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Workspace\Git-Nam\MS-DS001\data\tdd\"/>
    </mc:Choice>
  </mc:AlternateContent>
  <xr:revisionPtr revIDLastSave="0" documentId="13_ncr:1_{1953F71F-3913-4236-8001-8FFB05D0325D}" xr6:coauthVersionLast="47" xr6:coauthVersionMax="47" xr10:uidLastSave="{00000000-0000-0000-0000-000000000000}"/>
  <bookViews>
    <workbookView xWindow="-120" yWindow="-120" windowWidth="29040" windowHeight="15840" tabRatio="778" activeTab="8" xr2:uid="{1ACD4705-20EF-4D0A-8B64-E4B1F5BE9875}"/>
  </bookViews>
  <sheets>
    <sheet name="Summary" sheetId="10" r:id="rId1"/>
    <sheet name="Analysis" sheetId="9" r:id="rId2"/>
    <sheet name="0-25year" sheetId="19" r:id="rId3"/>
    <sheet name="1-2year" sheetId="13" r:id="rId4"/>
    <sheet name="3-5year" sheetId="16" r:id="rId5"/>
    <sheet name="6-10year" sheetId="17" r:id="rId6"/>
    <sheet name="11-25years" sheetId="18" r:id="rId7"/>
    <sheet name="Data" sheetId="8" r:id="rId8"/>
    <sheet name="CAPEX" sheetId="2" r:id="rId9"/>
    <sheet name="tidycapex" sheetId="28" r:id="rId10"/>
    <sheet name="Opex1" sheetId="26" r:id="rId11"/>
    <sheet name="Opex2" sheetId="27" r:id="rId12"/>
    <sheet name="abr" sheetId="25" r:id="rId13"/>
    <sheet name="Definitions" sheetId="5" r:id="rId14"/>
    <sheet name="IS" sheetId="22" r:id="rId15"/>
    <sheet name="risk" sheetId="21" r:id="rId16"/>
    <sheet name="CS" sheetId="20" r:id="rId17"/>
    <sheet name="Levels" sheetId="3" r:id="rId18"/>
    <sheet name="life" sheetId="24" r:id="rId19"/>
  </sheets>
  <externalReferences>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s>
  <definedNames>
    <definedName name="\a">#REF!</definedName>
    <definedName name="\b">#REF!</definedName>
    <definedName name="\c">#REF!</definedName>
    <definedName name="\p">#REF!</definedName>
    <definedName name="\q">#REF!</definedName>
    <definedName name="\qw">#REF!</definedName>
    <definedName name="_">#REF!</definedName>
    <definedName name="_____________MS1">#REF!</definedName>
    <definedName name="___________MS1">#REF!</definedName>
    <definedName name="_________MS1">#REF!</definedName>
    <definedName name="________dev1">'[1]Land Dev''t. Ph-1'!$D$107</definedName>
    <definedName name="________MS1">#REF!</definedName>
    <definedName name="________tar1">'[2]4-Lane bridge'!$D$42</definedName>
    <definedName name="_______dev1">'[1]Land Dev''t. Ph-1'!$D$107</definedName>
    <definedName name="_______ewr2">'[3]Land Dev''t. Ph-1'!$D$47</definedName>
    <definedName name="_______ewr3">'[3]Land Dev''t. Ph-1'!$D$63</definedName>
    <definedName name="_______sw1">'[3]Land Dev''t. Ph-1'!$D$25</definedName>
    <definedName name="_______sw2">'[3]Land Dev''t. Ph-1'!$D$44</definedName>
    <definedName name="_______sw3">'[3]Land Dev''t. Ph-1'!$D$60</definedName>
    <definedName name="_______tar1">'[2]4-Lane bridge'!$D$42</definedName>
    <definedName name="______dev1">'[1]Land Dev''t. Ph-1'!$D$107</definedName>
    <definedName name="______ewr2">'[3]Land Dev''t. Ph-1'!$D$47</definedName>
    <definedName name="______ewr3">'[3]Land Dev''t. Ph-1'!$D$63</definedName>
    <definedName name="______MS1">#REF!</definedName>
    <definedName name="______sw1">'[3]Land Dev''t. Ph-1'!$D$25</definedName>
    <definedName name="______sw2">'[3]Land Dev''t. Ph-1'!$D$44</definedName>
    <definedName name="______sw3">'[3]Land Dev''t. Ph-1'!$D$60</definedName>
    <definedName name="______tar1">'[2]4-Lane bridge'!$D$42</definedName>
    <definedName name="_____dev1">'[1]Land Dev''t. Ph-1'!$D$107</definedName>
    <definedName name="_____ewr2">'[3]Land Dev''t. Ph-1'!$D$47</definedName>
    <definedName name="_____ewr3">'[3]Land Dev''t. Ph-1'!$D$63</definedName>
    <definedName name="_____sw1">'[3]Land Dev''t. Ph-1'!$D$25</definedName>
    <definedName name="_____sw2">'[3]Land Dev''t. Ph-1'!$D$44</definedName>
    <definedName name="_____sw3">'[3]Land Dev''t. Ph-1'!$D$60</definedName>
    <definedName name="_____tar1">'[2]4-Lane bridge'!$D$42</definedName>
    <definedName name="____dev1">'[1]Land Dev''t. Ph-1'!$D$107</definedName>
    <definedName name="____ewr2">'[3]Land Dev''t. Ph-1'!$D$47</definedName>
    <definedName name="____ewr3">'[3]Land Dev''t. Ph-1'!$D$63</definedName>
    <definedName name="____MS1">#REF!</definedName>
    <definedName name="____sw1">'[3]Land Dev''t. Ph-1'!$D$25</definedName>
    <definedName name="____sw2">'[3]Land Dev''t. Ph-1'!$D$44</definedName>
    <definedName name="____sw3">'[3]Land Dev''t. Ph-1'!$D$60</definedName>
    <definedName name="____tar1">'[2]4-Lane bridge'!$D$42</definedName>
    <definedName name="___dev1">'[4]Land Dev''t. Ph-1'!$D$107</definedName>
    <definedName name="___ewr2">'[3]Land Dev''t. Ph-1'!$D$47</definedName>
    <definedName name="___ewr3">'[3]Land Dev''t. Ph-1'!$D$63</definedName>
    <definedName name="___MS1">#REF!</definedName>
    <definedName name="___sw1">'[3]Land Dev''t. Ph-1'!$D$25</definedName>
    <definedName name="___sw2">'[3]Land Dev''t. Ph-1'!$D$44</definedName>
    <definedName name="___sw3">'[3]Land Dev''t. Ph-1'!$D$60</definedName>
    <definedName name="___tar1">'[5]4-Lane bridge'!$D$42</definedName>
    <definedName name="__dev1">'[1]Land Dev''t. Ph-1'!$D$107</definedName>
    <definedName name="__ewr2">'[3]Land Dev''t. Ph-1'!$D$47</definedName>
    <definedName name="__ewr3">'[3]Land Dev''t. Ph-1'!$D$63</definedName>
    <definedName name="__MS1">#REF!</definedName>
    <definedName name="__sw1">'[3]Land Dev''t. Ph-1'!$D$25</definedName>
    <definedName name="__sw2">'[3]Land Dev''t. Ph-1'!$D$44</definedName>
    <definedName name="__sw3">'[3]Land Dev''t. Ph-1'!$D$60</definedName>
    <definedName name="__tar1">'[2]4-Lane bridge'!$D$42</definedName>
    <definedName name="_1Excel_BuiltIn_Print_Area_1_1_1_1_1">#REF!</definedName>
    <definedName name="_dev1">'[1]Land Dev''t. Ph-1'!$D$107</definedName>
    <definedName name="_ewr2">'[3]Land Dev''t. Ph-1'!$D$47</definedName>
    <definedName name="_ewr3">'[3]Land Dev''t. Ph-1'!$D$63</definedName>
    <definedName name="_Fill" hidden="1">#REF!</definedName>
    <definedName name="_xlnm._FilterDatabase" localSheetId="1" hidden="1">Analysis!$A$7:$M$146</definedName>
    <definedName name="_xlnm._FilterDatabase" localSheetId="8" hidden="1">CAPEX!$A$1:$AF$1273</definedName>
    <definedName name="_xlnm._FilterDatabase" localSheetId="7" hidden="1">Data!$A$8:$BC$146</definedName>
    <definedName name="_xlnm._FilterDatabase" localSheetId="9" hidden="1">tidycapex!$A$1:$AD$1271</definedName>
    <definedName name="_MS1">#REF!</definedName>
    <definedName name="_Regression_Int" hidden="1">1</definedName>
    <definedName name="_Sort">#REF!</definedName>
    <definedName name="_sw1">'[3]Land Dev''t. Ph-1'!$D$25</definedName>
    <definedName name="_sw2">'[3]Land Dev''t. Ph-1'!$D$44</definedName>
    <definedName name="_sw3">'[3]Land Dev''t. Ph-1'!$D$60</definedName>
    <definedName name="_tar1">'[2]4-Lane bridge'!$D$42</definedName>
    <definedName name="A">#REF!</definedName>
    <definedName name="AC">#REF!</definedName>
    <definedName name="B">#REF!</definedName>
    <definedName name="bc">'[1]Land Dev''t. Ph-1'!$D$38</definedName>
    <definedName name="bd">'[1]Land Dev''t. Ph-1'!$D$15</definedName>
    <definedName name="block">'[3]Land Dev''t. Ph-1'!$D$31</definedName>
    <definedName name="cabinet">#REF!</definedName>
    <definedName name="cabinet1">#REF!</definedName>
    <definedName name="CAR">#REF!</definedName>
    <definedName name="CARI">#REF!</definedName>
    <definedName name="cash">#REF!</definedName>
    <definedName name="CityIndex">#REF!</definedName>
    <definedName name="CODE">#REF!</definedName>
    <definedName name="Cont">#REF!</definedName>
    <definedName name="cra">[6]Subgrade!$X$12</definedName>
    <definedName name="crane">'[1]Land Dev''t. Ph-1'!$D$50</definedName>
    <definedName name="CS">'[3]4-Lane bridge'!$D$30</definedName>
    <definedName name="CW">#REF!</definedName>
    <definedName name="D">#REF!</definedName>
    <definedName name="D00R101">[7]door!$D$35</definedName>
    <definedName name="D00R102">[7]door!$D$36</definedName>
    <definedName name="D00R103">[7]door!$D$37</definedName>
    <definedName name="D00R104">[7]door!$D$38</definedName>
    <definedName name="D00R105">[7]door!$D$39</definedName>
    <definedName name="D00R106">[7]door!$D$42</definedName>
    <definedName name="D00R107">[7]door!$D$45</definedName>
    <definedName name="D00R108">[7]door!$D$46</definedName>
    <definedName name="D00R109">[7]door!$D$47</definedName>
    <definedName name="D00R110">[7]door!$D$48</definedName>
    <definedName name="D00R111">[7]door!$D$49</definedName>
    <definedName name="D00R112">[7]door!$D$51</definedName>
    <definedName name="D00R113">[7]door!$D$53</definedName>
    <definedName name="D00R114">[7]door!$D$54</definedName>
    <definedName name="D00R115">[7]door!$D$55</definedName>
    <definedName name="D00R116">[7]door!$D$56</definedName>
    <definedName name="D00R117">[7]door!$D$57</definedName>
    <definedName name="D00R118">[7]door!$D$58</definedName>
    <definedName name="D00R119">[7]door!$D$59</definedName>
    <definedName name="D00R120">[7]door!$D$60</definedName>
    <definedName name="D00R121">[7]door!$D$63</definedName>
    <definedName name="D00R122">[7]door!$D$66</definedName>
    <definedName name="D00R124">[7]door!$D$68</definedName>
    <definedName name="D00R125">[7]door!$D$69</definedName>
    <definedName name="D00R126">[7]door!$D$70</definedName>
    <definedName name="D00R127">[7]door!$D$71</definedName>
    <definedName name="D00R128">[7]door!$D$72</definedName>
    <definedName name="D00R129">[7]door!$D$73</definedName>
    <definedName name="D00R130">[7]door!$D$74</definedName>
    <definedName name="D00R131">[7]door!$D$75</definedName>
    <definedName name="D00R132">[7]door!$D$76</definedName>
    <definedName name="D00R133">[7]door!$D$77</definedName>
    <definedName name="D00R134">[7]door!$D$78</definedName>
    <definedName name="D00R135">[7]door!$D$79</definedName>
    <definedName name="D00R136">[7]door!$D$80</definedName>
    <definedName name="D00R137">[7]door!$D$81</definedName>
    <definedName name="D00R138">[7]door!$D$82</definedName>
    <definedName name="D00R139">[7]door!$D$83</definedName>
    <definedName name="D00R140">[7]door!#REF!</definedName>
    <definedName name="dailyrate">#REF!</definedName>
    <definedName name="dailyrates">#REF!</definedName>
    <definedName name="dasda">#REF!</definedName>
    <definedName name="DBST">#REF!</definedName>
    <definedName name="dev">'[1]Land Dev''t. Ph-1'!$D$84</definedName>
    <definedName name="DOOR140">[7]door!$D$84</definedName>
    <definedName name="DOOR201">[7]door!$D$95</definedName>
    <definedName name="DOOR202">[7]door!$D$96</definedName>
    <definedName name="DOOR203">[7]door!$D$97</definedName>
    <definedName name="DOOR204">[7]door!$D$99</definedName>
    <definedName name="DOOR205">[7]door!$D$100</definedName>
    <definedName name="DOOR206">[7]door!$D$101</definedName>
    <definedName name="DOOR207">[7]door!$D$102</definedName>
    <definedName name="DOOR208">[7]door!$D$103</definedName>
    <definedName name="DOOR209">[7]door!$D$104</definedName>
    <definedName name="DOOR210">[7]door!$D$105</definedName>
    <definedName name="DOOR211">[7]door!$D$112</definedName>
    <definedName name="drain">'[3]Land Dev''t. Ph-1'!$D$40</definedName>
    <definedName name="drain1">'[3]Land Dev''t. Ph-1'!$D$56</definedName>
    <definedName name="drain2">'[3]Land Dev''t. Ph-1'!$D$72</definedName>
    <definedName name="drs">#REF!</definedName>
    <definedName name="ds">'[3]Land Dev''t. Ph-1'!$D$21</definedName>
    <definedName name="EARTH">'[3]4-Lane bridge'!$D$13</definedName>
    <definedName name="EEQ">[8]markup!#REF!</definedName>
    <definedName name="ej">#REF!</definedName>
    <definedName name="EMUP">[8]markup!$C$6</definedName>
    <definedName name="eq_disc">'[6]Existing PC Pavement'!$X$1</definedName>
    <definedName name="equip_disc">#REF!</definedName>
    <definedName name="ew">'[3]Land Dev''t. Ph-1'!$D$12</definedName>
    <definedName name="ewb">'[1]Land Dev''t. Ph-1'!$D$35</definedName>
    <definedName name="ewr">'[3]Land Dev''t. Ph-1'!$D$28</definedName>
    <definedName name="exc">#REF!</definedName>
    <definedName name="excav">#REF!</definedName>
    <definedName name="Excavation3">#REF!</definedName>
    <definedName name="Excel_BuiltIn_Print_Area_1_1">#REF!</definedName>
    <definedName name="Excel_BuiltIn_Print_Area_1_1_1">#REF!</definedName>
    <definedName name="Excel_BuiltIn_Print_Area_1_1_1_1">#REF!</definedName>
    <definedName name="Excel_BuiltIn_Print_Area_2">"$#REF!.$A$1:$F$244"</definedName>
    <definedName name="Excel_BuiltIn_Print_Titles_1_1">#REF!</definedName>
    <definedName name="Excel_BuiltIn_Print_Titles_1_1_1">#REF!</definedName>
    <definedName name="Excel_BuiltIn_Print_Titles_2">"$#REF!.$A$1:$IV$9"</definedName>
    <definedName name="F">#REF!</definedName>
    <definedName name="FC">#REF!</definedName>
    <definedName name="Fl.">#REF!</definedName>
    <definedName name="Flagman">[9]Break_Cut_Restore!$H$176</definedName>
    <definedName name="flbd">#REF!</definedName>
    <definedName name="flds">#REF!</definedName>
    <definedName name="fler">#REF!</definedName>
    <definedName name="flp">#REF!</definedName>
    <definedName name="flrrow">#REF!</definedName>
    <definedName name="flsw">#REF!</definedName>
    <definedName name="flws">#REF!</definedName>
    <definedName name="FORM">[10]LIBRARY!#REF!</definedName>
    <definedName name="G">#REF!</definedName>
    <definedName name="Gra.">#REF!</definedName>
    <definedName name="hlbd">#REF!</definedName>
    <definedName name="hlds">[3]Hac.Lots!$D$22</definedName>
    <definedName name="hler">[3]Hac.Lots!$D$13</definedName>
    <definedName name="hlp">#REF!</definedName>
    <definedName name="hlrrow">[3]Hac.Lots!$D$16</definedName>
    <definedName name="hlsw">[3]Hac.Lots!$D$10</definedName>
    <definedName name="hltc">[3]Hac.Lots!$D$25</definedName>
    <definedName name="hlws">[3]Hac.Lots!$D$19</definedName>
    <definedName name="JDJDJ">#REF!</definedName>
    <definedName name="L">#REF!</definedName>
    <definedName name="lab_disc">#REF!</definedName>
    <definedName name="LC">#REF!</definedName>
    <definedName name="LMUP">[11]markup!$C$7</definedName>
    <definedName name="luz">#REF!</definedName>
    <definedName name="M">#REF!</definedName>
    <definedName name="mark">#REF!</definedName>
    <definedName name="mark_up">#REF!</definedName>
    <definedName name="mas">#REF!</definedName>
    <definedName name="mat_disc">#REF!</definedName>
    <definedName name="MMUP">[8]markup!$C$5</definedName>
    <definedName name="N">#REF!</definedName>
    <definedName name="ob">'[1]Land Dev''t. Ph-1'!$D$47</definedName>
    <definedName name="OCM">[11]markup!$C$9</definedName>
    <definedName name="OCN">[12]markup!$C$9</definedName>
    <definedName name="OCPM">#REF!</definedName>
    <definedName name="OHP">[13]UPASum!#REF!</definedName>
    <definedName name="OPCM">[14]SUMMARY!$O$9</definedName>
    <definedName name="OTHERS">'[3]4-Lane bridge'!$D$39</definedName>
    <definedName name="PCC">#REF!</definedName>
    <definedName name="PCP">'[3]4-Lane bridge'!$D$27</definedName>
    <definedName name="PCS">'[3]4-Lane bridge'!$D$24</definedName>
    <definedName name="POST">'[3]4-Lane bridge'!$D$18</definedName>
    <definedName name="PRE">'[3]4-Lane bridge'!$D$10</definedName>
    <definedName name="prelib">'[1]Land Dev''t. Ph-1'!$D$32</definedName>
    <definedName name="prelih">'[1]Land Dev''t. Ph-1'!$D$96</definedName>
    <definedName name="prelim">'[1]Land Dev''t. Ph-1'!$D$27</definedName>
    <definedName name="prelimf">'[1]Land Dev''t. Ph-1'!$D$119</definedName>
    <definedName name="preliv">'[1]Land Dev''t. Ph-1'!$D$73</definedName>
    <definedName name="_xlnm.Print_Area" localSheetId="2">'0-25year'!#REF!</definedName>
    <definedName name="_xlnm.Print_Area" localSheetId="6">'11-25years'!#REF!</definedName>
    <definedName name="_xlnm.Print_Area" localSheetId="3">'1-2year'!#REF!</definedName>
    <definedName name="_xlnm.Print_Area" localSheetId="4">'3-5year'!#REF!</definedName>
    <definedName name="_xlnm.Print_Area" localSheetId="5">'6-10year'!#REF!</definedName>
    <definedName name="_xlnm.Print_Area" localSheetId="1">Analysis!$A$1:$H$6</definedName>
    <definedName name="_xlnm.Print_Area" localSheetId="8">CAPEX!$A$3:$AD$1273</definedName>
    <definedName name="_xlnm.Print_Area" localSheetId="7">Data!$A$1:$H$7</definedName>
    <definedName name="_xlnm.Print_Area" localSheetId="0">Summary!$A$1:$I$5</definedName>
    <definedName name="_xlnm.Print_Area" localSheetId="9">tidycapex!$A$1:$AD$1271</definedName>
    <definedName name="_xlnm.Print_Area">#REF!</definedName>
    <definedName name="PRINT_AREA_MI">#REF!</definedName>
    <definedName name="_xlnm.Print_Titles" localSheetId="2">'0-25year'!#REF!</definedName>
    <definedName name="_xlnm.Print_Titles" localSheetId="6">'11-25years'!#REF!</definedName>
    <definedName name="_xlnm.Print_Titles" localSheetId="3">'1-2year'!#REF!</definedName>
    <definedName name="_xlnm.Print_Titles" localSheetId="4">'3-5year'!#REF!</definedName>
    <definedName name="_xlnm.Print_Titles" localSheetId="5">'6-10year'!#REF!</definedName>
    <definedName name="_xlnm.Print_Titles" localSheetId="1">Analysis!$1:$6</definedName>
    <definedName name="_xlnm.Print_Titles" localSheetId="8">CAPEX!$3:$3</definedName>
    <definedName name="_xlnm.Print_Titles" localSheetId="7">Data!$1:$7</definedName>
    <definedName name="_xlnm.Print_Titles" localSheetId="0">Summary!$1:$5</definedName>
    <definedName name="_xlnm.Print_Titles" localSheetId="9">tidycapex!$1:$1</definedName>
    <definedName name="_xlnm.Print_Titles">#REF!</definedName>
    <definedName name="PRINT_TITLES_MI">#REF!</definedName>
    <definedName name="PROF">[12]markup!$C$10</definedName>
    <definedName name="Profit">#REF!</definedName>
    <definedName name="q">#REF!</definedName>
    <definedName name="RATE">[13]UPASum!#REF!</definedName>
    <definedName name="RCP460mm">#REF!</definedName>
    <definedName name="Reducer">#REF!</definedName>
    <definedName name="REINF">'[3]4-Lane bridge'!$D$21</definedName>
    <definedName name="rlbd">'[3]Res.Lots'!$D$16</definedName>
    <definedName name="rlds">'[3]Res.Lots'!$D$25</definedName>
    <definedName name="rler">'[3]Res.Lots'!$D$13</definedName>
    <definedName name="rlp">#REF!</definedName>
    <definedName name="rlrrow">'[3]Res.Lots'!$D$19</definedName>
    <definedName name="rlsw">'[3]Res.Lots'!$D$10</definedName>
    <definedName name="rlws">'[3]Res.Lots'!$D$22</definedName>
    <definedName name="rrow">'[3]Land Dev''t. Ph-1'!$D$15</definedName>
    <definedName name="rrow1">'[3]Land Dev''t. Ph-1'!$D$34</definedName>
    <definedName name="rrow2">'[3]Land Dev''t. Ph-1'!$D$50</definedName>
    <definedName name="rrow3">'[3]Land Dev''t. Ph-1'!$D$66</definedName>
    <definedName name="slp">'[1]Land Dev''t. Ph-1'!$D$41</definedName>
    <definedName name="SP">'[3]4-Lane bridge'!$D$33</definedName>
    <definedName name="spbd">#REF!</definedName>
    <definedName name="spds">#REF!</definedName>
    <definedName name="spds2">'[3]Spine Road'!$D$28</definedName>
    <definedName name="spds3">'[3]Spine Road'!$D$28</definedName>
    <definedName name="spdss">'[3]Spine Road'!$D$28</definedName>
    <definedName name="sper">#REF!</definedName>
    <definedName name="sper3">'[3]Spine Road'!$D$13</definedName>
    <definedName name="sperr">'[3]Spine Road'!$D$13</definedName>
    <definedName name="SPOTLABOR">#REF!</definedName>
    <definedName name="SPOTMATERIAL">#REF!</definedName>
    <definedName name="sppl">#REF!</definedName>
    <definedName name="sprrow">#REF!</definedName>
    <definedName name="sprrow3">'[3]Spine Road'!$D$19</definedName>
    <definedName name="spsw">#REF!</definedName>
    <definedName name="sptc">#REF!</definedName>
    <definedName name="sptc2">'[3]Spine Road'!$C$31</definedName>
    <definedName name="sptc3">'[3]Spine Road'!$C$31</definedName>
    <definedName name="spws">#REF!</definedName>
    <definedName name="spwss">'[3]Spine Road'!$D$22</definedName>
    <definedName name="SteelPlates">[9]Break_Cut_Restore!$H$123</definedName>
    <definedName name="struc.excav">#REF!</definedName>
    <definedName name="Structure.Excav2">#REF!</definedName>
    <definedName name="SUM">#REF!</definedName>
    <definedName name="sw">'[3]Land Dev''t. Ph-1'!$D$9</definedName>
    <definedName name="SWALK">'[3]4-Lane bridge'!$D$36</definedName>
    <definedName name="swb">'[1]Land Dev''t. Ph-1'!$D$44</definedName>
    <definedName name="TAR">'[2]4-Lane bridge'!$D$42</definedName>
    <definedName name="TC">#REF!</definedName>
    <definedName name="tcf">#REF!</definedName>
    <definedName name="tcs">#REF!</definedName>
    <definedName name="tcv">#REF!</definedName>
    <definedName name="tdc">#REF!</definedName>
    <definedName name="tdcv">'[15]bi-mnthly rep Villa'!$H$56</definedName>
    <definedName name="TOTAL">#REF!</definedName>
    <definedName name="U">#REF!</definedName>
    <definedName name="UPASum.Finishing">#REF!</definedName>
    <definedName name="us">'[11]1'!$V$13</definedName>
    <definedName name="VAT">#REF!</definedName>
    <definedName name="VT">[12]markup!$C$11</definedName>
    <definedName name="wage_scale10">[16]Rates!$B$13</definedName>
    <definedName name="wage_scale3">[16]Rates!$B$6</definedName>
    <definedName name="wage_scale6">[16]Rates!$B$9</definedName>
    <definedName name="wage_scale7">[16]Rates!$B$10</definedName>
    <definedName name="wage_scale8">[16]Rates!$B$11</definedName>
    <definedName name="water">'[3]Land Dev''t. Ph-1'!$D$37</definedName>
    <definedName name="water1">'[3]Land Dev''t. Ph-1'!$D$53</definedName>
    <definedName name="water2">'[3]Land Dev''t. Ph-1'!$D$69</definedName>
    <definedName name="Window2A">[7]window!$D$62</definedName>
    <definedName name="Window2A1">[7]window!$D$87</definedName>
    <definedName name="Window2B">[7]window!$D$63</definedName>
    <definedName name="Window2B1">[7]window!$D$88</definedName>
    <definedName name="Window2C">[7]window!$D$64</definedName>
    <definedName name="Window2C1">[7]window!$D$89</definedName>
    <definedName name="Window2D">[7]window!$D$65</definedName>
    <definedName name="Window2D1">[7]window!$D$90</definedName>
    <definedName name="Window2E">[7]window!$D$66</definedName>
    <definedName name="Window2E1">[7]window!$D$91</definedName>
    <definedName name="Window2F">[7]window!$D$67</definedName>
    <definedName name="Window2G">[7]window!$D$68</definedName>
    <definedName name="Window2H">[7]window!$D$69</definedName>
    <definedName name="Window2J">[7]window!$D$70</definedName>
    <definedName name="Window2K">[7]window!$D$71</definedName>
    <definedName name="Window2L">[7]window!$D$72</definedName>
    <definedName name="Window2M">[7]window!$D$73</definedName>
    <definedName name="Window2N">[7]window!$D$74</definedName>
    <definedName name="Window2P">[7]window!$D$75</definedName>
    <definedName name="Window2Q">[7]window!$D$76</definedName>
    <definedName name="Window2R">[7]window!$D$78</definedName>
    <definedName name="Window2S">[7]window!$D$79</definedName>
    <definedName name="Window2T">[7]window!$D$80</definedName>
    <definedName name="Window2U">[7]window!$D$81</definedName>
    <definedName name="Window2V">[7]window!$D$82</definedName>
    <definedName name="Window2W">[7]window!$D$83</definedName>
    <definedName name="Window2X">[7]window!$D$84</definedName>
    <definedName name="Window2Y">[7]window!$D$85</definedName>
    <definedName name="Window2Z">[7]window!$D$86</definedName>
    <definedName name="WindowA">[7]window!$D$28</definedName>
    <definedName name="WindowA1">[7]window!$D$50</definedName>
    <definedName name="WindowB">[7]window!$D$29</definedName>
    <definedName name="WindowB1">[7]window!$D$51</definedName>
    <definedName name="WindowC">[7]window!$D$30</definedName>
    <definedName name="WindowC1">[7]window!$D$52</definedName>
    <definedName name="WindowD">[7]window!$D$31</definedName>
    <definedName name="WindowD1">[7]window!$D$53</definedName>
    <definedName name="WindowE">[7]window!$D$32</definedName>
    <definedName name="WindowE1">[7]window!$D$54</definedName>
    <definedName name="WindowF">[7]window!$D$33</definedName>
    <definedName name="WindowG">[7]window!$D$34</definedName>
    <definedName name="WindowH">[7]window!$D$35</definedName>
    <definedName name="WindowJ">[7]window!$D$36</definedName>
    <definedName name="WindowK">[7]window!$D$37</definedName>
    <definedName name="WindowL">[7]window!$D$38</definedName>
    <definedName name="WindowM">[7]window!$D$39</definedName>
    <definedName name="WindowN">[7]window!$D$40</definedName>
    <definedName name="WindowP">[7]window!$D$41</definedName>
    <definedName name="WindowQ">[7]window!$D$42</definedName>
    <definedName name="WindowT">[7]window!$D$43</definedName>
    <definedName name="WindowU">[7]window!$D$44</definedName>
    <definedName name="WindowV">[7]window!$D$45</definedName>
    <definedName name="WindowW">[7]window!$D$46</definedName>
    <definedName name="WindowX">[7]window!$D$47</definedName>
    <definedName name="WindowY">[7]window!$D$48</definedName>
    <definedName name="WindowZ">[7]window!$D$49</definedName>
    <definedName name="WorkLights">[9]Break_Cut_Restore!$H$157</definedName>
    <definedName name="ws">'[3]Land Dev''t. Ph-1'!$D$18</definedName>
    <definedName name="X">#REF!</definedName>
    <definedName name="Z">#REF!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1271" i="28" l="1"/>
  <c r="AA1271" i="28" s="1"/>
  <c r="Z1270" i="28"/>
  <c r="AA1270" i="28" s="1"/>
  <c r="Z1269" i="28"/>
  <c r="AA1269" i="28" s="1"/>
  <c r="Z1268" i="28"/>
  <c r="AA1268" i="28" s="1"/>
  <c r="Z1267" i="28"/>
  <c r="AA1267" i="28" s="1"/>
  <c r="Z1266" i="28"/>
  <c r="AA1266" i="28" s="1"/>
  <c r="Z1265" i="28"/>
  <c r="AA1265" i="28" s="1"/>
  <c r="Z1264" i="28"/>
  <c r="AA1264" i="28" s="1"/>
  <c r="Z1263" i="28"/>
  <c r="AA1263" i="28" s="1"/>
  <c r="Z1262" i="28"/>
  <c r="AA1262" i="28" s="1"/>
  <c r="Z1261" i="28"/>
  <c r="AA1261" i="28" s="1"/>
  <c r="Z1260" i="28"/>
  <c r="AA1260" i="28" s="1"/>
  <c r="Z1259" i="28"/>
  <c r="AA1259" i="28" s="1"/>
  <c r="Z1258" i="28"/>
  <c r="AA1258" i="28" s="1"/>
  <c r="Z1257" i="28"/>
  <c r="AA1257" i="28" s="1"/>
  <c r="Z1256" i="28"/>
  <c r="AA1256" i="28" s="1"/>
  <c r="Z1255" i="28"/>
  <c r="AA1255" i="28" s="1"/>
  <c r="Z1254" i="28"/>
  <c r="AA1254" i="28" s="1"/>
  <c r="AA1253" i="28"/>
  <c r="Z1253" i="28"/>
  <c r="Z1252" i="28"/>
  <c r="AA1252" i="28" s="1"/>
  <c r="Z1251" i="28"/>
  <c r="AA1251" i="28" s="1"/>
  <c r="Z1250" i="28"/>
  <c r="AA1250" i="28" s="1"/>
  <c r="Z1249" i="28"/>
  <c r="AA1249" i="28" s="1"/>
  <c r="Z1248" i="28"/>
  <c r="AA1248" i="28" s="1"/>
  <c r="AA1247" i="28"/>
  <c r="Z1247" i="28"/>
  <c r="Z1246" i="28"/>
  <c r="AA1246" i="28" s="1"/>
  <c r="Z1245" i="28"/>
  <c r="AA1245" i="28" s="1"/>
  <c r="Z1244" i="28"/>
  <c r="AA1244" i="28" s="1"/>
  <c r="Z1243" i="28"/>
  <c r="AA1243" i="28" s="1"/>
  <c r="Z1242" i="28"/>
  <c r="AA1242" i="28" s="1"/>
  <c r="Z1241" i="28"/>
  <c r="AA1241" i="28" s="1"/>
  <c r="Z1240" i="28"/>
  <c r="AA1240" i="28" s="1"/>
  <c r="Z1239" i="28"/>
  <c r="AA1239" i="28" s="1"/>
  <c r="Z1238" i="28"/>
  <c r="AA1238" i="28" s="1"/>
  <c r="AA1237" i="28"/>
  <c r="Z1237" i="28"/>
  <c r="Z1236" i="28"/>
  <c r="AA1236" i="28" s="1"/>
  <c r="Z1235" i="28"/>
  <c r="AA1235" i="28" s="1"/>
  <c r="Z1234" i="28"/>
  <c r="AA1234" i="28" s="1"/>
  <c r="Z1233" i="28"/>
  <c r="AA1233" i="28" s="1"/>
  <c r="Z1232" i="28"/>
  <c r="AA1232" i="28" s="1"/>
  <c r="Z1231" i="28"/>
  <c r="AA1231" i="28" s="1"/>
  <c r="Z1230" i="28"/>
  <c r="AA1230" i="28" s="1"/>
  <c r="Z1229" i="28"/>
  <c r="AA1229" i="28" s="1"/>
  <c r="Z1228" i="28"/>
  <c r="AA1228" i="28" s="1"/>
  <c r="Z1227" i="28"/>
  <c r="AA1227" i="28" s="1"/>
  <c r="Z1226" i="28"/>
  <c r="AA1226" i="28" s="1"/>
  <c r="Z1225" i="28"/>
  <c r="AA1225" i="28" s="1"/>
  <c r="Z1224" i="28"/>
  <c r="AA1224" i="28" s="1"/>
  <c r="Z1223" i="28"/>
  <c r="AA1223" i="28" s="1"/>
  <c r="Z1222" i="28"/>
  <c r="AA1222" i="28" s="1"/>
  <c r="Z1221" i="28"/>
  <c r="AA1221" i="28" s="1"/>
  <c r="Z1220" i="28"/>
  <c r="AA1220" i="28" s="1"/>
  <c r="Z1219" i="28"/>
  <c r="AA1219" i="28" s="1"/>
  <c r="Z1218" i="28"/>
  <c r="AA1218" i="28" s="1"/>
  <c r="Z1217" i="28"/>
  <c r="AA1217" i="28" s="1"/>
  <c r="Z1216" i="28"/>
  <c r="AA1216" i="28" s="1"/>
  <c r="Z1215" i="28"/>
  <c r="AA1215" i="28" s="1"/>
  <c r="AA1214" i="28"/>
  <c r="Z1214" i="28"/>
  <c r="Z1213" i="28"/>
  <c r="AA1213" i="28" s="1"/>
  <c r="Z1212" i="28"/>
  <c r="AA1212" i="28" s="1"/>
  <c r="Z1211" i="28"/>
  <c r="AA1211" i="28" s="1"/>
  <c r="Z1210" i="28"/>
  <c r="AA1210" i="28" s="1"/>
  <c r="Z1209" i="28"/>
  <c r="AA1209" i="28" s="1"/>
  <c r="Z1208" i="28"/>
  <c r="AA1208" i="28" s="1"/>
  <c r="AA1207" i="28"/>
  <c r="Z1207" i="28"/>
  <c r="AA1206" i="28"/>
  <c r="Z1206" i="28"/>
  <c r="Z1205" i="28"/>
  <c r="AA1205" i="28" s="1"/>
  <c r="Z1204" i="28"/>
  <c r="AA1204" i="28" s="1"/>
  <c r="Z1203" i="28"/>
  <c r="AA1203" i="28" s="1"/>
  <c r="Z1202" i="28"/>
  <c r="AA1202" i="28" s="1"/>
  <c r="Z1201" i="28"/>
  <c r="AA1201" i="28" s="1"/>
  <c r="Z1200" i="28"/>
  <c r="AA1200" i="28" s="1"/>
  <c r="Z1199" i="28"/>
  <c r="AA1199" i="28" s="1"/>
  <c r="Z1198" i="28"/>
  <c r="AA1198" i="28" s="1"/>
  <c r="Z1197" i="28"/>
  <c r="AA1197" i="28" s="1"/>
  <c r="Z1196" i="28"/>
  <c r="AA1196" i="28" s="1"/>
  <c r="Z1195" i="28"/>
  <c r="AA1195" i="28" s="1"/>
  <c r="Z1194" i="28"/>
  <c r="AA1194" i="28" s="1"/>
  <c r="Z1193" i="28"/>
  <c r="AA1193" i="28" s="1"/>
  <c r="Z1192" i="28"/>
  <c r="AA1192" i="28" s="1"/>
  <c r="Z1191" i="28"/>
  <c r="AA1191" i="28" s="1"/>
  <c r="Z1190" i="28"/>
  <c r="AA1190" i="28" s="1"/>
  <c r="AA1189" i="28"/>
  <c r="Z1189" i="28"/>
  <c r="Z1188" i="28"/>
  <c r="AA1188" i="28" s="1"/>
  <c r="Z1187" i="28"/>
  <c r="AA1187" i="28" s="1"/>
  <c r="Z1186" i="28"/>
  <c r="AA1186" i="28" s="1"/>
  <c r="Z1185" i="28"/>
  <c r="AA1185" i="28" s="1"/>
  <c r="Z1184" i="28"/>
  <c r="AA1184" i="28" s="1"/>
  <c r="AA1183" i="28"/>
  <c r="Z1183" i="28"/>
  <c r="AA1182" i="28"/>
  <c r="Z1182" i="28"/>
  <c r="Z1181" i="28"/>
  <c r="AA1181" i="28" s="1"/>
  <c r="Z1180" i="28"/>
  <c r="AA1180" i="28" s="1"/>
  <c r="Z1179" i="28"/>
  <c r="AA1179" i="28" s="1"/>
  <c r="Z1178" i="28"/>
  <c r="AA1178" i="28" s="1"/>
  <c r="Z1177" i="28"/>
  <c r="AA1177" i="28" s="1"/>
  <c r="Z1176" i="28"/>
  <c r="AA1176" i="28" s="1"/>
  <c r="AA1175" i="28"/>
  <c r="Z1175" i="28"/>
  <c r="Z1174" i="28"/>
  <c r="AA1174" i="28" s="1"/>
  <c r="AA1173" i="28"/>
  <c r="Z1173" i="28"/>
  <c r="Z1172" i="28"/>
  <c r="AA1172" i="28" s="1"/>
  <c r="Z1171" i="28"/>
  <c r="AA1171" i="28" s="1"/>
  <c r="Z1170" i="28"/>
  <c r="AA1170" i="28" s="1"/>
  <c r="Z1169" i="28"/>
  <c r="AA1169" i="28" s="1"/>
  <c r="Z1168" i="28"/>
  <c r="AA1168" i="28" s="1"/>
  <c r="Z1167" i="28"/>
  <c r="AA1167" i="28" s="1"/>
  <c r="Z1166" i="28"/>
  <c r="AA1166" i="28" s="1"/>
  <c r="Z1165" i="28"/>
  <c r="AA1165" i="28" s="1"/>
  <c r="Z1164" i="28"/>
  <c r="AA1164" i="28" s="1"/>
  <c r="Z1163" i="28"/>
  <c r="AA1163" i="28" s="1"/>
  <c r="Z1162" i="28"/>
  <c r="AA1162" i="28" s="1"/>
  <c r="Z1161" i="28"/>
  <c r="AA1161" i="28" s="1"/>
  <c r="Z1160" i="28"/>
  <c r="AA1160" i="28" s="1"/>
  <c r="Z1159" i="28"/>
  <c r="AA1159" i="28" s="1"/>
  <c r="Z1158" i="28"/>
  <c r="AA1158" i="28" s="1"/>
  <c r="Z1157" i="28"/>
  <c r="AA1157" i="28" s="1"/>
  <c r="Z1156" i="28"/>
  <c r="AA1156" i="28" s="1"/>
  <c r="Z1155" i="28"/>
  <c r="AA1155" i="28" s="1"/>
  <c r="Z1154" i="28"/>
  <c r="AA1154" i="28" s="1"/>
  <c r="Z1153" i="28"/>
  <c r="AA1153" i="28" s="1"/>
  <c r="Z1152" i="28"/>
  <c r="AA1152" i="28" s="1"/>
  <c r="Z1151" i="28"/>
  <c r="AA1151" i="28" s="1"/>
  <c r="AA1150" i="28"/>
  <c r="Z1150" i="28"/>
  <c r="Z1149" i="28"/>
  <c r="AA1149" i="28" s="1"/>
  <c r="Z1148" i="28"/>
  <c r="AA1148" i="28" s="1"/>
  <c r="Z1147" i="28"/>
  <c r="AA1147" i="28" s="1"/>
  <c r="Z1146" i="28"/>
  <c r="AA1146" i="28" s="1"/>
  <c r="Z1145" i="28"/>
  <c r="AA1145" i="28" s="1"/>
  <c r="Z1144" i="28"/>
  <c r="AA1144" i="28" s="1"/>
  <c r="AA1143" i="28"/>
  <c r="Z1143" i="28"/>
  <c r="AA1142" i="28"/>
  <c r="Z1142" i="28"/>
  <c r="Z1141" i="28"/>
  <c r="AA1141" i="28" s="1"/>
  <c r="Z1140" i="28"/>
  <c r="AA1140" i="28" s="1"/>
  <c r="Z1139" i="28"/>
  <c r="AA1139" i="28" s="1"/>
  <c r="Z1138" i="28"/>
  <c r="AA1138" i="28" s="1"/>
  <c r="Z1137" i="28"/>
  <c r="AA1137" i="28" s="1"/>
  <c r="Z1136" i="28"/>
  <c r="AA1136" i="28" s="1"/>
  <c r="Z1135" i="28"/>
  <c r="AA1135" i="28" s="1"/>
  <c r="AA1134" i="28"/>
  <c r="Z1134" i="28"/>
  <c r="Z1133" i="28"/>
  <c r="AA1133" i="28" s="1"/>
  <c r="Z1132" i="28"/>
  <c r="AA1132" i="28" s="1"/>
  <c r="Z1131" i="28"/>
  <c r="AA1131" i="28" s="1"/>
  <c r="Z1130" i="28"/>
  <c r="AA1130" i="28" s="1"/>
  <c r="Z1129" i="28"/>
  <c r="AA1129" i="28" s="1"/>
  <c r="Z1128" i="28"/>
  <c r="AA1128" i="28" s="1"/>
  <c r="Z1127" i="28"/>
  <c r="AA1127" i="28" s="1"/>
  <c r="Z1126" i="28"/>
  <c r="AA1126" i="28" s="1"/>
  <c r="AA1125" i="28"/>
  <c r="Z1125" i="28"/>
  <c r="Z1124" i="28"/>
  <c r="AA1124" i="28" s="1"/>
  <c r="Z1123" i="28"/>
  <c r="AA1123" i="28" s="1"/>
  <c r="Z1122" i="28"/>
  <c r="AA1122" i="28" s="1"/>
  <c r="Z1121" i="28"/>
  <c r="AA1121" i="28" s="1"/>
  <c r="Z1120" i="28"/>
  <c r="AA1120" i="28" s="1"/>
  <c r="AA1119" i="28"/>
  <c r="Z1119" i="28"/>
  <c r="Z1118" i="28"/>
  <c r="AA1118" i="28" s="1"/>
  <c r="Z1117" i="28"/>
  <c r="AA1117" i="28" s="1"/>
  <c r="Z1116" i="28"/>
  <c r="AA1116" i="28" s="1"/>
  <c r="Z1115" i="28"/>
  <c r="AA1115" i="28" s="1"/>
  <c r="Z1114" i="28"/>
  <c r="AA1114" i="28" s="1"/>
  <c r="Z1113" i="28"/>
  <c r="AA1113" i="28" s="1"/>
  <c r="Z1112" i="28"/>
  <c r="AA1112" i="28" s="1"/>
  <c r="Z1111" i="28"/>
  <c r="AA1111" i="28" s="1"/>
  <c r="Z1110" i="28"/>
  <c r="AA1110" i="28" s="1"/>
  <c r="AA1109" i="28"/>
  <c r="Z1109" i="28"/>
  <c r="Z1108" i="28"/>
  <c r="AA1108" i="28" s="1"/>
  <c r="Z1107" i="28"/>
  <c r="AA1107" i="28" s="1"/>
  <c r="Z1106" i="28"/>
  <c r="AA1106" i="28" s="1"/>
  <c r="Z1105" i="28"/>
  <c r="AA1105" i="28" s="1"/>
  <c r="Z1104" i="28"/>
  <c r="AA1104" i="28" s="1"/>
  <c r="Z1103" i="28"/>
  <c r="AA1103" i="28" s="1"/>
  <c r="AA1102" i="28"/>
  <c r="Z1102" i="28"/>
  <c r="Z1101" i="28"/>
  <c r="AA1101" i="28" s="1"/>
  <c r="Z1100" i="28"/>
  <c r="AA1100" i="28" s="1"/>
  <c r="Z1099" i="28"/>
  <c r="AA1099" i="28" s="1"/>
  <c r="Z1098" i="28"/>
  <c r="AA1098" i="28" s="1"/>
  <c r="Z1097" i="28"/>
  <c r="AA1097" i="28" s="1"/>
  <c r="Z1096" i="28"/>
  <c r="AA1096" i="28" s="1"/>
  <c r="Z1095" i="28"/>
  <c r="AA1095" i="28" s="1"/>
  <c r="Z1094" i="28"/>
  <c r="AA1094" i="28" s="1"/>
  <c r="Z1093" i="28"/>
  <c r="AA1093" i="28" s="1"/>
  <c r="Z1092" i="28"/>
  <c r="AA1092" i="28" s="1"/>
  <c r="AA1091" i="28"/>
  <c r="Z1091" i="28"/>
  <c r="Z1090" i="28"/>
  <c r="AA1090" i="28" s="1"/>
  <c r="Z1089" i="28"/>
  <c r="AA1089" i="28" s="1"/>
  <c r="Z1088" i="28"/>
  <c r="AA1088" i="28" s="1"/>
  <c r="Z1087" i="28"/>
  <c r="AA1087" i="28" s="1"/>
  <c r="Z1086" i="28"/>
  <c r="AA1086" i="28" s="1"/>
  <c r="Z1085" i="28"/>
  <c r="AA1085" i="28" s="1"/>
  <c r="Z1084" i="28"/>
  <c r="AA1084" i="28" s="1"/>
  <c r="Z1083" i="28"/>
  <c r="AA1083" i="28" s="1"/>
  <c r="Z1082" i="28"/>
  <c r="AA1082" i="28" s="1"/>
  <c r="Z1081" i="28"/>
  <c r="AA1081" i="28" s="1"/>
  <c r="Z1080" i="28"/>
  <c r="AA1080" i="28" s="1"/>
  <c r="Z1079" i="28"/>
  <c r="AA1079" i="28" s="1"/>
  <c r="Z1078" i="28"/>
  <c r="AA1078" i="28" s="1"/>
  <c r="AA1077" i="28"/>
  <c r="Z1077" i="28"/>
  <c r="Z1076" i="28"/>
  <c r="AA1076" i="28" s="1"/>
  <c r="Z1075" i="28"/>
  <c r="AA1075" i="28" s="1"/>
  <c r="Z1074" i="28"/>
  <c r="AA1074" i="28" s="1"/>
  <c r="Z1073" i="28"/>
  <c r="AA1073" i="28" s="1"/>
  <c r="Z1072" i="28"/>
  <c r="AA1072" i="28" s="1"/>
  <c r="Z1071" i="28"/>
  <c r="AA1071" i="28" s="1"/>
  <c r="AA1070" i="28"/>
  <c r="Z1070" i="28"/>
  <c r="Z1069" i="28"/>
  <c r="AA1069" i="28" s="1"/>
  <c r="Z1068" i="28"/>
  <c r="AA1068" i="28" s="1"/>
  <c r="Z1067" i="28"/>
  <c r="AA1067" i="28" s="1"/>
  <c r="AA1066" i="28"/>
  <c r="Z1066" i="28"/>
  <c r="AA1065" i="28"/>
  <c r="Z1065" i="28"/>
  <c r="Z1064" i="28"/>
  <c r="AA1064" i="28" s="1"/>
  <c r="Z1063" i="28"/>
  <c r="AA1063" i="28" s="1"/>
  <c r="Z1062" i="28"/>
  <c r="AA1062" i="28" s="1"/>
  <c r="Z1061" i="28"/>
  <c r="AA1061" i="28" s="1"/>
  <c r="Z1060" i="28"/>
  <c r="AA1060" i="28" s="1"/>
  <c r="Z1059" i="28"/>
  <c r="AA1059" i="28" s="1"/>
  <c r="Z1058" i="28"/>
  <c r="AA1058" i="28" s="1"/>
  <c r="Z1057" i="28"/>
  <c r="AA1057" i="28" s="1"/>
  <c r="Z1056" i="28"/>
  <c r="AA1056" i="28" s="1"/>
  <c r="Z1055" i="28"/>
  <c r="AA1055" i="28" s="1"/>
  <c r="Z1054" i="28"/>
  <c r="AA1054" i="28" s="1"/>
  <c r="AA1053" i="28"/>
  <c r="Z1053" i="28"/>
  <c r="Z1052" i="28"/>
  <c r="AA1052" i="28" s="1"/>
  <c r="Z1051" i="28"/>
  <c r="AA1051" i="28" s="1"/>
  <c r="Z1050" i="28"/>
  <c r="AA1050" i="28" s="1"/>
  <c r="Z1049" i="28"/>
  <c r="AA1049" i="28" s="1"/>
  <c r="Z1048" i="28"/>
  <c r="AA1048" i="28" s="1"/>
  <c r="AA1047" i="28"/>
  <c r="Z1047" i="28"/>
  <c r="Z1046" i="28"/>
  <c r="AA1046" i="28" s="1"/>
  <c r="Z1045" i="28"/>
  <c r="AA1045" i="28" s="1"/>
  <c r="Z1044" i="28"/>
  <c r="AA1044" i="28" s="1"/>
  <c r="Z1043" i="28"/>
  <c r="AA1043" i="28" s="1"/>
  <c r="Z1042" i="28"/>
  <c r="AA1042" i="28" s="1"/>
  <c r="AA1041" i="28"/>
  <c r="Z1041" i="28"/>
  <c r="Z1040" i="28"/>
  <c r="AA1040" i="28" s="1"/>
  <c r="Z1039" i="28"/>
  <c r="AA1039" i="28" s="1"/>
  <c r="Z1038" i="28"/>
  <c r="AA1038" i="28" s="1"/>
  <c r="AA1037" i="28"/>
  <c r="Z1037" i="28"/>
  <c r="Z1036" i="28"/>
  <c r="AA1036" i="28" s="1"/>
  <c r="Z1035" i="28"/>
  <c r="AA1035" i="28" s="1"/>
  <c r="Z1034" i="28"/>
  <c r="AA1034" i="28" s="1"/>
  <c r="AA1033" i="28"/>
  <c r="Z1033" i="28"/>
  <c r="Z1032" i="28"/>
  <c r="AA1032" i="28" s="1"/>
  <c r="Z1031" i="28"/>
  <c r="AA1031" i="28" s="1"/>
  <c r="Z1030" i="28"/>
  <c r="AA1030" i="28" s="1"/>
  <c r="AA1029" i="28"/>
  <c r="Z1029" i="28"/>
  <c r="Z1028" i="28"/>
  <c r="AA1028" i="28" s="1"/>
  <c r="Z1027" i="28"/>
  <c r="AA1027" i="28" s="1"/>
  <c r="Z1026" i="28"/>
  <c r="AA1026" i="28" s="1"/>
  <c r="Z1025" i="28"/>
  <c r="AA1025" i="28" s="1"/>
  <c r="Z1024" i="28"/>
  <c r="AA1024" i="28" s="1"/>
  <c r="AA1023" i="28"/>
  <c r="Z1023" i="28"/>
  <c r="Z1022" i="28"/>
  <c r="AA1022" i="28" s="1"/>
  <c r="AA1021" i="28"/>
  <c r="Z1021" i="28"/>
  <c r="Z1020" i="28"/>
  <c r="AA1020" i="28" s="1"/>
  <c r="Z1019" i="28"/>
  <c r="AA1019" i="28" s="1"/>
  <c r="Z1018" i="28"/>
  <c r="AA1018" i="28" s="1"/>
  <c r="AA1017" i="28"/>
  <c r="Z1017" i="28"/>
  <c r="Z1016" i="28"/>
  <c r="AA1016" i="28" s="1"/>
  <c r="AA1015" i="28"/>
  <c r="Z1015" i="28"/>
  <c r="Z1014" i="28"/>
  <c r="AA1014" i="28" s="1"/>
  <c r="AA1013" i="28"/>
  <c r="Z1013" i="28"/>
  <c r="Z1012" i="28"/>
  <c r="AA1012" i="28" s="1"/>
  <c r="Z1011" i="28"/>
  <c r="AA1011" i="28" s="1"/>
  <c r="Z1010" i="28"/>
  <c r="AA1010" i="28" s="1"/>
  <c r="Z1009" i="28"/>
  <c r="AA1009" i="28" s="1"/>
  <c r="Z1008" i="28"/>
  <c r="AA1008" i="28" s="1"/>
  <c r="AA1007" i="28"/>
  <c r="Z1007" i="28"/>
  <c r="Z1006" i="28"/>
  <c r="AA1006" i="28" s="1"/>
  <c r="Z1005" i="28"/>
  <c r="AA1005" i="28" s="1"/>
  <c r="Z1004" i="28"/>
  <c r="AA1004" i="28" s="1"/>
  <c r="Z1003" i="28"/>
  <c r="AA1003" i="28" s="1"/>
  <c r="AA1002" i="28"/>
  <c r="Z1002" i="28"/>
  <c r="Z1001" i="28"/>
  <c r="AA1001" i="28" s="1"/>
  <c r="Z1000" i="28"/>
  <c r="AA1000" i="28" s="1"/>
  <c r="Z999" i="28"/>
  <c r="AA999" i="28" s="1"/>
  <c r="Z998" i="28"/>
  <c r="AA998" i="28" s="1"/>
  <c r="Z997" i="28"/>
  <c r="AA997" i="28" s="1"/>
  <c r="Z996" i="28"/>
  <c r="AA996" i="28" s="1"/>
  <c r="Z995" i="28"/>
  <c r="AA995" i="28" s="1"/>
  <c r="Z994" i="28"/>
  <c r="AA994" i="28" s="1"/>
  <c r="Z993" i="28"/>
  <c r="AA993" i="28" s="1"/>
  <c r="Z992" i="28"/>
  <c r="AA992" i="28" s="1"/>
  <c r="Z991" i="28"/>
  <c r="AA991" i="28" s="1"/>
  <c r="Z990" i="28"/>
  <c r="AA990" i="28" s="1"/>
  <c r="AA989" i="28"/>
  <c r="Z989" i="28"/>
  <c r="Z988" i="28"/>
  <c r="AA988" i="28" s="1"/>
  <c r="Z987" i="28"/>
  <c r="AA987" i="28" s="1"/>
  <c r="Z986" i="28"/>
  <c r="AA986" i="28" s="1"/>
  <c r="Z985" i="28"/>
  <c r="AA985" i="28" s="1"/>
  <c r="Z984" i="28"/>
  <c r="AA984" i="28" s="1"/>
  <c r="AA983" i="28"/>
  <c r="Z983" i="28"/>
  <c r="Z982" i="28"/>
  <c r="AA982" i="28" s="1"/>
  <c r="Z981" i="28"/>
  <c r="AA981" i="28" s="1"/>
  <c r="Z980" i="28"/>
  <c r="AA980" i="28" s="1"/>
  <c r="AA979" i="28"/>
  <c r="Z979" i="28"/>
  <c r="Z978" i="28"/>
  <c r="AA978" i="28" s="1"/>
  <c r="Z977" i="28"/>
  <c r="AA977" i="28" s="1"/>
  <c r="Z976" i="28"/>
  <c r="AA976" i="28" s="1"/>
  <c r="Z975" i="28"/>
  <c r="AA975" i="28" s="1"/>
  <c r="Z974" i="28"/>
  <c r="AA974" i="28" s="1"/>
  <c r="AA973" i="28"/>
  <c r="Z973" i="28"/>
  <c r="Z972" i="28"/>
  <c r="AA972" i="28" s="1"/>
  <c r="Z971" i="28"/>
  <c r="AA971" i="28" s="1"/>
  <c r="Z970" i="28"/>
  <c r="AA970" i="28" s="1"/>
  <c r="Z969" i="28"/>
  <c r="AA969" i="28" s="1"/>
  <c r="Z968" i="28"/>
  <c r="AA968" i="28" s="1"/>
  <c r="Z967" i="28"/>
  <c r="AA967" i="28" s="1"/>
  <c r="Z966" i="28"/>
  <c r="AA966" i="28" s="1"/>
  <c r="Z965" i="28"/>
  <c r="AA965" i="28" s="1"/>
  <c r="Z964" i="28"/>
  <c r="AA964" i="28" s="1"/>
  <c r="Z963" i="28"/>
  <c r="AA963" i="28" s="1"/>
  <c r="Z962" i="28"/>
  <c r="AA962" i="28" s="1"/>
  <c r="Z961" i="28"/>
  <c r="AA961" i="28" s="1"/>
  <c r="Z960" i="28"/>
  <c r="AA960" i="28" s="1"/>
  <c r="AA959" i="28"/>
  <c r="Z959" i="28"/>
  <c r="Z958" i="28"/>
  <c r="AA958" i="28" s="1"/>
  <c r="AA957" i="28"/>
  <c r="Z957" i="28"/>
  <c r="Z956" i="28"/>
  <c r="AA956" i="28" s="1"/>
  <c r="Z955" i="28"/>
  <c r="AA955" i="28" s="1"/>
  <c r="Z954" i="28"/>
  <c r="AA954" i="28" s="1"/>
  <c r="Z953" i="28"/>
  <c r="AA953" i="28" s="1"/>
  <c r="Z952" i="28"/>
  <c r="AA952" i="28" s="1"/>
  <c r="Z951" i="28"/>
  <c r="AA951" i="28" s="1"/>
  <c r="AA950" i="28"/>
  <c r="Z950" i="28"/>
  <c r="Z949" i="28"/>
  <c r="AA949" i="28" s="1"/>
  <c r="Z948" i="28"/>
  <c r="AA948" i="28" s="1"/>
  <c r="Z947" i="28"/>
  <c r="AA947" i="28" s="1"/>
  <c r="Z946" i="28"/>
  <c r="AA946" i="28" s="1"/>
  <c r="Z945" i="28"/>
  <c r="AA945" i="28" s="1"/>
  <c r="Z944" i="28"/>
  <c r="AA944" i="28" s="1"/>
  <c r="Z943" i="28"/>
  <c r="AA943" i="28" s="1"/>
  <c r="Z942" i="28"/>
  <c r="AA942" i="28" s="1"/>
  <c r="Z941" i="28"/>
  <c r="AA941" i="28" s="1"/>
  <c r="Z940" i="28"/>
  <c r="AA940" i="28" s="1"/>
  <c r="Z939" i="28"/>
  <c r="AA939" i="28" s="1"/>
  <c r="Z938" i="28"/>
  <c r="AA938" i="28" s="1"/>
  <c r="Z937" i="28"/>
  <c r="AA937" i="28" s="1"/>
  <c r="Z936" i="28"/>
  <c r="AA936" i="28" s="1"/>
  <c r="Z935" i="28"/>
  <c r="AA935" i="28" s="1"/>
  <c r="Z934" i="28"/>
  <c r="AA934" i="28" s="1"/>
  <c r="Z933" i="28"/>
  <c r="AA933" i="28" s="1"/>
  <c r="Z932" i="28"/>
  <c r="AA932" i="28" s="1"/>
  <c r="Z931" i="28"/>
  <c r="AA931" i="28" s="1"/>
  <c r="Z930" i="28"/>
  <c r="AA930" i="28" s="1"/>
  <c r="Z929" i="28"/>
  <c r="AA929" i="28" s="1"/>
  <c r="Z928" i="28"/>
  <c r="AA928" i="28" s="1"/>
  <c r="Z927" i="28"/>
  <c r="AA927" i="28" s="1"/>
  <c r="Z926" i="28"/>
  <c r="AA926" i="28" s="1"/>
  <c r="Z925" i="28"/>
  <c r="AA925" i="28" s="1"/>
  <c r="Z924" i="28"/>
  <c r="AA924" i="28" s="1"/>
  <c r="Z923" i="28"/>
  <c r="AA923" i="28" s="1"/>
  <c r="Z922" i="28"/>
  <c r="AA922" i="28" s="1"/>
  <c r="AA921" i="28"/>
  <c r="Z921" i="28"/>
  <c r="Z920" i="28"/>
  <c r="AA920" i="28" s="1"/>
  <c r="Z919" i="28"/>
  <c r="AA919" i="28" s="1"/>
  <c r="Z918" i="28"/>
  <c r="AA918" i="28" s="1"/>
  <c r="Z917" i="28"/>
  <c r="AA917" i="28" s="1"/>
  <c r="Z916" i="28"/>
  <c r="AA916" i="28" s="1"/>
  <c r="Z915" i="28"/>
  <c r="AA915" i="28" s="1"/>
  <c r="Z914" i="28"/>
  <c r="AA914" i="28" s="1"/>
  <c r="Z913" i="28"/>
  <c r="AA913" i="28" s="1"/>
  <c r="Z912" i="28"/>
  <c r="AA912" i="28" s="1"/>
  <c r="Z911" i="28"/>
  <c r="AA911" i="28" s="1"/>
  <c r="Z910" i="28"/>
  <c r="AA910" i="28" s="1"/>
  <c r="Z909" i="28"/>
  <c r="AA909" i="28" s="1"/>
  <c r="Z908" i="28"/>
  <c r="AA908" i="28" s="1"/>
  <c r="Z907" i="28"/>
  <c r="AA907" i="28" s="1"/>
  <c r="Z906" i="28"/>
  <c r="AA906" i="28" s="1"/>
  <c r="AA905" i="28"/>
  <c r="Z905" i="28"/>
  <c r="Z904" i="28"/>
  <c r="AA904" i="28" s="1"/>
  <c r="Z903" i="28"/>
  <c r="AA903" i="28" s="1"/>
  <c r="Z902" i="28"/>
  <c r="AA902" i="28" s="1"/>
  <c r="Z901" i="28"/>
  <c r="AA901" i="28" s="1"/>
  <c r="Z900" i="28"/>
  <c r="AA900" i="28" s="1"/>
  <c r="Z899" i="28"/>
  <c r="AA899" i="28" s="1"/>
  <c r="Z898" i="28"/>
  <c r="AA898" i="28" s="1"/>
  <c r="Z897" i="28"/>
  <c r="AA897" i="28" s="1"/>
  <c r="Z896" i="28"/>
  <c r="AA896" i="28" s="1"/>
  <c r="Z895" i="28"/>
  <c r="AA895" i="28" s="1"/>
  <c r="Z894" i="28"/>
  <c r="AA894" i="28" s="1"/>
  <c r="Z893" i="28"/>
  <c r="AA893" i="28" s="1"/>
  <c r="Z892" i="28"/>
  <c r="AA892" i="28" s="1"/>
  <c r="Z891" i="28"/>
  <c r="AA891" i="28" s="1"/>
  <c r="Z890" i="28"/>
  <c r="AA890" i="28" s="1"/>
  <c r="Z889" i="28"/>
  <c r="AA889" i="28" s="1"/>
  <c r="Z888" i="28"/>
  <c r="AA888" i="28" s="1"/>
  <c r="Z887" i="28"/>
  <c r="AA887" i="28" s="1"/>
  <c r="Z886" i="28"/>
  <c r="AA886" i="28" s="1"/>
  <c r="Z885" i="28"/>
  <c r="AA885" i="28" s="1"/>
  <c r="Z884" i="28"/>
  <c r="AA884" i="28" s="1"/>
  <c r="Z883" i="28"/>
  <c r="AA883" i="28" s="1"/>
  <c r="Z882" i="28"/>
  <c r="AA882" i="28" s="1"/>
  <c r="Z881" i="28"/>
  <c r="AA881" i="28" s="1"/>
  <c r="Z880" i="28"/>
  <c r="AA880" i="28" s="1"/>
  <c r="Z879" i="28"/>
  <c r="AA879" i="28" s="1"/>
  <c r="Z878" i="28"/>
  <c r="AA878" i="28" s="1"/>
  <c r="AA877" i="28"/>
  <c r="Z877" i="28"/>
  <c r="Z876" i="28"/>
  <c r="AA876" i="28" s="1"/>
  <c r="Z875" i="28"/>
  <c r="AA875" i="28" s="1"/>
  <c r="Z874" i="28"/>
  <c r="AA874" i="28" s="1"/>
  <c r="AA873" i="28"/>
  <c r="Z873" i="28"/>
  <c r="Z872" i="28"/>
  <c r="AA872" i="28" s="1"/>
  <c r="Z871" i="28"/>
  <c r="AA871" i="28" s="1"/>
  <c r="Z870" i="28"/>
  <c r="AA870" i="28" s="1"/>
  <c r="Z869" i="28"/>
  <c r="AA869" i="28" s="1"/>
  <c r="Z868" i="28"/>
  <c r="AA868" i="28" s="1"/>
  <c r="Z867" i="28"/>
  <c r="AA867" i="28" s="1"/>
  <c r="Z866" i="28"/>
  <c r="AA866" i="28" s="1"/>
  <c r="Z865" i="28"/>
  <c r="AA865" i="28" s="1"/>
  <c r="Z864" i="28"/>
  <c r="AA864" i="28" s="1"/>
  <c r="Z863" i="28"/>
  <c r="AA863" i="28" s="1"/>
  <c r="Z862" i="28"/>
  <c r="AA862" i="28" s="1"/>
  <c r="Z861" i="28"/>
  <c r="AA861" i="28" s="1"/>
  <c r="Z860" i="28"/>
  <c r="AA860" i="28" s="1"/>
  <c r="Z859" i="28"/>
  <c r="AA859" i="28" s="1"/>
  <c r="Z858" i="28"/>
  <c r="AA858" i="28" s="1"/>
  <c r="Z857" i="28"/>
  <c r="AA857" i="28" s="1"/>
  <c r="Z856" i="28"/>
  <c r="AA856" i="28" s="1"/>
  <c r="Z855" i="28"/>
  <c r="AA855" i="28" s="1"/>
  <c r="Z854" i="28"/>
  <c r="AA854" i="28" s="1"/>
  <c r="Z853" i="28"/>
  <c r="AA853" i="28" s="1"/>
  <c r="Z852" i="28"/>
  <c r="AA852" i="28" s="1"/>
  <c r="Z851" i="28"/>
  <c r="AA851" i="28" s="1"/>
  <c r="Z850" i="28"/>
  <c r="AA850" i="28" s="1"/>
  <c r="Z849" i="28"/>
  <c r="AA849" i="28" s="1"/>
  <c r="Z848" i="28"/>
  <c r="AA848" i="28" s="1"/>
  <c r="Z847" i="28"/>
  <c r="AA847" i="28" s="1"/>
  <c r="Z846" i="28"/>
  <c r="AA846" i="28" s="1"/>
  <c r="Z845" i="28"/>
  <c r="AA845" i="28" s="1"/>
  <c r="Z844" i="28"/>
  <c r="AA844" i="28" s="1"/>
  <c r="Z843" i="28"/>
  <c r="AA843" i="28" s="1"/>
  <c r="Z842" i="28"/>
  <c r="AA842" i="28" s="1"/>
  <c r="Z841" i="28"/>
  <c r="AA841" i="28" s="1"/>
  <c r="Z840" i="28"/>
  <c r="AA840" i="28" s="1"/>
  <c r="Z839" i="28"/>
  <c r="AA839" i="28" s="1"/>
  <c r="Z838" i="28"/>
  <c r="AA838" i="28" s="1"/>
  <c r="Z837" i="28"/>
  <c r="AA837" i="28" s="1"/>
  <c r="Z836" i="28"/>
  <c r="AA836" i="28" s="1"/>
  <c r="Z835" i="28"/>
  <c r="AA835" i="28" s="1"/>
  <c r="Z834" i="28"/>
  <c r="AA834" i="28" s="1"/>
  <c r="Z833" i="28"/>
  <c r="AA833" i="28" s="1"/>
  <c r="Z832" i="28"/>
  <c r="AA832" i="28" s="1"/>
  <c r="Z831" i="28"/>
  <c r="AA831" i="28" s="1"/>
  <c r="Z830" i="28"/>
  <c r="AA830" i="28" s="1"/>
  <c r="Z829" i="28"/>
  <c r="AA829" i="28" s="1"/>
  <c r="Z828" i="28"/>
  <c r="AA828" i="28" s="1"/>
  <c r="Z827" i="28"/>
  <c r="AA827" i="28" s="1"/>
  <c r="Z826" i="28"/>
  <c r="AA826" i="28" s="1"/>
  <c r="Z825" i="28"/>
  <c r="AA825" i="28" s="1"/>
  <c r="Z824" i="28"/>
  <c r="AA824" i="28" s="1"/>
  <c r="Z823" i="28"/>
  <c r="AA823" i="28" s="1"/>
  <c r="Z822" i="28"/>
  <c r="AA822" i="28" s="1"/>
  <c r="Z821" i="28"/>
  <c r="AA821" i="28" s="1"/>
  <c r="Z820" i="28"/>
  <c r="AA820" i="28" s="1"/>
  <c r="Z819" i="28"/>
  <c r="AA819" i="28" s="1"/>
  <c r="Z818" i="28"/>
  <c r="AA818" i="28" s="1"/>
  <c r="Z817" i="28"/>
  <c r="AA817" i="28" s="1"/>
  <c r="Z816" i="28"/>
  <c r="AA816" i="28" s="1"/>
  <c r="Z815" i="28"/>
  <c r="AA815" i="28" s="1"/>
  <c r="Z814" i="28"/>
  <c r="AA814" i="28" s="1"/>
  <c r="Z813" i="28"/>
  <c r="AA813" i="28" s="1"/>
  <c r="Z812" i="28"/>
  <c r="AA812" i="28" s="1"/>
  <c r="Z811" i="28"/>
  <c r="AA811" i="28" s="1"/>
  <c r="Z810" i="28"/>
  <c r="AA810" i="28" s="1"/>
  <c r="AA809" i="28"/>
  <c r="Z809" i="28"/>
  <c r="Z808" i="28"/>
  <c r="AA808" i="28" s="1"/>
  <c r="Z807" i="28"/>
  <c r="AA807" i="28" s="1"/>
  <c r="Z806" i="28"/>
  <c r="AA806" i="28" s="1"/>
  <c r="Z805" i="28"/>
  <c r="AA805" i="28" s="1"/>
  <c r="Z804" i="28"/>
  <c r="AA804" i="28" s="1"/>
  <c r="Z803" i="28"/>
  <c r="AA803" i="28" s="1"/>
  <c r="Z802" i="28"/>
  <c r="AA802" i="28" s="1"/>
  <c r="Z801" i="28"/>
  <c r="AA801" i="28" s="1"/>
  <c r="Z800" i="28"/>
  <c r="AA800" i="28" s="1"/>
  <c r="Z799" i="28"/>
  <c r="AA799" i="28" s="1"/>
  <c r="Z798" i="28"/>
  <c r="AA798" i="28" s="1"/>
  <c r="Z797" i="28"/>
  <c r="AA797" i="28" s="1"/>
  <c r="Z796" i="28"/>
  <c r="AA796" i="28" s="1"/>
  <c r="Z795" i="28"/>
  <c r="AA795" i="28" s="1"/>
  <c r="Z794" i="28"/>
  <c r="AA794" i="28" s="1"/>
  <c r="Z793" i="28"/>
  <c r="AA793" i="28" s="1"/>
  <c r="Z792" i="28"/>
  <c r="AA792" i="28" s="1"/>
  <c r="Z791" i="28"/>
  <c r="AA791" i="28" s="1"/>
  <c r="Z790" i="28"/>
  <c r="AA790" i="28" s="1"/>
  <c r="Z789" i="28"/>
  <c r="AA789" i="28" s="1"/>
  <c r="Z788" i="28"/>
  <c r="AA788" i="28" s="1"/>
  <c r="Z787" i="28"/>
  <c r="AA787" i="28" s="1"/>
  <c r="Z786" i="28"/>
  <c r="AA786" i="28" s="1"/>
  <c r="Z785" i="28"/>
  <c r="AA785" i="28" s="1"/>
  <c r="Z784" i="28"/>
  <c r="AA784" i="28" s="1"/>
  <c r="Z783" i="28"/>
  <c r="AA783" i="28" s="1"/>
  <c r="Z782" i="28"/>
  <c r="AA782" i="28" s="1"/>
  <c r="Z781" i="28"/>
  <c r="AA781" i="28" s="1"/>
  <c r="Z780" i="28"/>
  <c r="AA780" i="28" s="1"/>
  <c r="Z779" i="28"/>
  <c r="AA779" i="28" s="1"/>
  <c r="Z778" i="28"/>
  <c r="AA778" i="28" s="1"/>
  <c r="Z777" i="28"/>
  <c r="AA777" i="28" s="1"/>
  <c r="Z776" i="28"/>
  <c r="AA776" i="28" s="1"/>
  <c r="Z775" i="28"/>
  <c r="AA775" i="28" s="1"/>
  <c r="Z774" i="28"/>
  <c r="AA774" i="28" s="1"/>
  <c r="Z773" i="28"/>
  <c r="AA773" i="28" s="1"/>
  <c r="Z772" i="28"/>
  <c r="AA772" i="28" s="1"/>
  <c r="Z771" i="28"/>
  <c r="AA771" i="28" s="1"/>
  <c r="Z770" i="28"/>
  <c r="AA770" i="28" s="1"/>
  <c r="Z769" i="28"/>
  <c r="AA769" i="28" s="1"/>
  <c r="Z768" i="28"/>
  <c r="AA768" i="28" s="1"/>
  <c r="Z767" i="28"/>
  <c r="AA767" i="28" s="1"/>
  <c r="Z766" i="28"/>
  <c r="AA766" i="28" s="1"/>
  <c r="Z765" i="28"/>
  <c r="AA765" i="28" s="1"/>
  <c r="Z764" i="28"/>
  <c r="AA764" i="28" s="1"/>
  <c r="Z763" i="28"/>
  <c r="AA763" i="28" s="1"/>
  <c r="Z762" i="28"/>
  <c r="AA762" i="28" s="1"/>
  <c r="Z761" i="28"/>
  <c r="AA761" i="28" s="1"/>
  <c r="Z760" i="28"/>
  <c r="AA760" i="28" s="1"/>
  <c r="Z759" i="28"/>
  <c r="AA759" i="28" s="1"/>
  <c r="Z758" i="28"/>
  <c r="AA758" i="28" s="1"/>
  <c r="Z757" i="28"/>
  <c r="AA757" i="28" s="1"/>
  <c r="Z756" i="28"/>
  <c r="AA756" i="28" s="1"/>
  <c r="Z755" i="28"/>
  <c r="AA755" i="28" s="1"/>
  <c r="Z754" i="28"/>
  <c r="AA754" i="28" s="1"/>
  <c r="Z753" i="28"/>
  <c r="AA753" i="28" s="1"/>
  <c r="Z752" i="28"/>
  <c r="AA752" i="28" s="1"/>
  <c r="Z751" i="28"/>
  <c r="AA751" i="28" s="1"/>
  <c r="Z750" i="28"/>
  <c r="AA750" i="28" s="1"/>
  <c r="Z749" i="28"/>
  <c r="AA749" i="28" s="1"/>
  <c r="Z748" i="28"/>
  <c r="AA748" i="28" s="1"/>
  <c r="Z747" i="28"/>
  <c r="AA747" i="28" s="1"/>
  <c r="Z746" i="28"/>
  <c r="AA746" i="28" s="1"/>
  <c r="AA745" i="28"/>
  <c r="Z745" i="28"/>
  <c r="Z744" i="28"/>
  <c r="AA744" i="28" s="1"/>
  <c r="Z743" i="28"/>
  <c r="AA743" i="28" s="1"/>
  <c r="Z742" i="28"/>
  <c r="AA742" i="28" s="1"/>
  <c r="Z741" i="28"/>
  <c r="AA741" i="28" s="1"/>
  <c r="Z740" i="28"/>
  <c r="AA740" i="28" s="1"/>
  <c r="Z739" i="28"/>
  <c r="AA739" i="28" s="1"/>
  <c r="Z738" i="28"/>
  <c r="AA738" i="28" s="1"/>
  <c r="Z737" i="28"/>
  <c r="AA737" i="28" s="1"/>
  <c r="Z736" i="28"/>
  <c r="AA736" i="28" s="1"/>
  <c r="Z735" i="28"/>
  <c r="AA735" i="28" s="1"/>
  <c r="Z734" i="28"/>
  <c r="AA734" i="28" s="1"/>
  <c r="Z733" i="28"/>
  <c r="AA733" i="28" s="1"/>
  <c r="Z732" i="28"/>
  <c r="AA732" i="28" s="1"/>
  <c r="Z731" i="28"/>
  <c r="AA731" i="28" s="1"/>
  <c r="Z730" i="28"/>
  <c r="AA730" i="28" s="1"/>
  <c r="Z729" i="28"/>
  <c r="AA729" i="28" s="1"/>
  <c r="Z728" i="28"/>
  <c r="AA728" i="28" s="1"/>
  <c r="Z727" i="28"/>
  <c r="AA727" i="28" s="1"/>
  <c r="Z726" i="28"/>
  <c r="AA726" i="28" s="1"/>
  <c r="Z725" i="28"/>
  <c r="AA725" i="28" s="1"/>
  <c r="Z724" i="28"/>
  <c r="AA724" i="28" s="1"/>
  <c r="Z723" i="28"/>
  <c r="AA723" i="28" s="1"/>
  <c r="Z722" i="28"/>
  <c r="AA722" i="28" s="1"/>
  <c r="Z721" i="28"/>
  <c r="AA721" i="28" s="1"/>
  <c r="Z720" i="28"/>
  <c r="AA720" i="28" s="1"/>
  <c r="Z719" i="28"/>
  <c r="AA719" i="28" s="1"/>
  <c r="Z718" i="28"/>
  <c r="AA718" i="28" s="1"/>
  <c r="Z717" i="28"/>
  <c r="AA717" i="28" s="1"/>
  <c r="Z716" i="28"/>
  <c r="AA716" i="28" s="1"/>
  <c r="Z715" i="28"/>
  <c r="AA715" i="28" s="1"/>
  <c r="Z714" i="28"/>
  <c r="AA714" i="28" s="1"/>
  <c r="Z713" i="28"/>
  <c r="AA713" i="28" s="1"/>
  <c r="Z712" i="28"/>
  <c r="AA712" i="28" s="1"/>
  <c r="Z711" i="28"/>
  <c r="AA711" i="28" s="1"/>
  <c r="Z710" i="28"/>
  <c r="AA710" i="28" s="1"/>
  <c r="Z709" i="28"/>
  <c r="AA709" i="28" s="1"/>
  <c r="Z708" i="28"/>
  <c r="AA708" i="28" s="1"/>
  <c r="Z707" i="28"/>
  <c r="AA707" i="28" s="1"/>
  <c r="Z706" i="28"/>
  <c r="AA706" i="28" s="1"/>
  <c r="Z705" i="28"/>
  <c r="AA705" i="28" s="1"/>
  <c r="Z704" i="28"/>
  <c r="AA704" i="28" s="1"/>
  <c r="Z703" i="28"/>
  <c r="AA703" i="28" s="1"/>
  <c r="Z702" i="28"/>
  <c r="AA702" i="28" s="1"/>
  <c r="Z701" i="28"/>
  <c r="AA701" i="28" s="1"/>
  <c r="Z700" i="28"/>
  <c r="AA700" i="28" s="1"/>
  <c r="Z699" i="28"/>
  <c r="AA699" i="28" s="1"/>
  <c r="Z698" i="28"/>
  <c r="AA698" i="28" s="1"/>
  <c r="Z697" i="28"/>
  <c r="AA697" i="28" s="1"/>
  <c r="Z696" i="28"/>
  <c r="AA696" i="28" s="1"/>
  <c r="Z695" i="28"/>
  <c r="AA695" i="28" s="1"/>
  <c r="Z694" i="28"/>
  <c r="AA694" i="28" s="1"/>
  <c r="Z693" i="28"/>
  <c r="AA693" i="28" s="1"/>
  <c r="Z692" i="28"/>
  <c r="AA692" i="28" s="1"/>
  <c r="Z691" i="28"/>
  <c r="AA691" i="28" s="1"/>
  <c r="Z690" i="28"/>
  <c r="AA690" i="28" s="1"/>
  <c r="Z689" i="28"/>
  <c r="AA689" i="28" s="1"/>
  <c r="Z688" i="28"/>
  <c r="AA688" i="28" s="1"/>
  <c r="Z687" i="28"/>
  <c r="AA687" i="28" s="1"/>
  <c r="Z686" i="28"/>
  <c r="AA686" i="28" s="1"/>
  <c r="Z685" i="28"/>
  <c r="AA685" i="28" s="1"/>
  <c r="Z684" i="28"/>
  <c r="AA684" i="28" s="1"/>
  <c r="Z683" i="28"/>
  <c r="AA683" i="28" s="1"/>
  <c r="Z682" i="28"/>
  <c r="AA682" i="28" s="1"/>
  <c r="AA681" i="28"/>
  <c r="Z681" i="28"/>
  <c r="Z680" i="28"/>
  <c r="AA680" i="28" s="1"/>
  <c r="Z679" i="28"/>
  <c r="AA679" i="28" s="1"/>
  <c r="Z678" i="28"/>
  <c r="AA678" i="28" s="1"/>
  <c r="Z677" i="28"/>
  <c r="AA677" i="28" s="1"/>
  <c r="Z676" i="28"/>
  <c r="AA676" i="28" s="1"/>
  <c r="Z675" i="28"/>
  <c r="AA675" i="28" s="1"/>
  <c r="Z674" i="28"/>
  <c r="AA674" i="28" s="1"/>
  <c r="Z673" i="28"/>
  <c r="AA673" i="28" s="1"/>
  <c r="Z672" i="28"/>
  <c r="AA672" i="28" s="1"/>
  <c r="Z671" i="28"/>
  <c r="AA671" i="28" s="1"/>
  <c r="Z670" i="28"/>
  <c r="AA670" i="28" s="1"/>
  <c r="Z669" i="28"/>
  <c r="AA669" i="28" s="1"/>
  <c r="Z668" i="28"/>
  <c r="AA668" i="28" s="1"/>
  <c r="Z667" i="28"/>
  <c r="AA667" i="28" s="1"/>
  <c r="Z666" i="28"/>
  <c r="AA666" i="28" s="1"/>
  <c r="Z665" i="28"/>
  <c r="AA665" i="28" s="1"/>
  <c r="Z664" i="28"/>
  <c r="AA664" i="28" s="1"/>
  <c r="Z663" i="28"/>
  <c r="AA663" i="28" s="1"/>
  <c r="Z662" i="28"/>
  <c r="AA662" i="28" s="1"/>
  <c r="Z661" i="28"/>
  <c r="AA661" i="28" s="1"/>
  <c r="Z660" i="28"/>
  <c r="AA660" i="28" s="1"/>
  <c r="Z659" i="28"/>
  <c r="AA659" i="28" s="1"/>
  <c r="Z658" i="28"/>
  <c r="AA658" i="28" s="1"/>
  <c r="Z657" i="28"/>
  <c r="AA657" i="28" s="1"/>
  <c r="Z656" i="28"/>
  <c r="AA656" i="28" s="1"/>
  <c r="Z655" i="28"/>
  <c r="AA655" i="28" s="1"/>
  <c r="Z654" i="28"/>
  <c r="AA654" i="28" s="1"/>
  <c r="Z653" i="28"/>
  <c r="AA653" i="28" s="1"/>
  <c r="Z652" i="28"/>
  <c r="AA652" i="28" s="1"/>
  <c r="Z651" i="28"/>
  <c r="AA651" i="28" s="1"/>
  <c r="Z650" i="28"/>
  <c r="AA650" i="28" s="1"/>
  <c r="Z649" i="28"/>
  <c r="AA649" i="28" s="1"/>
  <c r="Z648" i="28"/>
  <c r="AA648" i="28" s="1"/>
  <c r="Z647" i="28"/>
  <c r="AA647" i="28" s="1"/>
  <c r="Z646" i="28"/>
  <c r="AA646" i="28" s="1"/>
  <c r="Z645" i="28"/>
  <c r="AA645" i="28" s="1"/>
  <c r="Z644" i="28"/>
  <c r="AA644" i="28" s="1"/>
  <c r="Z643" i="28"/>
  <c r="AA643" i="28" s="1"/>
  <c r="Z642" i="28"/>
  <c r="AA642" i="28" s="1"/>
  <c r="AA641" i="28"/>
  <c r="Z641" i="28"/>
  <c r="Z640" i="28"/>
  <c r="AA640" i="28" s="1"/>
  <c r="Z639" i="28"/>
  <c r="AA639" i="28" s="1"/>
  <c r="Z638" i="28"/>
  <c r="AA638" i="28" s="1"/>
  <c r="Z637" i="28"/>
  <c r="AA637" i="28" s="1"/>
  <c r="Z636" i="28"/>
  <c r="AA636" i="28" s="1"/>
  <c r="Z635" i="28"/>
  <c r="AA635" i="28" s="1"/>
  <c r="Z634" i="28"/>
  <c r="AA634" i="28" s="1"/>
  <c r="Z633" i="28"/>
  <c r="AA633" i="28" s="1"/>
  <c r="Z632" i="28"/>
  <c r="AA632" i="28" s="1"/>
  <c r="Z631" i="28"/>
  <c r="AA631" i="28" s="1"/>
  <c r="Z630" i="28"/>
  <c r="AA630" i="28" s="1"/>
  <c r="Z629" i="28"/>
  <c r="AA629" i="28" s="1"/>
  <c r="Z628" i="28"/>
  <c r="AA628" i="28" s="1"/>
  <c r="Z627" i="28"/>
  <c r="AA627" i="28" s="1"/>
  <c r="Z626" i="28"/>
  <c r="AA626" i="28" s="1"/>
  <c r="Z625" i="28"/>
  <c r="AA625" i="28" s="1"/>
  <c r="Z624" i="28"/>
  <c r="AA624" i="28" s="1"/>
  <c r="Z623" i="28"/>
  <c r="AA623" i="28" s="1"/>
  <c r="Z622" i="28"/>
  <c r="AA622" i="28" s="1"/>
  <c r="Z621" i="28"/>
  <c r="AA621" i="28" s="1"/>
  <c r="Z620" i="28"/>
  <c r="AA620" i="28" s="1"/>
  <c r="Z619" i="28"/>
  <c r="AA619" i="28" s="1"/>
  <c r="Z618" i="28"/>
  <c r="AA618" i="28" s="1"/>
  <c r="Z617" i="28"/>
  <c r="AA617" i="28" s="1"/>
  <c r="Z616" i="28"/>
  <c r="AA616" i="28" s="1"/>
  <c r="Z615" i="28"/>
  <c r="AA615" i="28" s="1"/>
  <c r="Z614" i="28"/>
  <c r="AA614" i="28" s="1"/>
  <c r="Z613" i="28"/>
  <c r="AA613" i="28" s="1"/>
  <c r="Z612" i="28"/>
  <c r="AA612" i="28" s="1"/>
  <c r="Z611" i="28"/>
  <c r="AA611" i="28" s="1"/>
  <c r="Z610" i="28"/>
  <c r="AA610" i="28" s="1"/>
  <c r="Z609" i="28"/>
  <c r="AA609" i="28" s="1"/>
  <c r="Z608" i="28"/>
  <c r="AA608" i="28" s="1"/>
  <c r="Z607" i="28"/>
  <c r="AA607" i="28" s="1"/>
  <c r="Z606" i="28"/>
  <c r="AA606" i="28" s="1"/>
  <c r="Z605" i="28"/>
  <c r="AA605" i="28" s="1"/>
  <c r="Z604" i="28"/>
  <c r="AA604" i="28" s="1"/>
  <c r="Z603" i="28"/>
  <c r="AA603" i="28" s="1"/>
  <c r="Z602" i="28"/>
  <c r="AA602" i="28" s="1"/>
  <c r="Z601" i="28"/>
  <c r="AA601" i="28" s="1"/>
  <c r="Z600" i="28"/>
  <c r="AA600" i="28" s="1"/>
  <c r="Z599" i="28"/>
  <c r="AA599" i="28" s="1"/>
  <c r="Z598" i="28"/>
  <c r="AA598" i="28" s="1"/>
  <c r="Z597" i="28"/>
  <c r="AA597" i="28" s="1"/>
  <c r="Z596" i="28"/>
  <c r="AA596" i="28" s="1"/>
  <c r="AA595" i="28"/>
  <c r="Z595" i="28"/>
  <c r="Z594" i="28"/>
  <c r="AA594" i="28" s="1"/>
  <c r="Z593" i="28"/>
  <c r="AA593" i="28" s="1"/>
  <c r="Z592" i="28"/>
  <c r="AA592" i="28" s="1"/>
  <c r="Z591" i="28"/>
  <c r="AA591" i="28" s="1"/>
  <c r="Z590" i="28"/>
  <c r="AA590" i="28" s="1"/>
  <c r="Z589" i="28"/>
  <c r="AA589" i="28" s="1"/>
  <c r="Z588" i="28"/>
  <c r="AA588" i="28" s="1"/>
  <c r="Z587" i="28"/>
  <c r="AA587" i="28" s="1"/>
  <c r="Z586" i="28"/>
  <c r="AA586" i="28" s="1"/>
  <c r="Z585" i="28"/>
  <c r="AA585" i="28" s="1"/>
  <c r="Z584" i="28"/>
  <c r="AA584" i="28" s="1"/>
  <c r="Z583" i="28"/>
  <c r="AA583" i="28" s="1"/>
  <c r="Z582" i="28"/>
  <c r="AA582" i="28" s="1"/>
  <c r="AA581" i="28"/>
  <c r="Z581" i="28"/>
  <c r="Z580" i="28"/>
  <c r="AA580" i="28" s="1"/>
  <c r="Z579" i="28"/>
  <c r="AA579" i="28" s="1"/>
  <c r="Z578" i="28"/>
  <c r="AA578" i="28" s="1"/>
  <c r="Z577" i="28"/>
  <c r="AA577" i="28" s="1"/>
  <c r="Z576" i="28"/>
  <c r="AA576" i="28" s="1"/>
  <c r="Z575" i="28"/>
  <c r="AA575" i="28" s="1"/>
  <c r="Z574" i="28"/>
  <c r="AA574" i="28" s="1"/>
  <c r="Z573" i="28"/>
  <c r="AA573" i="28" s="1"/>
  <c r="Z572" i="28"/>
  <c r="AA572" i="28" s="1"/>
  <c r="Z571" i="28"/>
  <c r="AA571" i="28" s="1"/>
  <c r="Z570" i="28"/>
  <c r="AA570" i="28" s="1"/>
  <c r="Z569" i="28"/>
  <c r="AA569" i="28" s="1"/>
  <c r="Z568" i="28"/>
  <c r="AA568" i="28" s="1"/>
  <c r="AA567" i="28"/>
  <c r="Z567" i="28"/>
  <c r="Z566" i="28"/>
  <c r="AA566" i="28" s="1"/>
  <c r="Z565" i="28"/>
  <c r="AA565" i="28" s="1"/>
  <c r="Z564" i="28"/>
  <c r="AA564" i="28" s="1"/>
  <c r="Z563" i="28"/>
  <c r="AA563" i="28" s="1"/>
  <c r="Z562" i="28"/>
  <c r="AA562" i="28" s="1"/>
  <c r="Z561" i="28"/>
  <c r="AA561" i="28" s="1"/>
  <c r="Z560" i="28"/>
  <c r="AA560" i="28" s="1"/>
  <c r="Z559" i="28"/>
  <c r="AA559" i="28" s="1"/>
  <c r="Z558" i="28"/>
  <c r="AA558" i="28" s="1"/>
  <c r="Z557" i="28"/>
  <c r="AA557" i="28" s="1"/>
  <c r="Z556" i="28"/>
  <c r="AA556" i="28" s="1"/>
  <c r="Z555" i="28"/>
  <c r="AA555" i="28" s="1"/>
  <c r="Z554" i="28"/>
  <c r="AA554" i="28" s="1"/>
  <c r="Z553" i="28"/>
  <c r="AA553" i="28" s="1"/>
  <c r="Z552" i="28"/>
  <c r="AA552" i="28" s="1"/>
  <c r="Z551" i="28"/>
  <c r="AA551" i="28" s="1"/>
  <c r="Z550" i="28"/>
  <c r="AA550" i="28" s="1"/>
  <c r="Z549" i="28"/>
  <c r="AA549" i="28" s="1"/>
  <c r="Z548" i="28"/>
  <c r="AA548" i="28" s="1"/>
  <c r="Z547" i="28"/>
  <c r="AA547" i="28" s="1"/>
  <c r="Z546" i="28"/>
  <c r="AA546" i="28" s="1"/>
  <c r="Z545" i="28"/>
  <c r="AA545" i="28" s="1"/>
  <c r="Z544" i="28"/>
  <c r="AA544" i="28" s="1"/>
  <c r="Z543" i="28"/>
  <c r="AA543" i="28" s="1"/>
  <c r="Z542" i="28"/>
  <c r="AA542" i="28" s="1"/>
  <c r="Z541" i="28"/>
  <c r="AA541" i="28" s="1"/>
  <c r="Z540" i="28"/>
  <c r="AA540" i="28" s="1"/>
  <c r="Z539" i="28"/>
  <c r="AA539" i="28" s="1"/>
  <c r="Z538" i="28"/>
  <c r="AA538" i="28" s="1"/>
  <c r="Z537" i="28"/>
  <c r="AA537" i="28" s="1"/>
  <c r="Z536" i="28"/>
  <c r="AA536" i="28" s="1"/>
  <c r="Z535" i="28"/>
  <c r="AA535" i="28" s="1"/>
  <c r="Z534" i="28"/>
  <c r="AA534" i="28" s="1"/>
  <c r="AA533" i="28"/>
  <c r="Z533" i="28"/>
  <c r="Z532" i="28"/>
  <c r="AA532" i="28" s="1"/>
  <c r="Z531" i="28"/>
  <c r="AA531" i="28" s="1"/>
  <c r="Z530" i="28"/>
  <c r="AA530" i="28" s="1"/>
  <c r="Z529" i="28"/>
  <c r="AA529" i="28" s="1"/>
  <c r="Z528" i="28"/>
  <c r="AA528" i="28" s="1"/>
  <c r="Z527" i="28"/>
  <c r="AA527" i="28" s="1"/>
  <c r="Z526" i="28"/>
  <c r="AA526" i="28" s="1"/>
  <c r="Z525" i="28"/>
  <c r="AA525" i="28" s="1"/>
  <c r="Z524" i="28"/>
  <c r="AA524" i="28" s="1"/>
  <c r="Z523" i="28"/>
  <c r="AA523" i="28" s="1"/>
  <c r="Z522" i="28"/>
  <c r="AA522" i="28" s="1"/>
  <c r="Z521" i="28"/>
  <c r="AA521" i="28" s="1"/>
  <c r="Z520" i="28"/>
  <c r="AA520" i="28" s="1"/>
  <c r="AA519" i="28"/>
  <c r="Z519" i="28"/>
  <c r="Z518" i="28"/>
  <c r="AA518" i="28" s="1"/>
  <c r="Z517" i="28"/>
  <c r="AA517" i="28" s="1"/>
  <c r="Z516" i="28"/>
  <c r="AA516" i="28" s="1"/>
  <c r="Z515" i="28"/>
  <c r="AA515" i="28" s="1"/>
  <c r="Z514" i="28"/>
  <c r="AA514" i="28" s="1"/>
  <c r="Z513" i="28"/>
  <c r="AA513" i="28" s="1"/>
  <c r="Z512" i="28"/>
  <c r="AA512" i="28" s="1"/>
  <c r="Z511" i="28"/>
  <c r="AA511" i="28" s="1"/>
  <c r="Z510" i="28"/>
  <c r="AA510" i="28" s="1"/>
  <c r="Z509" i="28"/>
  <c r="AA509" i="28" s="1"/>
  <c r="Z508" i="28"/>
  <c r="AA508" i="28" s="1"/>
  <c r="Z507" i="28"/>
  <c r="AA507" i="28" s="1"/>
  <c r="Z506" i="28"/>
  <c r="AA506" i="28" s="1"/>
  <c r="Z505" i="28"/>
  <c r="AA505" i="28" s="1"/>
  <c r="Z504" i="28"/>
  <c r="AA504" i="28" s="1"/>
  <c r="Z503" i="28"/>
  <c r="AA503" i="28" s="1"/>
  <c r="Z502" i="28"/>
  <c r="AA502" i="28" s="1"/>
  <c r="Z501" i="28"/>
  <c r="AA501" i="28" s="1"/>
  <c r="Z500" i="28"/>
  <c r="AA500" i="28" s="1"/>
  <c r="Z499" i="28"/>
  <c r="AA499" i="28" s="1"/>
  <c r="Z498" i="28"/>
  <c r="AA498" i="28" s="1"/>
  <c r="Z497" i="28"/>
  <c r="AA497" i="28" s="1"/>
  <c r="Z496" i="28"/>
  <c r="AA496" i="28" s="1"/>
  <c r="Z495" i="28"/>
  <c r="AA495" i="28" s="1"/>
  <c r="Z494" i="28"/>
  <c r="AA494" i="28" s="1"/>
  <c r="Z493" i="28"/>
  <c r="AA493" i="28" s="1"/>
  <c r="Z492" i="28"/>
  <c r="AA492" i="28" s="1"/>
  <c r="Z491" i="28"/>
  <c r="AA491" i="28" s="1"/>
  <c r="Z490" i="28"/>
  <c r="AA490" i="28" s="1"/>
  <c r="Z489" i="28"/>
  <c r="AA489" i="28" s="1"/>
  <c r="Z488" i="28"/>
  <c r="AA488" i="28" s="1"/>
  <c r="Z487" i="28"/>
  <c r="AA487" i="28" s="1"/>
  <c r="Z486" i="28"/>
  <c r="AA486" i="28" s="1"/>
  <c r="Z485" i="28"/>
  <c r="AA485" i="28" s="1"/>
  <c r="Z484" i="28"/>
  <c r="AA484" i="28" s="1"/>
  <c r="AA483" i="28"/>
  <c r="Z483" i="28"/>
  <c r="Z482" i="28"/>
  <c r="AA482" i="28" s="1"/>
  <c r="Z481" i="28"/>
  <c r="AA481" i="28" s="1"/>
  <c r="Z480" i="28"/>
  <c r="AA480" i="28" s="1"/>
  <c r="Z479" i="28"/>
  <c r="AA479" i="28" s="1"/>
  <c r="Z478" i="28"/>
  <c r="AA478" i="28" s="1"/>
  <c r="Z477" i="28"/>
  <c r="AA477" i="28" s="1"/>
  <c r="Z476" i="28"/>
  <c r="AA476" i="28" s="1"/>
  <c r="Z475" i="28"/>
  <c r="AA475" i="28" s="1"/>
  <c r="Z474" i="28"/>
  <c r="AA474" i="28" s="1"/>
  <c r="Z473" i="28"/>
  <c r="AA473" i="28" s="1"/>
  <c r="Z472" i="28"/>
  <c r="AA472" i="28" s="1"/>
  <c r="Z471" i="28"/>
  <c r="AA471" i="28" s="1"/>
  <c r="Z470" i="28"/>
  <c r="AA470" i="28" s="1"/>
  <c r="Z469" i="28"/>
  <c r="AA469" i="28" s="1"/>
  <c r="Z468" i="28"/>
  <c r="AA468" i="28" s="1"/>
  <c r="Z467" i="28"/>
  <c r="AA467" i="28" s="1"/>
  <c r="Z466" i="28"/>
  <c r="AA466" i="28" s="1"/>
  <c r="Z465" i="28"/>
  <c r="AA465" i="28" s="1"/>
  <c r="Z464" i="28"/>
  <c r="AA464" i="28" s="1"/>
  <c r="Z463" i="28"/>
  <c r="AA463" i="28" s="1"/>
  <c r="Z462" i="28"/>
  <c r="AA462" i="28" s="1"/>
  <c r="Z461" i="28"/>
  <c r="AA461" i="28" s="1"/>
  <c r="Z460" i="28"/>
  <c r="AA460" i="28" s="1"/>
  <c r="Z459" i="28"/>
  <c r="AA459" i="28" s="1"/>
  <c r="Z458" i="28"/>
  <c r="AA458" i="28" s="1"/>
  <c r="Z457" i="28"/>
  <c r="AA457" i="28" s="1"/>
  <c r="Z456" i="28"/>
  <c r="AA456" i="28" s="1"/>
  <c r="Z455" i="28"/>
  <c r="AA455" i="28" s="1"/>
  <c r="Z454" i="28"/>
  <c r="AA454" i="28" s="1"/>
  <c r="Z453" i="28"/>
  <c r="AA453" i="28" s="1"/>
  <c r="Z452" i="28"/>
  <c r="AA452" i="28" s="1"/>
  <c r="AA451" i="28"/>
  <c r="Z451" i="28"/>
  <c r="Z450" i="28"/>
  <c r="AA450" i="28" s="1"/>
  <c r="Z449" i="28"/>
  <c r="AA449" i="28" s="1"/>
  <c r="Z448" i="28"/>
  <c r="AA448" i="28" s="1"/>
  <c r="Z447" i="28"/>
  <c r="AA447" i="28" s="1"/>
  <c r="Z446" i="28"/>
  <c r="AA446" i="28" s="1"/>
  <c r="Z445" i="28"/>
  <c r="AA445" i="28" s="1"/>
  <c r="Z444" i="28"/>
  <c r="AA444" i="28" s="1"/>
  <c r="Z443" i="28"/>
  <c r="AA443" i="28" s="1"/>
  <c r="Z442" i="28"/>
  <c r="AA442" i="28" s="1"/>
  <c r="Z441" i="28"/>
  <c r="AA441" i="28" s="1"/>
  <c r="Z440" i="28"/>
  <c r="AA440" i="28" s="1"/>
  <c r="Z439" i="28"/>
  <c r="AA439" i="28" s="1"/>
  <c r="Z438" i="28"/>
  <c r="AA438" i="28" s="1"/>
  <c r="AA437" i="28"/>
  <c r="Z437" i="28"/>
  <c r="Z436" i="28"/>
  <c r="AA436" i="28" s="1"/>
  <c r="Z435" i="28"/>
  <c r="AA435" i="28" s="1"/>
  <c r="Z434" i="28"/>
  <c r="AA434" i="28" s="1"/>
  <c r="Z433" i="28"/>
  <c r="AA433" i="28" s="1"/>
  <c r="Z432" i="28"/>
  <c r="AA432" i="28" s="1"/>
  <c r="Z431" i="28"/>
  <c r="AA431" i="28" s="1"/>
  <c r="Z430" i="28"/>
  <c r="AA430" i="28" s="1"/>
  <c r="Z429" i="28"/>
  <c r="AA429" i="28" s="1"/>
  <c r="Z428" i="28"/>
  <c r="AA428" i="28" s="1"/>
  <c r="Z427" i="28"/>
  <c r="AA427" i="28" s="1"/>
  <c r="Z426" i="28"/>
  <c r="AA426" i="28" s="1"/>
  <c r="Z425" i="28"/>
  <c r="AA425" i="28" s="1"/>
  <c r="Z424" i="28"/>
  <c r="AA424" i="28" s="1"/>
  <c r="AA423" i="28"/>
  <c r="Z423" i="28"/>
  <c r="Z422" i="28"/>
  <c r="AA422" i="28" s="1"/>
  <c r="Z421" i="28"/>
  <c r="AA421" i="28" s="1"/>
  <c r="Z420" i="28"/>
  <c r="AA420" i="28" s="1"/>
  <c r="AA419" i="28"/>
  <c r="Z419" i="28"/>
  <c r="Z418" i="28"/>
  <c r="AA418" i="28" s="1"/>
  <c r="Z417" i="28"/>
  <c r="AA417" i="28" s="1"/>
  <c r="Z416" i="28"/>
  <c r="AA416" i="28" s="1"/>
  <c r="Z415" i="28"/>
  <c r="AA415" i="28" s="1"/>
  <c r="Z414" i="28"/>
  <c r="AA414" i="28" s="1"/>
  <c r="Z413" i="28"/>
  <c r="AA413" i="28" s="1"/>
  <c r="Z412" i="28"/>
  <c r="AA412" i="28" s="1"/>
  <c r="Z411" i="28"/>
  <c r="AA411" i="28" s="1"/>
  <c r="Z410" i="28"/>
  <c r="AA410" i="28" s="1"/>
  <c r="Z409" i="28"/>
  <c r="AA409" i="28" s="1"/>
  <c r="Z408" i="28"/>
  <c r="AA408" i="28" s="1"/>
  <c r="Z407" i="28"/>
  <c r="AA407" i="28" s="1"/>
  <c r="Z406" i="28"/>
  <c r="AA406" i="28" s="1"/>
  <c r="Z405" i="28"/>
  <c r="AA405" i="28" s="1"/>
  <c r="Z404" i="28"/>
  <c r="AA404" i="28" s="1"/>
  <c r="Z403" i="28"/>
  <c r="AA403" i="28" s="1"/>
  <c r="Z402" i="28"/>
  <c r="AA402" i="28" s="1"/>
  <c r="Z401" i="28"/>
  <c r="AA401" i="28" s="1"/>
  <c r="Z400" i="28"/>
  <c r="AA400" i="28" s="1"/>
  <c r="Z399" i="28"/>
  <c r="AA399" i="28" s="1"/>
  <c r="Z398" i="28"/>
  <c r="AA398" i="28" s="1"/>
  <c r="Z397" i="28"/>
  <c r="AA397" i="28" s="1"/>
  <c r="Z396" i="28"/>
  <c r="AA396" i="28" s="1"/>
  <c r="Z395" i="28"/>
  <c r="AA395" i="28" s="1"/>
  <c r="Z394" i="28"/>
  <c r="AA394" i="28" s="1"/>
  <c r="Z393" i="28"/>
  <c r="AA393" i="28" s="1"/>
  <c r="Z392" i="28"/>
  <c r="AA392" i="28" s="1"/>
  <c r="AA391" i="28"/>
  <c r="Z391" i="28"/>
  <c r="Z390" i="28"/>
  <c r="AA390" i="28" s="1"/>
  <c r="Z389" i="28"/>
  <c r="AA389" i="28" s="1"/>
  <c r="Z388" i="28"/>
  <c r="AA388" i="28" s="1"/>
  <c r="Z387" i="28"/>
  <c r="AA387" i="28" s="1"/>
  <c r="Z386" i="28"/>
  <c r="AA386" i="28" s="1"/>
  <c r="Z385" i="28"/>
  <c r="AA385" i="28" s="1"/>
  <c r="Z384" i="28"/>
  <c r="AA384" i="28" s="1"/>
  <c r="Z383" i="28"/>
  <c r="AA383" i="28" s="1"/>
  <c r="Z382" i="28"/>
  <c r="AA382" i="28" s="1"/>
  <c r="Z381" i="28"/>
  <c r="AA381" i="28" s="1"/>
  <c r="Z380" i="28"/>
  <c r="AA380" i="28" s="1"/>
  <c r="Z379" i="28"/>
  <c r="AA379" i="28" s="1"/>
  <c r="Z378" i="28"/>
  <c r="AA378" i="28" s="1"/>
  <c r="Z377" i="28"/>
  <c r="AA377" i="28" s="1"/>
  <c r="Z376" i="28"/>
  <c r="AA376" i="28" s="1"/>
  <c r="Z375" i="28"/>
  <c r="AA375" i="28" s="1"/>
  <c r="Z374" i="28"/>
  <c r="AA374" i="28" s="1"/>
  <c r="Z373" i="28"/>
  <c r="AA373" i="28" s="1"/>
  <c r="Z372" i="28"/>
  <c r="AA372" i="28" s="1"/>
  <c r="Z371" i="28"/>
  <c r="AA371" i="28" s="1"/>
  <c r="Z370" i="28"/>
  <c r="AA370" i="28" s="1"/>
  <c r="Z369" i="28"/>
  <c r="AA369" i="28" s="1"/>
  <c r="Z368" i="28"/>
  <c r="AA368" i="28" s="1"/>
  <c r="Z367" i="28"/>
  <c r="AA367" i="28" s="1"/>
  <c r="Z366" i="28"/>
  <c r="AA366" i="28" s="1"/>
  <c r="Z365" i="28"/>
  <c r="AA365" i="28" s="1"/>
  <c r="Z364" i="28"/>
  <c r="AA364" i="28" s="1"/>
  <c r="Z363" i="28"/>
  <c r="AA363" i="28" s="1"/>
  <c r="Z362" i="28"/>
  <c r="AA362" i="28" s="1"/>
  <c r="Z361" i="28"/>
  <c r="AA361" i="28" s="1"/>
  <c r="Z360" i="28"/>
  <c r="AA360" i="28" s="1"/>
  <c r="Z359" i="28"/>
  <c r="AA359" i="28" s="1"/>
  <c r="Z358" i="28"/>
  <c r="AA358" i="28" s="1"/>
  <c r="Z357" i="28"/>
  <c r="AA357" i="28" s="1"/>
  <c r="Z356" i="28"/>
  <c r="AA356" i="28" s="1"/>
  <c r="AA355" i="28"/>
  <c r="Z355" i="28"/>
  <c r="Z354" i="28"/>
  <c r="AA354" i="28" s="1"/>
  <c r="Z353" i="28"/>
  <c r="AA353" i="28" s="1"/>
  <c r="Z352" i="28"/>
  <c r="AA352" i="28" s="1"/>
  <c r="Z351" i="28"/>
  <c r="AA351" i="28" s="1"/>
  <c r="Z350" i="28"/>
  <c r="AA350" i="28" s="1"/>
  <c r="Z349" i="28"/>
  <c r="AA349" i="28" s="1"/>
  <c r="Z348" i="28"/>
  <c r="AA348" i="28" s="1"/>
  <c r="Z347" i="28"/>
  <c r="AA347" i="28" s="1"/>
  <c r="Z346" i="28"/>
  <c r="AA346" i="28" s="1"/>
  <c r="Z345" i="28"/>
  <c r="AA345" i="28" s="1"/>
  <c r="Z344" i="28"/>
  <c r="AA344" i="28" s="1"/>
  <c r="Z343" i="28"/>
  <c r="AA343" i="28" s="1"/>
  <c r="Z342" i="28"/>
  <c r="AA342" i="28" s="1"/>
  <c r="Z341" i="28"/>
  <c r="AA341" i="28" s="1"/>
  <c r="Z340" i="28"/>
  <c r="AA340" i="28" s="1"/>
  <c r="Z339" i="28"/>
  <c r="AA339" i="28" s="1"/>
  <c r="Z338" i="28"/>
  <c r="AA338" i="28" s="1"/>
  <c r="Z337" i="28"/>
  <c r="AA337" i="28" s="1"/>
  <c r="Z336" i="28"/>
  <c r="AA336" i="28" s="1"/>
  <c r="Z335" i="28"/>
  <c r="AA335" i="28" s="1"/>
  <c r="Z334" i="28"/>
  <c r="AA334" i="28" s="1"/>
  <c r="Z333" i="28"/>
  <c r="AA333" i="28" s="1"/>
  <c r="Z332" i="28"/>
  <c r="AA332" i="28" s="1"/>
  <c r="Z331" i="28"/>
  <c r="AA331" i="28" s="1"/>
  <c r="Z330" i="28"/>
  <c r="AA330" i="28" s="1"/>
  <c r="Z329" i="28"/>
  <c r="AA329" i="28" s="1"/>
  <c r="Z328" i="28"/>
  <c r="AA328" i="28" s="1"/>
  <c r="Z327" i="28"/>
  <c r="AA327" i="28" s="1"/>
  <c r="Z326" i="28"/>
  <c r="AA326" i="28" s="1"/>
  <c r="Z325" i="28"/>
  <c r="AA325" i="28" s="1"/>
  <c r="Z324" i="28"/>
  <c r="AA324" i="28" s="1"/>
  <c r="Z323" i="28"/>
  <c r="AA323" i="28" s="1"/>
  <c r="Z322" i="28"/>
  <c r="AA322" i="28" s="1"/>
  <c r="Z321" i="28"/>
  <c r="AA321" i="28" s="1"/>
  <c r="AA320" i="28"/>
  <c r="Z320" i="28"/>
  <c r="Z319" i="28"/>
  <c r="AA319" i="28" s="1"/>
  <c r="Z318" i="28"/>
  <c r="AA318" i="28" s="1"/>
  <c r="Z317" i="28"/>
  <c r="AA317" i="28" s="1"/>
  <c r="Z316" i="28"/>
  <c r="AA316" i="28" s="1"/>
  <c r="Z315" i="28"/>
  <c r="AA315" i="28" s="1"/>
  <c r="Z314" i="28"/>
  <c r="AA314" i="28" s="1"/>
  <c r="Z313" i="28"/>
  <c r="AA313" i="28" s="1"/>
  <c r="Z312" i="28"/>
  <c r="AA312" i="28" s="1"/>
  <c r="Z311" i="28"/>
  <c r="AA311" i="28" s="1"/>
  <c r="Z310" i="28"/>
  <c r="AA310" i="28" s="1"/>
  <c r="Z309" i="28"/>
  <c r="AA309" i="28" s="1"/>
  <c r="Z308" i="28"/>
  <c r="AA308" i="28" s="1"/>
  <c r="Z307" i="28"/>
  <c r="AA307" i="28" s="1"/>
  <c r="Z306" i="28"/>
  <c r="AA306" i="28" s="1"/>
  <c r="Z305" i="28"/>
  <c r="AA305" i="28" s="1"/>
  <c r="Z304" i="28"/>
  <c r="AA304" i="28" s="1"/>
  <c r="Z303" i="28"/>
  <c r="AA303" i="28" s="1"/>
  <c r="Z302" i="28"/>
  <c r="AA302" i="28" s="1"/>
  <c r="Z301" i="28"/>
  <c r="AA301" i="28" s="1"/>
  <c r="Z300" i="28"/>
  <c r="AA300" i="28" s="1"/>
  <c r="Z299" i="28"/>
  <c r="AA299" i="28" s="1"/>
  <c r="Z298" i="28"/>
  <c r="AA298" i="28" s="1"/>
  <c r="Z297" i="28"/>
  <c r="AA297" i="28" s="1"/>
  <c r="AA296" i="28"/>
  <c r="Z296" i="28"/>
  <c r="Z295" i="28"/>
  <c r="AA295" i="28" s="1"/>
  <c r="Z294" i="28"/>
  <c r="AA294" i="28" s="1"/>
  <c r="Z293" i="28"/>
  <c r="AA293" i="28" s="1"/>
  <c r="AA292" i="28"/>
  <c r="Z292" i="28"/>
  <c r="Z291" i="28"/>
  <c r="AA291" i="28" s="1"/>
  <c r="Z290" i="28"/>
  <c r="AA290" i="28" s="1"/>
  <c r="Z289" i="28"/>
  <c r="AA289" i="28" s="1"/>
  <c r="AA288" i="28"/>
  <c r="Z288" i="28"/>
  <c r="Z287" i="28"/>
  <c r="AA287" i="28" s="1"/>
  <c r="Z286" i="28"/>
  <c r="AA286" i="28" s="1"/>
  <c r="Z285" i="28"/>
  <c r="AA285" i="28" s="1"/>
  <c r="Z284" i="28"/>
  <c r="AA284" i="28" s="1"/>
  <c r="Z283" i="28"/>
  <c r="AA283" i="28" s="1"/>
  <c r="Z282" i="28"/>
  <c r="AA282" i="28" s="1"/>
  <c r="Z281" i="28"/>
  <c r="AA281" i="28" s="1"/>
  <c r="Z280" i="28"/>
  <c r="AA280" i="28" s="1"/>
  <c r="Z279" i="28"/>
  <c r="AA279" i="28" s="1"/>
  <c r="Z278" i="28"/>
  <c r="AA278" i="28" s="1"/>
  <c r="Z277" i="28"/>
  <c r="AA277" i="28" s="1"/>
  <c r="Z276" i="28"/>
  <c r="AA276" i="28" s="1"/>
  <c r="Z275" i="28"/>
  <c r="AA275" i="28" s="1"/>
  <c r="Z274" i="28"/>
  <c r="AA274" i="28" s="1"/>
  <c r="Z273" i="28"/>
  <c r="AA273" i="28" s="1"/>
  <c r="Z272" i="28"/>
  <c r="AA272" i="28" s="1"/>
  <c r="Z271" i="28"/>
  <c r="AA271" i="28" s="1"/>
  <c r="Z270" i="28"/>
  <c r="AA270" i="28" s="1"/>
  <c r="Z269" i="28"/>
  <c r="AA269" i="28" s="1"/>
  <c r="Z268" i="28"/>
  <c r="AA268" i="28" s="1"/>
  <c r="Z267" i="28"/>
  <c r="AA267" i="28" s="1"/>
  <c r="Z266" i="28"/>
  <c r="AA266" i="28" s="1"/>
  <c r="Z265" i="28"/>
  <c r="AA265" i="28" s="1"/>
  <c r="Z264" i="28"/>
  <c r="AA264" i="28" s="1"/>
  <c r="Z263" i="28"/>
  <c r="AA263" i="28" s="1"/>
  <c r="Z262" i="28"/>
  <c r="AA262" i="28" s="1"/>
  <c r="Z261" i="28"/>
  <c r="AA261" i="28" s="1"/>
  <c r="Z260" i="28"/>
  <c r="AA260" i="28" s="1"/>
  <c r="Z259" i="28"/>
  <c r="AA259" i="28" s="1"/>
  <c r="Z258" i="28"/>
  <c r="AA258" i="28" s="1"/>
  <c r="Z257" i="28"/>
  <c r="AA257" i="28" s="1"/>
  <c r="AA256" i="28"/>
  <c r="Z256" i="28"/>
  <c r="Z255" i="28"/>
  <c r="AA255" i="28" s="1"/>
  <c r="Z254" i="28"/>
  <c r="AA254" i="28" s="1"/>
  <c r="Z253" i="28"/>
  <c r="AA253" i="28" s="1"/>
  <c r="Z252" i="28"/>
  <c r="AA252" i="28" s="1"/>
  <c r="Z251" i="28"/>
  <c r="AA251" i="28" s="1"/>
  <c r="Z250" i="28"/>
  <c r="AA250" i="28" s="1"/>
  <c r="Z249" i="28"/>
  <c r="AA249" i="28" s="1"/>
  <c r="Z248" i="28"/>
  <c r="AA248" i="28" s="1"/>
  <c r="Z247" i="28"/>
  <c r="AA247" i="28" s="1"/>
  <c r="Z246" i="28"/>
  <c r="AA246" i="28" s="1"/>
  <c r="Z245" i="28"/>
  <c r="AA245" i="28" s="1"/>
  <c r="Z244" i="28"/>
  <c r="AA244" i="28" s="1"/>
  <c r="Z243" i="28"/>
  <c r="AA243" i="28" s="1"/>
  <c r="Z242" i="28"/>
  <c r="AA242" i="28" s="1"/>
  <c r="Z241" i="28"/>
  <c r="AA241" i="28" s="1"/>
  <c r="Z240" i="28"/>
  <c r="AA240" i="28" s="1"/>
  <c r="Z239" i="28"/>
  <c r="AA239" i="28" s="1"/>
  <c r="Z238" i="28"/>
  <c r="AA238" i="28" s="1"/>
  <c r="Z237" i="28"/>
  <c r="AA237" i="28" s="1"/>
  <c r="Z236" i="28"/>
  <c r="AA236" i="28" s="1"/>
  <c r="Z235" i="28"/>
  <c r="AA235" i="28" s="1"/>
  <c r="Z234" i="28"/>
  <c r="AA234" i="28" s="1"/>
  <c r="Z233" i="28"/>
  <c r="AA233" i="28" s="1"/>
  <c r="AA232" i="28"/>
  <c r="Z232" i="28"/>
  <c r="Z231" i="28"/>
  <c r="AA231" i="28" s="1"/>
  <c r="Z230" i="28"/>
  <c r="AA230" i="28" s="1"/>
  <c r="Z229" i="28"/>
  <c r="AA229" i="28" s="1"/>
  <c r="AA228" i="28"/>
  <c r="Z228" i="28"/>
  <c r="Z227" i="28"/>
  <c r="AA227" i="28" s="1"/>
  <c r="Z226" i="28"/>
  <c r="AA226" i="28" s="1"/>
  <c r="Z225" i="28"/>
  <c r="AA225" i="28" s="1"/>
  <c r="AA224" i="28"/>
  <c r="Z224" i="28"/>
  <c r="Z223" i="28"/>
  <c r="AA223" i="28" s="1"/>
  <c r="Z222" i="28"/>
  <c r="AA222" i="28" s="1"/>
  <c r="Z221" i="28"/>
  <c r="AA221" i="28" s="1"/>
  <c r="Z220" i="28"/>
  <c r="AA220" i="28" s="1"/>
  <c r="Z219" i="28"/>
  <c r="AA219" i="28" s="1"/>
  <c r="Z218" i="28"/>
  <c r="AA218" i="28" s="1"/>
  <c r="Z217" i="28"/>
  <c r="AA217" i="28" s="1"/>
  <c r="Z216" i="28"/>
  <c r="AA216" i="28" s="1"/>
  <c r="Z215" i="28"/>
  <c r="AA215" i="28" s="1"/>
  <c r="Z214" i="28"/>
  <c r="AA214" i="28" s="1"/>
  <c r="Z213" i="28"/>
  <c r="AA213" i="28" s="1"/>
  <c r="Z212" i="28"/>
  <c r="AA212" i="28" s="1"/>
  <c r="Z211" i="28"/>
  <c r="AA211" i="28" s="1"/>
  <c r="Z210" i="28"/>
  <c r="AA210" i="28" s="1"/>
  <c r="Z209" i="28"/>
  <c r="AA209" i="28" s="1"/>
  <c r="Z208" i="28"/>
  <c r="AA208" i="28" s="1"/>
  <c r="Z207" i="28"/>
  <c r="AA207" i="28" s="1"/>
  <c r="Z206" i="28"/>
  <c r="AA206" i="28" s="1"/>
  <c r="Z205" i="28"/>
  <c r="AA205" i="28" s="1"/>
  <c r="Z204" i="28"/>
  <c r="AA204" i="28" s="1"/>
  <c r="Z203" i="28"/>
  <c r="AA203" i="28" s="1"/>
  <c r="Z202" i="28"/>
  <c r="AA202" i="28" s="1"/>
  <c r="Z201" i="28"/>
  <c r="AA201" i="28" s="1"/>
  <c r="Z200" i="28"/>
  <c r="AA200" i="28" s="1"/>
  <c r="Z199" i="28"/>
  <c r="AA199" i="28" s="1"/>
  <c r="Z198" i="28"/>
  <c r="AA198" i="28" s="1"/>
  <c r="Z197" i="28"/>
  <c r="AA197" i="28" s="1"/>
  <c r="Z196" i="28"/>
  <c r="AA196" i="28" s="1"/>
  <c r="Z195" i="28"/>
  <c r="AA195" i="28" s="1"/>
  <c r="Z194" i="28"/>
  <c r="AA194" i="28" s="1"/>
  <c r="Z193" i="28"/>
  <c r="AA193" i="28" s="1"/>
  <c r="Z192" i="28"/>
  <c r="AA192" i="28" s="1"/>
  <c r="Z191" i="28"/>
  <c r="AA191" i="28" s="1"/>
  <c r="Z190" i="28"/>
  <c r="AA190" i="28" s="1"/>
  <c r="Z189" i="28"/>
  <c r="AA189" i="28" s="1"/>
  <c r="Z188" i="28"/>
  <c r="AA188" i="28" s="1"/>
  <c r="Z187" i="28"/>
  <c r="AA187" i="28" s="1"/>
  <c r="Z186" i="28"/>
  <c r="AA186" i="28" s="1"/>
  <c r="Z185" i="28"/>
  <c r="AA185" i="28" s="1"/>
  <c r="Z184" i="28"/>
  <c r="AA184" i="28" s="1"/>
  <c r="Z183" i="28"/>
  <c r="AA183" i="28" s="1"/>
  <c r="Z182" i="28"/>
  <c r="AA182" i="28" s="1"/>
  <c r="Z181" i="28"/>
  <c r="AA181" i="28" s="1"/>
  <c r="Z180" i="28"/>
  <c r="AA180" i="28" s="1"/>
  <c r="Z179" i="28"/>
  <c r="AA179" i="28" s="1"/>
  <c r="Z178" i="28"/>
  <c r="AA178" i="28" s="1"/>
  <c r="Z177" i="28"/>
  <c r="AA177" i="28" s="1"/>
  <c r="Z176" i="28"/>
  <c r="AA176" i="28" s="1"/>
  <c r="Z175" i="28"/>
  <c r="AA175" i="28" s="1"/>
  <c r="Z174" i="28"/>
  <c r="AA174" i="28" s="1"/>
  <c r="Z173" i="28"/>
  <c r="AA173" i="28" s="1"/>
  <c r="Z172" i="28"/>
  <c r="AA172" i="28" s="1"/>
  <c r="Z171" i="28"/>
  <c r="AA171" i="28" s="1"/>
  <c r="Z170" i="28"/>
  <c r="AA170" i="28" s="1"/>
  <c r="Z169" i="28"/>
  <c r="AA169" i="28" s="1"/>
  <c r="Z168" i="28"/>
  <c r="AA168" i="28" s="1"/>
  <c r="Z167" i="28"/>
  <c r="AA167" i="28" s="1"/>
  <c r="Z166" i="28"/>
  <c r="AA166" i="28" s="1"/>
  <c r="Z165" i="28"/>
  <c r="AA165" i="28" s="1"/>
  <c r="Z164" i="28"/>
  <c r="AA164" i="28" s="1"/>
  <c r="Z163" i="28"/>
  <c r="AA163" i="28" s="1"/>
  <c r="Z162" i="28"/>
  <c r="AA162" i="28" s="1"/>
  <c r="Z161" i="28"/>
  <c r="AA161" i="28" s="1"/>
  <c r="Z160" i="28"/>
  <c r="AA160" i="28" s="1"/>
  <c r="Z159" i="28"/>
  <c r="AA159" i="28" s="1"/>
  <c r="Z158" i="28"/>
  <c r="AA158" i="28" s="1"/>
  <c r="Z157" i="28"/>
  <c r="AA157" i="28" s="1"/>
  <c r="Z156" i="28"/>
  <c r="AA156" i="28" s="1"/>
  <c r="Z155" i="28"/>
  <c r="AA155" i="28" s="1"/>
  <c r="Z154" i="28"/>
  <c r="AA154" i="28" s="1"/>
  <c r="Z153" i="28"/>
  <c r="AA153" i="28" s="1"/>
  <c r="Z152" i="28"/>
  <c r="AA152" i="28" s="1"/>
  <c r="Z151" i="28"/>
  <c r="AA151" i="28" s="1"/>
  <c r="Z150" i="28"/>
  <c r="AA150" i="28" s="1"/>
  <c r="Z149" i="28"/>
  <c r="AA149" i="28" s="1"/>
  <c r="Z148" i="28"/>
  <c r="AA148" i="28" s="1"/>
  <c r="Z147" i="28"/>
  <c r="AA147" i="28" s="1"/>
  <c r="Z146" i="28"/>
  <c r="AA146" i="28" s="1"/>
  <c r="Z145" i="28"/>
  <c r="AA145" i="28" s="1"/>
  <c r="Z144" i="28"/>
  <c r="AA144" i="28" s="1"/>
  <c r="Z143" i="28"/>
  <c r="AA143" i="28" s="1"/>
  <c r="Z142" i="28"/>
  <c r="AA142" i="28" s="1"/>
  <c r="Z141" i="28"/>
  <c r="AA141" i="28" s="1"/>
  <c r="Z140" i="28"/>
  <c r="AA140" i="28" s="1"/>
  <c r="Z139" i="28"/>
  <c r="AA139" i="28" s="1"/>
  <c r="Z138" i="28"/>
  <c r="AA138" i="28" s="1"/>
  <c r="Z137" i="28"/>
  <c r="AA137" i="28" s="1"/>
  <c r="Z136" i="28"/>
  <c r="AA136" i="28" s="1"/>
  <c r="Z135" i="28"/>
  <c r="AA135" i="28" s="1"/>
  <c r="Z134" i="28"/>
  <c r="AA134" i="28" s="1"/>
  <c r="Z133" i="28"/>
  <c r="AA133" i="28" s="1"/>
  <c r="Z132" i="28"/>
  <c r="AA132" i="28" s="1"/>
  <c r="Z131" i="28"/>
  <c r="AA131" i="28" s="1"/>
  <c r="Z130" i="28"/>
  <c r="AA130" i="28" s="1"/>
  <c r="Z129" i="28"/>
  <c r="AA129" i="28" s="1"/>
  <c r="Z128" i="28"/>
  <c r="AA128" i="28" s="1"/>
  <c r="Z127" i="28"/>
  <c r="AA127" i="28" s="1"/>
  <c r="Z126" i="28"/>
  <c r="AA126" i="28" s="1"/>
  <c r="Z125" i="28"/>
  <c r="AA125" i="28" s="1"/>
  <c r="Z124" i="28"/>
  <c r="AA124" i="28" s="1"/>
  <c r="Z123" i="28"/>
  <c r="AA123" i="28" s="1"/>
  <c r="Z122" i="28"/>
  <c r="AA122" i="28" s="1"/>
  <c r="Z121" i="28"/>
  <c r="AA121" i="28" s="1"/>
  <c r="Z120" i="28"/>
  <c r="AA120" i="28" s="1"/>
  <c r="Z119" i="28"/>
  <c r="AA119" i="28" s="1"/>
  <c r="Z118" i="28"/>
  <c r="AA118" i="28" s="1"/>
  <c r="Z117" i="28"/>
  <c r="AA117" i="28" s="1"/>
  <c r="Z116" i="28"/>
  <c r="AA116" i="28" s="1"/>
  <c r="Z115" i="28"/>
  <c r="AA115" i="28" s="1"/>
  <c r="Z114" i="28"/>
  <c r="AA114" i="28" s="1"/>
  <c r="Z113" i="28"/>
  <c r="AA113" i="28" s="1"/>
  <c r="Z112" i="28"/>
  <c r="AA112" i="28" s="1"/>
  <c r="Z111" i="28"/>
  <c r="AA111" i="28" s="1"/>
  <c r="Z110" i="28"/>
  <c r="AA110" i="28" s="1"/>
  <c r="Z109" i="28"/>
  <c r="AA109" i="28" s="1"/>
  <c r="Z108" i="28"/>
  <c r="AA108" i="28" s="1"/>
  <c r="Z107" i="28"/>
  <c r="AA107" i="28" s="1"/>
  <c r="Z106" i="28"/>
  <c r="AA106" i="28" s="1"/>
  <c r="Z105" i="28"/>
  <c r="AA105" i="28" s="1"/>
  <c r="Z104" i="28"/>
  <c r="AA104" i="28" s="1"/>
  <c r="Z103" i="28"/>
  <c r="AA103" i="28" s="1"/>
  <c r="Z102" i="28"/>
  <c r="AA102" i="28" s="1"/>
  <c r="Z101" i="28"/>
  <c r="AA101" i="28" s="1"/>
  <c r="Z100" i="28"/>
  <c r="AA100" i="28" s="1"/>
  <c r="Z99" i="28"/>
  <c r="AA99" i="28" s="1"/>
  <c r="Z98" i="28"/>
  <c r="AA98" i="28" s="1"/>
  <c r="Z97" i="28"/>
  <c r="AA97" i="28" s="1"/>
  <c r="AA96" i="28"/>
  <c r="Z96" i="28"/>
  <c r="Z95" i="28"/>
  <c r="AA95" i="28" s="1"/>
  <c r="Z94" i="28"/>
  <c r="AA94" i="28" s="1"/>
  <c r="Z93" i="28"/>
  <c r="AA93" i="28" s="1"/>
  <c r="Z92" i="28"/>
  <c r="AA92" i="28" s="1"/>
  <c r="Z91" i="28"/>
  <c r="AA91" i="28" s="1"/>
  <c r="Z90" i="28"/>
  <c r="AA90" i="28" s="1"/>
  <c r="Z89" i="28"/>
  <c r="AA89" i="28" s="1"/>
  <c r="Z88" i="28"/>
  <c r="AA88" i="28" s="1"/>
  <c r="Z87" i="28"/>
  <c r="AA87" i="28" s="1"/>
  <c r="Z86" i="28"/>
  <c r="AA86" i="28" s="1"/>
  <c r="Z85" i="28"/>
  <c r="AA85" i="28" s="1"/>
  <c r="Z84" i="28"/>
  <c r="AA84" i="28" s="1"/>
  <c r="Z83" i="28"/>
  <c r="AA83" i="28" s="1"/>
  <c r="Z82" i="28"/>
  <c r="AA82" i="28" s="1"/>
  <c r="Z81" i="28"/>
  <c r="AA81" i="28" s="1"/>
  <c r="Z80" i="28"/>
  <c r="AA80" i="28" s="1"/>
  <c r="Z79" i="28"/>
  <c r="AA79" i="28" s="1"/>
  <c r="Z78" i="28"/>
  <c r="AA78" i="28" s="1"/>
  <c r="Z77" i="28"/>
  <c r="AA77" i="28" s="1"/>
  <c r="Z76" i="28"/>
  <c r="AA76" i="28" s="1"/>
  <c r="Z75" i="28"/>
  <c r="AA75" i="28" s="1"/>
  <c r="Z74" i="28"/>
  <c r="AA74" i="28" s="1"/>
  <c r="Z73" i="28"/>
  <c r="AA73" i="28" s="1"/>
  <c r="Z72" i="28"/>
  <c r="AA72" i="28" s="1"/>
  <c r="Z71" i="28"/>
  <c r="AA71" i="28" s="1"/>
  <c r="Z70" i="28"/>
  <c r="AA70" i="28" s="1"/>
  <c r="Z69" i="28"/>
  <c r="AA69" i="28" s="1"/>
  <c r="Z68" i="28"/>
  <c r="AA68" i="28" s="1"/>
  <c r="Z67" i="28"/>
  <c r="AA67" i="28" s="1"/>
  <c r="Z66" i="28"/>
  <c r="AA66" i="28" s="1"/>
  <c r="Z65" i="28"/>
  <c r="AA65" i="28" s="1"/>
  <c r="Z64" i="28"/>
  <c r="AA64" i="28" s="1"/>
  <c r="Z63" i="28"/>
  <c r="AA63" i="28" s="1"/>
  <c r="Z62" i="28"/>
  <c r="AA62" i="28" s="1"/>
  <c r="Z61" i="28"/>
  <c r="AA61" i="28" s="1"/>
  <c r="Z60" i="28"/>
  <c r="AA60" i="28" s="1"/>
  <c r="Z59" i="28"/>
  <c r="AA59" i="28" s="1"/>
  <c r="Z58" i="28"/>
  <c r="AA58" i="28" s="1"/>
  <c r="Z57" i="28"/>
  <c r="AA57" i="28" s="1"/>
  <c r="Z56" i="28"/>
  <c r="AA56" i="28" s="1"/>
  <c r="Z55" i="28"/>
  <c r="AA55" i="28" s="1"/>
  <c r="Z54" i="28"/>
  <c r="AA54" i="28" s="1"/>
  <c r="AA53" i="28"/>
  <c r="Z53" i="28"/>
  <c r="Z52" i="28"/>
  <c r="AA52" i="28" s="1"/>
  <c r="Z51" i="28"/>
  <c r="AA51" i="28" s="1"/>
  <c r="Z50" i="28"/>
  <c r="AA50" i="28" s="1"/>
  <c r="Z49" i="28"/>
  <c r="AA49" i="28" s="1"/>
  <c r="Z48" i="28"/>
  <c r="AA48" i="28" s="1"/>
  <c r="Z47" i="28"/>
  <c r="AA47" i="28" s="1"/>
  <c r="Z46" i="28"/>
  <c r="AA46" i="28" s="1"/>
  <c r="Z45" i="28"/>
  <c r="AA45" i="28" s="1"/>
  <c r="Z44" i="28"/>
  <c r="AA44" i="28" s="1"/>
  <c r="Z43" i="28"/>
  <c r="AA43" i="28" s="1"/>
  <c r="Z42" i="28"/>
  <c r="AA42" i="28" s="1"/>
  <c r="Z41" i="28"/>
  <c r="AA41" i="28" s="1"/>
  <c r="Z40" i="28"/>
  <c r="AA40" i="28" s="1"/>
  <c r="Z39" i="28"/>
  <c r="AA39" i="28" s="1"/>
  <c r="Z38" i="28"/>
  <c r="AA38" i="28" s="1"/>
  <c r="Z37" i="28"/>
  <c r="AA37" i="28" s="1"/>
  <c r="Z36" i="28"/>
  <c r="AA36" i="28" s="1"/>
  <c r="Z35" i="28"/>
  <c r="AA35" i="28" s="1"/>
  <c r="Z34" i="28"/>
  <c r="AA34" i="28" s="1"/>
  <c r="Z33" i="28"/>
  <c r="AA33" i="28" s="1"/>
  <c r="Z32" i="28"/>
  <c r="AA32" i="28" s="1"/>
  <c r="Z31" i="28"/>
  <c r="AA31" i="28" s="1"/>
  <c r="Z30" i="28"/>
  <c r="AA30" i="28" s="1"/>
  <c r="Z29" i="28"/>
  <c r="AA29" i="28" s="1"/>
  <c r="Z28" i="28"/>
  <c r="AA28" i="28" s="1"/>
  <c r="Z27" i="28"/>
  <c r="AA27" i="28" s="1"/>
  <c r="Z26" i="28"/>
  <c r="AA26" i="28" s="1"/>
  <c r="AA25" i="28"/>
  <c r="Z25" i="28"/>
  <c r="Z24" i="28"/>
  <c r="AA24" i="28" s="1"/>
  <c r="Z23" i="28"/>
  <c r="AA23" i="28" s="1"/>
  <c r="Z22" i="28"/>
  <c r="AA22" i="28" s="1"/>
  <c r="Z21" i="28"/>
  <c r="AA21" i="28" s="1"/>
  <c r="Z20" i="28"/>
  <c r="AA20" i="28" s="1"/>
  <c r="Z19" i="28"/>
  <c r="AA19" i="28" s="1"/>
  <c r="Z18" i="28"/>
  <c r="AA18" i="28" s="1"/>
  <c r="Z17" i="28"/>
  <c r="AA17" i="28" s="1"/>
  <c r="Z16" i="28"/>
  <c r="AA16" i="28" s="1"/>
  <c r="Z15" i="28"/>
  <c r="AA15" i="28" s="1"/>
  <c r="Z14" i="28"/>
  <c r="AA14" i="28" s="1"/>
  <c r="AA13" i="28"/>
  <c r="Z13" i="28"/>
  <c r="Z12" i="28"/>
  <c r="AA12" i="28" s="1"/>
  <c r="Z11" i="28"/>
  <c r="AA11" i="28" s="1"/>
  <c r="Z10" i="28"/>
  <c r="AA10" i="28" s="1"/>
  <c r="AA9" i="28"/>
  <c r="Z9" i="28"/>
  <c r="Z8" i="28"/>
  <c r="AA8" i="28" s="1"/>
  <c r="Z7" i="28"/>
  <c r="AA7" i="28" s="1"/>
  <c r="Z6" i="28"/>
  <c r="AA6" i="28" s="1"/>
  <c r="Z5" i="28"/>
  <c r="AA5" i="28" s="1"/>
  <c r="Z4" i="28"/>
  <c r="AA4" i="28" s="1"/>
  <c r="Z3" i="28"/>
  <c r="AA3" i="28" s="1"/>
  <c r="Z2" i="28"/>
  <c r="AA2" i="28" s="1"/>
  <c r="C3" i="19"/>
  <c r="D3" i="19"/>
  <c r="E3" i="19"/>
  <c r="F3" i="19"/>
  <c r="G3" i="19"/>
  <c r="G5" i="19"/>
  <c r="G6" i="19"/>
  <c r="F7" i="19"/>
  <c r="G7" i="19"/>
  <c r="F8" i="19"/>
  <c r="C9" i="19"/>
  <c r="D9" i="19"/>
  <c r="E9" i="19"/>
  <c r="F9" i="19"/>
  <c r="G9" i="19"/>
  <c r="C10" i="19"/>
  <c r="D10" i="19"/>
  <c r="E10" i="19"/>
  <c r="F10" i="19"/>
  <c r="E13" i="19"/>
  <c r="D15" i="19"/>
  <c r="E15" i="19"/>
  <c r="F15" i="19"/>
  <c r="G15" i="19"/>
  <c r="C20" i="19"/>
  <c r="D20" i="19"/>
  <c r="E20" i="19"/>
  <c r="F20" i="19"/>
  <c r="G20" i="19"/>
  <c r="C21" i="19"/>
  <c r="D21" i="19"/>
  <c r="E21" i="19"/>
  <c r="F21" i="19"/>
  <c r="G21" i="19"/>
  <c r="C22" i="19"/>
  <c r="D22" i="19"/>
  <c r="E22" i="19"/>
  <c r="F22" i="19"/>
  <c r="G22" i="19"/>
  <c r="C23" i="19"/>
  <c r="D23" i="19"/>
  <c r="E23" i="19"/>
  <c r="F23" i="19"/>
  <c r="G23" i="19"/>
  <c r="C24" i="19"/>
  <c r="D24" i="19"/>
  <c r="E24" i="19"/>
  <c r="F24" i="19"/>
  <c r="G24" i="19"/>
  <c r="C25" i="19"/>
  <c r="D25" i="19"/>
  <c r="E25" i="19"/>
  <c r="F25" i="19"/>
  <c r="G25" i="19"/>
  <c r="E26" i="19"/>
  <c r="F26" i="19"/>
  <c r="G26" i="19"/>
  <c r="C27" i="19"/>
  <c r="D27" i="19"/>
  <c r="E27" i="19"/>
  <c r="F27" i="19"/>
  <c r="G27" i="19"/>
  <c r="C28" i="19"/>
  <c r="D28" i="19"/>
  <c r="E28" i="19"/>
  <c r="F28" i="19"/>
  <c r="G28" i="19"/>
  <c r="C29" i="19"/>
  <c r="D29" i="19"/>
  <c r="E29" i="19"/>
  <c r="F29" i="19"/>
  <c r="G29" i="19"/>
  <c r="C30" i="19"/>
  <c r="D30" i="19"/>
  <c r="E30" i="19"/>
  <c r="F30" i="19"/>
  <c r="G30" i="19"/>
  <c r="C31" i="19"/>
  <c r="D31" i="19"/>
  <c r="E31" i="19"/>
  <c r="F31" i="19"/>
  <c r="G31" i="19"/>
  <c r="C32" i="19"/>
  <c r="D32" i="19"/>
  <c r="E32" i="19"/>
  <c r="F32" i="19"/>
  <c r="G32" i="19"/>
  <c r="C33" i="19"/>
  <c r="D33" i="19"/>
  <c r="E33" i="19"/>
  <c r="F33" i="19"/>
  <c r="G33" i="19"/>
  <c r="C34" i="19"/>
  <c r="D34" i="19"/>
  <c r="E34" i="19"/>
  <c r="F34" i="19"/>
  <c r="G34" i="19"/>
  <c r="C35" i="19"/>
  <c r="D35" i="19"/>
  <c r="E35" i="19"/>
  <c r="F35" i="19"/>
  <c r="G35" i="19"/>
  <c r="C36" i="19"/>
  <c r="D36" i="19"/>
  <c r="E36" i="19"/>
  <c r="F36" i="19"/>
  <c r="G36" i="19"/>
  <c r="C37" i="19"/>
  <c r="D37" i="19"/>
  <c r="E37" i="19"/>
  <c r="F37" i="19"/>
  <c r="G37" i="19"/>
  <c r="C38" i="19"/>
  <c r="D38" i="19"/>
  <c r="E38" i="19"/>
  <c r="F38" i="19"/>
  <c r="G38" i="19"/>
  <c r="C39" i="19"/>
  <c r="D39" i="19"/>
  <c r="E39" i="19"/>
  <c r="F39" i="19"/>
  <c r="G39" i="19"/>
  <c r="C40" i="19"/>
  <c r="D40" i="19"/>
  <c r="E40" i="19"/>
  <c r="F40" i="19"/>
  <c r="G40" i="19"/>
  <c r="C41" i="19"/>
  <c r="D41" i="19"/>
  <c r="E41" i="19"/>
  <c r="F41" i="19"/>
  <c r="G41" i="19"/>
  <c r="G42" i="19"/>
  <c r="D43" i="19"/>
  <c r="E43" i="19"/>
  <c r="F43" i="19"/>
  <c r="G43" i="19"/>
  <c r="F44" i="19"/>
  <c r="G44" i="19"/>
  <c r="D45" i="19"/>
  <c r="E45" i="19"/>
  <c r="F45" i="19"/>
  <c r="G45" i="19"/>
  <c r="C46" i="19"/>
  <c r="D46" i="19"/>
  <c r="E46" i="19"/>
  <c r="F46" i="19"/>
  <c r="G46" i="19"/>
  <c r="C47" i="19"/>
  <c r="D47" i="19"/>
  <c r="E47" i="19"/>
  <c r="F47" i="19"/>
  <c r="G47" i="19"/>
  <c r="C48" i="19"/>
  <c r="D48" i="19"/>
  <c r="E48" i="19"/>
  <c r="F48" i="19"/>
  <c r="G48" i="19"/>
  <c r="C49" i="19"/>
  <c r="D49" i="19"/>
  <c r="E49" i="19"/>
  <c r="F49" i="19"/>
  <c r="G49" i="19"/>
  <c r="C50" i="19"/>
  <c r="D50" i="19"/>
  <c r="E50" i="19"/>
  <c r="F50" i="19"/>
  <c r="G50" i="19"/>
  <c r="C51" i="19"/>
  <c r="D51" i="19"/>
  <c r="E51" i="19"/>
  <c r="F51" i="19"/>
  <c r="G51" i="19"/>
  <c r="D52" i="19"/>
  <c r="F52" i="19"/>
  <c r="D53" i="19"/>
  <c r="E53" i="19"/>
  <c r="F53" i="19"/>
  <c r="D54" i="19"/>
  <c r="E54" i="19"/>
  <c r="F54" i="19"/>
  <c r="D55" i="19"/>
  <c r="E55" i="19"/>
  <c r="F55" i="19"/>
  <c r="C56" i="19"/>
  <c r="D56" i="19"/>
  <c r="E56" i="19"/>
  <c r="F56" i="19"/>
  <c r="G56" i="19"/>
  <c r="C57" i="19"/>
  <c r="D57" i="19"/>
  <c r="E57" i="19"/>
  <c r="F57" i="19"/>
  <c r="G57" i="19"/>
  <c r="C58" i="19"/>
  <c r="D58" i="19"/>
  <c r="E58" i="19"/>
  <c r="F58" i="19"/>
  <c r="G58" i="19"/>
  <c r="C59" i="19"/>
  <c r="D59" i="19"/>
  <c r="E59" i="19"/>
  <c r="F59" i="19"/>
  <c r="G59" i="19"/>
  <c r="C60" i="19"/>
  <c r="D60" i="19"/>
  <c r="E60" i="19"/>
  <c r="F60" i="19"/>
  <c r="G60" i="19"/>
  <c r="C61" i="19"/>
  <c r="D61" i="19"/>
  <c r="E61" i="19"/>
  <c r="F61" i="19"/>
  <c r="G61" i="19"/>
  <c r="C62" i="19"/>
  <c r="F62" i="19"/>
  <c r="G62" i="19"/>
  <c r="C63" i="19"/>
  <c r="D63" i="19"/>
  <c r="E63" i="19"/>
  <c r="F63" i="19"/>
  <c r="G63" i="19"/>
  <c r="C64" i="19"/>
  <c r="D64" i="19"/>
  <c r="E64" i="19"/>
  <c r="F64" i="19"/>
  <c r="G64" i="19"/>
  <c r="D65" i="19"/>
  <c r="E65" i="19"/>
  <c r="F65" i="19"/>
  <c r="G65" i="19"/>
  <c r="C66" i="19"/>
  <c r="D66" i="19"/>
  <c r="E66" i="19"/>
  <c r="F66" i="19"/>
  <c r="G66" i="19"/>
  <c r="C67" i="19"/>
  <c r="D67" i="19"/>
  <c r="E67" i="19"/>
  <c r="F67" i="19"/>
  <c r="C68" i="19"/>
  <c r="D68" i="19"/>
  <c r="E68" i="19"/>
  <c r="F68" i="19"/>
  <c r="G68" i="19"/>
  <c r="C69" i="19"/>
  <c r="D69" i="19"/>
  <c r="E69" i="19"/>
  <c r="F69" i="19"/>
  <c r="G69" i="19"/>
  <c r="D70" i="19"/>
  <c r="E70" i="19"/>
  <c r="F70" i="19"/>
  <c r="G70" i="19"/>
  <c r="C71" i="19"/>
  <c r="D71" i="19"/>
  <c r="E71" i="19"/>
  <c r="F71" i="19"/>
  <c r="G71" i="19"/>
  <c r="C72" i="19"/>
  <c r="D72" i="19"/>
  <c r="E72" i="19"/>
  <c r="F72" i="19"/>
  <c r="G72" i="19"/>
  <c r="C73" i="19"/>
  <c r="D73" i="19"/>
  <c r="E73" i="19"/>
  <c r="F73" i="19"/>
  <c r="G73" i="19"/>
  <c r="C74" i="19"/>
  <c r="D74" i="19"/>
  <c r="E74" i="19"/>
  <c r="F74" i="19"/>
  <c r="G74" i="19"/>
  <c r="C75" i="19"/>
  <c r="D75" i="19"/>
  <c r="E75" i="19"/>
  <c r="F75" i="19"/>
  <c r="G75" i="19"/>
  <c r="C76" i="19"/>
  <c r="D76" i="19"/>
  <c r="E76" i="19"/>
  <c r="F76" i="19"/>
  <c r="G76" i="19"/>
  <c r="C77" i="19"/>
  <c r="D77" i="19"/>
  <c r="E77" i="19"/>
  <c r="F77" i="19"/>
  <c r="G77" i="19"/>
  <c r="C78" i="19"/>
  <c r="D78" i="19"/>
  <c r="E78" i="19"/>
  <c r="F78" i="19"/>
  <c r="G78" i="19"/>
  <c r="D79" i="19"/>
  <c r="E79" i="19"/>
  <c r="F79" i="19"/>
  <c r="G79" i="19"/>
  <c r="C80" i="19"/>
  <c r="D80" i="19"/>
  <c r="F80" i="19"/>
  <c r="G80" i="19"/>
  <c r="C81" i="19"/>
  <c r="D81" i="19"/>
  <c r="E81" i="19"/>
  <c r="F81" i="19"/>
  <c r="G81" i="19"/>
  <c r="C82" i="19"/>
  <c r="D82" i="19"/>
  <c r="E82" i="19"/>
  <c r="F82" i="19"/>
  <c r="G82" i="19"/>
  <c r="C83" i="19"/>
  <c r="D83" i="19"/>
  <c r="E83" i="19"/>
  <c r="F83" i="19"/>
  <c r="G83" i="19"/>
  <c r="C84" i="19"/>
  <c r="D84" i="19"/>
  <c r="E84" i="19"/>
  <c r="F84" i="19"/>
  <c r="G84" i="19"/>
  <c r="C85" i="19"/>
  <c r="D85" i="19"/>
  <c r="E85" i="19"/>
  <c r="F85" i="19"/>
  <c r="G85" i="19"/>
  <c r="C86" i="19"/>
  <c r="D86" i="19"/>
  <c r="E86" i="19"/>
  <c r="F86" i="19"/>
  <c r="G86" i="19"/>
  <c r="C87" i="19"/>
  <c r="D87" i="19"/>
  <c r="E87" i="19"/>
  <c r="F87" i="19"/>
  <c r="G87" i="19"/>
  <c r="C88" i="19"/>
  <c r="D88" i="19"/>
  <c r="E88" i="19"/>
  <c r="F88" i="19"/>
  <c r="G88" i="19"/>
  <c r="C89" i="19"/>
  <c r="D89" i="19"/>
  <c r="E89" i="19"/>
  <c r="F89" i="19"/>
  <c r="G89" i="19"/>
  <c r="C90" i="19"/>
  <c r="D90" i="19"/>
  <c r="E90" i="19"/>
  <c r="F90" i="19"/>
  <c r="G90" i="19"/>
  <c r="C91" i="19"/>
  <c r="D91" i="19"/>
  <c r="E91" i="19"/>
  <c r="F91" i="19"/>
  <c r="G91" i="19"/>
  <c r="C92" i="19"/>
  <c r="D92" i="19"/>
  <c r="E92" i="19"/>
  <c r="F92" i="19"/>
  <c r="G92" i="19"/>
  <c r="C93" i="19"/>
  <c r="D93" i="19"/>
  <c r="E93" i="19"/>
  <c r="F93" i="19"/>
  <c r="G93" i="19"/>
  <c r="C94" i="19"/>
  <c r="D94" i="19"/>
  <c r="E94" i="19"/>
  <c r="F94" i="19"/>
  <c r="G94" i="19"/>
  <c r="C95" i="19"/>
  <c r="D95" i="19"/>
  <c r="E95" i="19"/>
  <c r="G95" i="19"/>
  <c r="C96" i="19"/>
  <c r="D96" i="19"/>
  <c r="E96" i="19"/>
  <c r="F96" i="19"/>
  <c r="G96" i="19"/>
  <c r="F97" i="19"/>
  <c r="G97" i="19"/>
  <c r="C98" i="19"/>
  <c r="D98" i="19"/>
  <c r="E98" i="19"/>
  <c r="F98" i="19"/>
  <c r="G98" i="19"/>
  <c r="C99" i="19"/>
  <c r="D99" i="19"/>
  <c r="E99" i="19"/>
  <c r="F99" i="19"/>
  <c r="G99" i="19"/>
  <c r="C100" i="19"/>
  <c r="D100" i="19"/>
  <c r="E100" i="19"/>
  <c r="F100" i="19"/>
  <c r="G100" i="19"/>
  <c r="C101" i="19"/>
  <c r="D101" i="19"/>
  <c r="E101" i="19"/>
  <c r="F101" i="19"/>
  <c r="G101" i="19"/>
  <c r="C102" i="19"/>
  <c r="D102" i="19"/>
  <c r="E102" i="19"/>
  <c r="F102" i="19"/>
  <c r="G102" i="19"/>
  <c r="C103" i="19"/>
  <c r="D103" i="19"/>
  <c r="E103" i="19"/>
  <c r="F103" i="19"/>
  <c r="C104" i="19"/>
  <c r="D104" i="19"/>
  <c r="E104" i="19"/>
  <c r="F104" i="19"/>
  <c r="G104" i="19"/>
  <c r="C105" i="19"/>
  <c r="D105" i="19"/>
  <c r="E105" i="19"/>
  <c r="F105" i="19"/>
  <c r="G105" i="19"/>
  <c r="C106" i="19"/>
  <c r="D106" i="19"/>
  <c r="E106" i="19"/>
  <c r="F106" i="19"/>
  <c r="G106" i="19"/>
  <c r="C107" i="19"/>
  <c r="D107" i="19"/>
  <c r="E107" i="19"/>
  <c r="F107" i="19"/>
  <c r="G107" i="19"/>
  <c r="C108" i="19"/>
  <c r="D108" i="19"/>
  <c r="E108" i="19"/>
  <c r="F108" i="19"/>
  <c r="G108" i="19"/>
  <c r="C109" i="19"/>
  <c r="D109" i="19"/>
  <c r="E109" i="19"/>
  <c r="F109" i="19"/>
  <c r="G109" i="19"/>
  <c r="C110" i="19"/>
  <c r="D110" i="19"/>
  <c r="E110" i="19"/>
  <c r="F110" i="19"/>
  <c r="G110" i="19"/>
  <c r="C111" i="19"/>
  <c r="D111" i="19"/>
  <c r="E111" i="19"/>
  <c r="F111" i="19"/>
  <c r="G111" i="19"/>
  <c r="C112" i="19"/>
  <c r="D112" i="19"/>
  <c r="E112" i="19"/>
  <c r="F112" i="19"/>
  <c r="G112" i="19"/>
  <c r="C113" i="19"/>
  <c r="D113" i="19"/>
  <c r="E113" i="19"/>
  <c r="F113" i="19"/>
  <c r="G113" i="19"/>
  <c r="C114" i="19"/>
  <c r="D114" i="19"/>
  <c r="E114" i="19"/>
  <c r="F114" i="19"/>
  <c r="G114" i="19"/>
  <c r="D115" i="19"/>
  <c r="E115" i="19"/>
  <c r="F115" i="19"/>
  <c r="G115" i="19"/>
  <c r="E116" i="19"/>
  <c r="F116" i="19"/>
  <c r="G116" i="19"/>
  <c r="C117" i="19"/>
  <c r="D117" i="19"/>
  <c r="E117" i="19"/>
  <c r="F117" i="19"/>
  <c r="G117" i="19"/>
  <c r="C118" i="19"/>
  <c r="D118" i="19"/>
  <c r="E118" i="19"/>
  <c r="F118" i="19"/>
  <c r="G118" i="19"/>
  <c r="C119" i="19"/>
  <c r="D119" i="19"/>
  <c r="E119" i="19"/>
  <c r="F119" i="19"/>
  <c r="G119" i="19"/>
  <c r="E120" i="19"/>
  <c r="G120" i="19"/>
  <c r="C121" i="19"/>
  <c r="D121" i="19"/>
  <c r="E121" i="19"/>
  <c r="F121" i="19"/>
  <c r="G121" i="19"/>
  <c r="C122" i="19"/>
  <c r="D122" i="19"/>
  <c r="E122" i="19"/>
  <c r="F122" i="19"/>
  <c r="G122" i="19"/>
  <c r="C123" i="19"/>
  <c r="D123" i="19"/>
  <c r="E123" i="19"/>
  <c r="F123" i="19"/>
  <c r="G123" i="19"/>
  <c r="C124" i="19"/>
  <c r="D124" i="19"/>
  <c r="E124" i="19"/>
  <c r="F124" i="19"/>
  <c r="G124" i="19"/>
  <c r="C125" i="19"/>
  <c r="D125" i="19"/>
  <c r="E125" i="19"/>
  <c r="F125" i="19"/>
  <c r="G125" i="19"/>
  <c r="C126" i="19"/>
  <c r="D126" i="19"/>
  <c r="E126" i="19"/>
  <c r="F126" i="19"/>
  <c r="G126" i="19"/>
  <c r="C127" i="19"/>
  <c r="D127" i="19"/>
  <c r="E127" i="19"/>
  <c r="F127" i="19"/>
  <c r="G127" i="19"/>
  <c r="C128" i="19"/>
  <c r="D128" i="19"/>
  <c r="E128" i="19"/>
  <c r="F128" i="19"/>
  <c r="G128" i="19"/>
  <c r="C129" i="19"/>
  <c r="D129" i="19"/>
  <c r="E129" i="19"/>
  <c r="F129" i="19"/>
  <c r="G129" i="19"/>
  <c r="C130" i="19"/>
  <c r="D130" i="19"/>
  <c r="E130" i="19"/>
  <c r="F130" i="19"/>
  <c r="G130" i="19"/>
  <c r="C131" i="19"/>
  <c r="D131" i="19"/>
  <c r="E131" i="19"/>
  <c r="F131" i="19"/>
  <c r="G131" i="19"/>
  <c r="C132" i="19"/>
  <c r="D132" i="19"/>
  <c r="E132" i="19"/>
  <c r="F132" i="19"/>
  <c r="G132" i="19"/>
  <c r="C133" i="19"/>
  <c r="D133" i="19"/>
  <c r="E133" i="19"/>
  <c r="F133" i="19"/>
  <c r="G133" i="19"/>
  <c r="D134" i="19"/>
  <c r="E134" i="19"/>
  <c r="F134" i="19"/>
  <c r="G134" i="19"/>
  <c r="C135" i="19"/>
  <c r="D135" i="19"/>
  <c r="E135" i="19"/>
  <c r="F135" i="19"/>
  <c r="G135" i="19"/>
  <c r="C136" i="19"/>
  <c r="D136" i="19"/>
  <c r="E136" i="19"/>
  <c r="F136" i="19"/>
  <c r="G136" i="19"/>
  <c r="C137" i="19"/>
  <c r="D137" i="19"/>
  <c r="E137" i="19"/>
  <c r="F137" i="19"/>
  <c r="G137" i="19"/>
  <c r="C138" i="19"/>
  <c r="D138" i="19"/>
  <c r="E138" i="19"/>
  <c r="F138" i="19"/>
  <c r="G138" i="19"/>
  <c r="C139" i="19"/>
  <c r="D139" i="19"/>
  <c r="E139" i="19"/>
  <c r="F139" i="19"/>
  <c r="G139" i="19"/>
  <c r="C140" i="19"/>
  <c r="D140" i="19"/>
  <c r="E140" i="19"/>
  <c r="F140" i="19"/>
  <c r="G140" i="19"/>
  <c r="C141" i="19"/>
  <c r="D141" i="19"/>
  <c r="E141" i="19"/>
  <c r="F141" i="19"/>
  <c r="G141" i="19"/>
  <c r="C142" i="19"/>
  <c r="D142" i="19"/>
  <c r="E142" i="19"/>
  <c r="F142" i="19"/>
  <c r="G142" i="19"/>
  <c r="C143" i="19"/>
  <c r="D143" i="19"/>
  <c r="E143" i="19"/>
  <c r="F143" i="19"/>
  <c r="G143" i="19"/>
  <c r="C144" i="19"/>
  <c r="D144" i="19"/>
  <c r="E144" i="19"/>
  <c r="F144" i="19"/>
  <c r="G144" i="19"/>
  <c r="C145" i="19"/>
  <c r="D145" i="19"/>
  <c r="E145" i="19"/>
  <c r="F145" i="19"/>
  <c r="G145" i="19"/>
  <c r="C146" i="19"/>
  <c r="D146" i="19"/>
  <c r="E146" i="19"/>
  <c r="F146" i="19"/>
  <c r="G146" i="19"/>
  <c r="C147" i="19"/>
  <c r="D147" i="19"/>
  <c r="E147" i="19"/>
  <c r="F147" i="19"/>
  <c r="G147" i="19"/>
  <c r="C148" i="19"/>
  <c r="D148" i="19"/>
  <c r="E148" i="19"/>
  <c r="F148" i="19"/>
  <c r="G148" i="19"/>
  <c r="C149" i="19"/>
  <c r="D149" i="19"/>
  <c r="E149" i="19"/>
  <c r="F149" i="19"/>
  <c r="G149" i="19"/>
  <c r="C150" i="19"/>
  <c r="D150" i="19"/>
  <c r="E150" i="19"/>
  <c r="F150" i="19"/>
  <c r="G150" i="19"/>
  <c r="C151" i="19"/>
  <c r="D151" i="19"/>
  <c r="E151" i="19"/>
  <c r="F151" i="19"/>
  <c r="G151" i="19"/>
  <c r="C152" i="19"/>
  <c r="D152" i="19"/>
  <c r="E152" i="19"/>
  <c r="F152" i="19"/>
  <c r="G152" i="19"/>
  <c r="C153" i="19"/>
  <c r="D153" i="19"/>
  <c r="E153" i="19"/>
  <c r="F153" i="19"/>
  <c r="G153" i="19"/>
  <c r="C154" i="19"/>
  <c r="D154" i="19"/>
  <c r="E154" i="19"/>
  <c r="F154" i="19"/>
  <c r="G154" i="19"/>
  <c r="C155" i="19"/>
  <c r="D155" i="19"/>
  <c r="E155" i="19"/>
  <c r="F155" i="19"/>
  <c r="G155" i="19"/>
  <c r="C156" i="19"/>
  <c r="D156" i="19"/>
  <c r="E156" i="19"/>
  <c r="F156" i="19"/>
  <c r="G156" i="19"/>
  <c r="C157" i="19"/>
  <c r="D157" i="19"/>
  <c r="E157" i="19"/>
  <c r="F157" i="19"/>
  <c r="G157" i="19"/>
  <c r="C158" i="19"/>
  <c r="D158" i="19"/>
  <c r="E158" i="19"/>
  <c r="F158" i="19"/>
  <c r="G158" i="19"/>
  <c r="C159" i="19"/>
  <c r="D159" i="19"/>
  <c r="E159" i="19"/>
  <c r="F159" i="19"/>
  <c r="G159" i="19"/>
  <c r="C160" i="19"/>
  <c r="D160" i="19"/>
  <c r="E160" i="19"/>
  <c r="F160" i="19"/>
  <c r="G160" i="19"/>
  <c r="C161" i="19"/>
  <c r="D161" i="19"/>
  <c r="E161" i="19"/>
  <c r="F161" i="19"/>
  <c r="G161" i="19"/>
  <c r="C162" i="19"/>
  <c r="D162" i="19"/>
  <c r="E162" i="19"/>
  <c r="F162" i="19"/>
  <c r="G162" i="19"/>
  <c r="C163" i="19"/>
  <c r="D163" i="19"/>
  <c r="E163" i="19"/>
  <c r="F163" i="19"/>
  <c r="G163" i="19"/>
  <c r="C164" i="19"/>
  <c r="D164" i="19"/>
  <c r="H164" i="19" s="1"/>
  <c r="E164" i="19"/>
  <c r="F164" i="19"/>
  <c r="G164" i="19"/>
  <c r="C165" i="19"/>
  <c r="D165" i="19"/>
  <c r="E165" i="19"/>
  <c r="F165" i="19"/>
  <c r="G165" i="19"/>
  <c r="C166" i="19"/>
  <c r="D166" i="19"/>
  <c r="E166" i="19"/>
  <c r="F166" i="19"/>
  <c r="G166" i="19"/>
  <c r="C167" i="19"/>
  <c r="D167" i="19"/>
  <c r="E167" i="19"/>
  <c r="F167" i="19"/>
  <c r="G167" i="19"/>
  <c r="C168" i="19"/>
  <c r="D168" i="19"/>
  <c r="E168" i="19"/>
  <c r="F168" i="19"/>
  <c r="G168" i="19"/>
  <c r="C169" i="19"/>
  <c r="H169" i="19" s="1"/>
  <c r="D169" i="19"/>
  <c r="E169" i="19"/>
  <c r="F169" i="19"/>
  <c r="G169" i="19"/>
  <c r="C170" i="19"/>
  <c r="D170" i="19"/>
  <c r="E170" i="19"/>
  <c r="F170" i="19"/>
  <c r="G170" i="19"/>
  <c r="C171" i="19"/>
  <c r="D171" i="19"/>
  <c r="E171" i="19"/>
  <c r="F171" i="19"/>
  <c r="G171" i="19"/>
  <c r="C172" i="19"/>
  <c r="D172" i="19"/>
  <c r="E172" i="19"/>
  <c r="F172" i="19"/>
  <c r="G172" i="19"/>
  <c r="C173" i="19"/>
  <c r="D173" i="19"/>
  <c r="E173" i="19"/>
  <c r="F173" i="19"/>
  <c r="G173" i="19"/>
  <c r="H173" i="19" s="1"/>
  <c r="C174" i="19"/>
  <c r="D174" i="19"/>
  <c r="E174" i="19"/>
  <c r="F174" i="19"/>
  <c r="G174" i="19"/>
  <c r="C175" i="19"/>
  <c r="D175" i="19"/>
  <c r="E175" i="19"/>
  <c r="F175" i="19"/>
  <c r="G175" i="19"/>
  <c r="C176" i="19"/>
  <c r="D176" i="19"/>
  <c r="E176" i="19"/>
  <c r="F176" i="19"/>
  <c r="G176" i="19"/>
  <c r="C177" i="19"/>
  <c r="H177" i="19" s="1"/>
  <c r="D177" i="19"/>
  <c r="E177" i="19"/>
  <c r="F177" i="19"/>
  <c r="G177" i="19"/>
  <c r="C178" i="19"/>
  <c r="D178" i="19"/>
  <c r="E178" i="19"/>
  <c r="F178" i="19"/>
  <c r="G178" i="19"/>
  <c r="C179" i="19"/>
  <c r="D179" i="19"/>
  <c r="E179" i="19"/>
  <c r="F179" i="19"/>
  <c r="G179" i="19"/>
  <c r="C180" i="19"/>
  <c r="D180" i="19"/>
  <c r="E180" i="19"/>
  <c r="F180" i="19"/>
  <c r="G180" i="19"/>
  <c r="C181" i="19"/>
  <c r="D181" i="19"/>
  <c r="E181" i="19"/>
  <c r="F181" i="19"/>
  <c r="G181" i="19"/>
  <c r="H181" i="19" s="1"/>
  <c r="C182" i="19"/>
  <c r="D182" i="19"/>
  <c r="E182" i="19"/>
  <c r="F182" i="19"/>
  <c r="G182" i="19"/>
  <c r="E183" i="19"/>
  <c r="F183" i="19"/>
  <c r="G183" i="19"/>
  <c r="C184" i="19"/>
  <c r="D184" i="19"/>
  <c r="E184" i="19"/>
  <c r="F184" i="19"/>
  <c r="G184" i="19"/>
  <c r="C185" i="19"/>
  <c r="D185" i="19"/>
  <c r="E185" i="19"/>
  <c r="H185" i="19" s="1"/>
  <c r="F185" i="19"/>
  <c r="G185" i="19"/>
  <c r="C186" i="19"/>
  <c r="D186" i="19"/>
  <c r="E186" i="19"/>
  <c r="F186" i="19"/>
  <c r="G186" i="19"/>
  <c r="F187" i="19"/>
  <c r="G187" i="19"/>
  <c r="F188" i="19"/>
  <c r="C189" i="19"/>
  <c r="D189" i="19"/>
  <c r="E189" i="19"/>
  <c r="F189" i="19"/>
  <c r="G189" i="19"/>
  <c r="C190" i="19"/>
  <c r="D190" i="19"/>
  <c r="E190" i="19"/>
  <c r="F190" i="19"/>
  <c r="G190" i="19"/>
  <c r="C191" i="19"/>
  <c r="D191" i="19"/>
  <c r="E191" i="19"/>
  <c r="F191" i="19"/>
  <c r="G191" i="19"/>
  <c r="D192" i="19"/>
  <c r="E192" i="19"/>
  <c r="F192" i="19"/>
  <c r="G192" i="19"/>
  <c r="C193" i="19"/>
  <c r="D193" i="19"/>
  <c r="E193" i="19"/>
  <c r="H193" i="19" s="1"/>
  <c r="F193" i="19"/>
  <c r="G193" i="19"/>
  <c r="C194" i="19"/>
  <c r="D194" i="19"/>
  <c r="E194" i="19"/>
  <c r="F194" i="19"/>
  <c r="G194" i="19"/>
  <c r="C195" i="19"/>
  <c r="D195" i="19"/>
  <c r="E195" i="19"/>
  <c r="F195" i="19"/>
  <c r="G195" i="19"/>
  <c r="C196" i="19"/>
  <c r="D196" i="19"/>
  <c r="E196" i="19"/>
  <c r="F196" i="19"/>
  <c r="H196" i="19" s="1"/>
  <c r="G196" i="19"/>
  <c r="E197" i="19"/>
  <c r="F197" i="19"/>
  <c r="G197" i="19"/>
  <c r="E198" i="19"/>
  <c r="F198" i="19"/>
  <c r="G198" i="19"/>
  <c r="E199" i="19"/>
  <c r="F199" i="19"/>
  <c r="G199" i="19"/>
  <c r="C200" i="19"/>
  <c r="D200" i="19"/>
  <c r="E200" i="19"/>
  <c r="F200" i="19"/>
  <c r="G200" i="19"/>
  <c r="C201" i="19"/>
  <c r="D201" i="19"/>
  <c r="E201" i="19"/>
  <c r="F201" i="19"/>
  <c r="G201" i="19"/>
  <c r="C203" i="19"/>
  <c r="D203" i="19"/>
  <c r="E203" i="19"/>
  <c r="F203" i="19"/>
  <c r="G203" i="19"/>
  <c r="C204" i="19"/>
  <c r="D204" i="19"/>
  <c r="E204" i="19"/>
  <c r="F204" i="19"/>
  <c r="G204" i="19"/>
  <c r="C205" i="19"/>
  <c r="D205" i="19"/>
  <c r="E205" i="19"/>
  <c r="F205" i="19"/>
  <c r="G205" i="19"/>
  <c r="E206" i="19"/>
  <c r="F206" i="19"/>
  <c r="G206" i="19"/>
  <c r="C207" i="19"/>
  <c r="D207" i="19"/>
  <c r="H207" i="19" s="1"/>
  <c r="E207" i="19"/>
  <c r="F207" i="19"/>
  <c r="G207" i="19"/>
  <c r="C208" i="19"/>
  <c r="D208" i="19"/>
  <c r="E208" i="19"/>
  <c r="F208" i="19"/>
  <c r="G208" i="19"/>
  <c r="C209" i="19"/>
  <c r="D209" i="19"/>
  <c r="E209" i="19"/>
  <c r="F209" i="19"/>
  <c r="G209" i="19"/>
  <c r="C210" i="19"/>
  <c r="G210" i="19"/>
  <c r="C211" i="19"/>
  <c r="H211" i="19" s="1"/>
  <c r="D211" i="19"/>
  <c r="E211" i="19"/>
  <c r="F211" i="19"/>
  <c r="G211" i="19"/>
  <c r="C212" i="19"/>
  <c r="D212" i="19"/>
  <c r="E212" i="19"/>
  <c r="F212" i="19"/>
  <c r="G212" i="19"/>
  <c r="D213" i="19"/>
  <c r="E213" i="19"/>
  <c r="F213" i="19"/>
  <c r="G213" i="19"/>
  <c r="C214" i="19"/>
  <c r="D214" i="19"/>
  <c r="E214" i="19"/>
  <c r="H214" i="19" s="1"/>
  <c r="F214" i="19"/>
  <c r="G214" i="19"/>
  <c r="C215" i="19"/>
  <c r="D215" i="19"/>
  <c r="E215" i="19"/>
  <c r="F215" i="19"/>
  <c r="G215" i="19"/>
  <c r="C216" i="19"/>
  <c r="D216" i="19"/>
  <c r="E216" i="19"/>
  <c r="F216" i="19"/>
  <c r="G216" i="19"/>
  <c r="C217" i="19"/>
  <c r="D217" i="19"/>
  <c r="E217" i="19"/>
  <c r="F217" i="19"/>
  <c r="G217" i="19"/>
  <c r="C218" i="19"/>
  <c r="D218" i="19"/>
  <c r="E218" i="19"/>
  <c r="F218" i="19"/>
  <c r="G218" i="19"/>
  <c r="C219" i="19"/>
  <c r="D219" i="19"/>
  <c r="H219" i="19" s="1"/>
  <c r="E219" i="19"/>
  <c r="F219" i="19"/>
  <c r="G219" i="19"/>
  <c r="C220" i="19"/>
  <c r="E220" i="19"/>
  <c r="F220" i="19"/>
  <c r="G220" i="19"/>
  <c r="C221" i="19"/>
  <c r="D221" i="19"/>
  <c r="E221" i="19"/>
  <c r="F221" i="19"/>
  <c r="G221" i="19"/>
  <c r="C222" i="19"/>
  <c r="D222" i="19"/>
  <c r="E222" i="19"/>
  <c r="F222" i="19"/>
  <c r="G222" i="19"/>
  <c r="C223" i="19"/>
  <c r="D223" i="19"/>
  <c r="E223" i="19"/>
  <c r="F223" i="19"/>
  <c r="G223" i="19"/>
  <c r="D224" i="19"/>
  <c r="E224" i="19"/>
  <c r="F224" i="19"/>
  <c r="G224" i="19"/>
  <c r="C225" i="19"/>
  <c r="D225" i="19"/>
  <c r="E225" i="19"/>
  <c r="F225" i="19"/>
  <c r="G225" i="19"/>
  <c r="C226" i="19"/>
  <c r="D226" i="19"/>
  <c r="E226" i="19"/>
  <c r="F226" i="19"/>
  <c r="G226" i="19"/>
  <c r="C227" i="19"/>
  <c r="D227" i="19"/>
  <c r="E227" i="19"/>
  <c r="F227" i="19"/>
  <c r="G227" i="19"/>
  <c r="C228" i="19"/>
  <c r="E228" i="19"/>
  <c r="F228" i="19"/>
  <c r="G228" i="19"/>
  <c r="C229" i="19"/>
  <c r="D229" i="19"/>
  <c r="E229" i="19"/>
  <c r="F229" i="19"/>
  <c r="G229" i="19"/>
  <c r="C230" i="19"/>
  <c r="D230" i="19"/>
  <c r="E230" i="19"/>
  <c r="F230" i="19"/>
  <c r="G230" i="19"/>
  <c r="C231" i="19"/>
  <c r="D231" i="19"/>
  <c r="E231" i="19"/>
  <c r="F231" i="19"/>
  <c r="G231" i="19"/>
  <c r="C232" i="19"/>
  <c r="D232" i="19"/>
  <c r="E232" i="19"/>
  <c r="F232" i="19"/>
  <c r="G232" i="19"/>
  <c r="C233" i="19"/>
  <c r="D233" i="19"/>
  <c r="E233" i="19"/>
  <c r="F233" i="19"/>
  <c r="G233" i="19"/>
  <c r="C234" i="19"/>
  <c r="D234" i="19"/>
  <c r="H234" i="19" s="1"/>
  <c r="E234" i="19"/>
  <c r="F234" i="19"/>
  <c r="G234" i="19"/>
  <c r="C235" i="19"/>
  <c r="D235" i="19"/>
  <c r="E235" i="19"/>
  <c r="F235" i="19"/>
  <c r="G235" i="19"/>
  <c r="H235" i="19" s="1"/>
  <c r="C236" i="19"/>
  <c r="D236" i="19"/>
  <c r="E236" i="19"/>
  <c r="F236" i="19"/>
  <c r="G236" i="19"/>
  <c r="C237" i="19"/>
  <c r="D237" i="19"/>
  <c r="E237" i="19"/>
  <c r="H237" i="19" s="1"/>
  <c r="F237" i="19"/>
  <c r="G237" i="19"/>
  <c r="C238" i="19"/>
  <c r="D238" i="19"/>
  <c r="E238" i="19"/>
  <c r="F238" i="19"/>
  <c r="G238" i="19"/>
  <c r="C239" i="19"/>
  <c r="D239" i="19"/>
  <c r="E239" i="19"/>
  <c r="F239" i="19"/>
  <c r="G239" i="19"/>
  <c r="C240" i="19"/>
  <c r="D240" i="19"/>
  <c r="E240" i="19"/>
  <c r="F240" i="19"/>
  <c r="G240" i="19"/>
  <c r="C241" i="19"/>
  <c r="D241" i="19"/>
  <c r="E241" i="19"/>
  <c r="F241" i="19"/>
  <c r="G241" i="19"/>
  <c r="C242" i="19"/>
  <c r="D242" i="19"/>
  <c r="E242" i="19"/>
  <c r="F242" i="19"/>
  <c r="G242" i="19"/>
  <c r="C243" i="19"/>
  <c r="D243" i="19"/>
  <c r="E243" i="19"/>
  <c r="F243" i="19"/>
  <c r="G243" i="19"/>
  <c r="C244" i="19"/>
  <c r="D244" i="19"/>
  <c r="E244" i="19"/>
  <c r="F244" i="19"/>
  <c r="G244" i="19"/>
  <c r="C245" i="19"/>
  <c r="D245" i="19"/>
  <c r="E245" i="19"/>
  <c r="H245" i="19" s="1"/>
  <c r="F245" i="19"/>
  <c r="G245" i="19"/>
  <c r="C246" i="19"/>
  <c r="D246" i="19"/>
  <c r="E246" i="19"/>
  <c r="F246" i="19"/>
  <c r="G246" i="19"/>
  <c r="C247" i="19"/>
  <c r="D247" i="19"/>
  <c r="E247" i="19"/>
  <c r="F247" i="19"/>
  <c r="G247" i="19"/>
  <c r="C248" i="19"/>
  <c r="D248" i="19"/>
  <c r="E248" i="19"/>
  <c r="F248" i="19"/>
  <c r="G248" i="19"/>
  <c r="C249" i="19"/>
  <c r="D249" i="19"/>
  <c r="E249" i="19"/>
  <c r="F249" i="19"/>
  <c r="G249" i="19"/>
  <c r="C250" i="19"/>
  <c r="D250" i="19"/>
  <c r="E250" i="19"/>
  <c r="F250" i="19"/>
  <c r="G250" i="19"/>
  <c r="C251" i="19"/>
  <c r="D251" i="19"/>
  <c r="E251" i="19"/>
  <c r="F251" i="19"/>
  <c r="G251" i="19"/>
  <c r="C252" i="19"/>
  <c r="D252" i="19"/>
  <c r="E252" i="19"/>
  <c r="F252" i="19"/>
  <c r="G252" i="19"/>
  <c r="C253" i="19"/>
  <c r="D253" i="19"/>
  <c r="E253" i="19"/>
  <c r="F253" i="19"/>
  <c r="G253" i="19"/>
  <c r="C254" i="19"/>
  <c r="D254" i="19"/>
  <c r="E254" i="19"/>
  <c r="F254" i="19"/>
  <c r="G254" i="19"/>
  <c r="C255" i="19"/>
  <c r="H255" i="19" s="1"/>
  <c r="D255" i="19"/>
  <c r="E255" i="19"/>
  <c r="F255" i="19"/>
  <c r="G255" i="19"/>
  <c r="C256" i="19"/>
  <c r="D256" i="19"/>
  <c r="F256" i="19"/>
  <c r="G256" i="19"/>
  <c r="C257" i="19"/>
  <c r="D257" i="19"/>
  <c r="E257" i="19"/>
  <c r="F257" i="19"/>
  <c r="G257" i="19"/>
  <c r="C258" i="19"/>
  <c r="D258" i="19"/>
  <c r="E258" i="19"/>
  <c r="F258" i="19"/>
  <c r="G258" i="19"/>
  <c r="C259" i="19"/>
  <c r="D259" i="19"/>
  <c r="E259" i="19"/>
  <c r="F259" i="19"/>
  <c r="G259" i="19"/>
  <c r="C260" i="19"/>
  <c r="D260" i="19"/>
  <c r="E260" i="19"/>
  <c r="F260" i="19"/>
  <c r="G260" i="19"/>
  <c r="C261" i="19"/>
  <c r="D261" i="19"/>
  <c r="E261" i="19"/>
  <c r="F261" i="19"/>
  <c r="G261" i="19"/>
  <c r="C262" i="19"/>
  <c r="D262" i="19"/>
  <c r="E262" i="19"/>
  <c r="F262" i="19"/>
  <c r="G262" i="19"/>
  <c r="C263" i="19"/>
  <c r="D263" i="19"/>
  <c r="E263" i="19"/>
  <c r="F263" i="19"/>
  <c r="G263" i="19"/>
  <c r="C264" i="19"/>
  <c r="D264" i="19"/>
  <c r="F264" i="19"/>
  <c r="G264" i="19"/>
  <c r="C265" i="19"/>
  <c r="D265" i="19"/>
  <c r="E265" i="19"/>
  <c r="F265" i="19"/>
  <c r="G265" i="19"/>
  <c r="C266" i="19"/>
  <c r="D266" i="19"/>
  <c r="E266" i="19"/>
  <c r="F266" i="19"/>
  <c r="G266" i="19"/>
  <c r="C267" i="19"/>
  <c r="D267" i="19"/>
  <c r="E267" i="19"/>
  <c r="F267" i="19"/>
  <c r="G267" i="19"/>
  <c r="C268" i="19"/>
  <c r="D268" i="19"/>
  <c r="E268" i="19"/>
  <c r="F268" i="19"/>
  <c r="G268" i="19"/>
  <c r="C269" i="19"/>
  <c r="D269" i="19"/>
  <c r="E269" i="19"/>
  <c r="F269" i="19"/>
  <c r="G269" i="19"/>
  <c r="H269" i="19" s="1"/>
  <c r="C270" i="19"/>
  <c r="D270" i="19"/>
  <c r="E270" i="19"/>
  <c r="F270" i="19"/>
  <c r="G270" i="19"/>
  <c r="C271" i="19"/>
  <c r="D271" i="19"/>
  <c r="E271" i="19"/>
  <c r="F271" i="19"/>
  <c r="G271" i="19"/>
  <c r="C272" i="19"/>
  <c r="D272" i="19"/>
  <c r="E272" i="19"/>
  <c r="F272" i="19"/>
  <c r="G272" i="19"/>
  <c r="C273" i="19"/>
  <c r="D273" i="19"/>
  <c r="E273" i="19"/>
  <c r="F273" i="19"/>
  <c r="G273" i="19"/>
  <c r="D274" i="19"/>
  <c r="E274" i="19"/>
  <c r="F274" i="19"/>
  <c r="G274" i="19"/>
  <c r="C275" i="19"/>
  <c r="D275" i="19"/>
  <c r="E275" i="19"/>
  <c r="F275" i="19"/>
  <c r="G275" i="19"/>
  <c r="C276" i="19"/>
  <c r="D276" i="19"/>
  <c r="E276" i="19"/>
  <c r="F276" i="19"/>
  <c r="G276" i="19"/>
  <c r="F277" i="19"/>
  <c r="G277" i="19"/>
  <c r="D278" i="19"/>
  <c r="E278" i="19"/>
  <c r="F278" i="19"/>
  <c r="G278" i="19"/>
  <c r="C279" i="19"/>
  <c r="D279" i="19"/>
  <c r="E279" i="19"/>
  <c r="F279" i="19"/>
  <c r="G279" i="19"/>
  <c r="C280" i="19"/>
  <c r="D280" i="19"/>
  <c r="E280" i="19"/>
  <c r="F280" i="19"/>
  <c r="G280" i="19"/>
  <c r="C281" i="19"/>
  <c r="D281" i="19"/>
  <c r="E281" i="19"/>
  <c r="F281" i="19"/>
  <c r="G281" i="19"/>
  <c r="C282" i="19"/>
  <c r="D282" i="19"/>
  <c r="E282" i="19"/>
  <c r="F282" i="19"/>
  <c r="G282" i="19"/>
  <c r="C283" i="19"/>
  <c r="D283" i="19"/>
  <c r="E283" i="19"/>
  <c r="F283" i="19"/>
  <c r="H283" i="19" s="1"/>
  <c r="G283" i="19"/>
  <c r="C284" i="19"/>
  <c r="D284" i="19"/>
  <c r="E284" i="19"/>
  <c r="F284" i="19"/>
  <c r="G284" i="19"/>
  <c r="C285" i="19"/>
  <c r="D285" i="19"/>
  <c r="H285" i="19" s="1"/>
  <c r="E285" i="19"/>
  <c r="F285" i="19"/>
  <c r="G285" i="19"/>
  <c r="C286" i="19"/>
  <c r="D286" i="19"/>
  <c r="E286" i="19"/>
  <c r="F286" i="19"/>
  <c r="G286" i="19"/>
  <c r="C287" i="19"/>
  <c r="D287" i="19"/>
  <c r="E287" i="19"/>
  <c r="F287" i="19"/>
  <c r="G287" i="19"/>
  <c r="C288" i="19"/>
  <c r="D288" i="19"/>
  <c r="E288" i="19"/>
  <c r="H288" i="19" s="1"/>
  <c r="F288" i="19"/>
  <c r="G288" i="19"/>
  <c r="C289" i="19"/>
  <c r="D289" i="19"/>
  <c r="E289" i="19"/>
  <c r="F289" i="19"/>
  <c r="G289" i="19"/>
  <c r="C290" i="19"/>
  <c r="D290" i="19"/>
  <c r="E290" i="19"/>
  <c r="F290" i="19"/>
  <c r="G290" i="19"/>
  <c r="C291" i="19"/>
  <c r="D291" i="19"/>
  <c r="E291" i="19"/>
  <c r="F291" i="19"/>
  <c r="G291" i="19"/>
  <c r="D292" i="19"/>
  <c r="E292" i="19"/>
  <c r="F292" i="19"/>
  <c r="G292" i="19"/>
  <c r="C293" i="19"/>
  <c r="D293" i="19"/>
  <c r="E293" i="19"/>
  <c r="H293" i="19" s="1"/>
  <c r="F293" i="19"/>
  <c r="G293" i="19"/>
  <c r="C294" i="19"/>
  <c r="D294" i="19"/>
  <c r="E294" i="19"/>
  <c r="F294" i="19"/>
  <c r="G294" i="19"/>
  <c r="D295" i="19"/>
  <c r="E295" i="19"/>
  <c r="F295" i="19"/>
  <c r="G295" i="19"/>
  <c r="F296" i="19"/>
  <c r="G296" i="19"/>
  <c r="C297" i="19"/>
  <c r="D297" i="19"/>
  <c r="E297" i="19"/>
  <c r="F297" i="19"/>
  <c r="G297" i="19"/>
  <c r="C298" i="19"/>
  <c r="D298" i="19"/>
  <c r="E298" i="19"/>
  <c r="F298" i="19"/>
  <c r="G298" i="19"/>
  <c r="C299" i="19"/>
  <c r="D299" i="19"/>
  <c r="E299" i="19"/>
  <c r="F299" i="19"/>
  <c r="G299" i="19"/>
  <c r="D300" i="19"/>
  <c r="E300" i="19"/>
  <c r="G300" i="19"/>
  <c r="C301" i="19"/>
  <c r="H301" i="19" s="1"/>
  <c r="D301" i="19"/>
  <c r="E301" i="19"/>
  <c r="F301" i="19"/>
  <c r="G301" i="19"/>
  <c r="C302" i="19"/>
  <c r="D302" i="19"/>
  <c r="E302" i="19"/>
  <c r="F302" i="19"/>
  <c r="G302" i="19"/>
  <c r="C303" i="19"/>
  <c r="D303" i="19"/>
  <c r="E303" i="19"/>
  <c r="F303" i="19"/>
  <c r="G303" i="19"/>
  <c r="C304" i="19"/>
  <c r="D304" i="19"/>
  <c r="E304" i="19"/>
  <c r="F304" i="19"/>
  <c r="G304" i="19"/>
  <c r="C305" i="19"/>
  <c r="D305" i="19"/>
  <c r="E305" i="19"/>
  <c r="F305" i="19"/>
  <c r="G305" i="19"/>
  <c r="C306" i="19"/>
  <c r="D306" i="19"/>
  <c r="E306" i="19"/>
  <c r="F306" i="19"/>
  <c r="G306" i="19"/>
  <c r="C307" i="19"/>
  <c r="D307" i="19"/>
  <c r="E307" i="19"/>
  <c r="F307" i="19"/>
  <c r="G307" i="19"/>
  <c r="C308" i="19"/>
  <c r="D308" i="19"/>
  <c r="E308" i="19"/>
  <c r="F308" i="19"/>
  <c r="G308" i="19"/>
  <c r="C309" i="19"/>
  <c r="D309" i="19"/>
  <c r="E309" i="19"/>
  <c r="F309" i="19"/>
  <c r="G309" i="19"/>
  <c r="D310" i="19"/>
  <c r="E310" i="19"/>
  <c r="F310" i="19"/>
  <c r="G310" i="19"/>
  <c r="C311" i="19"/>
  <c r="D311" i="19"/>
  <c r="E311" i="19"/>
  <c r="F311" i="19"/>
  <c r="G311" i="19"/>
  <c r="C312" i="19"/>
  <c r="D312" i="19"/>
  <c r="E312" i="19"/>
  <c r="F312" i="19"/>
  <c r="G312" i="19"/>
  <c r="D313" i="19"/>
  <c r="E313" i="19"/>
  <c r="F313" i="19"/>
  <c r="G313" i="19"/>
  <c r="C314" i="19"/>
  <c r="D314" i="19"/>
  <c r="E314" i="19"/>
  <c r="F314" i="19"/>
  <c r="G314" i="19"/>
  <c r="C315" i="19"/>
  <c r="D315" i="19"/>
  <c r="E315" i="19"/>
  <c r="F315" i="19"/>
  <c r="G315" i="19"/>
  <c r="C316" i="19"/>
  <c r="D316" i="19"/>
  <c r="E316" i="19"/>
  <c r="F316" i="19"/>
  <c r="G316" i="19"/>
  <c r="C317" i="19"/>
  <c r="D317" i="19"/>
  <c r="E317" i="19"/>
  <c r="F317" i="19"/>
  <c r="G317" i="19"/>
  <c r="D318" i="19"/>
  <c r="E318" i="19"/>
  <c r="F318" i="19"/>
  <c r="G318" i="19"/>
  <c r="C319" i="19"/>
  <c r="D319" i="19"/>
  <c r="E319" i="19"/>
  <c r="F319" i="19"/>
  <c r="G319" i="19"/>
  <c r="C320" i="19"/>
  <c r="D320" i="19"/>
  <c r="E320" i="19"/>
  <c r="F320" i="19"/>
  <c r="G320" i="19"/>
  <c r="C321" i="19"/>
  <c r="D321" i="19"/>
  <c r="E321" i="19"/>
  <c r="F321" i="19"/>
  <c r="G321" i="19"/>
  <c r="C322" i="19"/>
  <c r="D322" i="19"/>
  <c r="E322" i="19"/>
  <c r="F322" i="19"/>
  <c r="G322" i="19"/>
  <c r="C323" i="19"/>
  <c r="D323" i="19"/>
  <c r="E323" i="19"/>
  <c r="F323" i="19"/>
  <c r="G323" i="19"/>
  <c r="C324" i="19"/>
  <c r="D324" i="19"/>
  <c r="E324" i="19"/>
  <c r="F324" i="19"/>
  <c r="G324" i="19"/>
  <c r="C325" i="19"/>
  <c r="D325" i="19"/>
  <c r="E325" i="19"/>
  <c r="F325" i="19"/>
  <c r="G325" i="19"/>
  <c r="C326" i="19"/>
  <c r="D326" i="19"/>
  <c r="E326" i="19"/>
  <c r="F326" i="19"/>
  <c r="G326" i="19"/>
  <c r="C327" i="19"/>
  <c r="D327" i="19"/>
  <c r="E327" i="19"/>
  <c r="F327" i="19"/>
  <c r="G327" i="19"/>
  <c r="C328" i="19"/>
  <c r="D328" i="19"/>
  <c r="E328" i="19"/>
  <c r="F328" i="19"/>
  <c r="H328" i="19" s="1"/>
  <c r="G328" i="19"/>
  <c r="C329" i="19"/>
  <c r="D329" i="19"/>
  <c r="E329" i="19"/>
  <c r="F329" i="19"/>
  <c r="G329" i="19"/>
  <c r="C330" i="19"/>
  <c r="D330" i="19"/>
  <c r="E330" i="19"/>
  <c r="F330" i="19"/>
  <c r="G330" i="19"/>
  <c r="C331" i="19"/>
  <c r="D331" i="19"/>
  <c r="E331" i="19"/>
  <c r="F331" i="19"/>
  <c r="G331" i="19"/>
  <c r="C332" i="19"/>
  <c r="D332" i="19"/>
  <c r="E332" i="19"/>
  <c r="F332" i="19"/>
  <c r="G332" i="19"/>
  <c r="C333" i="19"/>
  <c r="D333" i="19"/>
  <c r="E333" i="19"/>
  <c r="F333" i="19"/>
  <c r="G333" i="19"/>
  <c r="C334" i="19"/>
  <c r="D334" i="19"/>
  <c r="E334" i="19"/>
  <c r="F334" i="19"/>
  <c r="G334" i="19"/>
  <c r="C335" i="19"/>
  <c r="D335" i="19"/>
  <c r="E335" i="19"/>
  <c r="F335" i="19"/>
  <c r="G335" i="19"/>
  <c r="C336" i="19"/>
  <c r="D336" i="19"/>
  <c r="E336" i="19"/>
  <c r="F336" i="19"/>
  <c r="G336" i="19"/>
  <c r="C337" i="19"/>
  <c r="D337" i="19"/>
  <c r="E337" i="19"/>
  <c r="F337" i="19"/>
  <c r="G337" i="19"/>
  <c r="C338" i="19"/>
  <c r="D338" i="19"/>
  <c r="E338" i="19"/>
  <c r="F338" i="19"/>
  <c r="G338" i="19"/>
  <c r="C339" i="19"/>
  <c r="D339" i="19"/>
  <c r="E339" i="19"/>
  <c r="F339" i="19"/>
  <c r="G339" i="19"/>
  <c r="H339" i="19" s="1"/>
  <c r="C340" i="19"/>
  <c r="D340" i="19"/>
  <c r="E340" i="19"/>
  <c r="F340" i="19"/>
  <c r="G340" i="19"/>
  <c r="C341" i="19"/>
  <c r="D341" i="19"/>
  <c r="E341" i="19"/>
  <c r="F341" i="19"/>
  <c r="G341" i="19"/>
  <c r="C342" i="19"/>
  <c r="D342" i="19"/>
  <c r="E342" i="19"/>
  <c r="F342" i="19"/>
  <c r="G342" i="19"/>
  <c r="C343" i="19"/>
  <c r="D343" i="19"/>
  <c r="E343" i="19"/>
  <c r="F343" i="19"/>
  <c r="G343" i="19"/>
  <c r="C344" i="19"/>
  <c r="D344" i="19"/>
  <c r="E344" i="19"/>
  <c r="F344" i="19"/>
  <c r="G344" i="19"/>
  <c r="C345" i="19"/>
  <c r="D345" i="19"/>
  <c r="E345" i="19"/>
  <c r="F345" i="19"/>
  <c r="G345" i="19"/>
  <c r="C346" i="19"/>
  <c r="D346" i="19"/>
  <c r="E346" i="19"/>
  <c r="F346" i="19"/>
  <c r="G346" i="19"/>
  <c r="C347" i="19"/>
  <c r="D347" i="19"/>
  <c r="E347" i="19"/>
  <c r="F347" i="19"/>
  <c r="G347" i="19"/>
  <c r="C348" i="19"/>
  <c r="D348" i="19"/>
  <c r="E348" i="19"/>
  <c r="F348" i="19"/>
  <c r="G348" i="19"/>
  <c r="D349" i="19"/>
  <c r="E349" i="19"/>
  <c r="F349" i="19"/>
  <c r="G349" i="19"/>
  <c r="C350" i="19"/>
  <c r="D350" i="19"/>
  <c r="F350" i="19"/>
  <c r="G350" i="19"/>
  <c r="C351" i="19"/>
  <c r="D351" i="19"/>
  <c r="E351" i="19"/>
  <c r="F351" i="19"/>
  <c r="G351" i="19"/>
  <c r="C352" i="19"/>
  <c r="D352" i="19"/>
  <c r="E352" i="19"/>
  <c r="F352" i="19"/>
  <c r="G352" i="19"/>
  <c r="C353" i="19"/>
  <c r="D353" i="19"/>
  <c r="E353" i="19"/>
  <c r="F353" i="19"/>
  <c r="G353" i="19"/>
  <c r="C354" i="19"/>
  <c r="D354" i="19"/>
  <c r="E354" i="19"/>
  <c r="F354" i="19"/>
  <c r="G354" i="19"/>
  <c r="C355" i="19"/>
  <c r="D355" i="19"/>
  <c r="E355" i="19"/>
  <c r="F355" i="19"/>
  <c r="G355" i="19"/>
  <c r="C356" i="19"/>
  <c r="D356" i="19"/>
  <c r="E356" i="19"/>
  <c r="F356" i="19"/>
  <c r="G356" i="19"/>
  <c r="C357" i="19"/>
  <c r="D357" i="19"/>
  <c r="E357" i="19"/>
  <c r="F357" i="19"/>
  <c r="G357" i="19"/>
  <c r="H357" i="19" s="1"/>
  <c r="C358" i="19"/>
  <c r="D358" i="19"/>
  <c r="E358" i="19"/>
  <c r="F358" i="19"/>
  <c r="G358" i="19"/>
  <c r="C359" i="19"/>
  <c r="D359" i="19"/>
  <c r="E359" i="19"/>
  <c r="F359" i="19"/>
  <c r="G359" i="19"/>
  <c r="C360" i="19"/>
  <c r="D360" i="19"/>
  <c r="E360" i="19"/>
  <c r="F360" i="19"/>
  <c r="G360" i="19"/>
  <c r="C361" i="19"/>
  <c r="D361" i="19"/>
  <c r="E361" i="19"/>
  <c r="F361" i="19"/>
  <c r="G361" i="19"/>
  <c r="C362" i="19"/>
  <c r="D362" i="19"/>
  <c r="E362" i="19"/>
  <c r="F362" i="19"/>
  <c r="G362" i="19"/>
  <c r="C363" i="19"/>
  <c r="D363" i="19"/>
  <c r="E363" i="19"/>
  <c r="F363" i="19"/>
  <c r="G363" i="19"/>
  <c r="C364" i="19"/>
  <c r="D364" i="19"/>
  <c r="E364" i="19"/>
  <c r="F364" i="19"/>
  <c r="G364" i="19"/>
  <c r="C365" i="19"/>
  <c r="D365" i="19"/>
  <c r="E365" i="19"/>
  <c r="F365" i="19"/>
  <c r="G365" i="19"/>
  <c r="C366" i="19"/>
  <c r="D366" i="19"/>
  <c r="E366" i="19"/>
  <c r="F366" i="19"/>
  <c r="G366" i="19"/>
  <c r="F367" i="19"/>
  <c r="G367" i="19"/>
  <c r="F368" i="19"/>
  <c r="C369" i="19"/>
  <c r="D369" i="19"/>
  <c r="E369" i="19"/>
  <c r="F369" i="19"/>
  <c r="G369" i="19"/>
  <c r="C370" i="19"/>
  <c r="D370" i="19"/>
  <c r="E370" i="19"/>
  <c r="F370" i="19"/>
  <c r="G370" i="19"/>
  <c r="C371" i="19"/>
  <c r="D371" i="19"/>
  <c r="E371" i="19"/>
  <c r="F371" i="19"/>
  <c r="G371" i="19"/>
  <c r="C372" i="19"/>
  <c r="D372" i="19"/>
  <c r="E372" i="19"/>
  <c r="F372" i="19"/>
  <c r="G372" i="19"/>
  <c r="C373" i="19"/>
  <c r="D373" i="19"/>
  <c r="E373" i="19"/>
  <c r="F373" i="19"/>
  <c r="G373" i="19"/>
  <c r="C374" i="19"/>
  <c r="D374" i="19"/>
  <c r="E374" i="19"/>
  <c r="F374" i="19"/>
  <c r="G374" i="19"/>
  <c r="C375" i="19"/>
  <c r="D375" i="19"/>
  <c r="E375" i="19"/>
  <c r="F375" i="19"/>
  <c r="G375" i="19"/>
  <c r="C376" i="19"/>
  <c r="D376" i="19"/>
  <c r="E376" i="19"/>
  <c r="F376" i="19"/>
  <c r="G376" i="19"/>
  <c r="C377" i="19"/>
  <c r="D377" i="19"/>
  <c r="E377" i="19"/>
  <c r="F377" i="19"/>
  <c r="G377" i="19"/>
  <c r="C378" i="19"/>
  <c r="D378" i="19"/>
  <c r="E378" i="19"/>
  <c r="F378" i="19"/>
  <c r="G378" i="19"/>
  <c r="C379" i="19"/>
  <c r="D379" i="19"/>
  <c r="E379" i="19"/>
  <c r="F379" i="19"/>
  <c r="G379" i="19"/>
  <c r="C380" i="19"/>
  <c r="D380" i="19"/>
  <c r="E380" i="19"/>
  <c r="F380" i="19"/>
  <c r="G380" i="19"/>
  <c r="C381" i="19"/>
  <c r="D381" i="19"/>
  <c r="E381" i="19"/>
  <c r="F381" i="19"/>
  <c r="G381" i="19"/>
  <c r="E382" i="19"/>
  <c r="F382" i="19"/>
  <c r="G382" i="19"/>
  <c r="C383" i="19"/>
  <c r="D383" i="19"/>
  <c r="E383" i="19"/>
  <c r="F383" i="19"/>
  <c r="G383" i="19"/>
  <c r="C384" i="19"/>
  <c r="D384" i="19"/>
  <c r="E384" i="19"/>
  <c r="F384" i="19"/>
  <c r="G384" i="19"/>
  <c r="C385" i="19"/>
  <c r="D385" i="19"/>
  <c r="E385" i="19"/>
  <c r="F385" i="19"/>
  <c r="G385" i="19"/>
  <c r="D386" i="19"/>
  <c r="E386" i="19"/>
  <c r="F386" i="19"/>
  <c r="G386" i="19"/>
  <c r="C387" i="19"/>
  <c r="D387" i="19"/>
  <c r="E387" i="19"/>
  <c r="F387" i="19"/>
  <c r="G387" i="19"/>
  <c r="C388" i="19"/>
  <c r="D388" i="19"/>
  <c r="E388" i="19"/>
  <c r="F388" i="19"/>
  <c r="G388" i="19"/>
  <c r="C389" i="19"/>
  <c r="D389" i="19"/>
  <c r="E389" i="19"/>
  <c r="F389" i="19"/>
  <c r="G389" i="19"/>
  <c r="C390" i="19"/>
  <c r="D390" i="19"/>
  <c r="E390" i="19"/>
  <c r="F390" i="19"/>
  <c r="G390" i="19"/>
  <c r="C391" i="19"/>
  <c r="D391" i="19"/>
  <c r="E391" i="19"/>
  <c r="F391" i="19"/>
  <c r="G391" i="19"/>
  <c r="C392" i="19"/>
  <c r="H392" i="19" s="1"/>
  <c r="D392" i="19"/>
  <c r="E392" i="19"/>
  <c r="F392" i="19"/>
  <c r="G392" i="19"/>
  <c r="C393" i="19"/>
  <c r="D393" i="19"/>
  <c r="E393" i="19"/>
  <c r="F393" i="19"/>
  <c r="G393" i="19"/>
  <c r="C394" i="19"/>
  <c r="D394" i="19"/>
  <c r="E394" i="19"/>
  <c r="F394" i="19"/>
  <c r="G394" i="19"/>
  <c r="C395" i="19"/>
  <c r="D395" i="19"/>
  <c r="E395" i="19"/>
  <c r="F395" i="19"/>
  <c r="G395" i="19"/>
  <c r="C396" i="19"/>
  <c r="D396" i="19"/>
  <c r="E396" i="19"/>
  <c r="F396" i="19"/>
  <c r="G396" i="19"/>
  <c r="C397" i="19"/>
  <c r="D397" i="19"/>
  <c r="E397" i="19"/>
  <c r="F397" i="19"/>
  <c r="G397" i="19"/>
  <c r="C398" i="19"/>
  <c r="D398" i="19"/>
  <c r="E398" i="19"/>
  <c r="F398" i="19"/>
  <c r="G398" i="19"/>
  <c r="C399" i="19"/>
  <c r="D399" i="19"/>
  <c r="E399" i="19"/>
  <c r="F399" i="19"/>
  <c r="G399" i="19"/>
  <c r="C400" i="19"/>
  <c r="D400" i="19"/>
  <c r="E400" i="19"/>
  <c r="F400" i="19"/>
  <c r="G400" i="19"/>
  <c r="C401" i="19"/>
  <c r="D401" i="19"/>
  <c r="E401" i="19"/>
  <c r="F401" i="19"/>
  <c r="G401" i="19"/>
  <c r="C402" i="19"/>
  <c r="D402" i="19"/>
  <c r="E402" i="19"/>
  <c r="F402" i="19"/>
  <c r="G402" i="19"/>
  <c r="C403" i="19"/>
  <c r="D403" i="19"/>
  <c r="E403" i="19"/>
  <c r="F403" i="19"/>
  <c r="G403" i="19"/>
  <c r="D404" i="19"/>
  <c r="E404" i="19"/>
  <c r="F404" i="19"/>
  <c r="G404" i="19"/>
  <c r="C405" i="19"/>
  <c r="D405" i="19"/>
  <c r="E405" i="19"/>
  <c r="F405" i="19"/>
  <c r="G405" i="19"/>
  <c r="C406" i="19"/>
  <c r="D406" i="19"/>
  <c r="E406" i="19"/>
  <c r="F406" i="19"/>
  <c r="G406" i="19"/>
  <c r="C407" i="19"/>
  <c r="D407" i="19"/>
  <c r="E407" i="19"/>
  <c r="F407" i="19"/>
  <c r="G407" i="19"/>
  <c r="C408" i="19"/>
  <c r="D408" i="19"/>
  <c r="E408" i="19"/>
  <c r="F408" i="19"/>
  <c r="G408" i="19"/>
  <c r="C409" i="19"/>
  <c r="D409" i="19"/>
  <c r="E409" i="19"/>
  <c r="F409" i="19"/>
  <c r="G409" i="19"/>
  <c r="C410" i="19"/>
  <c r="D410" i="19"/>
  <c r="E410" i="19"/>
  <c r="F410" i="19"/>
  <c r="G410" i="19"/>
  <c r="C411" i="19"/>
  <c r="D411" i="19"/>
  <c r="E411" i="19"/>
  <c r="F411" i="19"/>
  <c r="G411" i="19"/>
  <c r="C412" i="19"/>
  <c r="D412" i="19"/>
  <c r="E412" i="19"/>
  <c r="F412" i="19"/>
  <c r="G412" i="19"/>
  <c r="C413" i="19"/>
  <c r="D413" i="19"/>
  <c r="E413" i="19"/>
  <c r="F413" i="19"/>
  <c r="G413" i="19"/>
  <c r="C414" i="19"/>
  <c r="D414" i="19"/>
  <c r="E414" i="19"/>
  <c r="F414" i="19"/>
  <c r="G414" i="19"/>
  <c r="C415" i="19"/>
  <c r="D415" i="19"/>
  <c r="H415" i="19" s="1"/>
  <c r="E415" i="19"/>
  <c r="F415" i="19"/>
  <c r="G415" i="19"/>
  <c r="C416" i="19"/>
  <c r="D416" i="19"/>
  <c r="E416" i="19"/>
  <c r="F416" i="19"/>
  <c r="G416" i="19"/>
  <c r="C417" i="19"/>
  <c r="D417" i="19"/>
  <c r="E417" i="19"/>
  <c r="F417" i="19"/>
  <c r="G417" i="19"/>
  <c r="C418" i="19"/>
  <c r="D418" i="19"/>
  <c r="E418" i="19"/>
  <c r="F418" i="19"/>
  <c r="G418" i="19"/>
  <c r="C419" i="19"/>
  <c r="D419" i="19"/>
  <c r="E419" i="19"/>
  <c r="F419" i="19"/>
  <c r="G419" i="19"/>
  <c r="C420" i="19"/>
  <c r="D420" i="19"/>
  <c r="E420" i="19"/>
  <c r="F420" i="19"/>
  <c r="G420" i="19"/>
  <c r="C421" i="19"/>
  <c r="D421" i="19"/>
  <c r="E421" i="19"/>
  <c r="F421" i="19"/>
  <c r="G421" i="19"/>
  <c r="C422" i="19"/>
  <c r="D422" i="19"/>
  <c r="E422" i="19"/>
  <c r="F422" i="19"/>
  <c r="G422" i="19"/>
  <c r="C423" i="19"/>
  <c r="D423" i="19"/>
  <c r="E423" i="19"/>
  <c r="F423" i="19"/>
  <c r="G423" i="19"/>
  <c r="C424" i="19"/>
  <c r="D424" i="19"/>
  <c r="E424" i="19"/>
  <c r="F424" i="19"/>
  <c r="G424" i="19"/>
  <c r="C425" i="19"/>
  <c r="D425" i="19"/>
  <c r="E425" i="19"/>
  <c r="F425" i="19"/>
  <c r="G425" i="19"/>
  <c r="C426" i="19"/>
  <c r="D426" i="19"/>
  <c r="E426" i="19"/>
  <c r="F426" i="19"/>
  <c r="G426" i="19"/>
  <c r="C427" i="19"/>
  <c r="D427" i="19"/>
  <c r="E427" i="19"/>
  <c r="F427" i="19"/>
  <c r="G427" i="19"/>
  <c r="C428" i="19"/>
  <c r="D428" i="19"/>
  <c r="E428" i="19"/>
  <c r="F428" i="19"/>
  <c r="G428" i="19"/>
  <c r="C429" i="19"/>
  <c r="D429" i="19"/>
  <c r="E429" i="19"/>
  <c r="F429" i="19"/>
  <c r="G429" i="19"/>
  <c r="C430" i="19"/>
  <c r="D430" i="19"/>
  <c r="E430" i="19"/>
  <c r="F430" i="19"/>
  <c r="G430" i="19"/>
  <c r="C431" i="19"/>
  <c r="D431" i="19"/>
  <c r="E431" i="19"/>
  <c r="F431" i="19"/>
  <c r="G431" i="19"/>
  <c r="C432" i="19"/>
  <c r="D432" i="19"/>
  <c r="E432" i="19"/>
  <c r="F432" i="19"/>
  <c r="G432" i="19"/>
  <c r="C433" i="19"/>
  <c r="D433" i="19"/>
  <c r="E433" i="19"/>
  <c r="F433" i="19"/>
  <c r="G433" i="19"/>
  <c r="C434" i="19"/>
  <c r="D434" i="19"/>
  <c r="E434" i="19"/>
  <c r="F434" i="19"/>
  <c r="G434" i="19"/>
  <c r="C435" i="19"/>
  <c r="D435" i="19"/>
  <c r="E435" i="19"/>
  <c r="F435" i="19"/>
  <c r="G435" i="19"/>
  <c r="C436" i="19"/>
  <c r="D436" i="19"/>
  <c r="E436" i="19"/>
  <c r="F436" i="19"/>
  <c r="G436" i="19"/>
  <c r="C437" i="19"/>
  <c r="D437" i="19"/>
  <c r="E437" i="19"/>
  <c r="F437" i="19"/>
  <c r="G437" i="19"/>
  <c r="C438" i="19"/>
  <c r="D438" i="19"/>
  <c r="E438" i="19"/>
  <c r="F438" i="19"/>
  <c r="G438" i="19"/>
  <c r="C439" i="19"/>
  <c r="D439" i="19"/>
  <c r="E439" i="19"/>
  <c r="F439" i="19"/>
  <c r="G439" i="19"/>
  <c r="C440" i="19"/>
  <c r="D440" i="19"/>
  <c r="E440" i="19"/>
  <c r="F440" i="19"/>
  <c r="G440" i="19"/>
  <c r="C441" i="19"/>
  <c r="D441" i="19"/>
  <c r="E441" i="19"/>
  <c r="F441" i="19"/>
  <c r="G441" i="19"/>
  <c r="C442" i="19"/>
  <c r="D442" i="19"/>
  <c r="E442" i="19"/>
  <c r="F442" i="19"/>
  <c r="G442" i="19"/>
  <c r="C443" i="19"/>
  <c r="D443" i="19"/>
  <c r="E443" i="19"/>
  <c r="F443" i="19"/>
  <c r="G443" i="19"/>
  <c r="C444" i="19"/>
  <c r="D444" i="19"/>
  <c r="E444" i="19"/>
  <c r="F444" i="19"/>
  <c r="G444" i="19"/>
  <c r="C445" i="19"/>
  <c r="D445" i="19"/>
  <c r="E445" i="19"/>
  <c r="F445" i="19"/>
  <c r="G445" i="19"/>
  <c r="C446" i="19"/>
  <c r="D446" i="19"/>
  <c r="E446" i="19"/>
  <c r="F446" i="19"/>
  <c r="G446" i="19"/>
  <c r="C447" i="19"/>
  <c r="D447" i="19"/>
  <c r="E447" i="19"/>
  <c r="F447" i="19"/>
  <c r="G447" i="19"/>
  <c r="C448" i="19"/>
  <c r="D448" i="19"/>
  <c r="E448" i="19"/>
  <c r="F448" i="19"/>
  <c r="G448" i="19"/>
  <c r="C449" i="19"/>
  <c r="D449" i="19"/>
  <c r="E449" i="19"/>
  <c r="F449" i="19"/>
  <c r="G449" i="19"/>
  <c r="C450" i="19"/>
  <c r="D450" i="19"/>
  <c r="E450" i="19"/>
  <c r="F450" i="19"/>
  <c r="G450" i="19"/>
  <c r="C451" i="19"/>
  <c r="D451" i="19"/>
  <c r="E451" i="19"/>
  <c r="F451" i="19"/>
  <c r="G451" i="19"/>
  <c r="C452" i="19"/>
  <c r="D452" i="19"/>
  <c r="E452" i="19"/>
  <c r="F452" i="19"/>
  <c r="G452" i="19"/>
  <c r="C453" i="19"/>
  <c r="D453" i="19"/>
  <c r="E453" i="19"/>
  <c r="F453" i="19"/>
  <c r="G453" i="19"/>
  <c r="D454" i="19"/>
  <c r="E454" i="19"/>
  <c r="F454" i="19"/>
  <c r="G454" i="19"/>
  <c r="C455" i="19"/>
  <c r="D455" i="19"/>
  <c r="E455" i="19"/>
  <c r="F455" i="19"/>
  <c r="G455" i="19"/>
  <c r="C456" i="19"/>
  <c r="D456" i="19"/>
  <c r="E456" i="19"/>
  <c r="F456" i="19"/>
  <c r="G456" i="19"/>
  <c r="F457" i="19"/>
  <c r="G457" i="19"/>
  <c r="C458" i="19"/>
  <c r="D458" i="19"/>
  <c r="E458" i="19"/>
  <c r="F458" i="19"/>
  <c r="G458" i="19"/>
  <c r="C459" i="19"/>
  <c r="D459" i="19"/>
  <c r="E459" i="19"/>
  <c r="F459" i="19"/>
  <c r="G459" i="19"/>
  <c r="C460" i="19"/>
  <c r="D460" i="19"/>
  <c r="E460" i="19"/>
  <c r="F460" i="19"/>
  <c r="G460" i="19"/>
  <c r="C461" i="19"/>
  <c r="D461" i="19"/>
  <c r="E461" i="19"/>
  <c r="F461" i="19"/>
  <c r="G461" i="19"/>
  <c r="D462" i="19"/>
  <c r="E462" i="19"/>
  <c r="F462" i="19"/>
  <c r="G462" i="19"/>
  <c r="C463" i="19"/>
  <c r="D463" i="19"/>
  <c r="E463" i="19"/>
  <c r="F463" i="19"/>
  <c r="G463" i="19"/>
  <c r="C464" i="19"/>
  <c r="D464" i="19"/>
  <c r="E464" i="19"/>
  <c r="F464" i="19"/>
  <c r="G464" i="19"/>
  <c r="C465" i="19"/>
  <c r="D465" i="19"/>
  <c r="E465" i="19"/>
  <c r="F465" i="19"/>
  <c r="G465" i="19"/>
  <c r="C466" i="19"/>
  <c r="D466" i="19"/>
  <c r="E466" i="19"/>
  <c r="F466" i="19"/>
  <c r="G466" i="19"/>
  <c r="C467" i="19"/>
  <c r="D467" i="19"/>
  <c r="E467" i="19"/>
  <c r="F467" i="19"/>
  <c r="G467" i="19"/>
  <c r="C468" i="19"/>
  <c r="D468" i="19"/>
  <c r="E468" i="19"/>
  <c r="F468" i="19"/>
  <c r="G468" i="19"/>
  <c r="C469" i="19"/>
  <c r="D469" i="19"/>
  <c r="E469" i="19"/>
  <c r="F469" i="19"/>
  <c r="G469" i="19"/>
  <c r="H451" i="19"/>
  <c r="H379" i="19"/>
  <c r="H315" i="19"/>
  <c r="H303" i="19"/>
  <c r="H291" i="19"/>
  <c r="H280" i="19"/>
  <c r="H275" i="19"/>
  <c r="H267" i="19"/>
  <c r="H261" i="19"/>
  <c r="H259" i="19"/>
  <c r="H257" i="19"/>
  <c r="H253" i="19"/>
  <c r="H251" i="19"/>
  <c r="H246" i="19"/>
  <c r="H243" i="19"/>
  <c r="H229" i="19"/>
  <c r="H227" i="19"/>
  <c r="H225" i="19"/>
  <c r="H223" i="19"/>
  <c r="H221" i="19"/>
  <c r="H209" i="19"/>
  <c r="H208" i="19"/>
  <c r="H205" i="19"/>
  <c r="H203" i="19"/>
  <c r="H201" i="19"/>
  <c r="H200" i="19"/>
  <c r="H195" i="19"/>
  <c r="H194" i="19"/>
  <c r="H191" i="19"/>
  <c r="H190" i="19"/>
  <c r="H189" i="19"/>
  <c r="H186" i="19"/>
  <c r="H184" i="19"/>
  <c r="H182" i="19"/>
  <c r="H180" i="19"/>
  <c r="H179" i="19"/>
  <c r="H178" i="19"/>
  <c r="H176" i="19"/>
  <c r="H175" i="19"/>
  <c r="H174" i="19"/>
  <c r="H172" i="19"/>
  <c r="H171" i="19"/>
  <c r="H170" i="19"/>
  <c r="H168" i="19"/>
  <c r="H167" i="19"/>
  <c r="H166" i="19"/>
  <c r="H163" i="19"/>
  <c r="H162" i="19"/>
  <c r="H160" i="19"/>
  <c r="H159" i="19"/>
  <c r="H158" i="19"/>
  <c r="H156" i="19"/>
  <c r="H155" i="19"/>
  <c r="H154" i="19"/>
  <c r="H152" i="19"/>
  <c r="H151" i="19"/>
  <c r="H150" i="19"/>
  <c r="H148" i="19"/>
  <c r="H147" i="19"/>
  <c r="H146" i="19"/>
  <c r="H144" i="19"/>
  <c r="H143" i="19"/>
  <c r="H142" i="19"/>
  <c r="H140" i="19"/>
  <c r="H139" i="19"/>
  <c r="H138" i="19"/>
  <c r="H136" i="19"/>
  <c r="H135" i="19"/>
  <c r="H132" i="19"/>
  <c r="H131" i="19"/>
  <c r="H130" i="19"/>
  <c r="H128" i="19"/>
  <c r="H127" i="19"/>
  <c r="H126" i="19"/>
  <c r="H124" i="19"/>
  <c r="H123" i="19"/>
  <c r="H122" i="19"/>
  <c r="H119" i="19"/>
  <c r="H118" i="19"/>
  <c r="H114" i="19"/>
  <c r="H112" i="19"/>
  <c r="H111" i="19"/>
  <c r="H110" i="19"/>
  <c r="H20" i="19"/>
  <c r="H24" i="19"/>
  <c r="H36" i="19"/>
  <c r="H40" i="19"/>
  <c r="H57" i="19"/>
  <c r="H61" i="19"/>
  <c r="H64" i="19"/>
  <c r="H77" i="19"/>
  <c r="H93" i="19"/>
  <c r="H56" i="19"/>
  <c r="F172" i="10"/>
  <c r="E172" i="10"/>
  <c r="D172" i="10"/>
  <c r="F171" i="10"/>
  <c r="E171" i="10"/>
  <c r="D171" i="10"/>
  <c r="F170" i="10"/>
  <c r="E170" i="10"/>
  <c r="D170" i="10"/>
  <c r="F169" i="10"/>
  <c r="E169" i="10"/>
  <c r="D169" i="10"/>
  <c r="F168" i="10"/>
  <c r="E168" i="10"/>
  <c r="D168" i="10"/>
  <c r="C168" i="10"/>
  <c r="B168" i="10"/>
  <c r="F167" i="10"/>
  <c r="E167" i="10"/>
  <c r="D167" i="10"/>
  <c r="C167" i="10"/>
  <c r="F166" i="10"/>
  <c r="E166" i="10"/>
  <c r="C166" i="10"/>
  <c r="F165" i="10"/>
  <c r="E165" i="10"/>
  <c r="D165" i="10"/>
  <c r="C165" i="10"/>
  <c r="F164" i="10"/>
  <c r="E164" i="10"/>
  <c r="D164" i="10"/>
  <c r="C164" i="10"/>
  <c r="F163" i="10"/>
  <c r="E163" i="10"/>
  <c r="D163" i="10"/>
  <c r="C163" i="10"/>
  <c r="F162" i="10"/>
  <c r="E162" i="10"/>
  <c r="D162" i="10"/>
  <c r="C162" i="10"/>
  <c r="B162" i="10"/>
  <c r="D161" i="10"/>
  <c r="C161" i="10"/>
  <c r="F160" i="10"/>
  <c r="E160" i="10"/>
  <c r="D160" i="10"/>
  <c r="C160" i="10"/>
  <c r="B160" i="10"/>
  <c r="F159" i="10"/>
  <c r="E159" i="10"/>
  <c r="D159" i="10"/>
  <c r="C159" i="10"/>
  <c r="B159" i="10"/>
  <c r="F158" i="10"/>
  <c r="E158" i="10"/>
  <c r="D158" i="10"/>
  <c r="C158" i="10"/>
  <c r="B158" i="10"/>
  <c r="E157" i="10"/>
  <c r="D157" i="10"/>
  <c r="C157" i="10"/>
  <c r="F156" i="10"/>
  <c r="E156" i="10"/>
  <c r="D156" i="10"/>
  <c r="C156" i="10"/>
  <c r="B156" i="10"/>
  <c r="F155" i="10"/>
  <c r="E155" i="10"/>
  <c r="D155" i="10"/>
  <c r="C155" i="10"/>
  <c r="B155" i="10"/>
  <c r="F146" i="10"/>
  <c r="E146" i="10"/>
  <c r="D146" i="10"/>
  <c r="C146" i="10"/>
  <c r="F145" i="10"/>
  <c r="E145" i="10"/>
  <c r="D145" i="10"/>
  <c r="C145" i="10"/>
  <c r="F144" i="10"/>
  <c r="E144" i="10"/>
  <c r="D144" i="10"/>
  <c r="C144" i="10"/>
  <c r="F143" i="10"/>
  <c r="E143" i="10"/>
  <c r="D143" i="10"/>
  <c r="C143" i="10"/>
  <c r="F142" i="10"/>
  <c r="E142" i="10"/>
  <c r="D142" i="10"/>
  <c r="C142" i="10"/>
  <c r="B142" i="10"/>
  <c r="F141" i="10"/>
  <c r="E141" i="10"/>
  <c r="D141" i="10"/>
  <c r="C141" i="10"/>
  <c r="F140" i="10"/>
  <c r="E140" i="10"/>
  <c r="D140" i="10"/>
  <c r="C140" i="10"/>
  <c r="D139" i="10"/>
  <c r="C139" i="10"/>
  <c r="F138" i="10"/>
  <c r="E138" i="10"/>
  <c r="D138" i="10"/>
  <c r="C138" i="10"/>
  <c r="F137" i="10"/>
  <c r="E137" i="10"/>
  <c r="D137" i="10"/>
  <c r="C137" i="10"/>
  <c r="B137" i="10"/>
  <c r="F136" i="10"/>
  <c r="E136" i="10"/>
  <c r="D136" i="10"/>
  <c r="C136" i="10"/>
  <c r="B136" i="10"/>
  <c r="F135" i="10"/>
  <c r="E135" i="10"/>
  <c r="D135" i="10"/>
  <c r="C135" i="10"/>
  <c r="B135" i="10"/>
  <c r="F134" i="10"/>
  <c r="E134" i="10"/>
  <c r="D134" i="10"/>
  <c r="C134" i="10"/>
  <c r="B134" i="10"/>
  <c r="F133" i="10"/>
  <c r="E133" i="10"/>
  <c r="D133" i="10"/>
  <c r="F132" i="10"/>
  <c r="E132" i="10"/>
  <c r="C132" i="10"/>
  <c r="E131" i="10"/>
  <c r="D131" i="10"/>
  <c r="C131" i="10"/>
  <c r="F130" i="10"/>
  <c r="E130" i="10"/>
  <c r="D130" i="10"/>
  <c r="C130" i="10"/>
  <c r="B130" i="10"/>
  <c r="F129" i="10"/>
  <c r="E129" i="10"/>
  <c r="D129" i="10"/>
  <c r="C129" i="10"/>
  <c r="B129" i="10"/>
  <c r="F120" i="10"/>
  <c r="E120" i="10"/>
  <c r="D120" i="10"/>
  <c r="C120" i="10"/>
  <c r="F119" i="10"/>
  <c r="E119" i="10"/>
  <c r="D119" i="10"/>
  <c r="C119" i="10"/>
  <c r="F118" i="10"/>
  <c r="E118" i="10"/>
  <c r="D118" i="10"/>
  <c r="C118" i="10"/>
  <c r="F117" i="10"/>
  <c r="E117" i="10"/>
  <c r="D117" i="10"/>
  <c r="F116" i="10"/>
  <c r="E116" i="10"/>
  <c r="D116" i="10"/>
  <c r="C116" i="10"/>
  <c r="B116" i="10"/>
  <c r="F115" i="10"/>
  <c r="E115" i="10"/>
  <c r="D115" i="10"/>
  <c r="C115" i="10"/>
  <c r="F114" i="10"/>
  <c r="E114" i="10"/>
  <c r="D114" i="10"/>
  <c r="C114" i="10"/>
  <c r="B114" i="10"/>
  <c r="E113" i="10"/>
  <c r="D113" i="10"/>
  <c r="C113" i="10"/>
  <c r="F112" i="10"/>
  <c r="E112" i="10"/>
  <c r="D112" i="10"/>
  <c r="C112" i="10"/>
  <c r="F111" i="10"/>
  <c r="E111" i="10"/>
  <c r="D111" i="10"/>
  <c r="C111" i="10"/>
  <c r="B111" i="10"/>
  <c r="F110" i="10"/>
  <c r="E110" i="10"/>
  <c r="D110" i="10"/>
  <c r="C110" i="10"/>
  <c r="B110" i="10"/>
  <c r="G110" i="10" s="1"/>
  <c r="C108" i="10"/>
  <c r="F107" i="10"/>
  <c r="E107" i="10"/>
  <c r="D107" i="10"/>
  <c r="F106" i="10"/>
  <c r="E106" i="10"/>
  <c r="D106" i="10"/>
  <c r="C106" i="10"/>
  <c r="E105" i="10"/>
  <c r="D105" i="10"/>
  <c r="C105" i="10"/>
  <c r="F104" i="10"/>
  <c r="E104" i="10"/>
  <c r="D104" i="10"/>
  <c r="C104" i="10"/>
  <c r="B104" i="10"/>
  <c r="F103" i="10"/>
  <c r="E103" i="10"/>
  <c r="D103" i="10"/>
  <c r="C103" i="10"/>
  <c r="B103" i="10"/>
  <c r="B78" i="10"/>
  <c r="C78" i="10"/>
  <c r="D78" i="10"/>
  <c r="F78" i="10"/>
  <c r="C79" i="10"/>
  <c r="D79" i="10"/>
  <c r="E79" i="10"/>
  <c r="C80" i="10"/>
  <c r="D80" i="10"/>
  <c r="E80" i="10"/>
  <c r="F80" i="10"/>
  <c r="D81" i="10"/>
  <c r="E81" i="10"/>
  <c r="F81" i="10"/>
  <c r="C82" i="10"/>
  <c r="B84" i="10"/>
  <c r="C84" i="10"/>
  <c r="D84" i="10"/>
  <c r="E84" i="10"/>
  <c r="F84" i="10"/>
  <c r="B85" i="10"/>
  <c r="C85" i="10"/>
  <c r="D85" i="10"/>
  <c r="E85" i="10"/>
  <c r="F85" i="10"/>
  <c r="C86" i="10"/>
  <c r="D86" i="10"/>
  <c r="E86" i="10"/>
  <c r="F86" i="10"/>
  <c r="C87" i="10"/>
  <c r="D87" i="10"/>
  <c r="C88" i="10"/>
  <c r="D88" i="10"/>
  <c r="E88" i="10"/>
  <c r="F88" i="10"/>
  <c r="C89" i="10"/>
  <c r="D89" i="10"/>
  <c r="E89" i="10"/>
  <c r="F89" i="10"/>
  <c r="B90" i="10"/>
  <c r="C90" i="10"/>
  <c r="D90" i="10"/>
  <c r="E90" i="10"/>
  <c r="F90" i="10"/>
  <c r="C91" i="10"/>
  <c r="D91" i="10"/>
  <c r="E91" i="10"/>
  <c r="F91" i="10"/>
  <c r="C92" i="10"/>
  <c r="D92" i="10"/>
  <c r="F92" i="10"/>
  <c r="C93" i="10"/>
  <c r="D93" i="10"/>
  <c r="F93" i="10"/>
  <c r="C94" i="10"/>
  <c r="D94" i="10"/>
  <c r="F94" i="10"/>
  <c r="F77" i="10"/>
  <c r="E77" i="10"/>
  <c r="D77" i="10"/>
  <c r="C77" i="10"/>
  <c r="B77" i="10"/>
  <c r="F52" i="10"/>
  <c r="F54" i="10"/>
  <c r="F55" i="10"/>
  <c r="F58" i="10"/>
  <c r="F59" i="10"/>
  <c r="F60" i="10"/>
  <c r="F62" i="10"/>
  <c r="F63" i="10"/>
  <c r="F65" i="10"/>
  <c r="F66" i="10"/>
  <c r="F67" i="10"/>
  <c r="F68" i="10"/>
  <c r="F51" i="10"/>
  <c r="E53" i="10"/>
  <c r="E54" i="10"/>
  <c r="E55" i="10"/>
  <c r="E58" i="10"/>
  <c r="E59" i="10"/>
  <c r="E60" i="10"/>
  <c r="E62" i="10"/>
  <c r="E63" i="10"/>
  <c r="E64" i="10"/>
  <c r="E65" i="10"/>
  <c r="E51" i="10"/>
  <c r="D52" i="10"/>
  <c r="D53" i="10"/>
  <c r="D54" i="10"/>
  <c r="D55" i="10"/>
  <c r="D57" i="10"/>
  <c r="D58" i="10"/>
  <c r="D59" i="10"/>
  <c r="D61" i="10"/>
  <c r="D62" i="10"/>
  <c r="D63" i="10"/>
  <c r="D64" i="10"/>
  <c r="D66" i="10"/>
  <c r="D67" i="10"/>
  <c r="D68" i="10"/>
  <c r="D51" i="10"/>
  <c r="C52" i="10"/>
  <c r="C53" i="10"/>
  <c r="C54" i="10"/>
  <c r="C59" i="10"/>
  <c r="C60" i="10"/>
  <c r="C61" i="10"/>
  <c r="C62" i="10"/>
  <c r="C63" i="10"/>
  <c r="C64" i="10"/>
  <c r="C51" i="10"/>
  <c r="B59" i="10"/>
  <c r="B58" i="10"/>
  <c r="B52" i="10"/>
  <c r="F29" i="10"/>
  <c r="F30" i="10"/>
  <c r="F31" i="10"/>
  <c r="F33" i="10"/>
  <c r="F34" i="10"/>
  <c r="F36" i="10"/>
  <c r="F37" i="10"/>
  <c r="F38" i="10"/>
  <c r="F39" i="10"/>
  <c r="F25" i="10"/>
  <c r="F26" i="10"/>
  <c r="F23" i="10"/>
  <c r="F22" i="10"/>
  <c r="E24" i="10"/>
  <c r="E25" i="10"/>
  <c r="E26" i="10"/>
  <c r="E29" i="10"/>
  <c r="E30" i="10"/>
  <c r="E31" i="10"/>
  <c r="E33" i="10"/>
  <c r="E34" i="10"/>
  <c r="E35" i="10"/>
  <c r="E36" i="10"/>
  <c r="E22" i="10"/>
  <c r="D32" i="10"/>
  <c r="D34" i="10"/>
  <c r="D35" i="10"/>
  <c r="D37" i="10"/>
  <c r="D38" i="10"/>
  <c r="D39" i="10"/>
  <c r="D23" i="10"/>
  <c r="D24" i="10"/>
  <c r="D26" i="10"/>
  <c r="D29" i="10"/>
  <c r="D30" i="10"/>
  <c r="D22" i="10"/>
  <c r="C23" i="10"/>
  <c r="C24" i="10"/>
  <c r="C25" i="10"/>
  <c r="C30" i="10"/>
  <c r="C31" i="10"/>
  <c r="C32" i="10"/>
  <c r="C33" i="10"/>
  <c r="C34" i="10"/>
  <c r="C35" i="10"/>
  <c r="C22" i="10"/>
  <c r="B23" i="10"/>
  <c r="B29" i="10"/>
  <c r="G2" i="19"/>
  <c r="F2" i="19"/>
  <c r="E2" i="19"/>
  <c r="D2" i="19"/>
  <c r="G272" i="18"/>
  <c r="F272" i="18"/>
  <c r="E272" i="18"/>
  <c r="D272" i="18"/>
  <c r="C272" i="18"/>
  <c r="G271" i="18"/>
  <c r="F271" i="18"/>
  <c r="E271" i="18"/>
  <c r="D271" i="18"/>
  <c r="C271" i="18"/>
  <c r="G270" i="18"/>
  <c r="F270" i="18"/>
  <c r="E270" i="18"/>
  <c r="D270" i="18"/>
  <c r="C270" i="18"/>
  <c r="G269" i="18"/>
  <c r="F269" i="18"/>
  <c r="E269" i="18"/>
  <c r="D269" i="18"/>
  <c r="C269" i="18"/>
  <c r="G268" i="18"/>
  <c r="F268" i="18"/>
  <c r="E268" i="18"/>
  <c r="D268" i="18"/>
  <c r="C268" i="18"/>
  <c r="G267" i="18"/>
  <c r="F267" i="18"/>
  <c r="E267" i="18"/>
  <c r="D267" i="18"/>
  <c r="C267" i="18"/>
  <c r="G266" i="18"/>
  <c r="F266" i="18"/>
  <c r="E266" i="18"/>
  <c r="D266" i="18"/>
  <c r="C266" i="18"/>
  <c r="G265" i="18"/>
  <c r="F265" i="18"/>
  <c r="E265" i="18"/>
  <c r="D265" i="18"/>
  <c r="G264" i="18"/>
  <c r="F264" i="18"/>
  <c r="E264" i="18"/>
  <c r="D264" i="18"/>
  <c r="C264" i="18"/>
  <c r="G263" i="18"/>
  <c r="F263" i="18"/>
  <c r="E263" i="18"/>
  <c r="D263" i="18"/>
  <c r="C263" i="18"/>
  <c r="G262" i="18"/>
  <c r="F262" i="18"/>
  <c r="E262" i="18"/>
  <c r="D262" i="18"/>
  <c r="C262" i="18"/>
  <c r="G261" i="18"/>
  <c r="F261" i="18"/>
  <c r="E261" i="18"/>
  <c r="D261" i="18"/>
  <c r="C261" i="18"/>
  <c r="G260" i="18"/>
  <c r="F260" i="18"/>
  <c r="G259" i="18"/>
  <c r="F259" i="18"/>
  <c r="E259" i="18"/>
  <c r="D259" i="18"/>
  <c r="C259" i="18"/>
  <c r="G258" i="18"/>
  <c r="F258" i="18"/>
  <c r="E258" i="18"/>
  <c r="D258" i="18"/>
  <c r="C258" i="18"/>
  <c r="G257" i="18"/>
  <c r="F257" i="18"/>
  <c r="E257" i="18"/>
  <c r="D257" i="18"/>
  <c r="G256" i="18"/>
  <c r="F256" i="18"/>
  <c r="E256" i="18"/>
  <c r="D256" i="18"/>
  <c r="C256" i="18"/>
  <c r="G255" i="18"/>
  <c r="F255" i="18"/>
  <c r="E255" i="18"/>
  <c r="D255" i="18"/>
  <c r="C255" i="18"/>
  <c r="G254" i="18"/>
  <c r="F254" i="18"/>
  <c r="E254" i="18"/>
  <c r="D254" i="18"/>
  <c r="C254" i="18"/>
  <c r="G253" i="18"/>
  <c r="F253" i="18"/>
  <c r="E253" i="18"/>
  <c r="D253" i="18"/>
  <c r="C253" i="18"/>
  <c r="G252" i="18"/>
  <c r="F252" i="18"/>
  <c r="E252" i="18"/>
  <c r="D252" i="18"/>
  <c r="C252" i="18"/>
  <c r="G251" i="18"/>
  <c r="F251" i="18"/>
  <c r="E251" i="18"/>
  <c r="D251" i="18"/>
  <c r="C251" i="18"/>
  <c r="G250" i="18"/>
  <c r="F250" i="18"/>
  <c r="E250" i="18"/>
  <c r="D250" i="18"/>
  <c r="C250" i="18"/>
  <c r="G249" i="18"/>
  <c r="F249" i="18"/>
  <c r="E249" i="18"/>
  <c r="D249" i="18"/>
  <c r="C249" i="18"/>
  <c r="G248" i="18"/>
  <c r="F248" i="18"/>
  <c r="E248" i="18"/>
  <c r="D248" i="18"/>
  <c r="C248" i="18"/>
  <c r="G247" i="18"/>
  <c r="F247" i="18"/>
  <c r="E247" i="18"/>
  <c r="D247" i="18"/>
  <c r="C247" i="18"/>
  <c r="G246" i="18"/>
  <c r="F246" i="18"/>
  <c r="E246" i="18"/>
  <c r="D246" i="18"/>
  <c r="C246" i="18"/>
  <c r="G245" i="18"/>
  <c r="F245" i="18"/>
  <c r="E245" i="18"/>
  <c r="D245" i="18"/>
  <c r="C245" i="18"/>
  <c r="G244" i="18"/>
  <c r="F244" i="18"/>
  <c r="E244" i="18"/>
  <c r="D244" i="18"/>
  <c r="C244" i="18"/>
  <c r="G243" i="18"/>
  <c r="F243" i="18"/>
  <c r="E243" i="18"/>
  <c r="D243" i="18"/>
  <c r="C243" i="18"/>
  <c r="G242" i="18"/>
  <c r="F242" i="18"/>
  <c r="E242" i="18"/>
  <c r="D242" i="18"/>
  <c r="C242" i="18"/>
  <c r="G241" i="18"/>
  <c r="F241" i="18"/>
  <c r="E241" i="18"/>
  <c r="D241" i="18"/>
  <c r="C241" i="18"/>
  <c r="G240" i="18"/>
  <c r="F240" i="18"/>
  <c r="E240" i="18"/>
  <c r="D240" i="18"/>
  <c r="C240" i="18"/>
  <c r="G239" i="18"/>
  <c r="F239" i="18"/>
  <c r="E239" i="18"/>
  <c r="D239" i="18"/>
  <c r="C239" i="18"/>
  <c r="G238" i="18"/>
  <c r="F238" i="18"/>
  <c r="E238" i="18"/>
  <c r="D238" i="18"/>
  <c r="C238" i="18"/>
  <c r="G237" i="18"/>
  <c r="F237" i="18"/>
  <c r="E237" i="18"/>
  <c r="D237" i="18"/>
  <c r="C237" i="18"/>
  <c r="G236" i="18"/>
  <c r="F236" i="18"/>
  <c r="E236" i="18"/>
  <c r="D236" i="18"/>
  <c r="C236" i="18"/>
  <c r="G235" i="18"/>
  <c r="F235" i="18"/>
  <c r="E235" i="18"/>
  <c r="D235" i="18"/>
  <c r="C235" i="18"/>
  <c r="G234" i="18"/>
  <c r="F234" i="18"/>
  <c r="E234" i="18"/>
  <c r="D234" i="18"/>
  <c r="C234" i="18"/>
  <c r="G233" i="18"/>
  <c r="F233" i="18"/>
  <c r="E233" i="18"/>
  <c r="D233" i="18"/>
  <c r="C233" i="18"/>
  <c r="G232" i="18"/>
  <c r="F232" i="18"/>
  <c r="E232" i="18"/>
  <c r="D232" i="18"/>
  <c r="C232" i="18"/>
  <c r="G231" i="18"/>
  <c r="F231" i="18"/>
  <c r="E231" i="18"/>
  <c r="D231" i="18"/>
  <c r="C231" i="18"/>
  <c r="G230" i="18"/>
  <c r="F230" i="18"/>
  <c r="E230" i="18"/>
  <c r="D230" i="18"/>
  <c r="C230" i="18"/>
  <c r="G229" i="18"/>
  <c r="F229" i="18"/>
  <c r="E229" i="18"/>
  <c r="D229" i="18"/>
  <c r="C229" i="18"/>
  <c r="G228" i="18"/>
  <c r="F228" i="18"/>
  <c r="E228" i="18"/>
  <c r="D228" i="18"/>
  <c r="C228" i="18"/>
  <c r="G227" i="18"/>
  <c r="F227" i="18"/>
  <c r="E227" i="18"/>
  <c r="D227" i="18"/>
  <c r="C227" i="18"/>
  <c r="G226" i="18"/>
  <c r="F226" i="18"/>
  <c r="E226" i="18"/>
  <c r="D226" i="18"/>
  <c r="C226" i="18"/>
  <c r="G225" i="18"/>
  <c r="F225" i="18"/>
  <c r="E225" i="18"/>
  <c r="D225" i="18"/>
  <c r="C225" i="18"/>
  <c r="G224" i="18"/>
  <c r="F224" i="18"/>
  <c r="E224" i="18"/>
  <c r="D224" i="18"/>
  <c r="C224" i="18"/>
  <c r="G223" i="18"/>
  <c r="F223" i="18"/>
  <c r="E223" i="18"/>
  <c r="D223" i="18"/>
  <c r="C223" i="18"/>
  <c r="G222" i="18"/>
  <c r="F222" i="18"/>
  <c r="E222" i="18"/>
  <c r="D222" i="18"/>
  <c r="C222" i="18"/>
  <c r="G221" i="18"/>
  <c r="F221" i="18"/>
  <c r="E221" i="18"/>
  <c r="D221" i="18"/>
  <c r="C221" i="18"/>
  <c r="G220" i="18"/>
  <c r="F220" i="18"/>
  <c r="E220" i="18"/>
  <c r="D220" i="18"/>
  <c r="C220" i="18"/>
  <c r="G219" i="18"/>
  <c r="F219" i="18"/>
  <c r="E219" i="18"/>
  <c r="D219" i="18"/>
  <c r="C219" i="18"/>
  <c r="G218" i="18"/>
  <c r="F218" i="18"/>
  <c r="E218" i="18"/>
  <c r="D218" i="18"/>
  <c r="C218" i="18"/>
  <c r="G217" i="18"/>
  <c r="F217" i="18"/>
  <c r="E217" i="18"/>
  <c r="D217" i="18"/>
  <c r="C217" i="18"/>
  <c r="G216" i="18"/>
  <c r="F216" i="18"/>
  <c r="E216" i="18"/>
  <c r="D216" i="18"/>
  <c r="C216" i="18"/>
  <c r="G215" i="18"/>
  <c r="F215" i="18"/>
  <c r="E215" i="18"/>
  <c r="D215" i="18"/>
  <c r="C215" i="18"/>
  <c r="G214" i="18"/>
  <c r="F214" i="18"/>
  <c r="E214" i="18"/>
  <c r="D214" i="18"/>
  <c r="C214" i="18"/>
  <c r="G213" i="18"/>
  <c r="F213" i="18"/>
  <c r="E213" i="18"/>
  <c r="D213" i="18"/>
  <c r="C213" i="18"/>
  <c r="G212" i="18"/>
  <c r="F212" i="18"/>
  <c r="E212" i="18"/>
  <c r="D212" i="18"/>
  <c r="C212" i="18"/>
  <c r="G211" i="18"/>
  <c r="F211" i="18"/>
  <c r="E211" i="18"/>
  <c r="D211" i="18"/>
  <c r="C211" i="18"/>
  <c r="G210" i="18"/>
  <c r="F210" i="18"/>
  <c r="E210" i="18"/>
  <c r="D210" i="18"/>
  <c r="C210" i="18"/>
  <c r="G209" i="18"/>
  <c r="F209" i="18"/>
  <c r="E209" i="18"/>
  <c r="D209" i="18"/>
  <c r="C209" i="18"/>
  <c r="G208" i="18"/>
  <c r="F208" i="18"/>
  <c r="E208" i="18"/>
  <c r="D208" i="18"/>
  <c r="C208" i="18"/>
  <c r="G207" i="18"/>
  <c r="F207" i="18"/>
  <c r="E207" i="18"/>
  <c r="D207" i="18"/>
  <c r="G206" i="18"/>
  <c r="F206" i="18"/>
  <c r="E206" i="18"/>
  <c r="D206" i="18"/>
  <c r="C206" i="18"/>
  <c r="G205" i="18"/>
  <c r="F205" i="18"/>
  <c r="E205" i="18"/>
  <c r="D205" i="18"/>
  <c r="C205" i="18"/>
  <c r="G204" i="18"/>
  <c r="F204" i="18"/>
  <c r="E204" i="18"/>
  <c r="D204" i="18"/>
  <c r="C204" i="18"/>
  <c r="G203" i="18"/>
  <c r="F203" i="18"/>
  <c r="E203" i="18"/>
  <c r="D203" i="18"/>
  <c r="C203" i="18"/>
  <c r="G202" i="18"/>
  <c r="F202" i="18"/>
  <c r="E202" i="18"/>
  <c r="D202" i="18"/>
  <c r="C202" i="18"/>
  <c r="G201" i="18"/>
  <c r="F201" i="18"/>
  <c r="E201" i="18"/>
  <c r="D201" i="18"/>
  <c r="C201" i="18"/>
  <c r="G200" i="18"/>
  <c r="F200" i="18"/>
  <c r="E200" i="18"/>
  <c r="D200" i="18"/>
  <c r="C200" i="18"/>
  <c r="G199" i="18"/>
  <c r="F199" i="18"/>
  <c r="E199" i="18"/>
  <c r="D199" i="18"/>
  <c r="C199" i="18"/>
  <c r="G198" i="18"/>
  <c r="F198" i="18"/>
  <c r="E198" i="18"/>
  <c r="D198" i="18"/>
  <c r="C198" i="18"/>
  <c r="G197" i="18"/>
  <c r="F197" i="18"/>
  <c r="E197" i="18"/>
  <c r="D197" i="18"/>
  <c r="C197" i="18"/>
  <c r="G196" i="18"/>
  <c r="F196" i="18"/>
  <c r="E196" i="18"/>
  <c r="D196" i="18"/>
  <c r="C196" i="18"/>
  <c r="G195" i="18"/>
  <c r="F195" i="18"/>
  <c r="E195" i="18"/>
  <c r="D195" i="18"/>
  <c r="C195" i="18"/>
  <c r="G194" i="18"/>
  <c r="F194" i="18"/>
  <c r="E194" i="18"/>
  <c r="D194" i="18"/>
  <c r="C194" i="18"/>
  <c r="G193" i="18"/>
  <c r="F193" i="18"/>
  <c r="E193" i="18"/>
  <c r="D193" i="18"/>
  <c r="C193" i="18"/>
  <c r="G192" i="18"/>
  <c r="F192" i="18"/>
  <c r="E192" i="18"/>
  <c r="D192" i="18"/>
  <c r="C192" i="18"/>
  <c r="G191" i="18"/>
  <c r="F191" i="18"/>
  <c r="E191" i="18"/>
  <c r="D191" i="18"/>
  <c r="C191" i="18"/>
  <c r="G190" i="18"/>
  <c r="F190" i="18"/>
  <c r="E190" i="18"/>
  <c r="D190" i="18"/>
  <c r="C190" i="18"/>
  <c r="G189" i="18"/>
  <c r="F189" i="18"/>
  <c r="E189" i="18"/>
  <c r="D189" i="18"/>
  <c r="G188" i="18"/>
  <c r="F188" i="18"/>
  <c r="E188" i="18"/>
  <c r="D188" i="18"/>
  <c r="C188" i="18"/>
  <c r="G187" i="18"/>
  <c r="F187" i="18"/>
  <c r="E187" i="18"/>
  <c r="D187" i="18"/>
  <c r="C187" i="18"/>
  <c r="G186" i="18"/>
  <c r="F186" i="18"/>
  <c r="E186" i="18"/>
  <c r="D186" i="18"/>
  <c r="C186" i="18"/>
  <c r="G185" i="18"/>
  <c r="F185" i="18"/>
  <c r="E185" i="18"/>
  <c r="G184" i="18"/>
  <c r="F184" i="18"/>
  <c r="E184" i="18"/>
  <c r="D184" i="18"/>
  <c r="C184" i="18"/>
  <c r="G183" i="18"/>
  <c r="F183" i="18"/>
  <c r="E183" i="18"/>
  <c r="D183" i="18"/>
  <c r="C183" i="18"/>
  <c r="G182" i="18"/>
  <c r="F182" i="18"/>
  <c r="E182" i="18"/>
  <c r="D182" i="18"/>
  <c r="C182" i="18"/>
  <c r="G181" i="18"/>
  <c r="F181" i="18"/>
  <c r="E181" i="18"/>
  <c r="D181" i="18"/>
  <c r="C181" i="18"/>
  <c r="G180" i="18"/>
  <c r="F180" i="18"/>
  <c r="E180" i="18"/>
  <c r="D180" i="18"/>
  <c r="C180" i="18"/>
  <c r="G179" i="18"/>
  <c r="F179" i="18"/>
  <c r="E179" i="18"/>
  <c r="D179" i="18"/>
  <c r="C179" i="18"/>
  <c r="G178" i="18"/>
  <c r="F178" i="18"/>
  <c r="E178" i="18"/>
  <c r="D178" i="18"/>
  <c r="C178" i="18"/>
  <c r="G177" i="18"/>
  <c r="F177" i="18"/>
  <c r="E177" i="18"/>
  <c r="D177" i="18"/>
  <c r="C177" i="18"/>
  <c r="G176" i="18"/>
  <c r="F176" i="18"/>
  <c r="E176" i="18"/>
  <c r="D176" i="18"/>
  <c r="C176" i="18"/>
  <c r="G175" i="18"/>
  <c r="F175" i="18"/>
  <c r="E175" i="18"/>
  <c r="D175" i="18"/>
  <c r="C175" i="18"/>
  <c r="G174" i="18"/>
  <c r="F174" i="18"/>
  <c r="E174" i="18"/>
  <c r="D174" i="18"/>
  <c r="C174" i="18"/>
  <c r="G173" i="18"/>
  <c r="F173" i="18"/>
  <c r="E173" i="18"/>
  <c r="D173" i="18"/>
  <c r="C173" i="18"/>
  <c r="G172" i="18"/>
  <c r="F172" i="18"/>
  <c r="E172" i="18"/>
  <c r="D172" i="18"/>
  <c r="C172" i="18"/>
  <c r="F171" i="18"/>
  <c r="G170" i="18"/>
  <c r="F170" i="18"/>
  <c r="G169" i="18"/>
  <c r="F169" i="18"/>
  <c r="E169" i="18"/>
  <c r="D169" i="18"/>
  <c r="C169" i="18"/>
  <c r="G168" i="18"/>
  <c r="F168" i="18"/>
  <c r="E168" i="18"/>
  <c r="D168" i="18"/>
  <c r="C168" i="18"/>
  <c r="G167" i="18"/>
  <c r="F167" i="18"/>
  <c r="E167" i="18"/>
  <c r="D167" i="18"/>
  <c r="C167" i="18"/>
  <c r="G166" i="18"/>
  <c r="F166" i="18"/>
  <c r="E166" i="18"/>
  <c r="D166" i="18"/>
  <c r="C166" i="18"/>
  <c r="G165" i="18"/>
  <c r="F165" i="18"/>
  <c r="E165" i="18"/>
  <c r="D165" i="18"/>
  <c r="C165" i="18"/>
  <c r="G164" i="18"/>
  <c r="F164" i="18"/>
  <c r="E164" i="18"/>
  <c r="D164" i="18"/>
  <c r="C164" i="18"/>
  <c r="G163" i="18"/>
  <c r="F163" i="18"/>
  <c r="E163" i="18"/>
  <c r="D163" i="18"/>
  <c r="C163" i="18"/>
  <c r="G162" i="18"/>
  <c r="F162" i="18"/>
  <c r="E162" i="18"/>
  <c r="D162" i="18"/>
  <c r="C162" i="18"/>
  <c r="G161" i="18"/>
  <c r="F161" i="18"/>
  <c r="E161" i="18"/>
  <c r="D161" i="18"/>
  <c r="C161" i="18"/>
  <c r="G160" i="18"/>
  <c r="F160" i="18"/>
  <c r="E160" i="18"/>
  <c r="D160" i="18"/>
  <c r="C160" i="18"/>
  <c r="G159" i="18"/>
  <c r="F159" i="18"/>
  <c r="E159" i="18"/>
  <c r="D159" i="18"/>
  <c r="C159" i="18"/>
  <c r="G158" i="18"/>
  <c r="F158" i="18"/>
  <c r="E158" i="18"/>
  <c r="D158" i="18"/>
  <c r="C158" i="18"/>
  <c r="G157" i="18"/>
  <c r="F157" i="18"/>
  <c r="E157" i="18"/>
  <c r="D157" i="18"/>
  <c r="C157" i="18"/>
  <c r="G156" i="18"/>
  <c r="F156" i="18"/>
  <c r="E156" i="18"/>
  <c r="D156" i="18"/>
  <c r="C156" i="18"/>
  <c r="G155" i="18"/>
  <c r="F155" i="18"/>
  <c r="E155" i="18"/>
  <c r="D155" i="18"/>
  <c r="C155" i="18"/>
  <c r="G154" i="18"/>
  <c r="F154" i="18"/>
  <c r="E154" i="18"/>
  <c r="D154" i="18"/>
  <c r="C154" i="18"/>
  <c r="G153" i="18"/>
  <c r="F153" i="18"/>
  <c r="D153" i="18"/>
  <c r="C153" i="18"/>
  <c r="G152" i="18"/>
  <c r="F152" i="18"/>
  <c r="E152" i="18"/>
  <c r="D152" i="18"/>
  <c r="G151" i="18"/>
  <c r="F151" i="18"/>
  <c r="E151" i="18"/>
  <c r="D151" i="18"/>
  <c r="C151" i="18"/>
  <c r="G150" i="18"/>
  <c r="F150" i="18"/>
  <c r="E150" i="18"/>
  <c r="D150" i="18"/>
  <c r="C150" i="18"/>
  <c r="G149" i="18"/>
  <c r="F149" i="18"/>
  <c r="E149" i="18"/>
  <c r="D149" i="18"/>
  <c r="C149" i="18"/>
  <c r="G148" i="18"/>
  <c r="F148" i="18"/>
  <c r="E148" i="18"/>
  <c r="D148" i="18"/>
  <c r="C148" i="18"/>
  <c r="G147" i="18"/>
  <c r="F147" i="18"/>
  <c r="E147" i="18"/>
  <c r="D147" i="18"/>
  <c r="C147" i="18"/>
  <c r="G146" i="18"/>
  <c r="F146" i="18"/>
  <c r="E146" i="18"/>
  <c r="D146" i="18"/>
  <c r="C146" i="18"/>
  <c r="G145" i="18"/>
  <c r="F145" i="18"/>
  <c r="E145" i="18"/>
  <c r="D145" i="18"/>
  <c r="C145" i="18"/>
  <c r="G144" i="18"/>
  <c r="F144" i="18"/>
  <c r="E144" i="18"/>
  <c r="D144" i="18"/>
  <c r="C144" i="18"/>
  <c r="G143" i="18"/>
  <c r="F143" i="18"/>
  <c r="E143" i="18"/>
  <c r="D143" i="18"/>
  <c r="C143" i="18"/>
  <c r="G142" i="18"/>
  <c r="F142" i="18"/>
  <c r="E142" i="18"/>
  <c r="D142" i="18"/>
  <c r="C142" i="18"/>
  <c r="G141" i="18"/>
  <c r="F141" i="18"/>
  <c r="E141" i="18"/>
  <c r="D141" i="18"/>
  <c r="C141" i="18"/>
  <c r="G140" i="18"/>
  <c r="F140" i="18"/>
  <c r="E140" i="18"/>
  <c r="D140" i="18"/>
  <c r="C140" i="18"/>
  <c r="G139" i="18"/>
  <c r="F139" i="18"/>
  <c r="E139" i="18"/>
  <c r="D139" i="18"/>
  <c r="C139" i="18"/>
  <c r="G138" i="18"/>
  <c r="F138" i="18"/>
  <c r="E138" i="18"/>
  <c r="D138" i="18"/>
  <c r="C138" i="18"/>
  <c r="G137" i="18"/>
  <c r="F137" i="18"/>
  <c r="E137" i="18"/>
  <c r="D137" i="18"/>
  <c r="C137" i="18"/>
  <c r="G136" i="18"/>
  <c r="F136" i="18"/>
  <c r="E136" i="18"/>
  <c r="D136" i="18"/>
  <c r="C136" i="18"/>
  <c r="G135" i="18"/>
  <c r="F135" i="18"/>
  <c r="E135" i="18"/>
  <c r="D135" i="18"/>
  <c r="C135" i="18"/>
  <c r="G134" i="18"/>
  <c r="F134" i="18"/>
  <c r="E134" i="18"/>
  <c r="D134" i="18"/>
  <c r="C134" i="18"/>
  <c r="G133" i="18"/>
  <c r="F133" i="18"/>
  <c r="E133" i="18"/>
  <c r="D133" i="18"/>
  <c r="C133" i="18"/>
  <c r="G132" i="18"/>
  <c r="F132" i="18"/>
  <c r="E132" i="18"/>
  <c r="D132" i="18"/>
  <c r="C132" i="18"/>
  <c r="G131" i="18"/>
  <c r="F131" i="18"/>
  <c r="E131" i="18"/>
  <c r="D131" i="18"/>
  <c r="C131" i="18"/>
  <c r="G130" i="18"/>
  <c r="F130" i="18"/>
  <c r="E130" i="18"/>
  <c r="D130" i="18"/>
  <c r="C130" i="18"/>
  <c r="G129" i="18"/>
  <c r="F129" i="18"/>
  <c r="E129" i="18"/>
  <c r="D129" i="18"/>
  <c r="C129" i="18"/>
  <c r="G128" i="18"/>
  <c r="F128" i="18"/>
  <c r="E128" i="18"/>
  <c r="D128" i="18"/>
  <c r="C128" i="18"/>
  <c r="G127" i="18"/>
  <c r="F127" i="18"/>
  <c r="E127" i="18"/>
  <c r="D127" i="18"/>
  <c r="C127" i="18"/>
  <c r="G126" i="18"/>
  <c r="F126" i="18"/>
  <c r="E126" i="18"/>
  <c r="D126" i="18"/>
  <c r="C126" i="18"/>
  <c r="G125" i="18"/>
  <c r="F125" i="18"/>
  <c r="E125" i="18"/>
  <c r="D125" i="18"/>
  <c r="C125" i="18"/>
  <c r="G124" i="18"/>
  <c r="F124" i="18"/>
  <c r="E124" i="18"/>
  <c r="D124" i="18"/>
  <c r="C124" i="18"/>
  <c r="G123" i="18"/>
  <c r="F123" i="18"/>
  <c r="E123" i="18"/>
  <c r="D123" i="18"/>
  <c r="C123" i="18"/>
  <c r="G122" i="18"/>
  <c r="F122" i="18"/>
  <c r="E122" i="18"/>
  <c r="D122" i="18"/>
  <c r="C122" i="18"/>
  <c r="G121" i="18"/>
  <c r="F121" i="18"/>
  <c r="E121" i="18"/>
  <c r="D121" i="18"/>
  <c r="G120" i="18"/>
  <c r="F120" i="18"/>
  <c r="E120" i="18"/>
  <c r="D120" i="18"/>
  <c r="C120" i="18"/>
  <c r="G119" i="18"/>
  <c r="F119" i="18"/>
  <c r="E119" i="18"/>
  <c r="D119" i="18"/>
  <c r="C119" i="18"/>
  <c r="G118" i="18"/>
  <c r="F118" i="18"/>
  <c r="E118" i="18"/>
  <c r="D118" i="18"/>
  <c r="C118" i="18"/>
  <c r="G117" i="18"/>
  <c r="F117" i="18"/>
  <c r="E117" i="18"/>
  <c r="D117" i="18"/>
  <c r="C117" i="18"/>
  <c r="G116" i="18"/>
  <c r="F116" i="18"/>
  <c r="E116" i="18"/>
  <c r="D116" i="18"/>
  <c r="G115" i="18"/>
  <c r="F115" i="18"/>
  <c r="E115" i="18"/>
  <c r="D115" i="18"/>
  <c r="C115" i="18"/>
  <c r="G114" i="18"/>
  <c r="F114" i="18"/>
  <c r="E114" i="18"/>
  <c r="D114" i="18"/>
  <c r="C114" i="18"/>
  <c r="G113" i="18"/>
  <c r="F113" i="18"/>
  <c r="E113" i="18"/>
  <c r="D113" i="18"/>
  <c r="G112" i="18"/>
  <c r="F112" i="18"/>
  <c r="E112" i="18"/>
  <c r="D112" i="18"/>
  <c r="C112" i="18"/>
  <c r="G111" i="18"/>
  <c r="F111" i="18"/>
  <c r="E111" i="18"/>
  <c r="D111" i="18"/>
  <c r="C111" i="18"/>
  <c r="G110" i="18"/>
  <c r="F110" i="18"/>
  <c r="E110" i="18"/>
  <c r="D110" i="18"/>
  <c r="C110" i="18"/>
  <c r="G109" i="18"/>
  <c r="F109" i="18"/>
  <c r="E109" i="18"/>
  <c r="D109" i="18"/>
  <c r="C109" i="18"/>
  <c r="G108" i="18"/>
  <c r="F108" i="18"/>
  <c r="E108" i="18"/>
  <c r="D108" i="18"/>
  <c r="C108" i="18"/>
  <c r="G107" i="18"/>
  <c r="F107" i="18"/>
  <c r="E107" i="18"/>
  <c r="D107" i="18"/>
  <c r="C107" i="18"/>
  <c r="G106" i="18"/>
  <c r="F106" i="18"/>
  <c r="E106" i="18"/>
  <c r="D106" i="18"/>
  <c r="C106" i="18"/>
  <c r="G105" i="18"/>
  <c r="F105" i="18"/>
  <c r="E105" i="18"/>
  <c r="D105" i="18"/>
  <c r="C105" i="18"/>
  <c r="G104" i="18"/>
  <c r="F104" i="18"/>
  <c r="E104" i="18"/>
  <c r="D104" i="18"/>
  <c r="C104" i="18"/>
  <c r="G103" i="18"/>
  <c r="E103" i="18"/>
  <c r="D103" i="18"/>
  <c r="G102" i="18"/>
  <c r="F102" i="18"/>
  <c r="E102" i="18"/>
  <c r="D102" i="18"/>
  <c r="C102" i="18"/>
  <c r="G101" i="18"/>
  <c r="F101" i="18"/>
  <c r="E101" i="18"/>
  <c r="D101" i="18"/>
  <c r="C101" i="18"/>
  <c r="G100" i="18"/>
  <c r="F100" i="18"/>
  <c r="E100" i="18"/>
  <c r="D100" i="18"/>
  <c r="C100" i="18"/>
  <c r="G99" i="18"/>
  <c r="F99" i="18"/>
  <c r="G98" i="18"/>
  <c r="F98" i="18"/>
  <c r="E98" i="18"/>
  <c r="D98" i="18"/>
  <c r="G97" i="18"/>
  <c r="F97" i="18"/>
  <c r="E97" i="18"/>
  <c r="D97" i="18"/>
  <c r="C97" i="18"/>
  <c r="G96" i="18"/>
  <c r="F96" i="18"/>
  <c r="E96" i="18"/>
  <c r="D96" i="18"/>
  <c r="C96" i="18"/>
  <c r="G95" i="18"/>
  <c r="F95" i="18"/>
  <c r="E95" i="18"/>
  <c r="D95" i="18"/>
  <c r="G94" i="18"/>
  <c r="F94" i="18"/>
  <c r="E94" i="18"/>
  <c r="D94" i="18"/>
  <c r="C94" i="18"/>
  <c r="G93" i="18"/>
  <c r="F93" i="18"/>
  <c r="E93" i="18"/>
  <c r="D93" i="18"/>
  <c r="C93" i="18"/>
  <c r="G92" i="18"/>
  <c r="F92" i="18"/>
  <c r="E92" i="18"/>
  <c r="D92" i="18"/>
  <c r="C92" i="18"/>
  <c r="G91" i="18"/>
  <c r="F91" i="18"/>
  <c r="E91" i="18"/>
  <c r="D91" i="18"/>
  <c r="C91" i="18"/>
  <c r="G90" i="18"/>
  <c r="F90" i="18"/>
  <c r="E90" i="18"/>
  <c r="D90" i="18"/>
  <c r="C90" i="18"/>
  <c r="G89" i="18"/>
  <c r="F89" i="18"/>
  <c r="E89" i="18"/>
  <c r="D89" i="18"/>
  <c r="C89" i="18"/>
  <c r="G88" i="18"/>
  <c r="F88" i="18"/>
  <c r="E88" i="18"/>
  <c r="D88" i="18"/>
  <c r="C88" i="18"/>
  <c r="G87" i="18"/>
  <c r="F87" i="18"/>
  <c r="E87" i="18"/>
  <c r="D87" i="18"/>
  <c r="C87" i="18"/>
  <c r="G86" i="18"/>
  <c r="F86" i="18"/>
  <c r="E86" i="18"/>
  <c r="D86" i="18"/>
  <c r="C86" i="18"/>
  <c r="G85" i="18"/>
  <c r="F85" i="18"/>
  <c r="E85" i="18"/>
  <c r="D85" i="18"/>
  <c r="C85" i="18"/>
  <c r="G84" i="18"/>
  <c r="F84" i="18"/>
  <c r="E84" i="18"/>
  <c r="D84" i="18"/>
  <c r="C84" i="18"/>
  <c r="G83" i="18"/>
  <c r="F83" i="18"/>
  <c r="E83" i="18"/>
  <c r="D83" i="18"/>
  <c r="C83" i="18"/>
  <c r="G82" i="18"/>
  <c r="F82" i="18"/>
  <c r="E82" i="18"/>
  <c r="D82" i="18"/>
  <c r="C82" i="18"/>
  <c r="G81" i="18"/>
  <c r="F81" i="18"/>
  <c r="E81" i="18"/>
  <c r="D81" i="18"/>
  <c r="G80" i="18"/>
  <c r="F80" i="18"/>
  <c r="G79" i="18"/>
  <c r="F79" i="18"/>
  <c r="E79" i="18"/>
  <c r="D79" i="18"/>
  <c r="C79" i="18"/>
  <c r="G78" i="18"/>
  <c r="F78" i="18"/>
  <c r="E78" i="18"/>
  <c r="D78" i="18"/>
  <c r="C78" i="18"/>
  <c r="G77" i="18"/>
  <c r="F77" i="18"/>
  <c r="E77" i="18"/>
  <c r="D77" i="18"/>
  <c r="G76" i="18"/>
  <c r="F76" i="18"/>
  <c r="E76" i="18"/>
  <c r="D76" i="18"/>
  <c r="C76" i="18"/>
  <c r="G75" i="18"/>
  <c r="F75" i="18"/>
  <c r="E75" i="18"/>
  <c r="D75" i="18"/>
  <c r="C75" i="18"/>
  <c r="G74" i="18"/>
  <c r="F74" i="18"/>
  <c r="E74" i="18"/>
  <c r="D74" i="18"/>
  <c r="C74" i="18"/>
  <c r="G73" i="18"/>
  <c r="F73" i="18"/>
  <c r="E73" i="18"/>
  <c r="D73" i="18"/>
  <c r="C73" i="18"/>
  <c r="G72" i="18"/>
  <c r="F72" i="18"/>
  <c r="E72" i="18"/>
  <c r="D72" i="18"/>
  <c r="C72" i="18"/>
  <c r="G71" i="18"/>
  <c r="F71" i="18"/>
  <c r="E71" i="18"/>
  <c r="D71" i="18"/>
  <c r="C71" i="18"/>
  <c r="G70" i="18"/>
  <c r="F70" i="18"/>
  <c r="E70" i="18"/>
  <c r="D70" i="18"/>
  <c r="C70" i="18"/>
  <c r="G69" i="18"/>
  <c r="F69" i="18"/>
  <c r="E69" i="18"/>
  <c r="D69" i="18"/>
  <c r="C69" i="18"/>
  <c r="G68" i="18"/>
  <c r="F68" i="18"/>
  <c r="E68" i="18"/>
  <c r="D68" i="18"/>
  <c r="C68" i="18"/>
  <c r="G67" i="18"/>
  <c r="F67" i="18"/>
  <c r="D67" i="18"/>
  <c r="C67" i="18"/>
  <c r="G66" i="18"/>
  <c r="F66" i="18"/>
  <c r="E66" i="18"/>
  <c r="D66" i="18"/>
  <c r="C66" i="18"/>
  <c r="G65" i="18"/>
  <c r="F65" i="18"/>
  <c r="E65" i="18"/>
  <c r="D65" i="18"/>
  <c r="C65" i="18"/>
  <c r="G64" i="18"/>
  <c r="F64" i="18"/>
  <c r="E64" i="18"/>
  <c r="D64" i="18"/>
  <c r="C64" i="18"/>
  <c r="G63" i="18"/>
  <c r="F63" i="18"/>
  <c r="E63" i="18"/>
  <c r="D63" i="18"/>
  <c r="C63" i="18"/>
  <c r="G62" i="18"/>
  <c r="F62" i="18"/>
  <c r="E62" i="18"/>
  <c r="D62" i="18"/>
  <c r="C62" i="18"/>
  <c r="G61" i="18"/>
  <c r="F61" i="18"/>
  <c r="E61" i="18"/>
  <c r="D61" i="18"/>
  <c r="C61" i="18"/>
  <c r="G60" i="18"/>
  <c r="F60" i="18"/>
  <c r="E60" i="18"/>
  <c r="D60" i="18"/>
  <c r="C60" i="18"/>
  <c r="G59" i="18"/>
  <c r="F59" i="18"/>
  <c r="D59" i="18"/>
  <c r="C59" i="18"/>
  <c r="G58" i="18"/>
  <c r="F58" i="18"/>
  <c r="E58" i="18"/>
  <c r="D58" i="18"/>
  <c r="C58" i="18"/>
  <c r="G57" i="18"/>
  <c r="F57" i="18"/>
  <c r="E57" i="18"/>
  <c r="D57" i="18"/>
  <c r="C57" i="18"/>
  <c r="G56" i="18"/>
  <c r="F56" i="18"/>
  <c r="E56" i="18"/>
  <c r="D56" i="18"/>
  <c r="C56" i="18"/>
  <c r="G55" i="18"/>
  <c r="F55" i="18"/>
  <c r="E55" i="18"/>
  <c r="D55" i="18"/>
  <c r="C55" i="18"/>
  <c r="G54" i="18"/>
  <c r="F54" i="18"/>
  <c r="E54" i="18"/>
  <c r="D54" i="18"/>
  <c r="C54" i="18"/>
  <c r="G53" i="18"/>
  <c r="F53" i="18"/>
  <c r="E53" i="18"/>
  <c r="D53" i="18"/>
  <c r="C53" i="18"/>
  <c r="G52" i="18"/>
  <c r="F52" i="18"/>
  <c r="E52" i="18"/>
  <c r="D52" i="18"/>
  <c r="C52" i="18"/>
  <c r="G51" i="18"/>
  <c r="F51" i="18"/>
  <c r="E51" i="18"/>
  <c r="D51" i="18"/>
  <c r="C51" i="18"/>
  <c r="G50" i="18"/>
  <c r="F50" i="18"/>
  <c r="E50" i="18"/>
  <c r="D50" i="18"/>
  <c r="C50" i="18"/>
  <c r="G49" i="18"/>
  <c r="F49" i="18"/>
  <c r="E49" i="18"/>
  <c r="D49" i="18"/>
  <c r="C49" i="18"/>
  <c r="G48" i="18"/>
  <c r="F48" i="18"/>
  <c r="E48" i="18"/>
  <c r="D48" i="18"/>
  <c r="C48" i="18"/>
  <c r="G47" i="18"/>
  <c r="F47" i="18"/>
  <c r="E47" i="18"/>
  <c r="D47" i="18"/>
  <c r="C47" i="18"/>
  <c r="G46" i="18"/>
  <c r="F46" i="18"/>
  <c r="E46" i="18"/>
  <c r="D46" i="18"/>
  <c r="C46" i="18"/>
  <c r="G45" i="18"/>
  <c r="F45" i="18"/>
  <c r="E45" i="18"/>
  <c r="D45" i="18"/>
  <c r="C45" i="18"/>
  <c r="G44" i="18"/>
  <c r="F44" i="18"/>
  <c r="E44" i="18"/>
  <c r="D44" i="18"/>
  <c r="C44" i="18"/>
  <c r="G43" i="18"/>
  <c r="F43" i="18"/>
  <c r="E43" i="18"/>
  <c r="D43" i="18"/>
  <c r="C43" i="18"/>
  <c r="G42" i="18"/>
  <c r="F42" i="18"/>
  <c r="E42" i="18"/>
  <c r="D42" i="18"/>
  <c r="C42" i="18"/>
  <c r="G41" i="18"/>
  <c r="F41" i="18"/>
  <c r="E41" i="18"/>
  <c r="D41" i="18"/>
  <c r="C41" i="18"/>
  <c r="G40" i="18"/>
  <c r="F40" i="18"/>
  <c r="E40" i="18"/>
  <c r="D40" i="18"/>
  <c r="C40" i="18"/>
  <c r="G39" i="18"/>
  <c r="F39" i="18"/>
  <c r="E39" i="18"/>
  <c r="D39" i="18"/>
  <c r="C39" i="18"/>
  <c r="G38" i="18"/>
  <c r="F38" i="18"/>
  <c r="E38" i="18"/>
  <c r="D38" i="18"/>
  <c r="C38" i="18"/>
  <c r="G37" i="18"/>
  <c r="F37" i="18"/>
  <c r="E37" i="18"/>
  <c r="D37" i="18"/>
  <c r="C37" i="18"/>
  <c r="G36" i="18"/>
  <c r="F36" i="18"/>
  <c r="E36" i="18"/>
  <c r="D36" i="18"/>
  <c r="C36" i="18"/>
  <c r="G35" i="18"/>
  <c r="F35" i="18"/>
  <c r="E35" i="18"/>
  <c r="D35" i="18"/>
  <c r="C35" i="18"/>
  <c r="G34" i="18"/>
  <c r="F34" i="18"/>
  <c r="E34" i="18"/>
  <c r="D34" i="18"/>
  <c r="C34" i="18"/>
  <c r="G33" i="18"/>
  <c r="F33" i="18"/>
  <c r="E33" i="18"/>
  <c r="D33" i="18"/>
  <c r="C33" i="18"/>
  <c r="G32" i="18"/>
  <c r="F32" i="18"/>
  <c r="E32" i="18"/>
  <c r="D32" i="18"/>
  <c r="C32" i="18"/>
  <c r="G31" i="18"/>
  <c r="F31" i="18"/>
  <c r="E31" i="18"/>
  <c r="C31" i="18"/>
  <c r="G30" i="18"/>
  <c r="F30" i="18"/>
  <c r="E30" i="18"/>
  <c r="D30" i="18"/>
  <c r="C30" i="18"/>
  <c r="G29" i="18"/>
  <c r="F29" i="18"/>
  <c r="E29" i="18"/>
  <c r="D29" i="18"/>
  <c r="C29" i="18"/>
  <c r="G28" i="18"/>
  <c r="F28" i="18"/>
  <c r="E28" i="18"/>
  <c r="D28" i="18"/>
  <c r="C28" i="18"/>
  <c r="G27" i="18"/>
  <c r="F27" i="18"/>
  <c r="E27" i="18"/>
  <c r="D27" i="18"/>
  <c r="G26" i="18"/>
  <c r="F26" i="18"/>
  <c r="E26" i="18"/>
  <c r="D26" i="18"/>
  <c r="C26" i="18"/>
  <c r="G25" i="18"/>
  <c r="F25" i="18"/>
  <c r="E25" i="18"/>
  <c r="D25" i="18"/>
  <c r="C25" i="18"/>
  <c r="G24" i="18"/>
  <c r="F24" i="18"/>
  <c r="E24" i="18"/>
  <c r="D24" i="18"/>
  <c r="C24" i="18"/>
  <c r="G23" i="18"/>
  <c r="F23" i="18"/>
  <c r="E23" i="18"/>
  <c r="C23" i="18"/>
  <c r="G22" i="18"/>
  <c r="F22" i="18"/>
  <c r="E22" i="18"/>
  <c r="D22" i="18"/>
  <c r="C22" i="18"/>
  <c r="G21" i="18"/>
  <c r="F21" i="18"/>
  <c r="E21" i="18"/>
  <c r="D21" i="18"/>
  <c r="C21" i="18"/>
  <c r="G20" i="18"/>
  <c r="F20" i="18"/>
  <c r="E20" i="18"/>
  <c r="D20" i="18"/>
  <c r="C20" i="18"/>
  <c r="G19" i="18"/>
  <c r="F19" i="18"/>
  <c r="E19" i="18"/>
  <c r="D19" i="18"/>
  <c r="C19" i="18"/>
  <c r="G18" i="18"/>
  <c r="F18" i="18"/>
  <c r="E18" i="18"/>
  <c r="D18" i="18"/>
  <c r="C18" i="18"/>
  <c r="G17" i="18"/>
  <c r="F17" i="18"/>
  <c r="E17" i="18"/>
  <c r="D17" i="18"/>
  <c r="C17" i="18"/>
  <c r="G16" i="18"/>
  <c r="F16" i="18"/>
  <c r="E16" i="18"/>
  <c r="D16" i="18"/>
  <c r="G15" i="18"/>
  <c r="F15" i="18"/>
  <c r="E15" i="18"/>
  <c r="D15" i="18"/>
  <c r="C15" i="18"/>
  <c r="G14" i="18"/>
  <c r="F14" i="18"/>
  <c r="E14" i="18"/>
  <c r="D14" i="18"/>
  <c r="C14" i="18"/>
  <c r="G13" i="18"/>
  <c r="C13" i="18"/>
  <c r="G12" i="18"/>
  <c r="F12" i="18"/>
  <c r="E12" i="18"/>
  <c r="D12" i="18"/>
  <c r="C12" i="18"/>
  <c r="G11" i="18"/>
  <c r="F11" i="18"/>
  <c r="E11" i="18"/>
  <c r="D11" i="18"/>
  <c r="C11" i="18"/>
  <c r="G10" i="18"/>
  <c r="F10" i="18"/>
  <c r="E10" i="18"/>
  <c r="D10" i="18"/>
  <c r="C10" i="18"/>
  <c r="G9" i="18"/>
  <c r="F9" i="18"/>
  <c r="E9" i="18"/>
  <c r="G8" i="18"/>
  <c r="F8" i="18"/>
  <c r="E8" i="18"/>
  <c r="D8" i="18"/>
  <c r="C8" i="18"/>
  <c r="G7" i="18"/>
  <c r="F7" i="18"/>
  <c r="E7" i="18"/>
  <c r="D7" i="18"/>
  <c r="C7" i="18"/>
  <c r="G6" i="18"/>
  <c r="F6" i="18"/>
  <c r="E6" i="18"/>
  <c r="D6" i="18"/>
  <c r="C6" i="18"/>
  <c r="G4" i="18"/>
  <c r="F4" i="18"/>
  <c r="E4" i="18"/>
  <c r="D4" i="18"/>
  <c r="C4" i="18"/>
  <c r="G3" i="18"/>
  <c r="F3" i="18"/>
  <c r="E3" i="18"/>
  <c r="D3" i="18"/>
  <c r="C3" i="18"/>
  <c r="G92" i="17"/>
  <c r="F92" i="17"/>
  <c r="E92" i="17"/>
  <c r="G91" i="17"/>
  <c r="F91" i="17"/>
  <c r="E91" i="17"/>
  <c r="G90" i="17"/>
  <c r="F90" i="17"/>
  <c r="E90" i="17"/>
  <c r="G89" i="17"/>
  <c r="F89" i="17"/>
  <c r="E89" i="17"/>
  <c r="D89" i="17"/>
  <c r="C89" i="17"/>
  <c r="G88" i="17"/>
  <c r="F88" i="17"/>
  <c r="E88" i="17"/>
  <c r="D88" i="17"/>
  <c r="C88" i="17"/>
  <c r="G87" i="17"/>
  <c r="F87" i="17"/>
  <c r="E87" i="17"/>
  <c r="D87" i="17"/>
  <c r="C87" i="17"/>
  <c r="G86" i="17"/>
  <c r="F86" i="17"/>
  <c r="E86" i="17"/>
  <c r="D86" i="17"/>
  <c r="C86" i="17"/>
  <c r="G85" i="17"/>
  <c r="F85" i="17"/>
  <c r="E85" i="17"/>
  <c r="D85" i="17"/>
  <c r="G84" i="17"/>
  <c r="F84" i="17"/>
  <c r="E84" i="17"/>
  <c r="D84" i="17"/>
  <c r="C84" i="17"/>
  <c r="G83" i="17"/>
  <c r="F83" i="17"/>
  <c r="E83" i="17"/>
  <c r="D83" i="17"/>
  <c r="C83" i="17"/>
  <c r="G82" i="17"/>
  <c r="F82" i="17"/>
  <c r="E82" i="17"/>
  <c r="D82" i="17"/>
  <c r="C82" i="17"/>
  <c r="F81" i="17"/>
  <c r="G80" i="17"/>
  <c r="F80" i="17"/>
  <c r="G79" i="17"/>
  <c r="F79" i="17"/>
  <c r="E79" i="17"/>
  <c r="D79" i="17"/>
  <c r="C79" i="17"/>
  <c r="G78" i="17"/>
  <c r="F78" i="17"/>
  <c r="E78" i="17"/>
  <c r="D78" i="17"/>
  <c r="C78" i="17"/>
  <c r="G77" i="17"/>
  <c r="F77" i="17"/>
  <c r="E77" i="17"/>
  <c r="D77" i="17"/>
  <c r="C77" i="17"/>
  <c r="G76" i="17"/>
  <c r="F76" i="17"/>
  <c r="E76" i="17"/>
  <c r="G75" i="17"/>
  <c r="F75" i="17"/>
  <c r="E75" i="17"/>
  <c r="D75" i="17"/>
  <c r="C75" i="17"/>
  <c r="G74" i="17"/>
  <c r="F74" i="17"/>
  <c r="E74" i="17"/>
  <c r="D74" i="17"/>
  <c r="C74" i="17"/>
  <c r="G73" i="17"/>
  <c r="F73" i="17"/>
  <c r="E73" i="17"/>
  <c r="D73" i="17"/>
  <c r="C73" i="17"/>
  <c r="G72" i="17"/>
  <c r="F72" i="17"/>
  <c r="E72" i="17"/>
  <c r="D72" i="17"/>
  <c r="C72" i="17"/>
  <c r="G71" i="17"/>
  <c r="F71" i="17"/>
  <c r="E71" i="17"/>
  <c r="D71" i="17"/>
  <c r="C71" i="17"/>
  <c r="G70" i="17"/>
  <c r="F70" i="17"/>
  <c r="E70" i="17"/>
  <c r="D70" i="17"/>
  <c r="C70" i="17"/>
  <c r="G69" i="17"/>
  <c r="F69" i="17"/>
  <c r="E69" i="17"/>
  <c r="D69" i="17"/>
  <c r="C69" i="17"/>
  <c r="G68" i="17"/>
  <c r="F68" i="17"/>
  <c r="E68" i="17"/>
  <c r="D68" i="17"/>
  <c r="C68" i="17"/>
  <c r="G67" i="17"/>
  <c r="F67" i="17"/>
  <c r="E67" i="17"/>
  <c r="D67" i="17"/>
  <c r="C67" i="17"/>
  <c r="G66" i="17"/>
  <c r="F66" i="17"/>
  <c r="E66" i="17"/>
  <c r="D66" i="17"/>
  <c r="C66" i="17"/>
  <c r="G65" i="17"/>
  <c r="F65" i="17"/>
  <c r="E65" i="17"/>
  <c r="D65" i="17"/>
  <c r="C65" i="17"/>
  <c r="G64" i="17"/>
  <c r="F64" i="17"/>
  <c r="E64" i="17"/>
  <c r="D64" i="17"/>
  <c r="C64" i="17"/>
  <c r="G63" i="17"/>
  <c r="F63" i="17"/>
  <c r="E63" i="17"/>
  <c r="D63" i="17"/>
  <c r="C63" i="17"/>
  <c r="G62" i="17"/>
  <c r="F62" i="17"/>
  <c r="E62" i="17"/>
  <c r="D62" i="17"/>
  <c r="C62" i="17"/>
  <c r="G61" i="17"/>
  <c r="F61" i="17"/>
  <c r="E61" i="17"/>
  <c r="D61" i="17"/>
  <c r="C61" i="17"/>
  <c r="G60" i="17"/>
  <c r="F60" i="17"/>
  <c r="E60" i="17"/>
  <c r="D60" i="17"/>
  <c r="C60" i="17"/>
  <c r="G59" i="17"/>
  <c r="F59" i="17"/>
  <c r="E59" i="17"/>
  <c r="D59" i="17"/>
  <c r="C59" i="17"/>
  <c r="G58" i="17"/>
  <c r="F58" i="17"/>
  <c r="E58" i="17"/>
  <c r="D58" i="17"/>
  <c r="C58" i="17"/>
  <c r="G57" i="17"/>
  <c r="F57" i="17"/>
  <c r="E57" i="17"/>
  <c r="D57" i="17"/>
  <c r="C57" i="17"/>
  <c r="G56" i="17"/>
  <c r="F56" i="17"/>
  <c r="E56" i="17"/>
  <c r="D56" i="17"/>
  <c r="C56" i="17"/>
  <c r="G55" i="17"/>
  <c r="F55" i="17"/>
  <c r="E55" i="17"/>
  <c r="D55" i="17"/>
  <c r="C55" i="17"/>
  <c r="G54" i="17"/>
  <c r="F54" i="17"/>
  <c r="E54" i="17"/>
  <c r="D54" i="17"/>
  <c r="C54" i="17"/>
  <c r="G53" i="17"/>
  <c r="F53" i="17"/>
  <c r="E53" i="17"/>
  <c r="D53" i="17"/>
  <c r="C53" i="17"/>
  <c r="G52" i="17"/>
  <c r="F52" i="17"/>
  <c r="E52" i="17"/>
  <c r="D52" i="17"/>
  <c r="C52" i="17"/>
  <c r="G51" i="17"/>
  <c r="F51" i="17"/>
  <c r="E51" i="17"/>
  <c r="D51" i="17"/>
  <c r="C51" i="17"/>
  <c r="G50" i="17"/>
  <c r="F50" i="17"/>
  <c r="E50" i="17"/>
  <c r="D50" i="17"/>
  <c r="C50" i="17"/>
  <c r="G49" i="17"/>
  <c r="F49" i="17"/>
  <c r="E49" i="17"/>
  <c r="D49" i="17"/>
  <c r="C49" i="17"/>
  <c r="G48" i="17"/>
  <c r="F48" i="17"/>
  <c r="E48" i="17"/>
  <c r="D48" i="17"/>
  <c r="C48" i="17"/>
  <c r="G47" i="17"/>
  <c r="F47" i="17"/>
  <c r="E47" i="17"/>
  <c r="D47" i="17"/>
  <c r="C47" i="17"/>
  <c r="G46" i="17"/>
  <c r="F46" i="17"/>
  <c r="E46" i="17"/>
  <c r="D46" i="17"/>
  <c r="C46" i="17"/>
  <c r="G45" i="17"/>
  <c r="F45" i="17"/>
  <c r="E45" i="17"/>
  <c r="D45" i="17"/>
  <c r="C45" i="17"/>
  <c r="G44" i="17"/>
  <c r="F44" i="17"/>
  <c r="E44" i="17"/>
  <c r="D44" i="17"/>
  <c r="C44" i="17"/>
  <c r="G43" i="17"/>
  <c r="F43" i="17"/>
  <c r="E43" i="17"/>
  <c r="D43" i="17"/>
  <c r="C43" i="17"/>
  <c r="G42" i="17"/>
  <c r="F42" i="17"/>
  <c r="E42" i="17"/>
  <c r="D42" i="17"/>
  <c r="C42" i="17"/>
  <c r="G41" i="17"/>
  <c r="F41" i="17"/>
  <c r="E41" i="17"/>
  <c r="D41" i="17"/>
  <c r="C41" i="17"/>
  <c r="G40" i="17"/>
  <c r="F40" i="17"/>
  <c r="E40" i="17"/>
  <c r="D40" i="17"/>
  <c r="C40" i="17"/>
  <c r="G39" i="17"/>
  <c r="F39" i="17"/>
  <c r="E39" i="17"/>
  <c r="D39" i="17"/>
  <c r="C39" i="17"/>
  <c r="G38" i="17"/>
  <c r="F38" i="17"/>
  <c r="E38" i="17"/>
  <c r="D38" i="17"/>
  <c r="C38" i="17"/>
  <c r="G37" i="17"/>
  <c r="F37" i="17"/>
  <c r="E37" i="17"/>
  <c r="D37" i="17"/>
  <c r="C37" i="17"/>
  <c r="G36" i="17"/>
  <c r="F36" i="17"/>
  <c r="E36" i="17"/>
  <c r="D36" i="17"/>
  <c r="C36" i="17"/>
  <c r="G35" i="17"/>
  <c r="F35" i="17"/>
  <c r="E35" i="17"/>
  <c r="D35" i="17"/>
  <c r="C35" i="17"/>
  <c r="G34" i="17"/>
  <c r="F34" i="17"/>
  <c r="E34" i="17"/>
  <c r="D34" i="17"/>
  <c r="C34" i="17"/>
  <c r="G33" i="17"/>
  <c r="F33" i="17"/>
  <c r="E33" i="17"/>
  <c r="D33" i="17"/>
  <c r="C33" i="17"/>
  <c r="G32" i="17"/>
  <c r="F32" i="17"/>
  <c r="E32" i="17"/>
  <c r="D32" i="17"/>
  <c r="C32" i="17"/>
  <c r="G31" i="17"/>
  <c r="F31" i="17"/>
  <c r="E31" i="17"/>
  <c r="D31" i="17"/>
  <c r="C31" i="17"/>
  <c r="G30" i="17"/>
  <c r="F30" i="17"/>
  <c r="E30" i="17"/>
  <c r="D30" i="17"/>
  <c r="C30" i="17"/>
  <c r="G29" i="17"/>
  <c r="F29" i="17"/>
  <c r="E29" i="17"/>
  <c r="D29" i="17"/>
  <c r="C29" i="17"/>
  <c r="G28" i="17"/>
  <c r="F28" i="17"/>
  <c r="E28" i="17"/>
  <c r="D28" i="17"/>
  <c r="C28" i="17"/>
  <c r="G27" i="17"/>
  <c r="F27" i="17"/>
  <c r="E27" i="17"/>
  <c r="D27" i="17"/>
  <c r="G26" i="17"/>
  <c r="F26" i="17"/>
  <c r="E26" i="17"/>
  <c r="D26" i="17"/>
  <c r="C26" i="17"/>
  <c r="G25" i="17"/>
  <c r="F25" i="17"/>
  <c r="E25" i="17"/>
  <c r="D25" i="17"/>
  <c r="C25" i="17"/>
  <c r="G24" i="17"/>
  <c r="F24" i="17"/>
  <c r="E24" i="17"/>
  <c r="D24" i="17"/>
  <c r="C24" i="17"/>
  <c r="G23" i="17"/>
  <c r="F23" i="17"/>
  <c r="E23" i="17"/>
  <c r="D23" i="17"/>
  <c r="C23" i="17"/>
  <c r="G22" i="17"/>
  <c r="F22" i="17"/>
  <c r="E22" i="17"/>
  <c r="D22" i="17"/>
  <c r="C22" i="17"/>
  <c r="G21" i="17"/>
  <c r="F21" i="17"/>
  <c r="E21" i="17"/>
  <c r="D21" i="17"/>
  <c r="C21" i="17"/>
  <c r="G20" i="17"/>
  <c r="F20" i="17"/>
  <c r="E20" i="17"/>
  <c r="D20" i="17"/>
  <c r="C20" i="17"/>
  <c r="G19" i="17"/>
  <c r="F19" i="17"/>
  <c r="E19" i="17"/>
  <c r="D19" i="17"/>
  <c r="C19" i="17"/>
  <c r="G18" i="17"/>
  <c r="F18" i="17"/>
  <c r="E18" i="17"/>
  <c r="D18" i="17"/>
  <c r="C18" i="17"/>
  <c r="G17" i="17"/>
  <c r="F17" i="17"/>
  <c r="E17" i="17"/>
  <c r="D17" i="17"/>
  <c r="C17" i="17"/>
  <c r="G16" i="17"/>
  <c r="F16" i="17"/>
  <c r="E16" i="17"/>
  <c r="D16" i="17"/>
  <c r="C16" i="17"/>
  <c r="G15" i="17"/>
  <c r="F15" i="17"/>
  <c r="E15" i="17"/>
  <c r="D15" i="17"/>
  <c r="C15" i="17"/>
  <c r="G14" i="17"/>
  <c r="F14" i="17"/>
  <c r="E14" i="17"/>
  <c r="D14" i="17"/>
  <c r="C14" i="17"/>
  <c r="G13" i="17"/>
  <c r="E13" i="17"/>
  <c r="G12" i="17"/>
  <c r="F12" i="17"/>
  <c r="E12" i="17"/>
  <c r="D12" i="17"/>
  <c r="C12" i="17"/>
  <c r="G11" i="17"/>
  <c r="F11" i="17"/>
  <c r="E11" i="17"/>
  <c r="D11" i="17"/>
  <c r="C11" i="17"/>
  <c r="G10" i="17"/>
  <c r="F10" i="17"/>
  <c r="E10" i="17"/>
  <c r="D10" i="17"/>
  <c r="C10" i="17"/>
  <c r="G9" i="17"/>
  <c r="F9" i="17"/>
  <c r="E9" i="17"/>
  <c r="G8" i="17"/>
  <c r="F8" i="17"/>
  <c r="E8" i="17"/>
  <c r="D8" i="17"/>
  <c r="G7" i="17"/>
  <c r="F7" i="17"/>
  <c r="E7" i="17"/>
  <c r="D7" i="17"/>
  <c r="C7" i="17"/>
  <c r="G6" i="17"/>
  <c r="F6" i="17"/>
  <c r="E6" i="17"/>
  <c r="D6" i="17"/>
  <c r="C6" i="17"/>
  <c r="G5" i="17"/>
  <c r="F5" i="17"/>
  <c r="E5" i="17"/>
  <c r="D5" i="17"/>
  <c r="C5" i="17"/>
  <c r="G4" i="17"/>
  <c r="F4" i="17"/>
  <c r="E4" i="17"/>
  <c r="D4" i="17"/>
  <c r="C4" i="17"/>
  <c r="G3" i="17"/>
  <c r="F3" i="17"/>
  <c r="E3" i="17"/>
  <c r="D3" i="17"/>
  <c r="C3" i="17"/>
  <c r="G56" i="16"/>
  <c r="F56" i="16"/>
  <c r="E56" i="16"/>
  <c r="D56" i="16"/>
  <c r="C56" i="16"/>
  <c r="G55" i="16"/>
  <c r="F55" i="16"/>
  <c r="E55" i="16"/>
  <c r="D55" i="16"/>
  <c r="C55" i="16"/>
  <c r="G54" i="16"/>
  <c r="F54" i="16"/>
  <c r="E54" i="16"/>
  <c r="D54" i="16"/>
  <c r="C54" i="16"/>
  <c r="G53" i="16"/>
  <c r="F53" i="16"/>
  <c r="E53" i="16"/>
  <c r="D53" i="16"/>
  <c r="C53" i="16"/>
  <c r="G52" i="16"/>
  <c r="F52" i="16"/>
  <c r="E52" i="16"/>
  <c r="D52" i="16"/>
  <c r="C52" i="16"/>
  <c r="G51" i="16"/>
  <c r="F51" i="16"/>
  <c r="E51" i="16"/>
  <c r="D51" i="16"/>
  <c r="C51" i="16"/>
  <c r="F50" i="16"/>
  <c r="E50" i="16"/>
  <c r="D50" i="16"/>
  <c r="C50" i="16"/>
  <c r="G49" i="16"/>
  <c r="F49" i="16"/>
  <c r="E49" i="16"/>
  <c r="D49" i="16"/>
  <c r="C49" i="16"/>
  <c r="G48" i="16"/>
  <c r="F48" i="16"/>
  <c r="E48" i="16"/>
  <c r="D48" i="16"/>
  <c r="C48" i="16"/>
  <c r="G47" i="16"/>
  <c r="F47" i="16"/>
  <c r="E47" i="16"/>
  <c r="D47" i="16"/>
  <c r="C47" i="16"/>
  <c r="G46" i="16"/>
  <c r="F46" i="16"/>
  <c r="E46" i="16"/>
  <c r="D46" i="16"/>
  <c r="C46" i="16"/>
  <c r="G45" i="16"/>
  <c r="F45" i="16"/>
  <c r="E45" i="16"/>
  <c r="D45" i="16"/>
  <c r="C45" i="16"/>
  <c r="G44" i="16"/>
  <c r="F44" i="16"/>
  <c r="G43" i="16"/>
  <c r="F43" i="16"/>
  <c r="E43" i="16"/>
  <c r="D43" i="16"/>
  <c r="C43" i="16"/>
  <c r="G42" i="16"/>
  <c r="E42" i="16"/>
  <c r="D42" i="16"/>
  <c r="C42" i="16"/>
  <c r="G41" i="16"/>
  <c r="F41" i="16"/>
  <c r="E41" i="16"/>
  <c r="D41" i="16"/>
  <c r="C41" i="16"/>
  <c r="G40" i="16"/>
  <c r="F40" i="16"/>
  <c r="E40" i="16"/>
  <c r="D40" i="16"/>
  <c r="C40" i="16"/>
  <c r="G39" i="16"/>
  <c r="F39" i="16"/>
  <c r="E39" i="16"/>
  <c r="D39" i="16"/>
  <c r="C39" i="16"/>
  <c r="G38" i="16"/>
  <c r="F38" i="16"/>
  <c r="E38" i="16"/>
  <c r="D38" i="16"/>
  <c r="C38" i="16"/>
  <c r="G37" i="16"/>
  <c r="F37" i="16"/>
  <c r="E37" i="16"/>
  <c r="D37" i="16"/>
  <c r="C37" i="16"/>
  <c r="G36" i="16"/>
  <c r="F36" i="16"/>
  <c r="E36" i="16"/>
  <c r="D36" i="16"/>
  <c r="C36" i="16"/>
  <c r="G35" i="16"/>
  <c r="F35" i="16"/>
  <c r="E35" i="16"/>
  <c r="D35" i="16"/>
  <c r="C35" i="16"/>
  <c r="G34" i="16"/>
  <c r="F34" i="16"/>
  <c r="E34" i="16"/>
  <c r="D34" i="16"/>
  <c r="C34" i="16"/>
  <c r="G33" i="16"/>
  <c r="F33" i="16"/>
  <c r="E33" i="16"/>
  <c r="D33" i="16"/>
  <c r="C33" i="16"/>
  <c r="G32" i="16"/>
  <c r="F32" i="16"/>
  <c r="E32" i="16"/>
  <c r="D32" i="16"/>
  <c r="C32" i="16"/>
  <c r="G31" i="16"/>
  <c r="F31" i="16"/>
  <c r="E31" i="16"/>
  <c r="D31" i="16"/>
  <c r="C31" i="16"/>
  <c r="G30" i="16"/>
  <c r="F30" i="16"/>
  <c r="E30" i="16"/>
  <c r="D30" i="16"/>
  <c r="C30" i="16"/>
  <c r="G29" i="16"/>
  <c r="F29" i="16"/>
  <c r="E29" i="16"/>
  <c r="D29" i="16"/>
  <c r="C29" i="16"/>
  <c r="G28" i="16"/>
  <c r="F28" i="16"/>
  <c r="E28" i="16"/>
  <c r="D28" i="16"/>
  <c r="C28" i="16"/>
  <c r="G27" i="16"/>
  <c r="F27" i="16"/>
  <c r="D27" i="16"/>
  <c r="C27" i="16"/>
  <c r="G26" i="16"/>
  <c r="F26" i="16"/>
  <c r="E26" i="16"/>
  <c r="D26" i="16"/>
  <c r="G25" i="16"/>
  <c r="F25" i="16"/>
  <c r="E25" i="16"/>
  <c r="D25" i="16"/>
  <c r="C25" i="16"/>
  <c r="G24" i="16"/>
  <c r="F24" i="16"/>
  <c r="E24" i="16"/>
  <c r="D24" i="16"/>
  <c r="C24" i="16"/>
  <c r="G23" i="16"/>
  <c r="F23" i="16"/>
  <c r="E23" i="16"/>
  <c r="D23" i="16"/>
  <c r="C23" i="16"/>
  <c r="G22" i="16"/>
  <c r="F22" i="16"/>
  <c r="E22" i="16"/>
  <c r="D22" i="16"/>
  <c r="C22" i="16"/>
  <c r="G21" i="16"/>
  <c r="F21" i="16"/>
  <c r="E21" i="16"/>
  <c r="D21" i="16"/>
  <c r="C21" i="16"/>
  <c r="G20" i="16"/>
  <c r="F20" i="16"/>
  <c r="E20" i="16"/>
  <c r="D20" i="16"/>
  <c r="C20" i="16"/>
  <c r="G19" i="16"/>
  <c r="F19" i="16"/>
  <c r="E19" i="16"/>
  <c r="D19" i="16"/>
  <c r="C19" i="16"/>
  <c r="G18" i="16"/>
  <c r="F18" i="16"/>
  <c r="E18" i="16"/>
  <c r="D18" i="16"/>
  <c r="C18" i="16"/>
  <c r="G17" i="16"/>
  <c r="F17" i="16"/>
  <c r="E17" i="16"/>
  <c r="D17" i="16"/>
  <c r="G16" i="16"/>
  <c r="F16" i="16"/>
  <c r="E16" i="16"/>
  <c r="D16" i="16"/>
  <c r="C16" i="16"/>
  <c r="G15" i="16"/>
  <c r="F15" i="16"/>
  <c r="E15" i="16"/>
  <c r="D15" i="16"/>
  <c r="C15" i="16"/>
  <c r="F14" i="16"/>
  <c r="E14" i="16"/>
  <c r="D14" i="16"/>
  <c r="C14" i="16"/>
  <c r="G13" i="16"/>
  <c r="F13" i="16"/>
  <c r="E13" i="16"/>
  <c r="D13" i="16"/>
  <c r="C13" i="16"/>
  <c r="G12" i="16"/>
  <c r="F12" i="16"/>
  <c r="E12" i="16"/>
  <c r="D12" i="16"/>
  <c r="G11" i="16"/>
  <c r="F11" i="16"/>
  <c r="E11" i="16"/>
  <c r="D11" i="16"/>
  <c r="C11" i="16"/>
  <c r="G10" i="16"/>
  <c r="F10" i="16"/>
  <c r="E10" i="16"/>
  <c r="D10" i="16"/>
  <c r="C10" i="16"/>
  <c r="G9" i="16"/>
  <c r="F9" i="16"/>
  <c r="C9" i="16"/>
  <c r="G8" i="16"/>
  <c r="F8" i="16"/>
  <c r="E8" i="16"/>
  <c r="D8" i="16"/>
  <c r="C8" i="16"/>
  <c r="G7" i="16"/>
  <c r="F7" i="16"/>
  <c r="E7" i="16"/>
  <c r="D7" i="16"/>
  <c r="C7" i="16"/>
  <c r="G6" i="16"/>
  <c r="F6" i="16"/>
  <c r="E6" i="16"/>
  <c r="D6" i="16"/>
  <c r="C6" i="16"/>
  <c r="G5" i="16"/>
  <c r="F5" i="16"/>
  <c r="E5" i="16"/>
  <c r="D5" i="16"/>
  <c r="C5" i="16"/>
  <c r="G4" i="16"/>
  <c r="F4" i="16"/>
  <c r="E4" i="16"/>
  <c r="D4" i="16"/>
  <c r="C4" i="16"/>
  <c r="G3" i="16"/>
  <c r="F3" i="16"/>
  <c r="E3" i="16"/>
  <c r="D3" i="16"/>
  <c r="C3" i="16"/>
  <c r="C4" i="13"/>
  <c r="D4" i="13"/>
  <c r="E4" i="13"/>
  <c r="F4" i="13"/>
  <c r="G4" i="13"/>
  <c r="C5" i="13"/>
  <c r="D5" i="13"/>
  <c r="E5" i="13"/>
  <c r="F5" i="13"/>
  <c r="G5" i="13"/>
  <c r="C6" i="13"/>
  <c r="D6" i="13"/>
  <c r="E6" i="13"/>
  <c r="F6" i="13"/>
  <c r="G6" i="13"/>
  <c r="C7" i="13"/>
  <c r="D7" i="13"/>
  <c r="E7" i="13"/>
  <c r="F7" i="13"/>
  <c r="G7" i="13"/>
  <c r="C8" i="13"/>
  <c r="D8" i="13"/>
  <c r="E8" i="13"/>
  <c r="F8" i="13"/>
  <c r="G8" i="13"/>
  <c r="E9" i="13"/>
  <c r="F9" i="13"/>
  <c r="G9" i="13"/>
  <c r="C10" i="13"/>
  <c r="D10" i="13"/>
  <c r="E10" i="13"/>
  <c r="F10" i="13"/>
  <c r="G10" i="13"/>
  <c r="C11" i="13"/>
  <c r="D11" i="13"/>
  <c r="E11" i="13"/>
  <c r="F11" i="13"/>
  <c r="G11" i="13"/>
  <c r="C12" i="13"/>
  <c r="D12" i="13"/>
  <c r="E12" i="13"/>
  <c r="F12" i="13"/>
  <c r="G12" i="13"/>
  <c r="C13" i="13"/>
  <c r="D13" i="13"/>
  <c r="E13" i="13"/>
  <c r="F13" i="13"/>
  <c r="G13" i="13"/>
  <c r="C14" i="13"/>
  <c r="D14" i="13"/>
  <c r="E14" i="13"/>
  <c r="F14" i="13"/>
  <c r="G14" i="13"/>
  <c r="C15" i="13"/>
  <c r="D15" i="13"/>
  <c r="E15" i="13"/>
  <c r="F15" i="13"/>
  <c r="G15" i="13"/>
  <c r="C16" i="13"/>
  <c r="D16" i="13"/>
  <c r="E16" i="13"/>
  <c r="F16" i="13"/>
  <c r="G16" i="13"/>
  <c r="C17" i="13"/>
  <c r="D17" i="13"/>
  <c r="E17" i="13"/>
  <c r="F17" i="13"/>
  <c r="G17" i="13"/>
  <c r="C18" i="13"/>
  <c r="D18" i="13"/>
  <c r="E18" i="13"/>
  <c r="F18" i="13"/>
  <c r="G18" i="13"/>
  <c r="C19" i="13"/>
  <c r="D19" i="13"/>
  <c r="E19" i="13"/>
  <c r="F19" i="13"/>
  <c r="G19" i="13"/>
  <c r="C20" i="13"/>
  <c r="D20" i="13"/>
  <c r="E20" i="13"/>
  <c r="F20" i="13"/>
  <c r="G20" i="13"/>
  <c r="C21" i="13"/>
  <c r="D21" i="13"/>
  <c r="E21" i="13"/>
  <c r="F21" i="13"/>
  <c r="G21" i="13"/>
  <c r="C22" i="13"/>
  <c r="D22" i="13"/>
  <c r="E22" i="13"/>
  <c r="F22" i="13"/>
  <c r="G22" i="13"/>
  <c r="C23" i="13"/>
  <c r="D23" i="13"/>
  <c r="E23" i="13"/>
  <c r="F23" i="13"/>
  <c r="G23" i="13"/>
  <c r="C24" i="13"/>
  <c r="D24" i="13"/>
  <c r="E24" i="13"/>
  <c r="F24" i="13"/>
  <c r="G24" i="13"/>
  <c r="G25" i="13"/>
  <c r="D26" i="13"/>
  <c r="E26" i="13"/>
  <c r="F26" i="13"/>
  <c r="G26" i="13"/>
  <c r="F27" i="13"/>
  <c r="G27" i="13"/>
  <c r="D28" i="13"/>
  <c r="E28" i="13"/>
  <c r="F28" i="13"/>
  <c r="G28" i="13"/>
  <c r="C29" i="13"/>
  <c r="D29" i="13"/>
  <c r="E29" i="13"/>
  <c r="F29" i="13"/>
  <c r="G29" i="13"/>
  <c r="C30" i="13"/>
  <c r="D30" i="13"/>
  <c r="E30" i="13"/>
  <c r="F30" i="13"/>
  <c r="G30" i="13"/>
  <c r="C31" i="13"/>
  <c r="D31" i="13"/>
  <c r="E31" i="13"/>
  <c r="F31" i="13"/>
  <c r="G31" i="13"/>
  <c r="C32" i="13"/>
  <c r="D32" i="13"/>
  <c r="E32" i="13"/>
  <c r="F32" i="13"/>
  <c r="G32" i="13"/>
  <c r="C33" i="13"/>
  <c r="D33" i="13"/>
  <c r="E33" i="13"/>
  <c r="F33" i="13"/>
  <c r="G33" i="13"/>
  <c r="C34" i="13"/>
  <c r="D34" i="13"/>
  <c r="E34" i="13"/>
  <c r="F34" i="13"/>
  <c r="G34" i="13"/>
  <c r="D35" i="13"/>
  <c r="F35" i="13"/>
  <c r="D36" i="13"/>
  <c r="E36" i="13"/>
  <c r="F36" i="13"/>
  <c r="D37" i="13"/>
  <c r="E37" i="13"/>
  <c r="F37" i="13"/>
  <c r="D38" i="13"/>
  <c r="E38" i="13"/>
  <c r="F38" i="13"/>
  <c r="G3" i="13"/>
  <c r="F3" i="13"/>
  <c r="E3" i="13"/>
  <c r="D3" i="13"/>
  <c r="C3" i="13"/>
  <c r="H33" i="13" l="1"/>
  <c r="H15" i="16"/>
  <c r="H55" i="16"/>
  <c r="H447" i="19"/>
  <c r="H431" i="19"/>
  <c r="H399" i="19"/>
  <c r="H396" i="19"/>
  <c r="H393" i="19"/>
  <c r="H391" i="19"/>
  <c r="H388" i="19"/>
  <c r="H383" i="19"/>
  <c r="H376" i="19"/>
  <c r="H373" i="19"/>
  <c r="H371" i="19"/>
  <c r="H352" i="19"/>
  <c r="H344" i="19"/>
  <c r="H336" i="19"/>
  <c r="H331" i="19"/>
  <c r="H323" i="19"/>
  <c r="H320" i="19"/>
  <c r="H308" i="19"/>
  <c r="H305" i="19"/>
  <c r="G116" i="10"/>
  <c r="G111" i="10"/>
  <c r="H445" i="19"/>
  <c r="H435" i="19"/>
  <c r="H429" i="19"/>
  <c r="H427" i="19"/>
  <c r="H419" i="19"/>
  <c r="H416" i="19"/>
  <c r="H411" i="19"/>
  <c r="H408" i="19"/>
  <c r="H405" i="19"/>
  <c r="H403" i="19"/>
  <c r="H400" i="19"/>
  <c r="H395" i="19"/>
  <c r="H387" i="19"/>
  <c r="H384" i="19"/>
  <c r="H374" i="19"/>
  <c r="H369" i="19"/>
  <c r="H353" i="19"/>
  <c r="H345" i="19"/>
  <c r="H343" i="19"/>
  <c r="H335" i="19"/>
  <c r="H316" i="19"/>
  <c r="H312" i="19"/>
  <c r="H307" i="19"/>
  <c r="H304" i="19"/>
  <c r="H299" i="19"/>
  <c r="H273" i="19"/>
  <c r="H271" i="19"/>
  <c r="H270" i="19"/>
  <c r="H265" i="19"/>
  <c r="H465" i="19"/>
  <c r="H443" i="19"/>
  <c r="H197" i="18"/>
  <c r="H205" i="18"/>
  <c r="H446" i="19"/>
  <c r="H438" i="19"/>
  <c r="H430" i="19"/>
  <c r="H422" i="19"/>
  <c r="H414" i="19"/>
  <c r="H406" i="19"/>
  <c r="H401" i="19"/>
  <c r="H397" i="19"/>
  <c r="H389" i="19"/>
  <c r="H222" i="19"/>
  <c r="H32" i="13"/>
  <c r="H29" i="13"/>
  <c r="H6" i="13"/>
  <c r="H31" i="16"/>
  <c r="H39" i="16"/>
  <c r="H453" i="19"/>
  <c r="H449" i="19"/>
  <c r="H441" i="19"/>
  <c r="H439" i="19"/>
  <c r="H437" i="19"/>
  <c r="H433" i="19"/>
  <c r="H425" i="19"/>
  <c r="H423" i="19"/>
  <c r="H421" i="19"/>
  <c r="H417" i="19"/>
  <c r="H413" i="19"/>
  <c r="H412" i="19"/>
  <c r="H409" i="19"/>
  <c r="H407" i="19"/>
  <c r="H311" i="19"/>
  <c r="H290" i="19"/>
  <c r="H289" i="19"/>
  <c r="H287" i="19"/>
  <c r="H286" i="19"/>
  <c r="H284" i="19"/>
  <c r="H282" i="19"/>
  <c r="H281" i="19"/>
  <c r="H279" i="19"/>
  <c r="H226" i="19"/>
  <c r="H269" i="18"/>
  <c r="H455" i="19"/>
  <c r="H294" i="19"/>
  <c r="H254" i="19"/>
  <c r="H250" i="19"/>
  <c r="H249" i="19"/>
  <c r="H247" i="19"/>
  <c r="H242" i="19"/>
  <c r="H241" i="19"/>
  <c r="H239" i="19"/>
  <c r="H238" i="19"/>
  <c r="H233" i="19"/>
  <c r="H231" i="19"/>
  <c r="H230" i="19"/>
  <c r="H14" i="13"/>
  <c r="H23" i="16"/>
  <c r="H348" i="19"/>
  <c r="H340" i="19"/>
  <c r="H332" i="19"/>
  <c r="H327" i="19"/>
  <c r="H324" i="19"/>
  <c r="H319" i="19"/>
  <c r="H263" i="19"/>
  <c r="H262" i="19"/>
  <c r="H258" i="19"/>
  <c r="H47" i="16"/>
  <c r="H52" i="16"/>
  <c r="G114" i="10"/>
  <c r="H463" i="19"/>
  <c r="H461" i="19"/>
  <c r="H381" i="19"/>
  <c r="H380" i="19"/>
  <c r="H377" i="19"/>
  <c r="H375" i="19"/>
  <c r="H370" i="19"/>
  <c r="H366" i="19"/>
  <c r="H356" i="19"/>
  <c r="H276" i="19"/>
  <c r="H256" i="18"/>
  <c r="H365" i="19"/>
  <c r="H361" i="19"/>
  <c r="H359" i="19"/>
  <c r="H298" i="19"/>
  <c r="H297" i="19"/>
  <c r="H213" i="18"/>
  <c r="H221" i="18"/>
  <c r="H229" i="18"/>
  <c r="H237" i="18"/>
  <c r="H245" i="18"/>
  <c r="H253" i="18"/>
  <c r="H398" i="19"/>
  <c r="H390" i="19"/>
  <c r="H385" i="19"/>
  <c r="H218" i="19"/>
  <c r="H217" i="19"/>
  <c r="H215" i="19"/>
  <c r="H22" i="13"/>
  <c r="H41" i="16"/>
  <c r="H49" i="16"/>
  <c r="H46" i="16"/>
  <c r="H54" i="16"/>
  <c r="H30" i="13"/>
  <c r="H34" i="13"/>
  <c r="H31" i="13"/>
  <c r="H24" i="13"/>
  <c r="H23" i="13"/>
  <c r="H18" i="13"/>
  <c r="H10" i="13"/>
  <c r="H11" i="16"/>
  <c r="H19" i="16"/>
  <c r="H35" i="16"/>
  <c r="H43" i="16"/>
  <c r="H51" i="16"/>
  <c r="H40" i="16"/>
  <c r="H48" i="16"/>
  <c r="H56" i="16"/>
  <c r="H45" i="16"/>
  <c r="H53" i="16"/>
  <c r="H75" i="17"/>
  <c r="H89" i="17"/>
  <c r="H464" i="19"/>
  <c r="H456" i="19"/>
  <c r="H448" i="19"/>
  <c r="H440" i="19"/>
  <c r="H432" i="19"/>
  <c r="H424" i="19"/>
  <c r="H131" i="18"/>
  <c r="H139" i="18"/>
  <c r="H147" i="18"/>
  <c r="H155" i="18"/>
  <c r="H163" i="18"/>
  <c r="H179" i="18"/>
  <c r="H219" i="18"/>
  <c r="G104" i="10"/>
  <c r="H77" i="17"/>
  <c r="H468" i="19"/>
  <c r="H460" i="19"/>
  <c r="H452" i="19"/>
  <c r="H444" i="19"/>
  <c r="H436" i="19"/>
  <c r="H428" i="19"/>
  <c r="H420" i="19"/>
  <c r="H135" i="18"/>
  <c r="H143" i="18"/>
  <c r="H151" i="18"/>
  <c r="H159" i="18"/>
  <c r="H167" i="18"/>
  <c r="H175" i="18"/>
  <c r="H183" i="18"/>
  <c r="H255" i="18"/>
  <c r="H469" i="19"/>
  <c r="H467" i="19"/>
  <c r="H466" i="19"/>
  <c r="H459" i="19"/>
  <c r="H458" i="19"/>
  <c r="H450" i="19"/>
  <c r="H442" i="19"/>
  <c r="H434" i="19"/>
  <c r="H426" i="19"/>
  <c r="H418" i="19"/>
  <c r="H410" i="19"/>
  <c r="H402" i="19"/>
  <c r="H394" i="19"/>
  <c r="H378" i="19"/>
  <c r="H363" i="19"/>
  <c r="H193" i="18"/>
  <c r="H201" i="18"/>
  <c r="H209" i="18"/>
  <c r="H217" i="18"/>
  <c r="H225" i="18"/>
  <c r="H233" i="18"/>
  <c r="H241" i="18"/>
  <c r="H249" i="18"/>
  <c r="H266" i="19"/>
  <c r="H105" i="19"/>
  <c r="H101" i="19"/>
  <c r="H89" i="19"/>
  <c r="H85" i="19"/>
  <c r="H81" i="19"/>
  <c r="H73" i="19"/>
  <c r="H69" i="19"/>
  <c r="H212" i="19"/>
  <c r="H216" i="19"/>
  <c r="H232" i="19"/>
  <c r="H236" i="19"/>
  <c r="H240" i="19"/>
  <c r="H244" i="19"/>
  <c r="H248" i="19"/>
  <c r="H252" i="19"/>
  <c r="H260" i="19"/>
  <c r="H268" i="19"/>
  <c r="H272" i="19"/>
  <c r="H60" i="19"/>
  <c r="H113" i="19"/>
  <c r="H117" i="19"/>
  <c r="H121" i="19"/>
  <c r="H125" i="19"/>
  <c r="H129" i="19"/>
  <c r="H133" i="19"/>
  <c r="H137" i="19"/>
  <c r="H141" i="19"/>
  <c r="H145" i="19"/>
  <c r="H149" i="19"/>
  <c r="H153" i="19"/>
  <c r="H157" i="19"/>
  <c r="H161" i="19"/>
  <c r="H165" i="19"/>
  <c r="H204" i="19"/>
  <c r="H306" i="19"/>
  <c r="H314" i="19"/>
  <c r="H322" i="19"/>
  <c r="H326" i="19"/>
  <c r="H330" i="19"/>
  <c r="H334" i="19"/>
  <c r="H338" i="19"/>
  <c r="H342" i="19"/>
  <c r="H346" i="19"/>
  <c r="H354" i="19"/>
  <c r="H358" i="19"/>
  <c r="H362" i="19"/>
  <c r="H347" i="19"/>
  <c r="H351" i="19"/>
  <c r="H355" i="19"/>
  <c r="H302" i="19"/>
  <c r="H360" i="19"/>
  <c r="H364" i="19"/>
  <c r="H372" i="19"/>
  <c r="H309" i="19"/>
  <c r="H317" i="19"/>
  <c r="H321" i="19"/>
  <c r="H325" i="19"/>
  <c r="H329" i="19"/>
  <c r="H333" i="19"/>
  <c r="H337" i="19"/>
  <c r="H341" i="19"/>
  <c r="H107" i="19"/>
  <c r="H99" i="19"/>
  <c r="H91" i="19"/>
  <c r="H109" i="19"/>
  <c r="H108" i="19"/>
  <c r="H106" i="19"/>
  <c r="H104" i="19"/>
  <c r="H102" i="19"/>
  <c r="H100" i="19"/>
  <c r="H98" i="19"/>
  <c r="H96" i="19"/>
  <c r="H94" i="19"/>
  <c r="H92" i="19"/>
  <c r="H90" i="19"/>
  <c r="H88" i="19"/>
  <c r="H87" i="19"/>
  <c r="H86" i="19"/>
  <c r="H84" i="19"/>
  <c r="H83" i="19"/>
  <c r="H82" i="19"/>
  <c r="H78" i="19"/>
  <c r="H76" i="19"/>
  <c r="H75" i="19"/>
  <c r="H74" i="19"/>
  <c r="H72" i="19"/>
  <c r="H71" i="19"/>
  <c r="H68" i="19"/>
  <c r="H66" i="19"/>
  <c r="H63" i="19"/>
  <c r="H59" i="19"/>
  <c r="H58" i="19"/>
  <c r="H32" i="19"/>
  <c r="H28" i="19"/>
  <c r="H48" i="19"/>
  <c r="H21" i="19"/>
  <c r="H25" i="19"/>
  <c r="H29" i="19"/>
  <c r="H33" i="19"/>
  <c r="H37" i="19"/>
  <c r="H41" i="19"/>
  <c r="H49" i="19"/>
  <c r="H22" i="19"/>
  <c r="H30" i="19"/>
  <c r="H38" i="19"/>
  <c r="H46" i="19"/>
  <c r="H50" i="19"/>
  <c r="H34" i="19"/>
  <c r="H23" i="19"/>
  <c r="H27" i="19"/>
  <c r="H31" i="19"/>
  <c r="H35" i="19"/>
  <c r="H39" i="19"/>
  <c r="H47" i="19"/>
  <c r="H51" i="19"/>
  <c r="G103" i="10"/>
  <c r="G85" i="10"/>
  <c r="H9" i="19"/>
  <c r="H3" i="19"/>
  <c r="H258" i="18"/>
  <c r="H262" i="18"/>
  <c r="H266" i="18"/>
  <c r="H270" i="18"/>
  <c r="H261" i="18"/>
  <c r="H259" i="18"/>
  <c r="H263" i="18"/>
  <c r="H267" i="18"/>
  <c r="H271" i="18"/>
  <c r="H264" i="18"/>
  <c r="H268" i="18"/>
  <c r="H272" i="18"/>
  <c r="H242" i="18"/>
  <c r="H246" i="18"/>
  <c r="H250" i="18"/>
  <c r="H254" i="18"/>
  <c r="H238" i="18"/>
  <c r="H239" i="18"/>
  <c r="H243" i="18"/>
  <c r="H247" i="18"/>
  <c r="H251" i="18"/>
  <c r="H240" i="18"/>
  <c r="H244" i="18"/>
  <c r="H248" i="18"/>
  <c r="H252" i="18"/>
  <c r="H222" i="18"/>
  <c r="H226" i="18"/>
  <c r="H230" i="18"/>
  <c r="H234" i="18"/>
  <c r="H223" i="18"/>
  <c r="H227" i="18"/>
  <c r="H231" i="18"/>
  <c r="H235" i="18"/>
  <c r="H220" i="18"/>
  <c r="H224" i="18"/>
  <c r="H228" i="18"/>
  <c r="H232" i="18"/>
  <c r="H236" i="18"/>
  <c r="H206" i="18"/>
  <c r="H210" i="18"/>
  <c r="H214" i="18"/>
  <c r="H218" i="18"/>
  <c r="H203" i="18"/>
  <c r="H211" i="18"/>
  <c r="H215" i="18"/>
  <c r="H204" i="18"/>
  <c r="H208" i="18"/>
  <c r="H212" i="18"/>
  <c r="H216" i="18"/>
  <c r="H202" i="18"/>
  <c r="H186" i="18"/>
  <c r="H190" i="18"/>
  <c r="H194" i="18"/>
  <c r="H198" i="18"/>
  <c r="H187" i="18"/>
  <c r="H191" i="18"/>
  <c r="H195" i="18"/>
  <c r="H199" i="18"/>
  <c r="H184" i="18"/>
  <c r="H188" i="18"/>
  <c r="H192" i="18"/>
  <c r="H196" i="18"/>
  <c r="H200" i="18"/>
  <c r="H15" i="18"/>
  <c r="H35" i="18"/>
  <c r="H111" i="18"/>
  <c r="H115" i="18"/>
  <c r="H119" i="18"/>
  <c r="H123" i="18"/>
  <c r="H3" i="18"/>
  <c r="H7" i="18"/>
  <c r="H11" i="18"/>
  <c r="H19" i="18"/>
  <c r="H129" i="18"/>
  <c r="H165" i="18"/>
  <c r="H37" i="18"/>
  <c r="H41" i="18"/>
  <c r="H45" i="18"/>
  <c r="H49" i="18"/>
  <c r="H53" i="18"/>
  <c r="H57" i="18"/>
  <c r="H61" i="18"/>
  <c r="H65" i="18"/>
  <c r="H69" i="18"/>
  <c r="H73" i="18"/>
  <c r="H85" i="18"/>
  <c r="H89" i="18"/>
  <c r="H168" i="18"/>
  <c r="H172" i="18"/>
  <c r="H176" i="18"/>
  <c r="H180" i="18"/>
  <c r="H169" i="18"/>
  <c r="H173" i="18"/>
  <c r="H177" i="18"/>
  <c r="H181" i="18"/>
  <c r="H166" i="18"/>
  <c r="H174" i="18"/>
  <c r="H178" i="18"/>
  <c r="H182" i="18"/>
  <c r="H148" i="18"/>
  <c r="H156" i="18"/>
  <c r="H160" i="18"/>
  <c r="H164" i="18"/>
  <c r="H149" i="18"/>
  <c r="H157" i="18"/>
  <c r="H161" i="18"/>
  <c r="H150" i="18"/>
  <c r="H154" i="18"/>
  <c r="H158" i="18"/>
  <c r="H162" i="18"/>
  <c r="H140" i="18"/>
  <c r="H144" i="18"/>
  <c r="H132" i="18"/>
  <c r="H136" i="18"/>
  <c r="H133" i="18"/>
  <c r="H137" i="18"/>
  <c r="H141" i="18"/>
  <c r="H145" i="18"/>
  <c r="H130" i="18"/>
  <c r="H134" i="18"/>
  <c r="H138" i="18"/>
  <c r="H142" i="18"/>
  <c r="H146" i="18"/>
  <c r="H120" i="18"/>
  <c r="H124" i="18"/>
  <c r="H128" i="18"/>
  <c r="H127" i="18"/>
  <c r="H117" i="18"/>
  <c r="H125" i="18"/>
  <c r="H112" i="18"/>
  <c r="H114" i="18"/>
  <c r="H118" i="18"/>
  <c r="H122" i="18"/>
  <c r="H126" i="18"/>
  <c r="H107" i="18"/>
  <c r="H96" i="18"/>
  <c r="H100" i="18"/>
  <c r="H104" i="18"/>
  <c r="H108" i="18"/>
  <c r="H97" i="18"/>
  <c r="H101" i="18"/>
  <c r="H105" i="18"/>
  <c r="H109" i="18"/>
  <c r="H94" i="18"/>
  <c r="H102" i="18"/>
  <c r="H106" i="18"/>
  <c r="H110" i="18"/>
  <c r="H93" i="18"/>
  <c r="H4" i="18"/>
  <c r="H21" i="18"/>
  <c r="H33" i="18"/>
  <c r="H17" i="18"/>
  <c r="H25" i="18"/>
  <c r="H29" i="18"/>
  <c r="H6" i="18"/>
  <c r="H10" i="18"/>
  <c r="H14" i="18"/>
  <c r="H18" i="18"/>
  <c r="H22" i="18"/>
  <c r="H26" i="18"/>
  <c r="H30" i="18"/>
  <c r="H34" i="18"/>
  <c r="H38" i="18"/>
  <c r="H42" i="18"/>
  <c r="H46" i="18"/>
  <c r="H50" i="18"/>
  <c r="H54" i="18"/>
  <c r="H58" i="18"/>
  <c r="H62" i="18"/>
  <c r="H66" i="18"/>
  <c r="H70" i="18"/>
  <c r="H74" i="18"/>
  <c r="H78" i="18"/>
  <c r="H82" i="18"/>
  <c r="H86" i="18"/>
  <c r="H90" i="18"/>
  <c r="H39" i="18"/>
  <c r="H43" i="18"/>
  <c r="H47" i="18"/>
  <c r="H51" i="18"/>
  <c r="H55" i="18"/>
  <c r="H63" i="18"/>
  <c r="H71" i="18"/>
  <c r="H75" i="18"/>
  <c r="H79" i="18"/>
  <c r="H83" i="18"/>
  <c r="H87" i="18"/>
  <c r="H91" i="18"/>
  <c r="H8" i="18"/>
  <c r="H12" i="18"/>
  <c r="H20" i="18"/>
  <c r="H24" i="18"/>
  <c r="H28" i="18"/>
  <c r="H32" i="18"/>
  <c r="H36" i="18"/>
  <c r="H40" i="18"/>
  <c r="H44" i="18"/>
  <c r="H48" i="18"/>
  <c r="H52" i="18"/>
  <c r="H56" i="18"/>
  <c r="H60" i="18"/>
  <c r="H64" i="18"/>
  <c r="H68" i="18"/>
  <c r="H72" i="18"/>
  <c r="H76" i="18"/>
  <c r="H84" i="18"/>
  <c r="H88" i="18"/>
  <c r="H92" i="18"/>
  <c r="H78" i="17"/>
  <c r="H82" i="17"/>
  <c r="H86" i="17"/>
  <c r="H83" i="17"/>
  <c r="H87" i="17"/>
  <c r="H79" i="17"/>
  <c r="H84" i="17"/>
  <c r="H88" i="17"/>
  <c r="H21" i="17"/>
  <c r="H57" i="17"/>
  <c r="H59" i="17"/>
  <c r="H63" i="17"/>
  <c r="H67" i="17"/>
  <c r="H71" i="17"/>
  <c r="H60" i="17"/>
  <c r="H64" i="17"/>
  <c r="H68" i="17"/>
  <c r="H72" i="17"/>
  <c r="H61" i="17"/>
  <c r="H65" i="17"/>
  <c r="H69" i="17"/>
  <c r="H73" i="17"/>
  <c r="H58" i="17"/>
  <c r="H62" i="17"/>
  <c r="H66" i="17"/>
  <c r="H70" i="17"/>
  <c r="H74" i="17"/>
  <c r="H41" i="17"/>
  <c r="H45" i="17"/>
  <c r="H49" i="17"/>
  <c r="H53" i="17"/>
  <c r="H25" i="17"/>
  <c r="H29" i="17"/>
  <c r="H33" i="17"/>
  <c r="H37" i="17"/>
  <c r="H5" i="17"/>
  <c r="H17" i="17"/>
  <c r="H6" i="17"/>
  <c r="H10" i="17"/>
  <c r="H14" i="17"/>
  <c r="H18" i="17"/>
  <c r="H22" i="17"/>
  <c r="H26" i="17"/>
  <c r="H30" i="17"/>
  <c r="H34" i="17"/>
  <c r="H38" i="17"/>
  <c r="H42" i="17"/>
  <c r="H46" i="17"/>
  <c r="H50" i="17"/>
  <c r="H54" i="17"/>
  <c r="H7" i="17"/>
  <c r="H11" i="17"/>
  <c r="H15" i="17"/>
  <c r="H19" i="17"/>
  <c r="H23" i="17"/>
  <c r="H31" i="17"/>
  <c r="H35" i="17"/>
  <c r="H39" i="17"/>
  <c r="H43" i="17"/>
  <c r="H47" i="17"/>
  <c r="H51" i="17"/>
  <c r="H55" i="17"/>
  <c r="H3" i="17"/>
  <c r="H4" i="17"/>
  <c r="H12" i="17"/>
  <c r="H16" i="17"/>
  <c r="H20" i="17"/>
  <c r="H24" i="17"/>
  <c r="H28" i="17"/>
  <c r="H32" i="17"/>
  <c r="H36" i="17"/>
  <c r="H40" i="17"/>
  <c r="H44" i="17"/>
  <c r="H48" i="17"/>
  <c r="H52" i="17"/>
  <c r="H56" i="17"/>
  <c r="H3" i="16"/>
  <c r="H21" i="16"/>
  <c r="H38" i="16"/>
  <c r="H28" i="16"/>
  <c r="H32" i="16"/>
  <c r="H36" i="16"/>
  <c r="H25" i="16"/>
  <c r="H29" i="16"/>
  <c r="H33" i="16"/>
  <c r="H37" i="16"/>
  <c r="H24" i="16"/>
  <c r="H22" i="16"/>
  <c r="H30" i="16"/>
  <c r="H34" i="16"/>
  <c r="H7" i="16"/>
  <c r="H8" i="16"/>
  <c r="H16" i="16"/>
  <c r="H20" i="16"/>
  <c r="H4" i="16"/>
  <c r="H5" i="16"/>
  <c r="H13" i="16"/>
  <c r="H6" i="16"/>
  <c r="H10" i="16"/>
  <c r="H18" i="16"/>
  <c r="H21" i="13"/>
  <c r="H7" i="13"/>
  <c r="H11" i="13"/>
  <c r="H15" i="13"/>
  <c r="H19" i="13"/>
  <c r="H4" i="13"/>
  <c r="H8" i="13"/>
  <c r="H12" i="13"/>
  <c r="H16" i="13"/>
  <c r="H20" i="13"/>
  <c r="H5" i="13"/>
  <c r="H13" i="13"/>
  <c r="H17" i="13"/>
  <c r="H3" i="13"/>
  <c r="G84" i="10" l="1"/>
  <c r="G90" i="10"/>
  <c r="Z5" i="2"/>
  <c r="AA5" i="2" s="1"/>
  <c r="Z6" i="2"/>
  <c r="AA6" i="2" s="1"/>
  <c r="Z7" i="2"/>
  <c r="AA7" i="2" s="1"/>
  <c r="Z8" i="2"/>
  <c r="AA8" i="2" s="1"/>
  <c r="Z9" i="2"/>
  <c r="AA9" i="2" s="1"/>
  <c r="Z10" i="2"/>
  <c r="AA10" i="2" s="1"/>
  <c r="Z11" i="2"/>
  <c r="AA11" i="2" s="1"/>
  <c r="Z12" i="2"/>
  <c r="AA12" i="2" s="1"/>
  <c r="Z13" i="2"/>
  <c r="AA13" i="2" s="1"/>
  <c r="Z14" i="2"/>
  <c r="AA14" i="2" s="1"/>
  <c r="Z15" i="2"/>
  <c r="AA15" i="2" s="1"/>
  <c r="Z16" i="2"/>
  <c r="AA16" i="2" s="1"/>
  <c r="Z17" i="2"/>
  <c r="AA17" i="2" s="1"/>
  <c r="Z18" i="2"/>
  <c r="AA18" i="2" s="1"/>
  <c r="Z19" i="2"/>
  <c r="AA19" i="2" s="1"/>
  <c r="Z20" i="2"/>
  <c r="AA20" i="2" s="1"/>
  <c r="Z21" i="2"/>
  <c r="AA21" i="2" s="1"/>
  <c r="Z22" i="2"/>
  <c r="AA22" i="2" s="1"/>
  <c r="Z23" i="2"/>
  <c r="AA23" i="2" s="1"/>
  <c r="Z24" i="2"/>
  <c r="AA24" i="2" s="1"/>
  <c r="Z25" i="2"/>
  <c r="AA25" i="2" s="1"/>
  <c r="Z26" i="2"/>
  <c r="AA26" i="2" s="1"/>
  <c r="Z27" i="2"/>
  <c r="AA27" i="2" s="1"/>
  <c r="Z28" i="2"/>
  <c r="AA28" i="2" s="1"/>
  <c r="Z29" i="2"/>
  <c r="AA29" i="2" s="1"/>
  <c r="Z30" i="2"/>
  <c r="AA30" i="2" s="1"/>
  <c r="Z31" i="2"/>
  <c r="AA31" i="2" s="1"/>
  <c r="Z32" i="2"/>
  <c r="AA32" i="2" s="1"/>
  <c r="Z33" i="2"/>
  <c r="AA33" i="2" s="1"/>
  <c r="Z34" i="2"/>
  <c r="AA34" i="2" s="1"/>
  <c r="Z35" i="2"/>
  <c r="AA35" i="2" s="1"/>
  <c r="Z36" i="2"/>
  <c r="AA36" i="2" s="1"/>
  <c r="Z37" i="2"/>
  <c r="AA37" i="2" s="1"/>
  <c r="Z38" i="2"/>
  <c r="AA38" i="2" s="1"/>
  <c r="Z39" i="2"/>
  <c r="AA39" i="2" s="1"/>
  <c r="Z40" i="2"/>
  <c r="AA40" i="2" s="1"/>
  <c r="Z41" i="2"/>
  <c r="AA41" i="2" s="1"/>
  <c r="Z42" i="2"/>
  <c r="AA42" i="2" s="1"/>
  <c r="Z43" i="2"/>
  <c r="AA43" i="2" s="1"/>
  <c r="Z44" i="2"/>
  <c r="AA44" i="2" s="1"/>
  <c r="Z45" i="2"/>
  <c r="AA45" i="2" s="1"/>
  <c r="Z46" i="2"/>
  <c r="AA46" i="2" s="1"/>
  <c r="Z47" i="2"/>
  <c r="AA47" i="2" s="1"/>
  <c r="Z48" i="2"/>
  <c r="AA48" i="2" s="1"/>
  <c r="Z49" i="2"/>
  <c r="AA49" i="2" s="1"/>
  <c r="Z50" i="2"/>
  <c r="AA50" i="2" s="1"/>
  <c r="Z51" i="2"/>
  <c r="AA51" i="2" s="1"/>
  <c r="Z52" i="2"/>
  <c r="AA52" i="2" s="1"/>
  <c r="Z53" i="2"/>
  <c r="AA53" i="2" s="1"/>
  <c r="Z54" i="2"/>
  <c r="AA54" i="2" s="1"/>
  <c r="Z55" i="2"/>
  <c r="AA55" i="2" s="1"/>
  <c r="Z56" i="2"/>
  <c r="AA56" i="2" s="1"/>
  <c r="Z57" i="2"/>
  <c r="AA57" i="2" s="1"/>
  <c r="Z58" i="2"/>
  <c r="AA58" i="2" s="1"/>
  <c r="Z59" i="2"/>
  <c r="AA59" i="2" s="1"/>
  <c r="Z60" i="2"/>
  <c r="AA60" i="2" s="1"/>
  <c r="Z61" i="2"/>
  <c r="AA61" i="2" s="1"/>
  <c r="Z62" i="2"/>
  <c r="AA62" i="2" s="1"/>
  <c r="Z63" i="2"/>
  <c r="AA63" i="2" s="1"/>
  <c r="Z64" i="2"/>
  <c r="AA64" i="2" s="1"/>
  <c r="Z65" i="2"/>
  <c r="AA65" i="2" s="1"/>
  <c r="Z66" i="2"/>
  <c r="AA66" i="2" s="1"/>
  <c r="Z67" i="2"/>
  <c r="AA67" i="2" s="1"/>
  <c r="Z68" i="2"/>
  <c r="AA68" i="2" s="1"/>
  <c r="Z69" i="2"/>
  <c r="AA69" i="2" s="1"/>
  <c r="Z70" i="2"/>
  <c r="AA70" i="2" s="1"/>
  <c r="Z71" i="2"/>
  <c r="AA71" i="2" s="1"/>
  <c r="Z72" i="2"/>
  <c r="AA72" i="2" s="1"/>
  <c r="Z73" i="2"/>
  <c r="AA73" i="2" s="1"/>
  <c r="Z74" i="2"/>
  <c r="AA74" i="2" s="1"/>
  <c r="Z75" i="2"/>
  <c r="AA75" i="2" s="1"/>
  <c r="Z76" i="2"/>
  <c r="AA76" i="2" s="1"/>
  <c r="Z77" i="2"/>
  <c r="AA77" i="2" s="1"/>
  <c r="Z78" i="2"/>
  <c r="AA78" i="2" s="1"/>
  <c r="Z79" i="2"/>
  <c r="AA79" i="2" s="1"/>
  <c r="Z80" i="2"/>
  <c r="AA80" i="2" s="1"/>
  <c r="Z81" i="2"/>
  <c r="AA81" i="2" s="1"/>
  <c r="Z82" i="2"/>
  <c r="AA82" i="2" s="1"/>
  <c r="Z83" i="2"/>
  <c r="AA83" i="2" s="1"/>
  <c r="Z84" i="2"/>
  <c r="AA84" i="2" s="1"/>
  <c r="Z85" i="2"/>
  <c r="AA85" i="2" s="1"/>
  <c r="Z86" i="2"/>
  <c r="AA86" i="2" s="1"/>
  <c r="Z87" i="2"/>
  <c r="AA87" i="2" s="1"/>
  <c r="Z88" i="2"/>
  <c r="AA88" i="2" s="1"/>
  <c r="Z89" i="2"/>
  <c r="AA89" i="2" s="1"/>
  <c r="Z90" i="2"/>
  <c r="AA90" i="2" s="1"/>
  <c r="Z91" i="2"/>
  <c r="AA91" i="2" s="1"/>
  <c r="Z92" i="2"/>
  <c r="AA92" i="2" s="1"/>
  <c r="Z93" i="2"/>
  <c r="AA93" i="2" s="1"/>
  <c r="Z94" i="2"/>
  <c r="AA94" i="2" s="1"/>
  <c r="Z95" i="2"/>
  <c r="AA95" i="2" s="1"/>
  <c r="Z96" i="2"/>
  <c r="AA96" i="2" s="1"/>
  <c r="Z97" i="2"/>
  <c r="AA97" i="2" s="1"/>
  <c r="Z98" i="2"/>
  <c r="AA98" i="2" s="1"/>
  <c r="Z99" i="2"/>
  <c r="AA99" i="2" s="1"/>
  <c r="Z100" i="2"/>
  <c r="AA100" i="2" s="1"/>
  <c r="Z101" i="2"/>
  <c r="AA101" i="2" s="1"/>
  <c r="Z102" i="2"/>
  <c r="AA102" i="2" s="1"/>
  <c r="Z103" i="2"/>
  <c r="AA103" i="2" s="1"/>
  <c r="Z104" i="2"/>
  <c r="AA104" i="2" s="1"/>
  <c r="Z105" i="2"/>
  <c r="AA105" i="2" s="1"/>
  <c r="Z106" i="2"/>
  <c r="AA106" i="2" s="1"/>
  <c r="Z107" i="2"/>
  <c r="AA107" i="2" s="1"/>
  <c r="Z108" i="2"/>
  <c r="AA108" i="2" s="1"/>
  <c r="Z109" i="2"/>
  <c r="AA109" i="2" s="1"/>
  <c r="Z110" i="2"/>
  <c r="AA110" i="2" s="1"/>
  <c r="Z111" i="2"/>
  <c r="AA111" i="2" s="1"/>
  <c r="Z112" i="2"/>
  <c r="AA112" i="2" s="1"/>
  <c r="Z113" i="2"/>
  <c r="AA113" i="2" s="1"/>
  <c r="Z114" i="2"/>
  <c r="AA114" i="2" s="1"/>
  <c r="Z115" i="2"/>
  <c r="AA115" i="2" s="1"/>
  <c r="Z116" i="2"/>
  <c r="AA116" i="2" s="1"/>
  <c r="Z117" i="2"/>
  <c r="AA117" i="2" s="1"/>
  <c r="Z118" i="2"/>
  <c r="AA118" i="2" s="1"/>
  <c r="Z119" i="2"/>
  <c r="AA119" i="2" s="1"/>
  <c r="Z120" i="2"/>
  <c r="AA120" i="2" s="1"/>
  <c r="Z121" i="2"/>
  <c r="AA121" i="2" s="1"/>
  <c r="Z122" i="2"/>
  <c r="AA122" i="2" s="1"/>
  <c r="Z123" i="2"/>
  <c r="AA123" i="2" s="1"/>
  <c r="Z124" i="2"/>
  <c r="AA124" i="2" s="1"/>
  <c r="Z125" i="2"/>
  <c r="AA125" i="2" s="1"/>
  <c r="Z126" i="2"/>
  <c r="AA126" i="2" s="1"/>
  <c r="Z127" i="2"/>
  <c r="AA127" i="2" s="1"/>
  <c r="Z128" i="2"/>
  <c r="AA128" i="2" s="1"/>
  <c r="Z129" i="2"/>
  <c r="AA129" i="2" s="1"/>
  <c r="Z130" i="2"/>
  <c r="AA130" i="2" s="1"/>
  <c r="Z131" i="2"/>
  <c r="AA131" i="2" s="1"/>
  <c r="Z132" i="2"/>
  <c r="AA132" i="2" s="1"/>
  <c r="Z133" i="2"/>
  <c r="AA133" i="2" s="1"/>
  <c r="Z134" i="2"/>
  <c r="AA134" i="2" s="1"/>
  <c r="Z135" i="2"/>
  <c r="AA135" i="2" s="1"/>
  <c r="Z136" i="2"/>
  <c r="AA136" i="2" s="1"/>
  <c r="Z137" i="2"/>
  <c r="AA137" i="2" s="1"/>
  <c r="Z138" i="2"/>
  <c r="AA138" i="2" s="1"/>
  <c r="Z139" i="2"/>
  <c r="AA139" i="2" s="1"/>
  <c r="Z140" i="2"/>
  <c r="AA140" i="2" s="1"/>
  <c r="Z141" i="2"/>
  <c r="AA141" i="2" s="1"/>
  <c r="Z142" i="2"/>
  <c r="AA142" i="2" s="1"/>
  <c r="Z143" i="2"/>
  <c r="AA143" i="2" s="1"/>
  <c r="Z144" i="2"/>
  <c r="AA144" i="2" s="1"/>
  <c r="Z145" i="2"/>
  <c r="AA145" i="2" s="1"/>
  <c r="Z146" i="2"/>
  <c r="AA146" i="2" s="1"/>
  <c r="Z147" i="2"/>
  <c r="AA147" i="2" s="1"/>
  <c r="Z148" i="2"/>
  <c r="AA148" i="2" s="1"/>
  <c r="Z149" i="2"/>
  <c r="AA149" i="2" s="1"/>
  <c r="Z150" i="2"/>
  <c r="AA150" i="2" s="1"/>
  <c r="Z151" i="2"/>
  <c r="AA151" i="2" s="1"/>
  <c r="Z152" i="2"/>
  <c r="AA152" i="2" s="1"/>
  <c r="Z153" i="2"/>
  <c r="AA153" i="2" s="1"/>
  <c r="Z154" i="2"/>
  <c r="AA154" i="2" s="1"/>
  <c r="Z155" i="2"/>
  <c r="AA155" i="2" s="1"/>
  <c r="Z156" i="2"/>
  <c r="AA156" i="2" s="1"/>
  <c r="Z157" i="2"/>
  <c r="AA157" i="2" s="1"/>
  <c r="Z158" i="2"/>
  <c r="AA158" i="2" s="1"/>
  <c r="Z159" i="2"/>
  <c r="AA159" i="2" s="1"/>
  <c r="Z160" i="2"/>
  <c r="AA160" i="2" s="1"/>
  <c r="Z161" i="2"/>
  <c r="AA161" i="2" s="1"/>
  <c r="Z162" i="2"/>
  <c r="AA162" i="2" s="1"/>
  <c r="Z163" i="2"/>
  <c r="AA163" i="2" s="1"/>
  <c r="Z164" i="2"/>
  <c r="AA164" i="2" s="1"/>
  <c r="Z165" i="2"/>
  <c r="AA165" i="2" s="1"/>
  <c r="Z166" i="2"/>
  <c r="AA166" i="2" s="1"/>
  <c r="Z167" i="2"/>
  <c r="AA167" i="2" s="1"/>
  <c r="Z168" i="2"/>
  <c r="AA168" i="2" s="1"/>
  <c r="Z169" i="2"/>
  <c r="AA169" i="2" s="1"/>
  <c r="Z170" i="2"/>
  <c r="AA170" i="2" s="1"/>
  <c r="Z171" i="2"/>
  <c r="AA171" i="2" s="1"/>
  <c r="Z172" i="2"/>
  <c r="AA172" i="2" s="1"/>
  <c r="Z173" i="2"/>
  <c r="AA173" i="2" s="1"/>
  <c r="Z174" i="2"/>
  <c r="AA174" i="2" s="1"/>
  <c r="Z175" i="2"/>
  <c r="AA175" i="2" s="1"/>
  <c r="Z176" i="2"/>
  <c r="AA176" i="2" s="1"/>
  <c r="Z177" i="2"/>
  <c r="AA177" i="2" s="1"/>
  <c r="Z178" i="2"/>
  <c r="AA178" i="2" s="1"/>
  <c r="Z179" i="2"/>
  <c r="AA179" i="2" s="1"/>
  <c r="Z180" i="2"/>
  <c r="AA180" i="2" s="1"/>
  <c r="Z181" i="2"/>
  <c r="AA181" i="2" s="1"/>
  <c r="Z182" i="2"/>
  <c r="AA182" i="2" s="1"/>
  <c r="Z183" i="2"/>
  <c r="AA183" i="2" s="1"/>
  <c r="Z184" i="2"/>
  <c r="AA184" i="2" s="1"/>
  <c r="Z185" i="2"/>
  <c r="AA185" i="2" s="1"/>
  <c r="Z186" i="2"/>
  <c r="AA186" i="2" s="1"/>
  <c r="Z187" i="2"/>
  <c r="AA187" i="2" s="1"/>
  <c r="Z188" i="2"/>
  <c r="AA188" i="2" s="1"/>
  <c r="Z189" i="2"/>
  <c r="AA189" i="2" s="1"/>
  <c r="Z190" i="2"/>
  <c r="AA190" i="2" s="1"/>
  <c r="Z191" i="2"/>
  <c r="AA191" i="2" s="1"/>
  <c r="Z192" i="2"/>
  <c r="AA192" i="2" s="1"/>
  <c r="Z193" i="2"/>
  <c r="AA193" i="2" s="1"/>
  <c r="Z194" i="2"/>
  <c r="AA194" i="2" s="1"/>
  <c r="Z195" i="2"/>
  <c r="AA195" i="2" s="1"/>
  <c r="Z196" i="2"/>
  <c r="AA196" i="2" s="1"/>
  <c r="Z197" i="2"/>
  <c r="AA197" i="2" s="1"/>
  <c r="Z198" i="2"/>
  <c r="AA198" i="2" s="1"/>
  <c r="Z199" i="2"/>
  <c r="AA199" i="2" s="1"/>
  <c r="Z200" i="2"/>
  <c r="AA200" i="2" s="1"/>
  <c r="Z201" i="2"/>
  <c r="AA201" i="2" s="1"/>
  <c r="Z202" i="2"/>
  <c r="AA202" i="2" s="1"/>
  <c r="Z203" i="2"/>
  <c r="AA203" i="2" s="1"/>
  <c r="Z204" i="2"/>
  <c r="AA204" i="2" s="1"/>
  <c r="Z205" i="2"/>
  <c r="AA205" i="2" s="1"/>
  <c r="Z206" i="2"/>
  <c r="AA206" i="2" s="1"/>
  <c r="Z207" i="2"/>
  <c r="AA207" i="2" s="1"/>
  <c r="Z208" i="2"/>
  <c r="AA208" i="2" s="1"/>
  <c r="Z209" i="2"/>
  <c r="AA209" i="2" s="1"/>
  <c r="Z210" i="2"/>
  <c r="AA210" i="2" s="1"/>
  <c r="Z211" i="2"/>
  <c r="AA211" i="2" s="1"/>
  <c r="Z212" i="2"/>
  <c r="AA212" i="2" s="1"/>
  <c r="Z213" i="2"/>
  <c r="AA213" i="2" s="1"/>
  <c r="Z214" i="2"/>
  <c r="AA214" i="2" s="1"/>
  <c r="Z215" i="2"/>
  <c r="AA215" i="2" s="1"/>
  <c r="Z216" i="2"/>
  <c r="AA216" i="2" s="1"/>
  <c r="Z217" i="2"/>
  <c r="AA217" i="2" s="1"/>
  <c r="Z218" i="2"/>
  <c r="AA218" i="2" s="1"/>
  <c r="Z219" i="2"/>
  <c r="AA219" i="2" s="1"/>
  <c r="Z220" i="2"/>
  <c r="AA220" i="2" s="1"/>
  <c r="Z221" i="2"/>
  <c r="AA221" i="2" s="1"/>
  <c r="Z222" i="2"/>
  <c r="AA222" i="2" s="1"/>
  <c r="Z223" i="2"/>
  <c r="AA223" i="2" s="1"/>
  <c r="Z224" i="2"/>
  <c r="AA224" i="2" s="1"/>
  <c r="Z225" i="2"/>
  <c r="AA225" i="2" s="1"/>
  <c r="Z226" i="2"/>
  <c r="AA226" i="2" s="1"/>
  <c r="Z227" i="2"/>
  <c r="AA227" i="2" s="1"/>
  <c r="Z228" i="2"/>
  <c r="AA228" i="2" s="1"/>
  <c r="Z229" i="2"/>
  <c r="AA229" i="2" s="1"/>
  <c r="Z230" i="2"/>
  <c r="AA230" i="2" s="1"/>
  <c r="Z231" i="2"/>
  <c r="AA231" i="2" s="1"/>
  <c r="Z232" i="2"/>
  <c r="AA232" i="2" s="1"/>
  <c r="Z233" i="2"/>
  <c r="AA233" i="2" s="1"/>
  <c r="Z234" i="2"/>
  <c r="AA234" i="2" s="1"/>
  <c r="Z235" i="2"/>
  <c r="AA235" i="2" s="1"/>
  <c r="Z236" i="2"/>
  <c r="AA236" i="2" s="1"/>
  <c r="Z237" i="2"/>
  <c r="AA237" i="2" s="1"/>
  <c r="Z238" i="2"/>
  <c r="AA238" i="2" s="1"/>
  <c r="Z239" i="2"/>
  <c r="AA239" i="2" s="1"/>
  <c r="Z240" i="2"/>
  <c r="AA240" i="2" s="1"/>
  <c r="Z241" i="2"/>
  <c r="AA241" i="2" s="1"/>
  <c r="Z242" i="2"/>
  <c r="AA242" i="2" s="1"/>
  <c r="Z243" i="2"/>
  <c r="AA243" i="2" s="1"/>
  <c r="Z244" i="2"/>
  <c r="AA244" i="2" s="1"/>
  <c r="Z245" i="2"/>
  <c r="AA245" i="2" s="1"/>
  <c r="Z246" i="2"/>
  <c r="AA246" i="2" s="1"/>
  <c r="Z247" i="2"/>
  <c r="AA247" i="2" s="1"/>
  <c r="Z248" i="2"/>
  <c r="AA248" i="2" s="1"/>
  <c r="Z249" i="2"/>
  <c r="AA249" i="2" s="1"/>
  <c r="Z250" i="2"/>
  <c r="AA250" i="2" s="1"/>
  <c r="Z251" i="2"/>
  <c r="AA251" i="2" s="1"/>
  <c r="Z252" i="2"/>
  <c r="AA252" i="2" s="1"/>
  <c r="Z253" i="2"/>
  <c r="AA253" i="2" s="1"/>
  <c r="Z254" i="2"/>
  <c r="AA254" i="2" s="1"/>
  <c r="Z255" i="2"/>
  <c r="AA255" i="2" s="1"/>
  <c r="Z256" i="2"/>
  <c r="AA256" i="2" s="1"/>
  <c r="Z257" i="2"/>
  <c r="AA257" i="2" s="1"/>
  <c r="Z258" i="2"/>
  <c r="AA258" i="2" s="1"/>
  <c r="Z259" i="2"/>
  <c r="AA259" i="2" s="1"/>
  <c r="Z260" i="2"/>
  <c r="AA260" i="2" s="1"/>
  <c r="Z261" i="2"/>
  <c r="AA261" i="2" s="1"/>
  <c r="Z262" i="2"/>
  <c r="AA262" i="2" s="1"/>
  <c r="Z263" i="2"/>
  <c r="AA263" i="2" s="1"/>
  <c r="Z264" i="2"/>
  <c r="AA264" i="2" s="1"/>
  <c r="Z265" i="2"/>
  <c r="AA265" i="2" s="1"/>
  <c r="Z266" i="2"/>
  <c r="AA266" i="2" s="1"/>
  <c r="Z267" i="2"/>
  <c r="AA267" i="2" s="1"/>
  <c r="Z268" i="2"/>
  <c r="AA268" i="2" s="1"/>
  <c r="Z269" i="2"/>
  <c r="AA269" i="2" s="1"/>
  <c r="Z270" i="2"/>
  <c r="AA270" i="2" s="1"/>
  <c r="Z271" i="2"/>
  <c r="AA271" i="2" s="1"/>
  <c r="Z272" i="2"/>
  <c r="AA272" i="2" s="1"/>
  <c r="Z273" i="2"/>
  <c r="AA273" i="2" s="1"/>
  <c r="Z274" i="2"/>
  <c r="AA274" i="2" s="1"/>
  <c r="Z275" i="2"/>
  <c r="AA275" i="2" s="1"/>
  <c r="Z276" i="2"/>
  <c r="AA276" i="2" s="1"/>
  <c r="Z277" i="2"/>
  <c r="AA277" i="2" s="1"/>
  <c r="Z278" i="2"/>
  <c r="AA278" i="2" s="1"/>
  <c r="Z279" i="2"/>
  <c r="AA279" i="2" s="1"/>
  <c r="Z280" i="2"/>
  <c r="AA280" i="2" s="1"/>
  <c r="Z281" i="2"/>
  <c r="AA281" i="2" s="1"/>
  <c r="Z282" i="2"/>
  <c r="AA282" i="2" s="1"/>
  <c r="Z283" i="2"/>
  <c r="AA283" i="2" s="1"/>
  <c r="Z284" i="2"/>
  <c r="AA284" i="2" s="1"/>
  <c r="Z285" i="2"/>
  <c r="AA285" i="2" s="1"/>
  <c r="Z286" i="2"/>
  <c r="AA286" i="2" s="1"/>
  <c r="Z287" i="2"/>
  <c r="AA287" i="2" s="1"/>
  <c r="Z288" i="2"/>
  <c r="AA288" i="2" s="1"/>
  <c r="Z289" i="2"/>
  <c r="AA289" i="2" s="1"/>
  <c r="Z290" i="2"/>
  <c r="AA290" i="2" s="1"/>
  <c r="Z291" i="2"/>
  <c r="AA291" i="2" s="1"/>
  <c r="Z292" i="2"/>
  <c r="AA292" i="2" s="1"/>
  <c r="Z293" i="2"/>
  <c r="AA293" i="2" s="1"/>
  <c r="Z294" i="2"/>
  <c r="AA294" i="2" s="1"/>
  <c r="Z295" i="2"/>
  <c r="AA295" i="2" s="1"/>
  <c r="Z296" i="2"/>
  <c r="AA296" i="2" s="1"/>
  <c r="Z297" i="2"/>
  <c r="AA297" i="2" s="1"/>
  <c r="Z298" i="2"/>
  <c r="AA298" i="2" s="1"/>
  <c r="Z299" i="2"/>
  <c r="AA299" i="2" s="1"/>
  <c r="Z300" i="2"/>
  <c r="AA300" i="2" s="1"/>
  <c r="Z301" i="2"/>
  <c r="AA301" i="2" s="1"/>
  <c r="Z302" i="2"/>
  <c r="AA302" i="2" s="1"/>
  <c r="Z303" i="2"/>
  <c r="AA303" i="2" s="1"/>
  <c r="Z304" i="2"/>
  <c r="AA304" i="2" s="1"/>
  <c r="Z305" i="2"/>
  <c r="AA305" i="2" s="1"/>
  <c r="Z306" i="2"/>
  <c r="AA306" i="2" s="1"/>
  <c r="Z307" i="2"/>
  <c r="AA307" i="2" s="1"/>
  <c r="Z308" i="2"/>
  <c r="AA308" i="2" s="1"/>
  <c r="Z309" i="2"/>
  <c r="AA309" i="2" s="1"/>
  <c r="Z310" i="2"/>
  <c r="AA310" i="2" s="1"/>
  <c r="Z311" i="2"/>
  <c r="AA311" i="2" s="1"/>
  <c r="Z312" i="2"/>
  <c r="AA312" i="2" s="1"/>
  <c r="Z313" i="2"/>
  <c r="AA313" i="2" s="1"/>
  <c r="Z314" i="2"/>
  <c r="AA314" i="2" s="1"/>
  <c r="Z315" i="2"/>
  <c r="AA315" i="2" s="1"/>
  <c r="Z316" i="2"/>
  <c r="AA316" i="2" s="1"/>
  <c r="Z317" i="2"/>
  <c r="AA317" i="2" s="1"/>
  <c r="Z318" i="2"/>
  <c r="AA318" i="2" s="1"/>
  <c r="Z319" i="2"/>
  <c r="AA319" i="2" s="1"/>
  <c r="Z320" i="2"/>
  <c r="AA320" i="2" s="1"/>
  <c r="Z321" i="2"/>
  <c r="AA321" i="2" s="1"/>
  <c r="Z322" i="2"/>
  <c r="AA322" i="2" s="1"/>
  <c r="Z323" i="2"/>
  <c r="AA323" i="2" s="1"/>
  <c r="Z324" i="2"/>
  <c r="AA324" i="2" s="1"/>
  <c r="Z325" i="2"/>
  <c r="AA325" i="2" s="1"/>
  <c r="Z326" i="2"/>
  <c r="AA326" i="2" s="1"/>
  <c r="Z327" i="2"/>
  <c r="AA327" i="2" s="1"/>
  <c r="Z328" i="2"/>
  <c r="AA328" i="2" s="1"/>
  <c r="Z329" i="2"/>
  <c r="AA329" i="2" s="1"/>
  <c r="Z330" i="2"/>
  <c r="AA330" i="2" s="1"/>
  <c r="Z331" i="2"/>
  <c r="AA331" i="2" s="1"/>
  <c r="Z332" i="2"/>
  <c r="AA332" i="2" s="1"/>
  <c r="Z333" i="2"/>
  <c r="AA333" i="2" s="1"/>
  <c r="Z334" i="2"/>
  <c r="AA334" i="2" s="1"/>
  <c r="Z335" i="2"/>
  <c r="AA335" i="2" s="1"/>
  <c r="Z336" i="2"/>
  <c r="AA336" i="2" s="1"/>
  <c r="Z337" i="2"/>
  <c r="AA337" i="2" s="1"/>
  <c r="Z338" i="2"/>
  <c r="AA338" i="2" s="1"/>
  <c r="Z339" i="2"/>
  <c r="AA339" i="2" s="1"/>
  <c r="Z340" i="2"/>
  <c r="AA340" i="2" s="1"/>
  <c r="Z341" i="2"/>
  <c r="AA341" i="2" s="1"/>
  <c r="Z342" i="2"/>
  <c r="AA342" i="2" s="1"/>
  <c r="Z343" i="2"/>
  <c r="AA343" i="2" s="1"/>
  <c r="Z344" i="2"/>
  <c r="AA344" i="2" s="1"/>
  <c r="Z345" i="2"/>
  <c r="AA345" i="2" s="1"/>
  <c r="Z346" i="2"/>
  <c r="AA346" i="2" s="1"/>
  <c r="Z347" i="2"/>
  <c r="AA347" i="2" s="1"/>
  <c r="Z348" i="2"/>
  <c r="AA348" i="2" s="1"/>
  <c r="Z349" i="2"/>
  <c r="AA349" i="2" s="1"/>
  <c r="Z350" i="2"/>
  <c r="AA350" i="2" s="1"/>
  <c r="Z351" i="2"/>
  <c r="AA351" i="2" s="1"/>
  <c r="Z352" i="2"/>
  <c r="AA352" i="2" s="1"/>
  <c r="Z353" i="2"/>
  <c r="AA353" i="2" s="1"/>
  <c r="Z354" i="2"/>
  <c r="AA354" i="2" s="1"/>
  <c r="Z355" i="2"/>
  <c r="AA355" i="2" s="1"/>
  <c r="Z356" i="2"/>
  <c r="AA356" i="2" s="1"/>
  <c r="Z357" i="2"/>
  <c r="AA357" i="2" s="1"/>
  <c r="Z358" i="2"/>
  <c r="AA358" i="2" s="1"/>
  <c r="Z359" i="2"/>
  <c r="AA359" i="2" s="1"/>
  <c r="Z360" i="2"/>
  <c r="AA360" i="2" s="1"/>
  <c r="Z361" i="2"/>
  <c r="AA361" i="2" s="1"/>
  <c r="Z362" i="2"/>
  <c r="AA362" i="2" s="1"/>
  <c r="Z363" i="2"/>
  <c r="AA363" i="2" s="1"/>
  <c r="Z364" i="2"/>
  <c r="AA364" i="2" s="1"/>
  <c r="Z365" i="2"/>
  <c r="AA365" i="2" s="1"/>
  <c r="Z366" i="2"/>
  <c r="AA366" i="2" s="1"/>
  <c r="Z367" i="2"/>
  <c r="AA367" i="2" s="1"/>
  <c r="Z368" i="2"/>
  <c r="AA368" i="2" s="1"/>
  <c r="Z369" i="2"/>
  <c r="AA369" i="2" s="1"/>
  <c r="Z370" i="2"/>
  <c r="AA370" i="2" s="1"/>
  <c r="Z371" i="2"/>
  <c r="AA371" i="2" s="1"/>
  <c r="Z372" i="2"/>
  <c r="AA372" i="2" s="1"/>
  <c r="Z373" i="2"/>
  <c r="AA373" i="2" s="1"/>
  <c r="Z374" i="2"/>
  <c r="AA374" i="2" s="1"/>
  <c r="Z375" i="2"/>
  <c r="AA375" i="2" s="1"/>
  <c r="Z376" i="2"/>
  <c r="AA376" i="2" s="1"/>
  <c r="Z377" i="2"/>
  <c r="AA377" i="2" s="1"/>
  <c r="Z378" i="2"/>
  <c r="AA378" i="2" s="1"/>
  <c r="Z379" i="2"/>
  <c r="AA379" i="2" s="1"/>
  <c r="Z380" i="2"/>
  <c r="AA380" i="2" s="1"/>
  <c r="Z381" i="2"/>
  <c r="AA381" i="2" s="1"/>
  <c r="Z382" i="2"/>
  <c r="AA382" i="2" s="1"/>
  <c r="Z383" i="2"/>
  <c r="AA383" i="2" s="1"/>
  <c r="Z384" i="2"/>
  <c r="AA384" i="2" s="1"/>
  <c r="Z385" i="2"/>
  <c r="AA385" i="2" s="1"/>
  <c r="Z386" i="2"/>
  <c r="AA386" i="2" s="1"/>
  <c r="Z387" i="2"/>
  <c r="AA387" i="2" s="1"/>
  <c r="Z388" i="2"/>
  <c r="AA388" i="2" s="1"/>
  <c r="Z389" i="2"/>
  <c r="AA389" i="2" s="1"/>
  <c r="Z390" i="2"/>
  <c r="AA390" i="2" s="1"/>
  <c r="Z391" i="2"/>
  <c r="AA391" i="2" s="1"/>
  <c r="Z392" i="2"/>
  <c r="AA392" i="2" s="1"/>
  <c r="Z393" i="2"/>
  <c r="AA393" i="2" s="1"/>
  <c r="Z394" i="2"/>
  <c r="AA394" i="2" s="1"/>
  <c r="Z395" i="2"/>
  <c r="AA395" i="2" s="1"/>
  <c r="Z396" i="2"/>
  <c r="AA396" i="2" s="1"/>
  <c r="Z397" i="2"/>
  <c r="AA397" i="2" s="1"/>
  <c r="Z398" i="2"/>
  <c r="AA398" i="2" s="1"/>
  <c r="Z399" i="2"/>
  <c r="AA399" i="2" s="1"/>
  <c r="Z400" i="2"/>
  <c r="AA400" i="2" s="1"/>
  <c r="Z401" i="2"/>
  <c r="AA401" i="2" s="1"/>
  <c r="Z402" i="2"/>
  <c r="AA402" i="2" s="1"/>
  <c r="Z403" i="2"/>
  <c r="AA403" i="2" s="1"/>
  <c r="Z404" i="2"/>
  <c r="AA404" i="2" s="1"/>
  <c r="Z405" i="2"/>
  <c r="AA405" i="2" s="1"/>
  <c r="Z406" i="2"/>
  <c r="AA406" i="2" s="1"/>
  <c r="Z407" i="2"/>
  <c r="AA407" i="2" s="1"/>
  <c r="Z408" i="2"/>
  <c r="AA408" i="2" s="1"/>
  <c r="Z409" i="2"/>
  <c r="AA409" i="2" s="1"/>
  <c r="Z410" i="2"/>
  <c r="AA410" i="2" s="1"/>
  <c r="Z411" i="2"/>
  <c r="AA411" i="2" s="1"/>
  <c r="Z412" i="2"/>
  <c r="AA412" i="2" s="1"/>
  <c r="Z413" i="2"/>
  <c r="AA413" i="2" s="1"/>
  <c r="Z414" i="2"/>
  <c r="AA414" i="2" s="1"/>
  <c r="Z415" i="2"/>
  <c r="AA415" i="2" s="1"/>
  <c r="Z416" i="2"/>
  <c r="AA416" i="2" s="1"/>
  <c r="Z417" i="2"/>
  <c r="AA417" i="2" s="1"/>
  <c r="Z418" i="2"/>
  <c r="AA418" i="2" s="1"/>
  <c r="Z419" i="2"/>
  <c r="AA419" i="2" s="1"/>
  <c r="Z420" i="2"/>
  <c r="AA420" i="2" s="1"/>
  <c r="Z421" i="2"/>
  <c r="AA421" i="2" s="1"/>
  <c r="Z422" i="2"/>
  <c r="AA422" i="2" s="1"/>
  <c r="Z423" i="2"/>
  <c r="AA423" i="2" s="1"/>
  <c r="Z424" i="2"/>
  <c r="AA424" i="2" s="1"/>
  <c r="Z425" i="2"/>
  <c r="AA425" i="2" s="1"/>
  <c r="Z426" i="2"/>
  <c r="AA426" i="2" s="1"/>
  <c r="Z427" i="2"/>
  <c r="AA427" i="2" s="1"/>
  <c r="Z428" i="2"/>
  <c r="AA428" i="2" s="1"/>
  <c r="Z429" i="2"/>
  <c r="AA429" i="2" s="1"/>
  <c r="Z430" i="2"/>
  <c r="AA430" i="2" s="1"/>
  <c r="Z431" i="2"/>
  <c r="AA431" i="2" s="1"/>
  <c r="Z432" i="2"/>
  <c r="AA432" i="2" s="1"/>
  <c r="Z433" i="2"/>
  <c r="AA433" i="2" s="1"/>
  <c r="Z434" i="2"/>
  <c r="AA434" i="2" s="1"/>
  <c r="Z435" i="2"/>
  <c r="AA435" i="2" s="1"/>
  <c r="Z436" i="2"/>
  <c r="AA436" i="2" s="1"/>
  <c r="Z437" i="2"/>
  <c r="AA437" i="2" s="1"/>
  <c r="Z438" i="2"/>
  <c r="AA438" i="2" s="1"/>
  <c r="Z439" i="2"/>
  <c r="AA439" i="2" s="1"/>
  <c r="Z440" i="2"/>
  <c r="AA440" i="2" s="1"/>
  <c r="Z441" i="2"/>
  <c r="AA441" i="2" s="1"/>
  <c r="Z442" i="2"/>
  <c r="AA442" i="2" s="1"/>
  <c r="Z443" i="2"/>
  <c r="AA443" i="2" s="1"/>
  <c r="Z444" i="2"/>
  <c r="AA444" i="2" s="1"/>
  <c r="Z445" i="2"/>
  <c r="AA445" i="2" s="1"/>
  <c r="Z446" i="2"/>
  <c r="AA446" i="2" s="1"/>
  <c r="Z447" i="2"/>
  <c r="AA447" i="2" s="1"/>
  <c r="Z448" i="2"/>
  <c r="AA448" i="2" s="1"/>
  <c r="Z449" i="2"/>
  <c r="AA449" i="2" s="1"/>
  <c r="Z450" i="2"/>
  <c r="AA450" i="2" s="1"/>
  <c r="Z451" i="2"/>
  <c r="AA451" i="2" s="1"/>
  <c r="Z452" i="2"/>
  <c r="AA452" i="2" s="1"/>
  <c r="Z453" i="2"/>
  <c r="AA453" i="2" s="1"/>
  <c r="Z454" i="2"/>
  <c r="AA454" i="2" s="1"/>
  <c r="Z455" i="2"/>
  <c r="AA455" i="2" s="1"/>
  <c r="Z456" i="2"/>
  <c r="AA456" i="2" s="1"/>
  <c r="Z457" i="2"/>
  <c r="AA457" i="2" s="1"/>
  <c r="Z458" i="2"/>
  <c r="AA458" i="2" s="1"/>
  <c r="Z459" i="2"/>
  <c r="AA459" i="2" s="1"/>
  <c r="Z460" i="2"/>
  <c r="AA460" i="2" s="1"/>
  <c r="Z461" i="2"/>
  <c r="AA461" i="2" s="1"/>
  <c r="Z462" i="2"/>
  <c r="AA462" i="2" s="1"/>
  <c r="Z463" i="2"/>
  <c r="AA463" i="2" s="1"/>
  <c r="Z464" i="2"/>
  <c r="AA464" i="2" s="1"/>
  <c r="Z465" i="2"/>
  <c r="AA465" i="2" s="1"/>
  <c r="Z466" i="2"/>
  <c r="AA466" i="2" s="1"/>
  <c r="Z467" i="2"/>
  <c r="AA467" i="2" s="1"/>
  <c r="Z468" i="2"/>
  <c r="AA468" i="2" s="1"/>
  <c r="Z469" i="2"/>
  <c r="AA469" i="2" s="1"/>
  <c r="Z470" i="2"/>
  <c r="AA470" i="2" s="1"/>
  <c r="Z471" i="2"/>
  <c r="AA471" i="2" s="1"/>
  <c r="Z472" i="2"/>
  <c r="AA472" i="2" s="1"/>
  <c r="Z473" i="2"/>
  <c r="AA473" i="2" s="1"/>
  <c r="Z474" i="2"/>
  <c r="AA474" i="2" s="1"/>
  <c r="Z475" i="2"/>
  <c r="AA475" i="2" s="1"/>
  <c r="Z476" i="2"/>
  <c r="AA476" i="2" s="1"/>
  <c r="Z477" i="2"/>
  <c r="AA477" i="2" s="1"/>
  <c r="Z478" i="2"/>
  <c r="AA478" i="2" s="1"/>
  <c r="Z479" i="2"/>
  <c r="AA479" i="2" s="1"/>
  <c r="Z480" i="2"/>
  <c r="AA480" i="2" s="1"/>
  <c r="Z481" i="2"/>
  <c r="AA481" i="2" s="1"/>
  <c r="Z482" i="2"/>
  <c r="AA482" i="2" s="1"/>
  <c r="Z483" i="2"/>
  <c r="AA483" i="2" s="1"/>
  <c r="Z484" i="2"/>
  <c r="AA484" i="2" s="1"/>
  <c r="Z485" i="2"/>
  <c r="AA485" i="2" s="1"/>
  <c r="Z486" i="2"/>
  <c r="AA486" i="2" s="1"/>
  <c r="Z487" i="2"/>
  <c r="AA487" i="2" s="1"/>
  <c r="Z488" i="2"/>
  <c r="AA488" i="2" s="1"/>
  <c r="Z489" i="2"/>
  <c r="AA489" i="2" s="1"/>
  <c r="Z490" i="2"/>
  <c r="AA490" i="2" s="1"/>
  <c r="Z491" i="2"/>
  <c r="AA491" i="2" s="1"/>
  <c r="Z492" i="2"/>
  <c r="AA492" i="2" s="1"/>
  <c r="Z493" i="2"/>
  <c r="AA493" i="2" s="1"/>
  <c r="Z494" i="2"/>
  <c r="AA494" i="2" s="1"/>
  <c r="Z495" i="2"/>
  <c r="AA495" i="2" s="1"/>
  <c r="Z496" i="2"/>
  <c r="AA496" i="2" s="1"/>
  <c r="Z497" i="2"/>
  <c r="AA497" i="2" s="1"/>
  <c r="Z498" i="2"/>
  <c r="AA498" i="2" s="1"/>
  <c r="Z499" i="2"/>
  <c r="AA499" i="2" s="1"/>
  <c r="Z500" i="2"/>
  <c r="AA500" i="2" s="1"/>
  <c r="Z501" i="2"/>
  <c r="AA501" i="2" s="1"/>
  <c r="Z502" i="2"/>
  <c r="AA502" i="2" s="1"/>
  <c r="Z503" i="2"/>
  <c r="AA503" i="2" s="1"/>
  <c r="Z504" i="2"/>
  <c r="AA504" i="2" s="1"/>
  <c r="Z505" i="2"/>
  <c r="AA505" i="2" s="1"/>
  <c r="Z506" i="2"/>
  <c r="AA506" i="2" s="1"/>
  <c r="Z507" i="2"/>
  <c r="AA507" i="2" s="1"/>
  <c r="Z508" i="2"/>
  <c r="AA508" i="2" s="1"/>
  <c r="Z509" i="2"/>
  <c r="AA509" i="2" s="1"/>
  <c r="Z510" i="2"/>
  <c r="AA510" i="2" s="1"/>
  <c r="Z511" i="2"/>
  <c r="AA511" i="2" s="1"/>
  <c r="Z512" i="2"/>
  <c r="AA512" i="2" s="1"/>
  <c r="Z513" i="2"/>
  <c r="AA513" i="2" s="1"/>
  <c r="Z514" i="2"/>
  <c r="AA514" i="2" s="1"/>
  <c r="Z515" i="2"/>
  <c r="AA515" i="2" s="1"/>
  <c r="Z516" i="2"/>
  <c r="AA516" i="2" s="1"/>
  <c r="Z517" i="2"/>
  <c r="AA517" i="2" s="1"/>
  <c r="Z518" i="2"/>
  <c r="AA518" i="2" s="1"/>
  <c r="Z519" i="2"/>
  <c r="AA519" i="2" s="1"/>
  <c r="Z520" i="2"/>
  <c r="AA520" i="2" s="1"/>
  <c r="Z521" i="2"/>
  <c r="AA521" i="2" s="1"/>
  <c r="Z522" i="2"/>
  <c r="AA522" i="2" s="1"/>
  <c r="Z523" i="2"/>
  <c r="AA523" i="2" s="1"/>
  <c r="Z524" i="2"/>
  <c r="AA524" i="2" s="1"/>
  <c r="Z525" i="2"/>
  <c r="AA525" i="2" s="1"/>
  <c r="Z526" i="2"/>
  <c r="AA526" i="2" s="1"/>
  <c r="Z527" i="2"/>
  <c r="AA527" i="2" s="1"/>
  <c r="Z528" i="2"/>
  <c r="AA528" i="2" s="1"/>
  <c r="Z529" i="2"/>
  <c r="AA529" i="2" s="1"/>
  <c r="Z530" i="2"/>
  <c r="AA530" i="2" s="1"/>
  <c r="Z531" i="2"/>
  <c r="AA531" i="2" s="1"/>
  <c r="Z532" i="2"/>
  <c r="AA532" i="2" s="1"/>
  <c r="Z533" i="2"/>
  <c r="AA533" i="2" s="1"/>
  <c r="Z534" i="2"/>
  <c r="AA534" i="2" s="1"/>
  <c r="Z535" i="2"/>
  <c r="AA535" i="2" s="1"/>
  <c r="Z536" i="2"/>
  <c r="AA536" i="2" s="1"/>
  <c r="Z537" i="2"/>
  <c r="AA537" i="2" s="1"/>
  <c r="Z538" i="2"/>
  <c r="AA538" i="2" s="1"/>
  <c r="Z539" i="2"/>
  <c r="AA539" i="2" s="1"/>
  <c r="Z540" i="2"/>
  <c r="AA540" i="2" s="1"/>
  <c r="Z541" i="2"/>
  <c r="AA541" i="2" s="1"/>
  <c r="Z542" i="2"/>
  <c r="AA542" i="2" s="1"/>
  <c r="Z543" i="2"/>
  <c r="AA543" i="2" s="1"/>
  <c r="Z544" i="2"/>
  <c r="AA544" i="2" s="1"/>
  <c r="Z545" i="2"/>
  <c r="AA545" i="2" s="1"/>
  <c r="Z546" i="2"/>
  <c r="AA546" i="2" s="1"/>
  <c r="Z547" i="2"/>
  <c r="AA547" i="2" s="1"/>
  <c r="Z548" i="2"/>
  <c r="AA548" i="2" s="1"/>
  <c r="Z549" i="2"/>
  <c r="AA549" i="2" s="1"/>
  <c r="Z550" i="2"/>
  <c r="AA550" i="2" s="1"/>
  <c r="Z551" i="2"/>
  <c r="AA551" i="2" s="1"/>
  <c r="Z552" i="2"/>
  <c r="AA552" i="2" s="1"/>
  <c r="Z553" i="2"/>
  <c r="AA553" i="2" s="1"/>
  <c r="Z554" i="2"/>
  <c r="AA554" i="2" s="1"/>
  <c r="Z555" i="2"/>
  <c r="AA555" i="2" s="1"/>
  <c r="Z556" i="2"/>
  <c r="AA556" i="2" s="1"/>
  <c r="Z557" i="2"/>
  <c r="AA557" i="2" s="1"/>
  <c r="Z558" i="2"/>
  <c r="AA558" i="2" s="1"/>
  <c r="Z559" i="2"/>
  <c r="AA559" i="2" s="1"/>
  <c r="Z560" i="2"/>
  <c r="AA560" i="2" s="1"/>
  <c r="Z561" i="2"/>
  <c r="AA561" i="2" s="1"/>
  <c r="Z562" i="2"/>
  <c r="AA562" i="2" s="1"/>
  <c r="Z563" i="2"/>
  <c r="AA563" i="2" s="1"/>
  <c r="Z564" i="2"/>
  <c r="AA564" i="2" s="1"/>
  <c r="Z565" i="2"/>
  <c r="AA565" i="2" s="1"/>
  <c r="Z566" i="2"/>
  <c r="AA566" i="2" s="1"/>
  <c r="Z567" i="2"/>
  <c r="AA567" i="2" s="1"/>
  <c r="Z568" i="2"/>
  <c r="AA568" i="2" s="1"/>
  <c r="Z569" i="2"/>
  <c r="AA569" i="2" s="1"/>
  <c r="Z570" i="2"/>
  <c r="AA570" i="2" s="1"/>
  <c r="Z571" i="2"/>
  <c r="AA571" i="2" s="1"/>
  <c r="Z572" i="2"/>
  <c r="AA572" i="2" s="1"/>
  <c r="Z573" i="2"/>
  <c r="AA573" i="2" s="1"/>
  <c r="Z574" i="2"/>
  <c r="AA574" i="2" s="1"/>
  <c r="Z575" i="2"/>
  <c r="AA575" i="2" s="1"/>
  <c r="Z576" i="2"/>
  <c r="AA576" i="2" s="1"/>
  <c r="Z577" i="2"/>
  <c r="AA577" i="2" s="1"/>
  <c r="Z578" i="2"/>
  <c r="AA578" i="2" s="1"/>
  <c r="Z579" i="2"/>
  <c r="AA579" i="2" s="1"/>
  <c r="Z580" i="2"/>
  <c r="AA580" i="2" s="1"/>
  <c r="Z581" i="2"/>
  <c r="AA581" i="2" s="1"/>
  <c r="Z582" i="2"/>
  <c r="AA582" i="2" s="1"/>
  <c r="Z583" i="2"/>
  <c r="AA583" i="2" s="1"/>
  <c r="Z584" i="2"/>
  <c r="AA584" i="2" s="1"/>
  <c r="Z585" i="2"/>
  <c r="AA585" i="2" s="1"/>
  <c r="Z586" i="2"/>
  <c r="AA586" i="2" s="1"/>
  <c r="Z587" i="2"/>
  <c r="AA587" i="2" s="1"/>
  <c r="Z588" i="2"/>
  <c r="AA588" i="2" s="1"/>
  <c r="Z589" i="2"/>
  <c r="AA589" i="2" s="1"/>
  <c r="Z590" i="2"/>
  <c r="AA590" i="2" s="1"/>
  <c r="Z591" i="2"/>
  <c r="AA591" i="2" s="1"/>
  <c r="Z592" i="2"/>
  <c r="AA592" i="2" s="1"/>
  <c r="Z593" i="2"/>
  <c r="AA593" i="2" s="1"/>
  <c r="Z594" i="2"/>
  <c r="AA594" i="2" s="1"/>
  <c r="Z595" i="2"/>
  <c r="AA595" i="2" s="1"/>
  <c r="Z596" i="2"/>
  <c r="AA596" i="2" s="1"/>
  <c r="Z597" i="2"/>
  <c r="AA597" i="2" s="1"/>
  <c r="Z598" i="2"/>
  <c r="AA598" i="2" s="1"/>
  <c r="Z599" i="2"/>
  <c r="AA599" i="2" s="1"/>
  <c r="Z600" i="2"/>
  <c r="AA600" i="2" s="1"/>
  <c r="Z601" i="2"/>
  <c r="AA601" i="2" s="1"/>
  <c r="Z602" i="2"/>
  <c r="AA602" i="2" s="1"/>
  <c r="Z603" i="2"/>
  <c r="AA603" i="2" s="1"/>
  <c r="Z604" i="2"/>
  <c r="AA604" i="2" s="1"/>
  <c r="Z605" i="2"/>
  <c r="AA605" i="2" s="1"/>
  <c r="Z606" i="2"/>
  <c r="AA606" i="2" s="1"/>
  <c r="Z607" i="2"/>
  <c r="AA607" i="2" s="1"/>
  <c r="Z608" i="2"/>
  <c r="AA608" i="2" s="1"/>
  <c r="Z609" i="2"/>
  <c r="AA609" i="2" s="1"/>
  <c r="Z610" i="2"/>
  <c r="AA610" i="2" s="1"/>
  <c r="Z611" i="2"/>
  <c r="AA611" i="2" s="1"/>
  <c r="Z612" i="2"/>
  <c r="AA612" i="2" s="1"/>
  <c r="Z613" i="2"/>
  <c r="AA613" i="2" s="1"/>
  <c r="Z614" i="2"/>
  <c r="AA614" i="2" s="1"/>
  <c r="Z615" i="2"/>
  <c r="AA615" i="2" s="1"/>
  <c r="Z616" i="2"/>
  <c r="AA616" i="2" s="1"/>
  <c r="Z617" i="2"/>
  <c r="AA617" i="2" s="1"/>
  <c r="Z618" i="2"/>
  <c r="AA618" i="2" s="1"/>
  <c r="Z619" i="2"/>
  <c r="AA619" i="2" s="1"/>
  <c r="Z620" i="2"/>
  <c r="AA620" i="2" s="1"/>
  <c r="Z621" i="2"/>
  <c r="AA621" i="2" s="1"/>
  <c r="Z622" i="2"/>
  <c r="AA622" i="2" s="1"/>
  <c r="Z623" i="2"/>
  <c r="AA623" i="2" s="1"/>
  <c r="Z624" i="2"/>
  <c r="AA624" i="2" s="1"/>
  <c r="Z625" i="2"/>
  <c r="AA625" i="2" s="1"/>
  <c r="Z626" i="2"/>
  <c r="AA626" i="2" s="1"/>
  <c r="Z627" i="2"/>
  <c r="AA627" i="2" s="1"/>
  <c r="Z628" i="2"/>
  <c r="AA628" i="2" s="1"/>
  <c r="Z629" i="2"/>
  <c r="AA629" i="2" s="1"/>
  <c r="Z630" i="2"/>
  <c r="AA630" i="2" s="1"/>
  <c r="Z631" i="2"/>
  <c r="AA631" i="2" s="1"/>
  <c r="Z632" i="2"/>
  <c r="AA632" i="2" s="1"/>
  <c r="Z633" i="2"/>
  <c r="AA633" i="2" s="1"/>
  <c r="Z634" i="2"/>
  <c r="AA634" i="2" s="1"/>
  <c r="Z635" i="2"/>
  <c r="AA635" i="2" s="1"/>
  <c r="Z636" i="2"/>
  <c r="AA636" i="2" s="1"/>
  <c r="Z637" i="2"/>
  <c r="AA637" i="2" s="1"/>
  <c r="Z638" i="2"/>
  <c r="AA638" i="2" s="1"/>
  <c r="Z639" i="2"/>
  <c r="AA639" i="2" s="1"/>
  <c r="Z640" i="2"/>
  <c r="AA640" i="2" s="1"/>
  <c r="Z641" i="2"/>
  <c r="AA641" i="2" s="1"/>
  <c r="Z642" i="2"/>
  <c r="AA642" i="2" s="1"/>
  <c r="Z643" i="2"/>
  <c r="AA643" i="2" s="1"/>
  <c r="Z644" i="2"/>
  <c r="AA644" i="2" s="1"/>
  <c r="Z645" i="2"/>
  <c r="AA645" i="2" s="1"/>
  <c r="Z646" i="2"/>
  <c r="AA646" i="2" s="1"/>
  <c r="Z647" i="2"/>
  <c r="AA647" i="2" s="1"/>
  <c r="Z648" i="2"/>
  <c r="AA648" i="2" s="1"/>
  <c r="Z649" i="2"/>
  <c r="AA649" i="2" s="1"/>
  <c r="Z650" i="2"/>
  <c r="AA650" i="2" s="1"/>
  <c r="Z651" i="2"/>
  <c r="AA651" i="2" s="1"/>
  <c r="Z652" i="2"/>
  <c r="AA652" i="2" s="1"/>
  <c r="Z653" i="2"/>
  <c r="AA653" i="2" s="1"/>
  <c r="Z654" i="2"/>
  <c r="AA654" i="2" s="1"/>
  <c r="Z655" i="2"/>
  <c r="AA655" i="2" s="1"/>
  <c r="Z656" i="2"/>
  <c r="AA656" i="2" s="1"/>
  <c r="Z657" i="2"/>
  <c r="AA657" i="2" s="1"/>
  <c r="Z658" i="2"/>
  <c r="AA658" i="2" s="1"/>
  <c r="Z659" i="2"/>
  <c r="AA659" i="2" s="1"/>
  <c r="Z660" i="2"/>
  <c r="AA660" i="2" s="1"/>
  <c r="Z661" i="2"/>
  <c r="AA661" i="2" s="1"/>
  <c r="Z662" i="2"/>
  <c r="AA662" i="2" s="1"/>
  <c r="Z663" i="2"/>
  <c r="AA663" i="2" s="1"/>
  <c r="Z664" i="2"/>
  <c r="AA664" i="2" s="1"/>
  <c r="Z665" i="2"/>
  <c r="AA665" i="2" s="1"/>
  <c r="Z666" i="2"/>
  <c r="AA666" i="2" s="1"/>
  <c r="Z667" i="2"/>
  <c r="AA667" i="2" s="1"/>
  <c r="Z668" i="2"/>
  <c r="AA668" i="2" s="1"/>
  <c r="Z669" i="2"/>
  <c r="AA669" i="2" s="1"/>
  <c r="Z670" i="2"/>
  <c r="AA670" i="2" s="1"/>
  <c r="Z671" i="2"/>
  <c r="AA671" i="2" s="1"/>
  <c r="Z672" i="2"/>
  <c r="AA672" i="2" s="1"/>
  <c r="Z673" i="2"/>
  <c r="AA673" i="2" s="1"/>
  <c r="Z674" i="2"/>
  <c r="AA674" i="2" s="1"/>
  <c r="Z675" i="2"/>
  <c r="AA675" i="2" s="1"/>
  <c r="Z676" i="2"/>
  <c r="AA676" i="2" s="1"/>
  <c r="Z677" i="2"/>
  <c r="AA677" i="2" s="1"/>
  <c r="Z678" i="2"/>
  <c r="AA678" i="2" s="1"/>
  <c r="Z679" i="2"/>
  <c r="AA679" i="2" s="1"/>
  <c r="Z680" i="2"/>
  <c r="AA680" i="2" s="1"/>
  <c r="Z681" i="2"/>
  <c r="AA681" i="2" s="1"/>
  <c r="Z682" i="2"/>
  <c r="AA682" i="2" s="1"/>
  <c r="Z683" i="2"/>
  <c r="AA683" i="2" s="1"/>
  <c r="Z684" i="2"/>
  <c r="AA684" i="2" s="1"/>
  <c r="Z685" i="2"/>
  <c r="AA685" i="2" s="1"/>
  <c r="Z686" i="2"/>
  <c r="AA686" i="2" s="1"/>
  <c r="Z687" i="2"/>
  <c r="AA687" i="2" s="1"/>
  <c r="Z688" i="2"/>
  <c r="AA688" i="2" s="1"/>
  <c r="Z689" i="2"/>
  <c r="AA689" i="2" s="1"/>
  <c r="Z690" i="2"/>
  <c r="AA690" i="2" s="1"/>
  <c r="Z691" i="2"/>
  <c r="AA691" i="2" s="1"/>
  <c r="Z692" i="2"/>
  <c r="AA692" i="2" s="1"/>
  <c r="Z693" i="2"/>
  <c r="AA693" i="2" s="1"/>
  <c r="Z694" i="2"/>
  <c r="AA694" i="2" s="1"/>
  <c r="Z695" i="2"/>
  <c r="AA695" i="2" s="1"/>
  <c r="Z696" i="2"/>
  <c r="AA696" i="2" s="1"/>
  <c r="Z697" i="2"/>
  <c r="AA697" i="2" s="1"/>
  <c r="Z698" i="2"/>
  <c r="AA698" i="2" s="1"/>
  <c r="Z699" i="2"/>
  <c r="AA699" i="2" s="1"/>
  <c r="Z700" i="2"/>
  <c r="AA700" i="2" s="1"/>
  <c r="Z701" i="2"/>
  <c r="AA701" i="2" s="1"/>
  <c r="Z702" i="2"/>
  <c r="AA702" i="2" s="1"/>
  <c r="Z703" i="2"/>
  <c r="AA703" i="2" s="1"/>
  <c r="Z704" i="2"/>
  <c r="AA704" i="2" s="1"/>
  <c r="Z705" i="2"/>
  <c r="AA705" i="2" s="1"/>
  <c r="Z706" i="2"/>
  <c r="AA706" i="2" s="1"/>
  <c r="Z707" i="2"/>
  <c r="AA707" i="2" s="1"/>
  <c r="Z708" i="2"/>
  <c r="AA708" i="2" s="1"/>
  <c r="Z709" i="2"/>
  <c r="AA709" i="2" s="1"/>
  <c r="Z710" i="2"/>
  <c r="AA710" i="2" s="1"/>
  <c r="Z711" i="2"/>
  <c r="AA711" i="2" s="1"/>
  <c r="Z712" i="2"/>
  <c r="AA712" i="2" s="1"/>
  <c r="Z713" i="2"/>
  <c r="AA713" i="2" s="1"/>
  <c r="Z714" i="2"/>
  <c r="AA714" i="2" s="1"/>
  <c r="Z715" i="2"/>
  <c r="AA715" i="2" s="1"/>
  <c r="Z716" i="2"/>
  <c r="AA716" i="2" s="1"/>
  <c r="Z717" i="2"/>
  <c r="AA717" i="2" s="1"/>
  <c r="Z718" i="2"/>
  <c r="AA718" i="2" s="1"/>
  <c r="Z719" i="2"/>
  <c r="AA719" i="2" s="1"/>
  <c r="Z720" i="2"/>
  <c r="AA720" i="2" s="1"/>
  <c r="Z721" i="2"/>
  <c r="AA721" i="2" s="1"/>
  <c r="Z722" i="2"/>
  <c r="AA722" i="2" s="1"/>
  <c r="Z723" i="2"/>
  <c r="AA723" i="2" s="1"/>
  <c r="Z724" i="2"/>
  <c r="AA724" i="2" s="1"/>
  <c r="Z725" i="2"/>
  <c r="AA725" i="2" s="1"/>
  <c r="Z726" i="2"/>
  <c r="AA726" i="2" s="1"/>
  <c r="Z727" i="2"/>
  <c r="AA727" i="2" s="1"/>
  <c r="Z728" i="2"/>
  <c r="AA728" i="2" s="1"/>
  <c r="Z729" i="2"/>
  <c r="AA729" i="2" s="1"/>
  <c r="Z730" i="2"/>
  <c r="AA730" i="2" s="1"/>
  <c r="Z731" i="2"/>
  <c r="AA731" i="2" s="1"/>
  <c r="Z732" i="2"/>
  <c r="AA732" i="2" s="1"/>
  <c r="Z733" i="2"/>
  <c r="AA733" i="2" s="1"/>
  <c r="Z734" i="2"/>
  <c r="AA734" i="2" s="1"/>
  <c r="Z735" i="2"/>
  <c r="AA735" i="2" s="1"/>
  <c r="Z736" i="2"/>
  <c r="AA736" i="2" s="1"/>
  <c r="Z737" i="2"/>
  <c r="AA737" i="2" s="1"/>
  <c r="Z738" i="2"/>
  <c r="AA738" i="2" s="1"/>
  <c r="Z739" i="2"/>
  <c r="AA739" i="2" s="1"/>
  <c r="Z740" i="2"/>
  <c r="AA740" i="2" s="1"/>
  <c r="Z741" i="2"/>
  <c r="AA741" i="2" s="1"/>
  <c r="Z742" i="2"/>
  <c r="AA742" i="2" s="1"/>
  <c r="Z743" i="2"/>
  <c r="AA743" i="2" s="1"/>
  <c r="Z744" i="2"/>
  <c r="AA744" i="2" s="1"/>
  <c r="Z745" i="2"/>
  <c r="AA745" i="2" s="1"/>
  <c r="Z746" i="2"/>
  <c r="AA746" i="2" s="1"/>
  <c r="Z747" i="2"/>
  <c r="AA747" i="2" s="1"/>
  <c r="Z748" i="2"/>
  <c r="AA748" i="2" s="1"/>
  <c r="Z749" i="2"/>
  <c r="AA749" i="2" s="1"/>
  <c r="Z750" i="2"/>
  <c r="AA750" i="2" s="1"/>
  <c r="Z751" i="2"/>
  <c r="AA751" i="2" s="1"/>
  <c r="Z752" i="2"/>
  <c r="AA752" i="2" s="1"/>
  <c r="Z753" i="2"/>
  <c r="AA753" i="2" s="1"/>
  <c r="Z754" i="2"/>
  <c r="AA754" i="2" s="1"/>
  <c r="Z755" i="2"/>
  <c r="AA755" i="2" s="1"/>
  <c r="Z756" i="2"/>
  <c r="AA756" i="2" s="1"/>
  <c r="Z757" i="2"/>
  <c r="AA757" i="2" s="1"/>
  <c r="Z758" i="2"/>
  <c r="AA758" i="2" s="1"/>
  <c r="Z759" i="2"/>
  <c r="AA759" i="2" s="1"/>
  <c r="Z760" i="2"/>
  <c r="AA760" i="2" s="1"/>
  <c r="Z761" i="2"/>
  <c r="AA761" i="2" s="1"/>
  <c r="Z762" i="2"/>
  <c r="AA762" i="2" s="1"/>
  <c r="Z763" i="2"/>
  <c r="AA763" i="2" s="1"/>
  <c r="Z764" i="2"/>
  <c r="AA764" i="2" s="1"/>
  <c r="Z765" i="2"/>
  <c r="AA765" i="2" s="1"/>
  <c r="Z766" i="2"/>
  <c r="AA766" i="2" s="1"/>
  <c r="Z767" i="2"/>
  <c r="AA767" i="2" s="1"/>
  <c r="Z768" i="2"/>
  <c r="AA768" i="2" s="1"/>
  <c r="Z769" i="2"/>
  <c r="AA769" i="2" s="1"/>
  <c r="Z770" i="2"/>
  <c r="AA770" i="2" s="1"/>
  <c r="Z771" i="2"/>
  <c r="AA771" i="2" s="1"/>
  <c r="Z772" i="2"/>
  <c r="AA772" i="2" s="1"/>
  <c r="Z773" i="2"/>
  <c r="AA773" i="2" s="1"/>
  <c r="Z774" i="2"/>
  <c r="AA774" i="2" s="1"/>
  <c r="Z775" i="2"/>
  <c r="AA775" i="2" s="1"/>
  <c r="Z776" i="2"/>
  <c r="AA776" i="2" s="1"/>
  <c r="Z777" i="2"/>
  <c r="AA777" i="2" s="1"/>
  <c r="Z778" i="2"/>
  <c r="AA778" i="2" s="1"/>
  <c r="Z779" i="2"/>
  <c r="AA779" i="2" s="1"/>
  <c r="Z780" i="2"/>
  <c r="AA780" i="2" s="1"/>
  <c r="Z781" i="2"/>
  <c r="AA781" i="2" s="1"/>
  <c r="Z782" i="2"/>
  <c r="AA782" i="2" s="1"/>
  <c r="Z783" i="2"/>
  <c r="AA783" i="2" s="1"/>
  <c r="Z784" i="2"/>
  <c r="AA784" i="2" s="1"/>
  <c r="Z785" i="2"/>
  <c r="AA785" i="2" s="1"/>
  <c r="Z786" i="2"/>
  <c r="AA786" i="2" s="1"/>
  <c r="Z787" i="2"/>
  <c r="AA787" i="2" s="1"/>
  <c r="Z788" i="2"/>
  <c r="AA788" i="2" s="1"/>
  <c r="Z789" i="2"/>
  <c r="AA789" i="2" s="1"/>
  <c r="Z790" i="2"/>
  <c r="AA790" i="2" s="1"/>
  <c r="Z791" i="2"/>
  <c r="AA791" i="2" s="1"/>
  <c r="Z792" i="2"/>
  <c r="AA792" i="2" s="1"/>
  <c r="Z793" i="2"/>
  <c r="AA793" i="2" s="1"/>
  <c r="Z794" i="2"/>
  <c r="AA794" i="2" s="1"/>
  <c r="Z795" i="2"/>
  <c r="AA795" i="2" s="1"/>
  <c r="Z796" i="2"/>
  <c r="AA796" i="2" s="1"/>
  <c r="Z797" i="2"/>
  <c r="AA797" i="2" s="1"/>
  <c r="Z798" i="2"/>
  <c r="AA798" i="2" s="1"/>
  <c r="Z799" i="2"/>
  <c r="AA799" i="2" s="1"/>
  <c r="Z800" i="2"/>
  <c r="AA800" i="2" s="1"/>
  <c r="Z801" i="2"/>
  <c r="AA801" i="2" s="1"/>
  <c r="Z802" i="2"/>
  <c r="AA802" i="2" s="1"/>
  <c r="Z803" i="2"/>
  <c r="AA803" i="2" s="1"/>
  <c r="Z804" i="2"/>
  <c r="AA804" i="2" s="1"/>
  <c r="Z805" i="2"/>
  <c r="AA805" i="2" s="1"/>
  <c r="Z806" i="2"/>
  <c r="AA806" i="2" s="1"/>
  <c r="Z807" i="2"/>
  <c r="AA807" i="2" s="1"/>
  <c r="Z808" i="2"/>
  <c r="AA808" i="2" s="1"/>
  <c r="Z809" i="2"/>
  <c r="AA809" i="2" s="1"/>
  <c r="Z810" i="2"/>
  <c r="AA810" i="2" s="1"/>
  <c r="Z811" i="2"/>
  <c r="AA811" i="2" s="1"/>
  <c r="Z812" i="2"/>
  <c r="AA812" i="2" s="1"/>
  <c r="Z813" i="2"/>
  <c r="AA813" i="2" s="1"/>
  <c r="Z814" i="2"/>
  <c r="AA814" i="2" s="1"/>
  <c r="Z815" i="2"/>
  <c r="AA815" i="2" s="1"/>
  <c r="Z816" i="2"/>
  <c r="AA816" i="2" s="1"/>
  <c r="Z817" i="2"/>
  <c r="AA817" i="2" s="1"/>
  <c r="Z818" i="2"/>
  <c r="AA818" i="2" s="1"/>
  <c r="Z819" i="2"/>
  <c r="AA819" i="2" s="1"/>
  <c r="Z820" i="2"/>
  <c r="AA820" i="2" s="1"/>
  <c r="Z821" i="2"/>
  <c r="AA821" i="2" s="1"/>
  <c r="Z822" i="2"/>
  <c r="AA822" i="2" s="1"/>
  <c r="Z823" i="2"/>
  <c r="AA823" i="2" s="1"/>
  <c r="Z824" i="2"/>
  <c r="AA824" i="2" s="1"/>
  <c r="Z825" i="2"/>
  <c r="AA825" i="2" s="1"/>
  <c r="Z826" i="2"/>
  <c r="AA826" i="2" s="1"/>
  <c r="Z827" i="2"/>
  <c r="AA827" i="2" s="1"/>
  <c r="Z828" i="2"/>
  <c r="AA828" i="2" s="1"/>
  <c r="Z829" i="2"/>
  <c r="AA829" i="2" s="1"/>
  <c r="Z830" i="2"/>
  <c r="AA830" i="2" s="1"/>
  <c r="Z831" i="2"/>
  <c r="AA831" i="2" s="1"/>
  <c r="Z832" i="2"/>
  <c r="AA832" i="2" s="1"/>
  <c r="Z833" i="2"/>
  <c r="AA833" i="2" s="1"/>
  <c r="Z834" i="2"/>
  <c r="AA834" i="2" s="1"/>
  <c r="Z835" i="2"/>
  <c r="AA835" i="2" s="1"/>
  <c r="Z836" i="2"/>
  <c r="AA836" i="2" s="1"/>
  <c r="Z837" i="2"/>
  <c r="AA837" i="2" s="1"/>
  <c r="Z838" i="2"/>
  <c r="AA838" i="2" s="1"/>
  <c r="Z839" i="2"/>
  <c r="AA839" i="2" s="1"/>
  <c r="Z840" i="2"/>
  <c r="AA840" i="2" s="1"/>
  <c r="Z841" i="2"/>
  <c r="AA841" i="2" s="1"/>
  <c r="Z842" i="2"/>
  <c r="AA842" i="2" s="1"/>
  <c r="Z843" i="2"/>
  <c r="AA843" i="2" s="1"/>
  <c r="Z844" i="2"/>
  <c r="AA844" i="2" s="1"/>
  <c r="Z845" i="2"/>
  <c r="AA845" i="2" s="1"/>
  <c r="Z846" i="2"/>
  <c r="AA846" i="2" s="1"/>
  <c r="Z847" i="2"/>
  <c r="AA847" i="2" s="1"/>
  <c r="Z848" i="2"/>
  <c r="AA848" i="2" s="1"/>
  <c r="Z849" i="2"/>
  <c r="AA849" i="2" s="1"/>
  <c r="Z850" i="2"/>
  <c r="AA850" i="2" s="1"/>
  <c r="Z851" i="2"/>
  <c r="AA851" i="2" s="1"/>
  <c r="Z852" i="2"/>
  <c r="AA852" i="2" s="1"/>
  <c r="Z853" i="2"/>
  <c r="AA853" i="2" s="1"/>
  <c r="Z854" i="2"/>
  <c r="AA854" i="2" s="1"/>
  <c r="Z855" i="2"/>
  <c r="AA855" i="2" s="1"/>
  <c r="Z856" i="2"/>
  <c r="AA856" i="2" s="1"/>
  <c r="Z857" i="2"/>
  <c r="AA857" i="2" s="1"/>
  <c r="Z858" i="2"/>
  <c r="AA858" i="2" s="1"/>
  <c r="Z859" i="2"/>
  <c r="AA859" i="2" s="1"/>
  <c r="Z860" i="2"/>
  <c r="AA860" i="2" s="1"/>
  <c r="Z861" i="2"/>
  <c r="AA861" i="2" s="1"/>
  <c r="Z862" i="2"/>
  <c r="AA862" i="2" s="1"/>
  <c r="Z863" i="2"/>
  <c r="AA863" i="2" s="1"/>
  <c r="Z864" i="2"/>
  <c r="AA864" i="2" s="1"/>
  <c r="Z865" i="2"/>
  <c r="AA865" i="2" s="1"/>
  <c r="Z866" i="2"/>
  <c r="AA866" i="2" s="1"/>
  <c r="Z867" i="2"/>
  <c r="AA867" i="2" s="1"/>
  <c r="Z868" i="2"/>
  <c r="AA868" i="2" s="1"/>
  <c r="Z869" i="2"/>
  <c r="AA869" i="2" s="1"/>
  <c r="Z870" i="2"/>
  <c r="AA870" i="2" s="1"/>
  <c r="Z871" i="2"/>
  <c r="AA871" i="2" s="1"/>
  <c r="Z872" i="2"/>
  <c r="AA872" i="2" s="1"/>
  <c r="Z873" i="2"/>
  <c r="AA873" i="2" s="1"/>
  <c r="Z874" i="2"/>
  <c r="AA874" i="2" s="1"/>
  <c r="Z875" i="2"/>
  <c r="AA875" i="2" s="1"/>
  <c r="Z876" i="2"/>
  <c r="AA876" i="2" s="1"/>
  <c r="Z877" i="2"/>
  <c r="AA877" i="2" s="1"/>
  <c r="Z878" i="2"/>
  <c r="AA878" i="2" s="1"/>
  <c r="Z879" i="2"/>
  <c r="AA879" i="2" s="1"/>
  <c r="Z880" i="2"/>
  <c r="AA880" i="2" s="1"/>
  <c r="Z881" i="2"/>
  <c r="AA881" i="2" s="1"/>
  <c r="Z882" i="2"/>
  <c r="AA882" i="2" s="1"/>
  <c r="Z883" i="2"/>
  <c r="AA883" i="2" s="1"/>
  <c r="Z884" i="2"/>
  <c r="AA884" i="2" s="1"/>
  <c r="Z885" i="2"/>
  <c r="AA885" i="2" s="1"/>
  <c r="Z886" i="2"/>
  <c r="AA886" i="2" s="1"/>
  <c r="Z887" i="2"/>
  <c r="AA887" i="2" s="1"/>
  <c r="Z888" i="2"/>
  <c r="AA888" i="2" s="1"/>
  <c r="Z889" i="2"/>
  <c r="AA889" i="2" s="1"/>
  <c r="Z890" i="2"/>
  <c r="AA890" i="2" s="1"/>
  <c r="Z891" i="2"/>
  <c r="AA891" i="2" s="1"/>
  <c r="Z892" i="2"/>
  <c r="AA892" i="2" s="1"/>
  <c r="Z893" i="2"/>
  <c r="AA893" i="2" s="1"/>
  <c r="Z894" i="2"/>
  <c r="AA894" i="2" s="1"/>
  <c r="Z895" i="2"/>
  <c r="AA895" i="2" s="1"/>
  <c r="Z896" i="2"/>
  <c r="AA896" i="2" s="1"/>
  <c r="Z897" i="2"/>
  <c r="AA897" i="2" s="1"/>
  <c r="Z898" i="2"/>
  <c r="AA898" i="2" s="1"/>
  <c r="Z899" i="2"/>
  <c r="AA899" i="2" s="1"/>
  <c r="Z900" i="2"/>
  <c r="AA900" i="2" s="1"/>
  <c r="Z901" i="2"/>
  <c r="AA901" i="2" s="1"/>
  <c r="Z902" i="2"/>
  <c r="AA902" i="2" s="1"/>
  <c r="Z903" i="2"/>
  <c r="AA903" i="2" s="1"/>
  <c r="Z904" i="2"/>
  <c r="AA904" i="2" s="1"/>
  <c r="Z905" i="2"/>
  <c r="AA905" i="2" s="1"/>
  <c r="Z906" i="2"/>
  <c r="AA906" i="2" s="1"/>
  <c r="Z907" i="2"/>
  <c r="AA907" i="2" s="1"/>
  <c r="Z908" i="2"/>
  <c r="AA908" i="2" s="1"/>
  <c r="Z909" i="2"/>
  <c r="AA909" i="2" s="1"/>
  <c r="Z910" i="2"/>
  <c r="AA910" i="2" s="1"/>
  <c r="Z911" i="2"/>
  <c r="AA911" i="2" s="1"/>
  <c r="Z912" i="2"/>
  <c r="AA912" i="2" s="1"/>
  <c r="Z913" i="2"/>
  <c r="AA913" i="2" s="1"/>
  <c r="Z914" i="2"/>
  <c r="AA914" i="2" s="1"/>
  <c r="Z915" i="2"/>
  <c r="AA915" i="2" s="1"/>
  <c r="Z916" i="2"/>
  <c r="AA916" i="2" s="1"/>
  <c r="Z917" i="2"/>
  <c r="AA917" i="2" s="1"/>
  <c r="Z918" i="2"/>
  <c r="AA918" i="2" s="1"/>
  <c r="Z919" i="2"/>
  <c r="AA919" i="2" s="1"/>
  <c r="Z920" i="2"/>
  <c r="AA920" i="2" s="1"/>
  <c r="Z921" i="2"/>
  <c r="AA921" i="2" s="1"/>
  <c r="Z922" i="2"/>
  <c r="AA922" i="2" s="1"/>
  <c r="Z923" i="2"/>
  <c r="AA923" i="2" s="1"/>
  <c r="Z924" i="2"/>
  <c r="AA924" i="2" s="1"/>
  <c r="Z925" i="2"/>
  <c r="AA925" i="2" s="1"/>
  <c r="Z926" i="2"/>
  <c r="AA926" i="2" s="1"/>
  <c r="Z927" i="2"/>
  <c r="AA927" i="2" s="1"/>
  <c r="Z928" i="2"/>
  <c r="AA928" i="2" s="1"/>
  <c r="Z929" i="2"/>
  <c r="AA929" i="2" s="1"/>
  <c r="Z930" i="2"/>
  <c r="AA930" i="2" s="1"/>
  <c r="Z931" i="2"/>
  <c r="AA931" i="2" s="1"/>
  <c r="Z932" i="2"/>
  <c r="AA932" i="2" s="1"/>
  <c r="Z933" i="2"/>
  <c r="AA933" i="2" s="1"/>
  <c r="Z934" i="2"/>
  <c r="AA934" i="2" s="1"/>
  <c r="Z935" i="2"/>
  <c r="AA935" i="2" s="1"/>
  <c r="Z936" i="2"/>
  <c r="AA936" i="2" s="1"/>
  <c r="Z937" i="2"/>
  <c r="AA937" i="2" s="1"/>
  <c r="Z938" i="2"/>
  <c r="AA938" i="2" s="1"/>
  <c r="Z939" i="2"/>
  <c r="AA939" i="2" s="1"/>
  <c r="Z940" i="2"/>
  <c r="AA940" i="2" s="1"/>
  <c r="Z941" i="2"/>
  <c r="AA941" i="2" s="1"/>
  <c r="Z942" i="2"/>
  <c r="AA942" i="2" s="1"/>
  <c r="Z943" i="2"/>
  <c r="AA943" i="2" s="1"/>
  <c r="Z944" i="2"/>
  <c r="AA944" i="2" s="1"/>
  <c r="Z945" i="2"/>
  <c r="AA945" i="2" s="1"/>
  <c r="Z946" i="2"/>
  <c r="AA946" i="2" s="1"/>
  <c r="Z947" i="2"/>
  <c r="AA947" i="2" s="1"/>
  <c r="Z948" i="2"/>
  <c r="AA948" i="2" s="1"/>
  <c r="Z949" i="2"/>
  <c r="AA949" i="2" s="1"/>
  <c r="Z950" i="2"/>
  <c r="AA950" i="2" s="1"/>
  <c r="Z951" i="2"/>
  <c r="AA951" i="2" s="1"/>
  <c r="Z952" i="2"/>
  <c r="AA952" i="2" s="1"/>
  <c r="Z953" i="2"/>
  <c r="AA953" i="2" s="1"/>
  <c r="Z954" i="2"/>
  <c r="AA954" i="2" s="1"/>
  <c r="Z955" i="2"/>
  <c r="AA955" i="2" s="1"/>
  <c r="Z956" i="2"/>
  <c r="AA956" i="2" s="1"/>
  <c r="Z957" i="2"/>
  <c r="AA957" i="2" s="1"/>
  <c r="Z958" i="2"/>
  <c r="AA958" i="2" s="1"/>
  <c r="Z959" i="2"/>
  <c r="AA959" i="2" s="1"/>
  <c r="Z960" i="2"/>
  <c r="AA960" i="2" s="1"/>
  <c r="Z961" i="2"/>
  <c r="AA961" i="2" s="1"/>
  <c r="Z962" i="2"/>
  <c r="AA962" i="2" s="1"/>
  <c r="Z963" i="2"/>
  <c r="AA963" i="2" s="1"/>
  <c r="Z964" i="2"/>
  <c r="AA964" i="2" s="1"/>
  <c r="Z965" i="2"/>
  <c r="AA965" i="2" s="1"/>
  <c r="Z966" i="2"/>
  <c r="AA966" i="2" s="1"/>
  <c r="Z967" i="2"/>
  <c r="AA967" i="2" s="1"/>
  <c r="Z968" i="2"/>
  <c r="AA968" i="2" s="1"/>
  <c r="Z969" i="2"/>
  <c r="AA969" i="2" s="1"/>
  <c r="Z970" i="2"/>
  <c r="AA970" i="2" s="1"/>
  <c r="Z971" i="2"/>
  <c r="AA971" i="2" s="1"/>
  <c r="Z972" i="2"/>
  <c r="AA972" i="2" s="1"/>
  <c r="Z973" i="2"/>
  <c r="AA973" i="2" s="1"/>
  <c r="Z974" i="2"/>
  <c r="AA974" i="2" s="1"/>
  <c r="Z975" i="2"/>
  <c r="AA975" i="2" s="1"/>
  <c r="Z976" i="2"/>
  <c r="AA976" i="2" s="1"/>
  <c r="Z977" i="2"/>
  <c r="AA977" i="2" s="1"/>
  <c r="Z978" i="2"/>
  <c r="AA978" i="2" s="1"/>
  <c r="Z979" i="2"/>
  <c r="AA979" i="2" s="1"/>
  <c r="Z980" i="2"/>
  <c r="AA980" i="2" s="1"/>
  <c r="Z981" i="2"/>
  <c r="AA981" i="2" s="1"/>
  <c r="Z982" i="2"/>
  <c r="AA982" i="2" s="1"/>
  <c r="Z983" i="2"/>
  <c r="AA983" i="2" s="1"/>
  <c r="Z984" i="2"/>
  <c r="AA984" i="2" s="1"/>
  <c r="Z985" i="2"/>
  <c r="AA985" i="2" s="1"/>
  <c r="Z986" i="2"/>
  <c r="AA986" i="2" s="1"/>
  <c r="Z987" i="2"/>
  <c r="AA987" i="2" s="1"/>
  <c r="Z988" i="2"/>
  <c r="AA988" i="2" s="1"/>
  <c r="Z989" i="2"/>
  <c r="AA989" i="2" s="1"/>
  <c r="Z990" i="2"/>
  <c r="AA990" i="2" s="1"/>
  <c r="Z991" i="2"/>
  <c r="AA991" i="2" s="1"/>
  <c r="Z992" i="2"/>
  <c r="AA992" i="2" s="1"/>
  <c r="Z993" i="2"/>
  <c r="AA993" i="2" s="1"/>
  <c r="Z994" i="2"/>
  <c r="AA994" i="2" s="1"/>
  <c r="Z995" i="2"/>
  <c r="AA995" i="2" s="1"/>
  <c r="Z996" i="2"/>
  <c r="AA996" i="2" s="1"/>
  <c r="Z997" i="2"/>
  <c r="AA997" i="2" s="1"/>
  <c r="Z998" i="2"/>
  <c r="AA998" i="2" s="1"/>
  <c r="Z999" i="2"/>
  <c r="AA999" i="2" s="1"/>
  <c r="Z1000" i="2"/>
  <c r="AA1000" i="2" s="1"/>
  <c r="Z1001" i="2"/>
  <c r="AA1001" i="2" s="1"/>
  <c r="Z1002" i="2"/>
  <c r="AA1002" i="2" s="1"/>
  <c r="Z1003" i="2"/>
  <c r="AA1003" i="2" s="1"/>
  <c r="Z1004" i="2"/>
  <c r="AA1004" i="2" s="1"/>
  <c r="Z1005" i="2"/>
  <c r="AA1005" i="2" s="1"/>
  <c r="Z1006" i="2"/>
  <c r="AA1006" i="2" s="1"/>
  <c r="Z1007" i="2"/>
  <c r="AA1007" i="2" s="1"/>
  <c r="Z1008" i="2"/>
  <c r="AA1008" i="2" s="1"/>
  <c r="Z1009" i="2"/>
  <c r="AA1009" i="2" s="1"/>
  <c r="Z1010" i="2"/>
  <c r="AA1010" i="2" s="1"/>
  <c r="Z1011" i="2"/>
  <c r="AA1011" i="2" s="1"/>
  <c r="Z1012" i="2"/>
  <c r="AA1012" i="2" s="1"/>
  <c r="Z1013" i="2"/>
  <c r="AA1013" i="2" s="1"/>
  <c r="Z1014" i="2"/>
  <c r="AA1014" i="2" s="1"/>
  <c r="Z1015" i="2"/>
  <c r="AA1015" i="2" s="1"/>
  <c r="Z1016" i="2"/>
  <c r="AA1016" i="2" s="1"/>
  <c r="Z1017" i="2"/>
  <c r="AA1017" i="2" s="1"/>
  <c r="Z1018" i="2"/>
  <c r="AA1018" i="2" s="1"/>
  <c r="Z1019" i="2"/>
  <c r="AA1019" i="2" s="1"/>
  <c r="Z1020" i="2"/>
  <c r="AA1020" i="2" s="1"/>
  <c r="Z1021" i="2"/>
  <c r="AA1021" i="2" s="1"/>
  <c r="Z1022" i="2"/>
  <c r="AA1022" i="2" s="1"/>
  <c r="Z1023" i="2"/>
  <c r="AA1023" i="2" s="1"/>
  <c r="Z1024" i="2"/>
  <c r="AA1024" i="2" s="1"/>
  <c r="Z1025" i="2"/>
  <c r="AA1025" i="2" s="1"/>
  <c r="Z1026" i="2"/>
  <c r="AA1026" i="2" s="1"/>
  <c r="Z1027" i="2"/>
  <c r="AA1027" i="2" s="1"/>
  <c r="Z1028" i="2"/>
  <c r="AA1028" i="2" s="1"/>
  <c r="Z1029" i="2"/>
  <c r="AA1029" i="2" s="1"/>
  <c r="Z1030" i="2"/>
  <c r="AA1030" i="2" s="1"/>
  <c r="Z1031" i="2"/>
  <c r="AA1031" i="2" s="1"/>
  <c r="Z1032" i="2"/>
  <c r="AA1032" i="2" s="1"/>
  <c r="Z1033" i="2"/>
  <c r="AA1033" i="2" s="1"/>
  <c r="Z1034" i="2"/>
  <c r="AA1034" i="2" s="1"/>
  <c r="Z1035" i="2"/>
  <c r="AA1035" i="2" s="1"/>
  <c r="Z1036" i="2"/>
  <c r="AA1036" i="2" s="1"/>
  <c r="Z1037" i="2"/>
  <c r="AA1037" i="2" s="1"/>
  <c r="Z1038" i="2"/>
  <c r="AA1038" i="2" s="1"/>
  <c r="Z1039" i="2"/>
  <c r="AA1039" i="2" s="1"/>
  <c r="Z1040" i="2"/>
  <c r="AA1040" i="2" s="1"/>
  <c r="Z1041" i="2"/>
  <c r="AA1041" i="2" s="1"/>
  <c r="Z1042" i="2"/>
  <c r="AA1042" i="2" s="1"/>
  <c r="Z1043" i="2"/>
  <c r="AA1043" i="2" s="1"/>
  <c r="Z1044" i="2"/>
  <c r="AA1044" i="2" s="1"/>
  <c r="Z1045" i="2"/>
  <c r="AA1045" i="2" s="1"/>
  <c r="Z1046" i="2"/>
  <c r="AA1046" i="2" s="1"/>
  <c r="Z1047" i="2"/>
  <c r="AA1047" i="2" s="1"/>
  <c r="Z1048" i="2"/>
  <c r="AA1048" i="2" s="1"/>
  <c r="Z1049" i="2"/>
  <c r="AA1049" i="2" s="1"/>
  <c r="Z1050" i="2"/>
  <c r="AA1050" i="2" s="1"/>
  <c r="Z1051" i="2"/>
  <c r="AA1051" i="2" s="1"/>
  <c r="Z1052" i="2"/>
  <c r="AA1052" i="2" s="1"/>
  <c r="Z1053" i="2"/>
  <c r="AA1053" i="2" s="1"/>
  <c r="Z1054" i="2"/>
  <c r="AA1054" i="2" s="1"/>
  <c r="Z1055" i="2"/>
  <c r="AA1055" i="2" s="1"/>
  <c r="Z1056" i="2"/>
  <c r="AA1056" i="2" s="1"/>
  <c r="Z1057" i="2"/>
  <c r="AA1057" i="2" s="1"/>
  <c r="Z1058" i="2"/>
  <c r="AA1058" i="2" s="1"/>
  <c r="Z1059" i="2"/>
  <c r="AA1059" i="2" s="1"/>
  <c r="Z1060" i="2"/>
  <c r="AA1060" i="2" s="1"/>
  <c r="Z1061" i="2"/>
  <c r="AA1061" i="2" s="1"/>
  <c r="Z1062" i="2"/>
  <c r="AA1062" i="2" s="1"/>
  <c r="Z1063" i="2"/>
  <c r="AA1063" i="2" s="1"/>
  <c r="Z1064" i="2"/>
  <c r="AA1064" i="2" s="1"/>
  <c r="Z1065" i="2"/>
  <c r="AA1065" i="2" s="1"/>
  <c r="Z1066" i="2"/>
  <c r="AA1066" i="2" s="1"/>
  <c r="Z1067" i="2"/>
  <c r="AA1067" i="2" s="1"/>
  <c r="Z1068" i="2"/>
  <c r="AA1068" i="2" s="1"/>
  <c r="Z1069" i="2"/>
  <c r="AA1069" i="2" s="1"/>
  <c r="Z1070" i="2"/>
  <c r="AA1070" i="2" s="1"/>
  <c r="Z1071" i="2"/>
  <c r="AA1071" i="2" s="1"/>
  <c r="Z1072" i="2"/>
  <c r="AA1072" i="2" s="1"/>
  <c r="Z1073" i="2"/>
  <c r="AA1073" i="2" s="1"/>
  <c r="Z1074" i="2"/>
  <c r="AA1074" i="2" s="1"/>
  <c r="Z1075" i="2"/>
  <c r="AA1075" i="2" s="1"/>
  <c r="Z1076" i="2"/>
  <c r="AA1076" i="2" s="1"/>
  <c r="Z1077" i="2"/>
  <c r="AA1077" i="2" s="1"/>
  <c r="Z1078" i="2"/>
  <c r="AA1078" i="2" s="1"/>
  <c r="Z1079" i="2"/>
  <c r="AA1079" i="2" s="1"/>
  <c r="Z1080" i="2"/>
  <c r="AA1080" i="2" s="1"/>
  <c r="Z1081" i="2"/>
  <c r="AA1081" i="2" s="1"/>
  <c r="Z1082" i="2"/>
  <c r="AA1082" i="2" s="1"/>
  <c r="Z1083" i="2"/>
  <c r="AA1083" i="2" s="1"/>
  <c r="Z1084" i="2"/>
  <c r="AA1084" i="2" s="1"/>
  <c r="Z1085" i="2"/>
  <c r="AA1085" i="2" s="1"/>
  <c r="Z1086" i="2"/>
  <c r="AA1086" i="2" s="1"/>
  <c r="Z1087" i="2"/>
  <c r="AA1087" i="2" s="1"/>
  <c r="Z1088" i="2"/>
  <c r="AA1088" i="2" s="1"/>
  <c r="Z1089" i="2"/>
  <c r="AA1089" i="2" s="1"/>
  <c r="Z1090" i="2"/>
  <c r="AA1090" i="2" s="1"/>
  <c r="Z1091" i="2"/>
  <c r="AA1091" i="2" s="1"/>
  <c r="Z1092" i="2"/>
  <c r="AA1092" i="2" s="1"/>
  <c r="Z1093" i="2"/>
  <c r="AA1093" i="2" s="1"/>
  <c r="Z1094" i="2"/>
  <c r="AA1094" i="2" s="1"/>
  <c r="Z1095" i="2"/>
  <c r="AA1095" i="2" s="1"/>
  <c r="Z1096" i="2"/>
  <c r="AA1096" i="2" s="1"/>
  <c r="Z1097" i="2"/>
  <c r="AA1097" i="2" s="1"/>
  <c r="Z1098" i="2"/>
  <c r="AA1098" i="2" s="1"/>
  <c r="Z1099" i="2"/>
  <c r="AA1099" i="2" s="1"/>
  <c r="Z1100" i="2"/>
  <c r="AA1100" i="2" s="1"/>
  <c r="Z1101" i="2"/>
  <c r="AA1101" i="2" s="1"/>
  <c r="Z1102" i="2"/>
  <c r="AA1102" i="2" s="1"/>
  <c r="Z1103" i="2"/>
  <c r="AA1103" i="2" s="1"/>
  <c r="Z1104" i="2"/>
  <c r="AA1104" i="2" s="1"/>
  <c r="Z1105" i="2"/>
  <c r="AA1105" i="2" s="1"/>
  <c r="Z1106" i="2"/>
  <c r="AA1106" i="2" s="1"/>
  <c r="Z1107" i="2"/>
  <c r="AA1107" i="2" s="1"/>
  <c r="Z1108" i="2"/>
  <c r="AA1108" i="2" s="1"/>
  <c r="Z1109" i="2"/>
  <c r="AA1109" i="2" s="1"/>
  <c r="Z1110" i="2"/>
  <c r="AA1110" i="2" s="1"/>
  <c r="Z1111" i="2"/>
  <c r="AA1111" i="2" s="1"/>
  <c r="Z1112" i="2"/>
  <c r="AA1112" i="2" s="1"/>
  <c r="Z1113" i="2"/>
  <c r="AA1113" i="2" s="1"/>
  <c r="Z1114" i="2"/>
  <c r="AA1114" i="2" s="1"/>
  <c r="Z1115" i="2"/>
  <c r="AA1115" i="2" s="1"/>
  <c r="Z1116" i="2"/>
  <c r="AA1116" i="2" s="1"/>
  <c r="Z1117" i="2"/>
  <c r="AA1117" i="2" s="1"/>
  <c r="Z1118" i="2"/>
  <c r="AA1118" i="2" s="1"/>
  <c r="Z1119" i="2"/>
  <c r="AA1119" i="2" s="1"/>
  <c r="Z1120" i="2"/>
  <c r="AA1120" i="2" s="1"/>
  <c r="Z1121" i="2"/>
  <c r="AA1121" i="2" s="1"/>
  <c r="Z1122" i="2"/>
  <c r="AA1122" i="2" s="1"/>
  <c r="Z1123" i="2"/>
  <c r="AA1123" i="2" s="1"/>
  <c r="Z1124" i="2"/>
  <c r="AA1124" i="2" s="1"/>
  <c r="Z1125" i="2"/>
  <c r="AA1125" i="2" s="1"/>
  <c r="Z1126" i="2"/>
  <c r="AA1126" i="2" s="1"/>
  <c r="Z1127" i="2"/>
  <c r="AA1127" i="2" s="1"/>
  <c r="Z1128" i="2"/>
  <c r="AA1128" i="2" s="1"/>
  <c r="Z1129" i="2"/>
  <c r="AA1129" i="2" s="1"/>
  <c r="Z1130" i="2"/>
  <c r="AA1130" i="2" s="1"/>
  <c r="Z1131" i="2"/>
  <c r="AA1131" i="2" s="1"/>
  <c r="Z1132" i="2"/>
  <c r="AA1132" i="2" s="1"/>
  <c r="Z1133" i="2"/>
  <c r="AA1133" i="2" s="1"/>
  <c r="Z1134" i="2"/>
  <c r="AA1134" i="2" s="1"/>
  <c r="Z1135" i="2"/>
  <c r="AA1135" i="2" s="1"/>
  <c r="Z1136" i="2"/>
  <c r="AA1136" i="2" s="1"/>
  <c r="Z1137" i="2"/>
  <c r="AA1137" i="2" s="1"/>
  <c r="Z1138" i="2"/>
  <c r="AA1138" i="2" s="1"/>
  <c r="Z1139" i="2"/>
  <c r="AA1139" i="2" s="1"/>
  <c r="Z1140" i="2"/>
  <c r="AA1140" i="2" s="1"/>
  <c r="Z1141" i="2"/>
  <c r="AA1141" i="2" s="1"/>
  <c r="Z1142" i="2"/>
  <c r="AA1142" i="2" s="1"/>
  <c r="Z1143" i="2"/>
  <c r="AA1143" i="2" s="1"/>
  <c r="Z1144" i="2"/>
  <c r="AA1144" i="2" s="1"/>
  <c r="Z1145" i="2"/>
  <c r="AA1145" i="2" s="1"/>
  <c r="Z1146" i="2"/>
  <c r="AA1146" i="2" s="1"/>
  <c r="Z1147" i="2"/>
  <c r="AA1147" i="2" s="1"/>
  <c r="Z1148" i="2"/>
  <c r="AA1148" i="2" s="1"/>
  <c r="Z1149" i="2"/>
  <c r="AA1149" i="2" s="1"/>
  <c r="Z1150" i="2"/>
  <c r="AA1150" i="2" s="1"/>
  <c r="Z1151" i="2"/>
  <c r="AA1151" i="2" s="1"/>
  <c r="Z1152" i="2"/>
  <c r="AA1152" i="2" s="1"/>
  <c r="Z1153" i="2"/>
  <c r="AA1153" i="2" s="1"/>
  <c r="Z1154" i="2"/>
  <c r="AA1154" i="2" s="1"/>
  <c r="Z1155" i="2"/>
  <c r="AA1155" i="2" s="1"/>
  <c r="Z1156" i="2"/>
  <c r="AA1156" i="2" s="1"/>
  <c r="Z1157" i="2"/>
  <c r="AA1157" i="2" s="1"/>
  <c r="Z1158" i="2"/>
  <c r="AA1158" i="2" s="1"/>
  <c r="Z1159" i="2"/>
  <c r="AA1159" i="2" s="1"/>
  <c r="Z1160" i="2"/>
  <c r="AA1160" i="2" s="1"/>
  <c r="Z1161" i="2"/>
  <c r="AA1161" i="2" s="1"/>
  <c r="Z1162" i="2"/>
  <c r="AA1162" i="2" s="1"/>
  <c r="Z1163" i="2"/>
  <c r="AA1163" i="2" s="1"/>
  <c r="Z1164" i="2"/>
  <c r="AA1164" i="2" s="1"/>
  <c r="Z1165" i="2"/>
  <c r="AA1165" i="2" s="1"/>
  <c r="Z1166" i="2"/>
  <c r="AA1166" i="2" s="1"/>
  <c r="Z1167" i="2"/>
  <c r="AA1167" i="2" s="1"/>
  <c r="Z1168" i="2"/>
  <c r="AA1168" i="2" s="1"/>
  <c r="Z1169" i="2"/>
  <c r="AA1169" i="2" s="1"/>
  <c r="Z1170" i="2"/>
  <c r="AA1170" i="2" s="1"/>
  <c r="Z1171" i="2"/>
  <c r="AA1171" i="2" s="1"/>
  <c r="Z1172" i="2"/>
  <c r="AA1172" i="2" s="1"/>
  <c r="Z1173" i="2"/>
  <c r="AA1173" i="2" s="1"/>
  <c r="Z1174" i="2"/>
  <c r="AA1174" i="2" s="1"/>
  <c r="Z1175" i="2"/>
  <c r="AA1175" i="2" s="1"/>
  <c r="Z1176" i="2"/>
  <c r="AA1176" i="2" s="1"/>
  <c r="Z1177" i="2"/>
  <c r="AA1177" i="2" s="1"/>
  <c r="Z1178" i="2"/>
  <c r="AA1178" i="2" s="1"/>
  <c r="Z1179" i="2"/>
  <c r="AA1179" i="2" s="1"/>
  <c r="Z1180" i="2"/>
  <c r="AA1180" i="2" s="1"/>
  <c r="Z1181" i="2"/>
  <c r="AA1181" i="2" s="1"/>
  <c r="Z1182" i="2"/>
  <c r="AA1182" i="2" s="1"/>
  <c r="Z1183" i="2"/>
  <c r="AA1183" i="2" s="1"/>
  <c r="Z1184" i="2"/>
  <c r="AA1184" i="2" s="1"/>
  <c r="Z1185" i="2"/>
  <c r="AA1185" i="2" s="1"/>
  <c r="Z1186" i="2"/>
  <c r="AA1186" i="2" s="1"/>
  <c r="Z1187" i="2"/>
  <c r="AA1187" i="2" s="1"/>
  <c r="Z1188" i="2"/>
  <c r="AA1188" i="2" s="1"/>
  <c r="Z1189" i="2"/>
  <c r="AA1189" i="2" s="1"/>
  <c r="Z1190" i="2"/>
  <c r="AA1190" i="2" s="1"/>
  <c r="Z1191" i="2"/>
  <c r="AA1191" i="2" s="1"/>
  <c r="Z1192" i="2"/>
  <c r="AA1192" i="2" s="1"/>
  <c r="Z1193" i="2"/>
  <c r="AA1193" i="2" s="1"/>
  <c r="Z1194" i="2"/>
  <c r="AA1194" i="2" s="1"/>
  <c r="Z1195" i="2"/>
  <c r="AA1195" i="2" s="1"/>
  <c r="Z1196" i="2"/>
  <c r="AA1196" i="2" s="1"/>
  <c r="Z1197" i="2"/>
  <c r="AA1197" i="2" s="1"/>
  <c r="Z1198" i="2"/>
  <c r="AA1198" i="2" s="1"/>
  <c r="Z1199" i="2"/>
  <c r="AA1199" i="2" s="1"/>
  <c r="Z1200" i="2"/>
  <c r="AA1200" i="2" s="1"/>
  <c r="Z1201" i="2"/>
  <c r="AA1201" i="2" s="1"/>
  <c r="Z1202" i="2"/>
  <c r="AA1202" i="2" s="1"/>
  <c r="Z1203" i="2"/>
  <c r="AA1203" i="2" s="1"/>
  <c r="Z1204" i="2"/>
  <c r="AA1204" i="2" s="1"/>
  <c r="Z1205" i="2"/>
  <c r="AA1205" i="2" s="1"/>
  <c r="Z1206" i="2"/>
  <c r="AA1206" i="2" s="1"/>
  <c r="Z1207" i="2"/>
  <c r="AA1207" i="2" s="1"/>
  <c r="Z1208" i="2"/>
  <c r="AA1208" i="2" s="1"/>
  <c r="Z1209" i="2"/>
  <c r="AA1209" i="2" s="1"/>
  <c r="Z1210" i="2"/>
  <c r="AA1210" i="2" s="1"/>
  <c r="Z1211" i="2"/>
  <c r="AA1211" i="2" s="1"/>
  <c r="Z1212" i="2"/>
  <c r="AA1212" i="2" s="1"/>
  <c r="Z1213" i="2"/>
  <c r="AA1213" i="2" s="1"/>
  <c r="Z1214" i="2"/>
  <c r="AA1214" i="2" s="1"/>
  <c r="Z1215" i="2"/>
  <c r="AA1215" i="2" s="1"/>
  <c r="Z1216" i="2"/>
  <c r="AA1216" i="2" s="1"/>
  <c r="Z1217" i="2"/>
  <c r="AA1217" i="2" s="1"/>
  <c r="Z1218" i="2"/>
  <c r="AA1218" i="2" s="1"/>
  <c r="Z1219" i="2"/>
  <c r="AA1219" i="2" s="1"/>
  <c r="Z1220" i="2"/>
  <c r="AA1220" i="2" s="1"/>
  <c r="Z1221" i="2"/>
  <c r="AA1221" i="2" s="1"/>
  <c r="Z1222" i="2"/>
  <c r="AA1222" i="2" s="1"/>
  <c r="Z1223" i="2"/>
  <c r="AA1223" i="2" s="1"/>
  <c r="Z1224" i="2"/>
  <c r="AA1224" i="2" s="1"/>
  <c r="Z1225" i="2"/>
  <c r="AA1225" i="2" s="1"/>
  <c r="Z1226" i="2"/>
  <c r="AA1226" i="2" s="1"/>
  <c r="Z1227" i="2"/>
  <c r="AA1227" i="2" s="1"/>
  <c r="Z1228" i="2"/>
  <c r="AA1228" i="2" s="1"/>
  <c r="Z1229" i="2"/>
  <c r="AA1229" i="2" s="1"/>
  <c r="Z1230" i="2"/>
  <c r="AA1230" i="2" s="1"/>
  <c r="Z1231" i="2"/>
  <c r="AA1231" i="2" s="1"/>
  <c r="Z1232" i="2"/>
  <c r="AA1232" i="2" s="1"/>
  <c r="Z1233" i="2"/>
  <c r="AA1233" i="2" s="1"/>
  <c r="Z1234" i="2"/>
  <c r="AA1234" i="2" s="1"/>
  <c r="Z1235" i="2"/>
  <c r="AA1235" i="2" s="1"/>
  <c r="Z1236" i="2"/>
  <c r="AA1236" i="2" s="1"/>
  <c r="Z1237" i="2"/>
  <c r="AA1237" i="2" s="1"/>
  <c r="Z1238" i="2"/>
  <c r="AA1238" i="2" s="1"/>
  <c r="Z1239" i="2"/>
  <c r="AA1239" i="2" s="1"/>
  <c r="Z1240" i="2"/>
  <c r="AA1240" i="2" s="1"/>
  <c r="Z1241" i="2"/>
  <c r="AA1241" i="2" s="1"/>
  <c r="Z1242" i="2"/>
  <c r="AA1242" i="2" s="1"/>
  <c r="Z1243" i="2"/>
  <c r="AA1243" i="2" s="1"/>
  <c r="Z1244" i="2"/>
  <c r="AA1244" i="2" s="1"/>
  <c r="Z1245" i="2"/>
  <c r="AA1245" i="2" s="1"/>
  <c r="Z1246" i="2"/>
  <c r="AA1246" i="2" s="1"/>
  <c r="Z1247" i="2"/>
  <c r="AA1247" i="2" s="1"/>
  <c r="Z1248" i="2"/>
  <c r="AA1248" i="2" s="1"/>
  <c r="Z1249" i="2"/>
  <c r="AA1249" i="2" s="1"/>
  <c r="Z1250" i="2"/>
  <c r="AA1250" i="2" s="1"/>
  <c r="Z1251" i="2"/>
  <c r="AA1251" i="2" s="1"/>
  <c r="Z1252" i="2"/>
  <c r="AA1252" i="2" s="1"/>
  <c r="Z1253" i="2"/>
  <c r="AA1253" i="2" s="1"/>
  <c r="Z1254" i="2"/>
  <c r="AA1254" i="2" s="1"/>
  <c r="Z1255" i="2"/>
  <c r="AA1255" i="2" s="1"/>
  <c r="Z1256" i="2"/>
  <c r="AA1256" i="2" s="1"/>
  <c r="Z1257" i="2"/>
  <c r="AA1257" i="2" s="1"/>
  <c r="Z1258" i="2"/>
  <c r="AA1258" i="2" s="1"/>
  <c r="Z1259" i="2"/>
  <c r="AA1259" i="2" s="1"/>
  <c r="Z1260" i="2"/>
  <c r="AA1260" i="2" s="1"/>
  <c r="Z1261" i="2"/>
  <c r="AA1261" i="2" s="1"/>
  <c r="Z1262" i="2"/>
  <c r="AA1262" i="2" s="1"/>
  <c r="Z1263" i="2"/>
  <c r="AA1263" i="2" s="1"/>
  <c r="Z1264" i="2"/>
  <c r="AA1264" i="2" s="1"/>
  <c r="Z1265" i="2"/>
  <c r="AA1265" i="2" s="1"/>
  <c r="Z1266" i="2"/>
  <c r="AA1266" i="2" s="1"/>
  <c r="Z1267" i="2"/>
  <c r="AA1267" i="2" s="1"/>
  <c r="Z1268" i="2"/>
  <c r="AA1268" i="2" s="1"/>
  <c r="Z1269" i="2"/>
  <c r="AA1269" i="2" s="1"/>
  <c r="Z1270" i="2"/>
  <c r="AA1270" i="2" s="1"/>
  <c r="Z1271" i="2"/>
  <c r="AA1271" i="2" s="1"/>
  <c r="Z1272" i="2"/>
  <c r="AA1272" i="2" s="1"/>
  <c r="Z1273" i="2"/>
  <c r="AA1273" i="2" s="1"/>
  <c r="Z4" i="2"/>
  <c r="AA4" i="2" s="1"/>
  <c r="B28" i="10" l="1"/>
  <c r="B57" i="10"/>
  <c r="C8" i="19"/>
  <c r="E296" i="19"/>
  <c r="E99" i="18"/>
  <c r="E13" i="18"/>
  <c r="E210" i="19"/>
  <c r="G81" i="17"/>
  <c r="G93" i="17" s="1"/>
  <c r="E161" i="10"/>
  <c r="G188" i="19"/>
  <c r="D31" i="18"/>
  <c r="H31" i="18" s="1"/>
  <c r="D228" i="19"/>
  <c r="H228" i="19" s="1"/>
  <c r="D170" i="18"/>
  <c r="D367" i="19"/>
  <c r="B105" i="10"/>
  <c r="E4" i="19"/>
  <c r="F16" i="19"/>
  <c r="B143" i="10"/>
  <c r="F14" i="19"/>
  <c r="B141" i="10"/>
  <c r="D368" i="19"/>
  <c r="D171" i="18"/>
  <c r="D277" i="19"/>
  <c r="F82" i="10"/>
  <c r="D80" i="18"/>
  <c r="C274" i="19"/>
  <c r="H274" i="19" s="1"/>
  <c r="C77" i="18"/>
  <c r="H77" i="18" s="1"/>
  <c r="C295" i="19"/>
  <c r="H295" i="19" s="1"/>
  <c r="C98" i="18"/>
  <c r="H98" i="18" s="1"/>
  <c r="C197" i="19"/>
  <c r="E66" i="10"/>
  <c r="C90" i="17"/>
  <c r="E37" i="10"/>
  <c r="C42" i="19"/>
  <c r="C55" i="10"/>
  <c r="C26" i="10"/>
  <c r="C25" i="13"/>
  <c r="B60" i="10"/>
  <c r="C11" i="19"/>
  <c r="B31" i="10"/>
  <c r="C44" i="19"/>
  <c r="C27" i="13"/>
  <c r="D5" i="19"/>
  <c r="B80" i="10"/>
  <c r="G80" i="10" s="1"/>
  <c r="C349" i="19"/>
  <c r="H349" i="19" s="1"/>
  <c r="C152" i="18"/>
  <c r="H152" i="18" s="1"/>
  <c r="C386" i="19"/>
  <c r="H386" i="19" s="1"/>
  <c r="C189" i="18"/>
  <c r="H189" i="18" s="1"/>
  <c r="D109" i="10"/>
  <c r="E62" i="19"/>
  <c r="E9" i="16"/>
  <c r="B161" i="10"/>
  <c r="G8" i="19"/>
  <c r="E82" i="10"/>
  <c r="D80" i="17"/>
  <c r="D187" i="19"/>
  <c r="E14" i="19"/>
  <c r="B115" i="10"/>
  <c r="G115" i="10" s="1"/>
  <c r="C26" i="19"/>
  <c r="C57" i="10"/>
  <c r="C9" i="13"/>
  <c r="C95" i="18"/>
  <c r="H95" i="18" s="1"/>
  <c r="C292" i="19"/>
  <c r="H292" i="19" s="1"/>
  <c r="E457" i="19"/>
  <c r="E260" i="18"/>
  <c r="E368" i="19"/>
  <c r="F109" i="10"/>
  <c r="E171" i="18"/>
  <c r="D188" i="19"/>
  <c r="D81" i="17"/>
  <c r="D97" i="19"/>
  <c r="D82" i="10"/>
  <c r="D44" i="16"/>
  <c r="D8" i="19"/>
  <c r="B83" i="10"/>
  <c r="E56" i="10"/>
  <c r="E27" i="10"/>
  <c r="C115" i="19"/>
  <c r="H115" i="19" s="1"/>
  <c r="C8" i="17"/>
  <c r="C257" i="18"/>
  <c r="H257" i="18" s="1"/>
  <c r="C454" i="19"/>
  <c r="H454" i="19" s="1"/>
  <c r="C183" i="19"/>
  <c r="E23" i="10"/>
  <c r="C76" i="17"/>
  <c r="E52" i="10"/>
  <c r="B63" i="10"/>
  <c r="B34" i="10"/>
  <c r="C14" i="19"/>
  <c r="B61" i="10"/>
  <c r="C12" i="19"/>
  <c r="B32" i="10"/>
  <c r="C134" i="19"/>
  <c r="H134" i="19" s="1"/>
  <c r="C27" i="17"/>
  <c r="H27" i="17" s="1"/>
  <c r="C116" i="18"/>
  <c r="H116" i="18" s="1"/>
  <c r="C313" i="19"/>
  <c r="H313" i="19" s="1"/>
  <c r="G19" i="19"/>
  <c r="B172" i="10"/>
  <c r="B165" i="10"/>
  <c r="G12" i="19"/>
  <c r="B81" i="10"/>
  <c r="D6" i="19"/>
  <c r="E42" i="19"/>
  <c r="C107" i="10"/>
  <c r="E25" i="13"/>
  <c r="E6" i="19"/>
  <c r="B107" i="10"/>
  <c r="C213" i="19"/>
  <c r="H213" i="19" s="1"/>
  <c r="F35" i="10"/>
  <c r="F64" i="10"/>
  <c r="C16" i="18"/>
  <c r="H16" i="18" s="1"/>
  <c r="E19" i="19"/>
  <c r="B120" i="10"/>
  <c r="G120" i="10" s="1"/>
  <c r="E277" i="19"/>
  <c r="E80" i="18"/>
  <c r="F108" i="10"/>
  <c r="E109" i="10"/>
  <c r="E188" i="19"/>
  <c r="E81" i="17"/>
  <c r="F11" i="19"/>
  <c r="B138" i="10"/>
  <c r="F120" i="19"/>
  <c r="E139" i="10"/>
  <c r="F13" i="17"/>
  <c r="F93" i="17" s="1"/>
  <c r="D7" i="19"/>
  <c r="B82" i="10"/>
  <c r="C185" i="18"/>
  <c r="C382" i="19"/>
  <c r="E32" i="10"/>
  <c r="E61" i="10"/>
  <c r="C120" i="19"/>
  <c r="C13" i="17"/>
  <c r="D206" i="19"/>
  <c r="D9" i="18"/>
  <c r="B94" i="10"/>
  <c r="D19" i="19"/>
  <c r="C206" i="19"/>
  <c r="C9" i="18"/>
  <c r="F32" i="10"/>
  <c r="C103" i="18"/>
  <c r="C300" i="19"/>
  <c r="H300" i="19" s="1"/>
  <c r="F61" i="10"/>
  <c r="C81" i="18"/>
  <c r="H81" i="18" s="1"/>
  <c r="C278" i="19"/>
  <c r="H278" i="19" s="1"/>
  <c r="D132" i="10"/>
  <c r="D25" i="10"/>
  <c r="F95" i="19"/>
  <c r="H95" i="19" s="1"/>
  <c r="F42" i="16"/>
  <c r="G18" i="19"/>
  <c r="B171" i="10"/>
  <c r="G103" i="19"/>
  <c r="H103" i="19" s="1"/>
  <c r="G50" i="16"/>
  <c r="H50" i="16" s="1"/>
  <c r="C172" i="10"/>
  <c r="G55" i="19"/>
  <c r="G38" i="13"/>
  <c r="D199" i="19"/>
  <c r="E94" i="10"/>
  <c r="D92" i="17"/>
  <c r="C81" i="10"/>
  <c r="D42" i="19"/>
  <c r="D25" i="13"/>
  <c r="B35" i="10"/>
  <c r="C15" i="19"/>
  <c r="H15" i="19" s="1"/>
  <c r="B64" i="10"/>
  <c r="E18" i="19"/>
  <c r="B119" i="10"/>
  <c r="G119" i="10" s="1"/>
  <c r="D108" i="10"/>
  <c r="D121" i="10" s="1"/>
  <c r="E97" i="19"/>
  <c r="E44" i="16"/>
  <c r="F139" i="10"/>
  <c r="F300" i="19"/>
  <c r="F103" i="18"/>
  <c r="B140" i="10"/>
  <c r="F13" i="19"/>
  <c r="D18" i="19"/>
  <c r="B93" i="10"/>
  <c r="C99" i="18"/>
  <c r="C296" i="19"/>
  <c r="C202" i="19"/>
  <c r="F53" i="10"/>
  <c r="F24" i="10"/>
  <c r="C5" i="18"/>
  <c r="B30" i="10"/>
  <c r="G10" i="19"/>
  <c r="H10" i="19" s="1"/>
  <c r="B163" i="10"/>
  <c r="B157" i="10"/>
  <c r="G4" i="19"/>
  <c r="E5" i="19"/>
  <c r="B106" i="10"/>
  <c r="G106" i="10" s="1"/>
  <c r="B132" i="10"/>
  <c r="F5" i="19"/>
  <c r="B25" i="10"/>
  <c r="C79" i="19"/>
  <c r="H79" i="19" s="1"/>
  <c r="D56" i="10"/>
  <c r="C26" i="16"/>
  <c r="H26" i="16" s="1"/>
  <c r="D27" i="10"/>
  <c r="C117" i="10"/>
  <c r="E52" i="19"/>
  <c r="E35" i="13"/>
  <c r="F4" i="19"/>
  <c r="B131" i="10"/>
  <c r="G17" i="19"/>
  <c r="B170" i="10"/>
  <c r="G67" i="19"/>
  <c r="H67" i="19" s="1"/>
  <c r="D33" i="10"/>
  <c r="D166" i="10"/>
  <c r="G14" i="16"/>
  <c r="G54" i="19"/>
  <c r="C171" i="10"/>
  <c r="G37" i="13"/>
  <c r="E170" i="18"/>
  <c r="E367" i="19"/>
  <c r="D198" i="19"/>
  <c r="E93" i="10"/>
  <c r="D91" i="17"/>
  <c r="B118" i="10"/>
  <c r="G118" i="10" s="1"/>
  <c r="E17" i="19"/>
  <c r="E153" i="18"/>
  <c r="H153" i="18" s="1"/>
  <c r="E350" i="19"/>
  <c r="H350" i="19" s="1"/>
  <c r="C109" i="10"/>
  <c r="E44" i="19"/>
  <c r="E27" i="13"/>
  <c r="F131" i="10"/>
  <c r="F202" i="19"/>
  <c r="F5" i="18"/>
  <c r="D120" i="19"/>
  <c r="E87" i="10"/>
  <c r="D13" i="17"/>
  <c r="D210" i="19"/>
  <c r="F87" i="10"/>
  <c r="D13" i="18"/>
  <c r="C28" i="10"/>
  <c r="D26" i="19"/>
  <c r="C83" i="10"/>
  <c r="D9" i="13"/>
  <c r="D17" i="19"/>
  <c r="B92" i="10"/>
  <c r="C68" i="10"/>
  <c r="C55" i="19"/>
  <c r="C39" i="10"/>
  <c r="C38" i="13"/>
  <c r="H38" i="13" s="1"/>
  <c r="E57" i="10"/>
  <c r="C116" i="19"/>
  <c r="E28" i="10"/>
  <c r="C9" i="17"/>
  <c r="C2" i="19"/>
  <c r="B51" i="10"/>
  <c r="B22" i="10"/>
  <c r="B68" i="10"/>
  <c r="C19" i="19"/>
  <c r="B39" i="10"/>
  <c r="B53" i="10"/>
  <c r="C4" i="19"/>
  <c r="B24" i="10"/>
  <c r="F57" i="10"/>
  <c r="F28" i="10"/>
  <c r="C171" i="18"/>
  <c r="C368" i="19"/>
  <c r="C43" i="19"/>
  <c r="H43" i="19" s="1"/>
  <c r="C27" i="10"/>
  <c r="C26" i="13"/>
  <c r="H26" i="13" s="1"/>
  <c r="C56" i="10"/>
  <c r="G11" i="19"/>
  <c r="B164" i="10"/>
  <c r="B169" i="10"/>
  <c r="G16" i="19"/>
  <c r="B166" i="10"/>
  <c r="G13" i="19"/>
  <c r="C170" i="10"/>
  <c r="G53" i="19"/>
  <c r="G36" i="13"/>
  <c r="E187" i="19"/>
  <c r="E108" i="10"/>
  <c r="E121" i="10" s="1"/>
  <c r="E80" i="17"/>
  <c r="E93" i="17" s="1"/>
  <c r="D197" i="19"/>
  <c r="E92" i="10"/>
  <c r="D90" i="17"/>
  <c r="E202" i="19"/>
  <c r="E5" i="18"/>
  <c r="F105" i="10"/>
  <c r="C260" i="18"/>
  <c r="C457" i="19"/>
  <c r="E16" i="19"/>
  <c r="B117" i="10"/>
  <c r="G117" i="10" s="1"/>
  <c r="E80" i="19"/>
  <c r="H80" i="19" s="1"/>
  <c r="E27" i="16"/>
  <c r="H27" i="16" s="1"/>
  <c r="F19" i="19"/>
  <c r="B146" i="10"/>
  <c r="F6" i="19"/>
  <c r="B133" i="10"/>
  <c r="D202" i="19"/>
  <c r="D5" i="18"/>
  <c r="D12" i="19"/>
  <c r="B87" i="10"/>
  <c r="G87" i="10" s="1"/>
  <c r="D296" i="19"/>
  <c r="F83" i="10"/>
  <c r="D99" i="18"/>
  <c r="B89" i="10"/>
  <c r="G89" i="10" s="1"/>
  <c r="D14" i="19"/>
  <c r="C67" i="10"/>
  <c r="C38" i="10"/>
  <c r="C54" i="19"/>
  <c r="H54" i="19" s="1"/>
  <c r="C37" i="13"/>
  <c r="C13" i="19"/>
  <c r="B62" i="10"/>
  <c r="B33" i="10"/>
  <c r="C18" i="19"/>
  <c r="B67" i="10"/>
  <c r="B38" i="10"/>
  <c r="C367" i="19"/>
  <c r="H367" i="19" s="1"/>
  <c r="F27" i="10"/>
  <c r="C170" i="18"/>
  <c r="H170" i="18" s="1"/>
  <c r="F56" i="10"/>
  <c r="C188" i="19"/>
  <c r="H188" i="19" s="1"/>
  <c r="C81" i="17"/>
  <c r="F13" i="18"/>
  <c r="F210" i="19"/>
  <c r="C85" i="17"/>
  <c r="H85" i="17" s="1"/>
  <c r="C192" i="19"/>
  <c r="H192" i="19" s="1"/>
  <c r="D83" i="10"/>
  <c r="D62" i="19"/>
  <c r="H62" i="19" s="1"/>
  <c r="D28" i="10"/>
  <c r="D9" i="16"/>
  <c r="F157" i="10"/>
  <c r="G202" i="19"/>
  <c r="G5" i="18"/>
  <c r="G14" i="19"/>
  <c r="B167" i="10"/>
  <c r="C169" i="10"/>
  <c r="G52" i="19"/>
  <c r="G35" i="13"/>
  <c r="G39" i="13" s="1"/>
  <c r="E11" i="19"/>
  <c r="B112" i="10"/>
  <c r="G112" i="10" s="1"/>
  <c r="D183" i="19"/>
  <c r="E78" i="10"/>
  <c r="D76" i="17"/>
  <c r="B108" i="10"/>
  <c r="G108" i="10" s="1"/>
  <c r="E7" i="19"/>
  <c r="C277" i="19"/>
  <c r="H277" i="19" s="1"/>
  <c r="C80" i="18"/>
  <c r="H80" i="18" s="1"/>
  <c r="D65" i="10"/>
  <c r="C70" i="19"/>
  <c r="H70" i="19" s="1"/>
  <c r="D36" i="10"/>
  <c r="C17" i="16"/>
  <c r="H17" i="16" s="1"/>
  <c r="C97" i="19"/>
  <c r="H97" i="19" s="1"/>
  <c r="C44" i="16"/>
  <c r="C265" i="18"/>
  <c r="H265" i="18" s="1"/>
  <c r="C462" i="19"/>
  <c r="H462" i="19" s="1"/>
  <c r="B113" i="10"/>
  <c r="E12" i="19"/>
  <c r="E8" i="19"/>
  <c r="B109" i="10"/>
  <c r="G109" i="10" s="1"/>
  <c r="B145" i="10"/>
  <c r="F18" i="19"/>
  <c r="F42" i="19"/>
  <c r="C133" i="10"/>
  <c r="F25" i="13"/>
  <c r="F39" i="13" s="1"/>
  <c r="B86" i="10"/>
  <c r="G86" i="10" s="1"/>
  <c r="D11" i="19"/>
  <c r="D116" i="19"/>
  <c r="D9" i="17"/>
  <c r="D93" i="17" s="1"/>
  <c r="E83" i="10"/>
  <c r="F79" i="10"/>
  <c r="D382" i="19"/>
  <c r="D185" i="18"/>
  <c r="C53" i="19"/>
  <c r="H53" i="19" s="1"/>
  <c r="C37" i="10"/>
  <c r="C66" i="10"/>
  <c r="C36" i="13"/>
  <c r="H36" i="13" s="1"/>
  <c r="C113" i="18"/>
  <c r="H113" i="18" s="1"/>
  <c r="C310" i="19"/>
  <c r="H310" i="19" s="1"/>
  <c r="C199" i="19"/>
  <c r="H199" i="19" s="1"/>
  <c r="E39" i="10"/>
  <c r="C92" i="17"/>
  <c r="H92" i="17" s="1"/>
  <c r="E68" i="10"/>
  <c r="B37" i="10"/>
  <c r="C17" i="19"/>
  <c r="B66" i="10"/>
  <c r="C187" i="19"/>
  <c r="C80" i="17"/>
  <c r="H80" i="17" s="1"/>
  <c r="C207" i="18"/>
  <c r="H207" i="18" s="1"/>
  <c r="C404" i="19"/>
  <c r="H404" i="19" s="1"/>
  <c r="C5" i="19"/>
  <c r="H5" i="19" s="1"/>
  <c r="B54" i="10"/>
  <c r="D31" i="10"/>
  <c r="C65" i="19"/>
  <c r="H65" i="19" s="1"/>
  <c r="D60" i="10"/>
  <c r="C12" i="16"/>
  <c r="G171" i="18"/>
  <c r="G368" i="19"/>
  <c r="F161" i="10"/>
  <c r="D23" i="18"/>
  <c r="H23" i="18" s="1"/>
  <c r="D220" i="19"/>
  <c r="H220" i="19" s="1"/>
  <c r="E256" i="19"/>
  <c r="H256" i="19" s="1"/>
  <c r="E59" i="18"/>
  <c r="H59" i="18" s="1"/>
  <c r="E264" i="19"/>
  <c r="H264" i="19" s="1"/>
  <c r="F113" i="10"/>
  <c r="E67" i="18"/>
  <c r="H67" i="18" s="1"/>
  <c r="C121" i="18"/>
  <c r="H121" i="18" s="1"/>
  <c r="C318" i="19"/>
  <c r="H318" i="19" s="1"/>
  <c r="B144" i="10"/>
  <c r="F17" i="19"/>
  <c r="F12" i="19"/>
  <c r="B139" i="10"/>
  <c r="D13" i="19"/>
  <c r="B88" i="10"/>
  <c r="G88" i="10" s="1"/>
  <c r="D260" i="18"/>
  <c r="D457" i="19"/>
  <c r="D4" i="19"/>
  <c r="B79" i="10"/>
  <c r="D44" i="19"/>
  <c r="D27" i="13"/>
  <c r="D16" i="19"/>
  <c r="B91" i="10"/>
  <c r="G91" i="10" s="1"/>
  <c r="C36" i="10"/>
  <c r="C52" i="19"/>
  <c r="C65" i="10"/>
  <c r="C35" i="13"/>
  <c r="H35" i="13" s="1"/>
  <c r="C45" i="19"/>
  <c r="H45" i="19" s="1"/>
  <c r="C29" i="10"/>
  <c r="C58" i="10"/>
  <c r="C28" i="13"/>
  <c r="H28" i="13" s="1"/>
  <c r="E67" i="10"/>
  <c r="C198" i="19"/>
  <c r="H198" i="19" s="1"/>
  <c r="E38" i="10"/>
  <c r="C91" i="17"/>
  <c r="H91" i="17" s="1"/>
  <c r="B55" i="10"/>
  <c r="B26" i="10"/>
  <c r="C6" i="19"/>
  <c r="B36" i="10"/>
  <c r="B65" i="10"/>
  <c r="C16" i="19"/>
  <c r="B27" i="10"/>
  <c r="C7" i="19"/>
  <c r="H7" i="19" s="1"/>
  <c r="B56" i="10"/>
  <c r="C27" i="18"/>
  <c r="H27" i="18" s="1"/>
  <c r="C224" i="19"/>
  <c r="H224" i="19" s="1"/>
  <c r="G77" i="10"/>
  <c r="BX324" i="8"/>
  <c r="BW324" i="8"/>
  <c r="BV324" i="8"/>
  <c r="BU324" i="8"/>
  <c r="BT324" i="8"/>
  <c r="BS324" i="8"/>
  <c r="BR324" i="8"/>
  <c r="BQ324" i="8"/>
  <c r="BP324" i="8"/>
  <c r="BO324" i="8"/>
  <c r="BN324" i="8"/>
  <c r="BM324" i="8"/>
  <c r="BL324" i="8"/>
  <c r="BK324" i="8"/>
  <c r="BJ324" i="8"/>
  <c r="BI324" i="8"/>
  <c r="BH324" i="8"/>
  <c r="BG324" i="8"/>
  <c r="BF324" i="8"/>
  <c r="BE324" i="8"/>
  <c r="BD324" i="8"/>
  <c r="BC324" i="8"/>
  <c r="BB324" i="8"/>
  <c r="BA324" i="8"/>
  <c r="AZ324" i="8"/>
  <c r="AY324" i="8"/>
  <c r="AX324" i="8"/>
  <c r="AW324" i="8"/>
  <c r="AV324" i="8"/>
  <c r="AU324" i="8"/>
  <c r="AT324" i="8"/>
  <c r="AS324" i="8"/>
  <c r="AR324" i="8"/>
  <c r="AQ324" i="8"/>
  <c r="AP324" i="8"/>
  <c r="AO324" i="8"/>
  <c r="AN324" i="8"/>
  <c r="AM324" i="8"/>
  <c r="AL324" i="8"/>
  <c r="AK324" i="8"/>
  <c r="AJ324" i="8"/>
  <c r="AI324" i="8"/>
  <c r="AH324" i="8"/>
  <c r="AG324" i="8"/>
  <c r="AF324" i="8"/>
  <c r="AE324" i="8"/>
  <c r="AD324" i="8"/>
  <c r="AC324" i="8"/>
  <c r="AB324" i="8"/>
  <c r="AA324" i="8"/>
  <c r="Z324" i="8"/>
  <c r="Y324" i="8"/>
  <c r="X324" i="8"/>
  <c r="W324" i="8"/>
  <c r="V324" i="8"/>
  <c r="U324" i="8"/>
  <c r="T324" i="8"/>
  <c r="S324" i="8"/>
  <c r="R324" i="8"/>
  <c r="Q324" i="8"/>
  <c r="P324" i="8"/>
  <c r="O324" i="8"/>
  <c r="N324" i="8"/>
  <c r="M324" i="8"/>
  <c r="L324" i="8"/>
  <c r="K324" i="8"/>
  <c r="J324" i="8"/>
  <c r="I324" i="8"/>
  <c r="H324" i="8"/>
  <c r="G324" i="8"/>
  <c r="F324" i="8"/>
  <c r="E324" i="8"/>
  <c r="D324" i="8"/>
  <c r="C324" i="8"/>
  <c r="B324" i="8"/>
  <c r="BX323" i="8"/>
  <c r="BW323" i="8"/>
  <c r="BV323" i="8"/>
  <c r="BU323" i="8"/>
  <c r="BT323" i="8"/>
  <c r="BS323" i="8"/>
  <c r="BR323" i="8"/>
  <c r="BQ323" i="8"/>
  <c r="BP323" i="8"/>
  <c r="BO323" i="8"/>
  <c r="BN323" i="8"/>
  <c r="BM323" i="8"/>
  <c r="BL323" i="8"/>
  <c r="BK323" i="8"/>
  <c r="BJ323" i="8"/>
  <c r="BI323" i="8"/>
  <c r="BH323" i="8"/>
  <c r="BG323" i="8"/>
  <c r="BF323" i="8"/>
  <c r="BE323" i="8"/>
  <c r="BD323" i="8"/>
  <c r="BC323" i="8"/>
  <c r="BB323" i="8"/>
  <c r="BA323" i="8"/>
  <c r="AZ323" i="8"/>
  <c r="AY323" i="8"/>
  <c r="AX323" i="8"/>
  <c r="AW323" i="8"/>
  <c r="AV323" i="8"/>
  <c r="AU323" i="8"/>
  <c r="AT323" i="8"/>
  <c r="AS323" i="8"/>
  <c r="AR323" i="8"/>
  <c r="AQ323" i="8"/>
  <c r="AP323" i="8"/>
  <c r="AO323" i="8"/>
  <c r="AN323" i="8"/>
  <c r="AM323" i="8"/>
  <c r="AL323" i="8"/>
  <c r="AK323" i="8"/>
  <c r="AJ323" i="8"/>
  <c r="AI323" i="8"/>
  <c r="AH323" i="8"/>
  <c r="AG323" i="8"/>
  <c r="AF323" i="8"/>
  <c r="AE323" i="8"/>
  <c r="AD323" i="8"/>
  <c r="AC323" i="8"/>
  <c r="AB323" i="8"/>
  <c r="AA323" i="8"/>
  <c r="Z323" i="8"/>
  <c r="Y323" i="8"/>
  <c r="X323" i="8"/>
  <c r="W323" i="8"/>
  <c r="V323" i="8"/>
  <c r="U323" i="8"/>
  <c r="T323" i="8"/>
  <c r="S323" i="8"/>
  <c r="R323" i="8"/>
  <c r="Q323" i="8"/>
  <c r="P323" i="8"/>
  <c r="O323" i="8"/>
  <c r="N323" i="8"/>
  <c r="M323" i="8"/>
  <c r="L323" i="8"/>
  <c r="K323" i="8"/>
  <c r="J323" i="8"/>
  <c r="I323" i="8"/>
  <c r="H323" i="8"/>
  <c r="G323" i="8"/>
  <c r="F323" i="8"/>
  <c r="E323" i="8"/>
  <c r="D323" i="8"/>
  <c r="C323" i="8"/>
  <c r="B323" i="8"/>
  <c r="BX322" i="8"/>
  <c r="BW322" i="8"/>
  <c r="BV322" i="8"/>
  <c r="BU322" i="8"/>
  <c r="BT322" i="8"/>
  <c r="BS322" i="8"/>
  <c r="BR322" i="8"/>
  <c r="BQ322" i="8"/>
  <c r="BP322" i="8"/>
  <c r="BO322" i="8"/>
  <c r="BN322" i="8"/>
  <c r="BM322" i="8"/>
  <c r="BL322" i="8"/>
  <c r="BK322" i="8"/>
  <c r="BJ322" i="8"/>
  <c r="BI322" i="8"/>
  <c r="BH322" i="8"/>
  <c r="BG322" i="8"/>
  <c r="BF322" i="8"/>
  <c r="BE322" i="8"/>
  <c r="BD322" i="8"/>
  <c r="BC322" i="8"/>
  <c r="BB322" i="8"/>
  <c r="BA322" i="8"/>
  <c r="AZ322" i="8"/>
  <c r="AY322" i="8"/>
  <c r="AX322" i="8"/>
  <c r="AW322" i="8"/>
  <c r="AV322" i="8"/>
  <c r="AU322" i="8"/>
  <c r="AT322" i="8"/>
  <c r="AS322" i="8"/>
  <c r="AR322" i="8"/>
  <c r="AQ322" i="8"/>
  <c r="AP322" i="8"/>
  <c r="AO322" i="8"/>
  <c r="AN322" i="8"/>
  <c r="AM322" i="8"/>
  <c r="AL322" i="8"/>
  <c r="AK322" i="8"/>
  <c r="AJ322" i="8"/>
  <c r="AI322" i="8"/>
  <c r="AH322" i="8"/>
  <c r="AG322" i="8"/>
  <c r="AF322" i="8"/>
  <c r="AE322" i="8"/>
  <c r="AD322" i="8"/>
  <c r="AC322" i="8"/>
  <c r="AB322" i="8"/>
  <c r="AA322" i="8"/>
  <c r="Z322" i="8"/>
  <c r="Y322" i="8"/>
  <c r="X322" i="8"/>
  <c r="W322" i="8"/>
  <c r="V322" i="8"/>
  <c r="U322" i="8"/>
  <c r="T322" i="8"/>
  <c r="S322" i="8"/>
  <c r="R322" i="8"/>
  <c r="Q322" i="8"/>
  <c r="P322" i="8"/>
  <c r="O322" i="8"/>
  <c r="N322" i="8"/>
  <c r="M322" i="8"/>
  <c r="L322" i="8"/>
  <c r="K322" i="8"/>
  <c r="J322" i="8"/>
  <c r="I322" i="8"/>
  <c r="H322" i="8"/>
  <c r="G322" i="8"/>
  <c r="F322" i="8"/>
  <c r="E322" i="8"/>
  <c r="D322" i="8"/>
  <c r="C322" i="8"/>
  <c r="B322" i="8"/>
  <c r="BX321" i="8"/>
  <c r="BW321" i="8"/>
  <c r="BV321" i="8"/>
  <c r="BU321" i="8"/>
  <c r="BT321" i="8"/>
  <c r="BS321" i="8"/>
  <c r="BR321" i="8"/>
  <c r="BQ321" i="8"/>
  <c r="BP321" i="8"/>
  <c r="BO321" i="8"/>
  <c r="BN321" i="8"/>
  <c r="BM321" i="8"/>
  <c r="BL321" i="8"/>
  <c r="BK321" i="8"/>
  <c r="BJ321" i="8"/>
  <c r="BI321" i="8"/>
  <c r="BH321" i="8"/>
  <c r="BG321" i="8"/>
  <c r="BF321" i="8"/>
  <c r="BE321" i="8"/>
  <c r="BD321" i="8"/>
  <c r="BC321" i="8"/>
  <c r="BB321" i="8"/>
  <c r="BA321" i="8"/>
  <c r="AZ321" i="8"/>
  <c r="AY321" i="8"/>
  <c r="AX321" i="8"/>
  <c r="AW321" i="8"/>
  <c r="AV321" i="8"/>
  <c r="AU321" i="8"/>
  <c r="AT321" i="8"/>
  <c r="AS321" i="8"/>
  <c r="AR321" i="8"/>
  <c r="AQ321" i="8"/>
  <c r="AP321" i="8"/>
  <c r="AO321" i="8"/>
  <c r="AN321" i="8"/>
  <c r="AM321" i="8"/>
  <c r="AL321" i="8"/>
  <c r="AK321" i="8"/>
  <c r="AJ321" i="8"/>
  <c r="AI321" i="8"/>
  <c r="AH321" i="8"/>
  <c r="AG321" i="8"/>
  <c r="AF321" i="8"/>
  <c r="AE321" i="8"/>
  <c r="AD321" i="8"/>
  <c r="AC321" i="8"/>
  <c r="AB321" i="8"/>
  <c r="AA321" i="8"/>
  <c r="Z321" i="8"/>
  <c r="Y321" i="8"/>
  <c r="X321" i="8"/>
  <c r="W321" i="8"/>
  <c r="V321" i="8"/>
  <c r="U321" i="8"/>
  <c r="T321" i="8"/>
  <c r="S321" i="8"/>
  <c r="R321" i="8"/>
  <c r="Q321" i="8"/>
  <c r="P321" i="8"/>
  <c r="O321" i="8"/>
  <c r="N321" i="8"/>
  <c r="M321" i="8"/>
  <c r="L321" i="8"/>
  <c r="K321" i="8"/>
  <c r="J321" i="8"/>
  <c r="I321" i="8"/>
  <c r="H321" i="8"/>
  <c r="G321" i="8"/>
  <c r="F321" i="8"/>
  <c r="E321" i="8"/>
  <c r="D321" i="8"/>
  <c r="C321" i="8"/>
  <c r="B321" i="8"/>
  <c r="BX320" i="8"/>
  <c r="BW320" i="8"/>
  <c r="BV320" i="8"/>
  <c r="BU320" i="8"/>
  <c r="BT320" i="8"/>
  <c r="BS320" i="8"/>
  <c r="BR320" i="8"/>
  <c r="BQ320" i="8"/>
  <c r="BP320" i="8"/>
  <c r="BO320" i="8"/>
  <c r="BN320" i="8"/>
  <c r="BM320" i="8"/>
  <c r="BL320" i="8"/>
  <c r="BK320" i="8"/>
  <c r="BJ320" i="8"/>
  <c r="BI320" i="8"/>
  <c r="BH320" i="8"/>
  <c r="BG320" i="8"/>
  <c r="BF320" i="8"/>
  <c r="BE320" i="8"/>
  <c r="BD320" i="8"/>
  <c r="BC320" i="8"/>
  <c r="BB320" i="8"/>
  <c r="BA320" i="8"/>
  <c r="AZ320" i="8"/>
  <c r="AY320" i="8"/>
  <c r="AX320" i="8"/>
  <c r="AW320" i="8"/>
  <c r="AV320" i="8"/>
  <c r="AU320" i="8"/>
  <c r="AT320" i="8"/>
  <c r="AS320" i="8"/>
  <c r="AR320" i="8"/>
  <c r="AQ320" i="8"/>
  <c r="AP320" i="8"/>
  <c r="AO320" i="8"/>
  <c r="AN320" i="8"/>
  <c r="AM320" i="8"/>
  <c r="AL320" i="8"/>
  <c r="AK320" i="8"/>
  <c r="AJ320" i="8"/>
  <c r="AI320" i="8"/>
  <c r="AH320" i="8"/>
  <c r="AG320" i="8"/>
  <c r="AF320" i="8"/>
  <c r="AE320" i="8"/>
  <c r="AD320" i="8"/>
  <c r="AC320" i="8"/>
  <c r="AB320" i="8"/>
  <c r="AA320" i="8"/>
  <c r="Z320" i="8"/>
  <c r="Y320" i="8"/>
  <c r="X320" i="8"/>
  <c r="W320" i="8"/>
  <c r="V320" i="8"/>
  <c r="U320" i="8"/>
  <c r="T320" i="8"/>
  <c r="S320" i="8"/>
  <c r="R320" i="8"/>
  <c r="Q320" i="8"/>
  <c r="P320" i="8"/>
  <c r="O320" i="8"/>
  <c r="N320" i="8"/>
  <c r="M320" i="8"/>
  <c r="L320" i="8"/>
  <c r="K320" i="8"/>
  <c r="J320" i="8"/>
  <c r="I320" i="8"/>
  <c r="H320" i="8"/>
  <c r="G320" i="8"/>
  <c r="F320" i="8"/>
  <c r="E320" i="8"/>
  <c r="D320" i="8"/>
  <c r="C320" i="8"/>
  <c r="B320" i="8"/>
  <c r="BX319" i="8"/>
  <c r="BW319" i="8"/>
  <c r="BV319" i="8"/>
  <c r="BU319" i="8"/>
  <c r="BT319" i="8"/>
  <c r="BS319" i="8"/>
  <c r="BR319" i="8"/>
  <c r="BQ319" i="8"/>
  <c r="BP319" i="8"/>
  <c r="BO319" i="8"/>
  <c r="BN319" i="8"/>
  <c r="BM319" i="8"/>
  <c r="BL319" i="8"/>
  <c r="BK319" i="8"/>
  <c r="BJ319" i="8"/>
  <c r="BI319" i="8"/>
  <c r="BH319" i="8"/>
  <c r="BG319" i="8"/>
  <c r="BF319" i="8"/>
  <c r="BE319" i="8"/>
  <c r="BD319" i="8"/>
  <c r="BC319" i="8"/>
  <c r="BB319" i="8"/>
  <c r="BA319" i="8"/>
  <c r="AZ319" i="8"/>
  <c r="AY319" i="8"/>
  <c r="AX319" i="8"/>
  <c r="AW319" i="8"/>
  <c r="AV319" i="8"/>
  <c r="AU319" i="8"/>
  <c r="AT319" i="8"/>
  <c r="AS319" i="8"/>
  <c r="AR319" i="8"/>
  <c r="AQ319" i="8"/>
  <c r="AP319" i="8"/>
  <c r="AO319" i="8"/>
  <c r="AN319" i="8"/>
  <c r="AM319" i="8"/>
  <c r="AL319" i="8"/>
  <c r="AK319" i="8"/>
  <c r="AJ319" i="8"/>
  <c r="AI319" i="8"/>
  <c r="AH319" i="8"/>
  <c r="AG319" i="8"/>
  <c r="AF319" i="8"/>
  <c r="AE319" i="8"/>
  <c r="AD319" i="8"/>
  <c r="AC319" i="8"/>
  <c r="AB319" i="8"/>
  <c r="AA319" i="8"/>
  <c r="Z319" i="8"/>
  <c r="Y319" i="8"/>
  <c r="X319" i="8"/>
  <c r="W319" i="8"/>
  <c r="V319" i="8"/>
  <c r="U319" i="8"/>
  <c r="T319" i="8"/>
  <c r="S319" i="8"/>
  <c r="R319" i="8"/>
  <c r="Q319" i="8"/>
  <c r="P319" i="8"/>
  <c r="O319" i="8"/>
  <c r="N319" i="8"/>
  <c r="M319" i="8"/>
  <c r="L319" i="8"/>
  <c r="K319" i="8"/>
  <c r="J319" i="8"/>
  <c r="I319" i="8"/>
  <c r="H319" i="8"/>
  <c r="G319" i="8"/>
  <c r="F319" i="8"/>
  <c r="E319" i="8"/>
  <c r="D319" i="8"/>
  <c r="C319" i="8"/>
  <c r="B319" i="8"/>
  <c r="BX318" i="8"/>
  <c r="BW318" i="8"/>
  <c r="BV318" i="8"/>
  <c r="BU318" i="8"/>
  <c r="BT318" i="8"/>
  <c r="BS318" i="8"/>
  <c r="BR318" i="8"/>
  <c r="BQ318" i="8"/>
  <c r="BP318" i="8"/>
  <c r="BO318" i="8"/>
  <c r="BN318" i="8"/>
  <c r="BM318" i="8"/>
  <c r="BL318" i="8"/>
  <c r="BK318" i="8"/>
  <c r="BJ318" i="8"/>
  <c r="BI318" i="8"/>
  <c r="BH318" i="8"/>
  <c r="BG318" i="8"/>
  <c r="BF318" i="8"/>
  <c r="BE318" i="8"/>
  <c r="BD318" i="8"/>
  <c r="BC318" i="8"/>
  <c r="BB318" i="8"/>
  <c r="BA318" i="8"/>
  <c r="AZ318" i="8"/>
  <c r="AY318" i="8"/>
  <c r="AX318" i="8"/>
  <c r="AW318" i="8"/>
  <c r="AV318" i="8"/>
  <c r="AU318" i="8"/>
  <c r="AT318" i="8"/>
  <c r="AS318" i="8"/>
  <c r="AR318" i="8"/>
  <c r="AQ318" i="8"/>
  <c r="AP318" i="8"/>
  <c r="AO318" i="8"/>
  <c r="AN318" i="8"/>
  <c r="AM318" i="8"/>
  <c r="AL318" i="8"/>
  <c r="AK318" i="8"/>
  <c r="AJ318" i="8"/>
  <c r="AI318" i="8"/>
  <c r="AH318" i="8"/>
  <c r="AG318" i="8"/>
  <c r="AF318" i="8"/>
  <c r="AE318" i="8"/>
  <c r="AD318" i="8"/>
  <c r="AC318" i="8"/>
  <c r="AB318" i="8"/>
  <c r="AA318" i="8"/>
  <c r="Z318" i="8"/>
  <c r="Y318" i="8"/>
  <c r="X318" i="8"/>
  <c r="W318" i="8"/>
  <c r="V318" i="8"/>
  <c r="U318" i="8"/>
  <c r="T318" i="8"/>
  <c r="S318" i="8"/>
  <c r="R318" i="8"/>
  <c r="Q318" i="8"/>
  <c r="P318" i="8"/>
  <c r="O318" i="8"/>
  <c r="N318" i="8"/>
  <c r="M318" i="8"/>
  <c r="L318" i="8"/>
  <c r="K318" i="8"/>
  <c r="J318" i="8"/>
  <c r="I318" i="8"/>
  <c r="H318" i="8"/>
  <c r="G318" i="8"/>
  <c r="F318" i="8"/>
  <c r="E318" i="8"/>
  <c r="D318" i="8"/>
  <c r="C318" i="8"/>
  <c r="B318" i="8"/>
  <c r="BX317" i="8"/>
  <c r="BW317" i="8"/>
  <c r="BV317" i="8"/>
  <c r="BU317" i="8"/>
  <c r="BT317" i="8"/>
  <c r="BS317" i="8"/>
  <c r="BR317" i="8"/>
  <c r="BQ317" i="8"/>
  <c r="BP317" i="8"/>
  <c r="BO317" i="8"/>
  <c r="BN317" i="8"/>
  <c r="BM317" i="8"/>
  <c r="BL317" i="8"/>
  <c r="BK317" i="8"/>
  <c r="BJ317" i="8"/>
  <c r="BI317" i="8"/>
  <c r="BH317" i="8"/>
  <c r="BG317" i="8"/>
  <c r="BF317" i="8"/>
  <c r="BE317" i="8"/>
  <c r="BD317" i="8"/>
  <c r="BC317" i="8"/>
  <c r="BB317" i="8"/>
  <c r="BA317" i="8"/>
  <c r="AZ317" i="8"/>
  <c r="AY317" i="8"/>
  <c r="AX317" i="8"/>
  <c r="AW317" i="8"/>
  <c r="AV317" i="8"/>
  <c r="AU317" i="8"/>
  <c r="AT317" i="8"/>
  <c r="AS317" i="8"/>
  <c r="AR317" i="8"/>
  <c r="AQ317" i="8"/>
  <c r="AP317" i="8"/>
  <c r="AO317" i="8"/>
  <c r="AN317" i="8"/>
  <c r="AM317" i="8"/>
  <c r="AL317" i="8"/>
  <c r="AK317" i="8"/>
  <c r="AJ317" i="8"/>
  <c r="AI317" i="8"/>
  <c r="AH317" i="8"/>
  <c r="AG317" i="8"/>
  <c r="AF317" i="8"/>
  <c r="AE317" i="8"/>
  <c r="AD317" i="8"/>
  <c r="AC317" i="8"/>
  <c r="AB317" i="8"/>
  <c r="AA317" i="8"/>
  <c r="Z317" i="8"/>
  <c r="Y317" i="8"/>
  <c r="X317" i="8"/>
  <c r="W317" i="8"/>
  <c r="V317" i="8"/>
  <c r="U317" i="8"/>
  <c r="T317" i="8"/>
  <c r="S317" i="8"/>
  <c r="R317" i="8"/>
  <c r="Q317" i="8"/>
  <c r="P317" i="8"/>
  <c r="O317" i="8"/>
  <c r="N317" i="8"/>
  <c r="M317" i="8"/>
  <c r="L317" i="8"/>
  <c r="K317" i="8"/>
  <c r="J317" i="8"/>
  <c r="I317" i="8"/>
  <c r="H317" i="8"/>
  <c r="G317" i="8"/>
  <c r="F317" i="8"/>
  <c r="E317" i="8"/>
  <c r="D317" i="8"/>
  <c r="C317" i="8"/>
  <c r="B317" i="8"/>
  <c r="BX316" i="8"/>
  <c r="BW316" i="8"/>
  <c r="BV316" i="8"/>
  <c r="BU316" i="8"/>
  <c r="BT316" i="8"/>
  <c r="BS316" i="8"/>
  <c r="BR316" i="8"/>
  <c r="BQ316" i="8"/>
  <c r="BP316" i="8"/>
  <c r="BO316" i="8"/>
  <c r="BN316" i="8"/>
  <c r="BM316" i="8"/>
  <c r="BL316" i="8"/>
  <c r="BK316" i="8"/>
  <c r="BJ316" i="8"/>
  <c r="BI316" i="8"/>
  <c r="BH316" i="8"/>
  <c r="BG316" i="8"/>
  <c r="BF316" i="8"/>
  <c r="BE316" i="8"/>
  <c r="BD316" i="8"/>
  <c r="BC316" i="8"/>
  <c r="BB316" i="8"/>
  <c r="BA316" i="8"/>
  <c r="AZ316" i="8"/>
  <c r="AY316" i="8"/>
  <c r="AX316" i="8"/>
  <c r="AW316" i="8"/>
  <c r="AV316" i="8"/>
  <c r="AU316" i="8"/>
  <c r="AT316" i="8"/>
  <c r="AS316" i="8"/>
  <c r="AR316" i="8"/>
  <c r="AQ316" i="8"/>
  <c r="AP316" i="8"/>
  <c r="AO316" i="8"/>
  <c r="AN316" i="8"/>
  <c r="AM316" i="8"/>
  <c r="AL316" i="8"/>
  <c r="AK316" i="8"/>
  <c r="AJ316" i="8"/>
  <c r="AI316" i="8"/>
  <c r="AH316" i="8"/>
  <c r="AG316" i="8"/>
  <c r="AF316" i="8"/>
  <c r="AE316" i="8"/>
  <c r="AD316" i="8"/>
  <c r="AC316" i="8"/>
  <c r="AB316" i="8"/>
  <c r="AA316" i="8"/>
  <c r="Z316" i="8"/>
  <c r="Y316" i="8"/>
  <c r="X316" i="8"/>
  <c r="W316" i="8"/>
  <c r="V316" i="8"/>
  <c r="U316" i="8"/>
  <c r="T316" i="8"/>
  <c r="S316" i="8"/>
  <c r="R316" i="8"/>
  <c r="Q316" i="8"/>
  <c r="P316" i="8"/>
  <c r="O316" i="8"/>
  <c r="N316" i="8"/>
  <c r="M316" i="8"/>
  <c r="L316" i="8"/>
  <c r="K316" i="8"/>
  <c r="J316" i="8"/>
  <c r="I316" i="8"/>
  <c r="H316" i="8"/>
  <c r="G316" i="8"/>
  <c r="F316" i="8"/>
  <c r="E316" i="8"/>
  <c r="D316" i="8"/>
  <c r="C316" i="8"/>
  <c r="B316" i="8"/>
  <c r="BX315" i="8"/>
  <c r="BW315" i="8"/>
  <c r="BV315" i="8"/>
  <c r="BU315" i="8"/>
  <c r="BT315" i="8"/>
  <c r="BS315" i="8"/>
  <c r="BR315" i="8"/>
  <c r="BQ315" i="8"/>
  <c r="BP315" i="8"/>
  <c r="BO315" i="8"/>
  <c r="BN315" i="8"/>
  <c r="BM315" i="8"/>
  <c r="BL315" i="8"/>
  <c r="BK315" i="8"/>
  <c r="BJ315" i="8"/>
  <c r="BI315" i="8"/>
  <c r="BH315" i="8"/>
  <c r="BG315" i="8"/>
  <c r="BF315" i="8"/>
  <c r="BE315" i="8"/>
  <c r="BD315" i="8"/>
  <c r="BC315" i="8"/>
  <c r="BB315" i="8"/>
  <c r="BA315" i="8"/>
  <c r="AZ315" i="8"/>
  <c r="AY315" i="8"/>
  <c r="AX315" i="8"/>
  <c r="AW315" i="8"/>
  <c r="AV315" i="8"/>
  <c r="AU315" i="8"/>
  <c r="AT315" i="8"/>
  <c r="AS315" i="8"/>
  <c r="AR315" i="8"/>
  <c r="AQ315" i="8"/>
  <c r="AP315" i="8"/>
  <c r="AO315" i="8"/>
  <c r="AN315" i="8"/>
  <c r="AM315" i="8"/>
  <c r="AL315" i="8"/>
  <c r="AK315" i="8"/>
  <c r="AJ315" i="8"/>
  <c r="AI315" i="8"/>
  <c r="AH315" i="8"/>
  <c r="AG315" i="8"/>
  <c r="AF315" i="8"/>
  <c r="AE315" i="8"/>
  <c r="AD315" i="8"/>
  <c r="AC315" i="8"/>
  <c r="AB315" i="8"/>
  <c r="AA315" i="8"/>
  <c r="Z315" i="8"/>
  <c r="Y315" i="8"/>
  <c r="X315" i="8"/>
  <c r="W315" i="8"/>
  <c r="V315" i="8"/>
  <c r="U315" i="8"/>
  <c r="T315" i="8"/>
  <c r="S315" i="8"/>
  <c r="R315" i="8"/>
  <c r="Q315" i="8"/>
  <c r="P315" i="8"/>
  <c r="O315" i="8"/>
  <c r="N315" i="8"/>
  <c r="M315" i="8"/>
  <c r="L315" i="8"/>
  <c r="K315" i="8"/>
  <c r="J315" i="8"/>
  <c r="I315" i="8"/>
  <c r="H315" i="8"/>
  <c r="G315" i="8"/>
  <c r="F315" i="8"/>
  <c r="E315" i="8"/>
  <c r="D315" i="8"/>
  <c r="C315" i="8"/>
  <c r="B315" i="8"/>
  <c r="BX314" i="8"/>
  <c r="BW314" i="8"/>
  <c r="BV314" i="8"/>
  <c r="BU314" i="8"/>
  <c r="BT314" i="8"/>
  <c r="BS314" i="8"/>
  <c r="BR314" i="8"/>
  <c r="BQ314" i="8"/>
  <c r="BP314" i="8"/>
  <c r="BO314" i="8"/>
  <c r="BN314" i="8"/>
  <c r="BM314" i="8"/>
  <c r="BL314" i="8"/>
  <c r="BK314" i="8"/>
  <c r="BJ314" i="8"/>
  <c r="BI314" i="8"/>
  <c r="BH314" i="8"/>
  <c r="BG314" i="8"/>
  <c r="BF314" i="8"/>
  <c r="BE314" i="8"/>
  <c r="BD314" i="8"/>
  <c r="BC314" i="8"/>
  <c r="BB314" i="8"/>
  <c r="BA314" i="8"/>
  <c r="AZ314" i="8"/>
  <c r="AY314" i="8"/>
  <c r="AX314" i="8"/>
  <c r="AW314" i="8"/>
  <c r="AV314" i="8"/>
  <c r="AU314" i="8"/>
  <c r="AT314" i="8"/>
  <c r="AS314" i="8"/>
  <c r="AR314" i="8"/>
  <c r="AQ314" i="8"/>
  <c r="AP314" i="8"/>
  <c r="AO314" i="8"/>
  <c r="AN314" i="8"/>
  <c r="AM314" i="8"/>
  <c r="AL314" i="8"/>
  <c r="AK314" i="8"/>
  <c r="AJ314" i="8"/>
  <c r="AI314" i="8"/>
  <c r="AH314" i="8"/>
  <c r="AG314" i="8"/>
  <c r="AF314" i="8"/>
  <c r="AE314" i="8"/>
  <c r="AD314" i="8"/>
  <c r="AC314" i="8"/>
  <c r="AB314" i="8"/>
  <c r="AA314" i="8"/>
  <c r="Z314" i="8"/>
  <c r="Y314" i="8"/>
  <c r="X314" i="8"/>
  <c r="W314" i="8"/>
  <c r="V314" i="8"/>
  <c r="U314" i="8"/>
  <c r="T314" i="8"/>
  <c r="S314" i="8"/>
  <c r="R314" i="8"/>
  <c r="Q314" i="8"/>
  <c r="P314" i="8"/>
  <c r="O314" i="8"/>
  <c r="N314" i="8"/>
  <c r="M314" i="8"/>
  <c r="L314" i="8"/>
  <c r="K314" i="8"/>
  <c r="J314" i="8"/>
  <c r="I314" i="8"/>
  <c r="H314" i="8"/>
  <c r="G314" i="8"/>
  <c r="F314" i="8"/>
  <c r="E314" i="8"/>
  <c r="D314" i="8"/>
  <c r="C314" i="8"/>
  <c r="B314" i="8"/>
  <c r="BX313" i="8"/>
  <c r="BW313" i="8"/>
  <c r="BV313" i="8"/>
  <c r="BU313" i="8"/>
  <c r="BT313" i="8"/>
  <c r="BS313" i="8"/>
  <c r="BR313" i="8"/>
  <c r="BQ313" i="8"/>
  <c r="BP313" i="8"/>
  <c r="BO313" i="8"/>
  <c r="BN313" i="8"/>
  <c r="BM313" i="8"/>
  <c r="BL313" i="8"/>
  <c r="BK313" i="8"/>
  <c r="BJ313" i="8"/>
  <c r="BI313" i="8"/>
  <c r="BH313" i="8"/>
  <c r="BG313" i="8"/>
  <c r="BF313" i="8"/>
  <c r="BE313" i="8"/>
  <c r="BD313" i="8"/>
  <c r="BC313" i="8"/>
  <c r="BB313" i="8"/>
  <c r="BA313" i="8"/>
  <c r="AZ313" i="8"/>
  <c r="AY313" i="8"/>
  <c r="AX313" i="8"/>
  <c r="AW313" i="8"/>
  <c r="AV313" i="8"/>
  <c r="AU313" i="8"/>
  <c r="AT313" i="8"/>
  <c r="AS313" i="8"/>
  <c r="AR313" i="8"/>
  <c r="AQ313" i="8"/>
  <c r="AP313" i="8"/>
  <c r="AO313" i="8"/>
  <c r="AN313" i="8"/>
  <c r="AM313" i="8"/>
  <c r="AL313" i="8"/>
  <c r="AK313" i="8"/>
  <c r="AJ313" i="8"/>
  <c r="AI313" i="8"/>
  <c r="AH313" i="8"/>
  <c r="AG313" i="8"/>
  <c r="AF313" i="8"/>
  <c r="AE313" i="8"/>
  <c r="AD313" i="8"/>
  <c r="AC313" i="8"/>
  <c r="AB313" i="8"/>
  <c r="AA313" i="8"/>
  <c r="Z313" i="8"/>
  <c r="Y313" i="8"/>
  <c r="X313" i="8"/>
  <c r="W313" i="8"/>
  <c r="V313" i="8"/>
  <c r="U313" i="8"/>
  <c r="T313" i="8"/>
  <c r="S313" i="8"/>
  <c r="R313" i="8"/>
  <c r="Q313" i="8"/>
  <c r="P313" i="8"/>
  <c r="O313" i="8"/>
  <c r="N313" i="8"/>
  <c r="M313" i="8"/>
  <c r="L313" i="8"/>
  <c r="K313" i="8"/>
  <c r="J313" i="8"/>
  <c r="I313" i="8"/>
  <c r="H313" i="8"/>
  <c r="G313" i="8"/>
  <c r="F313" i="8"/>
  <c r="E313" i="8"/>
  <c r="D313" i="8"/>
  <c r="C313" i="8"/>
  <c r="B313" i="8"/>
  <c r="BX312" i="8"/>
  <c r="BW312" i="8"/>
  <c r="BV312" i="8"/>
  <c r="BU312" i="8"/>
  <c r="BT312" i="8"/>
  <c r="BS312" i="8"/>
  <c r="BR312" i="8"/>
  <c r="BQ312" i="8"/>
  <c r="BP312" i="8"/>
  <c r="BO312" i="8"/>
  <c r="BN312" i="8"/>
  <c r="BM312" i="8"/>
  <c r="BL312" i="8"/>
  <c r="BK312" i="8"/>
  <c r="BJ312" i="8"/>
  <c r="BI312" i="8"/>
  <c r="BH312" i="8"/>
  <c r="BG312" i="8"/>
  <c r="BF312" i="8"/>
  <c r="BE312" i="8"/>
  <c r="BD312" i="8"/>
  <c r="BC312" i="8"/>
  <c r="BB312" i="8"/>
  <c r="BA312" i="8"/>
  <c r="AZ312" i="8"/>
  <c r="AY312" i="8"/>
  <c r="AX312" i="8"/>
  <c r="AW312" i="8"/>
  <c r="AV312" i="8"/>
  <c r="AU312" i="8"/>
  <c r="AT312" i="8"/>
  <c r="AS312" i="8"/>
  <c r="AR312" i="8"/>
  <c r="AQ312" i="8"/>
  <c r="AP312" i="8"/>
  <c r="AO312" i="8"/>
  <c r="AN312" i="8"/>
  <c r="AM312" i="8"/>
  <c r="AL312" i="8"/>
  <c r="AK312" i="8"/>
  <c r="AJ312" i="8"/>
  <c r="AI312" i="8"/>
  <c r="AH312" i="8"/>
  <c r="AG312" i="8"/>
  <c r="AF312" i="8"/>
  <c r="AE312" i="8"/>
  <c r="AD312" i="8"/>
  <c r="AC312" i="8"/>
  <c r="AB312" i="8"/>
  <c r="AA312" i="8"/>
  <c r="Z312" i="8"/>
  <c r="Y312" i="8"/>
  <c r="X312" i="8"/>
  <c r="W312" i="8"/>
  <c r="V312" i="8"/>
  <c r="U312" i="8"/>
  <c r="T312" i="8"/>
  <c r="S312" i="8"/>
  <c r="R312" i="8"/>
  <c r="Q312" i="8"/>
  <c r="P312" i="8"/>
  <c r="O312" i="8"/>
  <c r="N312" i="8"/>
  <c r="M312" i="8"/>
  <c r="L312" i="8"/>
  <c r="K312" i="8"/>
  <c r="J312" i="8"/>
  <c r="I312" i="8"/>
  <c r="H312" i="8"/>
  <c r="G312" i="8"/>
  <c r="F312" i="8"/>
  <c r="E312" i="8"/>
  <c r="D312" i="8"/>
  <c r="C312" i="8"/>
  <c r="B312" i="8"/>
  <c r="BX311" i="8"/>
  <c r="BW311" i="8"/>
  <c r="BV311" i="8"/>
  <c r="BU311" i="8"/>
  <c r="BT311" i="8"/>
  <c r="BS311" i="8"/>
  <c r="BR311" i="8"/>
  <c r="BQ311" i="8"/>
  <c r="BP311" i="8"/>
  <c r="BO311" i="8"/>
  <c r="BN311" i="8"/>
  <c r="BM311" i="8"/>
  <c r="BL311" i="8"/>
  <c r="BK311" i="8"/>
  <c r="BJ311" i="8"/>
  <c r="BI311" i="8"/>
  <c r="BH311" i="8"/>
  <c r="BG311" i="8"/>
  <c r="BF311" i="8"/>
  <c r="BE311" i="8"/>
  <c r="BD311" i="8"/>
  <c r="BC311" i="8"/>
  <c r="BB311" i="8"/>
  <c r="BA311" i="8"/>
  <c r="AZ311" i="8"/>
  <c r="AY311" i="8"/>
  <c r="AX311" i="8"/>
  <c r="AW311" i="8"/>
  <c r="AV311" i="8"/>
  <c r="AU311" i="8"/>
  <c r="AT311" i="8"/>
  <c r="AS311" i="8"/>
  <c r="AR311" i="8"/>
  <c r="AQ311" i="8"/>
  <c r="AP311" i="8"/>
  <c r="AO311" i="8"/>
  <c r="AN311" i="8"/>
  <c r="AM311" i="8"/>
  <c r="AL311" i="8"/>
  <c r="AK311" i="8"/>
  <c r="AJ311" i="8"/>
  <c r="AI311" i="8"/>
  <c r="AH311" i="8"/>
  <c r="AG311" i="8"/>
  <c r="AF311" i="8"/>
  <c r="AE311" i="8"/>
  <c r="AD311" i="8"/>
  <c r="AC311" i="8"/>
  <c r="AB311" i="8"/>
  <c r="AA311" i="8"/>
  <c r="Z311" i="8"/>
  <c r="Y311" i="8"/>
  <c r="X311" i="8"/>
  <c r="W311" i="8"/>
  <c r="V311" i="8"/>
  <c r="U311" i="8"/>
  <c r="T311" i="8"/>
  <c r="S311" i="8"/>
  <c r="R311" i="8"/>
  <c r="Q311" i="8"/>
  <c r="P311" i="8"/>
  <c r="O311" i="8"/>
  <c r="N311" i="8"/>
  <c r="M311" i="8"/>
  <c r="L311" i="8"/>
  <c r="K311" i="8"/>
  <c r="J311" i="8"/>
  <c r="I311" i="8"/>
  <c r="H311" i="8"/>
  <c r="G311" i="8"/>
  <c r="F311" i="8"/>
  <c r="E311" i="8"/>
  <c r="D311" i="8"/>
  <c r="C311" i="8"/>
  <c r="B311" i="8"/>
  <c r="BX310" i="8"/>
  <c r="BW310" i="8"/>
  <c r="BV310" i="8"/>
  <c r="BU310" i="8"/>
  <c r="BT310" i="8"/>
  <c r="BS310" i="8"/>
  <c r="BR310" i="8"/>
  <c r="BQ310" i="8"/>
  <c r="BP310" i="8"/>
  <c r="BO310" i="8"/>
  <c r="BN310" i="8"/>
  <c r="BM310" i="8"/>
  <c r="BL310" i="8"/>
  <c r="BK310" i="8"/>
  <c r="BJ310" i="8"/>
  <c r="BI310" i="8"/>
  <c r="BH310" i="8"/>
  <c r="BG310" i="8"/>
  <c r="BF310" i="8"/>
  <c r="BE310" i="8"/>
  <c r="BD310" i="8"/>
  <c r="BC310" i="8"/>
  <c r="BB310" i="8"/>
  <c r="BA310" i="8"/>
  <c r="AZ310" i="8"/>
  <c r="AY310" i="8"/>
  <c r="AX310" i="8"/>
  <c r="AW310" i="8"/>
  <c r="AV310" i="8"/>
  <c r="AU310" i="8"/>
  <c r="AT310" i="8"/>
  <c r="AS310" i="8"/>
  <c r="AR310" i="8"/>
  <c r="AQ310" i="8"/>
  <c r="AP310" i="8"/>
  <c r="AO310" i="8"/>
  <c r="AN310" i="8"/>
  <c r="AM310" i="8"/>
  <c r="AL310" i="8"/>
  <c r="AK310" i="8"/>
  <c r="AJ310" i="8"/>
  <c r="AI310" i="8"/>
  <c r="AH310" i="8"/>
  <c r="AG310" i="8"/>
  <c r="AF310" i="8"/>
  <c r="AE310" i="8"/>
  <c r="AD310" i="8"/>
  <c r="AC310" i="8"/>
  <c r="AB310" i="8"/>
  <c r="AA310" i="8"/>
  <c r="Z310" i="8"/>
  <c r="Y310" i="8"/>
  <c r="X310" i="8"/>
  <c r="W310" i="8"/>
  <c r="V310" i="8"/>
  <c r="U310" i="8"/>
  <c r="T310" i="8"/>
  <c r="S310" i="8"/>
  <c r="R310" i="8"/>
  <c r="Q310" i="8"/>
  <c r="P310" i="8"/>
  <c r="O310" i="8"/>
  <c r="N310" i="8"/>
  <c r="M310" i="8"/>
  <c r="L310" i="8"/>
  <c r="K310" i="8"/>
  <c r="J310" i="8"/>
  <c r="I310" i="8"/>
  <c r="H310" i="8"/>
  <c r="G310" i="8"/>
  <c r="F310" i="8"/>
  <c r="E310" i="8"/>
  <c r="D310" i="8"/>
  <c r="C310" i="8"/>
  <c r="B310" i="8"/>
  <c r="BX309" i="8"/>
  <c r="BW309" i="8"/>
  <c r="BV309" i="8"/>
  <c r="BU309" i="8"/>
  <c r="BT309" i="8"/>
  <c r="BS309" i="8"/>
  <c r="BR309" i="8"/>
  <c r="BQ309" i="8"/>
  <c r="BP309" i="8"/>
  <c r="BO309" i="8"/>
  <c r="BN309" i="8"/>
  <c r="BM309" i="8"/>
  <c r="BL309" i="8"/>
  <c r="BK309" i="8"/>
  <c r="BJ309" i="8"/>
  <c r="BI309" i="8"/>
  <c r="BH309" i="8"/>
  <c r="BG309" i="8"/>
  <c r="BF309" i="8"/>
  <c r="BE309" i="8"/>
  <c r="BD309" i="8"/>
  <c r="BC309" i="8"/>
  <c r="BB309" i="8"/>
  <c r="BA309" i="8"/>
  <c r="AZ309" i="8"/>
  <c r="AY309" i="8"/>
  <c r="AX309" i="8"/>
  <c r="AW309" i="8"/>
  <c r="AV309" i="8"/>
  <c r="AU309" i="8"/>
  <c r="AT309" i="8"/>
  <c r="AS309" i="8"/>
  <c r="AR309" i="8"/>
  <c r="AQ309" i="8"/>
  <c r="AP309" i="8"/>
  <c r="AO309" i="8"/>
  <c r="AN309" i="8"/>
  <c r="AM309" i="8"/>
  <c r="AL309" i="8"/>
  <c r="AK309" i="8"/>
  <c r="AJ309" i="8"/>
  <c r="AI309" i="8"/>
  <c r="AH309" i="8"/>
  <c r="AG309" i="8"/>
  <c r="AF309" i="8"/>
  <c r="AE309" i="8"/>
  <c r="AD309" i="8"/>
  <c r="AC309" i="8"/>
  <c r="AB309" i="8"/>
  <c r="AA309" i="8"/>
  <c r="Z309" i="8"/>
  <c r="Y309" i="8"/>
  <c r="X309" i="8"/>
  <c r="W309" i="8"/>
  <c r="V309" i="8"/>
  <c r="U309" i="8"/>
  <c r="T309" i="8"/>
  <c r="S309" i="8"/>
  <c r="R309" i="8"/>
  <c r="Q309" i="8"/>
  <c r="P309" i="8"/>
  <c r="O309" i="8"/>
  <c r="N309" i="8"/>
  <c r="M309" i="8"/>
  <c r="L309" i="8"/>
  <c r="K309" i="8"/>
  <c r="J309" i="8"/>
  <c r="I309" i="8"/>
  <c r="H309" i="8"/>
  <c r="G309" i="8"/>
  <c r="F309" i="8"/>
  <c r="E309" i="8"/>
  <c r="D309" i="8"/>
  <c r="C309" i="8"/>
  <c r="B309" i="8"/>
  <c r="BX308" i="8"/>
  <c r="BW308" i="8"/>
  <c r="BV308" i="8"/>
  <c r="BU308" i="8"/>
  <c r="BT308" i="8"/>
  <c r="BS308" i="8"/>
  <c r="BR308" i="8"/>
  <c r="BQ308" i="8"/>
  <c r="BP308" i="8"/>
  <c r="BO308" i="8"/>
  <c r="BN308" i="8"/>
  <c r="BM308" i="8"/>
  <c r="BL308" i="8"/>
  <c r="BK308" i="8"/>
  <c r="BJ308" i="8"/>
  <c r="BI308" i="8"/>
  <c r="BH308" i="8"/>
  <c r="BG308" i="8"/>
  <c r="BF308" i="8"/>
  <c r="BE308" i="8"/>
  <c r="BD308" i="8"/>
  <c r="BC308" i="8"/>
  <c r="BB308" i="8"/>
  <c r="BA308" i="8"/>
  <c r="AZ308" i="8"/>
  <c r="AY308" i="8"/>
  <c r="AX308" i="8"/>
  <c r="AW308" i="8"/>
  <c r="AV308" i="8"/>
  <c r="AU308" i="8"/>
  <c r="AT308" i="8"/>
  <c r="AS308" i="8"/>
  <c r="AR308" i="8"/>
  <c r="AQ308" i="8"/>
  <c r="AP308" i="8"/>
  <c r="AO308" i="8"/>
  <c r="AN308" i="8"/>
  <c r="AM308" i="8"/>
  <c r="AL308" i="8"/>
  <c r="AK308" i="8"/>
  <c r="AJ308" i="8"/>
  <c r="AI308" i="8"/>
  <c r="AH308" i="8"/>
  <c r="AG308" i="8"/>
  <c r="AF308" i="8"/>
  <c r="AE308" i="8"/>
  <c r="AD308" i="8"/>
  <c r="AC308" i="8"/>
  <c r="AB308" i="8"/>
  <c r="AA308" i="8"/>
  <c r="Z308" i="8"/>
  <c r="Y308" i="8"/>
  <c r="X308" i="8"/>
  <c r="W308" i="8"/>
  <c r="V308" i="8"/>
  <c r="U308" i="8"/>
  <c r="T308" i="8"/>
  <c r="S308" i="8"/>
  <c r="R308" i="8"/>
  <c r="Q308" i="8"/>
  <c r="P308" i="8"/>
  <c r="O308" i="8"/>
  <c r="N308" i="8"/>
  <c r="M308" i="8"/>
  <c r="L308" i="8"/>
  <c r="K308" i="8"/>
  <c r="J308" i="8"/>
  <c r="I308" i="8"/>
  <c r="H308" i="8"/>
  <c r="G308" i="8"/>
  <c r="F308" i="8"/>
  <c r="E308" i="8"/>
  <c r="D308" i="8"/>
  <c r="C308" i="8"/>
  <c r="B308" i="8"/>
  <c r="BX307" i="8"/>
  <c r="BW307" i="8"/>
  <c r="BV307" i="8"/>
  <c r="BU307" i="8"/>
  <c r="BT307" i="8"/>
  <c r="BS307" i="8"/>
  <c r="BR307" i="8"/>
  <c r="BQ307" i="8"/>
  <c r="BP307" i="8"/>
  <c r="BO307" i="8"/>
  <c r="BN307" i="8"/>
  <c r="BM307" i="8"/>
  <c r="BL307" i="8"/>
  <c r="BK307" i="8"/>
  <c r="BJ307" i="8"/>
  <c r="BI307" i="8"/>
  <c r="BH307" i="8"/>
  <c r="BG307" i="8"/>
  <c r="BF307" i="8"/>
  <c r="BE307" i="8"/>
  <c r="BD307" i="8"/>
  <c r="BC307" i="8"/>
  <c r="BB307" i="8"/>
  <c r="BA307" i="8"/>
  <c r="AZ307" i="8"/>
  <c r="AY307" i="8"/>
  <c r="AX307" i="8"/>
  <c r="AW307" i="8"/>
  <c r="AV307" i="8"/>
  <c r="AU307" i="8"/>
  <c r="AT307" i="8"/>
  <c r="AS307" i="8"/>
  <c r="AR307" i="8"/>
  <c r="AQ307" i="8"/>
  <c r="AP307" i="8"/>
  <c r="AO307" i="8"/>
  <c r="AN307" i="8"/>
  <c r="AM307" i="8"/>
  <c r="AL307" i="8"/>
  <c r="AK307" i="8"/>
  <c r="AJ307" i="8"/>
  <c r="AI307" i="8"/>
  <c r="AH307" i="8"/>
  <c r="AG307" i="8"/>
  <c r="AF307" i="8"/>
  <c r="AE307" i="8"/>
  <c r="AD307" i="8"/>
  <c r="AC307" i="8"/>
  <c r="AB307" i="8"/>
  <c r="AA307" i="8"/>
  <c r="Z307" i="8"/>
  <c r="Y307" i="8"/>
  <c r="X307" i="8"/>
  <c r="W307" i="8"/>
  <c r="V307" i="8"/>
  <c r="U307" i="8"/>
  <c r="T307" i="8"/>
  <c r="S307" i="8"/>
  <c r="R307" i="8"/>
  <c r="Q307" i="8"/>
  <c r="P307" i="8"/>
  <c r="O307" i="8"/>
  <c r="N307" i="8"/>
  <c r="M307" i="8"/>
  <c r="L307" i="8"/>
  <c r="K307" i="8"/>
  <c r="J307" i="8"/>
  <c r="I307" i="8"/>
  <c r="H307" i="8"/>
  <c r="G307" i="8"/>
  <c r="F307" i="8"/>
  <c r="E307" i="8"/>
  <c r="D307" i="8"/>
  <c r="C307" i="8"/>
  <c r="B307" i="8"/>
  <c r="Z302" i="8"/>
  <c r="Y302" i="8"/>
  <c r="X302" i="8"/>
  <c r="W302" i="8"/>
  <c r="V302" i="8"/>
  <c r="U302" i="8"/>
  <c r="T302" i="8"/>
  <c r="S302" i="8"/>
  <c r="R302" i="8"/>
  <c r="Q302" i="8"/>
  <c r="P302" i="8"/>
  <c r="O302" i="8"/>
  <c r="N302" i="8"/>
  <c r="M302" i="8"/>
  <c r="L302" i="8"/>
  <c r="K302" i="8"/>
  <c r="J302" i="8"/>
  <c r="I302" i="8"/>
  <c r="H302" i="8"/>
  <c r="G302" i="8"/>
  <c r="F302" i="8"/>
  <c r="E302" i="8"/>
  <c r="D302" i="8"/>
  <c r="C302" i="8"/>
  <c r="B302" i="8"/>
  <c r="Z301" i="8"/>
  <c r="Y301" i="8"/>
  <c r="X301" i="8"/>
  <c r="W301" i="8"/>
  <c r="V301" i="8"/>
  <c r="U301" i="8"/>
  <c r="T301" i="8"/>
  <c r="S301" i="8"/>
  <c r="R301" i="8"/>
  <c r="Q301" i="8"/>
  <c r="P301" i="8"/>
  <c r="O301" i="8"/>
  <c r="N301" i="8"/>
  <c r="M301" i="8"/>
  <c r="L301" i="8"/>
  <c r="K301" i="8"/>
  <c r="J301" i="8"/>
  <c r="I301" i="8"/>
  <c r="H301" i="8"/>
  <c r="G301" i="8"/>
  <c r="F301" i="8"/>
  <c r="E301" i="8"/>
  <c r="D301" i="8"/>
  <c r="C301" i="8"/>
  <c r="B301" i="8"/>
  <c r="Z300" i="8"/>
  <c r="Y300" i="8"/>
  <c r="X300" i="8"/>
  <c r="W300" i="8"/>
  <c r="V300" i="8"/>
  <c r="U300" i="8"/>
  <c r="T300" i="8"/>
  <c r="S300" i="8"/>
  <c r="R300" i="8"/>
  <c r="Q300" i="8"/>
  <c r="P300" i="8"/>
  <c r="O300" i="8"/>
  <c r="N300" i="8"/>
  <c r="M300" i="8"/>
  <c r="L300" i="8"/>
  <c r="K300" i="8"/>
  <c r="J300" i="8"/>
  <c r="I300" i="8"/>
  <c r="H300" i="8"/>
  <c r="G300" i="8"/>
  <c r="F300" i="8"/>
  <c r="E300" i="8"/>
  <c r="D300" i="8"/>
  <c r="C300" i="8"/>
  <c r="B300" i="8"/>
  <c r="Z299" i="8"/>
  <c r="Y299" i="8"/>
  <c r="X299" i="8"/>
  <c r="W299" i="8"/>
  <c r="V299" i="8"/>
  <c r="U299" i="8"/>
  <c r="T299" i="8"/>
  <c r="S299" i="8"/>
  <c r="R299" i="8"/>
  <c r="Q299" i="8"/>
  <c r="P299" i="8"/>
  <c r="O299" i="8"/>
  <c r="N299" i="8"/>
  <c r="M299" i="8"/>
  <c r="L299" i="8"/>
  <c r="K299" i="8"/>
  <c r="J299" i="8"/>
  <c r="I299" i="8"/>
  <c r="H299" i="8"/>
  <c r="G299" i="8"/>
  <c r="F299" i="8"/>
  <c r="E299" i="8"/>
  <c r="D299" i="8"/>
  <c r="C299" i="8"/>
  <c r="B299" i="8"/>
  <c r="Z298" i="8"/>
  <c r="Y298" i="8"/>
  <c r="X298" i="8"/>
  <c r="W298" i="8"/>
  <c r="V298" i="8"/>
  <c r="U298" i="8"/>
  <c r="T298" i="8"/>
  <c r="S298" i="8"/>
  <c r="R298" i="8"/>
  <c r="Q298" i="8"/>
  <c r="P298" i="8"/>
  <c r="O298" i="8"/>
  <c r="N298" i="8"/>
  <c r="M298" i="8"/>
  <c r="L298" i="8"/>
  <c r="K298" i="8"/>
  <c r="J298" i="8"/>
  <c r="I298" i="8"/>
  <c r="H298" i="8"/>
  <c r="G298" i="8"/>
  <c r="F298" i="8"/>
  <c r="E298" i="8"/>
  <c r="D298" i="8"/>
  <c r="C298" i="8"/>
  <c r="B298" i="8"/>
  <c r="Z297" i="8"/>
  <c r="Y297" i="8"/>
  <c r="X297" i="8"/>
  <c r="W297" i="8"/>
  <c r="V297" i="8"/>
  <c r="U297" i="8"/>
  <c r="T297" i="8"/>
  <c r="S297" i="8"/>
  <c r="R297" i="8"/>
  <c r="Q297" i="8"/>
  <c r="P297" i="8"/>
  <c r="O297" i="8"/>
  <c r="N297" i="8"/>
  <c r="M297" i="8"/>
  <c r="L297" i="8"/>
  <c r="K297" i="8"/>
  <c r="J297" i="8"/>
  <c r="I297" i="8"/>
  <c r="H297" i="8"/>
  <c r="G297" i="8"/>
  <c r="F297" i="8"/>
  <c r="E297" i="8"/>
  <c r="D297" i="8"/>
  <c r="C297" i="8"/>
  <c r="B297" i="8"/>
  <c r="Z296" i="8"/>
  <c r="Y296" i="8"/>
  <c r="X296" i="8"/>
  <c r="W296" i="8"/>
  <c r="V296" i="8"/>
  <c r="U296" i="8"/>
  <c r="T296" i="8"/>
  <c r="S296" i="8"/>
  <c r="R296" i="8"/>
  <c r="Q296" i="8"/>
  <c r="P296" i="8"/>
  <c r="O296" i="8"/>
  <c r="N296" i="8"/>
  <c r="M296" i="8"/>
  <c r="L296" i="8"/>
  <c r="K296" i="8"/>
  <c r="J296" i="8"/>
  <c r="I296" i="8"/>
  <c r="H296" i="8"/>
  <c r="G296" i="8"/>
  <c r="F296" i="8"/>
  <c r="E296" i="8"/>
  <c r="D296" i="8"/>
  <c r="C296" i="8"/>
  <c r="B296" i="8"/>
  <c r="Z295" i="8"/>
  <c r="Y295" i="8"/>
  <c r="X295" i="8"/>
  <c r="W295" i="8"/>
  <c r="V295" i="8"/>
  <c r="U295" i="8"/>
  <c r="T295" i="8"/>
  <c r="S295" i="8"/>
  <c r="R295" i="8"/>
  <c r="Q295" i="8"/>
  <c r="P295" i="8"/>
  <c r="O295" i="8"/>
  <c r="N295" i="8"/>
  <c r="M295" i="8"/>
  <c r="L295" i="8"/>
  <c r="K295" i="8"/>
  <c r="J295" i="8"/>
  <c r="I295" i="8"/>
  <c r="H295" i="8"/>
  <c r="G295" i="8"/>
  <c r="F295" i="8"/>
  <c r="E295" i="8"/>
  <c r="D295" i="8"/>
  <c r="C295" i="8"/>
  <c r="B295" i="8"/>
  <c r="Z294" i="8"/>
  <c r="Y294" i="8"/>
  <c r="X294" i="8"/>
  <c r="W294" i="8"/>
  <c r="V294" i="8"/>
  <c r="U294" i="8"/>
  <c r="T294" i="8"/>
  <c r="S294" i="8"/>
  <c r="R294" i="8"/>
  <c r="Q294" i="8"/>
  <c r="P294" i="8"/>
  <c r="O294" i="8"/>
  <c r="N294" i="8"/>
  <c r="M294" i="8"/>
  <c r="L294" i="8"/>
  <c r="K294" i="8"/>
  <c r="J294" i="8"/>
  <c r="I294" i="8"/>
  <c r="H294" i="8"/>
  <c r="G294" i="8"/>
  <c r="F294" i="8"/>
  <c r="E294" i="8"/>
  <c r="D294" i="8"/>
  <c r="C294" i="8"/>
  <c r="B294" i="8"/>
  <c r="Z293" i="8"/>
  <c r="Y293" i="8"/>
  <c r="X293" i="8"/>
  <c r="W293" i="8"/>
  <c r="V293" i="8"/>
  <c r="U293" i="8"/>
  <c r="T293" i="8"/>
  <c r="S293" i="8"/>
  <c r="R293" i="8"/>
  <c r="Q293" i="8"/>
  <c r="P293" i="8"/>
  <c r="O293" i="8"/>
  <c r="N293" i="8"/>
  <c r="M293" i="8"/>
  <c r="L293" i="8"/>
  <c r="K293" i="8"/>
  <c r="J293" i="8"/>
  <c r="I293" i="8"/>
  <c r="H293" i="8"/>
  <c r="G293" i="8"/>
  <c r="F293" i="8"/>
  <c r="E293" i="8"/>
  <c r="D293" i="8"/>
  <c r="C293" i="8"/>
  <c r="B293" i="8"/>
  <c r="Z292" i="8"/>
  <c r="Y292" i="8"/>
  <c r="X292" i="8"/>
  <c r="W292" i="8"/>
  <c r="V292" i="8"/>
  <c r="U292" i="8"/>
  <c r="T292" i="8"/>
  <c r="S292" i="8"/>
  <c r="R292" i="8"/>
  <c r="Q292" i="8"/>
  <c r="P292" i="8"/>
  <c r="O292" i="8"/>
  <c r="N292" i="8"/>
  <c r="M292" i="8"/>
  <c r="L292" i="8"/>
  <c r="K292" i="8"/>
  <c r="J292" i="8"/>
  <c r="I292" i="8"/>
  <c r="H292" i="8"/>
  <c r="G292" i="8"/>
  <c r="F292" i="8"/>
  <c r="E292" i="8"/>
  <c r="D292" i="8"/>
  <c r="C292" i="8"/>
  <c r="B292" i="8"/>
  <c r="Z291" i="8"/>
  <c r="Y291" i="8"/>
  <c r="X291" i="8"/>
  <c r="W291" i="8"/>
  <c r="V291" i="8"/>
  <c r="U291" i="8"/>
  <c r="T291" i="8"/>
  <c r="S291" i="8"/>
  <c r="R291" i="8"/>
  <c r="Q291" i="8"/>
  <c r="P291" i="8"/>
  <c r="O291" i="8"/>
  <c r="N291" i="8"/>
  <c r="M291" i="8"/>
  <c r="L291" i="8"/>
  <c r="K291" i="8"/>
  <c r="J291" i="8"/>
  <c r="I291" i="8"/>
  <c r="H291" i="8"/>
  <c r="G291" i="8"/>
  <c r="F291" i="8"/>
  <c r="E291" i="8"/>
  <c r="D291" i="8"/>
  <c r="C291" i="8"/>
  <c r="B291" i="8"/>
  <c r="Z290" i="8"/>
  <c r="Y290" i="8"/>
  <c r="X290" i="8"/>
  <c r="W290" i="8"/>
  <c r="V290" i="8"/>
  <c r="U290" i="8"/>
  <c r="T290" i="8"/>
  <c r="S290" i="8"/>
  <c r="R290" i="8"/>
  <c r="Q290" i="8"/>
  <c r="P290" i="8"/>
  <c r="O290" i="8"/>
  <c r="N290" i="8"/>
  <c r="M290" i="8"/>
  <c r="L290" i="8"/>
  <c r="K290" i="8"/>
  <c r="J290" i="8"/>
  <c r="I290" i="8"/>
  <c r="H290" i="8"/>
  <c r="G290" i="8"/>
  <c r="F290" i="8"/>
  <c r="E290" i="8"/>
  <c r="D290" i="8"/>
  <c r="C290" i="8"/>
  <c r="B290" i="8"/>
  <c r="Z289" i="8"/>
  <c r="Y289" i="8"/>
  <c r="X289" i="8"/>
  <c r="W289" i="8"/>
  <c r="V289" i="8"/>
  <c r="U289" i="8"/>
  <c r="T289" i="8"/>
  <c r="S289" i="8"/>
  <c r="R289" i="8"/>
  <c r="Q289" i="8"/>
  <c r="P289" i="8"/>
  <c r="O289" i="8"/>
  <c r="N289" i="8"/>
  <c r="M289" i="8"/>
  <c r="L289" i="8"/>
  <c r="K289" i="8"/>
  <c r="J289" i="8"/>
  <c r="I289" i="8"/>
  <c r="H289" i="8"/>
  <c r="G289" i="8"/>
  <c r="F289" i="8"/>
  <c r="E289" i="8"/>
  <c r="D289" i="8"/>
  <c r="C289" i="8"/>
  <c r="B289" i="8"/>
  <c r="Z288" i="8"/>
  <c r="Y288" i="8"/>
  <c r="X288" i="8"/>
  <c r="W288" i="8"/>
  <c r="V288" i="8"/>
  <c r="U288" i="8"/>
  <c r="T288" i="8"/>
  <c r="S288" i="8"/>
  <c r="R288" i="8"/>
  <c r="Q288" i="8"/>
  <c r="P288" i="8"/>
  <c r="O288" i="8"/>
  <c r="N288" i="8"/>
  <c r="M288" i="8"/>
  <c r="L288" i="8"/>
  <c r="K288" i="8"/>
  <c r="J288" i="8"/>
  <c r="I288" i="8"/>
  <c r="H288" i="8"/>
  <c r="G288" i="8"/>
  <c r="F288" i="8"/>
  <c r="E288" i="8"/>
  <c r="D288" i="8"/>
  <c r="C288" i="8"/>
  <c r="B288" i="8"/>
  <c r="Z287" i="8"/>
  <c r="Y287" i="8"/>
  <c r="X287" i="8"/>
  <c r="W287" i="8"/>
  <c r="V287" i="8"/>
  <c r="U287" i="8"/>
  <c r="T287" i="8"/>
  <c r="S287" i="8"/>
  <c r="R287" i="8"/>
  <c r="Q287" i="8"/>
  <c r="P287" i="8"/>
  <c r="O287" i="8"/>
  <c r="N287" i="8"/>
  <c r="M287" i="8"/>
  <c r="L287" i="8"/>
  <c r="K287" i="8"/>
  <c r="J287" i="8"/>
  <c r="I287" i="8"/>
  <c r="H287" i="8"/>
  <c r="G287" i="8"/>
  <c r="F287" i="8"/>
  <c r="E287" i="8"/>
  <c r="D287" i="8"/>
  <c r="C287" i="8"/>
  <c r="B287" i="8"/>
  <c r="Z286" i="8"/>
  <c r="Y286" i="8"/>
  <c r="X286" i="8"/>
  <c r="W286" i="8"/>
  <c r="V286" i="8"/>
  <c r="U286" i="8"/>
  <c r="T286" i="8"/>
  <c r="S286" i="8"/>
  <c r="R286" i="8"/>
  <c r="Q286" i="8"/>
  <c r="P286" i="8"/>
  <c r="O286" i="8"/>
  <c r="N286" i="8"/>
  <c r="M286" i="8"/>
  <c r="L286" i="8"/>
  <c r="K286" i="8"/>
  <c r="J286" i="8"/>
  <c r="I286" i="8"/>
  <c r="H286" i="8"/>
  <c r="G286" i="8"/>
  <c r="F286" i="8"/>
  <c r="E286" i="8"/>
  <c r="D286" i="8"/>
  <c r="C286" i="8"/>
  <c r="B286" i="8"/>
  <c r="Z285" i="8"/>
  <c r="Y285" i="8"/>
  <c r="X285" i="8"/>
  <c r="W285" i="8"/>
  <c r="V285" i="8"/>
  <c r="U285" i="8"/>
  <c r="T285" i="8"/>
  <c r="S285" i="8"/>
  <c r="R285" i="8"/>
  <c r="Q285" i="8"/>
  <c r="P285" i="8"/>
  <c r="O285" i="8"/>
  <c r="N285" i="8"/>
  <c r="M285" i="8"/>
  <c r="L285" i="8"/>
  <c r="K285" i="8"/>
  <c r="J285" i="8"/>
  <c r="I285" i="8"/>
  <c r="H285" i="8"/>
  <c r="G285" i="8"/>
  <c r="F285" i="8"/>
  <c r="E285" i="8"/>
  <c r="D285" i="8"/>
  <c r="C285" i="8"/>
  <c r="B285" i="8"/>
  <c r="P279" i="8"/>
  <c r="O279" i="8"/>
  <c r="N279" i="8"/>
  <c r="M279" i="8"/>
  <c r="L279" i="8"/>
  <c r="K279" i="8"/>
  <c r="J279" i="8"/>
  <c r="I279" i="8"/>
  <c r="H279" i="8"/>
  <c r="G279" i="8"/>
  <c r="F279" i="8"/>
  <c r="E279" i="8"/>
  <c r="D279" i="8"/>
  <c r="C279" i="8"/>
  <c r="B279" i="8"/>
  <c r="P278" i="8"/>
  <c r="O278" i="8"/>
  <c r="N278" i="8"/>
  <c r="M278" i="8"/>
  <c r="L278" i="8"/>
  <c r="K278" i="8"/>
  <c r="J278" i="8"/>
  <c r="I278" i="8"/>
  <c r="H278" i="8"/>
  <c r="G278" i="8"/>
  <c r="F278" i="8"/>
  <c r="E278" i="8"/>
  <c r="D278" i="8"/>
  <c r="C278" i="8"/>
  <c r="B278" i="8"/>
  <c r="P277" i="8"/>
  <c r="O277" i="8"/>
  <c r="N277" i="8"/>
  <c r="M277" i="8"/>
  <c r="L277" i="8"/>
  <c r="K277" i="8"/>
  <c r="J277" i="8"/>
  <c r="I277" i="8"/>
  <c r="H277" i="8"/>
  <c r="G277" i="8"/>
  <c r="F277" i="8"/>
  <c r="E277" i="8"/>
  <c r="D277" i="8"/>
  <c r="C277" i="8"/>
  <c r="B277" i="8"/>
  <c r="P276" i="8"/>
  <c r="O276" i="8"/>
  <c r="N276" i="8"/>
  <c r="M276" i="8"/>
  <c r="L276" i="8"/>
  <c r="K276" i="8"/>
  <c r="J276" i="8"/>
  <c r="I276" i="8"/>
  <c r="H276" i="8"/>
  <c r="G276" i="8"/>
  <c r="F276" i="8"/>
  <c r="E276" i="8"/>
  <c r="D276" i="8"/>
  <c r="C276" i="8"/>
  <c r="B276" i="8"/>
  <c r="P275" i="8"/>
  <c r="O275" i="8"/>
  <c r="N275" i="8"/>
  <c r="M275" i="8"/>
  <c r="L275" i="8"/>
  <c r="K275" i="8"/>
  <c r="J275" i="8"/>
  <c r="I275" i="8"/>
  <c r="H275" i="8"/>
  <c r="G275" i="8"/>
  <c r="F275" i="8"/>
  <c r="E275" i="8"/>
  <c r="D275" i="8"/>
  <c r="C275" i="8"/>
  <c r="B275" i="8"/>
  <c r="P274" i="8"/>
  <c r="O274" i="8"/>
  <c r="N274" i="8"/>
  <c r="M274" i="8"/>
  <c r="L274" i="8"/>
  <c r="K274" i="8"/>
  <c r="J274" i="8"/>
  <c r="I274" i="8"/>
  <c r="H274" i="8"/>
  <c r="G274" i="8"/>
  <c r="F274" i="8"/>
  <c r="E274" i="8"/>
  <c r="D274" i="8"/>
  <c r="C274" i="8"/>
  <c r="B274" i="8"/>
  <c r="P273" i="8"/>
  <c r="O273" i="8"/>
  <c r="N273" i="8"/>
  <c r="M273" i="8"/>
  <c r="L273" i="8"/>
  <c r="K273" i="8"/>
  <c r="J273" i="8"/>
  <c r="I273" i="8"/>
  <c r="H273" i="8"/>
  <c r="G273" i="8"/>
  <c r="F273" i="8"/>
  <c r="E273" i="8"/>
  <c r="D273" i="8"/>
  <c r="C273" i="8"/>
  <c r="B273" i="8"/>
  <c r="P272" i="8"/>
  <c r="O272" i="8"/>
  <c r="N272" i="8"/>
  <c r="M272" i="8"/>
  <c r="L272" i="8"/>
  <c r="K272" i="8"/>
  <c r="J272" i="8"/>
  <c r="I272" i="8"/>
  <c r="H272" i="8"/>
  <c r="G272" i="8"/>
  <c r="F272" i="8"/>
  <c r="E272" i="8"/>
  <c r="D272" i="8"/>
  <c r="C272" i="8"/>
  <c r="B272" i="8"/>
  <c r="P271" i="8"/>
  <c r="O271" i="8"/>
  <c r="N271" i="8"/>
  <c r="M271" i="8"/>
  <c r="L271" i="8"/>
  <c r="K271" i="8"/>
  <c r="J271" i="8"/>
  <c r="I271" i="8"/>
  <c r="H271" i="8"/>
  <c r="G271" i="8"/>
  <c r="F271" i="8"/>
  <c r="E271" i="8"/>
  <c r="D271" i="8"/>
  <c r="C271" i="8"/>
  <c r="B271" i="8"/>
  <c r="P270" i="8"/>
  <c r="O270" i="8"/>
  <c r="N270" i="8"/>
  <c r="M270" i="8"/>
  <c r="L270" i="8"/>
  <c r="K270" i="8"/>
  <c r="J270" i="8"/>
  <c r="I270" i="8"/>
  <c r="H270" i="8"/>
  <c r="G270" i="8"/>
  <c r="F270" i="8"/>
  <c r="E270" i="8"/>
  <c r="D270" i="8"/>
  <c r="C270" i="8"/>
  <c r="B270" i="8"/>
  <c r="P269" i="8"/>
  <c r="O269" i="8"/>
  <c r="N269" i="8"/>
  <c r="M269" i="8"/>
  <c r="L269" i="8"/>
  <c r="K269" i="8"/>
  <c r="J269" i="8"/>
  <c r="I269" i="8"/>
  <c r="H269" i="8"/>
  <c r="G269" i="8"/>
  <c r="F269" i="8"/>
  <c r="E269" i="8"/>
  <c r="D269" i="8"/>
  <c r="C269" i="8"/>
  <c r="B269" i="8"/>
  <c r="P268" i="8"/>
  <c r="O268" i="8"/>
  <c r="N268" i="8"/>
  <c r="M268" i="8"/>
  <c r="L268" i="8"/>
  <c r="K268" i="8"/>
  <c r="J268" i="8"/>
  <c r="I268" i="8"/>
  <c r="H268" i="8"/>
  <c r="G268" i="8"/>
  <c r="F268" i="8"/>
  <c r="E268" i="8"/>
  <c r="D268" i="8"/>
  <c r="C268" i="8"/>
  <c r="B268" i="8"/>
  <c r="P267" i="8"/>
  <c r="O267" i="8"/>
  <c r="N267" i="8"/>
  <c r="M267" i="8"/>
  <c r="L267" i="8"/>
  <c r="K267" i="8"/>
  <c r="J267" i="8"/>
  <c r="I267" i="8"/>
  <c r="H267" i="8"/>
  <c r="G267" i="8"/>
  <c r="F267" i="8"/>
  <c r="E267" i="8"/>
  <c r="D267" i="8"/>
  <c r="C267" i="8"/>
  <c r="B267" i="8"/>
  <c r="P266" i="8"/>
  <c r="O266" i="8"/>
  <c r="N266" i="8"/>
  <c r="M266" i="8"/>
  <c r="L266" i="8"/>
  <c r="K266" i="8"/>
  <c r="J266" i="8"/>
  <c r="I266" i="8"/>
  <c r="H266" i="8"/>
  <c r="G266" i="8"/>
  <c r="F266" i="8"/>
  <c r="E266" i="8"/>
  <c r="D266" i="8"/>
  <c r="C266" i="8"/>
  <c r="B266" i="8"/>
  <c r="P265" i="8"/>
  <c r="O265" i="8"/>
  <c r="N265" i="8"/>
  <c r="M265" i="8"/>
  <c r="L265" i="8"/>
  <c r="K265" i="8"/>
  <c r="J265" i="8"/>
  <c r="I265" i="8"/>
  <c r="H265" i="8"/>
  <c r="G265" i="8"/>
  <c r="F265" i="8"/>
  <c r="E265" i="8"/>
  <c r="D265" i="8"/>
  <c r="C265" i="8"/>
  <c r="B265" i="8"/>
  <c r="P264" i="8"/>
  <c r="O264" i="8"/>
  <c r="N264" i="8"/>
  <c r="M264" i="8"/>
  <c r="L264" i="8"/>
  <c r="K264" i="8"/>
  <c r="J264" i="8"/>
  <c r="I264" i="8"/>
  <c r="H264" i="8"/>
  <c r="G264" i="8"/>
  <c r="F264" i="8"/>
  <c r="E264" i="8"/>
  <c r="D264" i="8"/>
  <c r="C264" i="8"/>
  <c r="B264" i="8"/>
  <c r="P263" i="8"/>
  <c r="O263" i="8"/>
  <c r="N263" i="8"/>
  <c r="M263" i="8"/>
  <c r="L263" i="8"/>
  <c r="K263" i="8"/>
  <c r="J263" i="8"/>
  <c r="I263" i="8"/>
  <c r="H263" i="8"/>
  <c r="G263" i="8"/>
  <c r="F263" i="8"/>
  <c r="E263" i="8"/>
  <c r="D263" i="8"/>
  <c r="C263" i="8"/>
  <c r="B263" i="8"/>
  <c r="P262" i="8"/>
  <c r="O262" i="8"/>
  <c r="N262" i="8"/>
  <c r="M262" i="8"/>
  <c r="L262" i="8"/>
  <c r="K262" i="8"/>
  <c r="J262" i="8"/>
  <c r="I262" i="8"/>
  <c r="H262" i="8"/>
  <c r="G262" i="8"/>
  <c r="F262" i="8"/>
  <c r="E262" i="8"/>
  <c r="D262" i="8"/>
  <c r="C262" i="8"/>
  <c r="B262" i="8"/>
  <c r="K256" i="8"/>
  <c r="J256" i="8"/>
  <c r="I256" i="8"/>
  <c r="H256" i="8"/>
  <c r="G256" i="8"/>
  <c r="F256" i="8"/>
  <c r="E256" i="8"/>
  <c r="D256" i="8"/>
  <c r="C256" i="8"/>
  <c r="B256" i="8"/>
  <c r="K255" i="8"/>
  <c r="J255" i="8"/>
  <c r="I255" i="8"/>
  <c r="H255" i="8"/>
  <c r="G255" i="8"/>
  <c r="F255" i="8"/>
  <c r="E255" i="8"/>
  <c r="D255" i="8"/>
  <c r="C255" i="8"/>
  <c r="B255" i="8"/>
  <c r="K254" i="8"/>
  <c r="J254" i="8"/>
  <c r="I254" i="8"/>
  <c r="H254" i="8"/>
  <c r="G254" i="8"/>
  <c r="F254" i="8"/>
  <c r="E254" i="8"/>
  <c r="D254" i="8"/>
  <c r="C254" i="8"/>
  <c r="B254" i="8"/>
  <c r="K253" i="8"/>
  <c r="J253" i="8"/>
  <c r="I253" i="8"/>
  <c r="H253" i="8"/>
  <c r="G253" i="8"/>
  <c r="F253" i="8"/>
  <c r="E253" i="8"/>
  <c r="D253" i="8"/>
  <c r="C253" i="8"/>
  <c r="B253" i="8"/>
  <c r="K252" i="8"/>
  <c r="J252" i="8"/>
  <c r="I252" i="8"/>
  <c r="H252" i="8"/>
  <c r="G252" i="8"/>
  <c r="F252" i="8"/>
  <c r="E252" i="8"/>
  <c r="D252" i="8"/>
  <c r="C252" i="8"/>
  <c r="B252" i="8"/>
  <c r="K251" i="8"/>
  <c r="J251" i="8"/>
  <c r="I251" i="8"/>
  <c r="H251" i="8"/>
  <c r="G251" i="8"/>
  <c r="F251" i="8"/>
  <c r="E251" i="8"/>
  <c r="D251" i="8"/>
  <c r="C251" i="8"/>
  <c r="B251" i="8"/>
  <c r="K250" i="8"/>
  <c r="J250" i="8"/>
  <c r="I250" i="8"/>
  <c r="H250" i="8"/>
  <c r="G250" i="8"/>
  <c r="F250" i="8"/>
  <c r="E250" i="8"/>
  <c r="D250" i="8"/>
  <c r="C250" i="8"/>
  <c r="B250" i="8"/>
  <c r="K249" i="8"/>
  <c r="J249" i="8"/>
  <c r="I249" i="8"/>
  <c r="H249" i="8"/>
  <c r="G249" i="8"/>
  <c r="F249" i="8"/>
  <c r="E249" i="8"/>
  <c r="D249" i="8"/>
  <c r="C249" i="8"/>
  <c r="B249" i="8"/>
  <c r="K248" i="8"/>
  <c r="J248" i="8"/>
  <c r="I248" i="8"/>
  <c r="H248" i="8"/>
  <c r="G248" i="8"/>
  <c r="F248" i="8"/>
  <c r="E248" i="8"/>
  <c r="D248" i="8"/>
  <c r="C248" i="8"/>
  <c r="B248" i="8"/>
  <c r="K247" i="8"/>
  <c r="J247" i="8"/>
  <c r="I247" i="8"/>
  <c r="H247" i="8"/>
  <c r="G247" i="8"/>
  <c r="F247" i="8"/>
  <c r="E247" i="8"/>
  <c r="D247" i="8"/>
  <c r="C247" i="8"/>
  <c r="B247" i="8"/>
  <c r="K246" i="8"/>
  <c r="J246" i="8"/>
  <c r="I246" i="8"/>
  <c r="H246" i="8"/>
  <c r="G246" i="8"/>
  <c r="F246" i="8"/>
  <c r="E246" i="8"/>
  <c r="D246" i="8"/>
  <c r="C246" i="8"/>
  <c r="B246" i="8"/>
  <c r="K245" i="8"/>
  <c r="J245" i="8"/>
  <c r="I245" i="8"/>
  <c r="H245" i="8"/>
  <c r="G245" i="8"/>
  <c r="F245" i="8"/>
  <c r="E245" i="8"/>
  <c r="D245" i="8"/>
  <c r="C245" i="8"/>
  <c r="B245" i="8"/>
  <c r="K244" i="8"/>
  <c r="J244" i="8"/>
  <c r="I244" i="8"/>
  <c r="H244" i="8"/>
  <c r="G244" i="8"/>
  <c r="F244" i="8"/>
  <c r="E244" i="8"/>
  <c r="D244" i="8"/>
  <c r="C244" i="8"/>
  <c r="B244" i="8"/>
  <c r="K243" i="8"/>
  <c r="J243" i="8"/>
  <c r="I243" i="8"/>
  <c r="H243" i="8"/>
  <c r="G243" i="8"/>
  <c r="F243" i="8"/>
  <c r="E243" i="8"/>
  <c r="D243" i="8"/>
  <c r="C243" i="8"/>
  <c r="B243" i="8"/>
  <c r="K242" i="8"/>
  <c r="J242" i="8"/>
  <c r="I242" i="8"/>
  <c r="H242" i="8"/>
  <c r="G242" i="8"/>
  <c r="F242" i="8"/>
  <c r="E242" i="8"/>
  <c r="D242" i="8"/>
  <c r="C242" i="8"/>
  <c r="B242" i="8"/>
  <c r="K241" i="8"/>
  <c r="J241" i="8"/>
  <c r="I241" i="8"/>
  <c r="H241" i="8"/>
  <c r="G241" i="8"/>
  <c r="F241" i="8"/>
  <c r="E241" i="8"/>
  <c r="D241" i="8"/>
  <c r="C241" i="8"/>
  <c r="B241" i="8"/>
  <c r="K240" i="8"/>
  <c r="J240" i="8"/>
  <c r="I240" i="8"/>
  <c r="H240" i="8"/>
  <c r="G240" i="8"/>
  <c r="F240" i="8"/>
  <c r="E240" i="8"/>
  <c r="D240" i="8"/>
  <c r="C240" i="8"/>
  <c r="B240" i="8"/>
  <c r="K239" i="8"/>
  <c r="J239" i="8"/>
  <c r="I239" i="8"/>
  <c r="H239" i="8"/>
  <c r="G239" i="8"/>
  <c r="F239" i="8"/>
  <c r="E239" i="8"/>
  <c r="D239" i="8"/>
  <c r="C239" i="8"/>
  <c r="B239" i="8"/>
  <c r="F233" i="8"/>
  <c r="E233" i="8"/>
  <c r="E187" i="9" s="1"/>
  <c r="D233" i="8"/>
  <c r="D187" i="9" s="1"/>
  <c r="C233" i="8"/>
  <c r="C187" i="9" s="1"/>
  <c r="B233" i="8"/>
  <c r="B187" i="9" s="1"/>
  <c r="F232" i="8"/>
  <c r="E232" i="8"/>
  <c r="E186" i="9" s="1"/>
  <c r="D232" i="8"/>
  <c r="D186" i="9" s="1"/>
  <c r="C232" i="8"/>
  <c r="C186" i="9" s="1"/>
  <c r="B232" i="8"/>
  <c r="B186" i="9" s="1"/>
  <c r="F231" i="8"/>
  <c r="E231" i="8"/>
  <c r="E185" i="9" s="1"/>
  <c r="D231" i="8"/>
  <c r="D185" i="9" s="1"/>
  <c r="C231" i="8"/>
  <c r="C185" i="9" s="1"/>
  <c r="B231" i="8"/>
  <c r="B185" i="9" s="1"/>
  <c r="F230" i="8"/>
  <c r="E230" i="8"/>
  <c r="E184" i="9" s="1"/>
  <c r="D230" i="8"/>
  <c r="D184" i="9" s="1"/>
  <c r="C230" i="8"/>
  <c r="C184" i="9" s="1"/>
  <c r="B230" i="8"/>
  <c r="B184" i="9" s="1"/>
  <c r="F229" i="8"/>
  <c r="E229" i="8"/>
  <c r="E183" i="9" s="1"/>
  <c r="D229" i="8"/>
  <c r="D183" i="9" s="1"/>
  <c r="C229" i="8"/>
  <c r="C183" i="9" s="1"/>
  <c r="B229" i="8"/>
  <c r="B183" i="9" s="1"/>
  <c r="F228" i="8"/>
  <c r="E228" i="8"/>
  <c r="E182" i="9" s="1"/>
  <c r="D228" i="8"/>
  <c r="D182" i="9" s="1"/>
  <c r="C228" i="8"/>
  <c r="C182" i="9" s="1"/>
  <c r="B228" i="8"/>
  <c r="B182" i="9" s="1"/>
  <c r="F227" i="8"/>
  <c r="E227" i="8"/>
  <c r="E181" i="9" s="1"/>
  <c r="D227" i="8"/>
  <c r="D181" i="9" s="1"/>
  <c r="C227" i="8"/>
  <c r="C181" i="9" s="1"/>
  <c r="B227" i="8"/>
  <c r="B181" i="9" s="1"/>
  <c r="F226" i="8"/>
  <c r="E226" i="8"/>
  <c r="E180" i="9" s="1"/>
  <c r="D226" i="8"/>
  <c r="D180" i="9" s="1"/>
  <c r="C226" i="8"/>
  <c r="C180" i="9" s="1"/>
  <c r="B226" i="8"/>
  <c r="B180" i="9" s="1"/>
  <c r="F225" i="8"/>
  <c r="E225" i="8"/>
  <c r="E179" i="9" s="1"/>
  <c r="D225" i="8"/>
  <c r="D179" i="9" s="1"/>
  <c r="C225" i="8"/>
  <c r="C179" i="9" s="1"/>
  <c r="B225" i="8"/>
  <c r="B179" i="9" s="1"/>
  <c r="F224" i="8"/>
  <c r="E224" i="8"/>
  <c r="E178" i="9" s="1"/>
  <c r="D224" i="8"/>
  <c r="D178" i="9" s="1"/>
  <c r="C224" i="8"/>
  <c r="C178" i="9" s="1"/>
  <c r="B224" i="8"/>
  <c r="B178" i="9" s="1"/>
  <c r="F223" i="8"/>
  <c r="E223" i="8"/>
  <c r="E177" i="9" s="1"/>
  <c r="D223" i="8"/>
  <c r="D177" i="9" s="1"/>
  <c r="C223" i="8"/>
  <c r="C177" i="9" s="1"/>
  <c r="B223" i="8"/>
  <c r="B177" i="9" s="1"/>
  <c r="F222" i="8"/>
  <c r="E222" i="8"/>
  <c r="E176" i="9" s="1"/>
  <c r="D222" i="8"/>
  <c r="D176" i="9" s="1"/>
  <c r="C222" i="8"/>
  <c r="C176" i="9" s="1"/>
  <c r="B222" i="8"/>
  <c r="B176" i="9" s="1"/>
  <c r="F221" i="8"/>
  <c r="E221" i="8"/>
  <c r="E175" i="9" s="1"/>
  <c r="D221" i="8"/>
  <c r="D175" i="9" s="1"/>
  <c r="C221" i="8"/>
  <c r="C175" i="9" s="1"/>
  <c r="B221" i="8"/>
  <c r="B175" i="9" s="1"/>
  <c r="F220" i="8"/>
  <c r="E220" i="8"/>
  <c r="E174" i="9" s="1"/>
  <c r="D220" i="8"/>
  <c r="D174" i="9" s="1"/>
  <c r="C220" i="8"/>
  <c r="C174" i="9" s="1"/>
  <c r="B220" i="8"/>
  <c r="B174" i="9" s="1"/>
  <c r="F219" i="8"/>
  <c r="E219" i="8"/>
  <c r="E173" i="9" s="1"/>
  <c r="D219" i="8"/>
  <c r="D173" i="9" s="1"/>
  <c r="C219" i="8"/>
  <c r="C173" i="9" s="1"/>
  <c r="B219" i="8"/>
  <c r="B173" i="9" s="1"/>
  <c r="F218" i="8"/>
  <c r="E218" i="8"/>
  <c r="E172" i="9" s="1"/>
  <c r="D218" i="8"/>
  <c r="D172" i="9" s="1"/>
  <c r="C218" i="8"/>
  <c r="C172" i="9" s="1"/>
  <c r="B218" i="8"/>
  <c r="B172" i="9" s="1"/>
  <c r="F217" i="8"/>
  <c r="E217" i="8"/>
  <c r="E171" i="9" s="1"/>
  <c r="D217" i="8"/>
  <c r="D171" i="9" s="1"/>
  <c r="C217" i="8"/>
  <c r="C171" i="9" s="1"/>
  <c r="B217" i="8"/>
  <c r="B171" i="9" s="1"/>
  <c r="F216" i="8"/>
  <c r="E216" i="8"/>
  <c r="E170" i="9" s="1"/>
  <c r="D216" i="8"/>
  <c r="D170" i="9" s="1"/>
  <c r="C216" i="8"/>
  <c r="C170" i="9" s="1"/>
  <c r="B216" i="8"/>
  <c r="AA167" i="8"/>
  <c r="Z167" i="8"/>
  <c r="Y167" i="8"/>
  <c r="X167" i="8"/>
  <c r="W167" i="8"/>
  <c r="V167" i="8"/>
  <c r="U167" i="8"/>
  <c r="T167" i="8"/>
  <c r="S167" i="8"/>
  <c r="R167" i="8"/>
  <c r="Q167" i="8"/>
  <c r="P167" i="8"/>
  <c r="O167" i="8"/>
  <c r="N167" i="8"/>
  <c r="M167" i="8"/>
  <c r="L167" i="8"/>
  <c r="K167" i="8"/>
  <c r="J167" i="8"/>
  <c r="I167" i="8"/>
  <c r="H167" i="8"/>
  <c r="G167" i="8"/>
  <c r="F167" i="8"/>
  <c r="E167" i="8"/>
  <c r="D167" i="8"/>
  <c r="C167" i="8"/>
  <c r="B167" i="8"/>
  <c r="AA166" i="8"/>
  <c r="Z166" i="8"/>
  <c r="Y166" i="8"/>
  <c r="X166" i="8"/>
  <c r="W166" i="8"/>
  <c r="V166" i="8"/>
  <c r="U166" i="8"/>
  <c r="T166" i="8"/>
  <c r="S166" i="8"/>
  <c r="R166" i="8"/>
  <c r="Q166" i="8"/>
  <c r="P166" i="8"/>
  <c r="O166" i="8"/>
  <c r="N166" i="8"/>
  <c r="M166" i="8"/>
  <c r="L166" i="8"/>
  <c r="K166" i="8"/>
  <c r="J166" i="8"/>
  <c r="I166" i="8"/>
  <c r="H166" i="8"/>
  <c r="G166" i="8"/>
  <c r="F166" i="8"/>
  <c r="E166" i="8"/>
  <c r="D166" i="8"/>
  <c r="C166" i="8"/>
  <c r="B166" i="8"/>
  <c r="AA165" i="8"/>
  <c r="Z165" i="8"/>
  <c r="Y165" i="8"/>
  <c r="X165" i="8"/>
  <c r="W165" i="8"/>
  <c r="V165" i="8"/>
  <c r="U165" i="8"/>
  <c r="T165" i="8"/>
  <c r="S165" i="8"/>
  <c r="R165" i="8"/>
  <c r="Q165" i="8"/>
  <c r="P165" i="8"/>
  <c r="O165" i="8"/>
  <c r="N165" i="8"/>
  <c r="M165" i="8"/>
  <c r="L165" i="8"/>
  <c r="K165" i="8"/>
  <c r="J165" i="8"/>
  <c r="I165" i="8"/>
  <c r="H165" i="8"/>
  <c r="G165" i="8"/>
  <c r="F165" i="8"/>
  <c r="E165" i="8"/>
  <c r="D165" i="8"/>
  <c r="C165" i="8"/>
  <c r="B165" i="8"/>
  <c r="AA164" i="8"/>
  <c r="Z164" i="8"/>
  <c r="Y164" i="8"/>
  <c r="X164" i="8"/>
  <c r="W164" i="8"/>
  <c r="V164" i="8"/>
  <c r="U164" i="8"/>
  <c r="T164" i="8"/>
  <c r="S164" i="8"/>
  <c r="R164" i="8"/>
  <c r="Q164" i="8"/>
  <c r="P164" i="8"/>
  <c r="O164" i="8"/>
  <c r="N164" i="8"/>
  <c r="M164" i="8"/>
  <c r="L164" i="8"/>
  <c r="K164" i="8"/>
  <c r="J164" i="8"/>
  <c r="I164" i="8"/>
  <c r="H164" i="8"/>
  <c r="G164" i="8"/>
  <c r="F164" i="8"/>
  <c r="E164" i="8"/>
  <c r="D164" i="8"/>
  <c r="C164" i="8"/>
  <c r="B164" i="8"/>
  <c r="AA163" i="8"/>
  <c r="Z163" i="8"/>
  <c r="Y163" i="8"/>
  <c r="X163" i="8"/>
  <c r="W163" i="8"/>
  <c r="V163" i="8"/>
  <c r="U163" i="8"/>
  <c r="T163" i="8"/>
  <c r="S163" i="8"/>
  <c r="R163" i="8"/>
  <c r="Q163" i="8"/>
  <c r="P163" i="8"/>
  <c r="O163" i="8"/>
  <c r="N163" i="8"/>
  <c r="M163" i="8"/>
  <c r="L163" i="8"/>
  <c r="K163" i="8"/>
  <c r="J163" i="8"/>
  <c r="I163" i="8"/>
  <c r="H163" i="8"/>
  <c r="G163" i="8"/>
  <c r="F163" i="8"/>
  <c r="E163" i="8"/>
  <c r="D163" i="8"/>
  <c r="C163" i="8"/>
  <c r="B163" i="8"/>
  <c r="AA162" i="8"/>
  <c r="Z162" i="8"/>
  <c r="Y162" i="8"/>
  <c r="X162" i="8"/>
  <c r="W162" i="8"/>
  <c r="V162" i="8"/>
  <c r="U162" i="8"/>
  <c r="T162" i="8"/>
  <c r="S162" i="8"/>
  <c r="R162" i="8"/>
  <c r="Q162" i="8"/>
  <c r="P162" i="8"/>
  <c r="O162" i="8"/>
  <c r="N162" i="8"/>
  <c r="M162" i="8"/>
  <c r="L162" i="8"/>
  <c r="K162" i="8"/>
  <c r="J162" i="8"/>
  <c r="I162" i="8"/>
  <c r="H162" i="8"/>
  <c r="G162" i="8"/>
  <c r="F162" i="8"/>
  <c r="E162" i="8"/>
  <c r="D162" i="8"/>
  <c r="C162" i="8"/>
  <c r="B162" i="8"/>
  <c r="AA161" i="8"/>
  <c r="Z161" i="8"/>
  <c r="Y161" i="8"/>
  <c r="X161" i="8"/>
  <c r="W161" i="8"/>
  <c r="V161" i="8"/>
  <c r="U161" i="8"/>
  <c r="T161" i="8"/>
  <c r="S161" i="8"/>
  <c r="R161" i="8"/>
  <c r="Q161" i="8"/>
  <c r="P161" i="8"/>
  <c r="O161" i="8"/>
  <c r="N161" i="8"/>
  <c r="M161" i="8"/>
  <c r="L161" i="8"/>
  <c r="K161" i="8"/>
  <c r="J161" i="8"/>
  <c r="I161" i="8"/>
  <c r="H161" i="8"/>
  <c r="G161" i="8"/>
  <c r="F161" i="8"/>
  <c r="E161" i="8"/>
  <c r="D161" i="8"/>
  <c r="C161" i="8"/>
  <c r="B161" i="8"/>
  <c r="AA160" i="8"/>
  <c r="Z160" i="8"/>
  <c r="Y160" i="8"/>
  <c r="X160" i="8"/>
  <c r="W160" i="8"/>
  <c r="V160" i="8"/>
  <c r="U160" i="8"/>
  <c r="T160" i="8"/>
  <c r="S160" i="8"/>
  <c r="R160" i="8"/>
  <c r="Q160" i="8"/>
  <c r="P160" i="8"/>
  <c r="O160" i="8"/>
  <c r="N160" i="8"/>
  <c r="M160" i="8"/>
  <c r="L160" i="8"/>
  <c r="K160" i="8"/>
  <c r="J160" i="8"/>
  <c r="I160" i="8"/>
  <c r="H160" i="8"/>
  <c r="G160" i="8"/>
  <c r="F160" i="8"/>
  <c r="E160" i="8"/>
  <c r="D160" i="8"/>
  <c r="C160" i="8"/>
  <c r="B160" i="8"/>
  <c r="AA159" i="8"/>
  <c r="Z159" i="8"/>
  <c r="Y159" i="8"/>
  <c r="X159" i="8"/>
  <c r="W159" i="8"/>
  <c r="V159" i="8"/>
  <c r="U159" i="8"/>
  <c r="T159" i="8"/>
  <c r="S159" i="8"/>
  <c r="R159" i="8"/>
  <c r="Q159" i="8"/>
  <c r="P159" i="8"/>
  <c r="O159" i="8"/>
  <c r="N159" i="8"/>
  <c r="M159" i="8"/>
  <c r="L159" i="8"/>
  <c r="K159" i="8"/>
  <c r="J159" i="8"/>
  <c r="I159" i="8"/>
  <c r="H159" i="8"/>
  <c r="G159" i="8"/>
  <c r="F159" i="8"/>
  <c r="E159" i="8"/>
  <c r="D159" i="8"/>
  <c r="C159" i="8"/>
  <c r="B159" i="8"/>
  <c r="AA158" i="8"/>
  <c r="Z158" i="8"/>
  <c r="Y158" i="8"/>
  <c r="X158" i="8"/>
  <c r="W158" i="8"/>
  <c r="V158" i="8"/>
  <c r="U158" i="8"/>
  <c r="T158" i="8"/>
  <c r="S158" i="8"/>
  <c r="R158" i="8"/>
  <c r="Q158" i="8"/>
  <c r="P158" i="8"/>
  <c r="O158" i="8"/>
  <c r="N158" i="8"/>
  <c r="M158" i="8"/>
  <c r="L158" i="8"/>
  <c r="K158" i="8"/>
  <c r="J158" i="8"/>
  <c r="I158" i="8"/>
  <c r="H158" i="8"/>
  <c r="G158" i="8"/>
  <c r="F158" i="8"/>
  <c r="E158" i="8"/>
  <c r="D158" i="8"/>
  <c r="C158" i="8"/>
  <c r="B158" i="8"/>
  <c r="AA157" i="8"/>
  <c r="Z157" i="8"/>
  <c r="Y157" i="8"/>
  <c r="X157" i="8"/>
  <c r="W157" i="8"/>
  <c r="V157" i="8"/>
  <c r="U157" i="8"/>
  <c r="T157" i="8"/>
  <c r="S157" i="8"/>
  <c r="R157" i="8"/>
  <c r="Q157" i="8"/>
  <c r="P157" i="8"/>
  <c r="O157" i="8"/>
  <c r="N157" i="8"/>
  <c r="M157" i="8"/>
  <c r="L157" i="8"/>
  <c r="K157" i="8"/>
  <c r="J157" i="8"/>
  <c r="I157" i="8"/>
  <c r="H157" i="8"/>
  <c r="G157" i="8"/>
  <c r="F157" i="8"/>
  <c r="E157" i="8"/>
  <c r="D157" i="8"/>
  <c r="C157" i="8"/>
  <c r="B157" i="8"/>
  <c r="AA156" i="8"/>
  <c r="Z156" i="8"/>
  <c r="Y156" i="8"/>
  <c r="X156" i="8"/>
  <c r="W156" i="8"/>
  <c r="V156" i="8"/>
  <c r="U156" i="8"/>
  <c r="T156" i="8"/>
  <c r="S156" i="8"/>
  <c r="R156" i="8"/>
  <c r="Q156" i="8"/>
  <c r="P156" i="8"/>
  <c r="O156" i="8"/>
  <c r="N156" i="8"/>
  <c r="M156" i="8"/>
  <c r="L156" i="8"/>
  <c r="K156" i="8"/>
  <c r="J156" i="8"/>
  <c r="I156" i="8"/>
  <c r="H156" i="8"/>
  <c r="G156" i="8"/>
  <c r="F156" i="8"/>
  <c r="E156" i="8"/>
  <c r="D156" i="8"/>
  <c r="C156" i="8"/>
  <c r="B156" i="8"/>
  <c r="AA155" i="8"/>
  <c r="Z155" i="8"/>
  <c r="Y155" i="8"/>
  <c r="X155" i="8"/>
  <c r="W155" i="8"/>
  <c r="V155" i="8"/>
  <c r="U155" i="8"/>
  <c r="T155" i="8"/>
  <c r="S155" i="8"/>
  <c r="R155" i="8"/>
  <c r="Q155" i="8"/>
  <c r="P155" i="8"/>
  <c r="O155" i="8"/>
  <c r="N155" i="8"/>
  <c r="M155" i="8"/>
  <c r="L155" i="8"/>
  <c r="K155" i="8"/>
  <c r="J155" i="8"/>
  <c r="I155" i="8"/>
  <c r="H155" i="8"/>
  <c r="G155" i="8"/>
  <c r="F155" i="8"/>
  <c r="E155" i="8"/>
  <c r="D155" i="8"/>
  <c r="C155" i="8"/>
  <c r="B155" i="8"/>
  <c r="AA154" i="8"/>
  <c r="Z154" i="8"/>
  <c r="Y154" i="8"/>
  <c r="X154" i="8"/>
  <c r="W154" i="8"/>
  <c r="V154" i="8"/>
  <c r="U154" i="8"/>
  <c r="T154" i="8"/>
  <c r="S154" i="8"/>
  <c r="R154" i="8"/>
  <c r="Q154" i="8"/>
  <c r="P154" i="8"/>
  <c r="O154" i="8"/>
  <c r="N154" i="8"/>
  <c r="M154" i="8"/>
  <c r="L154" i="8"/>
  <c r="K154" i="8"/>
  <c r="J154" i="8"/>
  <c r="I154" i="8"/>
  <c r="H154" i="8"/>
  <c r="G154" i="8"/>
  <c r="F154" i="8"/>
  <c r="E154" i="8"/>
  <c r="D154" i="8"/>
  <c r="C154" i="8"/>
  <c r="B154" i="8"/>
  <c r="AA153" i="8"/>
  <c r="Z153" i="8"/>
  <c r="Y153" i="8"/>
  <c r="X153" i="8"/>
  <c r="W153" i="8"/>
  <c r="V153" i="8"/>
  <c r="U153" i="8"/>
  <c r="T153" i="8"/>
  <c r="S153" i="8"/>
  <c r="R153" i="8"/>
  <c r="Q153" i="8"/>
  <c r="P153" i="8"/>
  <c r="O153" i="8"/>
  <c r="N153" i="8"/>
  <c r="M153" i="8"/>
  <c r="L153" i="8"/>
  <c r="K153" i="8"/>
  <c r="J153" i="8"/>
  <c r="I153" i="8"/>
  <c r="H153" i="8"/>
  <c r="G153" i="8"/>
  <c r="F153" i="8"/>
  <c r="E153" i="8"/>
  <c r="D153" i="8"/>
  <c r="C153" i="8"/>
  <c r="B153" i="8"/>
  <c r="AA152" i="8"/>
  <c r="Z152" i="8"/>
  <c r="Y152" i="8"/>
  <c r="X152" i="8"/>
  <c r="W152" i="8"/>
  <c r="V152" i="8"/>
  <c r="U152" i="8"/>
  <c r="T152" i="8"/>
  <c r="S152" i="8"/>
  <c r="R152" i="8"/>
  <c r="Q152" i="8"/>
  <c r="P152" i="8"/>
  <c r="O152" i="8"/>
  <c r="N152" i="8"/>
  <c r="M152" i="8"/>
  <c r="L152" i="8"/>
  <c r="K152" i="8"/>
  <c r="J152" i="8"/>
  <c r="I152" i="8"/>
  <c r="H152" i="8"/>
  <c r="G152" i="8"/>
  <c r="F152" i="8"/>
  <c r="E152" i="8"/>
  <c r="D152" i="8"/>
  <c r="C152" i="8"/>
  <c r="B152" i="8"/>
  <c r="AA151" i="8"/>
  <c r="Z151" i="8"/>
  <c r="Y151" i="8"/>
  <c r="X151" i="8"/>
  <c r="W151" i="8"/>
  <c r="V151" i="8"/>
  <c r="U151" i="8"/>
  <c r="T151" i="8"/>
  <c r="S151" i="8"/>
  <c r="R151" i="8"/>
  <c r="Q151" i="8"/>
  <c r="P151" i="8"/>
  <c r="O151" i="8"/>
  <c r="N151" i="8"/>
  <c r="M151" i="8"/>
  <c r="L151" i="8"/>
  <c r="K151" i="8"/>
  <c r="J151" i="8"/>
  <c r="I151" i="8"/>
  <c r="H151" i="8"/>
  <c r="G151" i="8"/>
  <c r="F151" i="8"/>
  <c r="E151" i="8"/>
  <c r="D151" i="8"/>
  <c r="C151" i="8"/>
  <c r="B151" i="8"/>
  <c r="AA150" i="8"/>
  <c r="Z150" i="8"/>
  <c r="Y150" i="8"/>
  <c r="X150" i="8"/>
  <c r="W150" i="8"/>
  <c r="V150" i="8"/>
  <c r="U150" i="8"/>
  <c r="T150" i="8"/>
  <c r="S150" i="8"/>
  <c r="R150" i="8"/>
  <c r="Q150" i="8"/>
  <c r="P150" i="8"/>
  <c r="O150" i="8"/>
  <c r="N150" i="8"/>
  <c r="M150" i="8"/>
  <c r="L150" i="8"/>
  <c r="K150" i="8"/>
  <c r="J150" i="8"/>
  <c r="I150" i="8"/>
  <c r="H150" i="8"/>
  <c r="G150" i="8"/>
  <c r="F150" i="8"/>
  <c r="E150" i="8"/>
  <c r="D150" i="8"/>
  <c r="C150" i="8"/>
  <c r="B150" i="8"/>
  <c r="BC145" i="8"/>
  <c r="BB145" i="8"/>
  <c r="BA145" i="8"/>
  <c r="AZ145" i="8"/>
  <c r="AY145" i="8"/>
  <c r="AX145" i="8"/>
  <c r="AW145" i="8"/>
  <c r="AV145" i="8"/>
  <c r="AU145" i="8"/>
  <c r="AT145" i="8"/>
  <c r="AS145" i="8"/>
  <c r="AR145" i="8"/>
  <c r="AQ145" i="8"/>
  <c r="AP145" i="8"/>
  <c r="AO145" i="8"/>
  <c r="AN145" i="8"/>
  <c r="AM145" i="8"/>
  <c r="AL145" i="8"/>
  <c r="AK145" i="8"/>
  <c r="AJ145" i="8"/>
  <c r="AI145" i="8"/>
  <c r="AH145" i="8"/>
  <c r="AG145" i="8"/>
  <c r="AF145" i="8"/>
  <c r="AE145" i="8"/>
  <c r="AD145" i="8"/>
  <c r="AC145" i="8"/>
  <c r="AB145" i="8"/>
  <c r="AA145" i="8"/>
  <c r="Z145" i="8"/>
  <c r="Y145" i="8"/>
  <c r="X145" i="8"/>
  <c r="W145" i="8"/>
  <c r="V145" i="8"/>
  <c r="U145" i="8"/>
  <c r="T145" i="8"/>
  <c r="S145" i="8"/>
  <c r="R145" i="8"/>
  <c r="Q145" i="8"/>
  <c r="P145" i="8"/>
  <c r="O145" i="8"/>
  <c r="N145" i="8"/>
  <c r="M145" i="8"/>
  <c r="L145" i="8"/>
  <c r="K145" i="8"/>
  <c r="J145" i="8"/>
  <c r="I145" i="8"/>
  <c r="H145" i="8"/>
  <c r="G145" i="8"/>
  <c r="F145" i="8"/>
  <c r="E145" i="8"/>
  <c r="D145" i="8"/>
  <c r="B145" i="8"/>
  <c r="BC144" i="8"/>
  <c r="BB144" i="8"/>
  <c r="BA144" i="8"/>
  <c r="AZ144" i="8"/>
  <c r="AY144" i="8"/>
  <c r="AX144" i="8"/>
  <c r="AW144" i="8"/>
  <c r="AV144" i="8"/>
  <c r="AU144" i="8"/>
  <c r="AT144" i="8"/>
  <c r="AS144" i="8"/>
  <c r="AR144" i="8"/>
  <c r="AQ144" i="8"/>
  <c r="AP144" i="8"/>
  <c r="AO144" i="8"/>
  <c r="AN144" i="8"/>
  <c r="AM144" i="8"/>
  <c r="AL144" i="8"/>
  <c r="AK144" i="8"/>
  <c r="AJ144" i="8"/>
  <c r="AI144" i="8"/>
  <c r="AH144" i="8"/>
  <c r="AG144" i="8"/>
  <c r="AF144" i="8"/>
  <c r="AE144" i="8"/>
  <c r="AD144" i="8"/>
  <c r="AC144" i="8"/>
  <c r="AB144" i="8"/>
  <c r="AA144" i="8"/>
  <c r="Z144" i="8"/>
  <c r="Y144" i="8"/>
  <c r="X144" i="8"/>
  <c r="W144" i="8"/>
  <c r="V144" i="8"/>
  <c r="U144" i="8"/>
  <c r="T144" i="8"/>
  <c r="S144" i="8"/>
  <c r="R144" i="8"/>
  <c r="Q144" i="8"/>
  <c r="P144" i="8"/>
  <c r="O144" i="8"/>
  <c r="N144" i="8"/>
  <c r="M144" i="8"/>
  <c r="L144" i="8"/>
  <c r="K144" i="8"/>
  <c r="J144" i="8"/>
  <c r="I144" i="8"/>
  <c r="H144" i="8"/>
  <c r="G144" i="8"/>
  <c r="F144" i="8"/>
  <c r="E144" i="8"/>
  <c r="D144" i="8"/>
  <c r="B144" i="8"/>
  <c r="BC143" i="8"/>
  <c r="BB143" i="8"/>
  <c r="BA143" i="8"/>
  <c r="AZ143" i="8"/>
  <c r="AY143" i="8"/>
  <c r="AX143" i="8"/>
  <c r="AW143" i="8"/>
  <c r="AV143" i="8"/>
  <c r="AU143" i="8"/>
  <c r="AT143" i="8"/>
  <c r="AS143" i="8"/>
  <c r="AR143" i="8"/>
  <c r="AQ143" i="8"/>
  <c r="AP143" i="8"/>
  <c r="AO143" i="8"/>
  <c r="AN143" i="8"/>
  <c r="AM143" i="8"/>
  <c r="AL143" i="8"/>
  <c r="AK143" i="8"/>
  <c r="AJ143" i="8"/>
  <c r="AI143" i="8"/>
  <c r="AH143" i="8"/>
  <c r="AG143" i="8"/>
  <c r="AF143" i="8"/>
  <c r="AE143" i="8"/>
  <c r="AD143" i="8"/>
  <c r="AC143" i="8"/>
  <c r="AB143" i="8"/>
  <c r="AA143" i="8"/>
  <c r="Z143" i="8"/>
  <c r="Y143" i="8"/>
  <c r="X143" i="8"/>
  <c r="W143" i="8"/>
  <c r="V143" i="8"/>
  <c r="U143" i="8"/>
  <c r="T143" i="8"/>
  <c r="S143" i="8"/>
  <c r="R143" i="8"/>
  <c r="Q143" i="8"/>
  <c r="P143" i="8"/>
  <c r="O143" i="8"/>
  <c r="N143" i="8"/>
  <c r="M143" i="8"/>
  <c r="L143" i="8"/>
  <c r="K143" i="8"/>
  <c r="J143" i="8"/>
  <c r="I143" i="8"/>
  <c r="H143" i="8"/>
  <c r="G143" i="8"/>
  <c r="F143" i="8"/>
  <c r="E143" i="8"/>
  <c r="D143" i="8"/>
  <c r="B143" i="8"/>
  <c r="BC142" i="8"/>
  <c r="BB142" i="8"/>
  <c r="BA142" i="8"/>
  <c r="AZ142" i="8"/>
  <c r="AY142" i="8"/>
  <c r="AX142" i="8"/>
  <c r="AW142" i="8"/>
  <c r="AV142" i="8"/>
  <c r="AU142" i="8"/>
  <c r="AT142" i="8"/>
  <c r="AS142" i="8"/>
  <c r="AR142" i="8"/>
  <c r="AQ142" i="8"/>
  <c r="AP142" i="8"/>
  <c r="AO142" i="8"/>
  <c r="AN142" i="8"/>
  <c r="AM142" i="8"/>
  <c r="AL142" i="8"/>
  <c r="AK142" i="8"/>
  <c r="AJ142" i="8"/>
  <c r="AI142" i="8"/>
  <c r="AH142" i="8"/>
  <c r="AG142" i="8"/>
  <c r="AF142" i="8"/>
  <c r="AE142" i="8"/>
  <c r="AD142" i="8"/>
  <c r="AC142" i="8"/>
  <c r="AB142" i="8"/>
  <c r="AA142" i="8"/>
  <c r="Z142" i="8"/>
  <c r="Y142" i="8"/>
  <c r="X142" i="8"/>
  <c r="W142" i="8"/>
  <c r="V142" i="8"/>
  <c r="U142" i="8"/>
  <c r="T142" i="8"/>
  <c r="S142" i="8"/>
  <c r="R142" i="8"/>
  <c r="Q142" i="8"/>
  <c r="P142" i="8"/>
  <c r="O142" i="8"/>
  <c r="N142" i="8"/>
  <c r="M142" i="8"/>
  <c r="L142" i="8"/>
  <c r="K142" i="8"/>
  <c r="J142" i="8"/>
  <c r="I142" i="8"/>
  <c r="H142" i="8"/>
  <c r="G142" i="8"/>
  <c r="F142" i="8"/>
  <c r="E142" i="8"/>
  <c r="D142" i="8"/>
  <c r="B142" i="8"/>
  <c r="BC141" i="8"/>
  <c r="BB141" i="8"/>
  <c r="BA141" i="8"/>
  <c r="AZ141" i="8"/>
  <c r="AY141" i="8"/>
  <c r="AX141" i="8"/>
  <c r="AW141" i="8"/>
  <c r="AV141" i="8"/>
  <c r="AU141" i="8"/>
  <c r="AT141" i="8"/>
  <c r="AS141" i="8"/>
  <c r="AR141" i="8"/>
  <c r="AQ141" i="8"/>
  <c r="AP141" i="8"/>
  <c r="AO141" i="8"/>
  <c r="AN141" i="8"/>
  <c r="AM141" i="8"/>
  <c r="AL141" i="8"/>
  <c r="AK141" i="8"/>
  <c r="AJ141" i="8"/>
  <c r="AI141" i="8"/>
  <c r="AH141" i="8"/>
  <c r="AG141" i="8"/>
  <c r="AF141" i="8"/>
  <c r="AE141" i="8"/>
  <c r="AD141" i="8"/>
  <c r="AC141" i="8"/>
  <c r="AB141" i="8"/>
  <c r="AA141" i="8"/>
  <c r="Z141" i="8"/>
  <c r="Y141" i="8"/>
  <c r="X141" i="8"/>
  <c r="W141" i="8"/>
  <c r="V141" i="8"/>
  <c r="U141" i="8"/>
  <c r="T141" i="8"/>
  <c r="S141" i="8"/>
  <c r="R141" i="8"/>
  <c r="Q141" i="8"/>
  <c r="P141" i="8"/>
  <c r="O141" i="8"/>
  <c r="N141" i="8"/>
  <c r="M141" i="8"/>
  <c r="L141" i="8"/>
  <c r="K141" i="8"/>
  <c r="J141" i="8"/>
  <c r="I141" i="8"/>
  <c r="H141" i="8"/>
  <c r="G141" i="8"/>
  <c r="F141" i="8"/>
  <c r="E141" i="8"/>
  <c r="D141" i="8"/>
  <c r="B141" i="8"/>
  <c r="BC140" i="8"/>
  <c r="BB140" i="8"/>
  <c r="BA140" i="8"/>
  <c r="AZ140" i="8"/>
  <c r="AY140" i="8"/>
  <c r="AX140" i="8"/>
  <c r="AW140" i="8"/>
  <c r="AV140" i="8"/>
  <c r="AU140" i="8"/>
  <c r="AT140" i="8"/>
  <c r="AS140" i="8"/>
  <c r="AR140" i="8"/>
  <c r="AQ140" i="8"/>
  <c r="AP140" i="8"/>
  <c r="AO140" i="8"/>
  <c r="AN140" i="8"/>
  <c r="AM140" i="8"/>
  <c r="AL140" i="8"/>
  <c r="AK140" i="8"/>
  <c r="AJ140" i="8"/>
  <c r="AI140" i="8"/>
  <c r="AH140" i="8"/>
  <c r="AG140" i="8"/>
  <c r="AF140" i="8"/>
  <c r="AE140" i="8"/>
  <c r="AD140" i="8"/>
  <c r="AC140" i="8"/>
  <c r="AB140" i="8"/>
  <c r="AA140" i="8"/>
  <c r="Z140" i="8"/>
  <c r="Y140" i="8"/>
  <c r="X140" i="8"/>
  <c r="W140" i="8"/>
  <c r="V140" i="8"/>
  <c r="U140" i="8"/>
  <c r="T140" i="8"/>
  <c r="S140" i="8"/>
  <c r="R140" i="8"/>
  <c r="Q140" i="8"/>
  <c r="P140" i="8"/>
  <c r="O140" i="8"/>
  <c r="N140" i="8"/>
  <c r="M140" i="8"/>
  <c r="L140" i="8"/>
  <c r="K140" i="8"/>
  <c r="J140" i="8"/>
  <c r="I140" i="8"/>
  <c r="H140" i="8"/>
  <c r="G140" i="8"/>
  <c r="F140" i="8"/>
  <c r="E140" i="8"/>
  <c r="D140" i="8"/>
  <c r="B140" i="8"/>
  <c r="BC139" i="8"/>
  <c r="BB139" i="8"/>
  <c r="BA139" i="8"/>
  <c r="AZ139" i="8"/>
  <c r="AY139" i="8"/>
  <c r="AX139" i="8"/>
  <c r="AW139" i="8"/>
  <c r="AV139" i="8"/>
  <c r="AU139" i="8"/>
  <c r="AT139" i="8"/>
  <c r="AS139" i="8"/>
  <c r="AR139" i="8"/>
  <c r="AQ139" i="8"/>
  <c r="AP139" i="8"/>
  <c r="AO139" i="8"/>
  <c r="AN139" i="8"/>
  <c r="AM139" i="8"/>
  <c r="AL139" i="8"/>
  <c r="AK139" i="8"/>
  <c r="AJ139" i="8"/>
  <c r="AI139" i="8"/>
  <c r="AH139" i="8"/>
  <c r="AG139" i="8"/>
  <c r="AF139" i="8"/>
  <c r="AE139" i="8"/>
  <c r="AD139" i="8"/>
  <c r="AC139" i="8"/>
  <c r="AB139" i="8"/>
  <c r="AA139" i="8"/>
  <c r="Z139" i="8"/>
  <c r="Y139" i="8"/>
  <c r="X139" i="8"/>
  <c r="W139" i="8"/>
  <c r="V139" i="8"/>
  <c r="U139" i="8"/>
  <c r="T139" i="8"/>
  <c r="S139" i="8"/>
  <c r="R139" i="8"/>
  <c r="Q139" i="8"/>
  <c r="P139" i="8"/>
  <c r="O139" i="8"/>
  <c r="N139" i="8"/>
  <c r="M139" i="8"/>
  <c r="L139" i="8"/>
  <c r="K139" i="8"/>
  <c r="J139" i="8"/>
  <c r="I139" i="8"/>
  <c r="H139" i="8"/>
  <c r="G139" i="8"/>
  <c r="F139" i="8"/>
  <c r="E139" i="8"/>
  <c r="D139" i="8"/>
  <c r="B139" i="8"/>
  <c r="BC138" i="8"/>
  <c r="BB138" i="8"/>
  <c r="BA138" i="8"/>
  <c r="AZ138" i="8"/>
  <c r="AY138" i="8"/>
  <c r="AX138" i="8"/>
  <c r="AW138" i="8"/>
  <c r="AV138" i="8"/>
  <c r="AU138" i="8"/>
  <c r="AT138" i="8"/>
  <c r="AS138" i="8"/>
  <c r="AR138" i="8"/>
  <c r="AQ138" i="8"/>
  <c r="AP138" i="8"/>
  <c r="AO138" i="8"/>
  <c r="AN138" i="8"/>
  <c r="AM138" i="8"/>
  <c r="AL138" i="8"/>
  <c r="AK138" i="8"/>
  <c r="AJ138" i="8"/>
  <c r="AI138" i="8"/>
  <c r="AH138" i="8"/>
  <c r="AG138" i="8"/>
  <c r="AF138" i="8"/>
  <c r="AE138" i="8"/>
  <c r="AD138" i="8"/>
  <c r="AC138" i="8"/>
  <c r="AB138" i="8"/>
  <c r="AA138" i="8"/>
  <c r="Z138" i="8"/>
  <c r="Y138" i="8"/>
  <c r="X138" i="8"/>
  <c r="W138" i="8"/>
  <c r="V138" i="8"/>
  <c r="U138" i="8"/>
  <c r="T138" i="8"/>
  <c r="S138" i="8"/>
  <c r="R138" i="8"/>
  <c r="Q138" i="8"/>
  <c r="P138" i="8"/>
  <c r="O138" i="8"/>
  <c r="N138" i="8"/>
  <c r="M138" i="8"/>
  <c r="L138" i="8"/>
  <c r="K138" i="8"/>
  <c r="J138" i="8"/>
  <c r="I138" i="8"/>
  <c r="H138" i="8"/>
  <c r="G138" i="8"/>
  <c r="F138" i="8"/>
  <c r="E138" i="8"/>
  <c r="D138" i="8"/>
  <c r="B138" i="8"/>
  <c r="BC137" i="8"/>
  <c r="BB137" i="8"/>
  <c r="BA137" i="8"/>
  <c r="AZ137" i="8"/>
  <c r="AY137" i="8"/>
  <c r="AX137" i="8"/>
  <c r="AW137" i="8"/>
  <c r="AV137" i="8"/>
  <c r="AU137" i="8"/>
  <c r="AT137" i="8"/>
  <c r="AS137" i="8"/>
  <c r="AR137" i="8"/>
  <c r="AQ137" i="8"/>
  <c r="AP137" i="8"/>
  <c r="AO137" i="8"/>
  <c r="AN137" i="8"/>
  <c r="AM137" i="8"/>
  <c r="AL137" i="8"/>
  <c r="AK137" i="8"/>
  <c r="AJ137" i="8"/>
  <c r="AI137" i="8"/>
  <c r="AH137" i="8"/>
  <c r="AG137" i="8"/>
  <c r="AF137" i="8"/>
  <c r="AE137" i="8"/>
  <c r="AD137" i="8"/>
  <c r="AC137" i="8"/>
  <c r="AB137" i="8"/>
  <c r="AA137" i="8"/>
  <c r="Z137" i="8"/>
  <c r="Y137" i="8"/>
  <c r="X137" i="8"/>
  <c r="W137" i="8"/>
  <c r="V137" i="8"/>
  <c r="U137" i="8"/>
  <c r="T137" i="8"/>
  <c r="S137" i="8"/>
  <c r="R137" i="8"/>
  <c r="Q137" i="8"/>
  <c r="P137" i="8"/>
  <c r="O137" i="8"/>
  <c r="N137" i="8"/>
  <c r="M137" i="8"/>
  <c r="L137" i="8"/>
  <c r="K137" i="8"/>
  <c r="J137" i="8"/>
  <c r="I137" i="8"/>
  <c r="H137" i="8"/>
  <c r="G137" i="8"/>
  <c r="F137" i="8"/>
  <c r="E137" i="8"/>
  <c r="D137" i="8"/>
  <c r="B137" i="8"/>
  <c r="BC136" i="8"/>
  <c r="BB136" i="8"/>
  <c r="BA136" i="8"/>
  <c r="AZ136" i="8"/>
  <c r="AY136" i="8"/>
  <c r="AX136" i="8"/>
  <c r="AW136" i="8"/>
  <c r="AV136" i="8"/>
  <c r="AU136" i="8"/>
  <c r="AT136" i="8"/>
  <c r="AS136" i="8"/>
  <c r="AR136" i="8"/>
  <c r="AQ136" i="8"/>
  <c r="AP136" i="8"/>
  <c r="AO136" i="8"/>
  <c r="AN136" i="8"/>
  <c r="AM136" i="8"/>
  <c r="AL136" i="8"/>
  <c r="AK136" i="8"/>
  <c r="AJ136" i="8"/>
  <c r="AI136" i="8"/>
  <c r="AH136" i="8"/>
  <c r="AG136" i="8"/>
  <c r="AF136" i="8"/>
  <c r="AE136" i="8"/>
  <c r="AD136" i="8"/>
  <c r="AC136" i="8"/>
  <c r="AB136" i="8"/>
  <c r="AA136" i="8"/>
  <c r="Z136" i="8"/>
  <c r="Y136" i="8"/>
  <c r="X136" i="8"/>
  <c r="W136" i="8"/>
  <c r="V136" i="8"/>
  <c r="U136" i="8"/>
  <c r="T136" i="8"/>
  <c r="S136" i="8"/>
  <c r="R136" i="8"/>
  <c r="Q136" i="8"/>
  <c r="P136" i="8"/>
  <c r="O136" i="8"/>
  <c r="N136" i="8"/>
  <c r="M136" i="8"/>
  <c r="L136" i="8"/>
  <c r="K136" i="8"/>
  <c r="J136" i="8"/>
  <c r="I136" i="8"/>
  <c r="H136" i="8"/>
  <c r="G136" i="8"/>
  <c r="F136" i="8"/>
  <c r="E136" i="8"/>
  <c r="D136" i="8"/>
  <c r="B136" i="8"/>
  <c r="BC135" i="8"/>
  <c r="BB135" i="8"/>
  <c r="BA135" i="8"/>
  <c r="AZ135" i="8"/>
  <c r="AY135" i="8"/>
  <c r="AX135" i="8"/>
  <c r="AW135" i="8"/>
  <c r="AV135" i="8"/>
  <c r="AU135" i="8"/>
  <c r="AT135" i="8"/>
  <c r="AS135" i="8"/>
  <c r="AR135" i="8"/>
  <c r="AQ135" i="8"/>
  <c r="AP135" i="8"/>
  <c r="AO135" i="8"/>
  <c r="AN135" i="8"/>
  <c r="AM135" i="8"/>
  <c r="AL135" i="8"/>
  <c r="AK135" i="8"/>
  <c r="AJ135" i="8"/>
  <c r="AI135" i="8"/>
  <c r="AH135" i="8"/>
  <c r="AG135" i="8"/>
  <c r="AF135" i="8"/>
  <c r="AE135" i="8"/>
  <c r="AD135" i="8"/>
  <c r="AC135" i="8"/>
  <c r="AB135" i="8"/>
  <c r="AA135" i="8"/>
  <c r="Z135" i="8"/>
  <c r="Y135" i="8"/>
  <c r="X135" i="8"/>
  <c r="W135" i="8"/>
  <c r="V135" i="8"/>
  <c r="U135" i="8"/>
  <c r="T135" i="8"/>
  <c r="S135" i="8"/>
  <c r="R135" i="8"/>
  <c r="Q135" i="8"/>
  <c r="P135" i="8"/>
  <c r="O135" i="8"/>
  <c r="N135" i="8"/>
  <c r="M135" i="8"/>
  <c r="L135" i="8"/>
  <c r="K135" i="8"/>
  <c r="J135" i="8"/>
  <c r="I135" i="8"/>
  <c r="H135" i="8"/>
  <c r="G135" i="8"/>
  <c r="F135" i="8"/>
  <c r="E135" i="8"/>
  <c r="D135" i="8"/>
  <c r="B135" i="8"/>
  <c r="BC134" i="8"/>
  <c r="BB134" i="8"/>
  <c r="BA134" i="8"/>
  <c r="AZ134" i="8"/>
  <c r="AY134" i="8"/>
  <c r="AX134" i="8"/>
  <c r="AW134" i="8"/>
  <c r="AV134" i="8"/>
  <c r="AU134" i="8"/>
  <c r="AT134" i="8"/>
  <c r="AS134" i="8"/>
  <c r="AR134" i="8"/>
  <c r="AQ134" i="8"/>
  <c r="AP134" i="8"/>
  <c r="AO134" i="8"/>
  <c r="AN134" i="8"/>
  <c r="AM134" i="8"/>
  <c r="AL134" i="8"/>
  <c r="AK134" i="8"/>
  <c r="AJ134" i="8"/>
  <c r="AI134" i="8"/>
  <c r="AH134" i="8"/>
  <c r="AG134" i="8"/>
  <c r="AF134" i="8"/>
  <c r="AE134" i="8"/>
  <c r="AD134" i="8"/>
  <c r="AC134" i="8"/>
  <c r="AB134" i="8"/>
  <c r="AA134" i="8"/>
  <c r="Z134" i="8"/>
  <c r="Y134" i="8"/>
  <c r="X134" i="8"/>
  <c r="W134" i="8"/>
  <c r="V134" i="8"/>
  <c r="U134" i="8"/>
  <c r="T134" i="8"/>
  <c r="S134" i="8"/>
  <c r="R134" i="8"/>
  <c r="Q134" i="8"/>
  <c r="P134" i="8"/>
  <c r="O134" i="8"/>
  <c r="N134" i="8"/>
  <c r="M134" i="8"/>
  <c r="L134" i="8"/>
  <c r="K134" i="8"/>
  <c r="J134" i="8"/>
  <c r="I134" i="8"/>
  <c r="H134" i="8"/>
  <c r="G134" i="8"/>
  <c r="F134" i="8"/>
  <c r="E134" i="8"/>
  <c r="D134" i="8"/>
  <c r="B134" i="8"/>
  <c r="BC133" i="8"/>
  <c r="BB133" i="8"/>
  <c r="BA133" i="8"/>
  <c r="AZ133" i="8"/>
  <c r="AY133" i="8"/>
  <c r="AX133" i="8"/>
  <c r="AW133" i="8"/>
  <c r="AV133" i="8"/>
  <c r="AU133" i="8"/>
  <c r="AT133" i="8"/>
  <c r="AS133" i="8"/>
  <c r="AR133" i="8"/>
  <c r="AQ133" i="8"/>
  <c r="AP133" i="8"/>
  <c r="AO133" i="8"/>
  <c r="AN133" i="8"/>
  <c r="AM133" i="8"/>
  <c r="AL133" i="8"/>
  <c r="AK133" i="8"/>
  <c r="AJ133" i="8"/>
  <c r="AI133" i="8"/>
  <c r="AH133" i="8"/>
  <c r="AG133" i="8"/>
  <c r="AF133" i="8"/>
  <c r="AE133" i="8"/>
  <c r="AD133" i="8"/>
  <c r="AC133" i="8"/>
  <c r="AB133" i="8"/>
  <c r="AA133" i="8"/>
  <c r="Z133" i="8"/>
  <c r="Y133" i="8"/>
  <c r="X133" i="8"/>
  <c r="W133" i="8"/>
  <c r="V133" i="8"/>
  <c r="U133" i="8"/>
  <c r="T133" i="8"/>
  <c r="S133" i="8"/>
  <c r="R133" i="8"/>
  <c r="Q133" i="8"/>
  <c r="P133" i="8"/>
  <c r="O133" i="8"/>
  <c r="N133" i="8"/>
  <c r="M133" i="8"/>
  <c r="L133" i="8"/>
  <c r="K133" i="8"/>
  <c r="J133" i="8"/>
  <c r="I133" i="8"/>
  <c r="H133" i="8"/>
  <c r="G133" i="8"/>
  <c r="F133" i="8"/>
  <c r="E133" i="8"/>
  <c r="D133" i="8"/>
  <c r="B133" i="8"/>
  <c r="BC132" i="8"/>
  <c r="BB132" i="8"/>
  <c r="BA132" i="8"/>
  <c r="AZ132" i="8"/>
  <c r="AY132" i="8"/>
  <c r="AX132" i="8"/>
  <c r="AW132" i="8"/>
  <c r="AV132" i="8"/>
  <c r="AU132" i="8"/>
  <c r="AT132" i="8"/>
  <c r="AS132" i="8"/>
  <c r="AR132" i="8"/>
  <c r="AQ132" i="8"/>
  <c r="AP132" i="8"/>
  <c r="AO132" i="8"/>
  <c r="AN132" i="8"/>
  <c r="AM132" i="8"/>
  <c r="AL132" i="8"/>
  <c r="AK132" i="8"/>
  <c r="AJ132" i="8"/>
  <c r="AI132" i="8"/>
  <c r="AH132" i="8"/>
  <c r="AG132" i="8"/>
  <c r="AF132" i="8"/>
  <c r="AE132" i="8"/>
  <c r="AD132" i="8"/>
  <c r="AC132" i="8"/>
  <c r="AB132" i="8"/>
  <c r="AA132" i="8"/>
  <c r="Z132" i="8"/>
  <c r="Y132" i="8"/>
  <c r="X132" i="8"/>
  <c r="W132" i="8"/>
  <c r="V132" i="8"/>
  <c r="U132" i="8"/>
  <c r="T132" i="8"/>
  <c r="S132" i="8"/>
  <c r="R132" i="8"/>
  <c r="Q132" i="8"/>
  <c r="P132" i="8"/>
  <c r="O132" i="8"/>
  <c r="N132" i="8"/>
  <c r="M132" i="8"/>
  <c r="L132" i="8"/>
  <c r="K132" i="8"/>
  <c r="J132" i="8"/>
  <c r="I132" i="8"/>
  <c r="H132" i="8"/>
  <c r="G132" i="8"/>
  <c r="F132" i="8"/>
  <c r="E132" i="8"/>
  <c r="D132" i="8"/>
  <c r="B132" i="8"/>
  <c r="BC131" i="8"/>
  <c r="BB131" i="8"/>
  <c r="BA131" i="8"/>
  <c r="AZ131" i="8"/>
  <c r="AY131" i="8"/>
  <c r="AX131" i="8"/>
  <c r="AW131" i="8"/>
  <c r="AV131" i="8"/>
  <c r="AU131" i="8"/>
  <c r="AT131" i="8"/>
  <c r="AS131" i="8"/>
  <c r="AR131" i="8"/>
  <c r="AQ131" i="8"/>
  <c r="AP131" i="8"/>
  <c r="AO131" i="8"/>
  <c r="AN131" i="8"/>
  <c r="AM131" i="8"/>
  <c r="AL131" i="8"/>
  <c r="AK131" i="8"/>
  <c r="AJ131" i="8"/>
  <c r="AI131" i="8"/>
  <c r="AH131" i="8"/>
  <c r="AG131" i="8"/>
  <c r="AF131" i="8"/>
  <c r="AE131" i="8"/>
  <c r="AD131" i="8"/>
  <c r="AC131" i="8"/>
  <c r="AB131" i="8"/>
  <c r="AA131" i="8"/>
  <c r="Z131" i="8"/>
  <c r="Y131" i="8"/>
  <c r="X131" i="8"/>
  <c r="W131" i="8"/>
  <c r="V131" i="8"/>
  <c r="U131" i="8"/>
  <c r="T131" i="8"/>
  <c r="S131" i="8"/>
  <c r="R131" i="8"/>
  <c r="Q131" i="8"/>
  <c r="P131" i="8"/>
  <c r="O131" i="8"/>
  <c r="N131" i="8"/>
  <c r="M131" i="8"/>
  <c r="L131" i="8"/>
  <c r="K131" i="8"/>
  <c r="J131" i="8"/>
  <c r="I131" i="8"/>
  <c r="H131" i="8"/>
  <c r="G131" i="8"/>
  <c r="F131" i="8"/>
  <c r="E131" i="8"/>
  <c r="D131" i="8"/>
  <c r="B131" i="8"/>
  <c r="BC130" i="8"/>
  <c r="BB130" i="8"/>
  <c r="BA130" i="8"/>
  <c r="AZ130" i="8"/>
  <c r="AY130" i="8"/>
  <c r="AX130" i="8"/>
  <c r="AW130" i="8"/>
  <c r="AV130" i="8"/>
  <c r="AU130" i="8"/>
  <c r="AT130" i="8"/>
  <c r="AS130" i="8"/>
  <c r="AR130" i="8"/>
  <c r="AQ130" i="8"/>
  <c r="AP130" i="8"/>
  <c r="AO130" i="8"/>
  <c r="AN130" i="8"/>
  <c r="AM130" i="8"/>
  <c r="AL130" i="8"/>
  <c r="AK130" i="8"/>
  <c r="AJ130" i="8"/>
  <c r="AI130" i="8"/>
  <c r="AH130" i="8"/>
  <c r="AG130" i="8"/>
  <c r="AF130" i="8"/>
  <c r="AE130" i="8"/>
  <c r="AD130" i="8"/>
  <c r="AC130" i="8"/>
  <c r="AB130" i="8"/>
  <c r="AA130" i="8"/>
  <c r="Z130" i="8"/>
  <c r="Y130" i="8"/>
  <c r="X130" i="8"/>
  <c r="W130" i="8"/>
  <c r="V130" i="8"/>
  <c r="U130" i="8"/>
  <c r="T130" i="8"/>
  <c r="S130" i="8"/>
  <c r="R130" i="8"/>
  <c r="Q130" i="8"/>
  <c r="P130" i="8"/>
  <c r="O130" i="8"/>
  <c r="N130" i="8"/>
  <c r="M130" i="8"/>
  <c r="L130" i="8"/>
  <c r="K130" i="8"/>
  <c r="J130" i="8"/>
  <c r="I130" i="8"/>
  <c r="H130" i="8"/>
  <c r="G130" i="8"/>
  <c r="F130" i="8"/>
  <c r="E130" i="8"/>
  <c r="D130" i="8"/>
  <c r="B130" i="8"/>
  <c r="BC129" i="8"/>
  <c r="BB129" i="8"/>
  <c r="BA129" i="8"/>
  <c r="AZ129" i="8"/>
  <c r="AY129" i="8"/>
  <c r="AX129" i="8"/>
  <c r="AW129" i="8"/>
  <c r="AV129" i="8"/>
  <c r="AU129" i="8"/>
  <c r="AT129" i="8"/>
  <c r="AS129" i="8"/>
  <c r="AR129" i="8"/>
  <c r="AQ129" i="8"/>
  <c r="AP129" i="8"/>
  <c r="AO129" i="8"/>
  <c r="AN129" i="8"/>
  <c r="AM129" i="8"/>
  <c r="AL129" i="8"/>
  <c r="AK129" i="8"/>
  <c r="AJ129" i="8"/>
  <c r="AI129" i="8"/>
  <c r="AH129" i="8"/>
  <c r="AG129" i="8"/>
  <c r="AF129" i="8"/>
  <c r="AE129" i="8"/>
  <c r="AD129" i="8"/>
  <c r="AC129" i="8"/>
  <c r="AB129" i="8"/>
  <c r="AA129" i="8"/>
  <c r="Z129" i="8"/>
  <c r="Y129" i="8"/>
  <c r="X129" i="8"/>
  <c r="W129" i="8"/>
  <c r="V129" i="8"/>
  <c r="U129" i="8"/>
  <c r="T129" i="8"/>
  <c r="S129" i="8"/>
  <c r="R129" i="8"/>
  <c r="Q129" i="8"/>
  <c r="P129" i="8"/>
  <c r="O129" i="8"/>
  <c r="N129" i="8"/>
  <c r="M129" i="8"/>
  <c r="L129" i="8"/>
  <c r="K129" i="8"/>
  <c r="J129" i="8"/>
  <c r="I129" i="8"/>
  <c r="H129" i="8"/>
  <c r="G129" i="8"/>
  <c r="F129" i="8"/>
  <c r="E129" i="8"/>
  <c r="D129" i="8"/>
  <c r="B129" i="8"/>
  <c r="BC128" i="8"/>
  <c r="BB128" i="8"/>
  <c r="BA128" i="8"/>
  <c r="AZ128" i="8"/>
  <c r="AY128" i="8"/>
  <c r="AX128" i="8"/>
  <c r="AW128" i="8"/>
  <c r="AV128" i="8"/>
  <c r="AU128" i="8"/>
  <c r="AT128" i="8"/>
  <c r="AS128" i="8"/>
  <c r="AR128" i="8"/>
  <c r="AQ128" i="8"/>
  <c r="AP128" i="8"/>
  <c r="AO128" i="8"/>
  <c r="AN128" i="8"/>
  <c r="AM128" i="8"/>
  <c r="AL128" i="8"/>
  <c r="AK128" i="8"/>
  <c r="AJ128" i="8"/>
  <c r="AI128" i="8"/>
  <c r="AH128" i="8"/>
  <c r="AG128" i="8"/>
  <c r="AF128" i="8"/>
  <c r="AE128" i="8"/>
  <c r="AD128" i="8"/>
  <c r="AC128" i="8"/>
  <c r="AB128" i="8"/>
  <c r="AA128" i="8"/>
  <c r="Z128" i="8"/>
  <c r="Y128" i="8"/>
  <c r="X128" i="8"/>
  <c r="W128" i="8"/>
  <c r="V128" i="8"/>
  <c r="U128" i="8"/>
  <c r="T128" i="8"/>
  <c r="S128" i="8"/>
  <c r="R128" i="8"/>
  <c r="Q128" i="8"/>
  <c r="P128" i="8"/>
  <c r="O128" i="8"/>
  <c r="N128" i="8"/>
  <c r="M128" i="8"/>
  <c r="L128" i="8"/>
  <c r="K128" i="8"/>
  <c r="J128" i="8"/>
  <c r="I128" i="8"/>
  <c r="H128" i="8"/>
  <c r="G128" i="8"/>
  <c r="F128" i="8"/>
  <c r="E128" i="8"/>
  <c r="D128" i="8"/>
  <c r="B128" i="8"/>
  <c r="BC127" i="8"/>
  <c r="BB127" i="8"/>
  <c r="BA127" i="8"/>
  <c r="AZ127" i="8"/>
  <c r="AY127" i="8"/>
  <c r="AX127" i="8"/>
  <c r="AW127" i="8"/>
  <c r="AV127" i="8"/>
  <c r="AU127" i="8"/>
  <c r="AT127" i="8"/>
  <c r="AS127" i="8"/>
  <c r="AR127" i="8"/>
  <c r="AQ127" i="8"/>
  <c r="AP127" i="8"/>
  <c r="AO127" i="8"/>
  <c r="AN127" i="8"/>
  <c r="AM127" i="8"/>
  <c r="AL127" i="8"/>
  <c r="AK127" i="8"/>
  <c r="AJ127" i="8"/>
  <c r="AI127" i="8"/>
  <c r="AH127" i="8"/>
  <c r="AG127" i="8"/>
  <c r="AF127" i="8"/>
  <c r="AE127" i="8"/>
  <c r="AD127" i="8"/>
  <c r="AC127" i="8"/>
  <c r="AB127" i="8"/>
  <c r="AA127" i="8"/>
  <c r="Z127" i="8"/>
  <c r="Y127" i="8"/>
  <c r="X127" i="8"/>
  <c r="W127" i="8"/>
  <c r="V127" i="8"/>
  <c r="U127" i="8"/>
  <c r="T127" i="8"/>
  <c r="S127" i="8"/>
  <c r="R127" i="8"/>
  <c r="Q127" i="8"/>
  <c r="P127" i="8"/>
  <c r="O127" i="8"/>
  <c r="N127" i="8"/>
  <c r="M127" i="8"/>
  <c r="L127" i="8"/>
  <c r="K127" i="8"/>
  <c r="J127" i="8"/>
  <c r="I127" i="8"/>
  <c r="H127" i="8"/>
  <c r="G127" i="8"/>
  <c r="F127" i="8"/>
  <c r="E127" i="8"/>
  <c r="D127" i="8"/>
  <c r="B127" i="8"/>
  <c r="BC126" i="8"/>
  <c r="BB126" i="8"/>
  <c r="BA126" i="8"/>
  <c r="AZ126" i="8"/>
  <c r="AY126" i="8"/>
  <c r="AX126" i="8"/>
  <c r="AW126" i="8"/>
  <c r="AV126" i="8"/>
  <c r="AU126" i="8"/>
  <c r="AT126" i="8"/>
  <c r="AS126" i="8"/>
  <c r="AR126" i="8"/>
  <c r="AQ126" i="8"/>
  <c r="AP126" i="8"/>
  <c r="AO126" i="8"/>
  <c r="AN126" i="8"/>
  <c r="AM126" i="8"/>
  <c r="AL126" i="8"/>
  <c r="AK126" i="8"/>
  <c r="AJ126" i="8"/>
  <c r="AI126" i="8"/>
  <c r="AH126" i="8"/>
  <c r="AG126" i="8"/>
  <c r="AF126" i="8"/>
  <c r="AE126" i="8"/>
  <c r="AD126" i="8"/>
  <c r="AC126" i="8"/>
  <c r="AB126" i="8"/>
  <c r="AA126" i="8"/>
  <c r="Z126" i="8"/>
  <c r="Y126" i="8"/>
  <c r="X126" i="8"/>
  <c r="W126" i="8"/>
  <c r="V126" i="8"/>
  <c r="U126" i="8"/>
  <c r="T126" i="8"/>
  <c r="S126" i="8"/>
  <c r="R126" i="8"/>
  <c r="Q126" i="8"/>
  <c r="P126" i="8"/>
  <c r="O126" i="8"/>
  <c r="N126" i="8"/>
  <c r="M126" i="8"/>
  <c r="L126" i="8"/>
  <c r="K126" i="8"/>
  <c r="J126" i="8"/>
  <c r="I126" i="8"/>
  <c r="H126" i="8"/>
  <c r="G126" i="8"/>
  <c r="F126" i="8"/>
  <c r="E126" i="8"/>
  <c r="D126" i="8"/>
  <c r="B126" i="8"/>
  <c r="BC125" i="8"/>
  <c r="BB125" i="8"/>
  <c r="BA125" i="8"/>
  <c r="AZ125" i="8"/>
  <c r="AY125" i="8"/>
  <c r="AX125" i="8"/>
  <c r="AW125" i="8"/>
  <c r="AV125" i="8"/>
  <c r="AU125" i="8"/>
  <c r="AT125" i="8"/>
  <c r="AS125" i="8"/>
  <c r="AR125" i="8"/>
  <c r="AQ125" i="8"/>
  <c r="AP125" i="8"/>
  <c r="AO125" i="8"/>
  <c r="AN125" i="8"/>
  <c r="AM125" i="8"/>
  <c r="AL125" i="8"/>
  <c r="AK125" i="8"/>
  <c r="AJ125" i="8"/>
  <c r="AI125" i="8"/>
  <c r="AH125" i="8"/>
  <c r="AG125" i="8"/>
  <c r="AF125" i="8"/>
  <c r="AE125" i="8"/>
  <c r="AD125" i="8"/>
  <c r="AC125" i="8"/>
  <c r="AB125" i="8"/>
  <c r="AA125" i="8"/>
  <c r="Z125" i="8"/>
  <c r="Y125" i="8"/>
  <c r="X125" i="8"/>
  <c r="W125" i="8"/>
  <c r="V125" i="8"/>
  <c r="U125" i="8"/>
  <c r="T125" i="8"/>
  <c r="S125" i="8"/>
  <c r="R125" i="8"/>
  <c r="Q125" i="8"/>
  <c r="P125" i="8"/>
  <c r="O125" i="8"/>
  <c r="N125" i="8"/>
  <c r="M125" i="8"/>
  <c r="L125" i="8"/>
  <c r="K125" i="8"/>
  <c r="J125" i="8"/>
  <c r="I125" i="8"/>
  <c r="H125" i="8"/>
  <c r="G125" i="8"/>
  <c r="F125" i="8"/>
  <c r="E125" i="8"/>
  <c r="D125" i="8"/>
  <c r="B125" i="8"/>
  <c r="BC124" i="8"/>
  <c r="BB124" i="8"/>
  <c r="BA124" i="8"/>
  <c r="AZ124" i="8"/>
  <c r="AY124" i="8"/>
  <c r="AX124" i="8"/>
  <c r="AW124" i="8"/>
  <c r="AV124" i="8"/>
  <c r="AU124" i="8"/>
  <c r="AT124" i="8"/>
  <c r="AS124" i="8"/>
  <c r="AR124" i="8"/>
  <c r="AQ124" i="8"/>
  <c r="AP124" i="8"/>
  <c r="AO124" i="8"/>
  <c r="AN124" i="8"/>
  <c r="AM124" i="8"/>
  <c r="AL124" i="8"/>
  <c r="AK124" i="8"/>
  <c r="AJ124" i="8"/>
  <c r="AI124" i="8"/>
  <c r="AH124" i="8"/>
  <c r="AG124" i="8"/>
  <c r="AF124" i="8"/>
  <c r="AE124" i="8"/>
  <c r="AD124" i="8"/>
  <c r="AC124" i="8"/>
  <c r="AB124" i="8"/>
  <c r="AA124" i="8"/>
  <c r="Z124" i="8"/>
  <c r="Y124" i="8"/>
  <c r="X124" i="8"/>
  <c r="W124" i="8"/>
  <c r="V124" i="8"/>
  <c r="U124" i="8"/>
  <c r="T124" i="8"/>
  <c r="S124" i="8"/>
  <c r="R124" i="8"/>
  <c r="Q124" i="8"/>
  <c r="P124" i="8"/>
  <c r="O124" i="8"/>
  <c r="N124" i="8"/>
  <c r="M124" i="8"/>
  <c r="L124" i="8"/>
  <c r="K124" i="8"/>
  <c r="J124" i="8"/>
  <c r="I124" i="8"/>
  <c r="H124" i="8"/>
  <c r="G124" i="8"/>
  <c r="F124" i="8"/>
  <c r="E124" i="8"/>
  <c r="D124" i="8"/>
  <c r="B124" i="8"/>
  <c r="BC123" i="8"/>
  <c r="BB123" i="8"/>
  <c r="BA123" i="8"/>
  <c r="AZ123" i="8"/>
  <c r="AY123" i="8"/>
  <c r="AX123" i="8"/>
  <c r="AW123" i="8"/>
  <c r="AV123" i="8"/>
  <c r="AU123" i="8"/>
  <c r="AT123" i="8"/>
  <c r="AS123" i="8"/>
  <c r="AR123" i="8"/>
  <c r="AQ123" i="8"/>
  <c r="AP123" i="8"/>
  <c r="AO123" i="8"/>
  <c r="AN123" i="8"/>
  <c r="AM123" i="8"/>
  <c r="AL123" i="8"/>
  <c r="AK123" i="8"/>
  <c r="AJ123" i="8"/>
  <c r="AI123" i="8"/>
  <c r="AH123" i="8"/>
  <c r="AG123" i="8"/>
  <c r="AF123" i="8"/>
  <c r="AE123" i="8"/>
  <c r="AD123" i="8"/>
  <c r="AC123" i="8"/>
  <c r="AB123" i="8"/>
  <c r="AA123" i="8"/>
  <c r="Z123" i="8"/>
  <c r="Y123" i="8"/>
  <c r="X123" i="8"/>
  <c r="W123" i="8"/>
  <c r="V123" i="8"/>
  <c r="U123" i="8"/>
  <c r="T123" i="8"/>
  <c r="S123" i="8"/>
  <c r="R123" i="8"/>
  <c r="Q123" i="8"/>
  <c r="P123" i="8"/>
  <c r="O123" i="8"/>
  <c r="N123" i="8"/>
  <c r="M123" i="8"/>
  <c r="L123" i="8"/>
  <c r="K123" i="8"/>
  <c r="J123" i="8"/>
  <c r="I123" i="8"/>
  <c r="H123" i="8"/>
  <c r="G123" i="8"/>
  <c r="F123" i="8"/>
  <c r="E123" i="8"/>
  <c r="D123" i="8"/>
  <c r="B123" i="8"/>
  <c r="BC122" i="8"/>
  <c r="BB122" i="8"/>
  <c r="BA122" i="8"/>
  <c r="AZ122" i="8"/>
  <c r="AY122" i="8"/>
  <c r="AX122" i="8"/>
  <c r="AW122" i="8"/>
  <c r="AV122" i="8"/>
  <c r="AU122" i="8"/>
  <c r="AT122" i="8"/>
  <c r="AS122" i="8"/>
  <c r="AR122" i="8"/>
  <c r="AQ122" i="8"/>
  <c r="AP122" i="8"/>
  <c r="AO122" i="8"/>
  <c r="AN122" i="8"/>
  <c r="AM122" i="8"/>
  <c r="AL122" i="8"/>
  <c r="AK122" i="8"/>
  <c r="AJ122" i="8"/>
  <c r="AI122" i="8"/>
  <c r="AH122" i="8"/>
  <c r="AG122" i="8"/>
  <c r="AF122" i="8"/>
  <c r="AE122" i="8"/>
  <c r="AD122" i="8"/>
  <c r="AC122" i="8"/>
  <c r="AB122" i="8"/>
  <c r="AA122" i="8"/>
  <c r="Z122" i="8"/>
  <c r="Y122" i="8"/>
  <c r="X122" i="8"/>
  <c r="W122" i="8"/>
  <c r="V122" i="8"/>
  <c r="U122" i="8"/>
  <c r="T122" i="8"/>
  <c r="S122" i="8"/>
  <c r="R122" i="8"/>
  <c r="Q122" i="8"/>
  <c r="P122" i="8"/>
  <c r="O122" i="8"/>
  <c r="N122" i="8"/>
  <c r="M122" i="8"/>
  <c r="L122" i="8"/>
  <c r="K122" i="8"/>
  <c r="J122" i="8"/>
  <c r="I122" i="8"/>
  <c r="H122" i="8"/>
  <c r="G122" i="8"/>
  <c r="F122" i="8"/>
  <c r="E122" i="8"/>
  <c r="D122" i="8"/>
  <c r="B122" i="8"/>
  <c r="BC121" i="8"/>
  <c r="BB121" i="8"/>
  <c r="BA121" i="8"/>
  <c r="AZ121" i="8"/>
  <c r="AY121" i="8"/>
  <c r="AX121" i="8"/>
  <c r="AW121" i="8"/>
  <c r="AV121" i="8"/>
  <c r="AU121" i="8"/>
  <c r="AT121" i="8"/>
  <c r="AS121" i="8"/>
  <c r="AR121" i="8"/>
  <c r="AQ121" i="8"/>
  <c r="AP121" i="8"/>
  <c r="AO121" i="8"/>
  <c r="AN121" i="8"/>
  <c r="AM121" i="8"/>
  <c r="AL121" i="8"/>
  <c r="AK121" i="8"/>
  <c r="AJ121" i="8"/>
  <c r="AI121" i="8"/>
  <c r="AH121" i="8"/>
  <c r="AG121" i="8"/>
  <c r="AF121" i="8"/>
  <c r="AE121" i="8"/>
  <c r="AD121" i="8"/>
  <c r="AC121" i="8"/>
  <c r="AB121" i="8"/>
  <c r="AA121" i="8"/>
  <c r="Z121" i="8"/>
  <c r="Y121" i="8"/>
  <c r="X121" i="8"/>
  <c r="W121" i="8"/>
  <c r="V121" i="8"/>
  <c r="U121" i="8"/>
  <c r="T121" i="8"/>
  <c r="S121" i="8"/>
  <c r="R121" i="8"/>
  <c r="Q121" i="8"/>
  <c r="P121" i="8"/>
  <c r="O121" i="8"/>
  <c r="N121" i="8"/>
  <c r="M121" i="8"/>
  <c r="L121" i="8"/>
  <c r="K121" i="8"/>
  <c r="J121" i="8"/>
  <c r="I121" i="8"/>
  <c r="H121" i="8"/>
  <c r="G121" i="8"/>
  <c r="F121" i="8"/>
  <c r="E121" i="8"/>
  <c r="D121" i="8"/>
  <c r="B121" i="8"/>
  <c r="BC120" i="8"/>
  <c r="BB120" i="8"/>
  <c r="BA120" i="8"/>
  <c r="AZ120" i="8"/>
  <c r="AY120" i="8"/>
  <c r="AX120" i="8"/>
  <c r="AW120" i="8"/>
  <c r="AV120" i="8"/>
  <c r="AU120" i="8"/>
  <c r="AT120" i="8"/>
  <c r="AS120" i="8"/>
  <c r="AR120" i="8"/>
  <c r="AQ120" i="8"/>
  <c r="AP120" i="8"/>
  <c r="AO120" i="8"/>
  <c r="AN120" i="8"/>
  <c r="AM120" i="8"/>
  <c r="AL120" i="8"/>
  <c r="AK120" i="8"/>
  <c r="AJ120" i="8"/>
  <c r="AI120" i="8"/>
  <c r="AH120" i="8"/>
  <c r="AG120" i="8"/>
  <c r="AF120" i="8"/>
  <c r="AE120" i="8"/>
  <c r="AD120" i="8"/>
  <c r="AC120" i="8"/>
  <c r="AB120" i="8"/>
  <c r="AA120" i="8"/>
  <c r="Z120" i="8"/>
  <c r="Y120" i="8"/>
  <c r="X120" i="8"/>
  <c r="W120" i="8"/>
  <c r="V120" i="8"/>
  <c r="U120" i="8"/>
  <c r="T120" i="8"/>
  <c r="S120" i="8"/>
  <c r="R120" i="8"/>
  <c r="Q120" i="8"/>
  <c r="P120" i="8"/>
  <c r="O120" i="8"/>
  <c r="N120" i="8"/>
  <c r="M120" i="8"/>
  <c r="L120" i="8"/>
  <c r="K120" i="8"/>
  <c r="J120" i="8"/>
  <c r="I120" i="8"/>
  <c r="H120" i="8"/>
  <c r="G120" i="8"/>
  <c r="F120" i="8"/>
  <c r="E120" i="8"/>
  <c r="D120" i="8"/>
  <c r="B120" i="8"/>
  <c r="BC119" i="8"/>
  <c r="BB119" i="8"/>
  <c r="BA119" i="8"/>
  <c r="AZ119" i="8"/>
  <c r="AY119" i="8"/>
  <c r="AX119" i="8"/>
  <c r="AW119" i="8"/>
  <c r="AV119" i="8"/>
  <c r="AU119" i="8"/>
  <c r="AT119" i="8"/>
  <c r="AS119" i="8"/>
  <c r="AR119" i="8"/>
  <c r="AQ119" i="8"/>
  <c r="AP119" i="8"/>
  <c r="AO119" i="8"/>
  <c r="AN119" i="8"/>
  <c r="AM119" i="8"/>
  <c r="AL119" i="8"/>
  <c r="AK119" i="8"/>
  <c r="AJ119" i="8"/>
  <c r="AI119" i="8"/>
  <c r="AH119" i="8"/>
  <c r="AG119" i="8"/>
  <c r="AF119" i="8"/>
  <c r="AE119" i="8"/>
  <c r="AD119" i="8"/>
  <c r="AC119" i="8"/>
  <c r="AB119" i="8"/>
  <c r="AA119" i="8"/>
  <c r="Z119" i="8"/>
  <c r="Y119" i="8"/>
  <c r="X119" i="8"/>
  <c r="W119" i="8"/>
  <c r="V119" i="8"/>
  <c r="U119" i="8"/>
  <c r="T119" i="8"/>
  <c r="S119" i="8"/>
  <c r="R119" i="8"/>
  <c r="Q119" i="8"/>
  <c r="P119" i="8"/>
  <c r="O119" i="8"/>
  <c r="N119" i="8"/>
  <c r="M119" i="8"/>
  <c r="L119" i="8"/>
  <c r="K119" i="8"/>
  <c r="J119" i="8"/>
  <c r="I119" i="8"/>
  <c r="H119" i="8"/>
  <c r="G119" i="8"/>
  <c r="F119" i="8"/>
  <c r="E119" i="8"/>
  <c r="D119" i="8"/>
  <c r="B119" i="8"/>
  <c r="BC118" i="8"/>
  <c r="BB118" i="8"/>
  <c r="BA118" i="8"/>
  <c r="AZ118" i="8"/>
  <c r="AY118" i="8"/>
  <c r="AX118" i="8"/>
  <c r="AW118" i="8"/>
  <c r="AV118" i="8"/>
  <c r="AU118" i="8"/>
  <c r="AT118" i="8"/>
  <c r="AS118" i="8"/>
  <c r="AR118" i="8"/>
  <c r="AQ118" i="8"/>
  <c r="AP118" i="8"/>
  <c r="AO118" i="8"/>
  <c r="AN118" i="8"/>
  <c r="AM118" i="8"/>
  <c r="AL118" i="8"/>
  <c r="AK118" i="8"/>
  <c r="AJ118" i="8"/>
  <c r="AI118" i="8"/>
  <c r="AH118" i="8"/>
  <c r="AG118" i="8"/>
  <c r="AF118" i="8"/>
  <c r="AE118" i="8"/>
  <c r="AD118" i="8"/>
  <c r="AC118" i="8"/>
  <c r="AB118" i="8"/>
  <c r="AA118" i="8"/>
  <c r="Z118" i="8"/>
  <c r="Y118" i="8"/>
  <c r="X118" i="8"/>
  <c r="W118" i="8"/>
  <c r="V118" i="8"/>
  <c r="U118" i="8"/>
  <c r="T118" i="8"/>
  <c r="S118" i="8"/>
  <c r="R118" i="8"/>
  <c r="Q118" i="8"/>
  <c r="P118" i="8"/>
  <c r="O118" i="8"/>
  <c r="N118" i="8"/>
  <c r="M118" i="8"/>
  <c r="L118" i="8"/>
  <c r="K118" i="8"/>
  <c r="J118" i="8"/>
  <c r="I118" i="8"/>
  <c r="H118" i="8"/>
  <c r="G118" i="8"/>
  <c r="F118" i="8"/>
  <c r="E118" i="8"/>
  <c r="D118" i="8"/>
  <c r="B118" i="8"/>
  <c r="BC117" i="8"/>
  <c r="BB117" i="8"/>
  <c r="BA117" i="8"/>
  <c r="AZ117" i="8"/>
  <c r="AY117" i="8"/>
  <c r="AX117" i="8"/>
  <c r="AW117" i="8"/>
  <c r="AV117" i="8"/>
  <c r="AU117" i="8"/>
  <c r="AT117" i="8"/>
  <c r="AS117" i="8"/>
  <c r="AR117" i="8"/>
  <c r="AQ117" i="8"/>
  <c r="AP117" i="8"/>
  <c r="AO117" i="8"/>
  <c r="AN117" i="8"/>
  <c r="AM117" i="8"/>
  <c r="AL117" i="8"/>
  <c r="AK117" i="8"/>
  <c r="AJ117" i="8"/>
  <c r="AI117" i="8"/>
  <c r="AH117" i="8"/>
  <c r="AG117" i="8"/>
  <c r="AF117" i="8"/>
  <c r="AE117" i="8"/>
  <c r="AD117" i="8"/>
  <c r="AC117" i="8"/>
  <c r="AB117" i="8"/>
  <c r="AA117" i="8"/>
  <c r="Z117" i="8"/>
  <c r="Y117" i="8"/>
  <c r="X117" i="8"/>
  <c r="W117" i="8"/>
  <c r="V117" i="8"/>
  <c r="U117" i="8"/>
  <c r="T117" i="8"/>
  <c r="S117" i="8"/>
  <c r="R117" i="8"/>
  <c r="Q117" i="8"/>
  <c r="P117" i="8"/>
  <c r="O117" i="8"/>
  <c r="N117" i="8"/>
  <c r="M117" i="8"/>
  <c r="L117" i="8"/>
  <c r="K117" i="8"/>
  <c r="J117" i="8"/>
  <c r="I117" i="8"/>
  <c r="H117" i="8"/>
  <c r="G117" i="8"/>
  <c r="F117" i="8"/>
  <c r="E117" i="8"/>
  <c r="D117" i="8"/>
  <c r="B117" i="8"/>
  <c r="BC116" i="8"/>
  <c r="BB116" i="8"/>
  <c r="BA116" i="8"/>
  <c r="AZ116" i="8"/>
  <c r="AY116" i="8"/>
  <c r="AX116" i="8"/>
  <c r="AW116" i="8"/>
  <c r="AV116" i="8"/>
  <c r="AU116" i="8"/>
  <c r="AT116" i="8"/>
  <c r="AS116" i="8"/>
  <c r="AR116" i="8"/>
  <c r="AQ116" i="8"/>
  <c r="AP116" i="8"/>
  <c r="AO116" i="8"/>
  <c r="AN116" i="8"/>
  <c r="AM116" i="8"/>
  <c r="AL116" i="8"/>
  <c r="AK116" i="8"/>
  <c r="AJ116" i="8"/>
  <c r="AI116" i="8"/>
  <c r="AH116" i="8"/>
  <c r="AG116" i="8"/>
  <c r="AF116" i="8"/>
  <c r="AE116" i="8"/>
  <c r="AD116" i="8"/>
  <c r="AC116" i="8"/>
  <c r="AB116" i="8"/>
  <c r="AA116" i="8"/>
  <c r="Z116" i="8"/>
  <c r="Y116" i="8"/>
  <c r="X116" i="8"/>
  <c r="W116" i="8"/>
  <c r="V116" i="8"/>
  <c r="U116" i="8"/>
  <c r="T116" i="8"/>
  <c r="S116" i="8"/>
  <c r="R116" i="8"/>
  <c r="Q116" i="8"/>
  <c r="P116" i="8"/>
  <c r="O116" i="8"/>
  <c r="N116" i="8"/>
  <c r="M116" i="8"/>
  <c r="L116" i="8"/>
  <c r="K116" i="8"/>
  <c r="J116" i="8"/>
  <c r="I116" i="8"/>
  <c r="H116" i="8"/>
  <c r="G116" i="8"/>
  <c r="F116" i="8"/>
  <c r="E116" i="8"/>
  <c r="D116" i="8"/>
  <c r="B116" i="8"/>
  <c r="BC115" i="8"/>
  <c r="BB115" i="8"/>
  <c r="BA115" i="8"/>
  <c r="AZ115" i="8"/>
  <c r="AY115" i="8"/>
  <c r="AX115" i="8"/>
  <c r="AW115" i="8"/>
  <c r="AV115" i="8"/>
  <c r="AU115" i="8"/>
  <c r="AT115" i="8"/>
  <c r="AS115" i="8"/>
  <c r="AR115" i="8"/>
  <c r="AQ115" i="8"/>
  <c r="AP115" i="8"/>
  <c r="AO115" i="8"/>
  <c r="AN115" i="8"/>
  <c r="AM115" i="8"/>
  <c r="AL115" i="8"/>
  <c r="AK115" i="8"/>
  <c r="AJ115" i="8"/>
  <c r="AI115" i="8"/>
  <c r="AH115" i="8"/>
  <c r="AG115" i="8"/>
  <c r="AF115" i="8"/>
  <c r="AE115" i="8"/>
  <c r="AD115" i="8"/>
  <c r="AC115" i="8"/>
  <c r="AB115" i="8"/>
  <c r="AA115" i="8"/>
  <c r="Z115" i="8"/>
  <c r="Y115" i="8"/>
  <c r="X115" i="8"/>
  <c r="W115" i="8"/>
  <c r="V115" i="8"/>
  <c r="U115" i="8"/>
  <c r="T115" i="8"/>
  <c r="S115" i="8"/>
  <c r="R115" i="8"/>
  <c r="Q115" i="8"/>
  <c r="P115" i="8"/>
  <c r="O115" i="8"/>
  <c r="N115" i="8"/>
  <c r="M115" i="8"/>
  <c r="L115" i="8"/>
  <c r="K115" i="8"/>
  <c r="J115" i="8"/>
  <c r="I115" i="8"/>
  <c r="H115" i="8"/>
  <c r="G115" i="8"/>
  <c r="F115" i="8"/>
  <c r="E115" i="8"/>
  <c r="D115" i="8"/>
  <c r="B115" i="8"/>
  <c r="BC114" i="8"/>
  <c r="BB114" i="8"/>
  <c r="BA114" i="8"/>
  <c r="AZ114" i="8"/>
  <c r="AY114" i="8"/>
  <c r="AX114" i="8"/>
  <c r="AW114" i="8"/>
  <c r="AV114" i="8"/>
  <c r="AU114" i="8"/>
  <c r="AT114" i="8"/>
  <c r="AS114" i="8"/>
  <c r="AR114" i="8"/>
  <c r="AQ114" i="8"/>
  <c r="AP114" i="8"/>
  <c r="AO114" i="8"/>
  <c r="AN114" i="8"/>
  <c r="AM114" i="8"/>
  <c r="AL114" i="8"/>
  <c r="AK114" i="8"/>
  <c r="AJ114" i="8"/>
  <c r="AI114" i="8"/>
  <c r="AH114" i="8"/>
  <c r="AG114" i="8"/>
  <c r="AF114" i="8"/>
  <c r="AE114" i="8"/>
  <c r="AD114" i="8"/>
  <c r="AC114" i="8"/>
  <c r="AB114" i="8"/>
  <c r="AA114" i="8"/>
  <c r="Z114" i="8"/>
  <c r="Y114" i="8"/>
  <c r="X114" i="8"/>
  <c r="W114" i="8"/>
  <c r="V114" i="8"/>
  <c r="U114" i="8"/>
  <c r="T114" i="8"/>
  <c r="S114" i="8"/>
  <c r="R114" i="8"/>
  <c r="Q114" i="8"/>
  <c r="P114" i="8"/>
  <c r="O114" i="8"/>
  <c r="N114" i="8"/>
  <c r="M114" i="8"/>
  <c r="L114" i="8"/>
  <c r="K114" i="8"/>
  <c r="J114" i="8"/>
  <c r="I114" i="8"/>
  <c r="H114" i="8"/>
  <c r="G114" i="8"/>
  <c r="F114" i="8"/>
  <c r="E114" i="8"/>
  <c r="D114" i="8"/>
  <c r="B114" i="8"/>
  <c r="BC113" i="8"/>
  <c r="BB113" i="8"/>
  <c r="BA113" i="8"/>
  <c r="AZ113" i="8"/>
  <c r="AY113" i="8"/>
  <c r="AX113" i="8"/>
  <c r="AW113" i="8"/>
  <c r="AV113" i="8"/>
  <c r="AU113" i="8"/>
  <c r="AT113" i="8"/>
  <c r="AS113" i="8"/>
  <c r="AR113" i="8"/>
  <c r="AQ113" i="8"/>
  <c r="AP113" i="8"/>
  <c r="AO113" i="8"/>
  <c r="AN113" i="8"/>
  <c r="AM113" i="8"/>
  <c r="AL113" i="8"/>
  <c r="AK113" i="8"/>
  <c r="AJ113" i="8"/>
  <c r="AI113" i="8"/>
  <c r="AH113" i="8"/>
  <c r="AG113" i="8"/>
  <c r="AF113" i="8"/>
  <c r="AE113" i="8"/>
  <c r="AD113" i="8"/>
  <c r="AC113" i="8"/>
  <c r="AB113" i="8"/>
  <c r="AA113" i="8"/>
  <c r="Z113" i="8"/>
  <c r="Y113" i="8"/>
  <c r="X113" i="8"/>
  <c r="W113" i="8"/>
  <c r="V113" i="8"/>
  <c r="U113" i="8"/>
  <c r="T113" i="8"/>
  <c r="S113" i="8"/>
  <c r="R113" i="8"/>
  <c r="Q113" i="8"/>
  <c r="P113" i="8"/>
  <c r="O113" i="8"/>
  <c r="N113" i="8"/>
  <c r="M113" i="8"/>
  <c r="L113" i="8"/>
  <c r="K113" i="8"/>
  <c r="J113" i="8"/>
  <c r="I113" i="8"/>
  <c r="H113" i="8"/>
  <c r="G113" i="8"/>
  <c r="F113" i="8"/>
  <c r="E113" i="8"/>
  <c r="D113" i="8"/>
  <c r="B113" i="8"/>
  <c r="BC112" i="8"/>
  <c r="BB112" i="8"/>
  <c r="BA112" i="8"/>
  <c r="AZ112" i="8"/>
  <c r="AY112" i="8"/>
  <c r="AX112" i="8"/>
  <c r="AW112" i="8"/>
  <c r="AV112" i="8"/>
  <c r="AU112" i="8"/>
  <c r="AT112" i="8"/>
  <c r="AS112" i="8"/>
  <c r="AR112" i="8"/>
  <c r="AQ112" i="8"/>
  <c r="AP112" i="8"/>
  <c r="AO112" i="8"/>
  <c r="AN112" i="8"/>
  <c r="AM112" i="8"/>
  <c r="AL112" i="8"/>
  <c r="AK112" i="8"/>
  <c r="AJ112" i="8"/>
  <c r="AI112" i="8"/>
  <c r="AH112" i="8"/>
  <c r="AG112" i="8"/>
  <c r="AF112" i="8"/>
  <c r="AE112" i="8"/>
  <c r="AD112" i="8"/>
  <c r="AC112" i="8"/>
  <c r="AB112" i="8"/>
  <c r="AA112" i="8"/>
  <c r="Z112" i="8"/>
  <c r="Y112" i="8"/>
  <c r="X112" i="8"/>
  <c r="W112" i="8"/>
  <c r="V112" i="8"/>
  <c r="U112" i="8"/>
  <c r="T112" i="8"/>
  <c r="S112" i="8"/>
  <c r="R112" i="8"/>
  <c r="Q112" i="8"/>
  <c r="P112" i="8"/>
  <c r="O112" i="8"/>
  <c r="N112" i="8"/>
  <c r="M112" i="8"/>
  <c r="L112" i="8"/>
  <c r="K112" i="8"/>
  <c r="J112" i="8"/>
  <c r="I112" i="8"/>
  <c r="H112" i="8"/>
  <c r="G112" i="8"/>
  <c r="F112" i="8"/>
  <c r="E112" i="8"/>
  <c r="D112" i="8"/>
  <c r="B112" i="8"/>
  <c r="BC111" i="8"/>
  <c r="BB111" i="8"/>
  <c r="BA111" i="8"/>
  <c r="AZ111" i="8"/>
  <c r="AY111" i="8"/>
  <c r="AX111" i="8"/>
  <c r="AW111" i="8"/>
  <c r="AV111" i="8"/>
  <c r="AU111" i="8"/>
  <c r="AT111" i="8"/>
  <c r="AS111" i="8"/>
  <c r="AR111" i="8"/>
  <c r="AQ111" i="8"/>
  <c r="AP111" i="8"/>
  <c r="AO111" i="8"/>
  <c r="AN111" i="8"/>
  <c r="AM111" i="8"/>
  <c r="AL111" i="8"/>
  <c r="AK111" i="8"/>
  <c r="AJ111" i="8"/>
  <c r="AI111" i="8"/>
  <c r="AH111" i="8"/>
  <c r="AG111" i="8"/>
  <c r="AF111" i="8"/>
  <c r="AE111" i="8"/>
  <c r="AD111" i="8"/>
  <c r="AC111" i="8"/>
  <c r="AB111" i="8"/>
  <c r="AA111" i="8"/>
  <c r="Z111" i="8"/>
  <c r="Y111" i="8"/>
  <c r="X111" i="8"/>
  <c r="W111" i="8"/>
  <c r="V111" i="8"/>
  <c r="U111" i="8"/>
  <c r="T111" i="8"/>
  <c r="S111" i="8"/>
  <c r="R111" i="8"/>
  <c r="Q111" i="8"/>
  <c r="P111" i="8"/>
  <c r="O111" i="8"/>
  <c r="N111" i="8"/>
  <c r="M111" i="8"/>
  <c r="L111" i="8"/>
  <c r="K111" i="8"/>
  <c r="J111" i="8"/>
  <c r="I111" i="8"/>
  <c r="H111" i="8"/>
  <c r="G111" i="8"/>
  <c r="F111" i="8"/>
  <c r="E111" i="8"/>
  <c r="D111" i="8"/>
  <c r="B111" i="8"/>
  <c r="BC110" i="8"/>
  <c r="BB110" i="8"/>
  <c r="BA110" i="8"/>
  <c r="AZ110" i="8"/>
  <c r="AY110" i="8"/>
  <c r="AX110" i="8"/>
  <c r="AW110" i="8"/>
  <c r="AV110" i="8"/>
  <c r="AU110" i="8"/>
  <c r="AT110" i="8"/>
  <c r="AS110" i="8"/>
  <c r="AR110" i="8"/>
  <c r="AQ110" i="8"/>
  <c r="AP110" i="8"/>
  <c r="AO110" i="8"/>
  <c r="AN110" i="8"/>
  <c r="AM110" i="8"/>
  <c r="AL110" i="8"/>
  <c r="AK110" i="8"/>
  <c r="AJ110" i="8"/>
  <c r="AI110" i="8"/>
  <c r="AH110" i="8"/>
  <c r="AG110" i="8"/>
  <c r="AF110" i="8"/>
  <c r="AE110" i="8"/>
  <c r="AD110" i="8"/>
  <c r="AC110" i="8"/>
  <c r="AB110" i="8"/>
  <c r="AA110" i="8"/>
  <c r="Z110" i="8"/>
  <c r="Y110" i="8"/>
  <c r="X110" i="8"/>
  <c r="W110" i="8"/>
  <c r="V110" i="8"/>
  <c r="U110" i="8"/>
  <c r="T110" i="8"/>
  <c r="S110" i="8"/>
  <c r="R110" i="8"/>
  <c r="Q110" i="8"/>
  <c r="P110" i="8"/>
  <c r="O110" i="8"/>
  <c r="N110" i="8"/>
  <c r="M110" i="8"/>
  <c r="L110" i="8"/>
  <c r="K110" i="8"/>
  <c r="J110" i="8"/>
  <c r="I110" i="8"/>
  <c r="H110" i="8"/>
  <c r="G110" i="8"/>
  <c r="F110" i="8"/>
  <c r="E110" i="8"/>
  <c r="D110" i="8"/>
  <c r="B110" i="8"/>
  <c r="BC109" i="8"/>
  <c r="BB109" i="8"/>
  <c r="BA109" i="8"/>
  <c r="AZ109" i="8"/>
  <c r="AY109" i="8"/>
  <c r="AX109" i="8"/>
  <c r="AW109" i="8"/>
  <c r="AV109" i="8"/>
  <c r="AU109" i="8"/>
  <c r="AT109" i="8"/>
  <c r="AS109" i="8"/>
  <c r="AR109" i="8"/>
  <c r="AQ109" i="8"/>
  <c r="AP109" i="8"/>
  <c r="AO109" i="8"/>
  <c r="AN109" i="8"/>
  <c r="AM109" i="8"/>
  <c r="AL109" i="8"/>
  <c r="AK109" i="8"/>
  <c r="AJ109" i="8"/>
  <c r="AI109" i="8"/>
  <c r="AH109" i="8"/>
  <c r="AG109" i="8"/>
  <c r="AF109" i="8"/>
  <c r="AE109" i="8"/>
  <c r="AD109" i="8"/>
  <c r="AC109" i="8"/>
  <c r="AB109" i="8"/>
  <c r="AA109" i="8"/>
  <c r="Z109" i="8"/>
  <c r="Y109" i="8"/>
  <c r="X109" i="8"/>
  <c r="W109" i="8"/>
  <c r="V109" i="8"/>
  <c r="U109" i="8"/>
  <c r="T109" i="8"/>
  <c r="S109" i="8"/>
  <c r="R109" i="8"/>
  <c r="Q109" i="8"/>
  <c r="P109" i="8"/>
  <c r="O109" i="8"/>
  <c r="N109" i="8"/>
  <c r="M109" i="8"/>
  <c r="L109" i="8"/>
  <c r="K109" i="8"/>
  <c r="J109" i="8"/>
  <c r="I109" i="8"/>
  <c r="H109" i="8"/>
  <c r="G109" i="8"/>
  <c r="F109" i="8"/>
  <c r="E109" i="8"/>
  <c r="D109" i="8"/>
  <c r="B109" i="8"/>
  <c r="BC108" i="8"/>
  <c r="BB108" i="8"/>
  <c r="BA108" i="8"/>
  <c r="AZ108" i="8"/>
  <c r="AY108" i="8"/>
  <c r="AX108" i="8"/>
  <c r="AW108" i="8"/>
  <c r="AV108" i="8"/>
  <c r="AU108" i="8"/>
  <c r="AT108" i="8"/>
  <c r="AS108" i="8"/>
  <c r="AR108" i="8"/>
  <c r="AQ108" i="8"/>
  <c r="AP108" i="8"/>
  <c r="AO108" i="8"/>
  <c r="AN108" i="8"/>
  <c r="AM108" i="8"/>
  <c r="AL108" i="8"/>
  <c r="AK108" i="8"/>
  <c r="AJ108" i="8"/>
  <c r="AI108" i="8"/>
  <c r="AH108" i="8"/>
  <c r="AG108" i="8"/>
  <c r="AF108" i="8"/>
  <c r="AE108" i="8"/>
  <c r="AD108" i="8"/>
  <c r="AC108" i="8"/>
  <c r="AB108" i="8"/>
  <c r="AA108" i="8"/>
  <c r="Z108" i="8"/>
  <c r="Y108" i="8"/>
  <c r="X108" i="8"/>
  <c r="W108" i="8"/>
  <c r="V108" i="8"/>
  <c r="U108" i="8"/>
  <c r="T108" i="8"/>
  <c r="S108" i="8"/>
  <c r="R108" i="8"/>
  <c r="Q108" i="8"/>
  <c r="P108" i="8"/>
  <c r="O108" i="8"/>
  <c r="N108" i="8"/>
  <c r="M108" i="8"/>
  <c r="L108" i="8"/>
  <c r="K108" i="8"/>
  <c r="J108" i="8"/>
  <c r="I108" i="8"/>
  <c r="H108" i="8"/>
  <c r="G108" i="8"/>
  <c r="F108" i="8"/>
  <c r="E108" i="8"/>
  <c r="D108" i="8"/>
  <c r="B108" i="8"/>
  <c r="BC107" i="8"/>
  <c r="BB107" i="8"/>
  <c r="BA107" i="8"/>
  <c r="AZ107" i="8"/>
  <c r="AY107" i="8"/>
  <c r="AX107" i="8"/>
  <c r="AW107" i="8"/>
  <c r="AV107" i="8"/>
  <c r="AU107" i="8"/>
  <c r="AT107" i="8"/>
  <c r="AS107" i="8"/>
  <c r="AR107" i="8"/>
  <c r="AQ107" i="8"/>
  <c r="AP107" i="8"/>
  <c r="AO107" i="8"/>
  <c r="AN107" i="8"/>
  <c r="AM107" i="8"/>
  <c r="AL107" i="8"/>
  <c r="AK107" i="8"/>
  <c r="AJ107" i="8"/>
  <c r="AI107" i="8"/>
  <c r="AH107" i="8"/>
  <c r="AG107" i="8"/>
  <c r="AF107" i="8"/>
  <c r="AE107" i="8"/>
  <c r="AD107" i="8"/>
  <c r="AC107" i="8"/>
  <c r="AB107" i="8"/>
  <c r="AA107" i="8"/>
  <c r="Z107" i="8"/>
  <c r="Y107" i="8"/>
  <c r="X107" i="8"/>
  <c r="W107" i="8"/>
  <c r="V107" i="8"/>
  <c r="U107" i="8"/>
  <c r="T107" i="8"/>
  <c r="S107" i="8"/>
  <c r="R107" i="8"/>
  <c r="Q107" i="8"/>
  <c r="P107" i="8"/>
  <c r="O107" i="8"/>
  <c r="N107" i="8"/>
  <c r="M107" i="8"/>
  <c r="L107" i="8"/>
  <c r="K107" i="8"/>
  <c r="J107" i="8"/>
  <c r="I107" i="8"/>
  <c r="H107" i="8"/>
  <c r="G107" i="8"/>
  <c r="F107" i="8"/>
  <c r="E107" i="8"/>
  <c r="D107" i="8"/>
  <c r="B107" i="8"/>
  <c r="BC106" i="8"/>
  <c r="BB106" i="8"/>
  <c r="BA106" i="8"/>
  <c r="AZ106" i="8"/>
  <c r="AY106" i="8"/>
  <c r="AX106" i="8"/>
  <c r="AW106" i="8"/>
  <c r="AV106" i="8"/>
  <c r="AU106" i="8"/>
  <c r="AT106" i="8"/>
  <c r="AS106" i="8"/>
  <c r="AR106" i="8"/>
  <c r="AQ106" i="8"/>
  <c r="AP106" i="8"/>
  <c r="AO106" i="8"/>
  <c r="AN106" i="8"/>
  <c r="AM106" i="8"/>
  <c r="AL106" i="8"/>
  <c r="AK106" i="8"/>
  <c r="AJ106" i="8"/>
  <c r="AI106" i="8"/>
  <c r="AH106" i="8"/>
  <c r="AG106" i="8"/>
  <c r="AF106" i="8"/>
  <c r="AE106" i="8"/>
  <c r="AD106" i="8"/>
  <c r="AC106" i="8"/>
  <c r="AB106" i="8"/>
  <c r="AA106" i="8"/>
  <c r="Z106" i="8"/>
  <c r="Y106" i="8"/>
  <c r="X106" i="8"/>
  <c r="W106" i="8"/>
  <c r="V106" i="8"/>
  <c r="U106" i="8"/>
  <c r="T106" i="8"/>
  <c r="S106" i="8"/>
  <c r="R106" i="8"/>
  <c r="Q106" i="8"/>
  <c r="P106" i="8"/>
  <c r="O106" i="8"/>
  <c r="N106" i="8"/>
  <c r="M106" i="8"/>
  <c r="L106" i="8"/>
  <c r="K106" i="8"/>
  <c r="J106" i="8"/>
  <c r="I106" i="8"/>
  <c r="H106" i="8"/>
  <c r="G106" i="8"/>
  <c r="F106" i="8"/>
  <c r="E106" i="8"/>
  <c r="D106" i="8"/>
  <c r="B106" i="8"/>
  <c r="BC105" i="8"/>
  <c r="BB105" i="8"/>
  <c r="BA105" i="8"/>
  <c r="AZ105" i="8"/>
  <c r="AY105" i="8"/>
  <c r="AX105" i="8"/>
  <c r="AW105" i="8"/>
  <c r="AV105" i="8"/>
  <c r="AU105" i="8"/>
  <c r="AT105" i="8"/>
  <c r="AS105" i="8"/>
  <c r="AR105" i="8"/>
  <c r="AQ105" i="8"/>
  <c r="AP105" i="8"/>
  <c r="AO105" i="8"/>
  <c r="AN105" i="8"/>
  <c r="AM105" i="8"/>
  <c r="AL105" i="8"/>
  <c r="AK105" i="8"/>
  <c r="AJ105" i="8"/>
  <c r="AI105" i="8"/>
  <c r="AH105" i="8"/>
  <c r="AG105" i="8"/>
  <c r="AF105" i="8"/>
  <c r="AE105" i="8"/>
  <c r="AD105" i="8"/>
  <c r="AC105" i="8"/>
  <c r="AB105" i="8"/>
  <c r="AA105" i="8"/>
  <c r="Z105" i="8"/>
  <c r="Y105" i="8"/>
  <c r="X105" i="8"/>
  <c r="W105" i="8"/>
  <c r="V105" i="8"/>
  <c r="U105" i="8"/>
  <c r="T105" i="8"/>
  <c r="S105" i="8"/>
  <c r="R105" i="8"/>
  <c r="Q105" i="8"/>
  <c r="P105" i="8"/>
  <c r="O105" i="8"/>
  <c r="N105" i="8"/>
  <c r="M105" i="8"/>
  <c r="L105" i="8"/>
  <c r="K105" i="8"/>
  <c r="J105" i="8"/>
  <c r="I105" i="8"/>
  <c r="H105" i="8"/>
  <c r="G105" i="8"/>
  <c r="F105" i="8"/>
  <c r="E105" i="8"/>
  <c r="D105" i="8"/>
  <c r="B105" i="8"/>
  <c r="BC104" i="8"/>
  <c r="BB104" i="8"/>
  <c r="BA104" i="8"/>
  <c r="AZ104" i="8"/>
  <c r="AY104" i="8"/>
  <c r="AX104" i="8"/>
  <c r="AW104" i="8"/>
  <c r="AV104" i="8"/>
  <c r="AU104" i="8"/>
  <c r="AT104" i="8"/>
  <c r="AS104" i="8"/>
  <c r="AR104" i="8"/>
  <c r="AQ104" i="8"/>
  <c r="AP104" i="8"/>
  <c r="AO104" i="8"/>
  <c r="AN104" i="8"/>
  <c r="AM104" i="8"/>
  <c r="AL104" i="8"/>
  <c r="AK104" i="8"/>
  <c r="AJ104" i="8"/>
  <c r="AI104" i="8"/>
  <c r="AH104" i="8"/>
  <c r="AG104" i="8"/>
  <c r="AF104" i="8"/>
  <c r="AE104" i="8"/>
  <c r="AD104" i="8"/>
  <c r="AC104" i="8"/>
  <c r="AB104" i="8"/>
  <c r="AA104" i="8"/>
  <c r="Z104" i="8"/>
  <c r="Y104" i="8"/>
  <c r="X104" i="8"/>
  <c r="W104" i="8"/>
  <c r="V104" i="8"/>
  <c r="U104" i="8"/>
  <c r="T104" i="8"/>
  <c r="S104" i="8"/>
  <c r="R104" i="8"/>
  <c r="Q104" i="8"/>
  <c r="P104" i="8"/>
  <c r="O104" i="8"/>
  <c r="N104" i="8"/>
  <c r="M104" i="8"/>
  <c r="L104" i="8"/>
  <c r="K104" i="8"/>
  <c r="J104" i="8"/>
  <c r="I104" i="8"/>
  <c r="H104" i="8"/>
  <c r="G104" i="8"/>
  <c r="F104" i="8"/>
  <c r="E104" i="8"/>
  <c r="D104" i="8"/>
  <c r="B104" i="8"/>
  <c r="BC103" i="8"/>
  <c r="BB103" i="8"/>
  <c r="BA103" i="8"/>
  <c r="AZ103" i="8"/>
  <c r="AY103" i="8"/>
  <c r="AX103" i="8"/>
  <c r="AW103" i="8"/>
  <c r="AV103" i="8"/>
  <c r="AU103" i="8"/>
  <c r="AT103" i="8"/>
  <c r="AS103" i="8"/>
  <c r="AR103" i="8"/>
  <c r="AQ103" i="8"/>
  <c r="AP103" i="8"/>
  <c r="AO103" i="8"/>
  <c r="AN103" i="8"/>
  <c r="AM103" i="8"/>
  <c r="AL103" i="8"/>
  <c r="AK103" i="8"/>
  <c r="AJ103" i="8"/>
  <c r="AI103" i="8"/>
  <c r="AH103" i="8"/>
  <c r="AG103" i="8"/>
  <c r="AF103" i="8"/>
  <c r="AE103" i="8"/>
  <c r="AD103" i="8"/>
  <c r="AC103" i="8"/>
  <c r="AB103" i="8"/>
  <c r="AA103" i="8"/>
  <c r="Z103" i="8"/>
  <c r="Y103" i="8"/>
  <c r="X103" i="8"/>
  <c r="W103" i="8"/>
  <c r="V103" i="8"/>
  <c r="U103" i="8"/>
  <c r="T103" i="8"/>
  <c r="S103" i="8"/>
  <c r="R103" i="8"/>
  <c r="Q103" i="8"/>
  <c r="P103" i="8"/>
  <c r="O103" i="8"/>
  <c r="N103" i="8"/>
  <c r="M103" i="8"/>
  <c r="L103" i="8"/>
  <c r="K103" i="8"/>
  <c r="J103" i="8"/>
  <c r="I103" i="8"/>
  <c r="H103" i="8"/>
  <c r="G103" i="8"/>
  <c r="F103" i="8"/>
  <c r="E103" i="8"/>
  <c r="D103" i="8"/>
  <c r="B103" i="8"/>
  <c r="BC102" i="8"/>
  <c r="BB102" i="8"/>
  <c r="BA102" i="8"/>
  <c r="AZ102" i="8"/>
  <c r="AY102" i="8"/>
  <c r="AX102" i="8"/>
  <c r="AW102" i="8"/>
  <c r="AV102" i="8"/>
  <c r="AU102" i="8"/>
  <c r="AT102" i="8"/>
  <c r="AS102" i="8"/>
  <c r="AR102" i="8"/>
  <c r="AQ102" i="8"/>
  <c r="AP102" i="8"/>
  <c r="AO102" i="8"/>
  <c r="AN102" i="8"/>
  <c r="AM102" i="8"/>
  <c r="AL102" i="8"/>
  <c r="AK102" i="8"/>
  <c r="AJ102" i="8"/>
  <c r="AI102" i="8"/>
  <c r="AH102" i="8"/>
  <c r="AG102" i="8"/>
  <c r="AF102" i="8"/>
  <c r="AE102" i="8"/>
  <c r="AD102" i="8"/>
  <c r="AC102" i="8"/>
  <c r="AB102" i="8"/>
  <c r="AA102" i="8"/>
  <c r="Z102" i="8"/>
  <c r="Y102" i="8"/>
  <c r="X102" i="8"/>
  <c r="W102" i="8"/>
  <c r="V102" i="8"/>
  <c r="U102" i="8"/>
  <c r="T102" i="8"/>
  <c r="S102" i="8"/>
  <c r="R102" i="8"/>
  <c r="Q102" i="8"/>
  <c r="P102" i="8"/>
  <c r="O102" i="8"/>
  <c r="N102" i="8"/>
  <c r="M102" i="8"/>
  <c r="L102" i="8"/>
  <c r="K102" i="8"/>
  <c r="J102" i="8"/>
  <c r="I102" i="8"/>
  <c r="H102" i="8"/>
  <c r="G102" i="8"/>
  <c r="F102" i="8"/>
  <c r="E102" i="8"/>
  <c r="D102" i="8"/>
  <c r="B102" i="8"/>
  <c r="BC101" i="8"/>
  <c r="BB101" i="8"/>
  <c r="BA101" i="8"/>
  <c r="AZ101" i="8"/>
  <c r="AY101" i="8"/>
  <c r="AX101" i="8"/>
  <c r="AW101" i="8"/>
  <c r="AV101" i="8"/>
  <c r="AU101" i="8"/>
  <c r="AT101" i="8"/>
  <c r="AS101" i="8"/>
  <c r="AR101" i="8"/>
  <c r="AQ101" i="8"/>
  <c r="AP101" i="8"/>
  <c r="AO101" i="8"/>
  <c r="AN101" i="8"/>
  <c r="AM101" i="8"/>
  <c r="AL101" i="8"/>
  <c r="AK101" i="8"/>
  <c r="AJ101" i="8"/>
  <c r="AI101" i="8"/>
  <c r="AH101" i="8"/>
  <c r="AG101" i="8"/>
  <c r="AF101" i="8"/>
  <c r="AE101" i="8"/>
  <c r="AD101" i="8"/>
  <c r="AC101" i="8"/>
  <c r="AB101" i="8"/>
  <c r="AA101" i="8"/>
  <c r="Z101" i="8"/>
  <c r="Y101" i="8"/>
  <c r="X101" i="8"/>
  <c r="W101" i="8"/>
  <c r="V101" i="8"/>
  <c r="U101" i="8"/>
  <c r="T101" i="8"/>
  <c r="S101" i="8"/>
  <c r="R101" i="8"/>
  <c r="Q101" i="8"/>
  <c r="P101" i="8"/>
  <c r="O101" i="8"/>
  <c r="N101" i="8"/>
  <c r="M101" i="8"/>
  <c r="L101" i="8"/>
  <c r="K101" i="8"/>
  <c r="J101" i="8"/>
  <c r="I101" i="8"/>
  <c r="H101" i="8"/>
  <c r="G101" i="8"/>
  <c r="F101" i="8"/>
  <c r="E101" i="8"/>
  <c r="D101" i="8"/>
  <c r="B101" i="8"/>
  <c r="BC100" i="8"/>
  <c r="BB100" i="8"/>
  <c r="BA100" i="8"/>
  <c r="AZ100" i="8"/>
  <c r="AY100" i="8"/>
  <c r="AX100" i="8"/>
  <c r="AW100" i="8"/>
  <c r="AV100" i="8"/>
  <c r="AU100" i="8"/>
  <c r="AT100" i="8"/>
  <c r="AS100" i="8"/>
  <c r="AR100" i="8"/>
  <c r="AQ100" i="8"/>
  <c r="AP100" i="8"/>
  <c r="AO100" i="8"/>
  <c r="AN100" i="8"/>
  <c r="AM100" i="8"/>
  <c r="AL100" i="8"/>
  <c r="AK100" i="8"/>
  <c r="AJ100" i="8"/>
  <c r="AI100" i="8"/>
  <c r="AH100" i="8"/>
  <c r="AG100" i="8"/>
  <c r="AF100" i="8"/>
  <c r="AE100" i="8"/>
  <c r="AD100" i="8"/>
  <c r="AC100" i="8"/>
  <c r="AB100" i="8"/>
  <c r="AA100" i="8"/>
  <c r="Z100" i="8"/>
  <c r="Y100" i="8"/>
  <c r="X100" i="8"/>
  <c r="W100" i="8"/>
  <c r="V100" i="8"/>
  <c r="U100" i="8"/>
  <c r="T100" i="8"/>
  <c r="S100" i="8"/>
  <c r="R100" i="8"/>
  <c r="Q100" i="8"/>
  <c r="P100" i="8"/>
  <c r="O100" i="8"/>
  <c r="N100" i="8"/>
  <c r="M100" i="8"/>
  <c r="L100" i="8"/>
  <c r="K100" i="8"/>
  <c r="J100" i="8"/>
  <c r="I100" i="8"/>
  <c r="H100" i="8"/>
  <c r="G100" i="8"/>
  <c r="F100" i="8"/>
  <c r="E100" i="8"/>
  <c r="D100" i="8"/>
  <c r="B100" i="8"/>
  <c r="BC99" i="8"/>
  <c r="BB99" i="8"/>
  <c r="BA99" i="8"/>
  <c r="AZ99" i="8"/>
  <c r="AY99" i="8"/>
  <c r="AX99" i="8"/>
  <c r="AW99" i="8"/>
  <c r="AV99" i="8"/>
  <c r="AU99" i="8"/>
  <c r="AT99" i="8"/>
  <c r="AS99" i="8"/>
  <c r="AR99" i="8"/>
  <c r="AQ99" i="8"/>
  <c r="AP99" i="8"/>
  <c r="AO99" i="8"/>
  <c r="AN99" i="8"/>
  <c r="AM99" i="8"/>
  <c r="AL99" i="8"/>
  <c r="AK99" i="8"/>
  <c r="AJ99" i="8"/>
  <c r="AI99" i="8"/>
  <c r="AH99" i="8"/>
  <c r="AG99" i="8"/>
  <c r="AF99" i="8"/>
  <c r="AE99" i="8"/>
  <c r="AD99" i="8"/>
  <c r="AC99" i="8"/>
  <c r="AB99" i="8"/>
  <c r="AA99" i="8"/>
  <c r="Z99" i="8"/>
  <c r="Y99" i="8"/>
  <c r="X99" i="8"/>
  <c r="W99" i="8"/>
  <c r="V99" i="8"/>
  <c r="U99" i="8"/>
  <c r="T99" i="8"/>
  <c r="S99" i="8"/>
  <c r="R99" i="8"/>
  <c r="Q99" i="8"/>
  <c r="P99" i="8"/>
  <c r="O99" i="8"/>
  <c r="N99" i="8"/>
  <c r="M99" i="8"/>
  <c r="L99" i="8"/>
  <c r="K99" i="8"/>
  <c r="J99" i="8"/>
  <c r="I99" i="8"/>
  <c r="H99" i="8"/>
  <c r="G99" i="8"/>
  <c r="F99" i="8"/>
  <c r="E99" i="8"/>
  <c r="D99" i="8"/>
  <c r="B99" i="8"/>
  <c r="BC98" i="8"/>
  <c r="BB98" i="8"/>
  <c r="BA98" i="8"/>
  <c r="AZ98" i="8"/>
  <c r="AY98" i="8"/>
  <c r="AX98" i="8"/>
  <c r="AW98" i="8"/>
  <c r="AV98" i="8"/>
  <c r="AU98" i="8"/>
  <c r="AT98" i="8"/>
  <c r="AS98" i="8"/>
  <c r="AR98" i="8"/>
  <c r="AQ98" i="8"/>
  <c r="AP98" i="8"/>
  <c r="AO98" i="8"/>
  <c r="AN98" i="8"/>
  <c r="AM98" i="8"/>
  <c r="AL98" i="8"/>
  <c r="AK98" i="8"/>
  <c r="AJ98" i="8"/>
  <c r="AI98" i="8"/>
  <c r="AH98" i="8"/>
  <c r="AG98" i="8"/>
  <c r="AF98" i="8"/>
  <c r="AE98" i="8"/>
  <c r="AD98" i="8"/>
  <c r="AC98" i="8"/>
  <c r="AB98" i="8"/>
  <c r="AA98" i="8"/>
  <c r="Z98" i="8"/>
  <c r="Y98" i="8"/>
  <c r="X98" i="8"/>
  <c r="W98" i="8"/>
  <c r="V98" i="8"/>
  <c r="U98" i="8"/>
  <c r="T98" i="8"/>
  <c r="S98" i="8"/>
  <c r="R98" i="8"/>
  <c r="Q98" i="8"/>
  <c r="P98" i="8"/>
  <c r="O98" i="8"/>
  <c r="N98" i="8"/>
  <c r="M98" i="8"/>
  <c r="L98" i="8"/>
  <c r="K98" i="8"/>
  <c r="J98" i="8"/>
  <c r="I98" i="8"/>
  <c r="H98" i="8"/>
  <c r="G98" i="8"/>
  <c r="F98" i="8"/>
  <c r="E98" i="8"/>
  <c r="D98" i="8"/>
  <c r="B98" i="8"/>
  <c r="BC97" i="8"/>
  <c r="BB97" i="8"/>
  <c r="BA97" i="8"/>
  <c r="AZ97" i="8"/>
  <c r="AY97" i="8"/>
  <c r="AX97" i="8"/>
  <c r="AW97" i="8"/>
  <c r="AV97" i="8"/>
  <c r="AU97" i="8"/>
  <c r="AT97" i="8"/>
  <c r="AS97" i="8"/>
  <c r="AR97" i="8"/>
  <c r="AQ97" i="8"/>
  <c r="AP97" i="8"/>
  <c r="AO97" i="8"/>
  <c r="AN97" i="8"/>
  <c r="AM97" i="8"/>
  <c r="AL97" i="8"/>
  <c r="AK97" i="8"/>
  <c r="AJ97" i="8"/>
  <c r="AI97" i="8"/>
  <c r="AH97" i="8"/>
  <c r="AG97" i="8"/>
  <c r="AF97" i="8"/>
  <c r="AE97" i="8"/>
  <c r="AD97" i="8"/>
  <c r="AC97" i="8"/>
  <c r="AB97" i="8"/>
  <c r="AA97" i="8"/>
  <c r="Z97" i="8"/>
  <c r="Y97" i="8"/>
  <c r="X97" i="8"/>
  <c r="W97" i="8"/>
  <c r="V97" i="8"/>
  <c r="U97" i="8"/>
  <c r="T97" i="8"/>
  <c r="S97" i="8"/>
  <c r="R97" i="8"/>
  <c r="Q97" i="8"/>
  <c r="P97" i="8"/>
  <c r="O97" i="8"/>
  <c r="N97" i="8"/>
  <c r="M97" i="8"/>
  <c r="L97" i="8"/>
  <c r="K97" i="8"/>
  <c r="J97" i="8"/>
  <c r="I97" i="8"/>
  <c r="H97" i="8"/>
  <c r="G97" i="8"/>
  <c r="F97" i="8"/>
  <c r="E97" i="8"/>
  <c r="D97" i="8"/>
  <c r="B97" i="8"/>
  <c r="BC96" i="8"/>
  <c r="BB96" i="8"/>
  <c r="BA96" i="8"/>
  <c r="AZ96" i="8"/>
  <c r="AY96" i="8"/>
  <c r="AX96" i="8"/>
  <c r="AW96" i="8"/>
  <c r="AV96" i="8"/>
  <c r="AU96" i="8"/>
  <c r="AT96" i="8"/>
  <c r="AS96" i="8"/>
  <c r="AR96" i="8"/>
  <c r="AQ96" i="8"/>
  <c r="AP96" i="8"/>
  <c r="AO96" i="8"/>
  <c r="AN96" i="8"/>
  <c r="AM96" i="8"/>
  <c r="AL96" i="8"/>
  <c r="AK96" i="8"/>
  <c r="AJ96" i="8"/>
  <c r="AI96" i="8"/>
  <c r="AH96" i="8"/>
  <c r="AG96" i="8"/>
  <c r="AF96" i="8"/>
  <c r="AE96" i="8"/>
  <c r="AD96" i="8"/>
  <c r="AC96" i="8"/>
  <c r="AB96" i="8"/>
  <c r="AA96" i="8"/>
  <c r="Z96" i="8"/>
  <c r="Y96" i="8"/>
  <c r="X96" i="8"/>
  <c r="W96" i="8"/>
  <c r="V96" i="8"/>
  <c r="U96" i="8"/>
  <c r="T96" i="8"/>
  <c r="S96" i="8"/>
  <c r="R96" i="8"/>
  <c r="Q96" i="8"/>
  <c r="P96" i="8"/>
  <c r="O96" i="8"/>
  <c r="N96" i="8"/>
  <c r="M96" i="8"/>
  <c r="L96" i="8"/>
  <c r="K96" i="8"/>
  <c r="J96" i="8"/>
  <c r="I96" i="8"/>
  <c r="H96" i="8"/>
  <c r="G96" i="8"/>
  <c r="F96" i="8"/>
  <c r="E96" i="8"/>
  <c r="D96" i="8"/>
  <c r="B96" i="8"/>
  <c r="BC95" i="8"/>
  <c r="BB95" i="8"/>
  <c r="BA95" i="8"/>
  <c r="AZ95" i="8"/>
  <c r="AY95" i="8"/>
  <c r="AX95" i="8"/>
  <c r="AW95" i="8"/>
  <c r="AV95" i="8"/>
  <c r="AU95" i="8"/>
  <c r="AT95" i="8"/>
  <c r="AS95" i="8"/>
  <c r="AR95" i="8"/>
  <c r="AQ95" i="8"/>
  <c r="AP95" i="8"/>
  <c r="AO95" i="8"/>
  <c r="AN95" i="8"/>
  <c r="AM95" i="8"/>
  <c r="AL95" i="8"/>
  <c r="AK95" i="8"/>
  <c r="AJ95" i="8"/>
  <c r="AI95" i="8"/>
  <c r="AH95" i="8"/>
  <c r="AG95" i="8"/>
  <c r="AF95" i="8"/>
  <c r="AE95" i="8"/>
  <c r="AD95" i="8"/>
  <c r="AC95" i="8"/>
  <c r="AB95" i="8"/>
  <c r="AA95" i="8"/>
  <c r="Z95" i="8"/>
  <c r="Y95" i="8"/>
  <c r="X95" i="8"/>
  <c r="W95" i="8"/>
  <c r="V95" i="8"/>
  <c r="U95" i="8"/>
  <c r="T95" i="8"/>
  <c r="S95" i="8"/>
  <c r="R95" i="8"/>
  <c r="Q95" i="8"/>
  <c r="P95" i="8"/>
  <c r="O95" i="8"/>
  <c r="N95" i="8"/>
  <c r="M95" i="8"/>
  <c r="L95" i="8"/>
  <c r="K95" i="8"/>
  <c r="J95" i="8"/>
  <c r="I95" i="8"/>
  <c r="H95" i="8"/>
  <c r="G95" i="8"/>
  <c r="F95" i="8"/>
  <c r="E95" i="8"/>
  <c r="D95" i="8"/>
  <c r="B95" i="8"/>
  <c r="BC94" i="8"/>
  <c r="BB94" i="8"/>
  <c r="BA94" i="8"/>
  <c r="AZ94" i="8"/>
  <c r="AY94" i="8"/>
  <c r="AX94" i="8"/>
  <c r="AW94" i="8"/>
  <c r="AV94" i="8"/>
  <c r="AU94" i="8"/>
  <c r="AT94" i="8"/>
  <c r="AS94" i="8"/>
  <c r="AR94" i="8"/>
  <c r="AQ94" i="8"/>
  <c r="AP94" i="8"/>
  <c r="AO94" i="8"/>
  <c r="AN94" i="8"/>
  <c r="AM94" i="8"/>
  <c r="AL94" i="8"/>
  <c r="AK94" i="8"/>
  <c r="AJ94" i="8"/>
  <c r="AI94" i="8"/>
  <c r="AH94" i="8"/>
  <c r="AG94" i="8"/>
  <c r="AF94" i="8"/>
  <c r="AE94" i="8"/>
  <c r="AD94" i="8"/>
  <c r="AC94" i="8"/>
  <c r="AB94" i="8"/>
  <c r="AA94" i="8"/>
  <c r="Z94" i="8"/>
  <c r="Y94" i="8"/>
  <c r="X94" i="8"/>
  <c r="W94" i="8"/>
  <c r="V94" i="8"/>
  <c r="U94" i="8"/>
  <c r="T94" i="8"/>
  <c r="S94" i="8"/>
  <c r="R94" i="8"/>
  <c r="Q94" i="8"/>
  <c r="P94" i="8"/>
  <c r="O94" i="8"/>
  <c r="N94" i="8"/>
  <c r="M94" i="8"/>
  <c r="L94" i="8"/>
  <c r="K94" i="8"/>
  <c r="J94" i="8"/>
  <c r="I94" i="8"/>
  <c r="H94" i="8"/>
  <c r="G94" i="8"/>
  <c r="F94" i="8"/>
  <c r="E94" i="8"/>
  <c r="D94" i="8"/>
  <c r="B94" i="8"/>
  <c r="BC93" i="8"/>
  <c r="BB93" i="8"/>
  <c r="BA93" i="8"/>
  <c r="AZ93" i="8"/>
  <c r="AY93" i="8"/>
  <c r="AX93" i="8"/>
  <c r="AW93" i="8"/>
  <c r="AV93" i="8"/>
  <c r="AU93" i="8"/>
  <c r="AT93" i="8"/>
  <c r="AS93" i="8"/>
  <c r="AR93" i="8"/>
  <c r="AQ93" i="8"/>
  <c r="AP93" i="8"/>
  <c r="AO93" i="8"/>
  <c r="AN93" i="8"/>
  <c r="AM93" i="8"/>
  <c r="AL93" i="8"/>
  <c r="AK93" i="8"/>
  <c r="AJ93" i="8"/>
  <c r="AI93" i="8"/>
  <c r="AH93" i="8"/>
  <c r="AG93" i="8"/>
  <c r="AF93" i="8"/>
  <c r="AE93" i="8"/>
  <c r="AD93" i="8"/>
  <c r="AC93" i="8"/>
  <c r="AB93" i="8"/>
  <c r="AA93" i="8"/>
  <c r="Z93" i="8"/>
  <c r="Y93" i="8"/>
  <c r="X93" i="8"/>
  <c r="W93" i="8"/>
  <c r="V93" i="8"/>
  <c r="U93" i="8"/>
  <c r="T93" i="8"/>
  <c r="S93" i="8"/>
  <c r="R93" i="8"/>
  <c r="Q93" i="8"/>
  <c r="P93" i="8"/>
  <c r="O93" i="8"/>
  <c r="N93" i="8"/>
  <c r="M93" i="8"/>
  <c r="L93" i="8"/>
  <c r="K93" i="8"/>
  <c r="J93" i="8"/>
  <c r="I93" i="8"/>
  <c r="H93" i="8"/>
  <c r="G93" i="8"/>
  <c r="F93" i="8"/>
  <c r="E93" i="8"/>
  <c r="D93" i="8"/>
  <c r="B93" i="8"/>
  <c r="BC92" i="8"/>
  <c r="BB92" i="8"/>
  <c r="BA92" i="8"/>
  <c r="AZ92" i="8"/>
  <c r="AY92" i="8"/>
  <c r="AX92" i="8"/>
  <c r="AW92" i="8"/>
  <c r="AV92" i="8"/>
  <c r="AU92" i="8"/>
  <c r="AT92" i="8"/>
  <c r="AS92" i="8"/>
  <c r="AR92" i="8"/>
  <c r="AQ92" i="8"/>
  <c r="AP92" i="8"/>
  <c r="AO92" i="8"/>
  <c r="AN92" i="8"/>
  <c r="AM92" i="8"/>
  <c r="AL92" i="8"/>
  <c r="AK92" i="8"/>
  <c r="AJ92" i="8"/>
  <c r="AI92" i="8"/>
  <c r="AH92" i="8"/>
  <c r="AG92" i="8"/>
  <c r="AF92" i="8"/>
  <c r="AE92" i="8"/>
  <c r="AD92" i="8"/>
  <c r="AC92" i="8"/>
  <c r="AB92" i="8"/>
  <c r="AA92" i="8"/>
  <c r="Z92" i="8"/>
  <c r="Y92" i="8"/>
  <c r="X92" i="8"/>
  <c r="W92" i="8"/>
  <c r="V92" i="8"/>
  <c r="U92" i="8"/>
  <c r="T92" i="8"/>
  <c r="S92" i="8"/>
  <c r="R92" i="8"/>
  <c r="Q92" i="8"/>
  <c r="P92" i="8"/>
  <c r="O92" i="8"/>
  <c r="N92" i="8"/>
  <c r="M92" i="8"/>
  <c r="L92" i="8"/>
  <c r="K92" i="8"/>
  <c r="J92" i="8"/>
  <c r="I92" i="8"/>
  <c r="H92" i="8"/>
  <c r="G92" i="8"/>
  <c r="F92" i="8"/>
  <c r="E92" i="8"/>
  <c r="D92" i="8"/>
  <c r="B92" i="8"/>
  <c r="BC91" i="8"/>
  <c r="BB91" i="8"/>
  <c r="BA91" i="8"/>
  <c r="AZ91" i="8"/>
  <c r="AY91" i="8"/>
  <c r="AX91" i="8"/>
  <c r="AW91" i="8"/>
  <c r="AV91" i="8"/>
  <c r="AU91" i="8"/>
  <c r="AT91" i="8"/>
  <c r="AS91" i="8"/>
  <c r="AR91" i="8"/>
  <c r="AQ91" i="8"/>
  <c r="AP91" i="8"/>
  <c r="AO91" i="8"/>
  <c r="AN91" i="8"/>
  <c r="AM91" i="8"/>
  <c r="AL91" i="8"/>
  <c r="AK91" i="8"/>
  <c r="AJ91" i="8"/>
  <c r="AI91" i="8"/>
  <c r="AH91" i="8"/>
  <c r="AG91" i="8"/>
  <c r="AF91" i="8"/>
  <c r="AE91" i="8"/>
  <c r="AD91" i="8"/>
  <c r="AC91" i="8"/>
  <c r="AB91" i="8"/>
  <c r="AA91" i="8"/>
  <c r="Z91" i="8"/>
  <c r="Y91" i="8"/>
  <c r="X91" i="8"/>
  <c r="W91" i="8"/>
  <c r="V91" i="8"/>
  <c r="U91" i="8"/>
  <c r="T91" i="8"/>
  <c r="S91" i="8"/>
  <c r="R91" i="8"/>
  <c r="Q91" i="8"/>
  <c r="P91" i="8"/>
  <c r="O91" i="8"/>
  <c r="N91" i="8"/>
  <c r="M91" i="8"/>
  <c r="L91" i="8"/>
  <c r="K91" i="8"/>
  <c r="J91" i="8"/>
  <c r="I91" i="8"/>
  <c r="H91" i="8"/>
  <c r="G91" i="8"/>
  <c r="F91" i="8"/>
  <c r="E91" i="8"/>
  <c r="D91" i="8"/>
  <c r="B91" i="8"/>
  <c r="BC90" i="8"/>
  <c r="BB90" i="8"/>
  <c r="BA90" i="8"/>
  <c r="AZ90" i="8"/>
  <c r="AY90" i="8"/>
  <c r="AX90" i="8"/>
  <c r="AW90" i="8"/>
  <c r="AV90" i="8"/>
  <c r="AU90" i="8"/>
  <c r="AT90" i="8"/>
  <c r="AS90" i="8"/>
  <c r="AR90" i="8"/>
  <c r="AQ90" i="8"/>
  <c r="AP90" i="8"/>
  <c r="AO90" i="8"/>
  <c r="AN90" i="8"/>
  <c r="AM90" i="8"/>
  <c r="AL90" i="8"/>
  <c r="AK90" i="8"/>
  <c r="AJ90" i="8"/>
  <c r="AI90" i="8"/>
  <c r="AH90" i="8"/>
  <c r="AG90" i="8"/>
  <c r="AF90" i="8"/>
  <c r="AE90" i="8"/>
  <c r="AD90" i="8"/>
  <c r="AC90" i="8"/>
  <c r="AB90" i="8"/>
  <c r="AA90" i="8"/>
  <c r="Z90" i="8"/>
  <c r="Y90" i="8"/>
  <c r="X90" i="8"/>
  <c r="W90" i="8"/>
  <c r="V90" i="8"/>
  <c r="U90" i="8"/>
  <c r="T90" i="8"/>
  <c r="S90" i="8"/>
  <c r="R90" i="8"/>
  <c r="Q90" i="8"/>
  <c r="P90" i="8"/>
  <c r="O90" i="8"/>
  <c r="N90" i="8"/>
  <c r="M90" i="8"/>
  <c r="L90" i="8"/>
  <c r="K90" i="8"/>
  <c r="J90" i="8"/>
  <c r="I90" i="8"/>
  <c r="H90" i="8"/>
  <c r="G90" i="8"/>
  <c r="F90" i="8"/>
  <c r="E90" i="8"/>
  <c r="D90" i="8"/>
  <c r="B90" i="8"/>
  <c r="BC89" i="8"/>
  <c r="BB89" i="8"/>
  <c r="BA89" i="8"/>
  <c r="AZ89" i="8"/>
  <c r="AY89" i="8"/>
  <c r="AX89" i="8"/>
  <c r="AW89" i="8"/>
  <c r="AV89" i="8"/>
  <c r="AU89" i="8"/>
  <c r="AT89" i="8"/>
  <c r="AS89" i="8"/>
  <c r="AR89" i="8"/>
  <c r="AQ89" i="8"/>
  <c r="AP89" i="8"/>
  <c r="AO89" i="8"/>
  <c r="AN89" i="8"/>
  <c r="AM89" i="8"/>
  <c r="AL89" i="8"/>
  <c r="AK89" i="8"/>
  <c r="AJ89" i="8"/>
  <c r="AI89" i="8"/>
  <c r="AH89" i="8"/>
  <c r="AG89" i="8"/>
  <c r="AF89" i="8"/>
  <c r="AE89" i="8"/>
  <c r="AD89" i="8"/>
  <c r="AC89" i="8"/>
  <c r="AB89" i="8"/>
  <c r="AA89" i="8"/>
  <c r="Z89" i="8"/>
  <c r="Y89" i="8"/>
  <c r="X89" i="8"/>
  <c r="W89" i="8"/>
  <c r="V89" i="8"/>
  <c r="U89" i="8"/>
  <c r="T89" i="8"/>
  <c r="S89" i="8"/>
  <c r="R89" i="8"/>
  <c r="Q89" i="8"/>
  <c r="P89" i="8"/>
  <c r="O89" i="8"/>
  <c r="N89" i="8"/>
  <c r="M89" i="8"/>
  <c r="L89" i="8"/>
  <c r="K89" i="8"/>
  <c r="J89" i="8"/>
  <c r="I89" i="8"/>
  <c r="H89" i="8"/>
  <c r="G89" i="8"/>
  <c r="F89" i="8"/>
  <c r="E89" i="8"/>
  <c r="D89" i="8"/>
  <c r="B89" i="8"/>
  <c r="BC88" i="8"/>
  <c r="BB88" i="8"/>
  <c r="BA88" i="8"/>
  <c r="AZ88" i="8"/>
  <c r="AY88" i="8"/>
  <c r="AX88" i="8"/>
  <c r="AW88" i="8"/>
  <c r="AV88" i="8"/>
  <c r="AU88" i="8"/>
  <c r="AT88" i="8"/>
  <c r="AS88" i="8"/>
  <c r="AR88" i="8"/>
  <c r="AQ88" i="8"/>
  <c r="AP88" i="8"/>
  <c r="AO88" i="8"/>
  <c r="AN88" i="8"/>
  <c r="AM88" i="8"/>
  <c r="AL88" i="8"/>
  <c r="AK88" i="8"/>
  <c r="AJ88" i="8"/>
  <c r="AI88" i="8"/>
  <c r="AH88" i="8"/>
  <c r="AG88" i="8"/>
  <c r="AF88" i="8"/>
  <c r="AE88" i="8"/>
  <c r="AD88" i="8"/>
  <c r="AC88" i="8"/>
  <c r="AB88" i="8"/>
  <c r="AA88" i="8"/>
  <c r="Z88" i="8"/>
  <c r="Y88" i="8"/>
  <c r="X88" i="8"/>
  <c r="W88" i="8"/>
  <c r="V88" i="8"/>
  <c r="U88" i="8"/>
  <c r="T88" i="8"/>
  <c r="S88" i="8"/>
  <c r="R88" i="8"/>
  <c r="Q88" i="8"/>
  <c r="P88" i="8"/>
  <c r="O88" i="8"/>
  <c r="N88" i="8"/>
  <c r="M88" i="8"/>
  <c r="L88" i="8"/>
  <c r="K88" i="8"/>
  <c r="J88" i="8"/>
  <c r="I88" i="8"/>
  <c r="H88" i="8"/>
  <c r="G88" i="8"/>
  <c r="F88" i="8"/>
  <c r="E88" i="8"/>
  <c r="D88" i="8"/>
  <c r="B88" i="8"/>
  <c r="BC87" i="8"/>
  <c r="BB87" i="8"/>
  <c r="BA87" i="8"/>
  <c r="AZ87" i="8"/>
  <c r="AY87" i="8"/>
  <c r="AX87" i="8"/>
  <c r="AW87" i="8"/>
  <c r="AV87" i="8"/>
  <c r="AU87" i="8"/>
  <c r="AT87" i="8"/>
  <c r="AS87" i="8"/>
  <c r="AR87" i="8"/>
  <c r="AQ87" i="8"/>
  <c r="AP87" i="8"/>
  <c r="AO87" i="8"/>
  <c r="AN87" i="8"/>
  <c r="AM87" i="8"/>
  <c r="AL87" i="8"/>
  <c r="AK87" i="8"/>
  <c r="AJ87" i="8"/>
  <c r="AI87" i="8"/>
  <c r="AH87" i="8"/>
  <c r="AG87" i="8"/>
  <c r="AF87" i="8"/>
  <c r="AE87" i="8"/>
  <c r="AD87" i="8"/>
  <c r="AC87" i="8"/>
  <c r="AB87" i="8"/>
  <c r="AA87" i="8"/>
  <c r="Z87" i="8"/>
  <c r="Y87" i="8"/>
  <c r="X87" i="8"/>
  <c r="W87" i="8"/>
  <c r="V87" i="8"/>
  <c r="U87" i="8"/>
  <c r="T87" i="8"/>
  <c r="S87" i="8"/>
  <c r="R87" i="8"/>
  <c r="Q87" i="8"/>
  <c r="P87" i="8"/>
  <c r="O87" i="8"/>
  <c r="N87" i="8"/>
  <c r="M87" i="8"/>
  <c r="L87" i="8"/>
  <c r="K87" i="8"/>
  <c r="J87" i="8"/>
  <c r="I87" i="8"/>
  <c r="H87" i="8"/>
  <c r="G87" i="8"/>
  <c r="F87" i="8"/>
  <c r="E87" i="8"/>
  <c r="D87" i="8"/>
  <c r="B87" i="8"/>
  <c r="BC86" i="8"/>
  <c r="BB86" i="8"/>
  <c r="BA86" i="8"/>
  <c r="AZ86" i="8"/>
  <c r="AY86" i="8"/>
  <c r="AX86" i="8"/>
  <c r="AW86" i="8"/>
  <c r="AV86" i="8"/>
  <c r="AU86" i="8"/>
  <c r="AT86" i="8"/>
  <c r="AS86" i="8"/>
  <c r="AR86" i="8"/>
  <c r="AQ86" i="8"/>
  <c r="AP86" i="8"/>
  <c r="AO86" i="8"/>
  <c r="AN86" i="8"/>
  <c r="AM86" i="8"/>
  <c r="AL86" i="8"/>
  <c r="AK86" i="8"/>
  <c r="AJ86" i="8"/>
  <c r="AI86" i="8"/>
  <c r="AH86" i="8"/>
  <c r="AG86" i="8"/>
  <c r="AF86" i="8"/>
  <c r="AE86" i="8"/>
  <c r="AD86" i="8"/>
  <c r="AC86" i="8"/>
  <c r="AB86" i="8"/>
  <c r="AA86" i="8"/>
  <c r="Z86" i="8"/>
  <c r="Y86" i="8"/>
  <c r="X86" i="8"/>
  <c r="W86" i="8"/>
  <c r="V86" i="8"/>
  <c r="U86" i="8"/>
  <c r="T86" i="8"/>
  <c r="S86" i="8"/>
  <c r="R86" i="8"/>
  <c r="Q86" i="8"/>
  <c r="P86" i="8"/>
  <c r="O86" i="8"/>
  <c r="N86" i="8"/>
  <c r="M86" i="8"/>
  <c r="L86" i="8"/>
  <c r="K86" i="8"/>
  <c r="J86" i="8"/>
  <c r="I86" i="8"/>
  <c r="H86" i="8"/>
  <c r="G86" i="8"/>
  <c r="F86" i="8"/>
  <c r="E86" i="8"/>
  <c r="D86" i="8"/>
  <c r="B86" i="8"/>
  <c r="BC85" i="8"/>
  <c r="BB85" i="8"/>
  <c r="BA85" i="8"/>
  <c r="AZ85" i="8"/>
  <c r="AY85" i="8"/>
  <c r="AX85" i="8"/>
  <c r="AW85" i="8"/>
  <c r="AV85" i="8"/>
  <c r="AU85" i="8"/>
  <c r="AT85" i="8"/>
  <c r="AS85" i="8"/>
  <c r="AR85" i="8"/>
  <c r="AQ85" i="8"/>
  <c r="AP85" i="8"/>
  <c r="AO85" i="8"/>
  <c r="AN85" i="8"/>
  <c r="AM85" i="8"/>
  <c r="AL85" i="8"/>
  <c r="AK85" i="8"/>
  <c r="AJ85" i="8"/>
  <c r="AI85" i="8"/>
  <c r="AH85" i="8"/>
  <c r="AG85" i="8"/>
  <c r="AF85" i="8"/>
  <c r="AE85" i="8"/>
  <c r="AD85" i="8"/>
  <c r="AC85" i="8"/>
  <c r="AB85" i="8"/>
  <c r="AA85" i="8"/>
  <c r="Z85" i="8"/>
  <c r="Y85" i="8"/>
  <c r="X85" i="8"/>
  <c r="W85" i="8"/>
  <c r="V85" i="8"/>
  <c r="U85" i="8"/>
  <c r="T85" i="8"/>
  <c r="S85" i="8"/>
  <c r="R85" i="8"/>
  <c r="Q85" i="8"/>
  <c r="P85" i="8"/>
  <c r="O85" i="8"/>
  <c r="N85" i="8"/>
  <c r="M85" i="8"/>
  <c r="L85" i="8"/>
  <c r="K85" i="8"/>
  <c r="J85" i="8"/>
  <c r="I85" i="8"/>
  <c r="H85" i="8"/>
  <c r="G85" i="8"/>
  <c r="F85" i="8"/>
  <c r="E85" i="8"/>
  <c r="D85" i="8"/>
  <c r="B85" i="8"/>
  <c r="BC84" i="8"/>
  <c r="BB84" i="8"/>
  <c r="BA84" i="8"/>
  <c r="AZ84" i="8"/>
  <c r="AY84" i="8"/>
  <c r="AX84" i="8"/>
  <c r="AW84" i="8"/>
  <c r="AV84" i="8"/>
  <c r="AU84" i="8"/>
  <c r="AT84" i="8"/>
  <c r="AS84" i="8"/>
  <c r="AR84" i="8"/>
  <c r="AQ84" i="8"/>
  <c r="AP84" i="8"/>
  <c r="AO84" i="8"/>
  <c r="AN84" i="8"/>
  <c r="AM84" i="8"/>
  <c r="AL84" i="8"/>
  <c r="AK84" i="8"/>
  <c r="AJ84" i="8"/>
  <c r="AI84" i="8"/>
  <c r="AH84" i="8"/>
  <c r="AG84" i="8"/>
  <c r="AF84" i="8"/>
  <c r="AE84" i="8"/>
  <c r="AD84" i="8"/>
  <c r="AC84" i="8"/>
  <c r="AB84" i="8"/>
  <c r="AA84" i="8"/>
  <c r="Z84" i="8"/>
  <c r="Y84" i="8"/>
  <c r="X84" i="8"/>
  <c r="W84" i="8"/>
  <c r="V84" i="8"/>
  <c r="U84" i="8"/>
  <c r="T84" i="8"/>
  <c r="S84" i="8"/>
  <c r="R84" i="8"/>
  <c r="Q84" i="8"/>
  <c r="P84" i="8"/>
  <c r="O84" i="8"/>
  <c r="N84" i="8"/>
  <c r="M84" i="8"/>
  <c r="L84" i="8"/>
  <c r="K84" i="8"/>
  <c r="J84" i="8"/>
  <c r="I84" i="8"/>
  <c r="H84" i="8"/>
  <c r="G84" i="8"/>
  <c r="F84" i="8"/>
  <c r="E84" i="8"/>
  <c r="D84" i="8"/>
  <c r="B84" i="8"/>
  <c r="BC83" i="8"/>
  <c r="BB83" i="8"/>
  <c r="BA83" i="8"/>
  <c r="AZ83" i="8"/>
  <c r="AY83" i="8"/>
  <c r="AX83" i="8"/>
  <c r="AW83" i="8"/>
  <c r="AV83" i="8"/>
  <c r="AU83" i="8"/>
  <c r="AT83" i="8"/>
  <c r="AS83" i="8"/>
  <c r="AR83" i="8"/>
  <c r="AQ83" i="8"/>
  <c r="AP83" i="8"/>
  <c r="AO83" i="8"/>
  <c r="AN83" i="8"/>
  <c r="AM83" i="8"/>
  <c r="AL83" i="8"/>
  <c r="AK83" i="8"/>
  <c r="AJ83" i="8"/>
  <c r="AI83" i="8"/>
  <c r="AH83" i="8"/>
  <c r="AG83" i="8"/>
  <c r="AF83" i="8"/>
  <c r="AE83" i="8"/>
  <c r="AD83" i="8"/>
  <c r="AC83" i="8"/>
  <c r="AB83" i="8"/>
  <c r="AA83" i="8"/>
  <c r="Z83" i="8"/>
  <c r="Y83" i="8"/>
  <c r="X83" i="8"/>
  <c r="W83" i="8"/>
  <c r="V83" i="8"/>
  <c r="U83" i="8"/>
  <c r="T83" i="8"/>
  <c r="S83" i="8"/>
  <c r="R83" i="8"/>
  <c r="Q83" i="8"/>
  <c r="P83" i="8"/>
  <c r="O83" i="8"/>
  <c r="N83" i="8"/>
  <c r="M83" i="8"/>
  <c r="L83" i="8"/>
  <c r="K83" i="8"/>
  <c r="J83" i="8"/>
  <c r="I83" i="8"/>
  <c r="H83" i="8"/>
  <c r="G83" i="8"/>
  <c r="F83" i="8"/>
  <c r="E83" i="8"/>
  <c r="D83" i="8"/>
  <c r="B83" i="8"/>
  <c r="BC82" i="8"/>
  <c r="BB82" i="8"/>
  <c r="BA82" i="8"/>
  <c r="AZ82" i="8"/>
  <c r="AY82" i="8"/>
  <c r="AX82" i="8"/>
  <c r="AW82" i="8"/>
  <c r="AV82" i="8"/>
  <c r="AU82" i="8"/>
  <c r="AT82" i="8"/>
  <c r="AS82" i="8"/>
  <c r="AR82" i="8"/>
  <c r="AQ82" i="8"/>
  <c r="AP82" i="8"/>
  <c r="AO82" i="8"/>
  <c r="AN82" i="8"/>
  <c r="AM82" i="8"/>
  <c r="AL82" i="8"/>
  <c r="AK82" i="8"/>
  <c r="AJ82" i="8"/>
  <c r="AI82" i="8"/>
  <c r="AH82" i="8"/>
  <c r="AG82" i="8"/>
  <c r="AF82" i="8"/>
  <c r="AE82" i="8"/>
  <c r="AD82" i="8"/>
  <c r="AC82" i="8"/>
  <c r="AB82" i="8"/>
  <c r="AA82" i="8"/>
  <c r="Z82" i="8"/>
  <c r="Y82" i="8"/>
  <c r="X82" i="8"/>
  <c r="W82" i="8"/>
  <c r="V82" i="8"/>
  <c r="U82" i="8"/>
  <c r="T82" i="8"/>
  <c r="S82" i="8"/>
  <c r="R82" i="8"/>
  <c r="Q82" i="8"/>
  <c r="P82" i="8"/>
  <c r="O82" i="8"/>
  <c r="N82" i="8"/>
  <c r="M82" i="8"/>
  <c r="L82" i="8"/>
  <c r="K82" i="8"/>
  <c r="J82" i="8"/>
  <c r="I82" i="8"/>
  <c r="H82" i="8"/>
  <c r="G82" i="8"/>
  <c r="F82" i="8"/>
  <c r="E82" i="8"/>
  <c r="D82" i="8"/>
  <c r="B82" i="8"/>
  <c r="BC81" i="8"/>
  <c r="BB81" i="8"/>
  <c r="BA81" i="8"/>
  <c r="AZ81" i="8"/>
  <c r="AY81" i="8"/>
  <c r="AX81" i="8"/>
  <c r="AW81" i="8"/>
  <c r="AV81" i="8"/>
  <c r="AU81" i="8"/>
  <c r="AT81" i="8"/>
  <c r="AS81" i="8"/>
  <c r="AR81" i="8"/>
  <c r="AQ81" i="8"/>
  <c r="AP81" i="8"/>
  <c r="AO81" i="8"/>
  <c r="AN81" i="8"/>
  <c r="AM81" i="8"/>
  <c r="AL81" i="8"/>
  <c r="AK81" i="8"/>
  <c r="AJ81" i="8"/>
  <c r="AI81" i="8"/>
  <c r="AH81" i="8"/>
  <c r="AG81" i="8"/>
  <c r="AF81" i="8"/>
  <c r="AE81" i="8"/>
  <c r="AD81" i="8"/>
  <c r="AC81" i="8"/>
  <c r="AB81" i="8"/>
  <c r="AA81" i="8"/>
  <c r="Z81" i="8"/>
  <c r="Y81" i="8"/>
  <c r="X81" i="8"/>
  <c r="W81" i="8"/>
  <c r="V81" i="8"/>
  <c r="U81" i="8"/>
  <c r="T81" i="8"/>
  <c r="S81" i="8"/>
  <c r="R81" i="8"/>
  <c r="Q81" i="8"/>
  <c r="P81" i="8"/>
  <c r="O81" i="8"/>
  <c r="N81" i="8"/>
  <c r="M81" i="8"/>
  <c r="L81" i="8"/>
  <c r="K81" i="8"/>
  <c r="J81" i="8"/>
  <c r="I81" i="8"/>
  <c r="H81" i="8"/>
  <c r="G81" i="8"/>
  <c r="F81" i="8"/>
  <c r="E81" i="8"/>
  <c r="D81" i="8"/>
  <c r="B81" i="8"/>
  <c r="BC80" i="8"/>
  <c r="BB80" i="8"/>
  <c r="BA80" i="8"/>
  <c r="AZ80" i="8"/>
  <c r="AY80" i="8"/>
  <c r="AX80" i="8"/>
  <c r="AW80" i="8"/>
  <c r="AV80" i="8"/>
  <c r="AU80" i="8"/>
  <c r="AT80" i="8"/>
  <c r="AS80" i="8"/>
  <c r="AR80" i="8"/>
  <c r="AQ80" i="8"/>
  <c r="AP80" i="8"/>
  <c r="AO80" i="8"/>
  <c r="AN80" i="8"/>
  <c r="AM80" i="8"/>
  <c r="AL80" i="8"/>
  <c r="AK80" i="8"/>
  <c r="AJ80" i="8"/>
  <c r="AI80" i="8"/>
  <c r="AH80" i="8"/>
  <c r="AG80" i="8"/>
  <c r="AF80" i="8"/>
  <c r="AE80" i="8"/>
  <c r="AD80" i="8"/>
  <c r="AC80" i="8"/>
  <c r="AB80" i="8"/>
  <c r="AA80" i="8"/>
  <c r="Z80" i="8"/>
  <c r="Y80" i="8"/>
  <c r="X80" i="8"/>
  <c r="W80" i="8"/>
  <c r="V80" i="8"/>
  <c r="U80" i="8"/>
  <c r="T80" i="8"/>
  <c r="S80" i="8"/>
  <c r="R80" i="8"/>
  <c r="Q80" i="8"/>
  <c r="P80" i="8"/>
  <c r="O80" i="8"/>
  <c r="N80" i="8"/>
  <c r="M80" i="8"/>
  <c r="L80" i="8"/>
  <c r="K80" i="8"/>
  <c r="J80" i="8"/>
  <c r="I80" i="8"/>
  <c r="H80" i="8"/>
  <c r="G80" i="8"/>
  <c r="F80" i="8"/>
  <c r="E80" i="8"/>
  <c r="D80" i="8"/>
  <c r="B80" i="8"/>
  <c r="BC79" i="8"/>
  <c r="BB79" i="8"/>
  <c r="BA79" i="8"/>
  <c r="AZ79" i="8"/>
  <c r="AY79" i="8"/>
  <c r="AX79" i="8"/>
  <c r="AW79" i="8"/>
  <c r="AV79" i="8"/>
  <c r="AU79" i="8"/>
  <c r="AT79" i="8"/>
  <c r="AS79" i="8"/>
  <c r="AR79" i="8"/>
  <c r="AQ79" i="8"/>
  <c r="AP79" i="8"/>
  <c r="AO79" i="8"/>
  <c r="AN79" i="8"/>
  <c r="AM79" i="8"/>
  <c r="AL79" i="8"/>
  <c r="AK79" i="8"/>
  <c r="AJ79" i="8"/>
  <c r="AI79" i="8"/>
  <c r="AH79" i="8"/>
  <c r="AG79" i="8"/>
  <c r="AF79" i="8"/>
  <c r="AE79" i="8"/>
  <c r="AD79" i="8"/>
  <c r="AC79" i="8"/>
  <c r="AB79" i="8"/>
  <c r="AA79" i="8"/>
  <c r="Z79" i="8"/>
  <c r="Y79" i="8"/>
  <c r="X79" i="8"/>
  <c r="W79" i="8"/>
  <c r="V79" i="8"/>
  <c r="U79" i="8"/>
  <c r="T79" i="8"/>
  <c r="S79" i="8"/>
  <c r="R79" i="8"/>
  <c r="Q79" i="8"/>
  <c r="P79" i="8"/>
  <c r="O79" i="8"/>
  <c r="N79" i="8"/>
  <c r="M79" i="8"/>
  <c r="L79" i="8"/>
  <c r="K79" i="8"/>
  <c r="J79" i="8"/>
  <c r="I79" i="8"/>
  <c r="H79" i="8"/>
  <c r="G79" i="8"/>
  <c r="F79" i="8"/>
  <c r="E79" i="8"/>
  <c r="D79" i="8"/>
  <c r="B79" i="8"/>
  <c r="BC78" i="8"/>
  <c r="BB78" i="8"/>
  <c r="BA78" i="8"/>
  <c r="AZ78" i="8"/>
  <c r="AY78" i="8"/>
  <c r="AX78" i="8"/>
  <c r="AW78" i="8"/>
  <c r="AV78" i="8"/>
  <c r="AU78" i="8"/>
  <c r="AT78" i="8"/>
  <c r="AS78" i="8"/>
  <c r="AR78" i="8"/>
  <c r="AQ78" i="8"/>
  <c r="AP78" i="8"/>
  <c r="AO78" i="8"/>
  <c r="AN78" i="8"/>
  <c r="AM78" i="8"/>
  <c r="AL78" i="8"/>
  <c r="AK78" i="8"/>
  <c r="AJ78" i="8"/>
  <c r="AI78" i="8"/>
  <c r="AH78" i="8"/>
  <c r="AG78" i="8"/>
  <c r="AF78" i="8"/>
  <c r="AE78" i="8"/>
  <c r="AD78" i="8"/>
  <c r="AC78" i="8"/>
  <c r="AB78" i="8"/>
  <c r="AA78" i="8"/>
  <c r="Z78" i="8"/>
  <c r="Y78" i="8"/>
  <c r="X78" i="8"/>
  <c r="W78" i="8"/>
  <c r="V78" i="8"/>
  <c r="U78" i="8"/>
  <c r="T78" i="8"/>
  <c r="S78" i="8"/>
  <c r="R78" i="8"/>
  <c r="Q78" i="8"/>
  <c r="P78" i="8"/>
  <c r="O78" i="8"/>
  <c r="N78" i="8"/>
  <c r="M78" i="8"/>
  <c r="L78" i="8"/>
  <c r="K78" i="8"/>
  <c r="J78" i="8"/>
  <c r="I78" i="8"/>
  <c r="H78" i="8"/>
  <c r="G78" i="8"/>
  <c r="F78" i="8"/>
  <c r="E78" i="8"/>
  <c r="D78" i="8"/>
  <c r="B78" i="8"/>
  <c r="BC77" i="8"/>
  <c r="BB77" i="8"/>
  <c r="BA77" i="8"/>
  <c r="AZ77" i="8"/>
  <c r="AY77" i="8"/>
  <c r="AX77" i="8"/>
  <c r="AW77" i="8"/>
  <c r="AV77" i="8"/>
  <c r="AU77" i="8"/>
  <c r="AT77" i="8"/>
  <c r="AS77" i="8"/>
  <c r="AR77" i="8"/>
  <c r="AQ77" i="8"/>
  <c r="AP77" i="8"/>
  <c r="AO77" i="8"/>
  <c r="AN77" i="8"/>
  <c r="AM77" i="8"/>
  <c r="AL77" i="8"/>
  <c r="AK77" i="8"/>
  <c r="AJ77" i="8"/>
  <c r="AI77" i="8"/>
  <c r="AH77" i="8"/>
  <c r="AG77" i="8"/>
  <c r="AF77" i="8"/>
  <c r="AE77" i="8"/>
  <c r="AD77" i="8"/>
  <c r="AC77" i="8"/>
  <c r="AB77" i="8"/>
  <c r="AA77" i="8"/>
  <c r="Z77" i="8"/>
  <c r="Y77" i="8"/>
  <c r="X77" i="8"/>
  <c r="W77" i="8"/>
  <c r="V77" i="8"/>
  <c r="U77" i="8"/>
  <c r="T77" i="8"/>
  <c r="S77" i="8"/>
  <c r="R77" i="8"/>
  <c r="Q77" i="8"/>
  <c r="P77" i="8"/>
  <c r="O77" i="8"/>
  <c r="N77" i="8"/>
  <c r="M77" i="8"/>
  <c r="L77" i="8"/>
  <c r="K77" i="8"/>
  <c r="J77" i="8"/>
  <c r="I77" i="8"/>
  <c r="H77" i="8"/>
  <c r="G77" i="8"/>
  <c r="F77" i="8"/>
  <c r="E77" i="8"/>
  <c r="D77" i="8"/>
  <c r="B77" i="8"/>
  <c r="BC76" i="8"/>
  <c r="BB76" i="8"/>
  <c r="BA76" i="8"/>
  <c r="AZ76" i="8"/>
  <c r="AY76" i="8"/>
  <c r="AX76" i="8"/>
  <c r="AW76" i="8"/>
  <c r="AV76" i="8"/>
  <c r="AU76" i="8"/>
  <c r="AT76" i="8"/>
  <c r="AS76" i="8"/>
  <c r="AR76" i="8"/>
  <c r="AQ76" i="8"/>
  <c r="AP76" i="8"/>
  <c r="AO76" i="8"/>
  <c r="AN76" i="8"/>
  <c r="AM76" i="8"/>
  <c r="AL76" i="8"/>
  <c r="AK76" i="8"/>
  <c r="AJ76" i="8"/>
  <c r="AI76" i="8"/>
  <c r="AH76" i="8"/>
  <c r="AG76" i="8"/>
  <c r="AF76" i="8"/>
  <c r="AE76" i="8"/>
  <c r="AD76" i="8"/>
  <c r="AC76" i="8"/>
  <c r="AB76" i="8"/>
  <c r="AA76" i="8"/>
  <c r="Z76" i="8"/>
  <c r="Y76" i="8"/>
  <c r="X76" i="8"/>
  <c r="W76" i="8"/>
  <c r="V76" i="8"/>
  <c r="U76" i="8"/>
  <c r="T76" i="8"/>
  <c r="S76" i="8"/>
  <c r="R76" i="8"/>
  <c r="Q76" i="8"/>
  <c r="P76" i="8"/>
  <c r="O76" i="8"/>
  <c r="N76" i="8"/>
  <c r="M76" i="8"/>
  <c r="L76" i="8"/>
  <c r="K76" i="8"/>
  <c r="J76" i="8"/>
  <c r="I76" i="8"/>
  <c r="H76" i="8"/>
  <c r="G76" i="8"/>
  <c r="F76" i="8"/>
  <c r="E76" i="8"/>
  <c r="D76" i="8"/>
  <c r="B76" i="8"/>
  <c r="BC75" i="8"/>
  <c r="BB75" i="8"/>
  <c r="BA75" i="8"/>
  <c r="AZ75" i="8"/>
  <c r="AY75" i="8"/>
  <c r="AX75" i="8"/>
  <c r="AW75" i="8"/>
  <c r="AV75" i="8"/>
  <c r="AU75" i="8"/>
  <c r="AT75" i="8"/>
  <c r="AS75" i="8"/>
  <c r="AR75" i="8"/>
  <c r="AQ75" i="8"/>
  <c r="AP75" i="8"/>
  <c r="AO75" i="8"/>
  <c r="AN75" i="8"/>
  <c r="AM75" i="8"/>
  <c r="AL75" i="8"/>
  <c r="AK75" i="8"/>
  <c r="AJ75" i="8"/>
  <c r="AI75" i="8"/>
  <c r="AH75" i="8"/>
  <c r="AG75" i="8"/>
  <c r="AF75" i="8"/>
  <c r="AE75" i="8"/>
  <c r="AD75" i="8"/>
  <c r="AC75" i="8"/>
  <c r="AB75" i="8"/>
  <c r="AA75" i="8"/>
  <c r="Z75" i="8"/>
  <c r="Y75" i="8"/>
  <c r="X75" i="8"/>
  <c r="W75" i="8"/>
  <c r="V75" i="8"/>
  <c r="U75" i="8"/>
  <c r="T75" i="8"/>
  <c r="S75" i="8"/>
  <c r="R75" i="8"/>
  <c r="Q75" i="8"/>
  <c r="P75" i="8"/>
  <c r="O75" i="8"/>
  <c r="N75" i="8"/>
  <c r="M75" i="8"/>
  <c r="L75" i="8"/>
  <c r="K75" i="8"/>
  <c r="J75" i="8"/>
  <c r="I75" i="8"/>
  <c r="H75" i="8"/>
  <c r="G75" i="8"/>
  <c r="F75" i="8"/>
  <c r="E75" i="8"/>
  <c r="D75" i="8"/>
  <c r="B75" i="8"/>
  <c r="BC74" i="8"/>
  <c r="BB74" i="8"/>
  <c r="BA74" i="8"/>
  <c r="AZ74" i="8"/>
  <c r="AY74" i="8"/>
  <c r="AX74" i="8"/>
  <c r="AW74" i="8"/>
  <c r="AV74" i="8"/>
  <c r="AU74" i="8"/>
  <c r="AT74" i="8"/>
  <c r="AS74" i="8"/>
  <c r="AR74" i="8"/>
  <c r="AQ74" i="8"/>
  <c r="AP74" i="8"/>
  <c r="AO74" i="8"/>
  <c r="AN74" i="8"/>
  <c r="AM74" i="8"/>
  <c r="AL74" i="8"/>
  <c r="AK74" i="8"/>
  <c r="AJ74" i="8"/>
  <c r="AI74" i="8"/>
  <c r="AH74" i="8"/>
  <c r="AG74" i="8"/>
  <c r="AF74" i="8"/>
  <c r="AE74" i="8"/>
  <c r="AD74" i="8"/>
  <c r="AC74" i="8"/>
  <c r="AB74" i="8"/>
  <c r="AA74" i="8"/>
  <c r="Z74" i="8"/>
  <c r="Y74" i="8"/>
  <c r="X74" i="8"/>
  <c r="W74" i="8"/>
  <c r="V74" i="8"/>
  <c r="U74" i="8"/>
  <c r="T74" i="8"/>
  <c r="S74" i="8"/>
  <c r="R74" i="8"/>
  <c r="Q74" i="8"/>
  <c r="P74" i="8"/>
  <c r="O74" i="8"/>
  <c r="N74" i="8"/>
  <c r="M74" i="8"/>
  <c r="L74" i="8"/>
  <c r="K74" i="8"/>
  <c r="J74" i="8"/>
  <c r="I74" i="8"/>
  <c r="H74" i="8"/>
  <c r="G74" i="8"/>
  <c r="F74" i="8"/>
  <c r="E74" i="8"/>
  <c r="D74" i="8"/>
  <c r="B74" i="8"/>
  <c r="BC73" i="8"/>
  <c r="BB73" i="8"/>
  <c r="BA73" i="8"/>
  <c r="AZ73" i="8"/>
  <c r="AY73" i="8"/>
  <c r="AX73" i="8"/>
  <c r="AW73" i="8"/>
  <c r="AV73" i="8"/>
  <c r="AU73" i="8"/>
  <c r="AT73" i="8"/>
  <c r="AS73" i="8"/>
  <c r="AR73" i="8"/>
  <c r="AQ73" i="8"/>
  <c r="AP73" i="8"/>
  <c r="AO73" i="8"/>
  <c r="AN73" i="8"/>
  <c r="AM73" i="8"/>
  <c r="AL73" i="8"/>
  <c r="AK73" i="8"/>
  <c r="AJ73" i="8"/>
  <c r="AI73" i="8"/>
  <c r="AH73" i="8"/>
  <c r="AG73" i="8"/>
  <c r="AF73" i="8"/>
  <c r="AE73" i="8"/>
  <c r="AD73" i="8"/>
  <c r="AC73" i="8"/>
  <c r="AB73" i="8"/>
  <c r="AA73" i="8"/>
  <c r="Z73" i="8"/>
  <c r="Y73" i="8"/>
  <c r="X73" i="8"/>
  <c r="W73" i="8"/>
  <c r="V73" i="8"/>
  <c r="U73" i="8"/>
  <c r="T73" i="8"/>
  <c r="S73" i="8"/>
  <c r="R73" i="8"/>
  <c r="Q73" i="8"/>
  <c r="P73" i="8"/>
  <c r="O73" i="8"/>
  <c r="N73" i="8"/>
  <c r="M73" i="8"/>
  <c r="L73" i="8"/>
  <c r="K73" i="8"/>
  <c r="J73" i="8"/>
  <c r="I73" i="8"/>
  <c r="H73" i="8"/>
  <c r="G73" i="8"/>
  <c r="F73" i="8"/>
  <c r="E73" i="8"/>
  <c r="D73" i="8"/>
  <c r="B73" i="8"/>
  <c r="BC72" i="8"/>
  <c r="BB72" i="8"/>
  <c r="BA72" i="8"/>
  <c r="AZ72" i="8"/>
  <c r="AY72" i="8"/>
  <c r="AX72" i="8"/>
  <c r="AW72" i="8"/>
  <c r="AV72" i="8"/>
  <c r="AU72" i="8"/>
  <c r="AT72" i="8"/>
  <c r="AS72" i="8"/>
  <c r="AR72" i="8"/>
  <c r="AQ72" i="8"/>
  <c r="AP72" i="8"/>
  <c r="AO72" i="8"/>
  <c r="AN72" i="8"/>
  <c r="AM72" i="8"/>
  <c r="AL72" i="8"/>
  <c r="AK72" i="8"/>
  <c r="AJ72" i="8"/>
  <c r="AI72" i="8"/>
  <c r="AH72" i="8"/>
  <c r="AG72" i="8"/>
  <c r="AF72" i="8"/>
  <c r="AE72" i="8"/>
  <c r="AD72" i="8"/>
  <c r="AC72" i="8"/>
  <c r="AB72" i="8"/>
  <c r="AA72" i="8"/>
  <c r="Z72" i="8"/>
  <c r="Y72" i="8"/>
  <c r="X72" i="8"/>
  <c r="W72" i="8"/>
  <c r="V72" i="8"/>
  <c r="U72" i="8"/>
  <c r="T72" i="8"/>
  <c r="S72" i="8"/>
  <c r="R72" i="8"/>
  <c r="Q72" i="8"/>
  <c r="P72" i="8"/>
  <c r="O72" i="8"/>
  <c r="N72" i="8"/>
  <c r="M72" i="8"/>
  <c r="L72" i="8"/>
  <c r="K72" i="8"/>
  <c r="J72" i="8"/>
  <c r="I72" i="8"/>
  <c r="H72" i="8"/>
  <c r="G72" i="8"/>
  <c r="F72" i="8"/>
  <c r="E72" i="8"/>
  <c r="D72" i="8"/>
  <c r="B72" i="8"/>
  <c r="BC71" i="8"/>
  <c r="BB71" i="8"/>
  <c r="BA71" i="8"/>
  <c r="AZ71" i="8"/>
  <c r="AY71" i="8"/>
  <c r="AX71" i="8"/>
  <c r="AW71" i="8"/>
  <c r="AV71" i="8"/>
  <c r="AU71" i="8"/>
  <c r="AT71" i="8"/>
  <c r="AS71" i="8"/>
  <c r="AR71" i="8"/>
  <c r="AQ71" i="8"/>
  <c r="AP71" i="8"/>
  <c r="AO71" i="8"/>
  <c r="AN71" i="8"/>
  <c r="AM71" i="8"/>
  <c r="AL71" i="8"/>
  <c r="AK71" i="8"/>
  <c r="AJ71" i="8"/>
  <c r="AI71" i="8"/>
  <c r="AH71" i="8"/>
  <c r="AG71" i="8"/>
  <c r="AF71" i="8"/>
  <c r="AE71" i="8"/>
  <c r="AD71" i="8"/>
  <c r="AC71" i="8"/>
  <c r="AB71" i="8"/>
  <c r="AA71" i="8"/>
  <c r="Z71" i="8"/>
  <c r="Y71" i="8"/>
  <c r="X71" i="8"/>
  <c r="W71" i="8"/>
  <c r="V71" i="8"/>
  <c r="U71" i="8"/>
  <c r="T71" i="8"/>
  <c r="S71" i="8"/>
  <c r="R71" i="8"/>
  <c r="Q71" i="8"/>
  <c r="P71" i="8"/>
  <c r="O71" i="8"/>
  <c r="N71" i="8"/>
  <c r="M71" i="8"/>
  <c r="L71" i="8"/>
  <c r="K71" i="8"/>
  <c r="J71" i="8"/>
  <c r="I71" i="8"/>
  <c r="H71" i="8"/>
  <c r="G71" i="8"/>
  <c r="F71" i="8"/>
  <c r="E71" i="8"/>
  <c r="D71" i="8"/>
  <c r="B71" i="8"/>
  <c r="BC70" i="8"/>
  <c r="BB70" i="8"/>
  <c r="BA70" i="8"/>
  <c r="AZ70" i="8"/>
  <c r="AY70" i="8"/>
  <c r="AX70" i="8"/>
  <c r="AW70" i="8"/>
  <c r="AV70" i="8"/>
  <c r="AU70" i="8"/>
  <c r="AT70" i="8"/>
  <c r="AS70" i="8"/>
  <c r="AR70" i="8"/>
  <c r="AQ70" i="8"/>
  <c r="AP70" i="8"/>
  <c r="AO70" i="8"/>
  <c r="AN70" i="8"/>
  <c r="AM70" i="8"/>
  <c r="AL70" i="8"/>
  <c r="AK70" i="8"/>
  <c r="AJ70" i="8"/>
  <c r="AI70" i="8"/>
  <c r="AH70" i="8"/>
  <c r="AG70" i="8"/>
  <c r="AF70" i="8"/>
  <c r="AE70" i="8"/>
  <c r="AD70" i="8"/>
  <c r="AC70" i="8"/>
  <c r="AB70" i="8"/>
  <c r="AA70" i="8"/>
  <c r="Z70" i="8"/>
  <c r="Y70" i="8"/>
  <c r="X70" i="8"/>
  <c r="W70" i="8"/>
  <c r="V70" i="8"/>
  <c r="U70" i="8"/>
  <c r="T70" i="8"/>
  <c r="S70" i="8"/>
  <c r="R70" i="8"/>
  <c r="Q70" i="8"/>
  <c r="P70" i="8"/>
  <c r="O70" i="8"/>
  <c r="N70" i="8"/>
  <c r="M70" i="8"/>
  <c r="L70" i="8"/>
  <c r="K70" i="8"/>
  <c r="J70" i="8"/>
  <c r="I70" i="8"/>
  <c r="H70" i="8"/>
  <c r="G70" i="8"/>
  <c r="F70" i="8"/>
  <c r="E70" i="8"/>
  <c r="D70" i="8"/>
  <c r="B70" i="8"/>
  <c r="BC69" i="8"/>
  <c r="BB69" i="8"/>
  <c r="BA69" i="8"/>
  <c r="AZ69" i="8"/>
  <c r="AY69" i="8"/>
  <c r="AX69" i="8"/>
  <c r="AW69" i="8"/>
  <c r="AV69" i="8"/>
  <c r="AU69" i="8"/>
  <c r="AT69" i="8"/>
  <c r="AS69" i="8"/>
  <c r="AR69" i="8"/>
  <c r="AQ69" i="8"/>
  <c r="AP69" i="8"/>
  <c r="AO69" i="8"/>
  <c r="AN69" i="8"/>
  <c r="AM69" i="8"/>
  <c r="AL69" i="8"/>
  <c r="AK69" i="8"/>
  <c r="AJ69" i="8"/>
  <c r="AI69" i="8"/>
  <c r="AH69" i="8"/>
  <c r="AG69" i="8"/>
  <c r="AF69" i="8"/>
  <c r="AE69" i="8"/>
  <c r="AD69" i="8"/>
  <c r="AC69" i="8"/>
  <c r="AB69" i="8"/>
  <c r="AA69" i="8"/>
  <c r="Z69" i="8"/>
  <c r="Y69" i="8"/>
  <c r="X69" i="8"/>
  <c r="W69" i="8"/>
  <c r="V69" i="8"/>
  <c r="U69" i="8"/>
  <c r="T69" i="8"/>
  <c r="S69" i="8"/>
  <c r="R69" i="8"/>
  <c r="Q69" i="8"/>
  <c r="P69" i="8"/>
  <c r="O69" i="8"/>
  <c r="N69" i="8"/>
  <c r="M69" i="8"/>
  <c r="L69" i="8"/>
  <c r="K69" i="8"/>
  <c r="J69" i="8"/>
  <c r="I69" i="8"/>
  <c r="H69" i="8"/>
  <c r="G69" i="8"/>
  <c r="F69" i="8"/>
  <c r="E69" i="8"/>
  <c r="D69" i="8"/>
  <c r="B69" i="8"/>
  <c r="BC68" i="8"/>
  <c r="BB68" i="8"/>
  <c r="BA68" i="8"/>
  <c r="AZ68" i="8"/>
  <c r="AY68" i="8"/>
  <c r="AX68" i="8"/>
  <c r="AW68" i="8"/>
  <c r="AV68" i="8"/>
  <c r="AU68" i="8"/>
  <c r="AT68" i="8"/>
  <c r="AS68" i="8"/>
  <c r="AR68" i="8"/>
  <c r="AQ68" i="8"/>
  <c r="AP68" i="8"/>
  <c r="AO68" i="8"/>
  <c r="AN68" i="8"/>
  <c r="AM68" i="8"/>
  <c r="AL68" i="8"/>
  <c r="AK68" i="8"/>
  <c r="AJ68" i="8"/>
  <c r="AI68" i="8"/>
  <c r="AH68" i="8"/>
  <c r="AG68" i="8"/>
  <c r="AF68" i="8"/>
  <c r="AE68" i="8"/>
  <c r="AD68" i="8"/>
  <c r="AC68" i="8"/>
  <c r="AB68" i="8"/>
  <c r="AA68" i="8"/>
  <c r="Z68" i="8"/>
  <c r="Y68" i="8"/>
  <c r="X68" i="8"/>
  <c r="W68" i="8"/>
  <c r="V68" i="8"/>
  <c r="U68" i="8"/>
  <c r="T68" i="8"/>
  <c r="S68" i="8"/>
  <c r="R68" i="8"/>
  <c r="Q68" i="8"/>
  <c r="P68" i="8"/>
  <c r="O68" i="8"/>
  <c r="N68" i="8"/>
  <c r="M68" i="8"/>
  <c r="L68" i="8"/>
  <c r="K68" i="8"/>
  <c r="J68" i="8"/>
  <c r="I68" i="8"/>
  <c r="H68" i="8"/>
  <c r="G68" i="8"/>
  <c r="F68" i="8"/>
  <c r="E68" i="8"/>
  <c r="D68" i="8"/>
  <c r="B68" i="8"/>
  <c r="BC67" i="8"/>
  <c r="BB67" i="8"/>
  <c r="BA67" i="8"/>
  <c r="AZ67" i="8"/>
  <c r="AY67" i="8"/>
  <c r="AX67" i="8"/>
  <c r="AW67" i="8"/>
  <c r="AV67" i="8"/>
  <c r="AU67" i="8"/>
  <c r="AT67" i="8"/>
  <c r="AS67" i="8"/>
  <c r="AR67" i="8"/>
  <c r="AQ67" i="8"/>
  <c r="AP67" i="8"/>
  <c r="AO67" i="8"/>
  <c r="AN67" i="8"/>
  <c r="AM67" i="8"/>
  <c r="AL67" i="8"/>
  <c r="AK67" i="8"/>
  <c r="AJ67" i="8"/>
  <c r="AI67" i="8"/>
  <c r="AH67" i="8"/>
  <c r="AG67" i="8"/>
  <c r="AF67" i="8"/>
  <c r="AE67" i="8"/>
  <c r="AD67" i="8"/>
  <c r="AC67" i="8"/>
  <c r="AB67" i="8"/>
  <c r="AA67" i="8"/>
  <c r="Z67" i="8"/>
  <c r="Y67" i="8"/>
  <c r="X67" i="8"/>
  <c r="W67" i="8"/>
  <c r="V67" i="8"/>
  <c r="U67" i="8"/>
  <c r="T67" i="8"/>
  <c r="S67" i="8"/>
  <c r="R67" i="8"/>
  <c r="Q67" i="8"/>
  <c r="P67" i="8"/>
  <c r="O67" i="8"/>
  <c r="N67" i="8"/>
  <c r="M67" i="8"/>
  <c r="L67" i="8"/>
  <c r="K67" i="8"/>
  <c r="J67" i="8"/>
  <c r="I67" i="8"/>
  <c r="H67" i="8"/>
  <c r="G67" i="8"/>
  <c r="F67" i="8"/>
  <c r="E67" i="8"/>
  <c r="D67" i="8"/>
  <c r="B67" i="8"/>
  <c r="BC66" i="8"/>
  <c r="BB66" i="8"/>
  <c r="BA66" i="8"/>
  <c r="AZ66" i="8"/>
  <c r="AY66" i="8"/>
  <c r="AX66" i="8"/>
  <c r="AW66" i="8"/>
  <c r="AV66" i="8"/>
  <c r="AU66" i="8"/>
  <c r="AT66" i="8"/>
  <c r="AS66" i="8"/>
  <c r="AR66" i="8"/>
  <c r="AQ66" i="8"/>
  <c r="AP66" i="8"/>
  <c r="AO66" i="8"/>
  <c r="AN66" i="8"/>
  <c r="AM66" i="8"/>
  <c r="AL66" i="8"/>
  <c r="AK66" i="8"/>
  <c r="AJ66" i="8"/>
  <c r="AI66" i="8"/>
  <c r="AH66" i="8"/>
  <c r="AG66" i="8"/>
  <c r="AF66" i="8"/>
  <c r="AE66" i="8"/>
  <c r="AD66" i="8"/>
  <c r="AC66" i="8"/>
  <c r="AB66" i="8"/>
  <c r="AA66" i="8"/>
  <c r="Z66" i="8"/>
  <c r="Y66" i="8"/>
  <c r="X66" i="8"/>
  <c r="W66" i="8"/>
  <c r="V66" i="8"/>
  <c r="U66" i="8"/>
  <c r="T66" i="8"/>
  <c r="S66" i="8"/>
  <c r="R66" i="8"/>
  <c r="Q66" i="8"/>
  <c r="P66" i="8"/>
  <c r="O66" i="8"/>
  <c r="N66" i="8"/>
  <c r="M66" i="8"/>
  <c r="L66" i="8"/>
  <c r="K66" i="8"/>
  <c r="J66" i="8"/>
  <c r="I66" i="8"/>
  <c r="H66" i="8"/>
  <c r="G66" i="8"/>
  <c r="F66" i="8"/>
  <c r="E66" i="8"/>
  <c r="D66" i="8"/>
  <c r="B66" i="8"/>
  <c r="BC65" i="8"/>
  <c r="BB65" i="8"/>
  <c r="BA65" i="8"/>
  <c r="AZ65" i="8"/>
  <c r="AY65" i="8"/>
  <c r="AX65" i="8"/>
  <c r="AW65" i="8"/>
  <c r="AV65" i="8"/>
  <c r="AU65" i="8"/>
  <c r="AT65" i="8"/>
  <c r="AS65" i="8"/>
  <c r="AR65" i="8"/>
  <c r="AQ65" i="8"/>
  <c r="AP65" i="8"/>
  <c r="AO65" i="8"/>
  <c r="AN65" i="8"/>
  <c r="AM65" i="8"/>
  <c r="AL65" i="8"/>
  <c r="AK65" i="8"/>
  <c r="AJ65" i="8"/>
  <c r="AI65" i="8"/>
  <c r="AH65" i="8"/>
  <c r="AG65" i="8"/>
  <c r="AF65" i="8"/>
  <c r="AE65" i="8"/>
  <c r="AD65" i="8"/>
  <c r="AC65" i="8"/>
  <c r="AB65" i="8"/>
  <c r="AA65" i="8"/>
  <c r="Z65" i="8"/>
  <c r="Y65" i="8"/>
  <c r="X65" i="8"/>
  <c r="W65" i="8"/>
  <c r="V65" i="8"/>
  <c r="U65" i="8"/>
  <c r="T65" i="8"/>
  <c r="S65" i="8"/>
  <c r="R65" i="8"/>
  <c r="Q65" i="8"/>
  <c r="P65" i="8"/>
  <c r="O65" i="8"/>
  <c r="N65" i="8"/>
  <c r="M65" i="8"/>
  <c r="L65" i="8"/>
  <c r="K65" i="8"/>
  <c r="J65" i="8"/>
  <c r="I65" i="8"/>
  <c r="H65" i="8"/>
  <c r="G65" i="8"/>
  <c r="F65" i="8"/>
  <c r="E65" i="8"/>
  <c r="D65" i="8"/>
  <c r="B65" i="8"/>
  <c r="BC64" i="8"/>
  <c r="BB64" i="8"/>
  <c r="BA64" i="8"/>
  <c r="AZ64" i="8"/>
  <c r="AY64" i="8"/>
  <c r="AX64" i="8"/>
  <c r="AW64" i="8"/>
  <c r="AV64" i="8"/>
  <c r="AU64" i="8"/>
  <c r="AT64" i="8"/>
  <c r="AS64" i="8"/>
  <c r="AR64" i="8"/>
  <c r="AQ64" i="8"/>
  <c r="AP64" i="8"/>
  <c r="AO64" i="8"/>
  <c r="AN64" i="8"/>
  <c r="AM64" i="8"/>
  <c r="AL64" i="8"/>
  <c r="AK64" i="8"/>
  <c r="AJ64" i="8"/>
  <c r="AI64" i="8"/>
  <c r="AH64" i="8"/>
  <c r="AG64" i="8"/>
  <c r="AF64" i="8"/>
  <c r="AE64" i="8"/>
  <c r="AD64" i="8"/>
  <c r="AC64" i="8"/>
  <c r="AB64" i="8"/>
  <c r="AA64" i="8"/>
  <c r="Z64" i="8"/>
  <c r="Y64" i="8"/>
  <c r="X64" i="8"/>
  <c r="W64" i="8"/>
  <c r="V64" i="8"/>
  <c r="U64" i="8"/>
  <c r="T64" i="8"/>
  <c r="S64" i="8"/>
  <c r="R64" i="8"/>
  <c r="Q64" i="8"/>
  <c r="P64" i="8"/>
  <c r="O64" i="8"/>
  <c r="N64" i="8"/>
  <c r="M64" i="8"/>
  <c r="L64" i="8"/>
  <c r="K64" i="8"/>
  <c r="J64" i="8"/>
  <c r="I64" i="8"/>
  <c r="H64" i="8"/>
  <c r="G64" i="8"/>
  <c r="F64" i="8"/>
  <c r="E64" i="8"/>
  <c r="D64" i="8"/>
  <c r="B64" i="8"/>
  <c r="BC63" i="8"/>
  <c r="BB63" i="8"/>
  <c r="BA63" i="8"/>
  <c r="AZ63" i="8"/>
  <c r="AY63" i="8"/>
  <c r="AX63" i="8"/>
  <c r="AW63" i="8"/>
  <c r="AV63" i="8"/>
  <c r="AU63" i="8"/>
  <c r="AT63" i="8"/>
  <c r="AS63" i="8"/>
  <c r="AR63" i="8"/>
  <c r="AQ63" i="8"/>
  <c r="AP63" i="8"/>
  <c r="AO63" i="8"/>
  <c r="AN63" i="8"/>
  <c r="AM63" i="8"/>
  <c r="AL63" i="8"/>
  <c r="AK63" i="8"/>
  <c r="AJ63" i="8"/>
  <c r="AI63" i="8"/>
  <c r="AH63" i="8"/>
  <c r="AG63" i="8"/>
  <c r="AF63" i="8"/>
  <c r="AE63" i="8"/>
  <c r="AD63" i="8"/>
  <c r="AC63" i="8"/>
  <c r="AB63" i="8"/>
  <c r="AA63" i="8"/>
  <c r="Z63" i="8"/>
  <c r="Y63" i="8"/>
  <c r="X63" i="8"/>
  <c r="W63" i="8"/>
  <c r="V63" i="8"/>
  <c r="U63" i="8"/>
  <c r="T63" i="8"/>
  <c r="S63" i="8"/>
  <c r="R63" i="8"/>
  <c r="Q63" i="8"/>
  <c r="P63" i="8"/>
  <c r="O63" i="8"/>
  <c r="N63" i="8"/>
  <c r="M63" i="8"/>
  <c r="L63" i="8"/>
  <c r="K63" i="8"/>
  <c r="J63" i="8"/>
  <c r="I63" i="8"/>
  <c r="H63" i="8"/>
  <c r="G63" i="8"/>
  <c r="F63" i="8"/>
  <c r="E63" i="8"/>
  <c r="D63" i="8"/>
  <c r="B63" i="8"/>
  <c r="BC62" i="8"/>
  <c r="BB62" i="8"/>
  <c r="BA62" i="8"/>
  <c r="AZ62" i="8"/>
  <c r="AY62" i="8"/>
  <c r="AX62" i="8"/>
  <c r="AW62" i="8"/>
  <c r="AV62" i="8"/>
  <c r="AU62" i="8"/>
  <c r="AT62" i="8"/>
  <c r="AS62" i="8"/>
  <c r="AR62" i="8"/>
  <c r="AQ62" i="8"/>
  <c r="AP62" i="8"/>
  <c r="AO62" i="8"/>
  <c r="AN62" i="8"/>
  <c r="AM62" i="8"/>
  <c r="AL62" i="8"/>
  <c r="AK62" i="8"/>
  <c r="AJ62" i="8"/>
  <c r="AI62" i="8"/>
  <c r="AH62" i="8"/>
  <c r="AG62" i="8"/>
  <c r="AF62" i="8"/>
  <c r="AE62" i="8"/>
  <c r="AD62" i="8"/>
  <c r="AC62" i="8"/>
  <c r="AB62" i="8"/>
  <c r="AA62" i="8"/>
  <c r="Z62" i="8"/>
  <c r="Y62" i="8"/>
  <c r="X62" i="8"/>
  <c r="W62" i="8"/>
  <c r="V62" i="8"/>
  <c r="U62" i="8"/>
  <c r="T62" i="8"/>
  <c r="S62" i="8"/>
  <c r="R62" i="8"/>
  <c r="Q62" i="8"/>
  <c r="P62" i="8"/>
  <c r="O62" i="8"/>
  <c r="N62" i="8"/>
  <c r="M62" i="8"/>
  <c r="L62" i="8"/>
  <c r="K62" i="8"/>
  <c r="J62" i="8"/>
  <c r="I62" i="8"/>
  <c r="H62" i="8"/>
  <c r="G62" i="8"/>
  <c r="F62" i="8"/>
  <c r="E62" i="8"/>
  <c r="D62" i="8"/>
  <c r="B62" i="8"/>
  <c r="BC61" i="8"/>
  <c r="BB61" i="8"/>
  <c r="BA61" i="8"/>
  <c r="AZ61" i="8"/>
  <c r="AY61" i="8"/>
  <c r="AX61" i="8"/>
  <c r="AW61" i="8"/>
  <c r="AV61" i="8"/>
  <c r="AU61" i="8"/>
  <c r="AT61" i="8"/>
  <c r="AS61" i="8"/>
  <c r="AR61" i="8"/>
  <c r="AQ61" i="8"/>
  <c r="AP61" i="8"/>
  <c r="AO61" i="8"/>
  <c r="AN61" i="8"/>
  <c r="AM61" i="8"/>
  <c r="AL61" i="8"/>
  <c r="AK61" i="8"/>
  <c r="AJ61" i="8"/>
  <c r="AI61" i="8"/>
  <c r="AH61" i="8"/>
  <c r="AG61" i="8"/>
  <c r="AF61" i="8"/>
  <c r="AE61" i="8"/>
  <c r="AD61" i="8"/>
  <c r="AC61" i="8"/>
  <c r="AB61" i="8"/>
  <c r="AA61" i="8"/>
  <c r="Z61" i="8"/>
  <c r="Y61" i="8"/>
  <c r="X61" i="8"/>
  <c r="W61" i="8"/>
  <c r="V61" i="8"/>
  <c r="U61" i="8"/>
  <c r="T61" i="8"/>
  <c r="S61" i="8"/>
  <c r="R61" i="8"/>
  <c r="Q61" i="8"/>
  <c r="P61" i="8"/>
  <c r="O61" i="8"/>
  <c r="N61" i="8"/>
  <c r="M61" i="8"/>
  <c r="L61" i="8"/>
  <c r="K61" i="8"/>
  <c r="J61" i="8"/>
  <c r="I61" i="8"/>
  <c r="H61" i="8"/>
  <c r="G61" i="8"/>
  <c r="F61" i="8"/>
  <c r="E61" i="8"/>
  <c r="D61" i="8"/>
  <c r="B61" i="8"/>
  <c r="BC60" i="8"/>
  <c r="BB60" i="8"/>
  <c r="BA60" i="8"/>
  <c r="AZ60" i="8"/>
  <c r="AY60" i="8"/>
  <c r="AX60" i="8"/>
  <c r="AW60" i="8"/>
  <c r="AV60" i="8"/>
  <c r="AU60" i="8"/>
  <c r="AT60" i="8"/>
  <c r="AS60" i="8"/>
  <c r="AR60" i="8"/>
  <c r="AQ60" i="8"/>
  <c r="AP60" i="8"/>
  <c r="AO60" i="8"/>
  <c r="AN60" i="8"/>
  <c r="AM60" i="8"/>
  <c r="AL60" i="8"/>
  <c r="AK60" i="8"/>
  <c r="AJ60" i="8"/>
  <c r="AI60" i="8"/>
  <c r="AH60" i="8"/>
  <c r="AG60" i="8"/>
  <c r="AF60" i="8"/>
  <c r="AE60" i="8"/>
  <c r="AD60" i="8"/>
  <c r="AC60" i="8"/>
  <c r="AB60" i="8"/>
  <c r="AA60" i="8"/>
  <c r="Z60" i="8"/>
  <c r="Y60" i="8"/>
  <c r="X60" i="8"/>
  <c r="W60" i="8"/>
  <c r="V60" i="8"/>
  <c r="U60" i="8"/>
  <c r="T60" i="8"/>
  <c r="S60" i="8"/>
  <c r="R60" i="8"/>
  <c r="Q60" i="8"/>
  <c r="P60" i="8"/>
  <c r="O60" i="8"/>
  <c r="N60" i="8"/>
  <c r="M60" i="8"/>
  <c r="L60" i="8"/>
  <c r="K60" i="8"/>
  <c r="J60" i="8"/>
  <c r="I60" i="8"/>
  <c r="H60" i="8"/>
  <c r="G60" i="8"/>
  <c r="F60" i="8"/>
  <c r="E60" i="8"/>
  <c r="D60" i="8"/>
  <c r="B60" i="8"/>
  <c r="BC59" i="8"/>
  <c r="BB59" i="8"/>
  <c r="BA59" i="8"/>
  <c r="AZ59" i="8"/>
  <c r="AY59" i="8"/>
  <c r="AX59" i="8"/>
  <c r="AW59" i="8"/>
  <c r="AV59" i="8"/>
  <c r="AU59" i="8"/>
  <c r="AT59" i="8"/>
  <c r="AS59" i="8"/>
  <c r="AR59" i="8"/>
  <c r="AQ59" i="8"/>
  <c r="AP59" i="8"/>
  <c r="AO59" i="8"/>
  <c r="AN59" i="8"/>
  <c r="AM59" i="8"/>
  <c r="AL59" i="8"/>
  <c r="AK59" i="8"/>
  <c r="AJ59" i="8"/>
  <c r="AI59" i="8"/>
  <c r="AH59" i="8"/>
  <c r="AG59" i="8"/>
  <c r="AF59" i="8"/>
  <c r="AE59" i="8"/>
  <c r="AD59" i="8"/>
  <c r="AC59" i="8"/>
  <c r="AB59" i="8"/>
  <c r="AA59" i="8"/>
  <c r="Z59" i="8"/>
  <c r="Y59" i="8"/>
  <c r="X59" i="8"/>
  <c r="W59" i="8"/>
  <c r="V59" i="8"/>
  <c r="U59" i="8"/>
  <c r="T59" i="8"/>
  <c r="S59" i="8"/>
  <c r="R59" i="8"/>
  <c r="Q59" i="8"/>
  <c r="P59" i="8"/>
  <c r="O59" i="8"/>
  <c r="N59" i="8"/>
  <c r="M59" i="8"/>
  <c r="L59" i="8"/>
  <c r="K59" i="8"/>
  <c r="J59" i="8"/>
  <c r="I59" i="8"/>
  <c r="H59" i="8"/>
  <c r="G59" i="8"/>
  <c r="F59" i="8"/>
  <c r="E59" i="8"/>
  <c r="D59" i="8"/>
  <c r="B59" i="8"/>
  <c r="BC58" i="8"/>
  <c r="BB58" i="8"/>
  <c r="BA58" i="8"/>
  <c r="AZ58" i="8"/>
  <c r="AY58" i="8"/>
  <c r="AX58" i="8"/>
  <c r="AW58" i="8"/>
  <c r="AV58" i="8"/>
  <c r="AU58" i="8"/>
  <c r="AT58" i="8"/>
  <c r="AS58" i="8"/>
  <c r="AR58" i="8"/>
  <c r="AQ58" i="8"/>
  <c r="AP58" i="8"/>
  <c r="AO58" i="8"/>
  <c r="AN58" i="8"/>
  <c r="AM58" i="8"/>
  <c r="AL58" i="8"/>
  <c r="AK58" i="8"/>
  <c r="AJ58" i="8"/>
  <c r="AI58" i="8"/>
  <c r="AH58" i="8"/>
  <c r="AG58" i="8"/>
  <c r="AF58" i="8"/>
  <c r="AE58" i="8"/>
  <c r="AD58" i="8"/>
  <c r="AC58" i="8"/>
  <c r="AB58" i="8"/>
  <c r="AA58" i="8"/>
  <c r="Z58" i="8"/>
  <c r="Y58" i="8"/>
  <c r="X58" i="8"/>
  <c r="W58" i="8"/>
  <c r="V58" i="8"/>
  <c r="U58" i="8"/>
  <c r="T58" i="8"/>
  <c r="S58" i="8"/>
  <c r="R58" i="8"/>
  <c r="Q58" i="8"/>
  <c r="P58" i="8"/>
  <c r="O58" i="8"/>
  <c r="N58" i="8"/>
  <c r="M58" i="8"/>
  <c r="L58" i="8"/>
  <c r="K58" i="8"/>
  <c r="J58" i="8"/>
  <c r="I58" i="8"/>
  <c r="H58" i="8"/>
  <c r="G58" i="8"/>
  <c r="F58" i="8"/>
  <c r="E58" i="8"/>
  <c r="D58" i="8"/>
  <c r="B58" i="8"/>
  <c r="BC57" i="8"/>
  <c r="BB57" i="8"/>
  <c r="BA57" i="8"/>
  <c r="AZ57" i="8"/>
  <c r="AY57" i="8"/>
  <c r="AX57" i="8"/>
  <c r="AW57" i="8"/>
  <c r="AV57" i="8"/>
  <c r="AU57" i="8"/>
  <c r="AT57" i="8"/>
  <c r="AS57" i="8"/>
  <c r="AR57" i="8"/>
  <c r="AQ57" i="8"/>
  <c r="AP57" i="8"/>
  <c r="AO57" i="8"/>
  <c r="AN57" i="8"/>
  <c r="AM57" i="8"/>
  <c r="AL57" i="8"/>
  <c r="AK57" i="8"/>
  <c r="AJ57" i="8"/>
  <c r="AI57" i="8"/>
  <c r="AH57" i="8"/>
  <c r="AG57" i="8"/>
  <c r="AF57" i="8"/>
  <c r="AE57" i="8"/>
  <c r="AD57" i="8"/>
  <c r="AC57" i="8"/>
  <c r="AB57" i="8"/>
  <c r="AA57" i="8"/>
  <c r="Z57" i="8"/>
  <c r="Y57" i="8"/>
  <c r="X57" i="8"/>
  <c r="W57" i="8"/>
  <c r="V57" i="8"/>
  <c r="U57" i="8"/>
  <c r="T57" i="8"/>
  <c r="S57" i="8"/>
  <c r="R57" i="8"/>
  <c r="Q57" i="8"/>
  <c r="P57" i="8"/>
  <c r="O57" i="8"/>
  <c r="N57" i="8"/>
  <c r="M57" i="8"/>
  <c r="L57" i="8"/>
  <c r="K57" i="8"/>
  <c r="J57" i="8"/>
  <c r="I57" i="8"/>
  <c r="H57" i="8"/>
  <c r="G57" i="8"/>
  <c r="F57" i="8"/>
  <c r="E57" i="8"/>
  <c r="D57" i="8"/>
  <c r="B57" i="8"/>
  <c r="BC56" i="8"/>
  <c r="BB56" i="8"/>
  <c r="BA56" i="8"/>
  <c r="AZ56" i="8"/>
  <c r="AY56" i="8"/>
  <c r="AX56" i="8"/>
  <c r="AW56" i="8"/>
  <c r="AV56" i="8"/>
  <c r="AU56" i="8"/>
  <c r="AT56" i="8"/>
  <c r="AS56" i="8"/>
  <c r="AR56" i="8"/>
  <c r="AQ56" i="8"/>
  <c r="AP56" i="8"/>
  <c r="AO56" i="8"/>
  <c r="AN56" i="8"/>
  <c r="AM56" i="8"/>
  <c r="AL56" i="8"/>
  <c r="AK56" i="8"/>
  <c r="AJ56" i="8"/>
  <c r="AI56" i="8"/>
  <c r="AH56" i="8"/>
  <c r="AG56" i="8"/>
  <c r="AF56" i="8"/>
  <c r="AE56" i="8"/>
  <c r="AD56" i="8"/>
  <c r="AC56" i="8"/>
  <c r="AB56" i="8"/>
  <c r="AA56" i="8"/>
  <c r="Z56" i="8"/>
  <c r="Y56" i="8"/>
  <c r="X56" i="8"/>
  <c r="W56" i="8"/>
  <c r="V56" i="8"/>
  <c r="U56" i="8"/>
  <c r="T56" i="8"/>
  <c r="S56" i="8"/>
  <c r="R56" i="8"/>
  <c r="Q56" i="8"/>
  <c r="P56" i="8"/>
  <c r="O56" i="8"/>
  <c r="N56" i="8"/>
  <c r="M56" i="8"/>
  <c r="L56" i="8"/>
  <c r="K56" i="8"/>
  <c r="J56" i="8"/>
  <c r="I56" i="8"/>
  <c r="H56" i="8"/>
  <c r="G56" i="8"/>
  <c r="F56" i="8"/>
  <c r="E56" i="8"/>
  <c r="D56" i="8"/>
  <c r="B56" i="8"/>
  <c r="BC55" i="8"/>
  <c r="BB55" i="8"/>
  <c r="BA55" i="8"/>
  <c r="AZ55" i="8"/>
  <c r="AY55" i="8"/>
  <c r="AX55" i="8"/>
  <c r="AW55" i="8"/>
  <c r="AV55" i="8"/>
  <c r="AU55" i="8"/>
  <c r="AT55" i="8"/>
  <c r="AS55" i="8"/>
  <c r="AR55" i="8"/>
  <c r="AQ55" i="8"/>
  <c r="AP55" i="8"/>
  <c r="AO55" i="8"/>
  <c r="AN55" i="8"/>
  <c r="AM55" i="8"/>
  <c r="AL55" i="8"/>
  <c r="AK55" i="8"/>
  <c r="AJ55" i="8"/>
  <c r="AI55" i="8"/>
  <c r="AH55" i="8"/>
  <c r="AG55" i="8"/>
  <c r="AF55" i="8"/>
  <c r="AE55" i="8"/>
  <c r="AD55" i="8"/>
  <c r="AC55" i="8"/>
  <c r="AB55" i="8"/>
  <c r="AA55" i="8"/>
  <c r="Z55" i="8"/>
  <c r="Y55" i="8"/>
  <c r="X55" i="8"/>
  <c r="W55" i="8"/>
  <c r="V55" i="8"/>
  <c r="U55" i="8"/>
  <c r="T55" i="8"/>
  <c r="S55" i="8"/>
  <c r="R55" i="8"/>
  <c r="Q55" i="8"/>
  <c r="P55" i="8"/>
  <c r="O55" i="8"/>
  <c r="N55" i="8"/>
  <c r="M55" i="8"/>
  <c r="L55" i="8"/>
  <c r="K55" i="8"/>
  <c r="J55" i="8"/>
  <c r="I55" i="8"/>
  <c r="H55" i="8"/>
  <c r="G55" i="8"/>
  <c r="F55" i="8"/>
  <c r="E55" i="8"/>
  <c r="D55" i="8"/>
  <c r="B55" i="8"/>
  <c r="BC54" i="8"/>
  <c r="BB54" i="8"/>
  <c r="BA54" i="8"/>
  <c r="AZ54" i="8"/>
  <c r="AY54" i="8"/>
  <c r="AX54" i="8"/>
  <c r="AW54" i="8"/>
  <c r="AV54" i="8"/>
  <c r="AU54" i="8"/>
  <c r="AT54" i="8"/>
  <c r="AS54" i="8"/>
  <c r="AR54" i="8"/>
  <c r="AQ54" i="8"/>
  <c r="AP54" i="8"/>
  <c r="AO54" i="8"/>
  <c r="AN54" i="8"/>
  <c r="AM54" i="8"/>
  <c r="AL54" i="8"/>
  <c r="AK54" i="8"/>
  <c r="AJ54" i="8"/>
  <c r="AI54" i="8"/>
  <c r="AH54" i="8"/>
  <c r="AG54" i="8"/>
  <c r="AF54" i="8"/>
  <c r="AE54" i="8"/>
  <c r="AD54" i="8"/>
  <c r="AC54" i="8"/>
  <c r="AB54" i="8"/>
  <c r="AA54" i="8"/>
  <c r="Z54" i="8"/>
  <c r="Y54" i="8"/>
  <c r="X54" i="8"/>
  <c r="W54" i="8"/>
  <c r="V54" i="8"/>
  <c r="U54" i="8"/>
  <c r="T54" i="8"/>
  <c r="S54" i="8"/>
  <c r="R54" i="8"/>
  <c r="Q54" i="8"/>
  <c r="P54" i="8"/>
  <c r="O54" i="8"/>
  <c r="N54" i="8"/>
  <c r="M54" i="8"/>
  <c r="L54" i="8"/>
  <c r="K54" i="8"/>
  <c r="J54" i="8"/>
  <c r="I54" i="8"/>
  <c r="H54" i="8"/>
  <c r="G54" i="8"/>
  <c r="F54" i="8"/>
  <c r="E54" i="8"/>
  <c r="D54" i="8"/>
  <c r="B54" i="8"/>
  <c r="BC53" i="8"/>
  <c r="BB53" i="8"/>
  <c r="BA53" i="8"/>
  <c r="AZ53" i="8"/>
  <c r="AY53" i="8"/>
  <c r="AX53" i="8"/>
  <c r="AW53" i="8"/>
  <c r="AV53" i="8"/>
  <c r="AU53" i="8"/>
  <c r="AT53" i="8"/>
  <c r="AS53" i="8"/>
  <c r="AR53" i="8"/>
  <c r="AQ53" i="8"/>
  <c r="AP53" i="8"/>
  <c r="AO53" i="8"/>
  <c r="AN53" i="8"/>
  <c r="AM53" i="8"/>
  <c r="AL53" i="8"/>
  <c r="AK53" i="8"/>
  <c r="AJ53" i="8"/>
  <c r="AI53" i="8"/>
  <c r="AH53" i="8"/>
  <c r="AG53" i="8"/>
  <c r="AF53" i="8"/>
  <c r="AE53" i="8"/>
  <c r="AD53" i="8"/>
  <c r="AC53" i="8"/>
  <c r="AB53" i="8"/>
  <c r="AA53" i="8"/>
  <c r="Z53" i="8"/>
  <c r="Y53" i="8"/>
  <c r="X53" i="8"/>
  <c r="W53" i="8"/>
  <c r="V53" i="8"/>
  <c r="U53" i="8"/>
  <c r="T53" i="8"/>
  <c r="S53" i="8"/>
  <c r="R53" i="8"/>
  <c r="Q53" i="8"/>
  <c r="P53" i="8"/>
  <c r="O53" i="8"/>
  <c r="N53" i="8"/>
  <c r="M53" i="8"/>
  <c r="L53" i="8"/>
  <c r="K53" i="8"/>
  <c r="J53" i="8"/>
  <c r="I53" i="8"/>
  <c r="H53" i="8"/>
  <c r="G53" i="8"/>
  <c r="F53" i="8"/>
  <c r="E53" i="8"/>
  <c r="D53" i="8"/>
  <c r="B53" i="8"/>
  <c r="BC52" i="8"/>
  <c r="BB52" i="8"/>
  <c r="BA52" i="8"/>
  <c r="AZ52" i="8"/>
  <c r="AY52" i="8"/>
  <c r="AX52" i="8"/>
  <c r="AW52" i="8"/>
  <c r="AV52" i="8"/>
  <c r="AU52" i="8"/>
  <c r="AT52" i="8"/>
  <c r="AS52" i="8"/>
  <c r="AR52" i="8"/>
  <c r="AQ52" i="8"/>
  <c r="AP52" i="8"/>
  <c r="AO52" i="8"/>
  <c r="AN52" i="8"/>
  <c r="AM52" i="8"/>
  <c r="AL52" i="8"/>
  <c r="AK52" i="8"/>
  <c r="AJ52" i="8"/>
  <c r="AI52" i="8"/>
  <c r="AH52" i="8"/>
  <c r="AG52" i="8"/>
  <c r="AF52" i="8"/>
  <c r="AE52" i="8"/>
  <c r="AD52" i="8"/>
  <c r="AC52" i="8"/>
  <c r="AB52" i="8"/>
  <c r="AA52" i="8"/>
  <c r="Z52" i="8"/>
  <c r="Y52" i="8"/>
  <c r="X52" i="8"/>
  <c r="W52" i="8"/>
  <c r="V52" i="8"/>
  <c r="U52" i="8"/>
  <c r="T52" i="8"/>
  <c r="S52" i="8"/>
  <c r="R52" i="8"/>
  <c r="Q52" i="8"/>
  <c r="P52" i="8"/>
  <c r="O52" i="8"/>
  <c r="N52" i="8"/>
  <c r="M52" i="8"/>
  <c r="L52" i="8"/>
  <c r="K52" i="8"/>
  <c r="J52" i="8"/>
  <c r="I52" i="8"/>
  <c r="H52" i="8"/>
  <c r="G52" i="8"/>
  <c r="F52" i="8"/>
  <c r="E52" i="8"/>
  <c r="D52" i="8"/>
  <c r="B52" i="8"/>
  <c r="BC51" i="8"/>
  <c r="BB51" i="8"/>
  <c r="BA51" i="8"/>
  <c r="AZ51" i="8"/>
  <c r="AY51" i="8"/>
  <c r="AX51" i="8"/>
  <c r="AW51" i="8"/>
  <c r="AV51" i="8"/>
  <c r="AU51" i="8"/>
  <c r="AT51" i="8"/>
  <c r="AS51" i="8"/>
  <c r="AR51" i="8"/>
  <c r="AQ51" i="8"/>
  <c r="AP51" i="8"/>
  <c r="AO51" i="8"/>
  <c r="AN51" i="8"/>
  <c r="AM51" i="8"/>
  <c r="AL51" i="8"/>
  <c r="AK51" i="8"/>
  <c r="AJ51" i="8"/>
  <c r="AI51" i="8"/>
  <c r="AH51" i="8"/>
  <c r="AG51" i="8"/>
  <c r="AF51" i="8"/>
  <c r="AE51" i="8"/>
  <c r="AD51" i="8"/>
  <c r="AC51" i="8"/>
  <c r="AB51" i="8"/>
  <c r="AA51" i="8"/>
  <c r="Z51" i="8"/>
  <c r="Y51" i="8"/>
  <c r="X51" i="8"/>
  <c r="W51" i="8"/>
  <c r="V51" i="8"/>
  <c r="U51" i="8"/>
  <c r="T51" i="8"/>
  <c r="S51" i="8"/>
  <c r="R51" i="8"/>
  <c r="Q51" i="8"/>
  <c r="P51" i="8"/>
  <c r="O51" i="8"/>
  <c r="N51" i="8"/>
  <c r="M51" i="8"/>
  <c r="L51" i="8"/>
  <c r="K51" i="8"/>
  <c r="J51" i="8"/>
  <c r="I51" i="8"/>
  <c r="H51" i="8"/>
  <c r="G51" i="8"/>
  <c r="F51" i="8"/>
  <c r="E51" i="8"/>
  <c r="D51" i="8"/>
  <c r="B51" i="8"/>
  <c r="BC50" i="8"/>
  <c r="BB50" i="8"/>
  <c r="BA50" i="8"/>
  <c r="AZ50" i="8"/>
  <c r="AY50" i="8"/>
  <c r="AX50" i="8"/>
  <c r="AW50" i="8"/>
  <c r="AV50" i="8"/>
  <c r="AU50" i="8"/>
  <c r="AT50" i="8"/>
  <c r="AS50" i="8"/>
  <c r="AR50" i="8"/>
  <c r="AQ50" i="8"/>
  <c r="AP50" i="8"/>
  <c r="AO50" i="8"/>
  <c r="AN50" i="8"/>
  <c r="AM50" i="8"/>
  <c r="AL50" i="8"/>
  <c r="AK50" i="8"/>
  <c r="AJ50" i="8"/>
  <c r="AI50" i="8"/>
  <c r="AH50" i="8"/>
  <c r="AG50" i="8"/>
  <c r="AF50" i="8"/>
  <c r="AE50" i="8"/>
  <c r="AD50" i="8"/>
  <c r="AC50" i="8"/>
  <c r="AB50" i="8"/>
  <c r="AA50" i="8"/>
  <c r="Z50" i="8"/>
  <c r="Y50" i="8"/>
  <c r="X50" i="8"/>
  <c r="W50" i="8"/>
  <c r="V50" i="8"/>
  <c r="U50" i="8"/>
  <c r="T50" i="8"/>
  <c r="S50" i="8"/>
  <c r="R50" i="8"/>
  <c r="Q50" i="8"/>
  <c r="P50" i="8"/>
  <c r="O50" i="8"/>
  <c r="N50" i="8"/>
  <c r="M50" i="8"/>
  <c r="L50" i="8"/>
  <c r="K50" i="8"/>
  <c r="J50" i="8"/>
  <c r="I50" i="8"/>
  <c r="H50" i="8"/>
  <c r="G50" i="8"/>
  <c r="F50" i="8"/>
  <c r="E50" i="8"/>
  <c r="D50" i="8"/>
  <c r="B50" i="8"/>
  <c r="BC49" i="8"/>
  <c r="BB49" i="8"/>
  <c r="BA49" i="8"/>
  <c r="AZ49" i="8"/>
  <c r="AY49" i="8"/>
  <c r="AX49" i="8"/>
  <c r="AW49" i="8"/>
  <c r="AV49" i="8"/>
  <c r="AU49" i="8"/>
  <c r="AT49" i="8"/>
  <c r="AS49" i="8"/>
  <c r="AR49" i="8"/>
  <c r="AQ49" i="8"/>
  <c r="AP49" i="8"/>
  <c r="AO49" i="8"/>
  <c r="AN49" i="8"/>
  <c r="AM49" i="8"/>
  <c r="AL49" i="8"/>
  <c r="AK49" i="8"/>
  <c r="AJ49" i="8"/>
  <c r="AI49" i="8"/>
  <c r="AH49" i="8"/>
  <c r="AG49" i="8"/>
  <c r="AF49" i="8"/>
  <c r="AE49" i="8"/>
  <c r="AD49" i="8"/>
  <c r="AC49" i="8"/>
  <c r="AB49" i="8"/>
  <c r="AA49" i="8"/>
  <c r="Z49" i="8"/>
  <c r="Y49" i="8"/>
  <c r="X49" i="8"/>
  <c r="W49" i="8"/>
  <c r="V49" i="8"/>
  <c r="U49" i="8"/>
  <c r="T49" i="8"/>
  <c r="S49" i="8"/>
  <c r="R49" i="8"/>
  <c r="Q49" i="8"/>
  <c r="P49" i="8"/>
  <c r="O49" i="8"/>
  <c r="N49" i="8"/>
  <c r="M49" i="8"/>
  <c r="L49" i="8"/>
  <c r="K49" i="8"/>
  <c r="J49" i="8"/>
  <c r="I49" i="8"/>
  <c r="H49" i="8"/>
  <c r="G49" i="8"/>
  <c r="F49" i="8"/>
  <c r="E49" i="8"/>
  <c r="D49" i="8"/>
  <c r="B49" i="8"/>
  <c r="BC48" i="8"/>
  <c r="BB48" i="8"/>
  <c r="BA48" i="8"/>
  <c r="AZ48" i="8"/>
  <c r="AY48" i="8"/>
  <c r="AX48" i="8"/>
  <c r="AW48" i="8"/>
  <c r="AV48" i="8"/>
  <c r="AU48" i="8"/>
  <c r="AT48" i="8"/>
  <c r="AS48" i="8"/>
  <c r="AR48" i="8"/>
  <c r="AQ48" i="8"/>
  <c r="AP48" i="8"/>
  <c r="AO48" i="8"/>
  <c r="AN48" i="8"/>
  <c r="AM48" i="8"/>
  <c r="AL48" i="8"/>
  <c r="AK48" i="8"/>
  <c r="AJ48" i="8"/>
  <c r="AI48" i="8"/>
  <c r="AH48" i="8"/>
  <c r="AG48" i="8"/>
  <c r="AF48" i="8"/>
  <c r="AE48" i="8"/>
  <c r="AD48" i="8"/>
  <c r="AC48" i="8"/>
  <c r="AB48" i="8"/>
  <c r="AA48" i="8"/>
  <c r="Z48" i="8"/>
  <c r="Y48" i="8"/>
  <c r="X48" i="8"/>
  <c r="W48" i="8"/>
  <c r="V48" i="8"/>
  <c r="U48" i="8"/>
  <c r="T48" i="8"/>
  <c r="S48" i="8"/>
  <c r="R48" i="8"/>
  <c r="Q48" i="8"/>
  <c r="P48" i="8"/>
  <c r="O48" i="8"/>
  <c r="N48" i="8"/>
  <c r="M48" i="8"/>
  <c r="L48" i="8"/>
  <c r="K48" i="8"/>
  <c r="J48" i="8"/>
  <c r="I48" i="8"/>
  <c r="H48" i="8"/>
  <c r="G48" i="8"/>
  <c r="F48" i="8"/>
  <c r="E48" i="8"/>
  <c r="D48" i="8"/>
  <c r="B48" i="8"/>
  <c r="BC47" i="8"/>
  <c r="BB47" i="8"/>
  <c r="BA47" i="8"/>
  <c r="AZ47" i="8"/>
  <c r="AY47" i="8"/>
  <c r="AX47" i="8"/>
  <c r="AW47" i="8"/>
  <c r="AV47" i="8"/>
  <c r="AU47" i="8"/>
  <c r="AT47" i="8"/>
  <c r="AS47" i="8"/>
  <c r="AR47" i="8"/>
  <c r="AQ47" i="8"/>
  <c r="AP47" i="8"/>
  <c r="AO47" i="8"/>
  <c r="AN47" i="8"/>
  <c r="AM47" i="8"/>
  <c r="AL47" i="8"/>
  <c r="AK47" i="8"/>
  <c r="AJ47" i="8"/>
  <c r="AI47" i="8"/>
  <c r="AH47" i="8"/>
  <c r="AG47" i="8"/>
  <c r="AF47" i="8"/>
  <c r="AE47" i="8"/>
  <c r="AD47" i="8"/>
  <c r="AC47" i="8"/>
  <c r="AB47" i="8"/>
  <c r="AA47" i="8"/>
  <c r="Z47" i="8"/>
  <c r="Y47" i="8"/>
  <c r="X47" i="8"/>
  <c r="W47" i="8"/>
  <c r="V47" i="8"/>
  <c r="U47" i="8"/>
  <c r="T47" i="8"/>
  <c r="S47" i="8"/>
  <c r="R47" i="8"/>
  <c r="Q47" i="8"/>
  <c r="P47" i="8"/>
  <c r="O47" i="8"/>
  <c r="N47" i="8"/>
  <c r="M47" i="8"/>
  <c r="L47" i="8"/>
  <c r="K47" i="8"/>
  <c r="J47" i="8"/>
  <c r="I47" i="8"/>
  <c r="H47" i="8"/>
  <c r="G47" i="8"/>
  <c r="F47" i="8"/>
  <c r="E47" i="8"/>
  <c r="D47" i="8"/>
  <c r="B47" i="8"/>
  <c r="BC46" i="8"/>
  <c r="BB46" i="8"/>
  <c r="BA46" i="8"/>
  <c r="AZ46" i="8"/>
  <c r="AY46" i="8"/>
  <c r="AX46" i="8"/>
  <c r="AW46" i="8"/>
  <c r="AV46" i="8"/>
  <c r="AU46" i="8"/>
  <c r="AT46" i="8"/>
  <c r="AS46" i="8"/>
  <c r="AR46" i="8"/>
  <c r="AQ46" i="8"/>
  <c r="AP46" i="8"/>
  <c r="AO46" i="8"/>
  <c r="AN46" i="8"/>
  <c r="AM46" i="8"/>
  <c r="AL46" i="8"/>
  <c r="AK46" i="8"/>
  <c r="AJ46" i="8"/>
  <c r="AI46" i="8"/>
  <c r="AH46" i="8"/>
  <c r="AG46" i="8"/>
  <c r="AF46" i="8"/>
  <c r="AE46" i="8"/>
  <c r="AD46" i="8"/>
  <c r="AC46" i="8"/>
  <c r="AB46" i="8"/>
  <c r="AA46" i="8"/>
  <c r="Z46" i="8"/>
  <c r="Y46" i="8"/>
  <c r="X46" i="8"/>
  <c r="W46" i="8"/>
  <c r="V46" i="8"/>
  <c r="U46" i="8"/>
  <c r="T46" i="8"/>
  <c r="S46" i="8"/>
  <c r="R46" i="8"/>
  <c r="Q46" i="8"/>
  <c r="P46" i="8"/>
  <c r="O46" i="8"/>
  <c r="N46" i="8"/>
  <c r="M46" i="8"/>
  <c r="L46" i="8"/>
  <c r="K46" i="8"/>
  <c r="J46" i="8"/>
  <c r="I46" i="8"/>
  <c r="H46" i="8"/>
  <c r="G46" i="8"/>
  <c r="F46" i="8"/>
  <c r="E46" i="8"/>
  <c r="D46" i="8"/>
  <c r="B46" i="8"/>
  <c r="BC45" i="8"/>
  <c r="BB45" i="8"/>
  <c r="BA45" i="8"/>
  <c r="AZ45" i="8"/>
  <c r="AY45" i="8"/>
  <c r="AX45" i="8"/>
  <c r="AW45" i="8"/>
  <c r="AV45" i="8"/>
  <c r="AU45" i="8"/>
  <c r="AT45" i="8"/>
  <c r="AS45" i="8"/>
  <c r="AR45" i="8"/>
  <c r="AQ45" i="8"/>
  <c r="AP45" i="8"/>
  <c r="AO45" i="8"/>
  <c r="AN45" i="8"/>
  <c r="AM45" i="8"/>
  <c r="AL45" i="8"/>
  <c r="AK45" i="8"/>
  <c r="AJ45" i="8"/>
  <c r="AI45" i="8"/>
  <c r="AH45" i="8"/>
  <c r="AG45" i="8"/>
  <c r="AF45" i="8"/>
  <c r="AE45" i="8"/>
  <c r="AD45" i="8"/>
  <c r="AC45" i="8"/>
  <c r="AB45" i="8"/>
  <c r="AA45" i="8"/>
  <c r="Z45" i="8"/>
  <c r="Y45" i="8"/>
  <c r="X45" i="8"/>
  <c r="W45" i="8"/>
  <c r="V45" i="8"/>
  <c r="U45" i="8"/>
  <c r="T45" i="8"/>
  <c r="S45" i="8"/>
  <c r="R45" i="8"/>
  <c r="Q45" i="8"/>
  <c r="P45" i="8"/>
  <c r="O45" i="8"/>
  <c r="N45" i="8"/>
  <c r="M45" i="8"/>
  <c r="L45" i="8"/>
  <c r="K45" i="8"/>
  <c r="J45" i="8"/>
  <c r="I45" i="8"/>
  <c r="H45" i="8"/>
  <c r="G45" i="8"/>
  <c r="F45" i="8"/>
  <c r="E45" i="8"/>
  <c r="D45" i="8"/>
  <c r="B45" i="8"/>
  <c r="BC44" i="8"/>
  <c r="BB44" i="8"/>
  <c r="BA44" i="8"/>
  <c r="AZ44" i="8"/>
  <c r="AY44" i="8"/>
  <c r="AX44" i="8"/>
  <c r="AW44" i="8"/>
  <c r="AV44" i="8"/>
  <c r="AU44" i="8"/>
  <c r="AT44" i="8"/>
  <c r="AS44" i="8"/>
  <c r="AR44" i="8"/>
  <c r="AQ44" i="8"/>
  <c r="AP44" i="8"/>
  <c r="AO44" i="8"/>
  <c r="AN44" i="8"/>
  <c r="AM44" i="8"/>
  <c r="AL44" i="8"/>
  <c r="AK44" i="8"/>
  <c r="AJ44" i="8"/>
  <c r="AI44" i="8"/>
  <c r="AH44" i="8"/>
  <c r="AG44" i="8"/>
  <c r="AF44" i="8"/>
  <c r="AE44" i="8"/>
  <c r="AD44" i="8"/>
  <c r="AC44" i="8"/>
  <c r="AB44" i="8"/>
  <c r="AA44" i="8"/>
  <c r="Z44" i="8"/>
  <c r="Y44" i="8"/>
  <c r="X44" i="8"/>
  <c r="W44" i="8"/>
  <c r="V44" i="8"/>
  <c r="U44" i="8"/>
  <c r="T44" i="8"/>
  <c r="S44" i="8"/>
  <c r="R44" i="8"/>
  <c r="Q44" i="8"/>
  <c r="P44" i="8"/>
  <c r="O44" i="8"/>
  <c r="N44" i="8"/>
  <c r="M44" i="8"/>
  <c r="L44" i="8"/>
  <c r="K44" i="8"/>
  <c r="J44" i="8"/>
  <c r="I44" i="8"/>
  <c r="H44" i="8"/>
  <c r="G44" i="8"/>
  <c r="F44" i="8"/>
  <c r="E44" i="8"/>
  <c r="D44" i="8"/>
  <c r="B44" i="8"/>
  <c r="BC43" i="8"/>
  <c r="BB43" i="8"/>
  <c r="BA43" i="8"/>
  <c r="AZ43" i="8"/>
  <c r="AY43" i="8"/>
  <c r="AX43" i="8"/>
  <c r="AW43" i="8"/>
  <c r="AV43" i="8"/>
  <c r="AU43" i="8"/>
  <c r="AT43" i="8"/>
  <c r="AS43" i="8"/>
  <c r="AR43" i="8"/>
  <c r="AQ43" i="8"/>
  <c r="AP43" i="8"/>
  <c r="AO43" i="8"/>
  <c r="AN43" i="8"/>
  <c r="AM43" i="8"/>
  <c r="AL43" i="8"/>
  <c r="AK43" i="8"/>
  <c r="AJ43" i="8"/>
  <c r="AI43" i="8"/>
  <c r="AH43" i="8"/>
  <c r="AG43" i="8"/>
  <c r="AF43" i="8"/>
  <c r="AE43" i="8"/>
  <c r="AD43" i="8"/>
  <c r="AC43" i="8"/>
  <c r="AB43" i="8"/>
  <c r="AA43" i="8"/>
  <c r="Z43" i="8"/>
  <c r="Y43" i="8"/>
  <c r="X43" i="8"/>
  <c r="W43" i="8"/>
  <c r="V43" i="8"/>
  <c r="U43" i="8"/>
  <c r="T43" i="8"/>
  <c r="S43" i="8"/>
  <c r="R43" i="8"/>
  <c r="Q43" i="8"/>
  <c r="P43" i="8"/>
  <c r="O43" i="8"/>
  <c r="N43" i="8"/>
  <c r="M43" i="8"/>
  <c r="L43" i="8"/>
  <c r="K43" i="8"/>
  <c r="J43" i="8"/>
  <c r="I43" i="8"/>
  <c r="H43" i="8"/>
  <c r="G43" i="8"/>
  <c r="F43" i="8"/>
  <c r="E43" i="8"/>
  <c r="D43" i="8"/>
  <c r="B43" i="8"/>
  <c r="BC42" i="8"/>
  <c r="BB42" i="8"/>
  <c r="BA42" i="8"/>
  <c r="AZ42" i="8"/>
  <c r="AY42" i="8"/>
  <c r="AX42" i="8"/>
  <c r="AW42" i="8"/>
  <c r="AV42" i="8"/>
  <c r="AU42" i="8"/>
  <c r="AT42" i="8"/>
  <c r="AS42" i="8"/>
  <c r="AR42" i="8"/>
  <c r="AQ42" i="8"/>
  <c r="AP42" i="8"/>
  <c r="AO42" i="8"/>
  <c r="AN42" i="8"/>
  <c r="AM42" i="8"/>
  <c r="AL42" i="8"/>
  <c r="AK42" i="8"/>
  <c r="AJ42" i="8"/>
  <c r="AI42" i="8"/>
  <c r="AH42" i="8"/>
  <c r="AG42" i="8"/>
  <c r="AF42" i="8"/>
  <c r="AE42" i="8"/>
  <c r="AD42" i="8"/>
  <c r="AC42" i="8"/>
  <c r="AB42" i="8"/>
  <c r="AA42" i="8"/>
  <c r="Z42" i="8"/>
  <c r="Y42" i="8"/>
  <c r="X42" i="8"/>
  <c r="W42" i="8"/>
  <c r="V42" i="8"/>
  <c r="U42" i="8"/>
  <c r="T42" i="8"/>
  <c r="S42" i="8"/>
  <c r="R42" i="8"/>
  <c r="Q42" i="8"/>
  <c r="P42" i="8"/>
  <c r="O42" i="8"/>
  <c r="N42" i="8"/>
  <c r="M42" i="8"/>
  <c r="L42" i="8"/>
  <c r="K42" i="8"/>
  <c r="J42" i="8"/>
  <c r="I42" i="8"/>
  <c r="H42" i="8"/>
  <c r="G42" i="8"/>
  <c r="F42" i="8"/>
  <c r="E42" i="8"/>
  <c r="D42" i="8"/>
  <c r="B42" i="8"/>
  <c r="BC41" i="8"/>
  <c r="BB41" i="8"/>
  <c r="BA41" i="8"/>
  <c r="AZ41" i="8"/>
  <c r="AY41" i="8"/>
  <c r="AX41" i="8"/>
  <c r="AW41" i="8"/>
  <c r="AV41" i="8"/>
  <c r="AU41" i="8"/>
  <c r="AT41" i="8"/>
  <c r="AS41" i="8"/>
  <c r="AR41" i="8"/>
  <c r="AQ41" i="8"/>
  <c r="AP41" i="8"/>
  <c r="AO41" i="8"/>
  <c r="AN41" i="8"/>
  <c r="AM41" i="8"/>
  <c r="AL41" i="8"/>
  <c r="AK41" i="8"/>
  <c r="AJ41" i="8"/>
  <c r="AI41" i="8"/>
  <c r="AH41" i="8"/>
  <c r="AG41" i="8"/>
  <c r="AF41" i="8"/>
  <c r="AE41" i="8"/>
  <c r="AD41" i="8"/>
  <c r="AC41" i="8"/>
  <c r="AB41" i="8"/>
  <c r="AA41" i="8"/>
  <c r="Z41" i="8"/>
  <c r="Y41" i="8"/>
  <c r="X41" i="8"/>
  <c r="W41" i="8"/>
  <c r="V41" i="8"/>
  <c r="U41" i="8"/>
  <c r="T41" i="8"/>
  <c r="S41" i="8"/>
  <c r="R41" i="8"/>
  <c r="Q41" i="8"/>
  <c r="P41" i="8"/>
  <c r="O41" i="8"/>
  <c r="N41" i="8"/>
  <c r="M41" i="8"/>
  <c r="L41" i="8"/>
  <c r="K41" i="8"/>
  <c r="J41" i="8"/>
  <c r="I41" i="8"/>
  <c r="H41" i="8"/>
  <c r="G41" i="8"/>
  <c r="F41" i="8"/>
  <c r="E41" i="8"/>
  <c r="D41" i="8"/>
  <c r="B41" i="8"/>
  <c r="BC40" i="8"/>
  <c r="BB40" i="8"/>
  <c r="BA40" i="8"/>
  <c r="AZ40" i="8"/>
  <c r="AY40" i="8"/>
  <c r="AX40" i="8"/>
  <c r="AW40" i="8"/>
  <c r="AV40" i="8"/>
  <c r="AU40" i="8"/>
  <c r="AT40" i="8"/>
  <c r="AS40" i="8"/>
  <c r="AR40" i="8"/>
  <c r="AQ40" i="8"/>
  <c r="AP40" i="8"/>
  <c r="AO40" i="8"/>
  <c r="AN40" i="8"/>
  <c r="AM40" i="8"/>
  <c r="AL40" i="8"/>
  <c r="AK40" i="8"/>
  <c r="AJ40" i="8"/>
  <c r="AI40" i="8"/>
  <c r="AH40" i="8"/>
  <c r="AG40" i="8"/>
  <c r="AF40" i="8"/>
  <c r="AE40" i="8"/>
  <c r="AD40" i="8"/>
  <c r="AC40" i="8"/>
  <c r="AB40" i="8"/>
  <c r="AA40" i="8"/>
  <c r="Z40" i="8"/>
  <c r="Y40" i="8"/>
  <c r="X40" i="8"/>
  <c r="W40" i="8"/>
  <c r="V40" i="8"/>
  <c r="U40" i="8"/>
  <c r="T40" i="8"/>
  <c r="S40" i="8"/>
  <c r="R40" i="8"/>
  <c r="Q40" i="8"/>
  <c r="P40" i="8"/>
  <c r="O40" i="8"/>
  <c r="N40" i="8"/>
  <c r="M40" i="8"/>
  <c r="L40" i="8"/>
  <c r="K40" i="8"/>
  <c r="J40" i="8"/>
  <c r="I40" i="8"/>
  <c r="H40" i="8"/>
  <c r="G40" i="8"/>
  <c r="F40" i="8"/>
  <c r="E40" i="8"/>
  <c r="D40" i="8"/>
  <c r="B40" i="8"/>
  <c r="BC39" i="8"/>
  <c r="BB39" i="8"/>
  <c r="BA39" i="8"/>
  <c r="AZ39" i="8"/>
  <c r="AY39" i="8"/>
  <c r="AX39" i="8"/>
  <c r="AW39" i="8"/>
  <c r="AV39" i="8"/>
  <c r="AU39" i="8"/>
  <c r="AT39" i="8"/>
  <c r="AS39" i="8"/>
  <c r="AR39" i="8"/>
  <c r="AQ39" i="8"/>
  <c r="AP39" i="8"/>
  <c r="AO39" i="8"/>
  <c r="AN39" i="8"/>
  <c r="AM39" i="8"/>
  <c r="AL39" i="8"/>
  <c r="AK39" i="8"/>
  <c r="AJ39" i="8"/>
  <c r="AI39" i="8"/>
  <c r="AH39" i="8"/>
  <c r="AG39" i="8"/>
  <c r="AF39" i="8"/>
  <c r="AE39" i="8"/>
  <c r="AD39" i="8"/>
  <c r="AC39" i="8"/>
  <c r="AB39" i="8"/>
  <c r="AA39" i="8"/>
  <c r="Z39" i="8"/>
  <c r="Y39" i="8"/>
  <c r="X39" i="8"/>
  <c r="W39" i="8"/>
  <c r="V39" i="8"/>
  <c r="U39" i="8"/>
  <c r="T39" i="8"/>
  <c r="S39" i="8"/>
  <c r="R39" i="8"/>
  <c r="Q39" i="8"/>
  <c r="P39" i="8"/>
  <c r="O39" i="8"/>
  <c r="N39" i="8"/>
  <c r="M39" i="8"/>
  <c r="L39" i="8"/>
  <c r="K39" i="8"/>
  <c r="J39" i="8"/>
  <c r="I39" i="8"/>
  <c r="H39" i="8"/>
  <c r="G39" i="8"/>
  <c r="F39" i="8"/>
  <c r="E39" i="8"/>
  <c r="D39" i="8"/>
  <c r="B39" i="8"/>
  <c r="BC38" i="8"/>
  <c r="BB38" i="8"/>
  <c r="BA38" i="8"/>
  <c r="AZ38" i="8"/>
  <c r="AY38" i="8"/>
  <c r="AX38" i="8"/>
  <c r="AW38" i="8"/>
  <c r="AV38" i="8"/>
  <c r="AU38" i="8"/>
  <c r="AT38" i="8"/>
  <c r="AS38" i="8"/>
  <c r="AR38" i="8"/>
  <c r="AQ38" i="8"/>
  <c r="AP38" i="8"/>
  <c r="AO38" i="8"/>
  <c r="AN38" i="8"/>
  <c r="AM38" i="8"/>
  <c r="AL38" i="8"/>
  <c r="AK38" i="8"/>
  <c r="AJ38" i="8"/>
  <c r="AI38" i="8"/>
  <c r="AH38" i="8"/>
  <c r="AG38" i="8"/>
  <c r="AF38" i="8"/>
  <c r="AE38" i="8"/>
  <c r="AD38" i="8"/>
  <c r="AC38" i="8"/>
  <c r="AB38" i="8"/>
  <c r="AA38" i="8"/>
  <c r="Z38" i="8"/>
  <c r="Y38" i="8"/>
  <c r="X38" i="8"/>
  <c r="W38" i="8"/>
  <c r="V38" i="8"/>
  <c r="U38" i="8"/>
  <c r="T38" i="8"/>
  <c r="S38" i="8"/>
  <c r="R38" i="8"/>
  <c r="Q38" i="8"/>
  <c r="P38" i="8"/>
  <c r="O38" i="8"/>
  <c r="N38" i="8"/>
  <c r="M38" i="8"/>
  <c r="L38" i="8"/>
  <c r="K38" i="8"/>
  <c r="J38" i="8"/>
  <c r="I38" i="8"/>
  <c r="H38" i="8"/>
  <c r="G38" i="8"/>
  <c r="F38" i="8"/>
  <c r="E38" i="8"/>
  <c r="D38" i="8"/>
  <c r="B38" i="8"/>
  <c r="BC37" i="8"/>
  <c r="BB37" i="8"/>
  <c r="BA37" i="8"/>
  <c r="AZ37" i="8"/>
  <c r="AY37" i="8"/>
  <c r="AX37" i="8"/>
  <c r="AW37" i="8"/>
  <c r="AV37" i="8"/>
  <c r="AU37" i="8"/>
  <c r="AT37" i="8"/>
  <c r="AS37" i="8"/>
  <c r="AR37" i="8"/>
  <c r="AQ37" i="8"/>
  <c r="AP37" i="8"/>
  <c r="AO37" i="8"/>
  <c r="AN37" i="8"/>
  <c r="AM37" i="8"/>
  <c r="AL37" i="8"/>
  <c r="AK37" i="8"/>
  <c r="AJ37" i="8"/>
  <c r="AI37" i="8"/>
  <c r="AH37" i="8"/>
  <c r="AG37" i="8"/>
  <c r="AF37" i="8"/>
  <c r="AE37" i="8"/>
  <c r="AD37" i="8"/>
  <c r="AC37" i="8"/>
  <c r="AB37" i="8"/>
  <c r="AA37" i="8"/>
  <c r="Z37" i="8"/>
  <c r="Y37" i="8"/>
  <c r="X37" i="8"/>
  <c r="W37" i="8"/>
  <c r="V37" i="8"/>
  <c r="U37" i="8"/>
  <c r="T37" i="8"/>
  <c r="S37" i="8"/>
  <c r="R37" i="8"/>
  <c r="Q37" i="8"/>
  <c r="P37" i="8"/>
  <c r="O37" i="8"/>
  <c r="N37" i="8"/>
  <c r="M37" i="8"/>
  <c r="L37" i="8"/>
  <c r="K37" i="8"/>
  <c r="J37" i="8"/>
  <c r="I37" i="8"/>
  <c r="H37" i="8"/>
  <c r="G37" i="8"/>
  <c r="F37" i="8"/>
  <c r="E37" i="8"/>
  <c r="D37" i="8"/>
  <c r="B37" i="8"/>
  <c r="BC36" i="8"/>
  <c r="BB36" i="8"/>
  <c r="BA36" i="8"/>
  <c r="AZ36" i="8"/>
  <c r="AY36" i="8"/>
  <c r="AX36" i="8"/>
  <c r="AW36" i="8"/>
  <c r="AV36" i="8"/>
  <c r="AU36" i="8"/>
  <c r="AT36" i="8"/>
  <c r="AS36" i="8"/>
  <c r="AR36" i="8"/>
  <c r="AQ36" i="8"/>
  <c r="AP36" i="8"/>
  <c r="AO36" i="8"/>
  <c r="AN36" i="8"/>
  <c r="AM36" i="8"/>
  <c r="AL36" i="8"/>
  <c r="AK36" i="8"/>
  <c r="AJ36" i="8"/>
  <c r="AI36" i="8"/>
  <c r="AH36" i="8"/>
  <c r="AG36" i="8"/>
  <c r="AF36" i="8"/>
  <c r="AE36" i="8"/>
  <c r="AD36" i="8"/>
  <c r="AC36" i="8"/>
  <c r="AB36" i="8"/>
  <c r="AA36" i="8"/>
  <c r="Z36" i="8"/>
  <c r="Y36" i="8"/>
  <c r="X36" i="8"/>
  <c r="W36" i="8"/>
  <c r="V36" i="8"/>
  <c r="U36" i="8"/>
  <c r="T36" i="8"/>
  <c r="S36" i="8"/>
  <c r="R36" i="8"/>
  <c r="Q36" i="8"/>
  <c r="P36" i="8"/>
  <c r="O36" i="8"/>
  <c r="N36" i="8"/>
  <c r="M36" i="8"/>
  <c r="L36" i="8"/>
  <c r="K36" i="8"/>
  <c r="J36" i="8"/>
  <c r="I36" i="8"/>
  <c r="H36" i="8"/>
  <c r="G36" i="8"/>
  <c r="F36" i="8"/>
  <c r="E36" i="8"/>
  <c r="D36" i="8"/>
  <c r="B36" i="8"/>
  <c r="BC35" i="8"/>
  <c r="BB35" i="8"/>
  <c r="BA35" i="8"/>
  <c r="AZ35" i="8"/>
  <c r="AY35" i="8"/>
  <c r="AX35" i="8"/>
  <c r="AW35" i="8"/>
  <c r="AV35" i="8"/>
  <c r="AU35" i="8"/>
  <c r="AT35" i="8"/>
  <c r="AS35" i="8"/>
  <c r="AR35" i="8"/>
  <c r="AQ35" i="8"/>
  <c r="AP35" i="8"/>
  <c r="AO35" i="8"/>
  <c r="AN35" i="8"/>
  <c r="AM35" i="8"/>
  <c r="AL35" i="8"/>
  <c r="AK35" i="8"/>
  <c r="AJ35" i="8"/>
  <c r="AI35" i="8"/>
  <c r="AH35" i="8"/>
  <c r="AG35" i="8"/>
  <c r="AF35" i="8"/>
  <c r="AE35" i="8"/>
  <c r="AD35" i="8"/>
  <c r="AC35" i="8"/>
  <c r="AB35" i="8"/>
  <c r="AA35" i="8"/>
  <c r="Z35" i="8"/>
  <c r="Y35" i="8"/>
  <c r="X35" i="8"/>
  <c r="W35" i="8"/>
  <c r="V35" i="8"/>
  <c r="U35" i="8"/>
  <c r="T35" i="8"/>
  <c r="S35" i="8"/>
  <c r="R35" i="8"/>
  <c r="Q35" i="8"/>
  <c r="P35" i="8"/>
  <c r="O35" i="8"/>
  <c r="N35" i="8"/>
  <c r="M35" i="8"/>
  <c r="L35" i="8"/>
  <c r="K35" i="8"/>
  <c r="J35" i="8"/>
  <c r="I35" i="8"/>
  <c r="H35" i="8"/>
  <c r="G35" i="8"/>
  <c r="F35" i="8"/>
  <c r="E35" i="8"/>
  <c r="D35" i="8"/>
  <c r="B35" i="8"/>
  <c r="BC34" i="8"/>
  <c r="BB34" i="8"/>
  <c r="BA34" i="8"/>
  <c r="AZ34" i="8"/>
  <c r="AY34" i="8"/>
  <c r="AX34" i="8"/>
  <c r="AW34" i="8"/>
  <c r="AV34" i="8"/>
  <c r="AU34" i="8"/>
  <c r="AT34" i="8"/>
  <c r="AS34" i="8"/>
  <c r="AR34" i="8"/>
  <c r="AQ34" i="8"/>
  <c r="AP34" i="8"/>
  <c r="AO34" i="8"/>
  <c r="AN34" i="8"/>
  <c r="AM34" i="8"/>
  <c r="AL34" i="8"/>
  <c r="AK34" i="8"/>
  <c r="AJ34" i="8"/>
  <c r="AI34" i="8"/>
  <c r="AH34" i="8"/>
  <c r="AG34" i="8"/>
  <c r="AF34" i="8"/>
  <c r="AE34" i="8"/>
  <c r="AD34" i="8"/>
  <c r="AC34" i="8"/>
  <c r="AB34" i="8"/>
  <c r="AA34" i="8"/>
  <c r="Z34" i="8"/>
  <c r="Y34" i="8"/>
  <c r="X34" i="8"/>
  <c r="W34" i="8"/>
  <c r="V34" i="8"/>
  <c r="U34" i="8"/>
  <c r="T34" i="8"/>
  <c r="S34" i="8"/>
  <c r="R34" i="8"/>
  <c r="Q34" i="8"/>
  <c r="P34" i="8"/>
  <c r="O34" i="8"/>
  <c r="N34" i="8"/>
  <c r="M34" i="8"/>
  <c r="L34" i="8"/>
  <c r="K34" i="8"/>
  <c r="J34" i="8"/>
  <c r="I34" i="8"/>
  <c r="H34" i="8"/>
  <c r="G34" i="8"/>
  <c r="F34" i="8"/>
  <c r="E34" i="8"/>
  <c r="D34" i="8"/>
  <c r="B34" i="8"/>
  <c r="BC33" i="8"/>
  <c r="BB33" i="8"/>
  <c r="BA33" i="8"/>
  <c r="AZ33" i="8"/>
  <c r="AY33" i="8"/>
  <c r="AX33" i="8"/>
  <c r="AW33" i="8"/>
  <c r="AV33" i="8"/>
  <c r="AU33" i="8"/>
  <c r="AT33" i="8"/>
  <c r="AS33" i="8"/>
  <c r="AR33" i="8"/>
  <c r="AQ33" i="8"/>
  <c r="AP33" i="8"/>
  <c r="AO33" i="8"/>
  <c r="AN33" i="8"/>
  <c r="AM33" i="8"/>
  <c r="AL33" i="8"/>
  <c r="AK33" i="8"/>
  <c r="AJ33" i="8"/>
  <c r="AI33" i="8"/>
  <c r="AH33" i="8"/>
  <c r="AG33" i="8"/>
  <c r="AF33" i="8"/>
  <c r="AE33" i="8"/>
  <c r="AD33" i="8"/>
  <c r="AC33" i="8"/>
  <c r="AB33" i="8"/>
  <c r="AA33" i="8"/>
  <c r="Z33" i="8"/>
  <c r="Y33" i="8"/>
  <c r="X33" i="8"/>
  <c r="W33" i="8"/>
  <c r="V33" i="8"/>
  <c r="U33" i="8"/>
  <c r="T33" i="8"/>
  <c r="S33" i="8"/>
  <c r="R33" i="8"/>
  <c r="Q33" i="8"/>
  <c r="P33" i="8"/>
  <c r="O33" i="8"/>
  <c r="N33" i="8"/>
  <c r="M33" i="8"/>
  <c r="L33" i="8"/>
  <c r="K33" i="8"/>
  <c r="J33" i="8"/>
  <c r="I33" i="8"/>
  <c r="H33" i="8"/>
  <c r="G33" i="8"/>
  <c r="F33" i="8"/>
  <c r="E33" i="8"/>
  <c r="D33" i="8"/>
  <c r="B33" i="8"/>
  <c r="BC32" i="8"/>
  <c r="BB32" i="8"/>
  <c r="BA32" i="8"/>
  <c r="AZ32" i="8"/>
  <c r="AY32" i="8"/>
  <c r="AX32" i="8"/>
  <c r="AW32" i="8"/>
  <c r="AV32" i="8"/>
  <c r="AU32" i="8"/>
  <c r="AT32" i="8"/>
  <c r="AS32" i="8"/>
  <c r="AR32" i="8"/>
  <c r="AQ32" i="8"/>
  <c r="AP32" i="8"/>
  <c r="AO32" i="8"/>
  <c r="AN32" i="8"/>
  <c r="AM32" i="8"/>
  <c r="AL32" i="8"/>
  <c r="AK32" i="8"/>
  <c r="AJ32" i="8"/>
  <c r="AI32" i="8"/>
  <c r="AH32" i="8"/>
  <c r="AG32" i="8"/>
  <c r="AF32" i="8"/>
  <c r="AE32" i="8"/>
  <c r="AD32" i="8"/>
  <c r="AC32" i="8"/>
  <c r="AB32" i="8"/>
  <c r="AA32" i="8"/>
  <c r="Z32" i="8"/>
  <c r="Y32" i="8"/>
  <c r="X32" i="8"/>
  <c r="W32" i="8"/>
  <c r="V32" i="8"/>
  <c r="U32" i="8"/>
  <c r="T32" i="8"/>
  <c r="S32" i="8"/>
  <c r="R32" i="8"/>
  <c r="Q32" i="8"/>
  <c r="P32" i="8"/>
  <c r="O32" i="8"/>
  <c r="N32" i="8"/>
  <c r="M32" i="8"/>
  <c r="L32" i="8"/>
  <c r="K32" i="8"/>
  <c r="J32" i="8"/>
  <c r="I32" i="8"/>
  <c r="H32" i="8"/>
  <c r="G32" i="8"/>
  <c r="F32" i="8"/>
  <c r="E32" i="8"/>
  <c r="D32" i="8"/>
  <c r="B32" i="8"/>
  <c r="BC31" i="8"/>
  <c r="BB31" i="8"/>
  <c r="BA31" i="8"/>
  <c r="AZ31" i="8"/>
  <c r="AY31" i="8"/>
  <c r="AX31" i="8"/>
  <c r="AW31" i="8"/>
  <c r="AV31" i="8"/>
  <c r="AU31" i="8"/>
  <c r="AT31" i="8"/>
  <c r="AS31" i="8"/>
  <c r="AR31" i="8"/>
  <c r="AQ31" i="8"/>
  <c r="AP31" i="8"/>
  <c r="AO31" i="8"/>
  <c r="AN31" i="8"/>
  <c r="AM31" i="8"/>
  <c r="AL31" i="8"/>
  <c r="AK31" i="8"/>
  <c r="AJ31" i="8"/>
  <c r="AI31" i="8"/>
  <c r="AH31" i="8"/>
  <c r="AG31" i="8"/>
  <c r="AF31" i="8"/>
  <c r="AE31" i="8"/>
  <c r="AD31" i="8"/>
  <c r="AC31" i="8"/>
  <c r="AB31" i="8"/>
  <c r="AA31" i="8"/>
  <c r="Z31" i="8"/>
  <c r="Y31" i="8"/>
  <c r="X31" i="8"/>
  <c r="W31" i="8"/>
  <c r="V31" i="8"/>
  <c r="U31" i="8"/>
  <c r="T31" i="8"/>
  <c r="S31" i="8"/>
  <c r="R31" i="8"/>
  <c r="Q31" i="8"/>
  <c r="P31" i="8"/>
  <c r="O31" i="8"/>
  <c r="N31" i="8"/>
  <c r="M31" i="8"/>
  <c r="L31" i="8"/>
  <c r="K31" i="8"/>
  <c r="J31" i="8"/>
  <c r="I31" i="8"/>
  <c r="H31" i="8"/>
  <c r="G31" i="8"/>
  <c r="F31" i="8"/>
  <c r="E31" i="8"/>
  <c r="D31" i="8"/>
  <c r="B31" i="8"/>
  <c r="BC30" i="8"/>
  <c r="BB30" i="8"/>
  <c r="BA30" i="8"/>
  <c r="AZ30" i="8"/>
  <c r="AY30" i="8"/>
  <c r="AX30" i="8"/>
  <c r="AW30" i="8"/>
  <c r="AV30" i="8"/>
  <c r="AU30" i="8"/>
  <c r="AT30" i="8"/>
  <c r="AS30" i="8"/>
  <c r="AR30" i="8"/>
  <c r="AQ30" i="8"/>
  <c r="AP30" i="8"/>
  <c r="AO30" i="8"/>
  <c r="AN30" i="8"/>
  <c r="AM30" i="8"/>
  <c r="AL30" i="8"/>
  <c r="AK30" i="8"/>
  <c r="AJ30" i="8"/>
  <c r="AI30" i="8"/>
  <c r="AH30" i="8"/>
  <c r="AG30" i="8"/>
  <c r="AF30" i="8"/>
  <c r="AE30" i="8"/>
  <c r="AD30" i="8"/>
  <c r="AC30" i="8"/>
  <c r="AB30" i="8"/>
  <c r="AA30" i="8"/>
  <c r="Z30" i="8"/>
  <c r="Y30" i="8"/>
  <c r="X30" i="8"/>
  <c r="W30" i="8"/>
  <c r="V30" i="8"/>
  <c r="U30" i="8"/>
  <c r="T30" i="8"/>
  <c r="S30" i="8"/>
  <c r="R30" i="8"/>
  <c r="Q30" i="8"/>
  <c r="P30" i="8"/>
  <c r="O30" i="8"/>
  <c r="N30" i="8"/>
  <c r="M30" i="8"/>
  <c r="L30" i="8"/>
  <c r="K30" i="8"/>
  <c r="J30" i="8"/>
  <c r="I30" i="8"/>
  <c r="H30" i="8"/>
  <c r="G30" i="8"/>
  <c r="F30" i="8"/>
  <c r="E30" i="8"/>
  <c r="D30" i="8"/>
  <c r="B30" i="8"/>
  <c r="BC29" i="8"/>
  <c r="BB29" i="8"/>
  <c r="BA29" i="8"/>
  <c r="AZ29" i="8"/>
  <c r="AY29" i="8"/>
  <c r="AX29" i="8"/>
  <c r="AW29" i="8"/>
  <c r="AV29" i="8"/>
  <c r="AU29" i="8"/>
  <c r="AT29" i="8"/>
  <c r="AS29" i="8"/>
  <c r="AR29" i="8"/>
  <c r="AQ29" i="8"/>
  <c r="AP29" i="8"/>
  <c r="AO29" i="8"/>
  <c r="AN29" i="8"/>
  <c r="AM29" i="8"/>
  <c r="AL29" i="8"/>
  <c r="AK29" i="8"/>
  <c r="AJ29" i="8"/>
  <c r="AI29" i="8"/>
  <c r="AH29" i="8"/>
  <c r="AG29" i="8"/>
  <c r="AF29" i="8"/>
  <c r="AE29" i="8"/>
  <c r="AD29" i="8"/>
  <c r="AC29" i="8"/>
  <c r="AB29" i="8"/>
  <c r="AA29" i="8"/>
  <c r="Z29" i="8"/>
  <c r="Y29" i="8"/>
  <c r="X29" i="8"/>
  <c r="W29" i="8"/>
  <c r="V29" i="8"/>
  <c r="U29" i="8"/>
  <c r="T29" i="8"/>
  <c r="S29" i="8"/>
  <c r="R29" i="8"/>
  <c r="Q29" i="8"/>
  <c r="P29" i="8"/>
  <c r="O29" i="8"/>
  <c r="N29" i="8"/>
  <c r="M29" i="8"/>
  <c r="L29" i="8"/>
  <c r="K29" i="8"/>
  <c r="J29" i="8"/>
  <c r="I29" i="8"/>
  <c r="H29" i="8"/>
  <c r="G29" i="8"/>
  <c r="F29" i="8"/>
  <c r="E29" i="8"/>
  <c r="D29" i="8"/>
  <c r="B29" i="8"/>
  <c r="BC28" i="8"/>
  <c r="BB28" i="8"/>
  <c r="BA28" i="8"/>
  <c r="AZ28" i="8"/>
  <c r="AY28" i="8"/>
  <c r="AX28" i="8"/>
  <c r="AW28" i="8"/>
  <c r="AV28" i="8"/>
  <c r="AU28" i="8"/>
  <c r="AT28" i="8"/>
  <c r="AS28" i="8"/>
  <c r="AR28" i="8"/>
  <c r="AQ28" i="8"/>
  <c r="AP28" i="8"/>
  <c r="AO28" i="8"/>
  <c r="AN28" i="8"/>
  <c r="AM28" i="8"/>
  <c r="AL28" i="8"/>
  <c r="AK28" i="8"/>
  <c r="AJ28" i="8"/>
  <c r="AI28" i="8"/>
  <c r="AH28" i="8"/>
  <c r="AG28" i="8"/>
  <c r="AF28" i="8"/>
  <c r="AE28" i="8"/>
  <c r="AD28" i="8"/>
  <c r="AC28" i="8"/>
  <c r="AB28" i="8"/>
  <c r="AA28" i="8"/>
  <c r="Z28" i="8"/>
  <c r="Y28" i="8"/>
  <c r="X28" i="8"/>
  <c r="W28" i="8"/>
  <c r="V28" i="8"/>
  <c r="U28" i="8"/>
  <c r="T28" i="8"/>
  <c r="S28" i="8"/>
  <c r="R28" i="8"/>
  <c r="Q28" i="8"/>
  <c r="P28" i="8"/>
  <c r="O28" i="8"/>
  <c r="N28" i="8"/>
  <c r="M28" i="8"/>
  <c r="L28" i="8"/>
  <c r="K28" i="8"/>
  <c r="J28" i="8"/>
  <c r="I28" i="8"/>
  <c r="H28" i="8"/>
  <c r="G28" i="8"/>
  <c r="F28" i="8"/>
  <c r="E28" i="8"/>
  <c r="D28" i="8"/>
  <c r="B28" i="8"/>
  <c r="BC27" i="8"/>
  <c r="BB27" i="8"/>
  <c r="BA27" i="8"/>
  <c r="AZ27" i="8"/>
  <c r="AY27" i="8"/>
  <c r="AX27" i="8"/>
  <c r="AW27" i="8"/>
  <c r="AV27" i="8"/>
  <c r="AU27" i="8"/>
  <c r="AT27" i="8"/>
  <c r="AS27" i="8"/>
  <c r="AR27" i="8"/>
  <c r="AQ27" i="8"/>
  <c r="AP27" i="8"/>
  <c r="AO27" i="8"/>
  <c r="AN27" i="8"/>
  <c r="AM27" i="8"/>
  <c r="AL27" i="8"/>
  <c r="AK27" i="8"/>
  <c r="AJ27" i="8"/>
  <c r="AI27" i="8"/>
  <c r="AH27" i="8"/>
  <c r="AG27" i="8"/>
  <c r="AF27" i="8"/>
  <c r="AE27" i="8"/>
  <c r="AD27" i="8"/>
  <c r="AC27" i="8"/>
  <c r="AB27" i="8"/>
  <c r="AA27" i="8"/>
  <c r="Z27" i="8"/>
  <c r="Y27" i="8"/>
  <c r="X27" i="8"/>
  <c r="W27" i="8"/>
  <c r="V27" i="8"/>
  <c r="U27" i="8"/>
  <c r="T27" i="8"/>
  <c r="S27" i="8"/>
  <c r="R27" i="8"/>
  <c r="Q27" i="8"/>
  <c r="P27" i="8"/>
  <c r="O27" i="8"/>
  <c r="N27" i="8"/>
  <c r="M27" i="8"/>
  <c r="L27" i="8"/>
  <c r="K27" i="8"/>
  <c r="J27" i="8"/>
  <c r="I27" i="8"/>
  <c r="H27" i="8"/>
  <c r="G27" i="8"/>
  <c r="F27" i="8"/>
  <c r="E27" i="8"/>
  <c r="D27" i="8"/>
  <c r="B27" i="8"/>
  <c r="BC26" i="8"/>
  <c r="BB26" i="8"/>
  <c r="BA26" i="8"/>
  <c r="AZ26" i="8"/>
  <c r="AY26" i="8"/>
  <c r="AX26" i="8"/>
  <c r="AW26" i="8"/>
  <c r="AV26" i="8"/>
  <c r="AU26" i="8"/>
  <c r="AT26" i="8"/>
  <c r="AS26" i="8"/>
  <c r="AR26" i="8"/>
  <c r="AQ26" i="8"/>
  <c r="AP26" i="8"/>
  <c r="AO26" i="8"/>
  <c r="AN26" i="8"/>
  <c r="AM26" i="8"/>
  <c r="AL26" i="8"/>
  <c r="AK26" i="8"/>
  <c r="AJ26" i="8"/>
  <c r="AI26" i="8"/>
  <c r="AH26" i="8"/>
  <c r="AG26" i="8"/>
  <c r="AF26" i="8"/>
  <c r="AE26" i="8"/>
  <c r="AD26" i="8"/>
  <c r="AC26" i="8"/>
  <c r="AB26" i="8"/>
  <c r="AA26" i="8"/>
  <c r="Z26" i="8"/>
  <c r="Y26" i="8"/>
  <c r="X26" i="8"/>
  <c r="W26" i="8"/>
  <c r="V26" i="8"/>
  <c r="U26" i="8"/>
  <c r="T26" i="8"/>
  <c r="S26" i="8"/>
  <c r="R26" i="8"/>
  <c r="Q26" i="8"/>
  <c r="P26" i="8"/>
  <c r="O26" i="8"/>
  <c r="N26" i="8"/>
  <c r="M26" i="8"/>
  <c r="L26" i="8"/>
  <c r="K26" i="8"/>
  <c r="J26" i="8"/>
  <c r="I26" i="8"/>
  <c r="H26" i="8"/>
  <c r="G26" i="8"/>
  <c r="F26" i="8"/>
  <c r="E26" i="8"/>
  <c r="D26" i="8"/>
  <c r="B26" i="8"/>
  <c r="BC25" i="8"/>
  <c r="BB25" i="8"/>
  <c r="BA25" i="8"/>
  <c r="AZ25" i="8"/>
  <c r="AY25" i="8"/>
  <c r="AX25" i="8"/>
  <c r="AW25" i="8"/>
  <c r="AV25" i="8"/>
  <c r="AU25" i="8"/>
  <c r="AT25" i="8"/>
  <c r="AS25" i="8"/>
  <c r="AR25" i="8"/>
  <c r="AQ25" i="8"/>
  <c r="AP25" i="8"/>
  <c r="AO25" i="8"/>
  <c r="AN25" i="8"/>
  <c r="AM25" i="8"/>
  <c r="AL25" i="8"/>
  <c r="AK25" i="8"/>
  <c r="AJ25" i="8"/>
  <c r="AI25" i="8"/>
  <c r="AH25" i="8"/>
  <c r="AG25" i="8"/>
  <c r="AF25" i="8"/>
  <c r="AE25" i="8"/>
  <c r="AD25" i="8"/>
  <c r="AC25" i="8"/>
  <c r="AB25" i="8"/>
  <c r="AA25" i="8"/>
  <c r="Z25" i="8"/>
  <c r="Y25" i="8"/>
  <c r="X25" i="8"/>
  <c r="W25" i="8"/>
  <c r="V25" i="8"/>
  <c r="U25" i="8"/>
  <c r="T25" i="8"/>
  <c r="S25" i="8"/>
  <c r="R25" i="8"/>
  <c r="Q25" i="8"/>
  <c r="P25" i="8"/>
  <c r="O25" i="8"/>
  <c r="N25" i="8"/>
  <c r="M25" i="8"/>
  <c r="L25" i="8"/>
  <c r="K25" i="8"/>
  <c r="J25" i="8"/>
  <c r="I25" i="8"/>
  <c r="H25" i="8"/>
  <c r="G25" i="8"/>
  <c r="F25" i="8"/>
  <c r="E25" i="8"/>
  <c r="D25" i="8"/>
  <c r="B25" i="8"/>
  <c r="BC24" i="8"/>
  <c r="BB24" i="8"/>
  <c r="BA24" i="8"/>
  <c r="AZ24" i="8"/>
  <c r="AY24" i="8"/>
  <c r="AX24" i="8"/>
  <c r="AW24" i="8"/>
  <c r="AV24" i="8"/>
  <c r="AU24" i="8"/>
  <c r="AT24" i="8"/>
  <c r="AS24" i="8"/>
  <c r="AR24" i="8"/>
  <c r="AQ24" i="8"/>
  <c r="AP24" i="8"/>
  <c r="AO24" i="8"/>
  <c r="AN24" i="8"/>
  <c r="AM24" i="8"/>
  <c r="AL24" i="8"/>
  <c r="AK24" i="8"/>
  <c r="AJ24" i="8"/>
  <c r="AI24" i="8"/>
  <c r="AH24" i="8"/>
  <c r="AG24" i="8"/>
  <c r="AF24" i="8"/>
  <c r="AE24" i="8"/>
  <c r="AD24" i="8"/>
  <c r="AC24" i="8"/>
  <c r="AB24" i="8"/>
  <c r="AA24" i="8"/>
  <c r="Z24" i="8"/>
  <c r="Y24" i="8"/>
  <c r="X24" i="8"/>
  <c r="W24" i="8"/>
  <c r="V24" i="8"/>
  <c r="U24" i="8"/>
  <c r="T24" i="8"/>
  <c r="S24" i="8"/>
  <c r="R24" i="8"/>
  <c r="Q24" i="8"/>
  <c r="P24" i="8"/>
  <c r="O24" i="8"/>
  <c r="N24" i="8"/>
  <c r="M24" i="8"/>
  <c r="L24" i="8"/>
  <c r="K24" i="8"/>
  <c r="J24" i="8"/>
  <c r="I24" i="8"/>
  <c r="H24" i="8"/>
  <c r="G24" i="8"/>
  <c r="F24" i="8"/>
  <c r="E24" i="8"/>
  <c r="D24" i="8"/>
  <c r="B24" i="8"/>
  <c r="BC23" i="8"/>
  <c r="BB23" i="8"/>
  <c r="BA23" i="8"/>
  <c r="AZ23" i="8"/>
  <c r="AY23" i="8"/>
  <c r="AX23" i="8"/>
  <c r="AW23" i="8"/>
  <c r="AV23" i="8"/>
  <c r="AU23" i="8"/>
  <c r="AT23" i="8"/>
  <c r="AS23" i="8"/>
  <c r="AR23" i="8"/>
  <c r="AQ23" i="8"/>
  <c r="AP23" i="8"/>
  <c r="AO23" i="8"/>
  <c r="AN23" i="8"/>
  <c r="AM23" i="8"/>
  <c r="AL23" i="8"/>
  <c r="AK23" i="8"/>
  <c r="AJ23" i="8"/>
  <c r="AI23" i="8"/>
  <c r="AH23" i="8"/>
  <c r="AG23" i="8"/>
  <c r="AF23" i="8"/>
  <c r="AE23" i="8"/>
  <c r="AD23" i="8"/>
  <c r="AC23" i="8"/>
  <c r="AB23" i="8"/>
  <c r="AA23" i="8"/>
  <c r="Z23" i="8"/>
  <c r="Y23" i="8"/>
  <c r="X23" i="8"/>
  <c r="W23" i="8"/>
  <c r="V23" i="8"/>
  <c r="U23" i="8"/>
  <c r="T23" i="8"/>
  <c r="S23" i="8"/>
  <c r="R23" i="8"/>
  <c r="Q23" i="8"/>
  <c r="P23" i="8"/>
  <c r="O23" i="8"/>
  <c r="N23" i="8"/>
  <c r="M23" i="8"/>
  <c r="L23" i="8"/>
  <c r="K23" i="8"/>
  <c r="J23" i="8"/>
  <c r="I23" i="8"/>
  <c r="H23" i="8"/>
  <c r="G23" i="8"/>
  <c r="F23" i="8"/>
  <c r="E23" i="8"/>
  <c r="D23" i="8"/>
  <c r="B23" i="8"/>
  <c r="BC22" i="8"/>
  <c r="BB22" i="8"/>
  <c r="BA22" i="8"/>
  <c r="AZ22" i="8"/>
  <c r="AY22" i="8"/>
  <c r="AX22" i="8"/>
  <c r="AW22" i="8"/>
  <c r="AV22" i="8"/>
  <c r="AU22" i="8"/>
  <c r="AT22" i="8"/>
  <c r="AS22" i="8"/>
  <c r="AR22" i="8"/>
  <c r="AQ22" i="8"/>
  <c r="AP22" i="8"/>
  <c r="AO22" i="8"/>
  <c r="AN22" i="8"/>
  <c r="AM22" i="8"/>
  <c r="AL22" i="8"/>
  <c r="AK22" i="8"/>
  <c r="AJ22" i="8"/>
  <c r="AI22" i="8"/>
  <c r="AH22" i="8"/>
  <c r="AG22" i="8"/>
  <c r="AF22" i="8"/>
  <c r="AE22" i="8"/>
  <c r="AD22" i="8"/>
  <c r="AC22" i="8"/>
  <c r="AB22" i="8"/>
  <c r="AA22" i="8"/>
  <c r="Z22" i="8"/>
  <c r="Y22" i="8"/>
  <c r="X22" i="8"/>
  <c r="W22" i="8"/>
  <c r="V22" i="8"/>
  <c r="U22" i="8"/>
  <c r="T22" i="8"/>
  <c r="S22" i="8"/>
  <c r="R22" i="8"/>
  <c r="Q22" i="8"/>
  <c r="P22" i="8"/>
  <c r="O22" i="8"/>
  <c r="N22" i="8"/>
  <c r="M22" i="8"/>
  <c r="L22" i="8"/>
  <c r="K22" i="8"/>
  <c r="J22" i="8"/>
  <c r="I22" i="8"/>
  <c r="H22" i="8"/>
  <c r="G22" i="8"/>
  <c r="F22" i="8"/>
  <c r="E22" i="8"/>
  <c r="D22" i="8"/>
  <c r="B22" i="8"/>
  <c r="BC21" i="8"/>
  <c r="BB21" i="8"/>
  <c r="BA21" i="8"/>
  <c r="AZ21" i="8"/>
  <c r="AY21" i="8"/>
  <c r="AX21" i="8"/>
  <c r="AW21" i="8"/>
  <c r="AV21" i="8"/>
  <c r="AU21" i="8"/>
  <c r="AT21" i="8"/>
  <c r="AS21" i="8"/>
  <c r="AR21" i="8"/>
  <c r="AQ21" i="8"/>
  <c r="AP21" i="8"/>
  <c r="AO21" i="8"/>
  <c r="AN21" i="8"/>
  <c r="AM21" i="8"/>
  <c r="AL21" i="8"/>
  <c r="AK21" i="8"/>
  <c r="AJ21" i="8"/>
  <c r="AI21" i="8"/>
  <c r="AH21" i="8"/>
  <c r="AG21" i="8"/>
  <c r="AF21" i="8"/>
  <c r="AE21" i="8"/>
  <c r="AD21" i="8"/>
  <c r="AC21" i="8"/>
  <c r="AB21" i="8"/>
  <c r="AA21" i="8"/>
  <c r="Z21" i="8"/>
  <c r="Y21" i="8"/>
  <c r="X21" i="8"/>
  <c r="W21" i="8"/>
  <c r="V21" i="8"/>
  <c r="U21" i="8"/>
  <c r="T21" i="8"/>
  <c r="S21" i="8"/>
  <c r="R21" i="8"/>
  <c r="Q21" i="8"/>
  <c r="P21" i="8"/>
  <c r="O21" i="8"/>
  <c r="N21" i="8"/>
  <c r="M21" i="8"/>
  <c r="L21" i="8"/>
  <c r="K21" i="8"/>
  <c r="J21" i="8"/>
  <c r="I21" i="8"/>
  <c r="H21" i="8"/>
  <c r="G21" i="8"/>
  <c r="F21" i="8"/>
  <c r="E21" i="8"/>
  <c r="D21" i="8"/>
  <c r="B21" i="8"/>
  <c r="BC20" i="8"/>
  <c r="BB20" i="8"/>
  <c r="BA20" i="8"/>
  <c r="AZ20" i="8"/>
  <c r="AY20" i="8"/>
  <c r="AX20" i="8"/>
  <c r="AW20" i="8"/>
  <c r="AV20" i="8"/>
  <c r="AU20" i="8"/>
  <c r="AT20" i="8"/>
  <c r="AS20" i="8"/>
  <c r="AR20" i="8"/>
  <c r="AQ20" i="8"/>
  <c r="AP20" i="8"/>
  <c r="AO20" i="8"/>
  <c r="AN20" i="8"/>
  <c r="AM20" i="8"/>
  <c r="AL20" i="8"/>
  <c r="AK20" i="8"/>
  <c r="AJ20" i="8"/>
  <c r="AI20" i="8"/>
  <c r="AH20" i="8"/>
  <c r="AG20" i="8"/>
  <c r="AF20" i="8"/>
  <c r="AE20" i="8"/>
  <c r="AD20" i="8"/>
  <c r="AC20" i="8"/>
  <c r="AB20" i="8"/>
  <c r="AA20" i="8"/>
  <c r="Z20" i="8"/>
  <c r="Y20" i="8"/>
  <c r="X20" i="8"/>
  <c r="W20" i="8"/>
  <c r="V20" i="8"/>
  <c r="U20" i="8"/>
  <c r="T20" i="8"/>
  <c r="S20" i="8"/>
  <c r="R20" i="8"/>
  <c r="Q20" i="8"/>
  <c r="P20" i="8"/>
  <c r="O20" i="8"/>
  <c r="N20" i="8"/>
  <c r="M20" i="8"/>
  <c r="L20" i="8"/>
  <c r="K20" i="8"/>
  <c r="J20" i="8"/>
  <c r="I20" i="8"/>
  <c r="H20" i="8"/>
  <c r="G20" i="8"/>
  <c r="F20" i="8"/>
  <c r="E20" i="8"/>
  <c r="D20" i="8"/>
  <c r="B20" i="8"/>
  <c r="BC19" i="8"/>
  <c r="BB19" i="8"/>
  <c r="BA19" i="8"/>
  <c r="AZ19" i="8"/>
  <c r="AY19" i="8"/>
  <c r="AX19" i="8"/>
  <c r="AW19" i="8"/>
  <c r="AV19" i="8"/>
  <c r="AU19" i="8"/>
  <c r="AT19" i="8"/>
  <c r="AS19" i="8"/>
  <c r="AR19" i="8"/>
  <c r="AQ19" i="8"/>
  <c r="AP19" i="8"/>
  <c r="AO19" i="8"/>
  <c r="AN19" i="8"/>
  <c r="AM19" i="8"/>
  <c r="AL19" i="8"/>
  <c r="AK19" i="8"/>
  <c r="AJ19" i="8"/>
  <c r="AI19" i="8"/>
  <c r="AH19" i="8"/>
  <c r="AG19" i="8"/>
  <c r="AF19" i="8"/>
  <c r="AE19" i="8"/>
  <c r="AD19" i="8"/>
  <c r="AC19" i="8"/>
  <c r="AB19" i="8"/>
  <c r="AA19" i="8"/>
  <c r="Z19" i="8"/>
  <c r="Y19" i="8"/>
  <c r="X19" i="8"/>
  <c r="W19" i="8"/>
  <c r="V19" i="8"/>
  <c r="U19" i="8"/>
  <c r="T19" i="8"/>
  <c r="S19" i="8"/>
  <c r="R19" i="8"/>
  <c r="Q19" i="8"/>
  <c r="P19" i="8"/>
  <c r="O19" i="8"/>
  <c r="N19" i="8"/>
  <c r="M19" i="8"/>
  <c r="L19" i="8"/>
  <c r="K19" i="8"/>
  <c r="J19" i="8"/>
  <c r="I19" i="8"/>
  <c r="H19" i="8"/>
  <c r="G19" i="8"/>
  <c r="F19" i="8"/>
  <c r="E19" i="8"/>
  <c r="D19" i="8"/>
  <c r="B19" i="8"/>
  <c r="BC18" i="8"/>
  <c r="BB18" i="8"/>
  <c r="BA18" i="8"/>
  <c r="AZ18" i="8"/>
  <c r="AY18" i="8"/>
  <c r="AX18" i="8"/>
  <c r="AW18" i="8"/>
  <c r="AV18" i="8"/>
  <c r="AU18" i="8"/>
  <c r="AT18" i="8"/>
  <c r="AS18" i="8"/>
  <c r="AR18" i="8"/>
  <c r="AQ18" i="8"/>
  <c r="AP18" i="8"/>
  <c r="AO18" i="8"/>
  <c r="AN18" i="8"/>
  <c r="AM18" i="8"/>
  <c r="AL18" i="8"/>
  <c r="AK18" i="8"/>
  <c r="AJ18" i="8"/>
  <c r="AI18" i="8"/>
  <c r="AH18" i="8"/>
  <c r="AG18" i="8"/>
  <c r="AF18" i="8"/>
  <c r="AE18" i="8"/>
  <c r="AD18" i="8"/>
  <c r="AC18" i="8"/>
  <c r="AB18" i="8"/>
  <c r="AA18" i="8"/>
  <c r="Z18" i="8"/>
  <c r="Y18" i="8"/>
  <c r="X18" i="8"/>
  <c r="W18" i="8"/>
  <c r="V18" i="8"/>
  <c r="U18" i="8"/>
  <c r="T18" i="8"/>
  <c r="S18" i="8"/>
  <c r="R18" i="8"/>
  <c r="Q18" i="8"/>
  <c r="P18" i="8"/>
  <c r="O18" i="8"/>
  <c r="N18" i="8"/>
  <c r="M18" i="8"/>
  <c r="L18" i="8"/>
  <c r="K18" i="8"/>
  <c r="J18" i="8"/>
  <c r="I18" i="8"/>
  <c r="H18" i="8"/>
  <c r="G18" i="8"/>
  <c r="F18" i="8"/>
  <c r="E18" i="8"/>
  <c r="D18" i="8"/>
  <c r="B18" i="8"/>
  <c r="BC17" i="8"/>
  <c r="BB17" i="8"/>
  <c r="BA17" i="8"/>
  <c r="AZ17" i="8"/>
  <c r="AY17" i="8"/>
  <c r="AX17" i="8"/>
  <c r="AW17" i="8"/>
  <c r="AV17" i="8"/>
  <c r="AU17" i="8"/>
  <c r="AT17" i="8"/>
  <c r="AS17" i="8"/>
  <c r="AR17" i="8"/>
  <c r="AQ17" i="8"/>
  <c r="AP17" i="8"/>
  <c r="AO17" i="8"/>
  <c r="AN17" i="8"/>
  <c r="AM17" i="8"/>
  <c r="AL17" i="8"/>
  <c r="AK17" i="8"/>
  <c r="AJ17" i="8"/>
  <c r="AI17" i="8"/>
  <c r="AH17" i="8"/>
  <c r="AG17" i="8"/>
  <c r="AF17" i="8"/>
  <c r="AE17" i="8"/>
  <c r="AD17" i="8"/>
  <c r="AC17" i="8"/>
  <c r="AB17" i="8"/>
  <c r="AA17" i="8"/>
  <c r="Z17" i="8"/>
  <c r="Y17" i="8"/>
  <c r="X17" i="8"/>
  <c r="W17" i="8"/>
  <c r="V17" i="8"/>
  <c r="U17" i="8"/>
  <c r="T17" i="8"/>
  <c r="S17" i="8"/>
  <c r="R17" i="8"/>
  <c r="Q17" i="8"/>
  <c r="P17" i="8"/>
  <c r="O17" i="8"/>
  <c r="N17" i="8"/>
  <c r="M17" i="8"/>
  <c r="L17" i="8"/>
  <c r="K17" i="8"/>
  <c r="J17" i="8"/>
  <c r="I17" i="8"/>
  <c r="H17" i="8"/>
  <c r="G17" i="8"/>
  <c r="F17" i="8"/>
  <c r="E17" i="8"/>
  <c r="D17" i="8"/>
  <c r="B17" i="8"/>
  <c r="BC16" i="8"/>
  <c r="BB16" i="8"/>
  <c r="BA16" i="8"/>
  <c r="AZ16" i="8"/>
  <c r="AY16" i="8"/>
  <c r="AX16" i="8"/>
  <c r="AW16" i="8"/>
  <c r="AV16" i="8"/>
  <c r="AU16" i="8"/>
  <c r="AT16" i="8"/>
  <c r="AS16" i="8"/>
  <c r="AR16" i="8"/>
  <c r="AQ16" i="8"/>
  <c r="AP16" i="8"/>
  <c r="AO16" i="8"/>
  <c r="AN16" i="8"/>
  <c r="AM16" i="8"/>
  <c r="AL16" i="8"/>
  <c r="AK16" i="8"/>
  <c r="AJ16" i="8"/>
  <c r="AI16" i="8"/>
  <c r="AH16" i="8"/>
  <c r="AG16" i="8"/>
  <c r="AF16" i="8"/>
  <c r="AE16" i="8"/>
  <c r="AD16" i="8"/>
  <c r="AC16" i="8"/>
  <c r="AB16" i="8"/>
  <c r="AA16" i="8"/>
  <c r="Z16" i="8"/>
  <c r="Y16" i="8"/>
  <c r="X16" i="8"/>
  <c r="W16" i="8"/>
  <c r="V16" i="8"/>
  <c r="U16" i="8"/>
  <c r="T16" i="8"/>
  <c r="S16" i="8"/>
  <c r="R16" i="8"/>
  <c r="Q16" i="8"/>
  <c r="P16" i="8"/>
  <c r="O16" i="8"/>
  <c r="N16" i="8"/>
  <c r="M16" i="8"/>
  <c r="L16" i="8"/>
  <c r="K16" i="8"/>
  <c r="J16" i="8"/>
  <c r="I16" i="8"/>
  <c r="H16" i="8"/>
  <c r="G16" i="8"/>
  <c r="F16" i="8"/>
  <c r="E16" i="8"/>
  <c r="D16" i="8"/>
  <c r="B16" i="8"/>
  <c r="BC15" i="8"/>
  <c r="BB15" i="8"/>
  <c r="BA15" i="8"/>
  <c r="AZ15" i="8"/>
  <c r="AY15" i="8"/>
  <c r="AX15" i="8"/>
  <c r="AW15" i="8"/>
  <c r="AV15" i="8"/>
  <c r="AU15" i="8"/>
  <c r="AT15" i="8"/>
  <c r="AS15" i="8"/>
  <c r="AR15" i="8"/>
  <c r="AQ15" i="8"/>
  <c r="AP15" i="8"/>
  <c r="AO15" i="8"/>
  <c r="AN15" i="8"/>
  <c r="AM15" i="8"/>
  <c r="AL15" i="8"/>
  <c r="AK15" i="8"/>
  <c r="AJ15" i="8"/>
  <c r="AI15" i="8"/>
  <c r="AH15" i="8"/>
  <c r="AG15" i="8"/>
  <c r="AF15" i="8"/>
  <c r="AE15" i="8"/>
  <c r="AD15" i="8"/>
  <c r="AC15" i="8"/>
  <c r="AB15" i="8"/>
  <c r="AA15" i="8"/>
  <c r="Z15" i="8"/>
  <c r="Y15" i="8"/>
  <c r="X15" i="8"/>
  <c r="W15" i="8"/>
  <c r="V15" i="8"/>
  <c r="U15" i="8"/>
  <c r="T15" i="8"/>
  <c r="S15" i="8"/>
  <c r="R15" i="8"/>
  <c r="Q15" i="8"/>
  <c r="P15" i="8"/>
  <c r="O15" i="8"/>
  <c r="N15" i="8"/>
  <c r="M15" i="8"/>
  <c r="L15" i="8"/>
  <c r="K15" i="8"/>
  <c r="J15" i="8"/>
  <c r="I15" i="8"/>
  <c r="H15" i="8"/>
  <c r="G15" i="8"/>
  <c r="F15" i="8"/>
  <c r="E15" i="8"/>
  <c r="D15" i="8"/>
  <c r="B15" i="8"/>
  <c r="BC14" i="8"/>
  <c r="BB14" i="8"/>
  <c r="BA14" i="8"/>
  <c r="AZ14" i="8"/>
  <c r="AY14" i="8"/>
  <c r="AX14" i="8"/>
  <c r="AW14" i="8"/>
  <c r="AV14" i="8"/>
  <c r="AU14" i="8"/>
  <c r="AT14" i="8"/>
  <c r="AS14" i="8"/>
  <c r="AR14" i="8"/>
  <c r="AQ14" i="8"/>
  <c r="AP14" i="8"/>
  <c r="AO14" i="8"/>
  <c r="AN14" i="8"/>
  <c r="AM14" i="8"/>
  <c r="AL14" i="8"/>
  <c r="AK14" i="8"/>
  <c r="AJ14" i="8"/>
  <c r="AI14" i="8"/>
  <c r="AH14" i="8"/>
  <c r="AG14" i="8"/>
  <c r="AF14" i="8"/>
  <c r="AE14" i="8"/>
  <c r="AD14" i="8"/>
  <c r="AC14" i="8"/>
  <c r="AB14" i="8"/>
  <c r="AA14" i="8"/>
  <c r="Z14" i="8"/>
  <c r="Y14" i="8"/>
  <c r="X14" i="8"/>
  <c r="W14" i="8"/>
  <c r="V14" i="8"/>
  <c r="U14" i="8"/>
  <c r="T14" i="8"/>
  <c r="S14" i="8"/>
  <c r="R14" i="8"/>
  <c r="Q14" i="8"/>
  <c r="P14" i="8"/>
  <c r="O14" i="8"/>
  <c r="N14" i="8"/>
  <c r="M14" i="8"/>
  <c r="L14" i="8"/>
  <c r="K14" i="8"/>
  <c r="J14" i="8"/>
  <c r="I14" i="8"/>
  <c r="H14" i="8"/>
  <c r="G14" i="8"/>
  <c r="F14" i="8"/>
  <c r="E14" i="8"/>
  <c r="D14" i="8"/>
  <c r="B14" i="8"/>
  <c r="BC13" i="8"/>
  <c r="BB13" i="8"/>
  <c r="BA13" i="8"/>
  <c r="AZ13" i="8"/>
  <c r="AY13" i="8"/>
  <c r="AX13" i="8"/>
  <c r="AW13" i="8"/>
  <c r="AV13" i="8"/>
  <c r="AU13" i="8"/>
  <c r="AT13" i="8"/>
  <c r="AS13" i="8"/>
  <c r="AR13" i="8"/>
  <c r="AQ13" i="8"/>
  <c r="AP13" i="8"/>
  <c r="AO13" i="8"/>
  <c r="AN13" i="8"/>
  <c r="AM13" i="8"/>
  <c r="AL13" i="8"/>
  <c r="AK13" i="8"/>
  <c r="AJ13" i="8"/>
  <c r="AI13" i="8"/>
  <c r="AH13" i="8"/>
  <c r="AG13" i="8"/>
  <c r="AF13" i="8"/>
  <c r="AE13" i="8"/>
  <c r="AD13" i="8"/>
  <c r="AC13" i="8"/>
  <c r="AB13" i="8"/>
  <c r="AA13" i="8"/>
  <c r="Z13" i="8"/>
  <c r="Y13" i="8"/>
  <c r="X13" i="8"/>
  <c r="W13" i="8"/>
  <c r="V13" i="8"/>
  <c r="U13" i="8"/>
  <c r="T13" i="8"/>
  <c r="S13" i="8"/>
  <c r="R13" i="8"/>
  <c r="Q13" i="8"/>
  <c r="P13" i="8"/>
  <c r="O13" i="8"/>
  <c r="N13" i="8"/>
  <c r="M13" i="8"/>
  <c r="L13" i="8"/>
  <c r="K13" i="8"/>
  <c r="J13" i="8"/>
  <c r="I13" i="8"/>
  <c r="H13" i="8"/>
  <c r="G13" i="8"/>
  <c r="F13" i="8"/>
  <c r="E13" i="8"/>
  <c r="D13" i="8"/>
  <c r="B13" i="8"/>
  <c r="BC12" i="8"/>
  <c r="BB12" i="8"/>
  <c r="BA12" i="8"/>
  <c r="AZ12" i="8"/>
  <c r="AY12" i="8"/>
  <c r="AX12" i="8"/>
  <c r="AW12" i="8"/>
  <c r="AV12" i="8"/>
  <c r="AU12" i="8"/>
  <c r="AT12" i="8"/>
  <c r="AS12" i="8"/>
  <c r="AR12" i="8"/>
  <c r="AQ12" i="8"/>
  <c r="AP12" i="8"/>
  <c r="AO12" i="8"/>
  <c r="AN12" i="8"/>
  <c r="AM12" i="8"/>
  <c r="AL12" i="8"/>
  <c r="AK12" i="8"/>
  <c r="AJ12" i="8"/>
  <c r="AI12" i="8"/>
  <c r="AH12" i="8"/>
  <c r="AG12" i="8"/>
  <c r="AF12" i="8"/>
  <c r="AE12" i="8"/>
  <c r="AD12" i="8"/>
  <c r="AC12" i="8"/>
  <c r="AB12" i="8"/>
  <c r="AA12" i="8"/>
  <c r="Z12" i="8"/>
  <c r="Y12" i="8"/>
  <c r="X12" i="8"/>
  <c r="W12" i="8"/>
  <c r="V12" i="8"/>
  <c r="U12" i="8"/>
  <c r="T12" i="8"/>
  <c r="S12" i="8"/>
  <c r="R12" i="8"/>
  <c r="Q12" i="8"/>
  <c r="P12" i="8"/>
  <c r="O12" i="8"/>
  <c r="N12" i="8"/>
  <c r="M12" i="8"/>
  <c r="L12" i="8"/>
  <c r="K12" i="8"/>
  <c r="J12" i="8"/>
  <c r="I12" i="8"/>
  <c r="H12" i="8"/>
  <c r="G12" i="8"/>
  <c r="F12" i="8"/>
  <c r="E12" i="8"/>
  <c r="D12" i="8"/>
  <c r="B12" i="8"/>
  <c r="BC11" i="8"/>
  <c r="BB11" i="8"/>
  <c r="BA11" i="8"/>
  <c r="AZ11" i="8"/>
  <c r="AY11" i="8"/>
  <c r="AX11" i="8"/>
  <c r="AW11" i="8"/>
  <c r="AV11" i="8"/>
  <c r="AU11" i="8"/>
  <c r="AT11" i="8"/>
  <c r="AS11" i="8"/>
  <c r="AR11" i="8"/>
  <c r="AQ11" i="8"/>
  <c r="AP11" i="8"/>
  <c r="AO11" i="8"/>
  <c r="AN11" i="8"/>
  <c r="AM11" i="8"/>
  <c r="AL11" i="8"/>
  <c r="AK11" i="8"/>
  <c r="AJ11" i="8"/>
  <c r="AI11" i="8"/>
  <c r="AH11" i="8"/>
  <c r="AG11" i="8"/>
  <c r="AF11" i="8"/>
  <c r="AE11" i="8"/>
  <c r="AD11" i="8"/>
  <c r="AC11" i="8"/>
  <c r="AB11" i="8"/>
  <c r="AA11" i="8"/>
  <c r="Z11" i="8"/>
  <c r="Y11" i="8"/>
  <c r="X11" i="8"/>
  <c r="W11" i="8"/>
  <c r="V11" i="8"/>
  <c r="U11" i="8"/>
  <c r="T11" i="8"/>
  <c r="S11" i="8"/>
  <c r="R11" i="8"/>
  <c r="Q11" i="8"/>
  <c r="P11" i="8"/>
  <c r="O11" i="8"/>
  <c r="N11" i="8"/>
  <c r="M11" i="8"/>
  <c r="L11" i="8"/>
  <c r="K11" i="8"/>
  <c r="J11" i="8"/>
  <c r="I11" i="8"/>
  <c r="H11" i="8"/>
  <c r="G11" i="8"/>
  <c r="F11" i="8"/>
  <c r="E11" i="8"/>
  <c r="D11" i="8"/>
  <c r="B11" i="8"/>
  <c r="BC10" i="8"/>
  <c r="BB10" i="8"/>
  <c r="BA10" i="8"/>
  <c r="AZ10" i="8"/>
  <c r="AY10" i="8"/>
  <c r="AX10" i="8"/>
  <c r="AW10" i="8"/>
  <c r="AV10" i="8"/>
  <c r="AU10" i="8"/>
  <c r="AT10" i="8"/>
  <c r="AS10" i="8"/>
  <c r="AR10" i="8"/>
  <c r="AQ10" i="8"/>
  <c r="AP10" i="8"/>
  <c r="AO10" i="8"/>
  <c r="AN10" i="8"/>
  <c r="AM10" i="8"/>
  <c r="AL10" i="8"/>
  <c r="AK10" i="8"/>
  <c r="AJ10" i="8"/>
  <c r="AI10" i="8"/>
  <c r="AH10" i="8"/>
  <c r="AG10" i="8"/>
  <c r="AF10" i="8"/>
  <c r="AE10" i="8"/>
  <c r="AD10" i="8"/>
  <c r="AC10" i="8"/>
  <c r="AB10" i="8"/>
  <c r="AA10" i="8"/>
  <c r="Z10" i="8"/>
  <c r="Y10" i="8"/>
  <c r="X10" i="8"/>
  <c r="W10" i="8"/>
  <c r="V10" i="8"/>
  <c r="U10" i="8"/>
  <c r="T10" i="8"/>
  <c r="S10" i="8"/>
  <c r="R10" i="8"/>
  <c r="Q10" i="8"/>
  <c r="P10" i="8"/>
  <c r="O10" i="8"/>
  <c r="N10" i="8"/>
  <c r="M10" i="8"/>
  <c r="L10" i="8"/>
  <c r="K10" i="8"/>
  <c r="J10" i="8"/>
  <c r="I10" i="8"/>
  <c r="H10" i="8"/>
  <c r="G10" i="8"/>
  <c r="F10" i="8"/>
  <c r="E10" i="8"/>
  <c r="D10" i="8"/>
  <c r="B10" i="8"/>
  <c r="BC9" i="8"/>
  <c r="BB9" i="8"/>
  <c r="BA9" i="8"/>
  <c r="AZ9" i="8"/>
  <c r="AY9" i="8"/>
  <c r="AX9" i="8"/>
  <c r="AW9" i="8"/>
  <c r="AV9" i="8"/>
  <c r="AU9" i="8"/>
  <c r="AT9" i="8"/>
  <c r="AS9" i="8"/>
  <c r="AR9" i="8"/>
  <c r="AQ9" i="8"/>
  <c r="AP9" i="8"/>
  <c r="AO9" i="8"/>
  <c r="AN9" i="8"/>
  <c r="AM9" i="8"/>
  <c r="AL9" i="8"/>
  <c r="AK9" i="8"/>
  <c r="AJ9" i="8"/>
  <c r="AI9" i="8"/>
  <c r="AH9" i="8"/>
  <c r="AG9" i="8"/>
  <c r="AF9" i="8"/>
  <c r="AE9" i="8"/>
  <c r="AD9" i="8"/>
  <c r="AC9" i="8"/>
  <c r="AB9" i="8"/>
  <c r="AA9" i="8"/>
  <c r="Z9" i="8"/>
  <c r="Y9" i="8"/>
  <c r="X9" i="8"/>
  <c r="W9" i="8"/>
  <c r="V9" i="8"/>
  <c r="U9" i="8"/>
  <c r="T9" i="8"/>
  <c r="S9" i="8"/>
  <c r="R9" i="8"/>
  <c r="Q9" i="8"/>
  <c r="P9" i="8"/>
  <c r="O9" i="8"/>
  <c r="N9" i="8"/>
  <c r="M9" i="8"/>
  <c r="L9" i="8"/>
  <c r="K9" i="8"/>
  <c r="J9" i="8"/>
  <c r="I9" i="8"/>
  <c r="H9" i="8"/>
  <c r="G9" i="8"/>
  <c r="F9" i="8"/>
  <c r="E9" i="8"/>
  <c r="D9" i="8"/>
  <c r="B9" i="8"/>
  <c r="G82" i="10" l="1"/>
  <c r="H6" i="19"/>
  <c r="H187" i="19"/>
  <c r="F95" i="10"/>
  <c r="H81" i="17"/>
  <c r="H44" i="16"/>
  <c r="H457" i="19"/>
  <c r="H19" i="19"/>
  <c r="H9" i="18"/>
  <c r="D470" i="19"/>
  <c r="H17" i="19"/>
  <c r="H260" i="18"/>
  <c r="H171" i="18"/>
  <c r="F273" i="18"/>
  <c r="H99" i="18"/>
  <c r="H206" i="19"/>
  <c r="E39" i="13"/>
  <c r="H14" i="19"/>
  <c r="D95" i="10"/>
  <c r="H90" i="17"/>
  <c r="E470" i="19"/>
  <c r="H16" i="19"/>
  <c r="H52" i="19"/>
  <c r="H13" i="19"/>
  <c r="F121" i="10"/>
  <c r="F470" i="19"/>
  <c r="G93" i="10"/>
  <c r="H382" i="19"/>
  <c r="C121" i="10"/>
  <c r="C93" i="17"/>
  <c r="H93" i="17" s="1"/>
  <c r="H8" i="17"/>
  <c r="H11" i="19"/>
  <c r="G105" i="10"/>
  <c r="B121" i="10"/>
  <c r="G78" i="10"/>
  <c r="E95" i="10"/>
  <c r="H37" i="13"/>
  <c r="E273" i="18"/>
  <c r="H55" i="19"/>
  <c r="H13" i="18"/>
  <c r="G57" i="16"/>
  <c r="H14" i="16"/>
  <c r="C95" i="10"/>
  <c r="G94" i="10"/>
  <c r="H185" i="18"/>
  <c r="H197" i="19"/>
  <c r="G273" i="18"/>
  <c r="C470" i="19"/>
  <c r="H2" i="19"/>
  <c r="C273" i="18"/>
  <c r="H5" i="18"/>
  <c r="C39" i="13"/>
  <c r="H9" i="13"/>
  <c r="H25" i="13"/>
  <c r="G113" i="10"/>
  <c r="H4" i="19"/>
  <c r="H9" i="17"/>
  <c r="G92" i="10"/>
  <c r="H210" i="19"/>
  <c r="G81" i="10"/>
  <c r="H76" i="17"/>
  <c r="C57" i="16"/>
  <c r="H12" i="16"/>
  <c r="D273" i="18"/>
  <c r="H42" i="16"/>
  <c r="F57" i="16"/>
  <c r="H103" i="18"/>
  <c r="H13" i="17"/>
  <c r="G83" i="10"/>
  <c r="H26" i="19"/>
  <c r="E57" i="16"/>
  <c r="H8" i="19"/>
  <c r="H9" i="16"/>
  <c r="D57" i="16"/>
  <c r="H18" i="19"/>
  <c r="H116" i="19"/>
  <c r="D39" i="13"/>
  <c r="G470" i="19"/>
  <c r="H202" i="19"/>
  <c r="H120" i="19"/>
  <c r="G107" i="10"/>
  <c r="H12" i="19"/>
  <c r="H183" i="19"/>
  <c r="H27" i="13"/>
  <c r="H42" i="19"/>
  <c r="G79" i="10"/>
  <c r="G95" i="10" s="1"/>
  <c r="B95" i="10"/>
  <c r="H368" i="19"/>
  <c r="H296" i="19"/>
  <c r="H44" i="19"/>
  <c r="F178" i="9"/>
  <c r="E102" i="9"/>
  <c r="D102" i="9"/>
  <c r="H470" i="19" l="1"/>
  <c r="G98" i="10"/>
  <c r="G97" i="10"/>
  <c r="H57" i="16"/>
  <c r="H39" i="13"/>
  <c r="G121" i="10"/>
  <c r="H273" i="18"/>
  <c r="H178" i="9"/>
  <c r="J178" i="9"/>
  <c r="M178" i="9"/>
  <c r="S178" i="9"/>
  <c r="W178" i="9"/>
  <c r="O178" i="9"/>
  <c r="Q178" i="9"/>
  <c r="U178" i="9"/>
  <c r="I178" i="9"/>
  <c r="L178" i="9"/>
  <c r="P178" i="9"/>
  <c r="R178" i="9"/>
  <c r="V178" i="9"/>
  <c r="Z178" i="9"/>
  <c r="G178" i="9"/>
  <c r="K178" i="9"/>
  <c r="N178" i="9"/>
  <c r="T178" i="9"/>
  <c r="X178" i="9"/>
  <c r="Y178" i="9"/>
  <c r="BY315" i="8"/>
  <c r="AA293" i="8"/>
  <c r="Q270" i="8"/>
  <c r="F102" i="9"/>
  <c r="H102" i="9"/>
  <c r="L102" i="9"/>
  <c r="L247" i="8"/>
  <c r="K102" i="9"/>
  <c r="G224" i="8"/>
  <c r="G102" i="9"/>
  <c r="I102" i="9"/>
  <c r="M102" i="9"/>
  <c r="J102" i="9"/>
  <c r="O102" i="9" l="1"/>
  <c r="N102" i="9"/>
  <c r="AE178" i="9"/>
  <c r="AB178" i="9"/>
  <c r="AC178" i="9"/>
  <c r="AA178" i="9"/>
  <c r="AD178" i="9"/>
  <c r="G137" i="10"/>
  <c r="G30" i="10"/>
  <c r="G163" i="10"/>
  <c r="G59" i="10"/>
  <c r="BH325" i="8"/>
  <c r="O170" i="9"/>
  <c r="F187" i="9"/>
  <c r="F186" i="9"/>
  <c r="F185" i="9"/>
  <c r="F184" i="9"/>
  <c r="F183" i="9"/>
  <c r="F182" i="9"/>
  <c r="F181" i="9"/>
  <c r="F180" i="9"/>
  <c r="F179" i="9"/>
  <c r="F177" i="9"/>
  <c r="F176" i="9"/>
  <c r="F175" i="9"/>
  <c r="F174" i="9"/>
  <c r="F173" i="9"/>
  <c r="F172" i="9"/>
  <c r="F171" i="9"/>
  <c r="F170" i="9"/>
  <c r="B170" i="9"/>
  <c r="B153" i="9"/>
  <c r="B152" i="9"/>
  <c r="B151" i="9"/>
  <c r="B150" i="9"/>
  <c r="B149" i="9"/>
  <c r="P102" i="9" l="1"/>
  <c r="B173" i="10"/>
  <c r="N170" i="9"/>
  <c r="BC325" i="8"/>
  <c r="AR325" i="8"/>
  <c r="K144" i="9"/>
  <c r="M143" i="9"/>
  <c r="K142" i="9"/>
  <c r="M141" i="9"/>
  <c r="K140" i="9"/>
  <c r="M139" i="9"/>
  <c r="K138" i="9"/>
  <c r="M137" i="9"/>
  <c r="K136" i="9"/>
  <c r="M135" i="9"/>
  <c r="K134" i="9"/>
  <c r="M133" i="9"/>
  <c r="K132" i="9"/>
  <c r="M131" i="9"/>
  <c r="K130" i="9"/>
  <c r="M129" i="9"/>
  <c r="K128" i="9"/>
  <c r="M127" i="9"/>
  <c r="K126" i="9"/>
  <c r="M125" i="9"/>
  <c r="K124" i="9"/>
  <c r="M123" i="9"/>
  <c r="K122" i="9"/>
  <c r="M121" i="9"/>
  <c r="K120" i="9"/>
  <c r="M119" i="9"/>
  <c r="K118" i="9"/>
  <c r="M117" i="9"/>
  <c r="K116" i="9"/>
  <c r="M115" i="9"/>
  <c r="K114" i="9"/>
  <c r="M113" i="9"/>
  <c r="K112" i="9"/>
  <c r="M111" i="9"/>
  <c r="K110" i="9"/>
  <c r="M109" i="9"/>
  <c r="K108" i="9"/>
  <c r="M107" i="9"/>
  <c r="K106" i="9"/>
  <c r="M105" i="9"/>
  <c r="K104" i="9"/>
  <c r="M103" i="9"/>
  <c r="K101" i="9"/>
  <c r="M100" i="9"/>
  <c r="K99" i="9"/>
  <c r="M98" i="9"/>
  <c r="K97" i="9"/>
  <c r="M96" i="9"/>
  <c r="K95" i="9"/>
  <c r="M94" i="9"/>
  <c r="K93" i="9"/>
  <c r="M92" i="9"/>
  <c r="K91" i="9"/>
  <c r="M90" i="9"/>
  <c r="K89" i="9"/>
  <c r="M88" i="9"/>
  <c r="K87" i="9"/>
  <c r="M86" i="9"/>
  <c r="K85" i="9"/>
  <c r="M84" i="9"/>
  <c r="K83" i="9"/>
  <c r="M82" i="9"/>
  <c r="K81" i="9"/>
  <c r="M80" i="9"/>
  <c r="K79" i="9"/>
  <c r="M78" i="9"/>
  <c r="K77" i="9"/>
  <c r="M8" i="9"/>
  <c r="J144" i="9"/>
  <c r="L143" i="9"/>
  <c r="J142" i="9"/>
  <c r="L141" i="9"/>
  <c r="J140" i="9"/>
  <c r="L139" i="9"/>
  <c r="J138" i="9"/>
  <c r="L137" i="9"/>
  <c r="J136" i="9"/>
  <c r="L135" i="9"/>
  <c r="J134" i="9"/>
  <c r="L133" i="9"/>
  <c r="J132" i="9"/>
  <c r="L131" i="9"/>
  <c r="J130" i="9"/>
  <c r="L129" i="9"/>
  <c r="J128" i="9"/>
  <c r="L127" i="9"/>
  <c r="J126" i="9"/>
  <c r="L125" i="9"/>
  <c r="J124" i="9"/>
  <c r="L123" i="9"/>
  <c r="J122" i="9"/>
  <c r="L121" i="9"/>
  <c r="J120" i="9"/>
  <c r="L119" i="9"/>
  <c r="J118" i="9"/>
  <c r="L117" i="9"/>
  <c r="J116" i="9"/>
  <c r="L115" i="9"/>
  <c r="J114" i="9"/>
  <c r="L113" i="9"/>
  <c r="J112" i="9"/>
  <c r="L111" i="9"/>
  <c r="J110" i="9"/>
  <c r="L109" i="9"/>
  <c r="J108" i="9"/>
  <c r="L107" i="9"/>
  <c r="J106" i="9"/>
  <c r="L105" i="9"/>
  <c r="J104" i="9"/>
  <c r="L103" i="9"/>
  <c r="J101" i="9"/>
  <c r="L100" i="9"/>
  <c r="J99" i="9"/>
  <c r="L98" i="9"/>
  <c r="J97" i="9"/>
  <c r="L96" i="9"/>
  <c r="J95" i="9"/>
  <c r="L94" i="9"/>
  <c r="V4" i="8"/>
  <c r="M144" i="9"/>
  <c r="K143" i="9"/>
  <c r="M142" i="9"/>
  <c r="K141" i="9"/>
  <c r="M140" i="9"/>
  <c r="K139" i="9"/>
  <c r="M138" i="9"/>
  <c r="K137" i="9"/>
  <c r="M136" i="9"/>
  <c r="K135" i="9"/>
  <c r="M134" i="9"/>
  <c r="K133" i="9"/>
  <c r="M132" i="9"/>
  <c r="K131" i="9"/>
  <c r="M130" i="9"/>
  <c r="K129" i="9"/>
  <c r="M128" i="9"/>
  <c r="K127" i="9"/>
  <c r="M126" i="9"/>
  <c r="K125" i="9"/>
  <c r="M124" i="9"/>
  <c r="K123" i="9"/>
  <c r="M122" i="9"/>
  <c r="K121" i="9"/>
  <c r="M120" i="9"/>
  <c r="K119" i="9"/>
  <c r="M118" i="9"/>
  <c r="K117" i="9"/>
  <c r="M116" i="9"/>
  <c r="K115" i="9"/>
  <c r="M114" i="9"/>
  <c r="K113" i="9"/>
  <c r="M112" i="9"/>
  <c r="K111" i="9"/>
  <c r="M110" i="9"/>
  <c r="K109" i="9"/>
  <c r="M108" i="9"/>
  <c r="K107" i="9"/>
  <c r="M106" i="9"/>
  <c r="K105" i="9"/>
  <c r="M104" i="9"/>
  <c r="K103" i="9"/>
  <c r="M101" i="9"/>
  <c r="K100" i="9"/>
  <c r="M99" i="9"/>
  <c r="K98" i="9"/>
  <c r="M97" i="9"/>
  <c r="K96" i="9"/>
  <c r="M95" i="9"/>
  <c r="L144" i="9"/>
  <c r="J143" i="9"/>
  <c r="L142" i="9"/>
  <c r="J141" i="9"/>
  <c r="L140" i="9"/>
  <c r="J139" i="9"/>
  <c r="L138" i="9"/>
  <c r="J137" i="9"/>
  <c r="L136" i="9"/>
  <c r="J135" i="9"/>
  <c r="L134" i="9"/>
  <c r="J133" i="9"/>
  <c r="L132" i="9"/>
  <c r="J131" i="9"/>
  <c r="L130" i="9"/>
  <c r="J129" i="9"/>
  <c r="L128" i="9"/>
  <c r="J127" i="9"/>
  <c r="L126" i="9"/>
  <c r="J125" i="9"/>
  <c r="L124" i="9"/>
  <c r="J123" i="9"/>
  <c r="L122" i="9"/>
  <c r="J121" i="9"/>
  <c r="L120" i="9"/>
  <c r="J119" i="9"/>
  <c r="L118" i="9"/>
  <c r="J117" i="9"/>
  <c r="L116" i="9"/>
  <c r="J115" i="9"/>
  <c r="L114" i="9"/>
  <c r="J113" i="9"/>
  <c r="L112" i="9"/>
  <c r="J111" i="9"/>
  <c r="L110" i="9"/>
  <c r="J109" i="9"/>
  <c r="L108" i="9"/>
  <c r="J107" i="9"/>
  <c r="L106" i="9"/>
  <c r="J105" i="9"/>
  <c r="L104" i="9"/>
  <c r="J103" i="9"/>
  <c r="L101" i="9"/>
  <c r="J100" i="9"/>
  <c r="L99" i="9"/>
  <c r="J98" i="9"/>
  <c r="L97" i="9"/>
  <c r="J96" i="9"/>
  <c r="L95" i="9"/>
  <c r="J94" i="9"/>
  <c r="L93" i="9"/>
  <c r="J92" i="9"/>
  <c r="L91" i="9"/>
  <c r="J90" i="9"/>
  <c r="L89" i="9"/>
  <c r="J88" i="9"/>
  <c r="M76" i="9"/>
  <c r="K75" i="9"/>
  <c r="M74" i="9"/>
  <c r="K73" i="9"/>
  <c r="M72" i="9"/>
  <c r="K71" i="9"/>
  <c r="M70" i="9"/>
  <c r="K69" i="9"/>
  <c r="M68" i="9"/>
  <c r="K67" i="9"/>
  <c r="M66" i="9"/>
  <c r="K65" i="9"/>
  <c r="M64" i="9"/>
  <c r="K63" i="9"/>
  <c r="M62" i="9"/>
  <c r="K61" i="9"/>
  <c r="M60" i="9"/>
  <c r="K59" i="9"/>
  <c r="M58" i="9"/>
  <c r="K57" i="9"/>
  <c r="M56" i="9"/>
  <c r="K55" i="9"/>
  <c r="M54" i="9"/>
  <c r="K53" i="9"/>
  <c r="M52" i="9"/>
  <c r="K51" i="9"/>
  <c r="M50" i="9"/>
  <c r="K49" i="9"/>
  <c r="M48" i="9"/>
  <c r="K47" i="9"/>
  <c r="M46" i="9"/>
  <c r="K45" i="9"/>
  <c r="M44" i="9"/>
  <c r="K43" i="9"/>
  <c r="M42" i="9"/>
  <c r="K41" i="9"/>
  <c r="M40" i="9"/>
  <c r="K39" i="9"/>
  <c r="M38" i="9"/>
  <c r="K37" i="9"/>
  <c r="M36" i="9"/>
  <c r="K35" i="9"/>
  <c r="M34" i="9"/>
  <c r="K33" i="9"/>
  <c r="M32" i="9"/>
  <c r="K31" i="9"/>
  <c r="M30" i="9"/>
  <c r="K29" i="9"/>
  <c r="M28" i="9"/>
  <c r="K27" i="9"/>
  <c r="M26" i="9"/>
  <c r="K25" i="9"/>
  <c r="M24" i="9"/>
  <c r="K23" i="9"/>
  <c r="M22" i="9"/>
  <c r="K21" i="9"/>
  <c r="M20" i="9"/>
  <c r="K19" i="9"/>
  <c r="M18" i="9"/>
  <c r="K17" i="9"/>
  <c r="M16" i="9"/>
  <c r="K15" i="9"/>
  <c r="M14" i="9"/>
  <c r="K13" i="9"/>
  <c r="M12" i="9"/>
  <c r="K11" i="9"/>
  <c r="M10" i="9"/>
  <c r="K9" i="9"/>
  <c r="J93" i="9"/>
  <c r="L92" i="9"/>
  <c r="J91" i="9"/>
  <c r="L90" i="9"/>
  <c r="J89" i="9"/>
  <c r="L88" i="9"/>
  <c r="J87" i="9"/>
  <c r="L86" i="9"/>
  <c r="J85" i="9"/>
  <c r="L84" i="9"/>
  <c r="J83" i="9"/>
  <c r="L82" i="9"/>
  <c r="J81" i="9"/>
  <c r="L80" i="9"/>
  <c r="J79" i="9"/>
  <c r="L78" i="9"/>
  <c r="J77" i="9"/>
  <c r="L76" i="9"/>
  <c r="J75" i="9"/>
  <c r="L74" i="9"/>
  <c r="J73" i="9"/>
  <c r="L72" i="9"/>
  <c r="J71" i="9"/>
  <c r="L70" i="9"/>
  <c r="J69" i="9"/>
  <c r="L68" i="9"/>
  <c r="J67" i="9"/>
  <c r="L66" i="9"/>
  <c r="J65" i="9"/>
  <c r="L64" i="9"/>
  <c r="J63" i="9"/>
  <c r="L62" i="9"/>
  <c r="J61" i="9"/>
  <c r="L60" i="9"/>
  <c r="J59" i="9"/>
  <c r="L58" i="9"/>
  <c r="J57" i="9"/>
  <c r="L56" i="9"/>
  <c r="J55" i="9"/>
  <c r="L54" i="9"/>
  <c r="J53" i="9"/>
  <c r="L52" i="9"/>
  <c r="J51" i="9"/>
  <c r="L50" i="9"/>
  <c r="J49" i="9"/>
  <c r="L48" i="9"/>
  <c r="J47" i="9"/>
  <c r="L46" i="9"/>
  <c r="J45" i="9"/>
  <c r="L44" i="9"/>
  <c r="J43" i="9"/>
  <c r="L42" i="9"/>
  <c r="J41" i="9"/>
  <c r="L40" i="9"/>
  <c r="J39" i="9"/>
  <c r="L38" i="9"/>
  <c r="J37" i="9"/>
  <c r="L36" i="9"/>
  <c r="J35" i="9"/>
  <c r="L34" i="9"/>
  <c r="J33" i="9"/>
  <c r="L32" i="9"/>
  <c r="J31" i="9"/>
  <c r="L30" i="9"/>
  <c r="J29" i="9"/>
  <c r="L28" i="9"/>
  <c r="J27" i="9"/>
  <c r="L26" i="9"/>
  <c r="J25" i="9"/>
  <c r="L24" i="9"/>
  <c r="J23" i="9"/>
  <c r="L22" i="9"/>
  <c r="J21" i="9"/>
  <c r="L20" i="9"/>
  <c r="J19" i="9"/>
  <c r="L18" i="9"/>
  <c r="J17" i="9"/>
  <c r="L16" i="9"/>
  <c r="J15" i="9"/>
  <c r="L14" i="9"/>
  <c r="J13" i="9"/>
  <c r="L12" i="9"/>
  <c r="J11" i="9"/>
  <c r="L10" i="9"/>
  <c r="J9" i="9"/>
  <c r="K94" i="9"/>
  <c r="M93" i="9"/>
  <c r="K92" i="9"/>
  <c r="M91" i="9"/>
  <c r="K90" i="9"/>
  <c r="M89" i="9"/>
  <c r="K88" i="9"/>
  <c r="M87" i="9"/>
  <c r="K86" i="9"/>
  <c r="M85" i="9"/>
  <c r="K84" i="9"/>
  <c r="M83" i="9"/>
  <c r="K82" i="9"/>
  <c r="M81" i="9"/>
  <c r="K80" i="9"/>
  <c r="M79" i="9"/>
  <c r="K78" i="9"/>
  <c r="M77" i="9"/>
  <c r="K76" i="9"/>
  <c r="M75" i="9"/>
  <c r="K74" i="9"/>
  <c r="M73" i="9"/>
  <c r="K72" i="9"/>
  <c r="M71" i="9"/>
  <c r="K70" i="9"/>
  <c r="M69" i="9"/>
  <c r="K68" i="9"/>
  <c r="M67" i="9"/>
  <c r="K66" i="9"/>
  <c r="M65" i="9"/>
  <c r="K64" i="9"/>
  <c r="M63" i="9"/>
  <c r="K62" i="9"/>
  <c r="M61" i="9"/>
  <c r="K60" i="9"/>
  <c r="M59" i="9"/>
  <c r="K58" i="9"/>
  <c r="M57" i="9"/>
  <c r="K56" i="9"/>
  <c r="M55" i="9"/>
  <c r="K54" i="9"/>
  <c r="M53" i="9"/>
  <c r="K52" i="9"/>
  <c r="M51" i="9"/>
  <c r="K50" i="9"/>
  <c r="M49" i="9"/>
  <c r="K48" i="9"/>
  <c r="M47" i="9"/>
  <c r="K46" i="9"/>
  <c r="M45" i="9"/>
  <c r="K44" i="9"/>
  <c r="M43" i="9"/>
  <c r="K42" i="9"/>
  <c r="M41" i="9"/>
  <c r="K40" i="9"/>
  <c r="M39" i="9"/>
  <c r="K38" i="9"/>
  <c r="M37" i="9"/>
  <c r="K36" i="9"/>
  <c r="M35" i="9"/>
  <c r="K34" i="9"/>
  <c r="M33" i="9"/>
  <c r="K32" i="9"/>
  <c r="M31" i="9"/>
  <c r="K30" i="9"/>
  <c r="M29" i="9"/>
  <c r="K28" i="9"/>
  <c r="M27" i="9"/>
  <c r="K26" i="9"/>
  <c r="M25" i="9"/>
  <c r="K24" i="9"/>
  <c r="M23" i="9"/>
  <c r="K22" i="9"/>
  <c r="M21" i="9"/>
  <c r="K20" i="9"/>
  <c r="M19" i="9"/>
  <c r="K18" i="9"/>
  <c r="M17" i="9"/>
  <c r="K16" i="9"/>
  <c r="M15" i="9"/>
  <c r="K14" i="9"/>
  <c r="M13" i="9"/>
  <c r="K12" i="9"/>
  <c r="M11" i="9"/>
  <c r="K10" i="9"/>
  <c r="M9" i="9"/>
  <c r="L87" i="9"/>
  <c r="J86" i="9"/>
  <c r="L85" i="9"/>
  <c r="J84" i="9"/>
  <c r="L83" i="9"/>
  <c r="J82" i="9"/>
  <c r="L81" i="9"/>
  <c r="J80" i="9"/>
  <c r="L79" i="9"/>
  <c r="J78" i="9"/>
  <c r="L77" i="9"/>
  <c r="J76" i="9"/>
  <c r="L75" i="9"/>
  <c r="J74" i="9"/>
  <c r="L73" i="9"/>
  <c r="J72" i="9"/>
  <c r="L71" i="9"/>
  <c r="J70" i="9"/>
  <c r="L69" i="9"/>
  <c r="J68" i="9"/>
  <c r="L67" i="9"/>
  <c r="J66" i="9"/>
  <c r="L65" i="9"/>
  <c r="J64" i="9"/>
  <c r="L63" i="9"/>
  <c r="J62" i="9"/>
  <c r="L61" i="9"/>
  <c r="J60" i="9"/>
  <c r="L59" i="9"/>
  <c r="J58" i="9"/>
  <c r="L57" i="9"/>
  <c r="J56" i="9"/>
  <c r="L55" i="9"/>
  <c r="J54" i="9"/>
  <c r="L53" i="9"/>
  <c r="J52" i="9"/>
  <c r="L51" i="9"/>
  <c r="J50" i="9"/>
  <c r="L49" i="9"/>
  <c r="J48" i="9"/>
  <c r="L47" i="9"/>
  <c r="J46" i="9"/>
  <c r="L45" i="9"/>
  <c r="J44" i="9"/>
  <c r="L43" i="9"/>
  <c r="J42" i="9"/>
  <c r="L41" i="9"/>
  <c r="J40" i="9"/>
  <c r="L39" i="9"/>
  <c r="J38" i="9"/>
  <c r="L37" i="9"/>
  <c r="J36" i="9"/>
  <c r="L35" i="9"/>
  <c r="J34" i="9"/>
  <c r="L33" i="9"/>
  <c r="J32" i="9"/>
  <c r="L31" i="9"/>
  <c r="J30" i="9"/>
  <c r="L29" i="9"/>
  <c r="J28" i="9"/>
  <c r="L27" i="9"/>
  <c r="J26" i="9"/>
  <c r="L25" i="9"/>
  <c r="J24" i="9"/>
  <c r="L23" i="9"/>
  <c r="J22" i="9"/>
  <c r="L21" i="9"/>
  <c r="J20" i="9"/>
  <c r="L19" i="9"/>
  <c r="J18" i="9"/>
  <c r="L17" i="9"/>
  <c r="J16" i="9"/>
  <c r="L15" i="9"/>
  <c r="J14" i="9"/>
  <c r="L13" i="9"/>
  <c r="J12" i="9"/>
  <c r="L11" i="9"/>
  <c r="J10" i="9"/>
  <c r="L9" i="9"/>
  <c r="AH5" i="8"/>
  <c r="X170" i="9"/>
  <c r="X187" i="9"/>
  <c r="Y186" i="9"/>
  <c r="Z185" i="9"/>
  <c r="V185" i="9"/>
  <c r="W184" i="9"/>
  <c r="X183" i="9"/>
  <c r="Y182" i="9"/>
  <c r="Z181" i="9"/>
  <c r="V181" i="9"/>
  <c r="W180" i="9"/>
  <c r="X179" i="9"/>
  <c r="Y177" i="9"/>
  <c r="Z176" i="9"/>
  <c r="V176" i="9"/>
  <c r="W175" i="9"/>
  <c r="X174" i="9"/>
  <c r="Y173" i="9"/>
  <c r="Z172" i="9"/>
  <c r="V172" i="9"/>
  <c r="W171" i="9"/>
  <c r="I170" i="9"/>
  <c r="H185" i="9"/>
  <c r="M187" i="9"/>
  <c r="O184" i="9"/>
  <c r="M183" i="9"/>
  <c r="O182" i="9"/>
  <c r="M181" i="9"/>
  <c r="O180" i="9"/>
  <c r="R325" i="8"/>
  <c r="T325" i="8"/>
  <c r="BR325" i="8"/>
  <c r="K280" i="8"/>
  <c r="H183" i="9"/>
  <c r="H179" i="9"/>
  <c r="H174" i="9"/>
  <c r="O280" i="8"/>
  <c r="O186" i="9"/>
  <c r="M185" i="9"/>
  <c r="D188" i="9"/>
  <c r="K170" i="9"/>
  <c r="H257" i="8"/>
  <c r="C303" i="8"/>
  <c r="S325" i="8"/>
  <c r="U325" i="8"/>
  <c r="F303" i="8"/>
  <c r="L252" i="8"/>
  <c r="E280" i="8"/>
  <c r="O303" i="8"/>
  <c r="H303" i="8"/>
  <c r="H187" i="9"/>
  <c r="U185" i="9"/>
  <c r="AA300" i="8"/>
  <c r="R184" i="9"/>
  <c r="T182" i="9"/>
  <c r="U181" i="9"/>
  <c r="Q181" i="9"/>
  <c r="R175" i="9"/>
  <c r="S174" i="9"/>
  <c r="T173" i="9"/>
  <c r="BY324" i="8"/>
  <c r="BY320" i="8"/>
  <c r="BY316" i="8"/>
  <c r="BY311" i="8"/>
  <c r="P179" i="9"/>
  <c r="Q271" i="8"/>
  <c r="P176" i="9"/>
  <c r="P174" i="9"/>
  <c r="Q266" i="8"/>
  <c r="S303" i="8"/>
  <c r="T181" i="9"/>
  <c r="U180" i="9"/>
  <c r="AA295" i="8"/>
  <c r="S177" i="9"/>
  <c r="T176" i="9"/>
  <c r="U175" i="9"/>
  <c r="U174" i="9"/>
  <c r="R174" i="9"/>
  <c r="S173" i="9"/>
  <c r="AA286" i="8"/>
  <c r="BY323" i="8"/>
  <c r="BY319" i="8"/>
  <c r="BY314" i="8"/>
  <c r="BY310" i="8"/>
  <c r="I257" i="8"/>
  <c r="M280" i="8"/>
  <c r="L170" i="9"/>
  <c r="I280" i="8"/>
  <c r="J187" i="9"/>
  <c r="H186" i="9"/>
  <c r="J185" i="9"/>
  <c r="H184" i="9"/>
  <c r="J183" i="9"/>
  <c r="H182" i="9"/>
  <c r="J181" i="9"/>
  <c r="H180" i="9"/>
  <c r="J179" i="9"/>
  <c r="H177" i="9"/>
  <c r="J176" i="9"/>
  <c r="H175" i="9"/>
  <c r="J174" i="9"/>
  <c r="H173" i="9"/>
  <c r="J172" i="9"/>
  <c r="H171" i="9"/>
  <c r="M177" i="9"/>
  <c r="O176" i="9"/>
  <c r="M175" i="9"/>
  <c r="O174" i="9"/>
  <c r="M173" i="9"/>
  <c r="O172" i="9"/>
  <c r="M171" i="9"/>
  <c r="T170" i="9"/>
  <c r="G303" i="8"/>
  <c r="T303" i="8"/>
  <c r="R182" i="9"/>
  <c r="T180" i="9"/>
  <c r="U179" i="9"/>
  <c r="Q179" i="9"/>
  <c r="S176" i="9"/>
  <c r="T175" i="9"/>
  <c r="R173" i="9"/>
  <c r="S172" i="9"/>
  <c r="T171" i="9"/>
  <c r="Z170" i="9"/>
  <c r="V187" i="9"/>
  <c r="W186" i="9"/>
  <c r="X185" i="9"/>
  <c r="Z183" i="9"/>
  <c r="V183" i="9"/>
  <c r="Y180" i="9"/>
  <c r="Z179" i="9"/>
  <c r="V179" i="9"/>
  <c r="W177" i="9"/>
  <c r="X176" i="9"/>
  <c r="Y175" i="9"/>
  <c r="Z174" i="9"/>
  <c r="V174" i="9"/>
  <c r="W173" i="9"/>
  <c r="X172" i="9"/>
  <c r="Y171" i="9"/>
  <c r="N325" i="8"/>
  <c r="W325" i="8"/>
  <c r="X325" i="8"/>
  <c r="Y325" i="8"/>
  <c r="AH325" i="8"/>
  <c r="BY322" i="8"/>
  <c r="BY318" i="8"/>
  <c r="BY313" i="8"/>
  <c r="BY309" i="8"/>
  <c r="BO325" i="8"/>
  <c r="BP325" i="8"/>
  <c r="K303" i="8"/>
  <c r="L303" i="8"/>
  <c r="I303" i="8"/>
  <c r="S179" i="9"/>
  <c r="T177" i="9"/>
  <c r="U176" i="9"/>
  <c r="T172" i="9"/>
  <c r="Q172" i="9"/>
  <c r="R171" i="9"/>
  <c r="BY307" i="8"/>
  <c r="BY321" i="8"/>
  <c r="BY317" i="8"/>
  <c r="BY312" i="8"/>
  <c r="BY308" i="8"/>
  <c r="G233" i="8"/>
  <c r="G229" i="8"/>
  <c r="G225" i="8"/>
  <c r="C188" i="9"/>
  <c r="B257" i="8"/>
  <c r="G170" i="9"/>
  <c r="H170" i="9"/>
  <c r="L239" i="8"/>
  <c r="G280" i="8"/>
  <c r="I187" i="9"/>
  <c r="K186" i="9"/>
  <c r="G186" i="9"/>
  <c r="I185" i="9"/>
  <c r="K184" i="9"/>
  <c r="G184" i="9"/>
  <c r="I183" i="9"/>
  <c r="K182" i="9"/>
  <c r="G182" i="9"/>
  <c r="I181" i="9"/>
  <c r="K180" i="9"/>
  <c r="G180" i="9"/>
  <c r="I179" i="9"/>
  <c r="K177" i="9"/>
  <c r="G177" i="9"/>
  <c r="I176" i="9"/>
  <c r="K175" i="9"/>
  <c r="G175" i="9"/>
  <c r="I174" i="9"/>
  <c r="K173" i="9"/>
  <c r="G173" i="9"/>
  <c r="I172" i="9"/>
  <c r="K171" i="9"/>
  <c r="G171" i="9"/>
  <c r="N187" i="9"/>
  <c r="P186" i="9"/>
  <c r="L186" i="9"/>
  <c r="N185" i="9"/>
  <c r="P184" i="9"/>
  <c r="L184" i="9"/>
  <c r="N183" i="9"/>
  <c r="P182" i="9"/>
  <c r="L182" i="9"/>
  <c r="N181" i="9"/>
  <c r="P180" i="9"/>
  <c r="L180" i="9"/>
  <c r="N179" i="9"/>
  <c r="P177" i="9"/>
  <c r="L177" i="9"/>
  <c r="N176" i="9"/>
  <c r="P175" i="9"/>
  <c r="L175" i="9"/>
  <c r="N174" i="9"/>
  <c r="P173" i="9"/>
  <c r="L173" i="9"/>
  <c r="N172" i="9"/>
  <c r="P171" i="9"/>
  <c r="L171" i="9"/>
  <c r="Q278" i="8"/>
  <c r="Q272" i="8"/>
  <c r="R170" i="9"/>
  <c r="S187" i="9"/>
  <c r="L256" i="8"/>
  <c r="L253" i="8"/>
  <c r="J184" i="9"/>
  <c r="L250" i="8"/>
  <c r="H181" i="9"/>
  <c r="L249" i="8"/>
  <c r="J180" i="9"/>
  <c r="L245" i="8"/>
  <c r="H176" i="9"/>
  <c r="L244" i="8"/>
  <c r="J175" i="9"/>
  <c r="L242" i="8"/>
  <c r="J173" i="9"/>
  <c r="L241" i="8"/>
  <c r="H172" i="9"/>
  <c r="L240" i="8"/>
  <c r="J171" i="9"/>
  <c r="M179" i="9"/>
  <c r="O177" i="9"/>
  <c r="O175" i="9"/>
  <c r="M174" i="9"/>
  <c r="M172" i="9"/>
  <c r="O171" i="9"/>
  <c r="Q276" i="8"/>
  <c r="Q265" i="8"/>
  <c r="U170" i="9"/>
  <c r="R187" i="9"/>
  <c r="S186" i="9"/>
  <c r="T185" i="9"/>
  <c r="U184" i="9"/>
  <c r="Q184" i="9"/>
  <c r="R183" i="9"/>
  <c r="L255" i="8"/>
  <c r="J186" i="9"/>
  <c r="L251" i="8"/>
  <c r="J182" i="9"/>
  <c r="L246" i="8"/>
  <c r="J177" i="9"/>
  <c r="E188" i="9"/>
  <c r="J170" i="9"/>
  <c r="L248" i="8"/>
  <c r="C280" i="8"/>
  <c r="M170" i="9"/>
  <c r="J257" i="8"/>
  <c r="K187" i="9"/>
  <c r="G187" i="9"/>
  <c r="I186" i="9"/>
  <c r="K185" i="9"/>
  <c r="L254" i="8"/>
  <c r="G185" i="9"/>
  <c r="I184" i="9"/>
  <c r="K183" i="9"/>
  <c r="G183" i="9"/>
  <c r="I182" i="9"/>
  <c r="K181" i="9"/>
  <c r="G181" i="9"/>
  <c r="I180" i="9"/>
  <c r="K179" i="9"/>
  <c r="G179" i="9"/>
  <c r="I177" i="9"/>
  <c r="K176" i="9"/>
  <c r="G176" i="9"/>
  <c r="I175" i="9"/>
  <c r="K174" i="9"/>
  <c r="G174" i="9"/>
  <c r="I173" i="9"/>
  <c r="K172" i="9"/>
  <c r="G172" i="9"/>
  <c r="I171" i="9"/>
  <c r="N280" i="8"/>
  <c r="J280" i="8"/>
  <c r="F280" i="8"/>
  <c r="P187" i="9"/>
  <c r="L187" i="9"/>
  <c r="H280" i="8"/>
  <c r="D280" i="8"/>
  <c r="N186" i="9"/>
  <c r="P185" i="9"/>
  <c r="L185" i="9"/>
  <c r="Q277" i="8"/>
  <c r="N184" i="9"/>
  <c r="P183" i="9"/>
  <c r="L183" i="9"/>
  <c r="N182" i="9"/>
  <c r="P181" i="9"/>
  <c r="L181" i="9"/>
  <c r="Q273" i="8"/>
  <c r="N180" i="9"/>
  <c r="L179" i="9"/>
  <c r="N177" i="9"/>
  <c r="Q268" i="8"/>
  <c r="L176" i="9"/>
  <c r="N175" i="9"/>
  <c r="L174" i="9"/>
  <c r="N173" i="9"/>
  <c r="P172" i="9"/>
  <c r="L172" i="9"/>
  <c r="Q264" i="8"/>
  <c r="N171" i="9"/>
  <c r="P280" i="8"/>
  <c r="Q262" i="8"/>
  <c r="Q275" i="8"/>
  <c r="Q269" i="8"/>
  <c r="Q263" i="8"/>
  <c r="Y303" i="8"/>
  <c r="N303" i="8"/>
  <c r="J303" i="8"/>
  <c r="U187" i="9"/>
  <c r="Q187" i="9"/>
  <c r="AA302" i="8"/>
  <c r="R186" i="9"/>
  <c r="S185" i="9"/>
  <c r="U183" i="9"/>
  <c r="Q183" i="9"/>
  <c r="F188" i="9"/>
  <c r="L243" i="8"/>
  <c r="P170" i="9"/>
  <c r="O187" i="9"/>
  <c r="M186" i="9"/>
  <c r="O185" i="9"/>
  <c r="M184" i="9"/>
  <c r="O183" i="9"/>
  <c r="M182" i="9"/>
  <c r="O181" i="9"/>
  <c r="M180" i="9"/>
  <c r="O179" i="9"/>
  <c r="Q279" i="8"/>
  <c r="Q274" i="8"/>
  <c r="Q267" i="8"/>
  <c r="S170" i="9"/>
  <c r="D303" i="8"/>
  <c r="M303" i="8"/>
  <c r="E303" i="8"/>
  <c r="T187" i="9"/>
  <c r="U186" i="9"/>
  <c r="Q186" i="9"/>
  <c r="AA301" i="8"/>
  <c r="R185" i="9"/>
  <c r="S184" i="9"/>
  <c r="T183" i="9"/>
  <c r="U182" i="9"/>
  <c r="Q182" i="9"/>
  <c r="R181" i="9"/>
  <c r="S180" i="9"/>
  <c r="T179" i="9"/>
  <c r="U177" i="9"/>
  <c r="Q177" i="9"/>
  <c r="R176" i="9"/>
  <c r="S175" i="9"/>
  <c r="T174" i="9"/>
  <c r="U173" i="9"/>
  <c r="Q173" i="9"/>
  <c r="R172" i="9"/>
  <c r="S171" i="9"/>
  <c r="AA298" i="8"/>
  <c r="AA294" i="8"/>
  <c r="AA289" i="8"/>
  <c r="Q185" i="9"/>
  <c r="I325" i="8"/>
  <c r="M176" i="9"/>
  <c r="O173" i="9"/>
  <c r="Q170" i="9"/>
  <c r="P303" i="8"/>
  <c r="W303" i="8"/>
  <c r="T186" i="9"/>
  <c r="S183" i="9"/>
  <c r="R180" i="9"/>
  <c r="Q176" i="9"/>
  <c r="U172" i="9"/>
  <c r="AA297" i="8"/>
  <c r="AA292" i="8"/>
  <c r="AA288" i="8"/>
  <c r="Q171" i="9"/>
  <c r="S182" i="9"/>
  <c r="R179" i="9"/>
  <c r="Q175" i="9"/>
  <c r="U171" i="9"/>
  <c r="AA296" i="8"/>
  <c r="AA291" i="8"/>
  <c r="AA287" i="8"/>
  <c r="Q180" i="9"/>
  <c r="F325" i="8"/>
  <c r="Z187" i="9"/>
  <c r="E325" i="8"/>
  <c r="Y184" i="9"/>
  <c r="C325" i="8"/>
  <c r="W182" i="9"/>
  <c r="D325" i="8"/>
  <c r="X181" i="9"/>
  <c r="T184" i="9"/>
  <c r="S181" i="9"/>
  <c r="R177" i="9"/>
  <c r="Q174" i="9"/>
  <c r="AA285" i="8"/>
  <c r="AA299" i="8"/>
  <c r="AA290" i="8"/>
  <c r="Y170" i="9"/>
  <c r="Y187" i="9"/>
  <c r="Z186" i="9"/>
  <c r="V186" i="9"/>
  <c r="W185" i="9"/>
  <c r="X184" i="9"/>
  <c r="Y183" i="9"/>
  <c r="Z182" i="9"/>
  <c r="V182" i="9"/>
  <c r="W181" i="9"/>
  <c r="X180" i="9"/>
  <c r="Y179" i="9"/>
  <c r="V170" i="9"/>
  <c r="W170" i="9"/>
  <c r="W187" i="9"/>
  <c r="X186" i="9"/>
  <c r="Y185" i="9"/>
  <c r="Z184" i="9"/>
  <c r="V184" i="9"/>
  <c r="W183" i="9"/>
  <c r="X182" i="9"/>
  <c r="Y181" i="9"/>
  <c r="Z180" i="9"/>
  <c r="V180" i="9"/>
  <c r="W179" i="9"/>
  <c r="X177" i="9"/>
  <c r="Y176" i="9"/>
  <c r="Z175" i="9"/>
  <c r="V175" i="9"/>
  <c r="W174" i="9"/>
  <c r="X173" i="9"/>
  <c r="Y172" i="9"/>
  <c r="Z171" i="9"/>
  <c r="V171" i="9"/>
  <c r="Z177" i="9"/>
  <c r="V177" i="9"/>
  <c r="W176" i="9"/>
  <c r="X175" i="9"/>
  <c r="Y174" i="9"/>
  <c r="Z173" i="9"/>
  <c r="V173" i="9"/>
  <c r="W172" i="9"/>
  <c r="X171" i="9"/>
  <c r="H325" i="8"/>
  <c r="AB325" i="8"/>
  <c r="AC325" i="8"/>
  <c r="AD325" i="8"/>
  <c r="AY325" i="8"/>
  <c r="BS325" i="8"/>
  <c r="M325" i="8"/>
  <c r="Q325" i="8"/>
  <c r="BU325" i="8"/>
  <c r="BV325" i="8"/>
  <c r="BW325" i="8"/>
  <c r="AO325" i="8"/>
  <c r="C153" i="9"/>
  <c r="C152" i="9"/>
  <c r="C150" i="9"/>
  <c r="BX325" i="8"/>
  <c r="BT325" i="8"/>
  <c r="BQ325" i="8"/>
  <c r="BN325" i="8"/>
  <c r="BK325" i="8"/>
  <c r="BL325" i="8"/>
  <c r="BM325" i="8"/>
  <c r="BJ325" i="8"/>
  <c r="BF325" i="8"/>
  <c r="BG325" i="8"/>
  <c r="BI325" i="8"/>
  <c r="BE325" i="8"/>
  <c r="BA325" i="8"/>
  <c r="BB325" i="8"/>
  <c r="BD325" i="8"/>
  <c r="AZ325" i="8"/>
  <c r="AV325" i="8"/>
  <c r="AW325" i="8"/>
  <c r="AX325" i="8"/>
  <c r="AU325" i="8"/>
  <c r="AQ325" i="8"/>
  <c r="AS325" i="8"/>
  <c r="AT325" i="8"/>
  <c r="AP325" i="8"/>
  <c r="AL325" i="8"/>
  <c r="AN325" i="8"/>
  <c r="AM325" i="8"/>
  <c r="AG325" i="8"/>
  <c r="AK325" i="8"/>
  <c r="AJ325" i="8"/>
  <c r="AI325" i="8"/>
  <c r="AF325" i="8"/>
  <c r="AA325" i="8"/>
  <c r="AE325" i="8"/>
  <c r="Z325" i="8"/>
  <c r="V325" i="8"/>
  <c r="O325" i="8"/>
  <c r="P325" i="8"/>
  <c r="L325" i="8"/>
  <c r="J325" i="8"/>
  <c r="K325" i="8"/>
  <c r="G325" i="8"/>
  <c r="B325" i="8"/>
  <c r="U303" i="8"/>
  <c r="Z303" i="8"/>
  <c r="R303" i="8"/>
  <c r="Q303" i="8"/>
  <c r="X303" i="8"/>
  <c r="V303" i="8"/>
  <c r="B303" i="8"/>
  <c r="B280" i="8"/>
  <c r="L280" i="8"/>
  <c r="K257" i="8"/>
  <c r="G257" i="8"/>
  <c r="F257" i="8"/>
  <c r="G232" i="8"/>
  <c r="G228" i="8"/>
  <c r="G223" i="8"/>
  <c r="G219" i="8"/>
  <c r="D234" i="8"/>
  <c r="C257" i="8"/>
  <c r="G220" i="8"/>
  <c r="C234" i="8"/>
  <c r="G231" i="8"/>
  <c r="G227" i="8"/>
  <c r="G222" i="8"/>
  <c r="G218" i="8"/>
  <c r="E234" i="8"/>
  <c r="G216" i="8"/>
  <c r="G230" i="8"/>
  <c r="G226" i="8"/>
  <c r="G221" i="8"/>
  <c r="G217" i="8"/>
  <c r="F234" i="8"/>
  <c r="D257" i="8"/>
  <c r="E257" i="8"/>
  <c r="B234" i="8"/>
  <c r="C151" i="9"/>
  <c r="C149" i="9"/>
  <c r="B147" i="10" l="1"/>
  <c r="AA170" i="9"/>
  <c r="AE184" i="9"/>
  <c r="AE175" i="9"/>
  <c r="AD185" i="9"/>
  <c r="AD176" i="9"/>
  <c r="AC186" i="9"/>
  <c r="AC177" i="9"/>
  <c r="AB187" i="9"/>
  <c r="AB179" i="9"/>
  <c r="AB170" i="9"/>
  <c r="AA180" i="9"/>
  <c r="AA184" i="9"/>
  <c r="AE183" i="9"/>
  <c r="AE174" i="9"/>
  <c r="AD184" i="9"/>
  <c r="AD175" i="9"/>
  <c r="AC185" i="9"/>
  <c r="AC176" i="9"/>
  <c r="AB186" i="9"/>
  <c r="AB177" i="9"/>
  <c r="AA171" i="9"/>
  <c r="AA181" i="9"/>
  <c r="AE182" i="9"/>
  <c r="AE173" i="9"/>
  <c r="AD183" i="9"/>
  <c r="AD174" i="9"/>
  <c r="AC184" i="9"/>
  <c r="AC175" i="9"/>
  <c r="AB185" i="9"/>
  <c r="AB176" i="9"/>
  <c r="AA172" i="9"/>
  <c r="AA182" i="9"/>
  <c r="AE185" i="9"/>
  <c r="AE176" i="9"/>
  <c r="AD186" i="9"/>
  <c r="AD177" i="9"/>
  <c r="AC187" i="9"/>
  <c r="AC179" i="9"/>
  <c r="AC170" i="9"/>
  <c r="AB180" i="9"/>
  <c r="AB171" i="9"/>
  <c r="AA183" i="9"/>
  <c r="AE180" i="9"/>
  <c r="AE171" i="9"/>
  <c r="AD181" i="9"/>
  <c r="AD172" i="9"/>
  <c r="AC182" i="9"/>
  <c r="AC173" i="9"/>
  <c r="AB183" i="9"/>
  <c r="AB174" i="9"/>
  <c r="AA174" i="9"/>
  <c r="AA185" i="9"/>
  <c r="AE187" i="9"/>
  <c r="AE179" i="9"/>
  <c r="AE170" i="9"/>
  <c r="AD180" i="9"/>
  <c r="AD171" i="9"/>
  <c r="AC181" i="9"/>
  <c r="AC172" i="9"/>
  <c r="AB182" i="9"/>
  <c r="AB173" i="9"/>
  <c r="AA175" i="9"/>
  <c r="AA186" i="9"/>
  <c r="AE186" i="9"/>
  <c r="AE177" i="9"/>
  <c r="AD187" i="9"/>
  <c r="AD179" i="9"/>
  <c r="AD170" i="9"/>
  <c r="AC180" i="9"/>
  <c r="AC171" i="9"/>
  <c r="AB181" i="9"/>
  <c r="AB172" i="9"/>
  <c r="AA176" i="9"/>
  <c r="AA173" i="9"/>
  <c r="AE181" i="9"/>
  <c r="AE172" i="9"/>
  <c r="AD182" i="9"/>
  <c r="AD173" i="9"/>
  <c r="AC183" i="9"/>
  <c r="AC174" i="9"/>
  <c r="AB184" i="9"/>
  <c r="AB175" i="9"/>
  <c r="AA177" i="9"/>
  <c r="G60" i="10"/>
  <c r="AA179" i="9"/>
  <c r="AA187" i="9"/>
  <c r="G159" i="10"/>
  <c r="G168" i="10"/>
  <c r="G170" i="10"/>
  <c r="G141" i="10"/>
  <c r="G133" i="10"/>
  <c r="G146" i="10"/>
  <c r="G155" i="10"/>
  <c r="L13" i="10"/>
  <c r="G138" i="10"/>
  <c r="G142" i="10"/>
  <c r="F147" i="10"/>
  <c r="G157" i="10"/>
  <c r="G166" i="10"/>
  <c r="O10" i="10"/>
  <c r="O12" i="10"/>
  <c r="G164" i="10"/>
  <c r="G131" i="10"/>
  <c r="G135" i="10"/>
  <c r="G140" i="10"/>
  <c r="G144" i="10"/>
  <c r="N10" i="10"/>
  <c r="N12" i="10"/>
  <c r="D173" i="10"/>
  <c r="G161" i="10"/>
  <c r="G172" i="10"/>
  <c r="G130" i="10"/>
  <c r="K13" i="10"/>
  <c r="C147" i="10"/>
  <c r="G134" i="10"/>
  <c r="C173" i="10"/>
  <c r="G167" i="10"/>
  <c r="G139" i="10"/>
  <c r="G143" i="10"/>
  <c r="N13" i="10"/>
  <c r="L10" i="10"/>
  <c r="L12" i="10"/>
  <c r="O11" i="10"/>
  <c r="D147" i="10"/>
  <c r="F173" i="10"/>
  <c r="E147" i="10"/>
  <c r="G160" i="10"/>
  <c r="G165" i="10"/>
  <c r="O9" i="10"/>
  <c r="O13" i="10"/>
  <c r="G158" i="10"/>
  <c r="G136" i="10"/>
  <c r="G145" i="10"/>
  <c r="G169" i="10"/>
  <c r="E173" i="10"/>
  <c r="G162" i="10"/>
  <c r="G65" i="10"/>
  <c r="G171" i="10"/>
  <c r="G129" i="10"/>
  <c r="G156" i="10"/>
  <c r="G132" i="10"/>
  <c r="G63" i="10"/>
  <c r="K10" i="10"/>
  <c r="K12" i="10"/>
  <c r="G55" i="10"/>
  <c r="G54" i="10"/>
  <c r="G62" i="10"/>
  <c r="G52" i="10"/>
  <c r="G64" i="10"/>
  <c r="G66" i="10"/>
  <c r="G58" i="10"/>
  <c r="G67" i="10"/>
  <c r="G53" i="10"/>
  <c r="G61" i="10"/>
  <c r="G57" i="10"/>
  <c r="G56" i="10"/>
  <c r="E69" i="10"/>
  <c r="G68" i="10"/>
  <c r="D69" i="10"/>
  <c r="B69" i="10"/>
  <c r="F69" i="10"/>
  <c r="I188" i="9"/>
  <c r="M188" i="9"/>
  <c r="Q188" i="9"/>
  <c r="V188" i="9"/>
  <c r="X188" i="9"/>
  <c r="W188" i="9"/>
  <c r="T188" i="9"/>
  <c r="S188" i="9"/>
  <c r="J188" i="9"/>
  <c r="Q280" i="8"/>
  <c r="B188" i="9"/>
  <c r="Z188" i="9"/>
  <c r="Y188" i="9"/>
  <c r="O188" i="9"/>
  <c r="N188" i="9"/>
  <c r="K188" i="9"/>
  <c r="L188" i="9"/>
  <c r="L257" i="8"/>
  <c r="R188" i="9"/>
  <c r="BY325" i="8"/>
  <c r="H188" i="9"/>
  <c r="G234" i="8"/>
  <c r="G188" i="9"/>
  <c r="AA303" i="8"/>
  <c r="U188" i="9"/>
  <c r="P188" i="9"/>
  <c r="AA188" i="9" l="1"/>
  <c r="AE188" i="9"/>
  <c r="AC188" i="9"/>
  <c r="AB188" i="9"/>
  <c r="AD188" i="9"/>
  <c r="O14" i="10"/>
  <c r="G173" i="10"/>
  <c r="P13" i="10"/>
  <c r="G147" i="10"/>
  <c r="C69" i="10"/>
  <c r="G51" i="10"/>
  <c r="G69" i="10" s="1"/>
  <c r="C146" i="8"/>
  <c r="D146" i="8"/>
  <c r="Z168" i="8" l="1"/>
  <c r="V168" i="8"/>
  <c r="R168" i="8"/>
  <c r="N168" i="8"/>
  <c r="J168" i="8"/>
  <c r="F168" i="8"/>
  <c r="X168" i="8"/>
  <c r="T168" i="8"/>
  <c r="P168" i="8"/>
  <c r="D168" i="8"/>
  <c r="AA168" i="8"/>
  <c r="W168" i="8"/>
  <c r="S168" i="8"/>
  <c r="O168" i="8"/>
  <c r="K168" i="8"/>
  <c r="G168" i="8"/>
  <c r="Y168" i="8"/>
  <c r="U168" i="8"/>
  <c r="Q168" i="8"/>
  <c r="M168" i="8"/>
  <c r="I168" i="8"/>
  <c r="H168" i="8"/>
  <c r="C168" i="8"/>
  <c r="E168" i="8"/>
  <c r="L168" i="8" l="1"/>
  <c r="G37" i="10"/>
  <c r="G24" i="10"/>
  <c r="G36" i="10"/>
  <c r="G27" i="10"/>
  <c r="G23" i="10"/>
  <c r="G28" i="10"/>
  <c r="G34" i="10"/>
  <c r="G26" i="10"/>
  <c r="G35" i="10"/>
  <c r="G31" i="10"/>
  <c r="G25" i="10"/>
  <c r="G29" i="10"/>
  <c r="G33" i="10"/>
  <c r="G22" i="10"/>
  <c r="G32" i="10"/>
  <c r="G39" i="10"/>
  <c r="E40" i="10"/>
  <c r="D40" i="10"/>
  <c r="C40" i="10"/>
  <c r="F40" i="10"/>
  <c r="E36" i="9"/>
  <c r="D36" i="9"/>
  <c r="B168" i="8" l="1"/>
  <c r="F67" i="9"/>
  <c r="F63" i="9"/>
  <c r="F59" i="9"/>
  <c r="F55" i="9"/>
  <c r="F51" i="9"/>
  <c r="F47" i="9"/>
  <c r="F35" i="9"/>
  <c r="F31" i="9"/>
  <c r="F27" i="9"/>
  <c r="G107" i="9"/>
  <c r="G105" i="9"/>
  <c r="G103" i="9"/>
  <c r="G100" i="9"/>
  <c r="G98" i="9"/>
  <c r="G96" i="9"/>
  <c r="G94" i="9"/>
  <c r="G92" i="9"/>
  <c r="G64" i="9"/>
  <c r="G60" i="9"/>
  <c r="G54" i="9"/>
  <c r="G50" i="9"/>
  <c r="G48" i="9"/>
  <c r="G18" i="9"/>
  <c r="G46" i="9"/>
  <c r="G44" i="9"/>
  <c r="G38" i="9"/>
  <c r="G34" i="9"/>
  <c r="G22" i="9"/>
  <c r="O146" i="8"/>
  <c r="S146" i="8"/>
  <c r="W146" i="8"/>
  <c r="AA146" i="8"/>
  <c r="AE146" i="8"/>
  <c r="AI146" i="8"/>
  <c r="AM146" i="8"/>
  <c r="AQ146" i="8"/>
  <c r="AU146" i="8"/>
  <c r="AY146" i="8"/>
  <c r="BC146" i="8"/>
  <c r="F143" i="9"/>
  <c r="F141" i="9"/>
  <c r="F139" i="9"/>
  <c r="F137" i="9"/>
  <c r="F135" i="9"/>
  <c r="F133" i="9"/>
  <c r="F131" i="9"/>
  <c r="F129" i="9"/>
  <c r="F127" i="9"/>
  <c r="F125" i="9"/>
  <c r="F123" i="9"/>
  <c r="F121" i="9"/>
  <c r="F119" i="9"/>
  <c r="F117" i="9"/>
  <c r="F115" i="9"/>
  <c r="F113" i="9"/>
  <c r="F111" i="9"/>
  <c r="F109" i="9"/>
  <c r="F107" i="9"/>
  <c r="F105" i="9"/>
  <c r="F103" i="9"/>
  <c r="F100" i="9"/>
  <c r="F98" i="9"/>
  <c r="F96" i="9"/>
  <c r="F94" i="9"/>
  <c r="F92" i="9"/>
  <c r="F90" i="9"/>
  <c r="F88" i="9"/>
  <c r="F86" i="9"/>
  <c r="F84" i="9"/>
  <c r="F82" i="9"/>
  <c r="F80" i="9"/>
  <c r="F78" i="9"/>
  <c r="F76" i="9"/>
  <c r="F74" i="9"/>
  <c r="F72" i="9"/>
  <c r="F42" i="9"/>
  <c r="F24" i="9"/>
  <c r="F22" i="9"/>
  <c r="F20" i="9"/>
  <c r="F18" i="9"/>
  <c r="F16" i="9"/>
  <c r="F14" i="9"/>
  <c r="F11" i="9"/>
  <c r="G144" i="9"/>
  <c r="G142" i="9"/>
  <c r="G140" i="9"/>
  <c r="G138" i="9"/>
  <c r="G136" i="9"/>
  <c r="G134" i="9"/>
  <c r="G87" i="9"/>
  <c r="G83" i="9"/>
  <c r="G79" i="9"/>
  <c r="G75" i="9"/>
  <c r="I146" i="8"/>
  <c r="G90" i="9"/>
  <c r="G88" i="9"/>
  <c r="G86" i="9"/>
  <c r="G84" i="9"/>
  <c r="G82" i="9"/>
  <c r="G80" i="9"/>
  <c r="G78" i="9"/>
  <c r="G76" i="9"/>
  <c r="G74" i="9"/>
  <c r="G72" i="9"/>
  <c r="G70" i="9"/>
  <c r="G68" i="9"/>
  <c r="G66" i="9"/>
  <c r="G62" i="9"/>
  <c r="H141" i="9"/>
  <c r="F70" i="9"/>
  <c r="F68" i="9"/>
  <c r="F66" i="9"/>
  <c r="F64" i="9"/>
  <c r="F62" i="9"/>
  <c r="F60" i="9"/>
  <c r="F58" i="9"/>
  <c r="F56" i="9"/>
  <c r="F54" i="9"/>
  <c r="F52" i="9"/>
  <c r="F50" i="9"/>
  <c r="F48" i="9"/>
  <c r="F46" i="9"/>
  <c r="F44" i="9"/>
  <c r="F40" i="9"/>
  <c r="F38" i="9"/>
  <c r="F36" i="9"/>
  <c r="F34" i="9"/>
  <c r="F32" i="9"/>
  <c r="F30" i="9"/>
  <c r="F28" i="9"/>
  <c r="F26" i="9"/>
  <c r="F12" i="9"/>
  <c r="F10" i="9"/>
  <c r="G132" i="9"/>
  <c r="G130" i="9"/>
  <c r="G128" i="9"/>
  <c r="G126" i="9"/>
  <c r="G124" i="9"/>
  <c r="G122" i="9"/>
  <c r="G120" i="9"/>
  <c r="G118" i="9"/>
  <c r="G116" i="9"/>
  <c r="G114" i="9"/>
  <c r="G112" i="9"/>
  <c r="G110" i="9"/>
  <c r="I87" i="9"/>
  <c r="I85" i="9"/>
  <c r="I79" i="9"/>
  <c r="I77" i="9"/>
  <c r="I71" i="9"/>
  <c r="I69" i="9"/>
  <c r="I63" i="9"/>
  <c r="I61" i="9"/>
  <c r="I55" i="9"/>
  <c r="I53" i="9"/>
  <c r="G53" i="9"/>
  <c r="G51" i="9"/>
  <c r="G49" i="9"/>
  <c r="I47" i="9"/>
  <c r="I45" i="9"/>
  <c r="I39" i="9"/>
  <c r="G39" i="9"/>
  <c r="I37" i="9"/>
  <c r="G37" i="9"/>
  <c r="G35" i="9"/>
  <c r="G33" i="9"/>
  <c r="I31" i="9"/>
  <c r="G31" i="9"/>
  <c r="I29" i="9"/>
  <c r="G29" i="9"/>
  <c r="G27" i="9"/>
  <c r="G25" i="9"/>
  <c r="I23" i="9"/>
  <c r="G23" i="9"/>
  <c r="I21" i="9"/>
  <c r="G21" i="9"/>
  <c r="G19" i="9"/>
  <c r="G17" i="9"/>
  <c r="I15" i="9"/>
  <c r="G15" i="9"/>
  <c r="I13" i="9"/>
  <c r="G13" i="9"/>
  <c r="G11" i="9"/>
  <c r="G9" i="9"/>
  <c r="F71" i="9"/>
  <c r="F43" i="9"/>
  <c r="F39" i="9"/>
  <c r="F23" i="9"/>
  <c r="F19" i="9"/>
  <c r="F15" i="9"/>
  <c r="H139" i="9"/>
  <c r="F8" i="9"/>
  <c r="F146" i="8"/>
  <c r="H8" i="9"/>
  <c r="J146" i="8"/>
  <c r="N146" i="8"/>
  <c r="R146" i="8"/>
  <c r="V146" i="8"/>
  <c r="Z146" i="8"/>
  <c r="AD146" i="8"/>
  <c r="AH146" i="8"/>
  <c r="AL146" i="8"/>
  <c r="AP146" i="8"/>
  <c r="AT146" i="8"/>
  <c r="AX146" i="8"/>
  <c r="BB146" i="8"/>
  <c r="I143" i="9"/>
  <c r="G143" i="9"/>
  <c r="I141" i="9"/>
  <c r="G141" i="9"/>
  <c r="I139" i="9"/>
  <c r="G139" i="9"/>
  <c r="I137" i="9"/>
  <c r="G137" i="9"/>
  <c r="I135" i="9"/>
  <c r="G135" i="9"/>
  <c r="I133" i="9"/>
  <c r="G133" i="9"/>
  <c r="I131" i="9"/>
  <c r="G131" i="9"/>
  <c r="I129" i="9"/>
  <c r="G129" i="9"/>
  <c r="I127" i="9"/>
  <c r="G127" i="9"/>
  <c r="I125" i="9"/>
  <c r="G125" i="9"/>
  <c r="I123" i="9"/>
  <c r="G123" i="9"/>
  <c r="I121" i="9"/>
  <c r="G121" i="9"/>
  <c r="I119" i="9"/>
  <c r="G119" i="9"/>
  <c r="I117" i="9"/>
  <c r="G117" i="9"/>
  <c r="I115" i="9"/>
  <c r="G115" i="9"/>
  <c r="I113" i="9"/>
  <c r="G113" i="9"/>
  <c r="I111" i="9"/>
  <c r="G111" i="9"/>
  <c r="I109" i="9"/>
  <c r="G109" i="9"/>
  <c r="I107" i="9"/>
  <c r="I105" i="9"/>
  <c r="I103" i="9"/>
  <c r="I100" i="9"/>
  <c r="I98" i="9"/>
  <c r="I96" i="9"/>
  <c r="I94" i="9"/>
  <c r="I92" i="9"/>
  <c r="I90" i="9"/>
  <c r="I88" i="9"/>
  <c r="G8" i="9"/>
  <c r="G146" i="8"/>
  <c r="H143" i="9"/>
  <c r="H133" i="9"/>
  <c r="H129" i="9"/>
  <c r="H127" i="9"/>
  <c r="H125" i="9"/>
  <c r="H123" i="9"/>
  <c r="H121" i="9"/>
  <c r="H119" i="9"/>
  <c r="H117" i="9"/>
  <c r="H115" i="9"/>
  <c r="H113" i="9"/>
  <c r="H111" i="9"/>
  <c r="H109" i="9"/>
  <c r="H107" i="9"/>
  <c r="H105" i="9"/>
  <c r="H103" i="9"/>
  <c r="H100" i="9"/>
  <c r="H98" i="9"/>
  <c r="H96" i="9"/>
  <c r="H94" i="9"/>
  <c r="H92" i="9"/>
  <c r="H90" i="9"/>
  <c r="H88" i="9"/>
  <c r="H86" i="9"/>
  <c r="H84" i="9"/>
  <c r="H82" i="9"/>
  <c r="H80" i="9"/>
  <c r="H78" i="9"/>
  <c r="H76" i="9"/>
  <c r="H74" i="9"/>
  <c r="H137" i="9"/>
  <c r="H131" i="9"/>
  <c r="H146" i="8"/>
  <c r="L146" i="8"/>
  <c r="P146" i="8"/>
  <c r="T146" i="8"/>
  <c r="X146" i="8"/>
  <c r="AB146" i="8"/>
  <c r="AF146" i="8"/>
  <c r="AJ146" i="8"/>
  <c r="AN146" i="8"/>
  <c r="AR146" i="8"/>
  <c r="AV146" i="8"/>
  <c r="AZ146" i="8"/>
  <c r="I144" i="9"/>
  <c r="I142" i="9"/>
  <c r="I140" i="9"/>
  <c r="I138" i="9"/>
  <c r="I136" i="9"/>
  <c r="I134" i="9"/>
  <c r="I132" i="9"/>
  <c r="I130" i="9"/>
  <c r="I128" i="9"/>
  <c r="I126" i="9"/>
  <c r="I124" i="9"/>
  <c r="I122" i="9"/>
  <c r="I120" i="9"/>
  <c r="I118" i="9"/>
  <c r="I116" i="9"/>
  <c r="I114" i="9"/>
  <c r="I112" i="9"/>
  <c r="I110" i="9"/>
  <c r="I108" i="9"/>
  <c r="G108" i="9"/>
  <c r="I106" i="9"/>
  <c r="G106" i="9"/>
  <c r="I104" i="9"/>
  <c r="G104" i="9"/>
  <c r="I101" i="9"/>
  <c r="G101" i="9"/>
  <c r="I99" i="9"/>
  <c r="G99" i="9"/>
  <c r="I97" i="9"/>
  <c r="I95" i="9"/>
  <c r="G95" i="9"/>
  <c r="I93" i="9"/>
  <c r="G91" i="9"/>
  <c r="I8" i="9"/>
  <c r="K146" i="8"/>
  <c r="H135" i="9"/>
  <c r="M146" i="8"/>
  <c r="Q146" i="8"/>
  <c r="U146" i="8"/>
  <c r="Y146" i="8"/>
  <c r="AC146" i="8"/>
  <c r="AG146" i="8"/>
  <c r="AK146" i="8"/>
  <c r="AO146" i="8"/>
  <c r="AS146" i="8"/>
  <c r="AW146" i="8"/>
  <c r="BA146" i="8"/>
  <c r="H144" i="9"/>
  <c r="F144" i="9"/>
  <c r="H142" i="9"/>
  <c r="F142" i="9"/>
  <c r="H140" i="9"/>
  <c r="F140" i="9"/>
  <c r="H138" i="9"/>
  <c r="F138" i="9"/>
  <c r="H136" i="9"/>
  <c r="F136" i="9"/>
  <c r="H134" i="9"/>
  <c r="F134" i="9"/>
  <c r="H132" i="9"/>
  <c r="F132" i="9"/>
  <c r="H130" i="9"/>
  <c r="F130" i="9"/>
  <c r="H128" i="9"/>
  <c r="F128" i="9"/>
  <c r="H126" i="9"/>
  <c r="F126" i="9"/>
  <c r="H124" i="9"/>
  <c r="F124" i="9"/>
  <c r="H122" i="9"/>
  <c r="F122" i="9"/>
  <c r="H120" i="9"/>
  <c r="F120" i="9"/>
  <c r="H118" i="9"/>
  <c r="F118" i="9"/>
  <c r="H116" i="9"/>
  <c r="F116" i="9"/>
  <c r="H114" i="9"/>
  <c r="F114" i="9"/>
  <c r="H112" i="9"/>
  <c r="F112" i="9"/>
  <c r="H110" i="9"/>
  <c r="F110" i="9"/>
  <c r="H108" i="9"/>
  <c r="F108" i="9"/>
  <c r="H106" i="9"/>
  <c r="F106" i="9"/>
  <c r="H104" i="9"/>
  <c r="F104" i="9"/>
  <c r="H101" i="9"/>
  <c r="F101" i="9"/>
  <c r="H99" i="9"/>
  <c r="F99" i="9"/>
  <c r="H97" i="9"/>
  <c r="F97" i="9"/>
  <c r="H95" i="9"/>
  <c r="F95" i="9"/>
  <c r="F91" i="9"/>
  <c r="F87" i="9"/>
  <c r="F83" i="9"/>
  <c r="F79" i="9"/>
  <c r="F75" i="9"/>
  <c r="H72" i="9"/>
  <c r="H70" i="9"/>
  <c r="H68" i="9"/>
  <c r="H66" i="9"/>
  <c r="H64" i="9"/>
  <c r="H62" i="9"/>
  <c r="H60" i="9"/>
  <c r="H58" i="9"/>
  <c r="H56" i="9"/>
  <c r="H54" i="9"/>
  <c r="H52" i="9"/>
  <c r="H50" i="9"/>
  <c r="H48" i="9"/>
  <c r="H46" i="9"/>
  <c r="H44" i="9"/>
  <c r="H42" i="9"/>
  <c r="H40" i="9"/>
  <c r="H38" i="9"/>
  <c r="H36" i="9"/>
  <c r="H34" i="9"/>
  <c r="H32" i="9"/>
  <c r="H30" i="9"/>
  <c r="H28" i="9"/>
  <c r="H26" i="9"/>
  <c r="H24" i="9"/>
  <c r="H22" i="9"/>
  <c r="H20" i="9"/>
  <c r="H18" i="9"/>
  <c r="H16" i="9"/>
  <c r="H14" i="9"/>
  <c r="H12" i="9"/>
  <c r="H10" i="9"/>
  <c r="G97" i="9"/>
  <c r="G93" i="9"/>
  <c r="I91" i="9"/>
  <c r="I89" i="9"/>
  <c r="G89" i="9"/>
  <c r="G85" i="9"/>
  <c r="I83" i="9"/>
  <c r="I81" i="9"/>
  <c r="G81" i="9"/>
  <c r="G77" i="9"/>
  <c r="I75" i="9"/>
  <c r="I73" i="9"/>
  <c r="G73" i="9"/>
  <c r="G71" i="9"/>
  <c r="G69" i="9"/>
  <c r="I67" i="9"/>
  <c r="G67" i="9"/>
  <c r="I65" i="9"/>
  <c r="G65" i="9"/>
  <c r="G63" i="9"/>
  <c r="G61" i="9"/>
  <c r="I59" i="9"/>
  <c r="G59" i="9"/>
  <c r="I57" i="9"/>
  <c r="G57" i="9"/>
  <c r="G55" i="9"/>
  <c r="I51" i="9"/>
  <c r="I49" i="9"/>
  <c r="G47" i="9"/>
  <c r="G45" i="9"/>
  <c r="I43" i="9"/>
  <c r="G43" i="9"/>
  <c r="I41" i="9"/>
  <c r="G41" i="9"/>
  <c r="I35" i="9"/>
  <c r="I33" i="9"/>
  <c r="I27" i="9"/>
  <c r="I25" i="9"/>
  <c r="I19" i="9"/>
  <c r="I17" i="9"/>
  <c r="I11" i="9"/>
  <c r="I9" i="9"/>
  <c r="H93" i="9"/>
  <c r="F93" i="9"/>
  <c r="H91" i="9"/>
  <c r="H89" i="9"/>
  <c r="F89" i="9"/>
  <c r="H87" i="9"/>
  <c r="H85" i="9"/>
  <c r="F85" i="9"/>
  <c r="H83" i="9"/>
  <c r="H81" i="9"/>
  <c r="F81" i="9"/>
  <c r="H79" i="9"/>
  <c r="H77" i="9"/>
  <c r="F77" i="9"/>
  <c r="H75" i="9"/>
  <c r="H73" i="9"/>
  <c r="F73" i="9"/>
  <c r="H71" i="9"/>
  <c r="H69" i="9"/>
  <c r="F69" i="9"/>
  <c r="H67" i="9"/>
  <c r="H65" i="9"/>
  <c r="F65" i="9"/>
  <c r="H63" i="9"/>
  <c r="H61" i="9"/>
  <c r="F61" i="9"/>
  <c r="H59" i="9"/>
  <c r="H57" i="9"/>
  <c r="F57" i="9"/>
  <c r="H55" i="9"/>
  <c r="H53" i="9"/>
  <c r="F53" i="9"/>
  <c r="H51" i="9"/>
  <c r="H49" i="9"/>
  <c r="F49" i="9"/>
  <c r="H47" i="9"/>
  <c r="H45" i="9"/>
  <c r="F45" i="9"/>
  <c r="H43" i="9"/>
  <c r="H41" i="9"/>
  <c r="F41" i="9"/>
  <c r="H39" i="9"/>
  <c r="H37" i="9"/>
  <c r="F37" i="9"/>
  <c r="H35" i="9"/>
  <c r="H33" i="9"/>
  <c r="F33" i="9"/>
  <c r="H31" i="9"/>
  <c r="H29" i="9"/>
  <c r="F29" i="9"/>
  <c r="H27" i="9"/>
  <c r="H25" i="9"/>
  <c r="F25" i="9"/>
  <c r="H23" i="9"/>
  <c r="H21" i="9"/>
  <c r="F21" i="9"/>
  <c r="H19" i="9"/>
  <c r="H17" i="9"/>
  <c r="F17" i="9"/>
  <c r="H15" i="9"/>
  <c r="H13" i="9"/>
  <c r="F13" i="9"/>
  <c r="H11" i="9"/>
  <c r="H9" i="9"/>
  <c r="F9" i="9"/>
  <c r="I86" i="9"/>
  <c r="I84" i="9"/>
  <c r="I82" i="9"/>
  <c r="I80" i="9"/>
  <c r="I78" i="9"/>
  <c r="I76" i="9"/>
  <c r="I74" i="9"/>
  <c r="I72" i="9"/>
  <c r="I70" i="9"/>
  <c r="I68" i="9"/>
  <c r="I66" i="9"/>
  <c r="I64" i="9"/>
  <c r="I62" i="9"/>
  <c r="I60" i="9"/>
  <c r="I58" i="9"/>
  <c r="G58" i="9"/>
  <c r="I56" i="9"/>
  <c r="G56" i="9"/>
  <c r="I54" i="9"/>
  <c r="I52" i="9"/>
  <c r="G52" i="9"/>
  <c r="I50" i="9"/>
  <c r="I48" i="9"/>
  <c r="I46" i="9"/>
  <c r="I44" i="9"/>
  <c r="I42" i="9"/>
  <c r="G42" i="9"/>
  <c r="I40" i="9"/>
  <c r="G40" i="9"/>
  <c r="I38" i="9"/>
  <c r="I36" i="9"/>
  <c r="G36" i="9"/>
  <c r="I34" i="9"/>
  <c r="I32" i="9"/>
  <c r="G32" i="9"/>
  <c r="I30" i="9"/>
  <c r="G30" i="9"/>
  <c r="I28" i="9"/>
  <c r="G28" i="9"/>
  <c r="I26" i="9"/>
  <c r="G26" i="9"/>
  <c r="I24" i="9"/>
  <c r="G24" i="9"/>
  <c r="I22" i="9"/>
  <c r="I20" i="9"/>
  <c r="G20" i="9"/>
  <c r="I18" i="9"/>
  <c r="I16" i="9"/>
  <c r="G16" i="9"/>
  <c r="I14" i="9"/>
  <c r="G14" i="9"/>
  <c r="I12" i="9"/>
  <c r="G12" i="9"/>
  <c r="I10" i="9"/>
  <c r="G10" i="9"/>
  <c r="O36" i="9" l="1"/>
  <c r="N36" i="9"/>
  <c r="L145" i="9"/>
  <c r="M145" i="9"/>
  <c r="B40" i="10"/>
  <c r="G38" i="10"/>
  <c r="G40" i="10" s="1"/>
  <c r="F13" i="10"/>
  <c r="E10" i="10"/>
  <c r="E12" i="10"/>
  <c r="F9" i="10"/>
  <c r="E9" i="10"/>
  <c r="F11" i="10"/>
  <c r="E11" i="10"/>
  <c r="F10" i="10"/>
  <c r="F12" i="10"/>
  <c r="E13" i="10"/>
  <c r="H13" i="10"/>
  <c r="H11" i="10"/>
  <c r="I9" i="10"/>
  <c r="H12" i="10"/>
  <c r="I12" i="10"/>
  <c r="H10" i="10"/>
  <c r="I10" i="10"/>
  <c r="H9" i="10"/>
  <c r="I13" i="10"/>
  <c r="I11" i="10"/>
  <c r="J11" i="10" s="1"/>
  <c r="H145" i="9"/>
  <c r="I145" i="9"/>
  <c r="P36" i="9" l="1"/>
  <c r="J13" i="10"/>
  <c r="J12" i="10"/>
  <c r="H14" i="10"/>
  <c r="J10" i="10"/>
  <c r="J9" i="10"/>
  <c r="I14" i="10"/>
  <c r="H146" i="9"/>
  <c r="J14" i="10" l="1"/>
  <c r="D143" i="9" l="1"/>
  <c r="N143" i="9" s="1"/>
  <c r="E143" i="9"/>
  <c r="O143" i="9" s="1"/>
  <c r="D144" i="9"/>
  <c r="N144" i="9" s="1"/>
  <c r="E144" i="9"/>
  <c r="O144" i="9" s="1"/>
  <c r="P144" i="9" l="1"/>
  <c r="P143" i="9"/>
  <c r="E142" i="9"/>
  <c r="O142" i="9" s="1"/>
  <c r="D142" i="9"/>
  <c r="N142" i="9" s="1"/>
  <c r="E141" i="9"/>
  <c r="O141" i="9" s="1"/>
  <c r="D141" i="9"/>
  <c r="N141" i="9" s="1"/>
  <c r="E140" i="9"/>
  <c r="O140" i="9" s="1"/>
  <c r="D140" i="9"/>
  <c r="N140" i="9" s="1"/>
  <c r="E139" i="9"/>
  <c r="O139" i="9" s="1"/>
  <c r="D139" i="9"/>
  <c r="N139" i="9" s="1"/>
  <c r="E138" i="9"/>
  <c r="O138" i="9" s="1"/>
  <c r="D138" i="9"/>
  <c r="N138" i="9" s="1"/>
  <c r="E137" i="9"/>
  <c r="O137" i="9" s="1"/>
  <c r="D137" i="9"/>
  <c r="N137" i="9" s="1"/>
  <c r="E136" i="9"/>
  <c r="O136" i="9" s="1"/>
  <c r="D136" i="9"/>
  <c r="N136" i="9" s="1"/>
  <c r="E135" i="9"/>
  <c r="O135" i="9" s="1"/>
  <c r="D135" i="9"/>
  <c r="N135" i="9" s="1"/>
  <c r="E134" i="9"/>
  <c r="O134" i="9" s="1"/>
  <c r="D134" i="9"/>
  <c r="N134" i="9" s="1"/>
  <c r="E133" i="9"/>
  <c r="O133" i="9" s="1"/>
  <c r="D133" i="9"/>
  <c r="N133" i="9" s="1"/>
  <c r="E132" i="9"/>
  <c r="O132" i="9" s="1"/>
  <c r="D132" i="9"/>
  <c r="N132" i="9" s="1"/>
  <c r="E131" i="9"/>
  <c r="O131" i="9" s="1"/>
  <c r="D131" i="9"/>
  <c r="N131" i="9" s="1"/>
  <c r="E130" i="9"/>
  <c r="O130" i="9" s="1"/>
  <c r="D130" i="9"/>
  <c r="N130" i="9" s="1"/>
  <c r="E129" i="9"/>
  <c r="O129" i="9" s="1"/>
  <c r="D129" i="9"/>
  <c r="N129" i="9" s="1"/>
  <c r="E128" i="9"/>
  <c r="O128" i="9" s="1"/>
  <c r="D128" i="9"/>
  <c r="N128" i="9" s="1"/>
  <c r="E127" i="9"/>
  <c r="O127" i="9" s="1"/>
  <c r="D127" i="9"/>
  <c r="N127" i="9" s="1"/>
  <c r="E126" i="9"/>
  <c r="O126" i="9" s="1"/>
  <c r="D126" i="9"/>
  <c r="N126" i="9" s="1"/>
  <c r="E125" i="9"/>
  <c r="O125" i="9" s="1"/>
  <c r="D125" i="9"/>
  <c r="N125" i="9" s="1"/>
  <c r="E124" i="9"/>
  <c r="O124" i="9" s="1"/>
  <c r="D124" i="9"/>
  <c r="N124" i="9" s="1"/>
  <c r="E123" i="9"/>
  <c r="O123" i="9" s="1"/>
  <c r="D123" i="9"/>
  <c r="N123" i="9" s="1"/>
  <c r="E122" i="9"/>
  <c r="O122" i="9" s="1"/>
  <c r="D122" i="9"/>
  <c r="N122" i="9" s="1"/>
  <c r="E121" i="9"/>
  <c r="O121" i="9" s="1"/>
  <c r="D121" i="9"/>
  <c r="N121" i="9" s="1"/>
  <c r="E120" i="9"/>
  <c r="O120" i="9" s="1"/>
  <c r="D120" i="9"/>
  <c r="N120" i="9" s="1"/>
  <c r="E119" i="9"/>
  <c r="O119" i="9" s="1"/>
  <c r="D119" i="9"/>
  <c r="N119" i="9" s="1"/>
  <c r="E118" i="9"/>
  <c r="O118" i="9" s="1"/>
  <c r="D118" i="9"/>
  <c r="N118" i="9" s="1"/>
  <c r="E117" i="9"/>
  <c r="O117" i="9" s="1"/>
  <c r="D117" i="9"/>
  <c r="N117" i="9" s="1"/>
  <c r="E116" i="9"/>
  <c r="O116" i="9" s="1"/>
  <c r="D116" i="9"/>
  <c r="N116" i="9" s="1"/>
  <c r="E115" i="9"/>
  <c r="O115" i="9" s="1"/>
  <c r="D115" i="9"/>
  <c r="N115" i="9" s="1"/>
  <c r="E114" i="9"/>
  <c r="O114" i="9" s="1"/>
  <c r="D114" i="9"/>
  <c r="N114" i="9" s="1"/>
  <c r="E113" i="9"/>
  <c r="O113" i="9" s="1"/>
  <c r="D113" i="9"/>
  <c r="N113" i="9" s="1"/>
  <c r="E112" i="9"/>
  <c r="O112" i="9" s="1"/>
  <c r="D112" i="9"/>
  <c r="N112" i="9" s="1"/>
  <c r="E111" i="9"/>
  <c r="O111" i="9" s="1"/>
  <c r="D111" i="9"/>
  <c r="N111" i="9" s="1"/>
  <c r="E110" i="9"/>
  <c r="O110" i="9" s="1"/>
  <c r="D110" i="9"/>
  <c r="N110" i="9" s="1"/>
  <c r="E109" i="9"/>
  <c r="O109" i="9" s="1"/>
  <c r="D109" i="9"/>
  <c r="N109" i="9" s="1"/>
  <c r="E108" i="9"/>
  <c r="O108" i="9" s="1"/>
  <c r="D108" i="9"/>
  <c r="N108" i="9" s="1"/>
  <c r="E107" i="9"/>
  <c r="O107" i="9" s="1"/>
  <c r="D107" i="9"/>
  <c r="N107" i="9" s="1"/>
  <c r="E106" i="9"/>
  <c r="O106" i="9" s="1"/>
  <c r="D106" i="9"/>
  <c r="N106" i="9" s="1"/>
  <c r="E105" i="9"/>
  <c r="O105" i="9" s="1"/>
  <c r="D105" i="9"/>
  <c r="N105" i="9" s="1"/>
  <c r="E104" i="9"/>
  <c r="O104" i="9" s="1"/>
  <c r="D104" i="9"/>
  <c r="N104" i="9" s="1"/>
  <c r="E103" i="9"/>
  <c r="O103" i="9" s="1"/>
  <c r="D103" i="9"/>
  <c r="N103" i="9" s="1"/>
  <c r="E101" i="9"/>
  <c r="O101" i="9" s="1"/>
  <c r="D101" i="9"/>
  <c r="N101" i="9" s="1"/>
  <c r="E100" i="9"/>
  <c r="O100" i="9" s="1"/>
  <c r="D100" i="9"/>
  <c r="N100" i="9" s="1"/>
  <c r="E99" i="9"/>
  <c r="O99" i="9" s="1"/>
  <c r="D99" i="9"/>
  <c r="N99" i="9" s="1"/>
  <c r="E98" i="9"/>
  <c r="O98" i="9" s="1"/>
  <c r="D98" i="9"/>
  <c r="N98" i="9" s="1"/>
  <c r="E97" i="9"/>
  <c r="O97" i="9" s="1"/>
  <c r="D97" i="9"/>
  <c r="N97" i="9" s="1"/>
  <c r="E96" i="9"/>
  <c r="O96" i="9" s="1"/>
  <c r="D96" i="9"/>
  <c r="N96" i="9" s="1"/>
  <c r="E95" i="9"/>
  <c r="O95" i="9" s="1"/>
  <c r="D95" i="9"/>
  <c r="N95" i="9" s="1"/>
  <c r="E94" i="9"/>
  <c r="O94" i="9" s="1"/>
  <c r="D94" i="9"/>
  <c r="N94" i="9" s="1"/>
  <c r="E93" i="9"/>
  <c r="O93" i="9" s="1"/>
  <c r="D93" i="9"/>
  <c r="N93" i="9" s="1"/>
  <c r="E92" i="9"/>
  <c r="O92" i="9" s="1"/>
  <c r="D92" i="9"/>
  <c r="N92" i="9" s="1"/>
  <c r="E91" i="9"/>
  <c r="O91" i="9" s="1"/>
  <c r="D91" i="9"/>
  <c r="N91" i="9" s="1"/>
  <c r="E90" i="9"/>
  <c r="O90" i="9" s="1"/>
  <c r="D90" i="9"/>
  <c r="N90" i="9" s="1"/>
  <c r="E89" i="9"/>
  <c r="O89" i="9" s="1"/>
  <c r="D89" i="9"/>
  <c r="N89" i="9" s="1"/>
  <c r="E88" i="9"/>
  <c r="O88" i="9" s="1"/>
  <c r="D88" i="9"/>
  <c r="N88" i="9" s="1"/>
  <c r="E87" i="9"/>
  <c r="O87" i="9" s="1"/>
  <c r="D87" i="9"/>
  <c r="N87" i="9" s="1"/>
  <c r="E86" i="9"/>
  <c r="O86" i="9" s="1"/>
  <c r="D86" i="9"/>
  <c r="N86" i="9" s="1"/>
  <c r="E85" i="9"/>
  <c r="O85" i="9" s="1"/>
  <c r="D85" i="9"/>
  <c r="N85" i="9" s="1"/>
  <c r="E84" i="9"/>
  <c r="O84" i="9" s="1"/>
  <c r="D84" i="9"/>
  <c r="N84" i="9" s="1"/>
  <c r="E83" i="9"/>
  <c r="O83" i="9" s="1"/>
  <c r="D83" i="9"/>
  <c r="N83" i="9" s="1"/>
  <c r="E82" i="9"/>
  <c r="O82" i="9" s="1"/>
  <c r="D82" i="9"/>
  <c r="N82" i="9" s="1"/>
  <c r="E81" i="9"/>
  <c r="O81" i="9" s="1"/>
  <c r="D81" i="9"/>
  <c r="N81" i="9" s="1"/>
  <c r="E80" i="9"/>
  <c r="O80" i="9" s="1"/>
  <c r="D80" i="9"/>
  <c r="N80" i="9" s="1"/>
  <c r="E79" i="9"/>
  <c r="O79" i="9" s="1"/>
  <c r="D79" i="9"/>
  <c r="N79" i="9" s="1"/>
  <c r="E78" i="9"/>
  <c r="O78" i="9" s="1"/>
  <c r="D78" i="9"/>
  <c r="N78" i="9" s="1"/>
  <c r="E77" i="9"/>
  <c r="O77" i="9" s="1"/>
  <c r="D77" i="9"/>
  <c r="N77" i="9" s="1"/>
  <c r="E76" i="9"/>
  <c r="O76" i="9" s="1"/>
  <c r="D76" i="9"/>
  <c r="N76" i="9" s="1"/>
  <c r="E75" i="9"/>
  <c r="O75" i="9" s="1"/>
  <c r="D75" i="9"/>
  <c r="N75" i="9" s="1"/>
  <c r="E74" i="9"/>
  <c r="O74" i="9" s="1"/>
  <c r="D74" i="9"/>
  <c r="N74" i="9" s="1"/>
  <c r="E73" i="9"/>
  <c r="O73" i="9" s="1"/>
  <c r="D73" i="9"/>
  <c r="N73" i="9" s="1"/>
  <c r="E72" i="9"/>
  <c r="O72" i="9" s="1"/>
  <c r="D72" i="9"/>
  <c r="N72" i="9" s="1"/>
  <c r="E71" i="9"/>
  <c r="O71" i="9" s="1"/>
  <c r="D71" i="9"/>
  <c r="N71" i="9" s="1"/>
  <c r="E70" i="9"/>
  <c r="O70" i="9" s="1"/>
  <c r="D70" i="9"/>
  <c r="N70" i="9" s="1"/>
  <c r="E69" i="9"/>
  <c r="O69" i="9" s="1"/>
  <c r="D69" i="9"/>
  <c r="N69" i="9" s="1"/>
  <c r="E68" i="9"/>
  <c r="O68" i="9" s="1"/>
  <c r="D68" i="9"/>
  <c r="N68" i="9" s="1"/>
  <c r="E67" i="9"/>
  <c r="O67" i="9" s="1"/>
  <c r="D67" i="9"/>
  <c r="N67" i="9" s="1"/>
  <c r="E66" i="9"/>
  <c r="O66" i="9" s="1"/>
  <c r="D66" i="9"/>
  <c r="N66" i="9" s="1"/>
  <c r="E65" i="9"/>
  <c r="O65" i="9" s="1"/>
  <c r="D65" i="9"/>
  <c r="N65" i="9" s="1"/>
  <c r="E64" i="9"/>
  <c r="O64" i="9" s="1"/>
  <c r="D64" i="9"/>
  <c r="N64" i="9" s="1"/>
  <c r="E63" i="9"/>
  <c r="O63" i="9" s="1"/>
  <c r="D63" i="9"/>
  <c r="N63" i="9" s="1"/>
  <c r="E62" i="9"/>
  <c r="O62" i="9" s="1"/>
  <c r="D62" i="9"/>
  <c r="N62" i="9" s="1"/>
  <c r="E61" i="9"/>
  <c r="O61" i="9" s="1"/>
  <c r="D61" i="9"/>
  <c r="N61" i="9" s="1"/>
  <c r="E60" i="9"/>
  <c r="O60" i="9" s="1"/>
  <c r="D60" i="9"/>
  <c r="N60" i="9" s="1"/>
  <c r="E59" i="9"/>
  <c r="O59" i="9" s="1"/>
  <c r="D59" i="9"/>
  <c r="N59" i="9" s="1"/>
  <c r="E58" i="9"/>
  <c r="O58" i="9" s="1"/>
  <c r="D58" i="9"/>
  <c r="N58" i="9" s="1"/>
  <c r="E57" i="9"/>
  <c r="O57" i="9" s="1"/>
  <c r="D57" i="9"/>
  <c r="N57" i="9" s="1"/>
  <c r="E56" i="9"/>
  <c r="O56" i="9" s="1"/>
  <c r="D56" i="9"/>
  <c r="N56" i="9" s="1"/>
  <c r="E55" i="9"/>
  <c r="O55" i="9" s="1"/>
  <c r="D55" i="9"/>
  <c r="N55" i="9" s="1"/>
  <c r="E54" i="9"/>
  <c r="O54" i="9" s="1"/>
  <c r="D54" i="9"/>
  <c r="N54" i="9" s="1"/>
  <c r="E53" i="9"/>
  <c r="O53" i="9" s="1"/>
  <c r="D53" i="9"/>
  <c r="N53" i="9" s="1"/>
  <c r="E52" i="9"/>
  <c r="O52" i="9" s="1"/>
  <c r="D52" i="9"/>
  <c r="N52" i="9" s="1"/>
  <c r="E51" i="9"/>
  <c r="O51" i="9" s="1"/>
  <c r="D51" i="9"/>
  <c r="N51" i="9" s="1"/>
  <c r="E50" i="9"/>
  <c r="O50" i="9" s="1"/>
  <c r="D50" i="9"/>
  <c r="N50" i="9" s="1"/>
  <c r="E49" i="9"/>
  <c r="O49" i="9" s="1"/>
  <c r="D49" i="9"/>
  <c r="N49" i="9" s="1"/>
  <c r="E48" i="9"/>
  <c r="O48" i="9" s="1"/>
  <c r="D48" i="9"/>
  <c r="N48" i="9" s="1"/>
  <c r="E47" i="9"/>
  <c r="O47" i="9" s="1"/>
  <c r="D47" i="9"/>
  <c r="N47" i="9" s="1"/>
  <c r="E46" i="9"/>
  <c r="O46" i="9" s="1"/>
  <c r="D46" i="9"/>
  <c r="N46" i="9" s="1"/>
  <c r="E45" i="9"/>
  <c r="O45" i="9" s="1"/>
  <c r="D45" i="9"/>
  <c r="N45" i="9" s="1"/>
  <c r="E44" i="9"/>
  <c r="O44" i="9" s="1"/>
  <c r="D44" i="9"/>
  <c r="N44" i="9" s="1"/>
  <c r="E43" i="9"/>
  <c r="O43" i="9" s="1"/>
  <c r="D43" i="9"/>
  <c r="N43" i="9" s="1"/>
  <c r="E42" i="9"/>
  <c r="O42" i="9" s="1"/>
  <c r="D42" i="9"/>
  <c r="N42" i="9" s="1"/>
  <c r="E41" i="9"/>
  <c r="O41" i="9" s="1"/>
  <c r="D41" i="9"/>
  <c r="N41" i="9" s="1"/>
  <c r="E40" i="9"/>
  <c r="O40" i="9" s="1"/>
  <c r="D40" i="9"/>
  <c r="N40" i="9" s="1"/>
  <c r="E39" i="9"/>
  <c r="O39" i="9" s="1"/>
  <c r="D39" i="9"/>
  <c r="N39" i="9" s="1"/>
  <c r="E38" i="9"/>
  <c r="O38" i="9" s="1"/>
  <c r="D38" i="9"/>
  <c r="N38" i="9" s="1"/>
  <c r="E37" i="9"/>
  <c r="O37" i="9" s="1"/>
  <c r="D37" i="9"/>
  <c r="N37" i="9" s="1"/>
  <c r="E35" i="9"/>
  <c r="O35" i="9" s="1"/>
  <c r="D35" i="9"/>
  <c r="N35" i="9" s="1"/>
  <c r="E34" i="9"/>
  <c r="O34" i="9" s="1"/>
  <c r="D34" i="9"/>
  <c r="N34" i="9" s="1"/>
  <c r="E33" i="9"/>
  <c r="O33" i="9" s="1"/>
  <c r="D33" i="9"/>
  <c r="N33" i="9" s="1"/>
  <c r="E32" i="9"/>
  <c r="O32" i="9" s="1"/>
  <c r="D32" i="9"/>
  <c r="N32" i="9" s="1"/>
  <c r="E31" i="9"/>
  <c r="O31" i="9" s="1"/>
  <c r="D31" i="9"/>
  <c r="N31" i="9" s="1"/>
  <c r="E30" i="9"/>
  <c r="O30" i="9" s="1"/>
  <c r="D30" i="9"/>
  <c r="N30" i="9" s="1"/>
  <c r="E29" i="9"/>
  <c r="O29" i="9" s="1"/>
  <c r="D29" i="9"/>
  <c r="N29" i="9" s="1"/>
  <c r="E28" i="9"/>
  <c r="O28" i="9" s="1"/>
  <c r="D28" i="9"/>
  <c r="N28" i="9" s="1"/>
  <c r="E27" i="9"/>
  <c r="O27" i="9" s="1"/>
  <c r="D27" i="9"/>
  <c r="N27" i="9" s="1"/>
  <c r="E26" i="9"/>
  <c r="O26" i="9" s="1"/>
  <c r="D26" i="9"/>
  <c r="N26" i="9" s="1"/>
  <c r="E25" i="9"/>
  <c r="O25" i="9" s="1"/>
  <c r="D25" i="9"/>
  <c r="N25" i="9" s="1"/>
  <c r="E24" i="9"/>
  <c r="O24" i="9" s="1"/>
  <c r="D24" i="9"/>
  <c r="N24" i="9" s="1"/>
  <c r="E23" i="9"/>
  <c r="O23" i="9" s="1"/>
  <c r="D23" i="9"/>
  <c r="N23" i="9" s="1"/>
  <c r="E22" i="9"/>
  <c r="O22" i="9" s="1"/>
  <c r="D22" i="9"/>
  <c r="N22" i="9" s="1"/>
  <c r="E21" i="9"/>
  <c r="O21" i="9" s="1"/>
  <c r="D21" i="9"/>
  <c r="N21" i="9" s="1"/>
  <c r="E20" i="9"/>
  <c r="O20" i="9" s="1"/>
  <c r="D20" i="9"/>
  <c r="N20" i="9" s="1"/>
  <c r="E19" i="9"/>
  <c r="O19" i="9" s="1"/>
  <c r="D19" i="9"/>
  <c r="N19" i="9" s="1"/>
  <c r="E18" i="9"/>
  <c r="O18" i="9" s="1"/>
  <c r="D18" i="9"/>
  <c r="N18" i="9" s="1"/>
  <c r="E17" i="9"/>
  <c r="O17" i="9" s="1"/>
  <c r="D17" i="9"/>
  <c r="N17" i="9" s="1"/>
  <c r="E16" i="9"/>
  <c r="O16" i="9" s="1"/>
  <c r="D16" i="9"/>
  <c r="N16" i="9" s="1"/>
  <c r="E15" i="9"/>
  <c r="O15" i="9" s="1"/>
  <c r="D15" i="9"/>
  <c r="N15" i="9" s="1"/>
  <c r="E14" i="9"/>
  <c r="O14" i="9" s="1"/>
  <c r="D14" i="9"/>
  <c r="N14" i="9" s="1"/>
  <c r="E13" i="9"/>
  <c r="O13" i="9" s="1"/>
  <c r="D13" i="9"/>
  <c r="N13" i="9" s="1"/>
  <c r="E12" i="9"/>
  <c r="O12" i="9" s="1"/>
  <c r="D12" i="9"/>
  <c r="N12" i="9" s="1"/>
  <c r="E11" i="9"/>
  <c r="O11" i="9" s="1"/>
  <c r="D11" i="9"/>
  <c r="N11" i="9" s="1"/>
  <c r="E10" i="9"/>
  <c r="O10" i="9" s="1"/>
  <c r="D10" i="9"/>
  <c r="N10" i="9" s="1"/>
  <c r="E9" i="9"/>
  <c r="O9" i="9" s="1"/>
  <c r="D9" i="9"/>
  <c r="N9" i="9" s="1"/>
  <c r="E8" i="9"/>
  <c r="D8" i="9"/>
  <c r="P10" i="9" l="1"/>
  <c r="P12" i="9"/>
  <c r="P14" i="9"/>
  <c r="P16" i="9"/>
  <c r="P18" i="9"/>
  <c r="P53" i="9"/>
  <c r="P55" i="9"/>
  <c r="P57" i="9"/>
  <c r="P59" i="9"/>
  <c r="P61" i="9"/>
  <c r="P63" i="9"/>
  <c r="P65" i="9"/>
  <c r="P67" i="9"/>
  <c r="P69" i="9"/>
  <c r="P71" i="9"/>
  <c r="P73" i="9"/>
  <c r="P75" i="9"/>
  <c r="P77" i="9"/>
  <c r="P79" i="9"/>
  <c r="P81" i="9"/>
  <c r="P83" i="9"/>
  <c r="P85" i="9"/>
  <c r="P87" i="9"/>
  <c r="P89" i="9"/>
  <c r="P91" i="9"/>
  <c r="P93" i="9"/>
  <c r="P95" i="9"/>
  <c r="P97" i="9"/>
  <c r="P99" i="9"/>
  <c r="P101" i="9"/>
  <c r="P104" i="9"/>
  <c r="P106" i="9"/>
  <c r="P108" i="9"/>
  <c r="P110" i="9"/>
  <c r="P112" i="9"/>
  <c r="P120" i="9"/>
  <c r="P122" i="9"/>
  <c r="P124" i="9"/>
  <c r="P126" i="9"/>
  <c r="P128" i="9"/>
  <c r="P130" i="9"/>
  <c r="P132" i="9"/>
  <c r="P134" i="9"/>
  <c r="P136" i="9"/>
  <c r="P138" i="9"/>
  <c r="P140" i="9"/>
  <c r="P114" i="9"/>
  <c r="P116" i="9"/>
  <c r="P118" i="9"/>
  <c r="P9" i="9"/>
  <c r="P11" i="9"/>
  <c r="P13" i="9"/>
  <c r="P15" i="9"/>
  <c r="P17" i="9"/>
  <c r="P19" i="9"/>
  <c r="P23" i="9"/>
  <c r="P27" i="9"/>
  <c r="P29" i="9"/>
  <c r="P31" i="9"/>
  <c r="P33" i="9"/>
  <c r="P35" i="9"/>
  <c r="P40" i="9"/>
  <c r="P42" i="9"/>
  <c r="P44" i="9"/>
  <c r="P46" i="9"/>
  <c r="P48" i="9"/>
  <c r="P52" i="9"/>
  <c r="P54" i="9"/>
  <c r="P56" i="9"/>
  <c r="P58" i="9"/>
  <c r="P62" i="9"/>
  <c r="P64" i="9"/>
  <c r="P66" i="9"/>
  <c r="P68" i="9"/>
  <c r="P70" i="9"/>
  <c r="P72" i="9"/>
  <c r="P74" i="9"/>
  <c r="P76" i="9"/>
  <c r="P78" i="9"/>
  <c r="P80" i="9"/>
  <c r="P82" i="9"/>
  <c r="P84" i="9"/>
  <c r="P86" i="9"/>
  <c r="P88" i="9"/>
  <c r="P90" i="9"/>
  <c r="P94" i="9"/>
  <c r="P96" i="9"/>
  <c r="P98" i="9"/>
  <c r="P100" i="9"/>
  <c r="P103" i="9"/>
  <c r="P105" i="9"/>
  <c r="P107" i="9"/>
  <c r="P109" i="9"/>
  <c r="P111" i="9"/>
  <c r="P113" i="9"/>
  <c r="P115" i="9"/>
  <c r="P117" i="9"/>
  <c r="P119" i="9"/>
  <c r="P121" i="9"/>
  <c r="P123" i="9"/>
  <c r="P125" i="9"/>
  <c r="P127" i="9"/>
  <c r="P129" i="9"/>
  <c r="P131" i="9"/>
  <c r="P133" i="9"/>
  <c r="P135" i="9"/>
  <c r="P137" i="9"/>
  <c r="P139" i="9"/>
  <c r="P141" i="9"/>
  <c r="P142" i="9"/>
  <c r="P38" i="9"/>
  <c r="P50" i="9"/>
  <c r="P60" i="9"/>
  <c r="P20" i="9"/>
  <c r="P22" i="9"/>
  <c r="P24" i="9"/>
  <c r="P26" i="9"/>
  <c r="P28" i="9"/>
  <c r="P30" i="9"/>
  <c r="P32" i="9"/>
  <c r="P34" i="9"/>
  <c r="P37" i="9"/>
  <c r="P39" i="9"/>
  <c r="P41" i="9"/>
  <c r="P43" i="9"/>
  <c r="P45" i="9"/>
  <c r="P47" i="9"/>
  <c r="P49" i="9"/>
  <c r="P51" i="9"/>
  <c r="P21" i="9"/>
  <c r="P25" i="9"/>
  <c r="P92" i="9"/>
  <c r="B12" i="10"/>
  <c r="C12" i="10"/>
  <c r="C11" i="10"/>
  <c r="B11" i="10"/>
  <c r="B9" i="10"/>
  <c r="C9" i="10"/>
  <c r="B10" i="10"/>
  <c r="B13" i="10"/>
  <c r="C10" i="10"/>
  <c r="C13" i="10"/>
  <c r="E146" i="8"/>
  <c r="D145" i="9"/>
  <c r="E145" i="9"/>
  <c r="J8" i="9"/>
  <c r="L8" i="9"/>
  <c r="K8" i="9"/>
  <c r="O8" i="9" s="1"/>
  <c r="N8" i="9" l="1"/>
  <c r="P8" i="9"/>
  <c r="N11" i="10"/>
  <c r="K145" i="9"/>
  <c r="L11" i="10"/>
  <c r="K11" i="10"/>
  <c r="J145" i="9"/>
  <c r="L9" i="10"/>
  <c r="M13" i="10"/>
  <c r="D146" i="9"/>
  <c r="N9" i="10"/>
  <c r="M12" i="10"/>
  <c r="K9" i="10"/>
  <c r="G145" i="9"/>
  <c r="O145" i="9" s="1"/>
  <c r="F145" i="9"/>
  <c r="N145" i="9" s="1"/>
  <c r="N14" i="10" l="1"/>
  <c r="P145" i="9"/>
  <c r="J146" i="9"/>
  <c r="P11" i="10"/>
  <c r="M11" i="10"/>
  <c r="L146" i="9"/>
  <c r="K14" i="10"/>
  <c r="F146" i="9"/>
  <c r="P9" i="10"/>
  <c r="P10" i="10"/>
  <c r="M10" i="10"/>
  <c r="P12" i="10"/>
  <c r="L14" i="10"/>
  <c r="M9" i="10"/>
  <c r="F14" i="10"/>
  <c r="E14" i="10"/>
  <c r="M14" i="10" l="1"/>
  <c r="P14" i="10"/>
  <c r="G13" i="10" l="1"/>
  <c r="D10" i="10"/>
  <c r="G11" i="10"/>
  <c r="G10" i="10"/>
  <c r="D9" i="10" l="1"/>
  <c r="D13" i="10"/>
  <c r="D12" i="10"/>
  <c r="D11" i="10"/>
  <c r="G12" i="10"/>
  <c r="B14" i="10"/>
  <c r="C14" i="10"/>
  <c r="G9" i="10"/>
  <c r="G14" i="10" l="1"/>
  <c r="D14" i="10"/>
</calcChain>
</file>

<file path=xl/sharedStrings.xml><?xml version="1.0" encoding="utf-8"?>
<sst xmlns="http://schemas.openxmlformats.org/spreadsheetml/2006/main" count="28977" uniqueCount="764">
  <si>
    <t>Technical and Environmental Due Diligence of Hanjin Shipyard</t>
  </si>
  <si>
    <t xml:space="preserve">for Cerberus Capital Management </t>
  </si>
  <si>
    <t>CAPEX Optimization of Facilities - Phase 2</t>
  </si>
  <si>
    <t>Facilities</t>
  </si>
  <si>
    <t>User</t>
  </si>
  <si>
    <t>Area</t>
  </si>
  <si>
    <t>Remarks</t>
  </si>
  <si>
    <t>6-10</t>
  </si>
  <si>
    <t>+/-</t>
  </si>
  <si>
    <t>Phase 1</t>
  </si>
  <si>
    <t>Phase 2</t>
  </si>
  <si>
    <t>Air Compressed Room - 1</t>
  </si>
  <si>
    <t>Air Compressed Room - 2,3</t>
  </si>
  <si>
    <t>Assembly shelter (6 nos)</t>
  </si>
  <si>
    <t>Assembly shop (A)</t>
  </si>
  <si>
    <t>Assembly shop (B)</t>
  </si>
  <si>
    <t xml:space="preserve">Assembly Shop (C) </t>
  </si>
  <si>
    <t>Assembly Shop (D)</t>
  </si>
  <si>
    <t>Barracks - Accommodation</t>
  </si>
  <si>
    <t>Barracks - Admin</t>
  </si>
  <si>
    <t>Barracks - B</t>
  </si>
  <si>
    <t>Barracks - C</t>
  </si>
  <si>
    <t>Barracks - D</t>
  </si>
  <si>
    <t>Barracks - E</t>
  </si>
  <si>
    <t>Barracks - F</t>
  </si>
  <si>
    <t>Barracks - G1</t>
  </si>
  <si>
    <t>Barracks - G2</t>
  </si>
  <si>
    <t>Barracks - J</t>
  </si>
  <si>
    <t>Barracks - K</t>
  </si>
  <si>
    <t>Barracks - Romanian</t>
  </si>
  <si>
    <t>Blasting &amp; Painting Shop B</t>
  </si>
  <si>
    <t>Blasting &amp; Painting Shop C</t>
  </si>
  <si>
    <t>Blasting &amp; Painting Shop D</t>
  </si>
  <si>
    <t>Blasting &amp; Painting Shop E</t>
  </si>
  <si>
    <t>Blasting Shop A</t>
  </si>
  <si>
    <t>Cable Cutting</t>
  </si>
  <si>
    <t>Canteen-Romanian</t>
  </si>
  <si>
    <t>Catering Center</t>
  </si>
  <si>
    <t>CO2 Plant</t>
  </si>
  <si>
    <t>Convenience Store building</t>
  </si>
  <si>
    <t>Dhouse Shelter</t>
  </si>
  <si>
    <t>Electric Steel Outfitting Shop</t>
  </si>
  <si>
    <t>Electric Steel Outfitting Shop (Building at the back)</t>
  </si>
  <si>
    <t>Field Office 1</t>
  </si>
  <si>
    <t>Field Office 10</t>
  </si>
  <si>
    <t>Field Office 11A</t>
  </si>
  <si>
    <t>Field Office 11B</t>
  </si>
  <si>
    <t>Field Office 12</t>
  </si>
  <si>
    <t>Field Office 13</t>
  </si>
  <si>
    <t>Field Office 14</t>
  </si>
  <si>
    <t>Field Office 15</t>
  </si>
  <si>
    <t>Field Office 2</t>
  </si>
  <si>
    <t>Field Office 2A</t>
  </si>
  <si>
    <t>Field Office 3</t>
  </si>
  <si>
    <t>Field Office 5</t>
  </si>
  <si>
    <t>Field Office 5A</t>
  </si>
  <si>
    <t>Field Office 6</t>
  </si>
  <si>
    <t>Field Office 6a</t>
  </si>
  <si>
    <t>Field Office 7</t>
  </si>
  <si>
    <t>Field Office 8</t>
  </si>
  <si>
    <t>Field Office 9</t>
  </si>
  <si>
    <t>Filtration Plant</t>
  </si>
  <si>
    <t>Fire Station</t>
  </si>
  <si>
    <t>Gasoline Station</t>
  </si>
  <si>
    <t>Guest House</t>
  </si>
  <si>
    <t>Hatch cover Shelter</t>
  </si>
  <si>
    <t>Helicopter Hangar</t>
  </si>
  <si>
    <t>Hull Shop (A)</t>
  </si>
  <si>
    <t>Hull Shop B</t>
  </si>
  <si>
    <t>Main Gate</t>
  </si>
  <si>
    <t>Main Generator Room</t>
  </si>
  <si>
    <t>Main Office</t>
  </si>
  <si>
    <t>Maintenance Shop</t>
  </si>
  <si>
    <t>Nagyantok Outfitting Shop A</t>
  </si>
  <si>
    <t>Nagyantok Stock office</t>
  </si>
  <si>
    <t>Nagyantok Stock Room 1</t>
  </si>
  <si>
    <t>Nagyantok Stock Room 2</t>
  </si>
  <si>
    <t>Nagyantok Warehouse</t>
  </si>
  <si>
    <t>No.5 Dock Shelter</t>
  </si>
  <si>
    <t>Outfitting Shop</t>
  </si>
  <si>
    <t>Paint Can Stock Area</t>
  </si>
  <si>
    <t>Painting Shop A -1</t>
  </si>
  <si>
    <t>Painting Shop A Ext.</t>
  </si>
  <si>
    <t>Panel Shop</t>
  </si>
  <si>
    <t>Pipe Manufacture Shop A&amp;B</t>
  </si>
  <si>
    <t>Piping Pre-treatment building Galva</t>
  </si>
  <si>
    <t>Piping Shelter</t>
  </si>
  <si>
    <t>Powerplant and Control Station</t>
  </si>
  <si>
    <t>Pre Treatment Shop A</t>
  </si>
  <si>
    <t>Pre Treatment Shop B</t>
  </si>
  <si>
    <t>Pre-Erection Area - Dock 6 (Pre-Erection Shelter A, B)</t>
  </si>
  <si>
    <t>Pre-erection area (6 nos) - No. 5 Dock Shelter</t>
  </si>
  <si>
    <t>Pre-Outfitting Shop (A)</t>
  </si>
  <si>
    <t>Pre-Outfitting Shop (B)</t>
  </si>
  <si>
    <t>Production Center 1/Hospital Building/Substation 8</t>
  </si>
  <si>
    <t>Samandra - Maintenance Shop/Office</t>
  </si>
  <si>
    <t>Samandra - Warehouse</t>
  </si>
  <si>
    <t>Samandra - Container Shop</t>
  </si>
  <si>
    <t>Sewage Treatment Plant</t>
  </si>
  <si>
    <t>Shared Utilities - Electricity</t>
  </si>
  <si>
    <t>Shared Utilities - Water</t>
  </si>
  <si>
    <t>Shelter 712</t>
  </si>
  <si>
    <t>Shelter for Piping</t>
  </si>
  <si>
    <t>Slope protection</t>
  </si>
  <si>
    <t>Steel Stock Yard</t>
  </si>
  <si>
    <t>Sub Assembly Shop</t>
  </si>
  <si>
    <t>Sub Station #10</t>
  </si>
  <si>
    <t>Sub station #11</t>
  </si>
  <si>
    <t>Sub Station #13</t>
  </si>
  <si>
    <t>Sub Station #14</t>
  </si>
  <si>
    <t>Sub Station #15</t>
  </si>
  <si>
    <t>Sub Station #16</t>
  </si>
  <si>
    <t>Sub station #21</t>
  </si>
  <si>
    <t>Sub station #22-1</t>
  </si>
  <si>
    <t>Sub Station #23</t>
  </si>
  <si>
    <t>Sub Station #24</t>
  </si>
  <si>
    <t>Sub Station #3</t>
  </si>
  <si>
    <t>Sub Station #30</t>
  </si>
  <si>
    <t>Sub Station #31</t>
  </si>
  <si>
    <t>Sub Station #32</t>
  </si>
  <si>
    <t>Sub Station #33</t>
  </si>
  <si>
    <t>Sub Station #34</t>
  </si>
  <si>
    <t>Sub Station #35</t>
  </si>
  <si>
    <t>Sub Station #36</t>
  </si>
  <si>
    <t>Sub Station #37</t>
  </si>
  <si>
    <t>Sub Station #38</t>
  </si>
  <si>
    <t>Sub Station #9</t>
  </si>
  <si>
    <t>Sub station #12</t>
  </si>
  <si>
    <t>Sub station #20</t>
  </si>
  <si>
    <t>Sub station #22</t>
  </si>
  <si>
    <t>Sub station #25</t>
  </si>
  <si>
    <t>Sub station #26</t>
  </si>
  <si>
    <t>Sub-Assembly Shop (94 bay)</t>
  </si>
  <si>
    <t>T-BHD Shelter</t>
  </si>
  <si>
    <t>Tool Shop</t>
  </si>
  <si>
    <t>Welding Inspection Shop</t>
  </si>
  <si>
    <t>Welding Shop (B)</t>
  </si>
  <si>
    <t>Total</t>
  </si>
  <si>
    <t>Dock 6</t>
  </si>
  <si>
    <t>m2</t>
  </si>
  <si>
    <t>Navy</t>
  </si>
  <si>
    <t>Tenant 3</t>
  </si>
  <si>
    <t>Austal</t>
  </si>
  <si>
    <t>No</t>
  </si>
  <si>
    <t>Asset Intervention</t>
  </si>
  <si>
    <t>Floor Level</t>
  </si>
  <si>
    <t>Tenant</t>
  </si>
  <si>
    <t>Type of Work</t>
  </si>
  <si>
    <t>Disciplines</t>
  </si>
  <si>
    <t>Year Built</t>
  </si>
  <si>
    <t>Arcadis Quantity</t>
  </si>
  <si>
    <t>Tenant Quantity</t>
  </si>
  <si>
    <t>Unit</t>
  </si>
  <si>
    <t>Condition State</t>
  </si>
  <si>
    <t>Risk</t>
  </si>
  <si>
    <t>Code Compliance
(Yes = 1, No = 0)</t>
  </si>
  <si>
    <t>Intervention Type</t>
  </si>
  <si>
    <t>Intervention Percentage</t>
  </si>
  <si>
    <t>Unit Cost 
(PHP)</t>
  </si>
  <si>
    <t>life expectancy</t>
  </si>
  <si>
    <t>Probabilty of Intervention</t>
  </si>
  <si>
    <t>Arcadis Intervention Year</t>
  </si>
  <si>
    <t>Tenant Intervention Year</t>
  </si>
  <si>
    <t>Phase 1 Included (Yes=1, No=0)</t>
  </si>
  <si>
    <t>Phase 2 CaPex
(PHP)</t>
  </si>
  <si>
    <t>Phase 2 CaPex
(USD)</t>
  </si>
  <si>
    <t>Building  Requirements</t>
  </si>
  <si>
    <t>Reasons for Intervention</t>
  </si>
  <si>
    <t>Scope of Work for the Reason of Intervention</t>
  </si>
  <si>
    <t>Photo Reference No.</t>
  </si>
  <si>
    <t>CAPEXassets</t>
  </si>
  <si>
    <t>FloorLevel</t>
  </si>
  <si>
    <t>WorkType</t>
  </si>
  <si>
    <t>YearBuilt</t>
  </si>
  <si>
    <t>Quantity</t>
  </si>
  <si>
    <t>TenantQ</t>
  </si>
  <si>
    <t>States</t>
  </si>
  <si>
    <t>CodeComply</t>
  </si>
  <si>
    <t>InteType</t>
  </si>
  <si>
    <t>IntePec</t>
  </si>
  <si>
    <t>UnitCost</t>
  </si>
  <si>
    <t>LifeSpan</t>
  </si>
  <si>
    <t>Prob</t>
  </si>
  <si>
    <t>InterYear</t>
  </si>
  <si>
    <t>TenantInterYear</t>
  </si>
  <si>
    <t>IncludedPhase1</t>
  </si>
  <si>
    <t>NPVCAPEXP1USD</t>
  </si>
  <si>
    <t>NPVCapexP2Php</t>
  </si>
  <si>
    <t>NPVCapexUSD</t>
  </si>
  <si>
    <t>ReturntoAs-built</t>
  </si>
  <si>
    <t>ReasonsforIntervention</t>
  </si>
  <si>
    <t>Scopes</t>
  </si>
  <si>
    <t>PictureReferenceCode</t>
  </si>
  <si>
    <t>Re-application of Rubberized Floor Paints 2nd Floor</t>
  </si>
  <si>
    <t>NY</t>
  </si>
  <si>
    <t>Interior</t>
  </si>
  <si>
    <t>Architectural</t>
  </si>
  <si>
    <t>-Re-application of Rubberized flooring to as-built condition</t>
  </si>
  <si>
    <t>Re-application of Rubberized Floor Paints 1st Floor</t>
  </si>
  <si>
    <t>- life expectancy of rubberize paints</t>
  </si>
  <si>
    <t>-Re-application of Rubberized flooring to as-built due to life expectancy</t>
  </si>
  <si>
    <t>- life expectancy of paints</t>
  </si>
  <si>
    <t>Repainting of Walls 2nd Floor</t>
  </si>
  <si>
    <t>- Repainting of wall due to life expectancy</t>
  </si>
  <si>
    <t>Repainting of Walls 1st Floor</t>
  </si>
  <si>
    <t>- Wall paint in this floor still in fair condition.
- From life expectancy, wall paint has only 2 years left</t>
  </si>
  <si>
    <t>Replacement of Ceiling Boards</t>
  </si>
  <si>
    <t>- Replacement of new ceiling board to retain its as-built condition</t>
  </si>
  <si>
    <t>- life expectancy of ceiling boards</t>
  </si>
  <si>
    <t>- Installation of new ceiling boards due to life expectancy</t>
  </si>
  <si>
    <t>Replacement floor mounted AC</t>
  </si>
  <si>
    <t>HVAC</t>
  </si>
  <si>
    <t>Mechanical</t>
  </si>
  <si>
    <t>no</t>
  </si>
  <si>
    <t>- Option to replace the floor mounted AC's if found these cannot be repaired.</t>
  </si>
  <si>
    <t>- life expectancy of HVAC</t>
  </si>
  <si>
    <t>- Installation of new Air-condition units due to life expectancy</t>
  </si>
  <si>
    <t>Electrical System</t>
  </si>
  <si>
    <t>Electrical</t>
  </si>
  <si>
    <t>- All wires are messed and are scattered around the places which is a safety concern of tripping</t>
  </si>
  <si>
    <t>- addition of new wires
- wires needs to be embedded to not cause any tripping
- addition of new junction outlets to suit office condition</t>
  </si>
  <si>
    <t>ELV/ Auxillary Works (Structured Cabling, CCTV, FDAS) (replacement of wirings, outlets including embedments)</t>
  </si>
  <si>
    <t>- Replacement of auxilliary wirings, cables 
- Replacement of CCTV and ID Scanner
- Auxilliary wires can follow the same electrical wiring route</t>
  </si>
  <si>
    <t>Rehabilitation of Comfort Rooms and Shower Rooms</t>
  </si>
  <si>
    <t>Repair of roofs and gutters</t>
  </si>
  <si>
    <t>Lot</t>
  </si>
  <si>
    <t>Roof</t>
  </si>
  <si>
    <t>Provision for the storm drainage</t>
  </si>
  <si>
    <t>Plumbing System</t>
  </si>
  <si>
    <t>Plumbing</t>
  </si>
  <si>
    <t>lm</t>
  </si>
  <si>
    <t>- Damage PVC downspouts
- No proper connection to the main storm drainage system</t>
  </si>
  <si>
    <t>- Replacement of PVC downspout
- Construction of ditch to connect to the main storm drainage system</t>
  </si>
  <si>
    <t>Miscellaneous items</t>
  </si>
  <si>
    <t>All</t>
  </si>
  <si>
    <t>All Disciplines</t>
  </si>
  <si>
    <t>lot</t>
  </si>
  <si>
    <t>Miscellaneous items such as 
- Replacement of Fire extinguishers
- Installation of Fire safety signages (evacuation plans, fire exits and alarms)
- Hauling and Disposal of unused appliances and furnitures
- Installation of missing cross brace</t>
  </si>
  <si>
    <t>Contingencies (10%)</t>
  </si>
  <si>
    <t>Contingencies</t>
  </si>
  <si>
    <t>- Contingencies</t>
  </si>
  <si>
    <t>10% contingencies</t>
  </si>
  <si>
    <t>Preliminaries (10%)</t>
  </si>
  <si>
    <t>Preliminaries</t>
  </si>
  <si>
    <t>- Preliminaries</t>
  </si>
  <si>
    <t>Permitting and Engineering (5%)</t>
  </si>
  <si>
    <t>Engineering and Management</t>
  </si>
  <si>
    <t>- Soft Cost</t>
  </si>
  <si>
    <t>Panel Boards</t>
  </si>
  <si>
    <t>SY</t>
  </si>
  <si>
    <t xml:space="preserve"> - Panel Boards are to be replaced in 25 years due to it service life; however, this still can be used after its life span  depending on the usage and proper maintenance.</t>
  </si>
  <si>
    <t>Transformers repair</t>
  </si>
  <si>
    <t>Overall Repair of the facility</t>
  </si>
  <si>
    <t>- Allocation for the overall repair of the facility such as;
- expired fire extinguisher
- No proper evacuation plan and emergency signages
- burnt-out lightings
- broken motor of roll-up doors
- Missing cross braces</t>
  </si>
  <si>
    <t>Miscellaneous items such as 
- Replacement of Fire extinguishers
- Installation of Fire safety signages (evacuation plans, fire exits and alarms)
- Replacement of burnt-out lightings
- Repair/replacement of motor of roller-up door malfunction
- Cleaning of the facility
 - Repair/Installation of missing cross braces</t>
  </si>
  <si>
    <t>Installation of missing X- Brace</t>
  </si>
  <si>
    <t>Structural Elements</t>
  </si>
  <si>
    <t>Structural</t>
  </si>
  <si>
    <t>kg</t>
  </si>
  <si>
    <t>- some cross braces are already missing and already experiencing buckling and sagging</t>
  </si>
  <si>
    <t>Power Distribution Local Panel (Consolidation Outlet)(440V&amp;220V)</t>
  </si>
  <si>
    <t>sets</t>
  </si>
  <si>
    <t>Upgrade to comply current structural code</t>
  </si>
  <si>
    <t>-The building was constructed in 2011 and is assumed that the code used was NSCP 2010. 
- needs to be aligned with the current NSCP 2015 code</t>
  </si>
  <si>
    <t>- possible retrofitting works due to the alignment to the current code such as:
- Steel Thickening
- Addition of Cross Brace
- Addition of Steel Frame Members</t>
  </si>
  <si>
    <t>Fire Protection System</t>
  </si>
  <si>
    <t>Fire Protection</t>
  </si>
  <si>
    <t>- as per our detailed inspection, there are arresters installed in every gas outlets. This will already prevent/explosion. However, in order to further minmize the hazard, a barrier needs to be installed in between the Gasport and the electrical box outlet.</t>
  </si>
  <si>
    <t>- Installation of Polyvinyl barrier in between the Gasports and electrical panel</t>
  </si>
  <si>
    <t>Miscellaneous Items</t>
  </si>
  <si>
    <t xml:space="preserve">Allocation for the unforeseen repair/installation of the facility such as;
- expired fire extinguisher
- No proper evacuation plan and emergency signages
- burnt-out lightings
</t>
  </si>
  <si>
    <t>- During the detailed site inspection, we have confirmed that the electrical box only contains power distribution local panel and not a panel board</t>
  </si>
  <si>
    <t>Fire Suppression System</t>
  </si>
  <si>
    <t>- During our detailed inspection,this building is only for the storage of pipe and other appurtenences. Hence, current fire extinguishing set-up is okay</t>
  </si>
  <si>
    <t>Allocation for the unforeseen repair/installation of the facility such as;
- expired fire extinguisher
- No proper evacuation plan and emergency signages
- burnt-out lightings
- repainting of rusted structural steel members
- poor condition of electrical wires</t>
  </si>
  <si>
    <t>Demolition and Debris Removal of CO2 Plant</t>
  </si>
  <si>
    <t>- Cerberus/Tenant to give additional instruction of the future usage of the building</t>
  </si>
  <si>
    <t>Overall structural retrofitting</t>
  </si>
  <si>
    <t>- The Galvanizing is in bad condition and needs to be retrofitted immediately. Steel frames are rusted and requires major removal of rust.</t>
  </si>
  <si>
    <t>- full rehabilitation of structural elements including replacement of rusted steel elements</t>
  </si>
  <si>
    <t>Replacement of rusted  GI wall sheet</t>
  </si>
  <si>
    <t>Building Fabric</t>
  </si>
  <si>
    <t>-replacement of GI sheet façade</t>
  </si>
  <si>
    <t>Replacement of GI  roofing including insulation</t>
  </si>
  <si>
    <t>- replacement of GI sheet roof</t>
  </si>
  <si>
    <t>Replacement of all electrical wirings</t>
  </si>
  <si>
    <t>- all electrical wirings need to be replaced due to the previous facility usage.</t>
  </si>
  <si>
    <t>- Replacement of electrical wirings and cables</t>
  </si>
  <si>
    <t>New Protective Coating</t>
  </si>
  <si>
    <t>- most columns are rusted; however, can still be used and only needs to be rehabilitated by removing the rust and apply new protective coating</t>
  </si>
  <si>
    <t>- Repainting of rusted structural steel to protect the steel from re-rusting</t>
  </si>
  <si>
    <t>Replacement of sliding door (7mx9m)</t>
  </si>
  <si>
    <t>unit</t>
  </si>
  <si>
    <t>- total replacement of sliding doors</t>
  </si>
  <si>
    <t>Filling and concreting (200mm) of tanks</t>
  </si>
  <si>
    <t>m3</t>
  </si>
  <si>
    <t>- Filling and concreting of the galvanizing tanks to suit PN requirement</t>
  </si>
  <si>
    <t>Rehabiltation of control room for the gantry of the Crane/hoist (PN Navy admin bldg and Control room)</t>
  </si>
  <si>
    <t>- The current usage of the area is for the control room of the gantry.
- Philippine navy plans to keep the room as a admin building</t>
  </si>
  <si>
    <t>- Rehabilitation of the room to comply with admin building;
- Repainting of Walls
- Rubberized floorings
- Replacement of damaged ceilings</t>
  </si>
  <si>
    <t>Warehouse Building - Damage Ceiling</t>
  </si>
  <si>
    <t>- Ceiling is damage due to earthquake</t>
  </si>
  <si>
    <t>- Replacement of ceiling</t>
  </si>
  <si>
    <t>Allocation for the unforeseen repair/installation of the facility such as;
- expired fire extinguisher
- No proper evacuation plan and emergency signages
- burnt-out lightings</t>
  </si>
  <si>
    <t>Miscellaneous items such as 
- Replacement of Fire extinguishers
- Installation of Fire safety signages (evacuation plans, fire exits and alarms)
- Replacement of burnt-out lightings
- Cleaning of the facility
- Hauling and Disposal</t>
  </si>
  <si>
    <t>Repair of Missing 12mm Dia Rod Brace including accessories</t>
  </si>
  <si>
    <t>Replacement of GI Roof</t>
  </si>
  <si>
    <t>- Most roofs are already rusted</t>
  </si>
  <si>
    <t xml:space="preserve"> - All electrical system are to be replaced in 25 years due to it service life; however, this still can be used after its life span  depending on the usage and proper maintenance.</t>
  </si>
  <si>
    <t>- Replacement at end of life of conduit, wirings, electrical equipments such as lighting fixtures &amp; wiring devices</t>
  </si>
  <si>
    <t>Allocation for the unforeseen repair/installation of the facility such as;
- expired fire extinguisher
- No proper evacuation plan and emergency signages
- burnt-out lightings
- Missing 12mm Dia Rod Brace including accessories
- Removal of paint cavities
- Broken Door Jambs and knobs</t>
  </si>
  <si>
    <t>Miscellaneous items such as 
- Replacement of Fire extinguishers
- Installation of Fire safety signages (evacuation plans, fire exits and alarms)
- Replacement of burnt-out lightings
- Cleaning of the facility
- Hauling and Disposal
- Installation of missing 12mm dia rod brace
- Replacement of door Jambs and knobs
- Repainting of rusted steel members</t>
  </si>
  <si>
    <t>Replacement of mechanical louvers and insulation pads</t>
  </si>
  <si>
    <t>Mechanical System</t>
  </si>
  <si>
    <t>- louvers and insulation pads are damaged.</t>
  </si>
  <si>
    <t>- replacement of louvers and insulation pads to retain its as-built condition
- can still be used until 2 years</t>
  </si>
  <si>
    <t>Allocation for the unforeseen repair/installation of the facility such as;
- expired fire extinguisher
- No proper evacuation plan and emergency signages
- burnt-out lightings
- Rusted Steel Frame members
- Removal of paint cavities
- Damaged Sliding Door Rubber Gasket</t>
  </si>
  <si>
    <t>Miscellaneous items such as 
- Replacement of Fire extinguishers
- Installation of Fire safety signages (evacuation plans, fire exits and alarms)
- Replacement of burnt-out lightings
- Cleaning of the facility
- Hauling and Disposal
- Installation of missing 12mm dia rod brace
- Repainting of rusted steel members
- Replacement of damaged steel gasket</t>
  </si>
  <si>
    <t>Repainting of Walls</t>
  </si>
  <si>
    <t>- Ceiling Boards are still in good condition</t>
  </si>
  <si>
    <t>Replacement of DX type units</t>
  </si>
  <si>
    <t>TR</t>
  </si>
  <si>
    <t>- HVAC system uses R-22 and R-123 which will be phase-out by year 2020-2030 referenced to issued Montreal Protocol. 
- HVAC can still be in use; however, efficiency cannot be maximize due to its condition.</t>
  </si>
  <si>
    <t>- remain to reuse the ACCU until the end of life service</t>
  </si>
  <si>
    <t>- Replacement of new Air-condition units due to life expectancy</t>
  </si>
  <si>
    <t>Generator Set</t>
  </si>
  <si>
    <t>MW</t>
  </si>
  <si>
    <t>Overall Repair of the Facility</t>
  </si>
  <si>
    <t>Repainting of walls and ceiling</t>
  </si>
  <si>
    <t>- walls are vandalized and stained</t>
  </si>
  <si>
    <t>- Repainting of walls</t>
  </si>
  <si>
    <t xml:space="preserve">Replacement of Air-condition unit (Inverter type) </t>
  </si>
  <si>
    <t>no.</t>
  </si>
  <si>
    <t>- AC's have not been used after the shut down.
- No maintenance was made for the AC
- Already reached its end of life</t>
  </si>
  <si>
    <t>- Replacement of AC to retain the room in as-built condition</t>
  </si>
  <si>
    <t>- life expectancy of AC</t>
  </si>
  <si>
    <t>Supply and installation of linoleum flooring</t>
  </si>
  <si>
    <t>- linoleum floor covers are in very poor condition and needs to be replaced</t>
  </si>
  <si>
    <t>- Replacement of linoleum tiles</t>
  </si>
  <si>
    <t>- life expectancy of linoleum tiles</t>
  </si>
  <si>
    <t>Replacement of Wooden Flooring to 6mm steel plate</t>
  </si>
  <si>
    <t>- Wooden floors are already decaying due to termites</t>
  </si>
  <si>
    <t>- replacement of wooden floors to steel plate.</t>
  </si>
  <si>
    <t>Replacement of Air-condition unit  (81 rooms + 3 Lounge)</t>
  </si>
  <si>
    <t>- Cracks on Slab
- Exhaust Fan Damage
- Comfort Room stained and Filthy
- House Cleaning
- Damage Doors 2m x 2.1 m (1no)
-Canopy Rusted
- Korean brand   socket
- Repainting</t>
  </si>
  <si>
    <t>- Cracks on Slab
- Exhaust Fan Damage
- Comfort Room stained and Filthy
- House Cleaning
- Damage Doors 2m x 2.1 m (1no)
-Canopy Rusted
- Korean brand   socket</t>
  </si>
  <si>
    <t>- Repairs of Slab
- Replacement of Exhaust Fan
- House cleaning
- Replacement of Door 2mx2.1m (1no.)
- Repainting of Canopy
- Rehabilitation of comfor room
- Replacement of Korean brand outlet to 3-prong universal socket</t>
  </si>
  <si>
    <t xml:space="preserve">- Missing Cross Rod Brace
- Damage Roller-up door
</t>
  </si>
  <si>
    <t>- Replacement of Cross Rod Brace
- Replacement of Roller-up Door 5m x9m (1no)</t>
  </si>
  <si>
    <t>- The building was constructed in 2016. It is assumed that it is compliant with the current NSCP 2015 code</t>
  </si>
  <si>
    <t>- may not require retrofitting</t>
  </si>
  <si>
    <t>- Ceiling boards life expectancy is 15 years</t>
  </si>
  <si>
    <t>- Replacement of Ceiling Boards due to life expectancy</t>
  </si>
  <si>
    <t>- Repair of roof gutter
- Supply and install of Panel Box
- Replacement of vinyl tile
- construction of storm drainage</t>
  </si>
  <si>
    <t xml:space="preserve">- The building was constructed in 2006 and is assumed that the code used was NSCP 2001. 
- needs to be aligned with the current NSCP 2015 code
</t>
  </si>
  <si>
    <t>- Damage Downspout
- No proper drainage of downspout
- Repair of buckled structural steel element</t>
  </si>
  <si>
    <t>- Replacement of roof</t>
  </si>
  <si>
    <t>- Repainting of rusted steel frame members</t>
  </si>
  <si>
    <t>- Damage Downspout
- No proper drainage of downspout</t>
  </si>
  <si>
    <t xml:space="preserve">- Wall paints are stained 
- Wall paints already reached its end of </t>
  </si>
  <si>
    <t>- Repainting the wall to its as-built condition</t>
  </si>
  <si>
    <t>- Installation of new ceiling boards</t>
  </si>
  <si>
    <t>- HVAC system uses R-22 and R-123 which will be phase-out by year 2020-2030 referenced to issued Montreal Protocol. 
- Some Cassette of the ACU are damaged and needs to be replaced
- HVAC can still be in use; however, efficiency cannot be maximize due to its condition.</t>
  </si>
  <si>
    <t>- remain to reuse the ACCU until the end of life service of the refrigerants</t>
  </si>
  <si>
    <t>Miscellaneous</t>
  </si>
  <si>
    <t>Replacement of Angle Cross Brace</t>
  </si>
  <si>
    <t>- Replacement of angle cross brace included in the Overall repair of the facility</t>
  </si>
  <si>
    <t>- Repainting of rusted steel frame members
-Repair of buckled steel frame
- Supply and install of drainage steel grating
- Replacement of roof with holes</t>
  </si>
  <si>
    <t>Replacement of polycarbornate Roof and Wall</t>
  </si>
  <si>
    <t>Repair of GI Roof and Wall</t>
  </si>
  <si>
    <t>- Repainting of rusted steel frame members
-Repair of buckled steel frame
- Supply and install of drainage steel grating
- Replacement of rusted GI sheet wall</t>
  </si>
  <si>
    <t>Repair of Roof Frames</t>
  </si>
  <si>
    <t>- Repainting of rusted steel frame members
-Repair of buckled steel frame
- Replacement of roof with holes
- Hauling and Disposal</t>
  </si>
  <si>
    <t>- replacement of roof due to damage</t>
  </si>
  <si>
    <t>Miscellaneous item includes:
- façade and canopy
- cleaning and hauling
- rusted members for repainting
- peeled off paints</t>
  </si>
  <si>
    <t>Miscellaneous item includes:
- façade and canopy
- connecting of downspout to the nearest drainage
- cleaning and hauling
- rusted members for repainting
- peeled off paints</t>
  </si>
  <si>
    <t>Miscellaneous item includes:
- façade and canopy
- cleaning and hauling
- rusted members for repainting
- peeled off paints
- fastening of steel storage racks</t>
  </si>
  <si>
    <t>Repair of Structural Steel frame members</t>
  </si>
  <si>
    <t>Observed deformation of structural members</t>
  </si>
  <si>
    <t>Repair of deformed / buckled stell frame members</t>
  </si>
  <si>
    <t>-The building was constructed in 2012 and is assumed that the code used was NSCP 2010. 
- needs to be aligned with the current NSCP 2015 code</t>
  </si>
  <si>
    <t>- Deteriorated wall cladding
- Missing and damaged  window grills and cover
- Damage circular steel beam
- Cleaning and hauling
- Rusted structural members
- Visible cracks on slab</t>
  </si>
  <si>
    <t>- Replacement of wall cladding
- Repair of window grills and cover
- Repair damage in circular steel beam
- Cleaning and hauling
- Repainting of structure
- Application of concrete epoxy</t>
  </si>
  <si>
    <t>Replacement of GI wall sheet</t>
  </si>
  <si>
    <t>Replacement of polycarbornate Roof</t>
  </si>
  <si>
    <t>- Carpets are worn-out, stained, filty and dirty</t>
  </si>
  <si>
    <t xml:space="preserve">- Removal and Installation of carpets, 
</t>
  </si>
  <si>
    <t>- Some ceiling boards are either sagging, stained damaged</t>
  </si>
  <si>
    <t>- Replacement of ceiling boards to as-built condition</t>
  </si>
  <si>
    <t>- All wires are messed and are scattered around the places which is a safety concern of tripping
- Outlets are in korean brand</t>
  </si>
  <si>
    <t>- addition of new wires
- wires needs to be embedded to not cause any tripping
- addition of new junction outlets to suit office condition
- Replacement of outlets to Philippines standard</t>
  </si>
  <si>
    <t>Electrical &amp; Auxillary Equipments</t>
  </si>
  <si>
    <t>-End of Life</t>
  </si>
  <si>
    <t>-Replacement of All Panelboards, CCTV Equipments, PA/BGM Equipments, FDAS Equipments due to 30 yrs life span</t>
  </si>
  <si>
    <t>Removal and installation of waterproofing</t>
  </si>
  <si>
    <t>- Machine room including the presidents room has stained water leaks on the ceiling</t>
  </si>
  <si>
    <t>- Reinstallation of waterproofing</t>
  </si>
  <si>
    <t>- life expectancy of water proofing</t>
  </si>
  <si>
    <t>HVAC System</t>
  </si>
  <si>
    <t>- replacement of HVAC system</t>
  </si>
  <si>
    <t>- replacement of refrigerant and compressor to comply with the phase-out of the R22</t>
  </si>
  <si>
    <t>- chillers system to be replaced due to life expectancy</t>
  </si>
  <si>
    <t>Lifts</t>
  </si>
  <si>
    <t>Vertical Transportation</t>
  </si>
  <si>
    <t>- Elevators does not comply with the overweight capacity</t>
  </si>
  <si>
    <t>- testing of elevator</t>
  </si>
  <si>
    <t>- Repair of controls of motorized sliding doors
- Replacement of rubber gasket of motorized doors
- installation of bolts of the storage steel racks
- rehabilitation of contatiner offices</t>
  </si>
  <si>
    <t xml:space="preserve">- Container offices for rehabilitation
</t>
  </si>
  <si>
    <t>- Rehabilitation of contatiner offices</t>
  </si>
  <si>
    <t xml:space="preserve">- Cleaning of the area
- Shower and comfort rooms rehabilitation
- Container offices rehab
</t>
  </si>
  <si>
    <t xml:space="preserve">- The building was constructed in 2009 and is assumed that the code used was NSCP 2001. 
- needs to be aligned with the current NSCP 2015 code
</t>
  </si>
  <si>
    <t>Miscellaneous item includes:
- façade and canopy
- cleaning and hauling
- rusted members for repainting
- peeled off paints
- Torn sliding door motor gasket</t>
  </si>
  <si>
    <t>Miscellaneous item includes:
- façade and canopy
- cleaning and hauling
- rusted members for repainting
- peeled off paints
- replacement of sliding door motor gasket</t>
  </si>
  <si>
    <t>Miscellaneous item includes:
- façade and canopy
- cleaning and hauling
- rusted members for repainting
- peeled off paints
- deformed steel angle cross brace</t>
  </si>
  <si>
    <t>Miscellaneous item includes:
- façade and canopy
- cleaning and hauling
- rusted members for repainting
- peeled off paints
- replacement of steel angle cross braces</t>
  </si>
  <si>
    <t>Removal and Installation of vinyl tiles</t>
  </si>
  <si>
    <t>- Vinyl tiles life expentancy is 20 yrs</t>
  </si>
  <si>
    <t>- Removal and Replacement of new vinyl tiles</t>
  </si>
  <si>
    <t>- Ceiling board will already reach its life expectancy of 15 years</t>
  </si>
  <si>
    <t>- Replacement and Installation of new ceiling boards due to end of life</t>
  </si>
  <si>
    <t>Replacement of DX type units 1st Floor</t>
  </si>
  <si>
    <t xml:space="preserve">- the building was contructed in 2016. </t>
  </si>
  <si>
    <t>- replacement of ACCU due to end of service life</t>
  </si>
  <si>
    <t>Replacement of DX type units 2nd Floor</t>
  </si>
  <si>
    <t>Miscellaneous item includes:
- façade and canopy
- cleaning and hauling
- rusted members for repainting
- peeled off paints
- repair of steel rung ladder
- Installation of missing anchor bolts</t>
  </si>
  <si>
    <t>Miscellaneous item includes:
- façade and canopy
- cleaning and hauling
- rusted members for repainting
- peeled off paints
- Repair and replacement of buckled members</t>
  </si>
  <si>
    <t>- substantial damaged found on the internal masonries of the building probably due to lack of shear restraining structures</t>
  </si>
  <si>
    <t>Overall Repair of the facility (Building Envelope and interiors)</t>
  </si>
  <si>
    <t>Overall Repair of HVAC System</t>
  </si>
  <si>
    <t>Overall Repair of Electrical System</t>
  </si>
  <si>
    <t>Overall Repair of Plumbing</t>
  </si>
  <si>
    <t>Overall Repair of Waterproofing Membrane</t>
  </si>
  <si>
    <t>Miscellaneous item includes:
- façade and canopy
- cleaning and hauling
- rusted members for repainting
- peeled off paints
- Torn sliding door motor gasket
- repair of motor for roller-up doors</t>
  </si>
  <si>
    <t>Waste Matter/Scrap Iron Stock</t>
  </si>
  <si>
    <t>Miscellaneous item includes:
- fire extinguishers
- signages
- façade and canopy
- cleaning and hauling
- Restoration of comfor tooms
- Replacement of broken ACU</t>
  </si>
  <si>
    <t>Miscellaneous item includes:
- fire extinguishers
- signages
- façade and canopy
- cleaning and hauling
- Restoration of comfor tooms
- Replacement of broken exhaust fans</t>
  </si>
  <si>
    <t>Replacement of Floor mounted AC</t>
  </si>
  <si>
    <t>- Floor mounted ACU's not working according to Hanjin operator</t>
  </si>
  <si>
    <t>- Replacement of AC</t>
  </si>
  <si>
    <t>Miscellaneous item includes:
- façade and canopy
- cleaning and hauling
- rusted members for repainting
- peeled off paints
- Torn sliding door motor gasket
- replacement of worn rubber protective covers</t>
  </si>
  <si>
    <t>Shared</t>
  </si>
  <si>
    <t>Miscellaneous item includes:
- fire extinguishers
- signages
- façade and canopy
- cleaning and hauling
- Restoration of comfor tooms
- Replacement of broken exhaust fans
- Replacement of Broken Motor of Roll-up door</t>
  </si>
  <si>
    <t>Miscellaneous item includes:
- connecting downspout to nearest drainage
- repainting
- fire extinguisher
- cleaning and hauling</t>
  </si>
  <si>
    <t>Repair of Deflected slab</t>
  </si>
  <si>
    <t>Miscellaneous item includes:
- fire extinguishers
- signages
- façade and canopy
- cleaning and hauling
- Restoration of comfort tooms
- Replacement of broken exhaust fans
- Replacement of Broken Motor of Roll-up door
- Crack on slab</t>
  </si>
  <si>
    <t>Miscellaneous item includes:
- fire extinguishers
- signages
- façade and canopy
- cleaning and hauling
- Restoration of comfor tooms
- Replacement of broken exhaust fans
- Replacement of Broken Motor of Roll-up door
- Repairs on crack slab</t>
  </si>
  <si>
    <t>Miscellaneous items includes the following: 
- fire extinguishers
- signages
- door knobs
- construction of drainages for downspouts
- Hauling and Disposal of unused appliances and furnitures</t>
  </si>
  <si>
    <t>Sub station #17</t>
  </si>
  <si>
    <t>Samandra - Shop B</t>
  </si>
  <si>
    <t>Repair of GI Roof</t>
  </si>
  <si>
    <t>Water Leak marks were observed in some areas of the building</t>
  </si>
  <si>
    <t>- Replacement of this ceiling boards are necessary
- This can be replaced after a year up to life span. Life expentancy of ceiling boards is up to 15yrs-20yrs</t>
  </si>
  <si>
    <t>- some walls have visible cracks due to earthquake
- in the kitchen area, walls are already stained
- life expectancy of paints is up to 10 years</t>
  </si>
  <si>
    <t>- Repair of wall cracks with patching
- Repainting of stained walls
- Repainting of walls to retain its as-buil condition</t>
  </si>
  <si>
    <t>Replacement of wall tiles</t>
  </si>
  <si>
    <t>-20% of the tiled area on walls are damaged wall maybe also due to earthquake
- Some tiles are stained</t>
  </si>
  <si>
    <t>- 'Replacement of wall tiles to meet as-built condition</t>
  </si>
  <si>
    <t>Replacement of floor tiles</t>
  </si>
  <si>
    <t>- chillers system to be replaced due to life expectancy and replacement of refrigerant</t>
  </si>
  <si>
    <t>- life expectancy of chillers</t>
  </si>
  <si>
    <t>- Replacement of chillers</t>
  </si>
  <si>
    <t>Rehabilitation of storm drainage, HVAC drainage and wastewater drainage system</t>
  </si>
  <si>
    <t>- Clogging Iin the drainage systems were foreseen due to the exposure of waste coming from the kitchen (e.g. oils, foods and etc.). Water leakage was also observed at the area due to the dispense from Condensate Water Pipes.</t>
  </si>
  <si>
    <t>- Rehabilitation of Pipe network for HVAC, Storm and Waste water.</t>
  </si>
  <si>
    <t>Electrical Panel Boards</t>
  </si>
  <si>
    <t>Miscellaneous item includes:
- Lack of fire extinguishers
- lack of fire signages
- missing switch cover
- doors
- defective toilet fixtures
- joinery, sealants
- Dirty tiles and walls
- Unused equipment
- Dirty AC blowers</t>
  </si>
  <si>
    <t>- Provision of new switch cover
- Replacement of doors
- Replacement of toilet fixtures, water closets and lavatories
- Joinery works
- Cleaning, Hauling and Disposal
- Cleaning and repair of AC blowers</t>
  </si>
  <si>
    <t xml:space="preserve">- The building was constructed in 2008 and is assumed that the code used was NSCP 2001. 
- needs to be aligned with the current NSCP 2015 code
</t>
  </si>
  <si>
    <t>Slope Protection</t>
  </si>
  <si>
    <t>Environmental</t>
  </si>
  <si>
    <t>Nagyantok Material Store and Bond shop</t>
  </si>
  <si>
    <t>Miscellaneous item includes:
- damaged rubberized paint
- buckled roof purlins
- observed minor damages in roofing</t>
  </si>
  <si>
    <t>Miscellaneous item includes:
- repainting of slab with rubberized paint
- repair of purlins
- replacement of roof sheets
- cleaning</t>
  </si>
  <si>
    <t>Nagyantok Procurement Storage shop</t>
  </si>
  <si>
    <t>Miscellaneous item includes:
- rusted purlins and other structural members
- damaged purlins</t>
  </si>
  <si>
    <t>Miscellaneous item includes:
- repainting of rusted members
- repair of purlins
- cleaning</t>
  </si>
  <si>
    <t>Nagyantok Segragation Area</t>
  </si>
  <si>
    <t>- Provision of new switch cover
- Replacement of doors
- Replacement of toilet fixtures, water closets and lavatories
- Joinery works
- Cleaning, Hauling and Disposal
- Cleaning and repair of AC blowers
- Resotration of wooden trellis
- Replacement of Glass</t>
  </si>
  <si>
    <t>Zone</t>
  </si>
  <si>
    <t>Owner</t>
  </si>
  <si>
    <t>Operator</t>
  </si>
  <si>
    <t>Dock 5</t>
  </si>
  <si>
    <t>JV</t>
  </si>
  <si>
    <t>DynCorp-NY</t>
  </si>
  <si>
    <t>DynCorp-SY</t>
  </si>
  <si>
    <t>Building</t>
  </si>
  <si>
    <t>NY+SY</t>
  </si>
  <si>
    <t>Support</t>
  </si>
  <si>
    <t>Demolition</t>
  </si>
  <si>
    <t>Civil</t>
  </si>
  <si>
    <t>Dry Dock</t>
  </si>
  <si>
    <t>Disposal</t>
  </si>
  <si>
    <t>B1</t>
  </si>
  <si>
    <t>Hydraulic</t>
  </si>
  <si>
    <t>CS</t>
  </si>
  <si>
    <t>Description</t>
  </si>
  <si>
    <t>Possible Intervention</t>
  </si>
  <si>
    <t>Non existent - "this definition was placed by DDD"</t>
  </si>
  <si>
    <t>Discount factor</t>
  </si>
  <si>
    <t>Very Good</t>
  </si>
  <si>
    <t>only planned maintenance is required</t>
  </si>
  <si>
    <t>Good, likely new</t>
  </si>
  <si>
    <t>Minor maintenance required plus planned maintenance</t>
  </si>
  <si>
    <t>Fair/moderate</t>
  </si>
  <si>
    <t>Significant maintenance required</t>
  </si>
  <si>
    <t>Sensitivity Analysis</t>
  </si>
  <si>
    <t>Value</t>
  </si>
  <si>
    <t>Poor/bad</t>
  </si>
  <si>
    <t>Significant rehabilitation/replacement required</t>
  </si>
  <si>
    <t>Probability of Occurance</t>
  </si>
  <si>
    <t>Very Poor/very bad</t>
  </si>
  <si>
    <t>Physically unsound and/or beyond rehabilitation, need replacement or alternative renewal</t>
  </si>
  <si>
    <t>Exchange rate USD/Peso</t>
  </si>
  <si>
    <t>IS</t>
  </si>
  <si>
    <t>Definition</t>
  </si>
  <si>
    <t>Explaination</t>
  </si>
  <si>
    <t>Do Nothing</t>
  </si>
  <si>
    <t>Minor Repair</t>
  </si>
  <si>
    <t>Major Repair</t>
  </si>
  <si>
    <t>Rehabilitation</t>
  </si>
  <si>
    <t>Replacement</t>
  </si>
  <si>
    <t>Alternative Renewal</t>
  </si>
  <si>
    <t>Audit and Testing</t>
  </si>
  <si>
    <t>Replacement due to Life Expectancy</t>
  </si>
  <si>
    <t>Soft Cost</t>
  </si>
  <si>
    <t>Name</t>
  </si>
  <si>
    <t>Green</t>
  </si>
  <si>
    <t xml:space="preserve">Repair is somehow needed; However, repairs can be done withing above 6 years </t>
  </si>
  <si>
    <t>Amber</t>
  </si>
  <si>
    <t>Repair is needed; However, repairs can be done withing 1yr to 6yr span</t>
  </si>
  <si>
    <t>Red</t>
  </si>
  <si>
    <t>needs to be repaired immediately; Immediately needs replacement, May impose Health and Safety Risk, Upgrade to Codes</t>
  </si>
  <si>
    <t>Investigation Period</t>
  </si>
  <si>
    <t>years</t>
  </si>
  <si>
    <t>Code Compliance</t>
  </si>
  <si>
    <t>Building Requirements</t>
  </si>
  <si>
    <t>Return to As-built</t>
  </si>
  <si>
    <t xml:space="preserve">Arcadis Evaluation </t>
  </si>
  <si>
    <t xml:space="preserve">Tenants Requirements </t>
  </si>
  <si>
    <t>Do nothing means you don’t do any repair, you just need to do planned maintenance</t>
  </si>
  <si>
    <t>- Rubberized paint of the 2nd floor is already peeled-off and dilapidated</t>
  </si>
  <si>
    <t>- Rubberized paint of the 1st floor is already peeled-off and dilapidated</t>
  </si>
  <si>
    <t>Miscellaneous items such as 
- Replacement of Fire extinguishers
- Installation of Fire safety signages (evacuation plans, fire exits and alarms)
- Replacement of burnt-out lightings
- Cleaning of the facility
 - Repair/Installation of missing cross braces
- Replacement of dilapidated electrical wrings
- Repainting of rusted structural member frames</t>
  </si>
  <si>
    <t>- Damage Rain gutter
- Circuit Breaker No Panel box
- Vinyl tile dilapidated
- Repainting of hand rails/guard rail
- Korean socket
- No proper drainage of downspout</t>
  </si>
  <si>
    <t>- Damage Rain gutter
- Vinyl tile dilapidated
- Korean socket
- Repainting</t>
  </si>
  <si>
    <t xml:space="preserve">- Broken Controls of motorized sliding doors
- dilapidated Rubber gasket of motorized sliding door
- Steel storage rack not fixed
- Container offices for rehabilitation
</t>
  </si>
  <si>
    <t>Miscellaneous item includes:
- Lack of fire extinguishers
- lack of fire signages
- missing switch cover
- doors
- defective toilet fixtures
- joinery, sealants
- Dirty tiles and walls
- Unused equipment
- Dirty AC blowers
- dilapidated wooden trellis
- Damaged Glass wall</t>
  </si>
  <si>
    <t>- Replacements of sections of roofs in catering center</t>
  </si>
  <si>
    <t>- The CO2 plant is in very poor condition. 
- all structural members are rusted
- Roofs are dilapidated</t>
  </si>
  <si>
    <t>- HVAC system uses R-22 and R-123 which will be phase-out by year 2020-2030 referenced to issued Montreal Protocol. 
- HVAC can still be use; however, efficiency cannot be maximize due to its condition.</t>
  </si>
  <si>
    <t>- All wires are messed up and are scattered around the places which is a tripping hazard.</t>
  </si>
  <si>
    <t>- All auxiliary wires are in fair condition but still re-usable
- All IT components such as CCTV and ID scanner are in fair condition. 
-All wires are messed and are scattered around the places which is a tripping hazard.</t>
  </si>
  <si>
    <t>- All auxiliary wires are in fair good condition but still re-usable
- All IT components such as CCTV and ID scanner are not in good condition. 
-All wires are messed and are scattered around the places which is a safety concern of tripping</t>
  </si>
  <si>
    <t>- no damages found on the roof aside from broken downspout which is included in the miscellaneous expenses</t>
  </si>
  <si>
    <t>- no damages found on the roof aside from the broken downspout which is included in the miscellaneous expenses</t>
  </si>
  <si>
    <t>- as per our detailed inspection, there are arresters installed in every gas outlets. This will already prevent/explosion. However, in order to further minmize the hazard, a barrier needs to be installed in between the Gas port and the electrical box outlet.</t>
  </si>
  <si>
    <t>- Rubberized paint of the 2nd floor is already peeled-off and delapidated</t>
  </si>
  <si>
    <t>- Rubberized paint of the 1st floor is already peeled-off and delapidated</t>
  </si>
  <si>
    <t>- sections of the ceiling boards are damaged and sagging</t>
  </si>
  <si>
    <t>- According to the operator of this field office, the floor mounted AC is not in good condition.
- Needs to be checked and tested since it is not operated after the shipyard operation</t>
  </si>
  <si>
    <t>Electrical Works (extension of wirings, outlets including embedments)</t>
  </si>
  <si>
    <t>- All auxiliary wires are in fair condition but still re-usable
- All IT components such as CCTV and ID scanner are not in good condition. 
-All wires are messed and are scattered around the places which is a safety concern of tripping</t>
  </si>
  <si>
    <t>- all comfort rooms are in poor condition
- Stained Floor tiles, damaged dividers, damaged ceilings and cracked water closet</t>
  </si>
  <si>
    <t>- Rehabilitation of comfort rooms and shower rooms to retain its as-built condition</t>
  </si>
  <si>
    <t>- no damages found on the roof aside from the ruptured downspout which is included in the miscellaneous expenses</t>
  </si>
  <si>
    <t>- No CapEx will be included in Phase 2</t>
  </si>
  <si>
    <t>- Allocation for the unforeseen repair/installation such as
- Replacement of Fire extinguishers
- Installation of Fire safety signages (evacuation plans, fire exits and alarms)
- Hauling and Disposal of unused appliances and furnitures
- Installation of missing cross brace</t>
  </si>
  <si>
    <t>- Preliminaries
- General Requirements
-Temporary Facilities</t>
  </si>
  <si>
    <t>- Permitting and Engineering</t>
  </si>
  <si>
    <t>- Replacement of Panel Boards due to end of life</t>
  </si>
  <si>
    <t xml:space="preserve"> - Oil leaks are present outside the transformers and needs to be repaired to avoid decreasing its end of life usage</t>
  </si>
  <si>
    <t>- Repair of oil leakage of transformers</t>
  </si>
  <si>
    <t>- Repair and installation of replacement of X-Braces</t>
  </si>
  <si>
    <t>- No Capex will be allocated to Phase 2</t>
  </si>
  <si>
    <t xml:space="preserve"> - Power Distribution Local Panel including circuit breakers and switches are to be replaced in 25 years due to itS end of service life; however, this still can be used after its life span  depending on the usage and proper maintenance.</t>
  </si>
  <si>
    <t>- Replacement Power Distribution Local Panel due to its end of life service</t>
  </si>
  <si>
    <t>- life expectancy of this Polycarbonate Roof is 20 to 30 yrs depending on its maintenance. Assumed to replace every 25 yrs due to environment</t>
  </si>
  <si>
    <t>- Replacement of roof due to end of service life</t>
  </si>
  <si>
    <t>Structural Upgrade</t>
  </si>
  <si>
    <t>Repair of deformed Structural steel frame</t>
  </si>
  <si>
    <t>- During our detailed inspection, we did not found any structural defects/deformation on any of  the steel members</t>
  </si>
  <si>
    <t>- Sections of the façade are rusted and needs to be replaced</t>
  </si>
  <si>
    <t>- due to the change of usage, service life of the electrical wires will be further extended to its maximum life expectancy</t>
  </si>
  <si>
    <t>- Sliding door is already damaged
- rollers are rusted and are stocked in one place</t>
  </si>
  <si>
    <t>- Philippine Navy will change the current usage of the building</t>
  </si>
  <si>
    <t>- Allocation for the unforeseen repair/installation such as
- Replacement of Fire extinguishers
- Installation of Fire safety signages (evacuation plans, fire exits and alarms)
- Hauling and Disposal of unused appliances and furnitures</t>
  </si>
  <si>
    <t>- Generator has at least 30 years of life expectancy. If properly maintained, this equipment can be prolonged</t>
  </si>
  <si>
    <t>- Replacement of Generator due to end of life</t>
  </si>
  <si>
    <t>- Allocation for the unforeseen repair/installation such as fire extinguishers, signages</t>
  </si>
  <si>
    <t>-Most exposed electrical wires are in fair condition.
- Some wires covers are delapidated (flaking) due to weather condition
- Wires are still usable. however, in the long-run, this will impose safety concern.
- If the capacity of the AC's will be changed from 0.75HP to 1HP, might consider replacing electrical wirings</t>
  </si>
  <si>
    <t>- Replacement of Electrical wirings inlcuding providing insulations to protect wires from flaking</t>
  </si>
  <si>
    <t>- Allocation for the unforeseen repair/installation such as fire extinguishers, signages
- house cleaning
- minor repairs
- door knobs replacement
- Replacement of broken windows
- Replacement of sealants/waterproofing
- Cleaning of confort rooms
- Replacement of korean socket to 3-prong
- Replacement of Fire Hose Cabinet</t>
  </si>
  <si>
    <t>- all comfort rooms and shower rooms are in poor condition
- Cracked slabs, damaged dividers, damaged ceilings and cracked water closet</t>
  </si>
  <si>
    <t>- Allocation for the unforeseen repair/installation such as fire extinguishers, signages
- house cleaning
- minor repairs
- door knobs replacement
- Replacement of broken windows
- Replacement of sealants/waterproofing
- Cleaning of comfort rooms
- Replacement of korean socket to 3-prong
- Replacement of Fire Hose Cabinet</t>
  </si>
  <si>
    <t>- Allocation for the unforeseen repair/installation such as fire extinguishers, signages
- house cleaning
- minor repairs</t>
  </si>
  <si>
    <t>- It is confirmed in the detailed site inspection that this building does not have any polycarbonate roof and wall installed</t>
  </si>
  <si>
    <t>- Allocation for the unforeseen repair/installation such as 
- fire extinguishers
- signages
- Hauling and Disposal of unused appliances and furnitures
- supply and installation of ceiling fan
- House Cleaning
- Restoration of Comfort rooms</t>
  </si>
  <si>
    <t>- During our latest site inspection, we did not found any structural defects/deformation on any of  the steel members</t>
  </si>
  <si>
    <t>- observed that section of roofs has some holes</t>
  </si>
  <si>
    <t>- repair of roofs</t>
  </si>
  <si>
    <t>- Sections of the polycarbonate roof and wall are deteriorated</t>
  </si>
  <si>
    <t>- Replacement of deteriorated polycarbonate roof and wall</t>
  </si>
  <si>
    <t>- Roofs are damaged</t>
  </si>
  <si>
    <t>Repair of C-purlins for GI Sheet Wall</t>
  </si>
  <si>
    <t>Removal and Replacement of Carpets</t>
  </si>
  <si>
    <t>Electrical Works (Installation and replacement of defective wirings, replacements of outlets including embedments)</t>
  </si>
  <si>
    <t>- Allocation for the unforeseen repair/installation such as 
- fire extinguishers
- signages
- Hauling and Disposal of unused appliances and furnitures
- supply and installation of ceiling fan
- House Cleaning
- Restoration of Comfort rooms
- Cleaning of exterior facade
- Reinstallation of window sealants
- Replacement of damage water closet and other comfort room utilities</t>
  </si>
  <si>
    <t>- Allocation for the unforeseen repair/installation such as 
- fire extinguishers
- signages
- construction of drainages for downspouts
- Hauling and Disposal of unused appliances and furnitures</t>
  </si>
  <si>
    <t>- Allocation for the unforeseen repair/installation such as 
- fire extinguishers
- signages
- construction of drainages for downspouts
- Hauling and Disposal of unused appliances and furnitures
- damaged ceilings
- Stained/Rusted Aluminum Glass Door</t>
  </si>
  <si>
    <t>- Allocation for the unforeseen repair/installation such as 
- fire extinguishers
- signages
- construction of drainages for downspouts
- Hauling and Disposal of unused appliances and furnitures
- Repair of damage ceiling
- Restoration stained/rusted aluminum glass door</t>
  </si>
  <si>
    <t>- From our thorough study, the building is compliant with the latest local fire code</t>
  </si>
  <si>
    <t>- Some of the cassettes are already damaged and needs replacement</t>
  </si>
  <si>
    <t>- Allocation for the unforeseen repair/installation such as 
- fire extinguishers
- signages
- construction of drainages for downspouts
- Hauling and Disposal of unused appliances and furnitures
- Cracks on slab</t>
  </si>
  <si>
    <t>- Allocation for the unforeseen repair/installation such as 
- fire extinguishers
- signages
- construction of drainages for downspouts
- Hauling and Disposal of unused appliances and furnitures
- Repairs of slab</t>
  </si>
  <si>
    <t>- Allocation for the unforeseen repair/installation such as 
- fire extinguishers
- signages
- construction of drainages for downspouts
- Hauling and Disposal of unused appliances and furnitures
- Cracks on slab
- Comfort Room Rehabilitation</t>
  </si>
  <si>
    <t>Structural Retrofitting and Rehabilitation (Upgrade to Code)</t>
  </si>
  <si>
    <t>- Full retrofit of the building is required such as 
- Steel Thickening
- Addition of Cross Brace
- Addition of Steel Frame Members</t>
  </si>
  <si>
    <t>- During the rehabilitatition, demolish and construct of damaged masonry walls, restoration of paints (interior and exterior),, rehabilitation of ceilings</t>
  </si>
  <si>
    <t>- demolish and construct of CHB walls
- Repainting of walls and ceiling
- Restoration of Confort Rooms and Shower Rooms
- Replacement of Ceiling boards</t>
  </si>
  <si>
    <t>- Most of the cassettes are already damaged and needs to e replaced.
- During the rehabilitation, some of the HVAC ductings cannot be used and needs to be replaced</t>
  </si>
  <si>
    <t xml:space="preserve">- Removal and replacement of the HVAC system </t>
  </si>
  <si>
    <t>-Due to rehabilitation, there will be wires that needs to be remove and replaced
- Burnt-out lightings
- damaged electrical auxilliaries (flourescent casings, outlets)</t>
  </si>
  <si>
    <t>- Removal and Replacement of electrical and Auxilliary Wires</t>
  </si>
  <si>
    <t>- During the rehabilitation, most pipes will need to be removed and replaced</t>
  </si>
  <si>
    <t>- Removal and replacemnt of plumbing pipes</t>
  </si>
  <si>
    <t>- waterleaks are present inside the building due to the deterioration of the waterproof membrane</t>
  </si>
  <si>
    <t>- Removal and Replacement of the waterproof membrane</t>
  </si>
  <si>
    <t>- Replacement of AC due to life expectancy</t>
  </si>
  <si>
    <t>- Allocation for the unforeseen repair/installation such as 
- fire extinguishers
- signages
- construction of drainages for downspouts
- Hauling and Disposal of unused appliances and furnitures
-replacement of carpet tiles at meeting room
- rehabilitation of comfort room</t>
  </si>
  <si>
    <t>- Allocation for the unforeseen repair/installation such as 
- fire extinguishers
- signages
- construction of drainages for downspouts
- Hauling and Disposal of unused appliances and furnitures
- Cracks on slab
- Repair of damaged ceiling
- Restoration of comfort rooms and Shower rooms</t>
  </si>
  <si>
    <t>- Wall paints are stained 
- Cracked on walls</t>
  </si>
  <si>
    <t>- Repainting the wall to its as-built condition
- Patching and Sealing of crack walls</t>
  </si>
  <si>
    <t>- From our thorough study, the buildingis compliant with the latest fire code of the philippines</t>
  </si>
  <si>
    <t>- Allocation for the unforeseen repair/installation such as 
- fire extinguishers
- signages
- door knobs
- construction of drainages for downspouts
- Hauling and Disposal of unused appliances and furnitures</t>
  </si>
  <si>
    <t>- No CaPex will be added in the Phase 2</t>
  </si>
  <si>
    <t>- From our thorough study, GI Roof Has a life expectancy of 40 to 70 yrs</t>
  </si>
  <si>
    <t>- Sections of the ceiling boards observed water stains</t>
  </si>
  <si>
    <t>-Sections of the tiled area on walls are damaged wall maybe also due to earthquake
- Some tiles are stained</t>
  </si>
  <si>
    <t>- From environmental observation, landslide is prone in the area. Proper protection against landllide is needed.</t>
  </si>
  <si>
    <t>- Construction of landslide protection</t>
  </si>
  <si>
    <t>- Maintenance of slope protection</t>
  </si>
  <si>
    <t>- From environmental due diligence oils spills are prone to buildings such as painting shops, gasoline station, oil stock yard and the likes</t>
  </si>
  <si>
    <t>- Installation of spill prevention kits</t>
  </si>
  <si>
    <t>-Section of the tiled area on walls are damaged wall maybe also due to earthquake
- Some tiles are stained</t>
  </si>
  <si>
    <t>- there are no gas ports and electrical panel inside the building</t>
  </si>
  <si>
    <t>- Outdated software</t>
  </si>
  <si>
    <t>- Software replacement</t>
  </si>
  <si>
    <t>- Intallation of water meters</t>
  </si>
  <si>
    <t>Phase 1 Capex if Included 
(USD)</t>
  </si>
  <si>
    <t>1-2</t>
  </si>
  <si>
    <t>3-5</t>
  </si>
  <si>
    <t>11-25</t>
  </si>
  <si>
    <t>(+/-)</t>
  </si>
  <si>
    <t>- water stains are found on the ceiling boards
- ceiling boards are deteriorated due to water stains</t>
  </si>
  <si>
    <t>- Replacement of ceiling boards</t>
  </si>
  <si>
    <t>Replacement of Roof</t>
  </si>
  <si>
    <t>- According to Hanjin, roofs were damaged due to earthquake
- water stains found inside the building due to damaged roof</t>
  </si>
  <si>
    <t>- replacement of roofs</t>
  </si>
  <si>
    <t xml:space="preserve">- one chiller system has a serious gushing of water and needs to be replace immediately
- Current alternative solution is feasible; however, efficiency </t>
  </si>
  <si>
    <t>- '- HVAC system uses R-22 and R-123 which will be phase-out by year 2020-2030 referenced to issued Montreal Protocol. 
- HVAC can still be use as gushing already provided alternative repair solution; however, efficiency cannot be maximize due to its condition.</t>
  </si>
  <si>
    <t>Miscellaneous items 2</t>
  </si>
  <si>
    <t>- Allocation for the unforeseen repair/installation such as 
- Reinstallation of window sealants
- Replacement of damage water closet and other comfort room utilities</t>
  </si>
  <si>
    <t>- due to criticality, repair of slab moved to immediate</t>
  </si>
  <si>
    <t>- CapEx will be moved to immediate in Phase 2</t>
  </si>
  <si>
    <t>- due to criticality, this item has been moved to immediate</t>
  </si>
  <si>
    <t>Spill Prevention Kits/Secondary Containment Tenant 3</t>
  </si>
  <si>
    <t>Spill Prevention Kits/Secondary Containment Austal</t>
  </si>
  <si>
    <t>Spill Prevention Kits/Secondary Containment Dock 6</t>
  </si>
  <si>
    <t>Spill Prevention Kits/Secondary Containment Navy</t>
  </si>
  <si>
    <t>Spill Prevention Kits Tenant 3</t>
  </si>
  <si>
    <t>Spill Prevention Kits Austal</t>
  </si>
  <si>
    <t>Spill Prevention Kits Dock 6</t>
  </si>
  <si>
    <t>Spill Prevention Kits Navy</t>
  </si>
  <si>
    <t>USER</t>
  </si>
  <si>
    <t>- Repainting to be moved to its life expectancy</t>
  </si>
  <si>
    <t>Repair of this building will be dependend with the user. Assumed repaired within 2 years
- Repairs of Slab
- Replacement of Exhaust Fan
- House cleaning
- Replacement of Door 2mx2.1m (1no.)
- Repainting of Canopy
- Rehabilitation of comfor room
- Replacement of Korean brand outlet to 3-prong universal socket
- Repainting</t>
  </si>
  <si>
    <t>- painting of the wall will be moved to immediate to retain its as-built condition</t>
  </si>
  <si>
    <t>- some walls have visible cracks due to earthquake
- in the kitchen area, walls are already stained
- life expectancy of paints is up to 10 years
- Repair can still be moved to any year</t>
  </si>
  <si>
    <t>- HVAC system uses R-22 and R-123 which will be phase-out by year 2020-2030 referenced to issued Montreal Protocol. 
- HVAC can still be in use; however, efficiency cannot be maximize due to its condition.
- Replacement of chillers are distributed every 2 years</t>
  </si>
  <si>
    <t>- Replacement of AC moved to immediate to retain its as-built condition</t>
  </si>
  <si>
    <t>Distribution of Works per year</t>
  </si>
  <si>
    <t>Years</t>
  </si>
  <si>
    <t>- Assumed tiles to be used are ceramic tiles and not stone or marble tiles</t>
  </si>
  <si>
    <t>Demolition and Removal of PCC</t>
  </si>
  <si>
    <t>Total no. of facilities</t>
  </si>
  <si>
    <t>Total Area (m2)</t>
  </si>
  <si>
    <t xml:space="preserve">for Cererus Capital Management </t>
  </si>
  <si>
    <t>Building work type distribution per tenant per year</t>
  </si>
  <si>
    <t>Total Cost Distribution per work type</t>
  </si>
  <si>
    <t>Cost Distribution per work type (Austal)</t>
  </si>
  <si>
    <t>Cost Distribution per work type (Navy)</t>
  </si>
  <si>
    <t>Cost Distribution per work type (Tenant 3)</t>
  </si>
  <si>
    <t>Cost Distribution per work type (Shared)</t>
  </si>
  <si>
    <t>Non-code compliant</t>
  </si>
  <si>
    <t>Code-Compliant</t>
  </si>
  <si>
    <t>Work Type</t>
  </si>
  <si>
    <t>Shared Utilities - Fence</t>
  </si>
  <si>
    <t>Perimeter Fence</t>
  </si>
  <si>
    <t>- Construction of perimeter fence</t>
  </si>
  <si>
    <t>Upgrade to comply DAO 2016</t>
  </si>
  <si>
    <t>- Upgrade to comply DAO 2016</t>
  </si>
  <si>
    <t>- Rehabilitation of the STP to comply DAO 2016</t>
  </si>
  <si>
    <t>Gas port/ Electrical Panel Location
Provision of Barricade</t>
  </si>
  <si>
    <t>As of 30 March 2020</t>
  </si>
  <si>
    <t>As of March 30, 2020</t>
  </si>
  <si>
    <t>As of 31 March 2020</t>
  </si>
  <si>
    <t>Cost Distribution per work type (Dock6)</t>
  </si>
  <si>
    <t>Intervention Year</t>
  </si>
  <si>
    <t xml:space="preserve">Non existent </t>
  </si>
  <si>
    <t>Type</t>
  </si>
  <si>
    <t xml:space="preserve">`
</t>
  </si>
  <si>
    <t>Painting</t>
  </si>
  <si>
    <t>Ceiling Board</t>
  </si>
  <si>
    <t>Air-condition (flor mounted, DX type, inverter)</t>
  </si>
  <si>
    <t>Panel Board</t>
  </si>
  <si>
    <t>Polycarbonate roof</t>
  </si>
  <si>
    <t>Electrical Wirings (not exposed to weather)</t>
  </si>
  <si>
    <t>Electrical Wirings (exposed)</t>
  </si>
  <si>
    <t>Linoleum</t>
  </si>
  <si>
    <t>Steel plate</t>
  </si>
  <si>
    <t>Electrical &amp; Auxillary equipment</t>
  </si>
  <si>
    <t>Waterproofing</t>
  </si>
  <si>
    <t>Vinyl tiles</t>
  </si>
  <si>
    <t>Assets/Components</t>
  </si>
  <si>
    <t>Life Expectancy</t>
  </si>
  <si>
    <t>Joint Venture</t>
  </si>
  <si>
    <t>LOS</t>
  </si>
  <si>
    <t>Level of Services</t>
  </si>
  <si>
    <t>MS</t>
  </si>
  <si>
    <t>Microsoft</t>
  </si>
  <si>
    <t>NSCP</t>
  </si>
  <si>
    <t>National Structural Code of the Philippines</t>
  </si>
  <si>
    <t>Northyard</t>
  </si>
  <si>
    <t>Northyard and Southyard</t>
  </si>
  <si>
    <t>O&amp;M</t>
  </si>
  <si>
    <t>Operation &amp; Maintenance</t>
  </si>
  <si>
    <t>Southyard</t>
  </si>
  <si>
    <t>TDD</t>
  </si>
  <si>
    <t>Technical Due Diligence</t>
  </si>
  <si>
    <t>United States Dollar</t>
  </si>
  <si>
    <t>Abbreviation</t>
  </si>
  <si>
    <t>Names</t>
  </si>
  <si>
    <t>USD or $</t>
  </si>
  <si>
    <t>Water Treatment Plant (WTP)</t>
  </si>
  <si>
    <t>Sewage Treatment Plant (STP)</t>
  </si>
  <si>
    <t>5~8</t>
  </si>
  <si>
    <t>5~7.5</t>
  </si>
  <si>
    <t>0.1~0.15</t>
  </si>
  <si>
    <t>0.1~0.14</t>
  </si>
  <si>
    <t>Items</t>
  </si>
  <si>
    <r>
      <t>(Php/m3</t>
    </r>
    <r>
      <rPr>
        <b/>
        <sz val="11"/>
        <color theme="1"/>
        <rFont val="Arial"/>
        <family val="2"/>
      </rPr>
      <t>/day)</t>
    </r>
  </si>
  <si>
    <r>
      <t>(USD/m3</t>
    </r>
    <r>
      <rPr>
        <b/>
        <sz val="11"/>
        <color theme="1"/>
        <rFont val="Arial"/>
        <family val="2"/>
      </rPr>
      <t>/day)</t>
    </r>
  </si>
  <si>
    <t>STP</t>
  </si>
  <si>
    <t>Seawage Network</t>
  </si>
  <si>
    <t>MEICA</t>
  </si>
  <si>
    <t>CAPEX</t>
  </si>
  <si>
    <t>a</t>
  </si>
  <si>
    <t>b</t>
  </si>
  <si>
    <t>annual OPEX</t>
  </si>
  <si>
    <t xml:space="preserve"> Equipment Cost</t>
  </si>
  <si>
    <t xml:space="preserve"> Electrical and A&amp;I</t>
  </si>
  <si>
    <t>Equipment</t>
  </si>
  <si>
    <t>Civil &amp; Structure</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</si>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</sst>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00_-;\-* #,##0.00_-;_-* &quot;-&quot;??_-;_-@_-"/>
  </numFmts>
  <fonts count="20"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4"/>
      <color rgb="FFE4610F"/>
      <name val="Arial"/>
      <family val="2"/>
    </font>
    <font>
      <sz val="11"/>
      <name val="Calibri"/>
      <family val="2"/>
      <scheme val="minor"/>
    </font>
    <font>
      <sz val="11"/>
      <color rgb="FF00B050"/>
      <name val="Calibri"/>
      <family val="2"/>
      <scheme val="minor"/>
    </font>
    <font>
      <b/>
      <sz val="9"/>
      <name val="Arial"/>
      <family val="2"/>
    </font>
    <font>
      <sz val="9"/>
      <name val="Arial"/>
      <family val="2"/>
    </font>
    <font>
      <b/>
      <sz val="11"/>
      <name val="Calibri"/>
      <family val="2"/>
      <scheme val="minor"/>
    </font>
    <font>
      <b/>
      <sz val="11"/>
      <color rgb="FFFFFF00"/>
      <name val="Calibri"/>
      <family val="2"/>
      <scheme val="minor"/>
    </font>
    <font>
      <b/>
      <sz val="11"/>
      <color rgb="FFFF0000"/>
      <name val="Calibri"/>
      <family val="2"/>
      <scheme val="minor"/>
    </font>
    <font>
      <sz val="11"/>
      <color rgb="FFFFFF00"/>
      <name val="Calibri"/>
      <family val="2"/>
      <scheme val="minor"/>
    </font>
    <font>
      <sz val="11"/>
      <color theme="7" tint="0.39997558519241921"/>
      <name val="Calibri"/>
      <family val="2"/>
      <scheme val="minor"/>
    </font>
    <font>
      <sz val="10"/>
      <name val="Arial"/>
      <family val="2"/>
    </font>
    <font>
      <u/>
      <sz val="10"/>
      <color indexed="12"/>
      <name val="Arial"/>
      <family val="2"/>
    </font>
    <font>
      <sz val="11"/>
      <color theme="0" tint="-0.14999847407452621"/>
      <name val="Calibri"/>
      <family val="2"/>
      <scheme val="minor"/>
    </font>
    <font>
      <b/>
      <sz val="14"/>
      <name val="Calibri"/>
      <family val="2"/>
      <scheme val="minor"/>
    </font>
    <font>
      <sz val="15"/>
      <color theme="1"/>
      <name val="Calibri"/>
      <family val="2"/>
      <scheme val="minor"/>
    </font>
    <font>
      <b/>
      <sz val="11"/>
      <color theme="1"/>
      <name val="Arial"/>
      <family val="2"/>
    </font>
  </fonts>
  <fills count="12">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FFC000"/>
        <bgColor indexed="64"/>
      </patternFill>
    </fill>
    <fill>
      <patternFill patternType="solid">
        <fgColor theme="5"/>
        <bgColor indexed="64"/>
      </patternFill>
    </fill>
    <fill>
      <patternFill patternType="solid">
        <fgColor rgb="FF00B050"/>
        <bgColor indexed="64"/>
      </patternFill>
    </fill>
    <fill>
      <patternFill patternType="solid">
        <fgColor rgb="FFFF000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2"/>
        <bgColor indexed="64"/>
      </patternFill>
    </fill>
    <fill>
      <patternFill patternType="solid">
        <fgColor theme="8" tint="0.79998168889431442"/>
        <bgColor indexed="64"/>
      </patternFill>
    </fill>
  </fills>
  <borders count="5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style="hair">
        <color auto="1"/>
      </top>
      <bottom style="hair">
        <color auto="1"/>
      </bottom>
      <diagonal/>
    </border>
    <border>
      <left style="thin">
        <color auto="1"/>
      </left>
      <right style="thin">
        <color auto="1"/>
      </right>
      <top/>
      <bottom/>
      <diagonal/>
    </border>
    <border>
      <left style="thin">
        <color auto="1"/>
      </left>
      <right/>
      <top/>
      <bottom/>
      <diagonal/>
    </border>
    <border>
      <left style="thin">
        <color auto="1"/>
      </left>
      <right/>
      <top style="thin">
        <color auto="1"/>
      </top>
      <bottom style="thin">
        <color auto="1"/>
      </bottom>
      <diagonal/>
    </border>
    <border>
      <left style="thin">
        <color auto="1"/>
      </left>
      <right/>
      <top style="hair">
        <color auto="1"/>
      </top>
      <bottom style="hair">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medium">
        <color auto="1"/>
      </bottom>
      <diagonal/>
    </border>
    <border>
      <left/>
      <right/>
      <top style="thin">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right style="thin">
        <color auto="1"/>
      </right>
      <top style="medium">
        <color auto="1"/>
      </top>
      <bottom style="medium">
        <color auto="1"/>
      </bottom>
      <diagonal/>
    </border>
    <border>
      <left style="medium">
        <color auto="1"/>
      </left>
      <right style="medium">
        <color auto="1"/>
      </right>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style="thin">
        <color auto="1"/>
      </left>
      <right/>
      <top/>
      <bottom style="hair">
        <color auto="1"/>
      </bottom>
      <diagonal/>
    </border>
    <border>
      <left style="thin">
        <color auto="1"/>
      </left>
      <right style="thin">
        <color auto="1"/>
      </right>
      <top style="dashed">
        <color auto="1"/>
      </top>
      <bottom style="thin">
        <color auto="1"/>
      </bottom>
      <diagonal/>
    </border>
    <border>
      <left/>
      <right/>
      <top/>
      <bottom style="thin">
        <color auto="1"/>
      </bottom>
      <diagonal/>
    </border>
    <border>
      <left/>
      <right style="medium">
        <color indexed="64"/>
      </right>
      <top/>
      <bottom style="medium">
        <color indexed="64"/>
      </bottom>
      <diagonal/>
    </border>
  </borders>
  <cellStyleXfs count="18">
    <xf numFmtId="0" fontId="0" fillId="0" borderId="0"/>
    <xf numFmtId="43" fontId="1" fillId="0" borderId="0" applyFont="0" applyFill="0" applyBorder="0" applyAlignment="0" applyProtection="0"/>
    <xf numFmtId="164" fontId="1" fillId="0" borderId="0" applyFont="0" applyFill="0" applyBorder="0" applyAlignment="0" applyProtection="0"/>
    <xf numFmtId="0" fontId="14" fillId="0" borderId="0"/>
    <xf numFmtId="164" fontId="14" fillId="0" borderId="0" applyFont="0" applyFill="0" applyBorder="0" applyAlignment="0" applyProtection="0"/>
    <xf numFmtId="0" fontId="15" fillId="0" borderId="0" applyNumberFormat="0" applyFill="0" applyBorder="0" applyAlignment="0" applyProtection="0">
      <alignment vertical="top"/>
      <protection locked="0"/>
    </xf>
    <xf numFmtId="164" fontId="14" fillId="0" borderId="0" applyFont="0" applyFill="0" applyBorder="0" applyAlignment="0" applyProtection="0"/>
    <xf numFmtId="164" fontId="14" fillId="0" borderId="0" applyFont="0" applyFill="0" applyBorder="0" applyAlignment="0" applyProtection="0"/>
    <xf numFmtId="0" fontId="14" fillId="0" borderId="0"/>
    <xf numFmtId="164" fontId="14"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266">
    <xf numFmtId="0" fontId="0" fillId="0" borderId="0" xfId="0"/>
    <xf numFmtId="0" fontId="4" fillId="0" borderId="0" xfId="0" applyFont="1" applyAlignment="1">
      <alignment vertical="center"/>
    </xf>
    <xf numFmtId="0" fontId="0" fillId="0" borderId="0" xfId="0" applyAlignment="1">
      <alignment horizontal="center"/>
    </xf>
    <xf numFmtId="43" fontId="5" fillId="0" borderId="1" xfId="1" applyFont="1" applyFill="1" applyBorder="1" applyAlignment="1">
      <alignment horizontal="center" vertical="top"/>
    </xf>
    <xf numFmtId="0" fontId="0" fillId="0" borderId="0" xfId="0" applyAlignment="1">
      <alignment horizontal="left"/>
    </xf>
    <xf numFmtId="43" fontId="0" fillId="0" borderId="0" xfId="1" applyFont="1" applyAlignment="1">
      <alignment horizontal="left"/>
    </xf>
    <xf numFmtId="0" fontId="7" fillId="5" borderId="6" xfId="0" applyFont="1" applyFill="1" applyBorder="1"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vertical="top"/>
    </xf>
    <xf numFmtId="0" fontId="8" fillId="3" borderId="0" xfId="0" applyFont="1" applyFill="1" applyAlignment="1">
      <alignment vertical="top"/>
    </xf>
    <xf numFmtId="0" fontId="9" fillId="0" borderId="0" xfId="0" applyFont="1" applyAlignment="1">
      <alignment vertical="top"/>
    </xf>
    <xf numFmtId="0" fontId="5" fillId="0" borderId="0" xfId="0" applyFont="1" applyAlignment="1">
      <alignment vertical="top"/>
    </xf>
    <xf numFmtId="0" fontId="3" fillId="0" borderId="0" xfId="0" applyFont="1"/>
    <xf numFmtId="0" fontId="10" fillId="0" borderId="0" xfId="0" applyFont="1"/>
    <xf numFmtId="0" fontId="11" fillId="0" borderId="0" xfId="0" applyFont="1" applyAlignment="1">
      <alignment horizontal="right"/>
    </xf>
    <xf numFmtId="9" fontId="2" fillId="0" borderId="0" xfId="0" applyNumberFormat="1" applyFont="1"/>
    <xf numFmtId="0" fontId="12" fillId="0" borderId="0" xfId="0" applyFont="1"/>
    <xf numFmtId="0" fontId="9" fillId="0" borderId="0" xfId="0" applyFont="1"/>
    <xf numFmtId="0" fontId="5" fillId="0" borderId="0" xfId="0" applyFont="1"/>
    <xf numFmtId="43" fontId="9" fillId="0" borderId="0" xfId="1" applyFont="1" applyFill="1"/>
    <xf numFmtId="43" fontId="5" fillId="0" borderId="0" xfId="1" applyFont="1" applyFill="1"/>
    <xf numFmtId="0" fontId="0" fillId="6" borderId="0" xfId="0" applyFill="1" applyAlignment="1">
      <alignment horizontal="center"/>
    </xf>
    <xf numFmtId="0" fontId="6" fillId="0" borderId="0" xfId="0" applyFont="1"/>
    <xf numFmtId="0" fontId="0" fillId="4" borderId="0" xfId="0" applyFill="1" applyAlignment="1">
      <alignment horizontal="center"/>
    </xf>
    <xf numFmtId="0" fontId="13" fillId="0" borderId="0" xfId="0" applyFont="1"/>
    <xf numFmtId="0" fontId="0" fillId="7" borderId="0" xfId="0" applyFill="1" applyAlignment="1">
      <alignment horizontal="center"/>
    </xf>
    <xf numFmtId="0" fontId="2" fillId="0" borderId="0" xfId="0" applyFont="1"/>
    <xf numFmtId="43" fontId="5" fillId="0" borderId="1" xfId="1" applyFont="1" applyFill="1" applyBorder="1" applyAlignment="1">
      <alignment horizontal="center"/>
    </xf>
    <xf numFmtId="0" fontId="7" fillId="0" borderId="5" xfId="0" applyFont="1" applyFill="1" applyBorder="1" applyAlignment="1">
      <alignment vertical="center" wrapText="1"/>
    </xf>
    <xf numFmtId="0" fontId="8" fillId="0" borderId="8" xfId="0" applyFont="1" applyFill="1" applyBorder="1" applyAlignment="1">
      <alignment vertical="top"/>
    </xf>
    <xf numFmtId="0" fontId="8" fillId="0" borderId="8" xfId="0" quotePrefix="1" applyFont="1" applyFill="1" applyBorder="1" applyAlignment="1">
      <alignment vertical="top" wrapText="1"/>
    </xf>
    <xf numFmtId="0" fontId="8" fillId="0" borderId="8" xfId="0" applyFont="1" applyFill="1" applyBorder="1" applyAlignment="1">
      <alignment vertical="top" wrapText="1"/>
    </xf>
    <xf numFmtId="0" fontId="8" fillId="0" borderId="6" xfId="0" applyFont="1" applyFill="1" applyBorder="1" applyAlignment="1">
      <alignment vertical="top"/>
    </xf>
    <xf numFmtId="0" fontId="8" fillId="0" borderId="6" xfId="0" applyFont="1" applyFill="1" applyBorder="1" applyAlignment="1">
      <alignment vertical="top" wrapText="1"/>
    </xf>
    <xf numFmtId="0" fontId="8" fillId="0" borderId="0" xfId="0" applyFont="1" applyFill="1" applyAlignment="1">
      <alignment vertical="top"/>
    </xf>
    <xf numFmtId="0" fontId="8" fillId="0" borderId="6" xfId="0" quotePrefix="1" applyFont="1" applyFill="1" applyBorder="1" applyAlignment="1">
      <alignment vertical="top" wrapText="1"/>
    </xf>
    <xf numFmtId="0" fontId="4" fillId="2" borderId="0" xfId="0" applyFont="1" applyFill="1" applyAlignment="1">
      <alignment vertical="center"/>
    </xf>
    <xf numFmtId="43" fontId="5" fillId="0" borderId="1" xfId="1" applyFont="1" applyFill="1" applyBorder="1" applyAlignment="1">
      <alignment vertical="top"/>
    </xf>
    <xf numFmtId="43" fontId="5" fillId="0" borderId="0" xfId="1" applyFont="1" applyFill="1" applyBorder="1" applyAlignment="1">
      <alignment horizontal="center" vertical="top"/>
    </xf>
    <xf numFmtId="43" fontId="0" fillId="0" borderId="0" xfId="1" applyFont="1" applyAlignment="1">
      <alignment horizontal="center"/>
    </xf>
    <xf numFmtId="0" fontId="0" fillId="0" borderId="0" xfId="0" applyBorder="1"/>
    <xf numFmtId="0" fontId="0" fillId="0" borderId="0" xfId="0" applyBorder="1" applyAlignment="1">
      <alignment horizontal="left"/>
    </xf>
    <xf numFmtId="0" fontId="5" fillId="0" borderId="0" xfId="0" applyFont="1" applyFill="1" applyBorder="1" applyAlignment="1">
      <alignment horizontal="left" vertical="top"/>
    </xf>
    <xf numFmtId="0" fontId="0" fillId="0" borderId="0" xfId="0" applyBorder="1" applyAlignment="1">
      <alignment horizontal="center"/>
    </xf>
    <xf numFmtId="0" fontId="0" fillId="0" borderId="0" xfId="0"/>
    <xf numFmtId="0" fontId="0" fillId="0" borderId="0" xfId="0" applyAlignment="1">
      <alignment horizontal="center"/>
    </xf>
    <xf numFmtId="0" fontId="0" fillId="0" borderId="0" xfId="0" applyAlignment="1">
      <alignment horizontal="left"/>
    </xf>
    <xf numFmtId="0" fontId="4" fillId="0" borderId="0" xfId="0" applyFont="1" applyAlignment="1">
      <alignment vertical="center"/>
    </xf>
    <xf numFmtId="43" fontId="0" fillId="0" borderId="0" xfId="1" applyFont="1" applyBorder="1" applyAlignment="1">
      <alignment horizontal="center"/>
    </xf>
    <xf numFmtId="0" fontId="8" fillId="0" borderId="0" xfId="0" applyFont="1" applyFill="1" applyBorder="1" applyAlignment="1">
      <alignment vertical="top" wrapText="1"/>
    </xf>
    <xf numFmtId="43" fontId="5" fillId="0" borderId="0" xfId="1" applyFont="1" applyFill="1" applyBorder="1" applyAlignment="1">
      <alignment vertical="top"/>
    </xf>
    <xf numFmtId="0" fontId="5" fillId="0" borderId="0" xfId="0" applyFont="1" applyFill="1" applyBorder="1" applyAlignment="1">
      <alignment horizontal="left" vertical="top" wrapText="1"/>
    </xf>
    <xf numFmtId="0" fontId="0" fillId="0" borderId="0" xfId="0" applyBorder="1" applyAlignment="1">
      <alignment horizontal="center"/>
    </xf>
    <xf numFmtId="43" fontId="0" fillId="0" borderId="0" xfId="0" applyNumberFormat="1" applyBorder="1" applyAlignment="1">
      <alignment horizontal="center"/>
    </xf>
    <xf numFmtId="0" fontId="0" fillId="0" borderId="0" xfId="0"/>
    <xf numFmtId="0" fontId="0" fillId="0" borderId="0" xfId="0" applyAlignment="1">
      <alignment horizontal="center"/>
    </xf>
    <xf numFmtId="0" fontId="0" fillId="0" borderId="1" xfId="0" applyBorder="1" applyAlignment="1">
      <alignment horizontal="left"/>
    </xf>
    <xf numFmtId="0" fontId="0" fillId="0" borderId="0" xfId="0"/>
    <xf numFmtId="0" fontId="8" fillId="0" borderId="4" xfId="0" applyFont="1" applyFill="1" applyBorder="1" applyAlignment="1">
      <alignment vertical="top" wrapText="1"/>
    </xf>
    <xf numFmtId="0" fontId="0" fillId="0" borderId="0" xfId="0" applyAlignment="1">
      <alignment horizontal="left"/>
    </xf>
    <xf numFmtId="0" fontId="4" fillId="0" borderId="0" xfId="0" applyFont="1" applyAlignment="1">
      <alignment vertical="center"/>
    </xf>
    <xf numFmtId="164" fontId="5" fillId="0" borderId="1" xfId="2" applyFont="1" applyBorder="1" applyAlignment="1">
      <alignment horizontal="center" vertical="top"/>
    </xf>
    <xf numFmtId="0" fontId="5" fillId="0" borderId="1" xfId="0" applyFont="1" applyFill="1" applyBorder="1" applyAlignment="1">
      <alignment horizontal="left" vertical="top"/>
    </xf>
    <xf numFmtId="0" fontId="16" fillId="0" borderId="0" xfId="0" applyFont="1" applyFill="1" applyBorder="1" applyAlignment="1">
      <alignment horizontal="left" vertical="top"/>
    </xf>
    <xf numFmtId="43" fontId="16" fillId="0" borderId="0" xfId="1" applyFont="1" applyFill="1" applyBorder="1" applyAlignment="1">
      <alignment horizontal="center" vertical="top"/>
    </xf>
    <xf numFmtId="43" fontId="0" fillId="0" borderId="1" xfId="1" applyFont="1" applyBorder="1" applyAlignment="1">
      <alignment horizontal="center"/>
    </xf>
    <xf numFmtId="0" fontId="0" fillId="5" borderId="1" xfId="0" applyFill="1" applyBorder="1" applyAlignment="1">
      <alignment horizontal="center"/>
    </xf>
    <xf numFmtId="43" fontId="5" fillId="0" borderId="17" xfId="1" applyFont="1" applyFill="1" applyBorder="1" applyAlignment="1">
      <alignment horizontal="center" vertical="top"/>
    </xf>
    <xf numFmtId="43" fontId="0" fillId="0" borderId="19" xfId="1" applyFont="1" applyBorder="1" applyAlignment="1">
      <alignment horizontal="center"/>
    </xf>
    <xf numFmtId="43" fontId="0" fillId="0" borderId="7" xfId="1" applyFont="1" applyBorder="1" applyAlignment="1">
      <alignment horizontal="center"/>
    </xf>
    <xf numFmtId="43" fontId="0" fillId="0" borderId="17" xfId="1" applyFont="1" applyBorder="1" applyAlignment="1">
      <alignment horizontal="center"/>
    </xf>
    <xf numFmtId="0" fontId="3" fillId="5" borderId="17" xfId="0" applyFont="1" applyFill="1" applyBorder="1" applyAlignment="1">
      <alignment horizontal="center"/>
    </xf>
    <xf numFmtId="0" fontId="3" fillId="5" borderId="1" xfId="0" applyFont="1" applyFill="1" applyBorder="1" applyAlignment="1">
      <alignment horizontal="center"/>
    </xf>
    <xf numFmtId="43" fontId="4" fillId="0" borderId="0" xfId="1" applyFont="1" applyAlignment="1">
      <alignment vertical="center"/>
    </xf>
    <xf numFmtId="43" fontId="0" fillId="0" borderId="0" xfId="1" quotePrefix="1" applyFont="1" applyAlignment="1">
      <alignment horizontal="center"/>
    </xf>
    <xf numFmtId="0" fontId="5" fillId="5" borderId="1" xfId="0" applyFont="1" applyFill="1" applyBorder="1" applyAlignment="1">
      <alignment horizontal="left" vertical="top"/>
    </xf>
    <xf numFmtId="0" fontId="5" fillId="5" borderId="1" xfId="0" applyFont="1" applyFill="1" applyBorder="1" applyAlignment="1">
      <alignment horizontal="left" vertical="top" wrapText="1"/>
    </xf>
    <xf numFmtId="0" fontId="0" fillId="5" borderId="1" xfId="0" applyFill="1" applyBorder="1" applyAlignment="1">
      <alignment horizontal="left"/>
    </xf>
    <xf numFmtId="0" fontId="0" fillId="5" borderId="1" xfId="0" applyFont="1" applyFill="1" applyBorder="1" applyAlignment="1">
      <alignment horizontal="left"/>
    </xf>
    <xf numFmtId="0" fontId="5" fillId="8" borderId="1" xfId="0" applyFont="1" applyFill="1" applyBorder="1" applyAlignment="1">
      <alignment vertical="top"/>
    </xf>
    <xf numFmtId="0" fontId="9" fillId="5" borderId="1" xfId="1" applyNumberFormat="1" applyFont="1" applyFill="1" applyBorder="1" applyAlignment="1">
      <alignment horizontal="center" vertical="top"/>
    </xf>
    <xf numFmtId="43" fontId="3" fillId="5" borderId="1" xfId="1" quotePrefix="1" applyFont="1" applyFill="1" applyBorder="1" applyAlignment="1">
      <alignment horizontal="center"/>
    </xf>
    <xf numFmtId="0" fontId="0" fillId="0" borderId="0" xfId="0" applyAlignment="1"/>
    <xf numFmtId="43" fontId="0" fillId="0" borderId="1" xfId="1" applyFont="1" applyBorder="1" applyAlignment="1">
      <alignment horizontal="left"/>
    </xf>
    <xf numFmtId="0" fontId="5" fillId="9" borderId="1" xfId="0" applyFont="1" applyFill="1" applyBorder="1" applyAlignment="1">
      <alignment vertical="top"/>
    </xf>
    <xf numFmtId="0" fontId="5" fillId="9" borderId="1" xfId="0" applyFont="1" applyFill="1" applyBorder="1" applyAlignment="1">
      <alignment horizontal="left" vertical="top"/>
    </xf>
    <xf numFmtId="0" fontId="8" fillId="9" borderId="1" xfId="0" applyFont="1" applyFill="1" applyBorder="1" applyAlignment="1">
      <alignment vertical="top" wrapText="1"/>
    </xf>
    <xf numFmtId="0" fontId="5" fillId="9" borderId="1" xfId="0" applyFont="1" applyFill="1" applyBorder="1" applyAlignment="1">
      <alignment horizontal="left" vertical="top" wrapText="1"/>
    </xf>
    <xf numFmtId="0" fontId="0" fillId="9" borderId="1" xfId="0" applyFill="1" applyBorder="1" applyAlignment="1">
      <alignment horizontal="center"/>
    </xf>
    <xf numFmtId="0" fontId="0" fillId="9" borderId="1" xfId="0" applyFill="1" applyBorder="1" applyAlignment="1">
      <alignment horizontal="left"/>
    </xf>
    <xf numFmtId="43" fontId="3" fillId="0" borderId="1" xfId="1" applyFont="1" applyBorder="1" applyAlignment="1">
      <alignment horizontal="center"/>
    </xf>
    <xf numFmtId="43" fontId="9" fillId="0" borderId="20" xfId="1" applyFont="1" applyFill="1" applyBorder="1" applyAlignment="1">
      <alignment horizontal="center" vertical="top"/>
    </xf>
    <xf numFmtId="43" fontId="9" fillId="0" borderId="21" xfId="1" applyFont="1" applyFill="1" applyBorder="1" applyAlignment="1">
      <alignment horizontal="center" vertical="top"/>
    </xf>
    <xf numFmtId="43" fontId="9" fillId="0" borderId="24" xfId="1" applyFont="1" applyFill="1" applyBorder="1" applyAlignment="1">
      <alignment horizontal="center" vertical="top"/>
    </xf>
    <xf numFmtId="43" fontId="9" fillId="0" borderId="22" xfId="1" applyFont="1" applyFill="1" applyBorder="1" applyAlignment="1">
      <alignment horizontal="center" vertical="top"/>
    </xf>
    <xf numFmtId="43" fontId="5" fillId="0" borderId="0" xfId="1" applyFont="1" applyFill="1" applyBorder="1" applyAlignment="1">
      <alignment horizontal="center" vertical="top"/>
    </xf>
    <xf numFmtId="0" fontId="3" fillId="5" borderId="1" xfId="0" applyFont="1" applyFill="1" applyBorder="1" applyAlignment="1">
      <alignment horizontal="center"/>
    </xf>
    <xf numFmtId="0" fontId="0" fillId="0" borderId="0" xfId="0" applyAlignment="1">
      <alignment horizontal="left" wrapText="1"/>
    </xf>
    <xf numFmtId="0" fontId="0" fillId="0" borderId="0" xfId="0" applyAlignment="1">
      <alignment wrapText="1"/>
    </xf>
    <xf numFmtId="0" fontId="3" fillId="0" borderId="0" xfId="0" applyFont="1" applyAlignment="1">
      <alignment horizontal="left"/>
    </xf>
    <xf numFmtId="9" fontId="0" fillId="0" borderId="0" xfId="16" applyFont="1" applyAlignment="1">
      <alignment horizontal="left" wrapText="1"/>
    </xf>
    <xf numFmtId="0" fontId="0" fillId="0" borderId="1" xfId="0" applyBorder="1" applyAlignment="1">
      <alignment horizontal="left" wrapText="1"/>
    </xf>
    <xf numFmtId="9" fontId="0" fillId="0" borderId="1" xfId="16" applyFont="1" applyBorder="1" applyAlignment="1">
      <alignment horizontal="left" wrapText="1"/>
    </xf>
    <xf numFmtId="0" fontId="0" fillId="0" borderId="1" xfId="0" applyBorder="1" applyAlignment="1">
      <alignment wrapText="1"/>
    </xf>
    <xf numFmtId="0" fontId="3" fillId="5" borderId="1" xfId="0" applyFont="1" applyFill="1" applyBorder="1" applyAlignment="1">
      <alignment horizontal="left"/>
    </xf>
    <xf numFmtId="43" fontId="3" fillId="5" borderId="1" xfId="1" applyFont="1" applyFill="1" applyBorder="1" applyAlignment="1">
      <alignment horizontal="left"/>
    </xf>
    <xf numFmtId="43" fontId="0" fillId="0" borderId="1" xfId="1" applyFont="1" applyBorder="1" applyAlignment="1">
      <alignment horizontal="left" wrapText="1"/>
    </xf>
    <xf numFmtId="0" fontId="0" fillId="0" borderId="1" xfId="0" applyBorder="1" applyAlignment="1">
      <alignment horizontal="center" wrapText="1"/>
    </xf>
    <xf numFmtId="43" fontId="0" fillId="0" borderId="0" xfId="1" applyFont="1" applyAlignment="1">
      <alignment horizontal="center" wrapText="1"/>
    </xf>
    <xf numFmtId="43" fontId="0" fillId="0" borderId="0" xfId="0" applyNumberFormat="1"/>
    <xf numFmtId="0" fontId="3" fillId="0" borderId="1" xfId="0" applyFont="1" applyBorder="1" applyAlignment="1">
      <alignment horizontal="center"/>
    </xf>
    <xf numFmtId="0" fontId="3" fillId="0" borderId="1" xfId="0" applyFont="1" applyBorder="1" applyAlignment="1">
      <alignment horizontal="center" vertical="center"/>
    </xf>
    <xf numFmtId="43" fontId="0" fillId="0" borderId="0" xfId="1" applyFont="1" applyBorder="1" applyAlignment="1">
      <alignment horizontal="left"/>
    </xf>
    <xf numFmtId="0" fontId="5" fillId="9" borderId="17" xfId="0" applyFont="1" applyFill="1" applyBorder="1" applyAlignment="1">
      <alignment vertical="top"/>
    </xf>
    <xf numFmtId="43" fontId="0" fillId="0" borderId="19" xfId="1" applyFont="1" applyBorder="1" applyAlignment="1">
      <alignment horizontal="left"/>
    </xf>
    <xf numFmtId="0" fontId="5" fillId="9" borderId="20" xfId="0" applyFont="1" applyFill="1" applyBorder="1" applyAlignment="1">
      <alignment vertical="top"/>
    </xf>
    <xf numFmtId="43" fontId="0" fillId="0" borderId="21" xfId="1" applyFont="1" applyBorder="1" applyAlignment="1">
      <alignment horizontal="left"/>
    </xf>
    <xf numFmtId="43" fontId="0" fillId="0" borderId="22" xfId="1" applyFont="1" applyBorder="1" applyAlignment="1">
      <alignment horizontal="left"/>
    </xf>
    <xf numFmtId="43" fontId="3" fillId="0" borderId="29" xfId="0" applyNumberFormat="1" applyFont="1" applyBorder="1"/>
    <xf numFmtId="43" fontId="3" fillId="0" borderId="30" xfId="0" applyNumberFormat="1" applyFont="1" applyBorder="1"/>
    <xf numFmtId="0" fontId="3" fillId="5" borderId="19" xfId="0" applyFont="1" applyFill="1" applyBorder="1" applyAlignment="1">
      <alignment horizontal="center"/>
    </xf>
    <xf numFmtId="0" fontId="3" fillId="0" borderId="31" xfId="0" applyFont="1" applyBorder="1" applyAlignment="1">
      <alignment horizontal="center"/>
    </xf>
    <xf numFmtId="43" fontId="3" fillId="0" borderId="32" xfId="1" applyFont="1" applyBorder="1" applyAlignment="1">
      <alignment horizontal="center"/>
    </xf>
    <xf numFmtId="43" fontId="3" fillId="0" borderId="33" xfId="1" applyFont="1" applyBorder="1" applyAlignment="1">
      <alignment horizontal="center"/>
    </xf>
    <xf numFmtId="0" fontId="5" fillId="9" borderId="2" xfId="0" applyFont="1" applyFill="1" applyBorder="1" applyAlignment="1">
      <alignment vertical="top"/>
    </xf>
    <xf numFmtId="43" fontId="0" fillId="0" borderId="2" xfId="1" applyFont="1" applyBorder="1" applyAlignment="1">
      <alignment horizontal="left"/>
    </xf>
    <xf numFmtId="43" fontId="0" fillId="0" borderId="11" xfId="1" applyFont="1" applyBorder="1" applyAlignment="1">
      <alignment horizontal="left"/>
    </xf>
    <xf numFmtId="0" fontId="5" fillId="9" borderId="13" xfId="0" applyFont="1" applyFill="1" applyBorder="1" applyAlignment="1">
      <alignment vertical="top"/>
    </xf>
    <xf numFmtId="43" fontId="3" fillId="0" borderId="36" xfId="0" applyNumberFormat="1" applyFont="1" applyBorder="1"/>
    <xf numFmtId="43" fontId="3" fillId="0" borderId="33" xfId="0" applyNumberFormat="1" applyFont="1" applyBorder="1"/>
    <xf numFmtId="0" fontId="3" fillId="0" borderId="31" xfId="0" applyFont="1" applyBorder="1" applyAlignment="1">
      <alignment horizontal="left"/>
    </xf>
    <xf numFmtId="43" fontId="3" fillId="0" borderId="32" xfId="1" applyFont="1" applyBorder="1" applyAlignment="1">
      <alignment horizontal="left"/>
    </xf>
    <xf numFmtId="0" fontId="3" fillId="5" borderId="21" xfId="0" applyFont="1" applyFill="1" applyBorder="1" applyAlignment="1">
      <alignment horizontal="center"/>
    </xf>
    <xf numFmtId="0" fontId="3" fillId="5" borderId="24" xfId="0" applyFont="1" applyFill="1" applyBorder="1" applyAlignment="1">
      <alignment horizontal="center"/>
    </xf>
    <xf numFmtId="43" fontId="3" fillId="10" borderId="1" xfId="1" applyFont="1" applyFill="1" applyBorder="1" applyAlignment="1">
      <alignment horizontal="center"/>
    </xf>
    <xf numFmtId="43" fontId="9" fillId="10" borderId="1" xfId="1" applyFont="1" applyFill="1" applyBorder="1" applyAlignment="1">
      <alignment horizontal="center" vertical="top"/>
    </xf>
    <xf numFmtId="0" fontId="9" fillId="10" borderId="1" xfId="0" applyFont="1" applyFill="1" applyBorder="1" applyAlignment="1">
      <alignment horizontal="center" vertical="center"/>
    </xf>
    <xf numFmtId="0" fontId="3" fillId="5" borderId="1" xfId="0" applyFont="1" applyFill="1" applyBorder="1" applyAlignment="1">
      <alignment horizontal="center"/>
    </xf>
    <xf numFmtId="0" fontId="5" fillId="8" borderId="38" xfId="0" applyFont="1" applyFill="1" applyBorder="1" applyAlignment="1">
      <alignment horizontal="left" vertical="top"/>
    </xf>
    <xf numFmtId="0" fontId="9" fillId="8" borderId="39" xfId="0" applyFont="1" applyFill="1" applyBorder="1" applyAlignment="1">
      <alignment horizontal="left" vertical="top"/>
    </xf>
    <xf numFmtId="43" fontId="0" fillId="0" borderId="42" xfId="1" applyFont="1" applyBorder="1" applyAlignment="1">
      <alignment horizontal="center"/>
    </xf>
    <xf numFmtId="43" fontId="9" fillId="0" borderId="43" xfId="1" applyFont="1" applyFill="1" applyBorder="1" applyAlignment="1">
      <alignment horizontal="center" vertical="top"/>
    </xf>
    <xf numFmtId="43" fontId="8" fillId="0" borderId="8" xfId="1" applyFont="1" applyFill="1" applyBorder="1" applyAlignment="1">
      <alignment vertical="top"/>
    </xf>
    <xf numFmtId="0" fontId="0" fillId="5" borderId="1" xfId="0" applyFill="1" applyBorder="1" applyAlignment="1">
      <alignment horizontal="center"/>
    </xf>
    <xf numFmtId="0" fontId="3" fillId="5" borderId="1" xfId="0" applyFont="1" applyFill="1" applyBorder="1" applyAlignment="1">
      <alignment horizontal="center"/>
    </xf>
    <xf numFmtId="9" fontId="5" fillId="0" borderId="0" xfId="16" applyFont="1" applyFill="1" applyBorder="1" applyAlignment="1">
      <alignment horizontal="center" vertical="top"/>
    </xf>
    <xf numFmtId="0" fontId="0" fillId="5" borderId="1" xfId="0" applyFill="1" applyBorder="1" applyAlignment="1">
      <alignment horizontal="centerContinuous" vertical="center"/>
    </xf>
    <xf numFmtId="164" fontId="0" fillId="0" borderId="0" xfId="0" applyNumberFormat="1"/>
    <xf numFmtId="43" fontId="0" fillId="0" borderId="0" xfId="1" applyFont="1"/>
    <xf numFmtId="43" fontId="5" fillId="0" borderId="0" xfId="1" applyFont="1" applyFill="1" applyBorder="1" applyAlignment="1">
      <alignment horizontal="center" vertical="top"/>
    </xf>
    <xf numFmtId="0" fontId="3" fillId="5" borderId="15" xfId="0" applyFont="1" applyFill="1" applyBorder="1" applyAlignment="1"/>
    <xf numFmtId="0" fontId="3" fillId="5" borderId="15" xfId="0" applyFont="1" applyFill="1" applyBorder="1" applyAlignment="1">
      <alignment horizontal="centerContinuous"/>
    </xf>
    <xf numFmtId="0" fontId="3" fillId="5" borderId="14" xfId="0" applyFont="1" applyFill="1" applyBorder="1" applyAlignment="1">
      <alignment vertical="center"/>
    </xf>
    <xf numFmtId="0" fontId="3" fillId="5" borderId="20" xfId="0" applyFont="1" applyFill="1" applyBorder="1" applyAlignment="1">
      <alignment vertical="center"/>
    </xf>
    <xf numFmtId="0" fontId="3" fillId="5" borderId="44" xfId="0" applyFont="1" applyFill="1" applyBorder="1" applyAlignment="1">
      <alignment vertical="center"/>
    </xf>
    <xf numFmtId="0" fontId="3" fillId="5" borderId="45" xfId="0" applyFont="1" applyFill="1" applyBorder="1" applyAlignment="1">
      <alignment vertical="center"/>
    </xf>
    <xf numFmtId="0" fontId="3" fillId="0" borderId="46" xfId="0" applyFont="1" applyBorder="1" applyAlignment="1">
      <alignment horizontal="left"/>
    </xf>
    <xf numFmtId="0" fontId="3" fillId="5" borderId="47" xfId="0" applyFont="1" applyFill="1" applyBorder="1" applyAlignment="1">
      <alignment horizontal="center" vertical="center"/>
    </xf>
    <xf numFmtId="0" fontId="9" fillId="0" borderId="9" xfId="0" applyFont="1" applyBorder="1" applyAlignment="1">
      <alignment horizontal="left" vertical="top"/>
    </xf>
    <xf numFmtId="0" fontId="9" fillId="0" borderId="1" xfId="0" applyFont="1" applyBorder="1" applyAlignment="1">
      <alignment horizontal="left" vertical="top"/>
    </xf>
    <xf numFmtId="0" fontId="9" fillId="0" borderId="7" xfId="0" applyFont="1" applyBorder="1" applyAlignment="1">
      <alignment horizontal="left" vertical="top"/>
    </xf>
    <xf numFmtId="0" fontId="5" fillId="0" borderId="3" xfId="0" applyFont="1" applyBorder="1" applyAlignment="1">
      <alignment horizontal="left" vertical="top"/>
    </xf>
    <xf numFmtId="0" fontId="5" fillId="0" borderId="5" xfId="0" applyFont="1" applyBorder="1" applyAlignment="1">
      <alignment horizontal="left" vertical="top"/>
    </xf>
    <xf numFmtId="0" fontId="5" fillId="0" borderId="6" xfId="0" applyFont="1" applyBorder="1" applyAlignment="1">
      <alignment horizontal="left" vertical="top"/>
    </xf>
    <xf numFmtId="0" fontId="5" fillId="0" borderId="10" xfId="0" applyFont="1" applyBorder="1" applyAlignment="1">
      <alignment horizontal="left" vertical="top"/>
    </xf>
    <xf numFmtId="0" fontId="5" fillId="0" borderId="11" xfId="0" applyFont="1" applyBorder="1" applyAlignment="1">
      <alignment horizontal="left" vertical="top"/>
    </xf>
    <xf numFmtId="0" fontId="5" fillId="0" borderId="12" xfId="0" applyFont="1" applyBorder="1" applyAlignment="1">
      <alignment horizontal="left" vertical="top"/>
    </xf>
    <xf numFmtId="0" fontId="5" fillId="0" borderId="2" xfId="0" applyFont="1" applyBorder="1" applyAlignment="1">
      <alignment horizontal="left" vertical="top"/>
    </xf>
    <xf numFmtId="0" fontId="5" fillId="0" borderId="0" xfId="0" applyFont="1" applyAlignment="1">
      <alignment horizontal="left" vertical="top"/>
    </xf>
    <xf numFmtId="0" fontId="3" fillId="0" borderId="0" xfId="0" applyFont="1" applyAlignment="1">
      <alignment wrapText="1"/>
    </xf>
    <xf numFmtId="0" fontId="8" fillId="0" borderId="49" xfId="0" applyFont="1" applyFill="1" applyBorder="1" applyAlignment="1">
      <alignment horizontal="center" vertical="top"/>
    </xf>
    <xf numFmtId="0" fontId="8" fillId="0" borderId="49" xfId="0" applyFont="1" applyFill="1" applyBorder="1" applyAlignment="1">
      <alignment vertical="top" wrapText="1"/>
    </xf>
    <xf numFmtId="0" fontId="8" fillId="0" borderId="49" xfId="0" applyFont="1" applyFill="1" applyBorder="1" applyAlignment="1">
      <alignment horizontal="left" vertical="top" wrapText="1"/>
    </xf>
    <xf numFmtId="0" fontId="8" fillId="0" borderId="49" xfId="0" applyFont="1" applyFill="1" applyBorder="1" applyAlignment="1">
      <alignment vertical="top"/>
    </xf>
    <xf numFmtId="4" fontId="8" fillId="0" borderId="49" xfId="0" applyNumberFormat="1" applyFont="1" applyFill="1" applyBorder="1" applyAlignment="1">
      <alignment vertical="top"/>
    </xf>
    <xf numFmtId="164" fontId="8" fillId="0" borderId="49" xfId="2" applyFont="1" applyFill="1" applyBorder="1" applyAlignment="1">
      <alignment vertical="top"/>
    </xf>
    <xf numFmtId="1" fontId="8" fillId="0" borderId="49" xfId="0" applyNumberFormat="1" applyFont="1" applyFill="1" applyBorder="1" applyAlignment="1">
      <alignment vertical="top"/>
    </xf>
    <xf numFmtId="0" fontId="8" fillId="0" borderId="49" xfId="0" quotePrefix="1" applyFont="1" applyFill="1" applyBorder="1" applyAlignment="1">
      <alignment vertical="top" wrapText="1"/>
    </xf>
    <xf numFmtId="1" fontId="8" fillId="0" borderId="49" xfId="2" applyNumberFormat="1" applyFont="1" applyFill="1" applyBorder="1" applyAlignment="1">
      <alignment vertical="top"/>
    </xf>
    <xf numFmtId="164" fontId="8" fillId="0" borderId="49" xfId="2" applyFont="1" applyFill="1" applyBorder="1" applyAlignment="1">
      <alignment vertical="center"/>
    </xf>
    <xf numFmtId="1" fontId="8" fillId="0" borderId="49" xfId="0" applyNumberFormat="1" applyFont="1" applyFill="1" applyBorder="1" applyAlignment="1">
      <alignment vertical="top" wrapText="1"/>
    </xf>
    <xf numFmtId="0" fontId="8" fillId="0" borderId="49" xfId="0" applyFont="1" applyFill="1" applyBorder="1" applyAlignment="1">
      <alignment horizontal="left" vertical="top"/>
    </xf>
    <xf numFmtId="43" fontId="8" fillId="0" borderId="49" xfId="1" applyFont="1" applyFill="1" applyBorder="1" applyAlignment="1">
      <alignment vertical="top"/>
    </xf>
    <xf numFmtId="0" fontId="8" fillId="0" borderId="48" xfId="0" applyFont="1" applyFill="1" applyBorder="1" applyAlignment="1">
      <alignment horizontal="center" vertical="top"/>
    </xf>
    <xf numFmtId="0" fontId="8" fillId="0" borderId="48" xfId="0" applyFont="1" applyFill="1" applyBorder="1" applyAlignment="1">
      <alignment vertical="top" wrapText="1"/>
    </xf>
    <xf numFmtId="0" fontId="8" fillId="0" borderId="48" xfId="0" applyFont="1" applyFill="1" applyBorder="1" applyAlignment="1">
      <alignment horizontal="left" vertical="top" wrapText="1"/>
    </xf>
    <xf numFmtId="0" fontId="8" fillId="0" borderId="48" xfId="0" applyFont="1" applyFill="1" applyBorder="1" applyAlignment="1">
      <alignment vertical="top"/>
    </xf>
    <xf numFmtId="4" fontId="8" fillId="0" borderId="48" xfId="0" applyNumberFormat="1" applyFont="1" applyFill="1" applyBorder="1" applyAlignment="1">
      <alignment vertical="top"/>
    </xf>
    <xf numFmtId="164" fontId="8" fillId="0" borderId="48" xfId="2" applyFont="1" applyFill="1" applyBorder="1" applyAlignment="1">
      <alignment vertical="top"/>
    </xf>
    <xf numFmtId="1" fontId="8" fillId="0" borderId="48" xfId="0" applyNumberFormat="1" applyFont="1" applyFill="1" applyBorder="1" applyAlignment="1">
      <alignment vertical="top"/>
    </xf>
    <xf numFmtId="0" fontId="8" fillId="0" borderId="48" xfId="0" quotePrefix="1" applyFont="1" applyFill="1" applyBorder="1" applyAlignment="1">
      <alignment vertical="top" wrapText="1"/>
    </xf>
    <xf numFmtId="0" fontId="8" fillId="0" borderId="50" xfId="0" applyFont="1" applyFill="1" applyBorder="1" applyAlignment="1">
      <alignment vertical="top"/>
    </xf>
    <xf numFmtId="0" fontId="8" fillId="0" borderId="50" xfId="0" quotePrefix="1" applyFont="1" applyFill="1" applyBorder="1" applyAlignment="1">
      <alignment vertical="top" wrapText="1"/>
    </xf>
    <xf numFmtId="0" fontId="8" fillId="0" borderId="48" xfId="0" applyFont="1" applyFill="1" applyBorder="1" applyAlignment="1">
      <alignment horizontal="left" vertical="top"/>
    </xf>
    <xf numFmtId="43" fontId="8" fillId="0" borderId="48" xfId="1" applyFont="1" applyFill="1" applyBorder="1" applyAlignment="1">
      <alignment vertical="top"/>
    </xf>
    <xf numFmtId="0" fontId="8" fillId="0" borderId="51" xfId="0" applyFont="1" applyFill="1" applyBorder="1" applyAlignment="1">
      <alignment horizontal="center" vertical="top"/>
    </xf>
    <xf numFmtId="0" fontId="8" fillId="0" borderId="51" xfId="0" applyFont="1" applyFill="1" applyBorder="1" applyAlignment="1">
      <alignment vertical="top" wrapText="1"/>
    </xf>
    <xf numFmtId="0" fontId="8" fillId="0" borderId="51" xfId="0" applyFont="1" applyFill="1" applyBorder="1" applyAlignment="1">
      <alignment horizontal="left" vertical="top"/>
    </xf>
    <xf numFmtId="0" fontId="8" fillId="0" borderId="51" xfId="0" applyFont="1" applyFill="1" applyBorder="1" applyAlignment="1">
      <alignment vertical="top"/>
    </xf>
    <xf numFmtId="4" fontId="8" fillId="0" borderId="51" xfId="0" applyNumberFormat="1" applyFont="1" applyFill="1" applyBorder="1" applyAlignment="1">
      <alignment vertical="top"/>
    </xf>
    <xf numFmtId="43" fontId="8" fillId="0" borderId="51" xfId="1" applyFont="1" applyFill="1" applyBorder="1" applyAlignment="1">
      <alignment vertical="top"/>
    </xf>
    <xf numFmtId="1" fontId="8" fillId="0" borderId="51" xfId="0" applyNumberFormat="1" applyFont="1" applyFill="1" applyBorder="1" applyAlignment="1">
      <alignment vertical="top"/>
    </xf>
    <xf numFmtId="0" fontId="8" fillId="0" borderId="11" xfId="0" applyFont="1" applyFill="1" applyBorder="1" applyAlignment="1">
      <alignment vertical="top"/>
    </xf>
    <xf numFmtId="0" fontId="8" fillId="0" borderId="11" xfId="0" applyFont="1" applyFill="1" applyBorder="1" applyAlignment="1">
      <alignment vertical="top" wrapText="1"/>
    </xf>
    <xf numFmtId="0" fontId="8" fillId="0" borderId="52" xfId="0" applyFont="1" applyFill="1" applyBorder="1" applyAlignment="1">
      <alignment vertical="top"/>
    </xf>
    <xf numFmtId="0" fontId="7" fillId="0" borderId="5" xfId="0" applyFont="1" applyFill="1" applyBorder="1" applyAlignment="1">
      <alignment horizontal="center" vertical="center" wrapText="1"/>
    </xf>
    <xf numFmtId="0" fontId="7" fillId="0" borderId="5" xfId="0" applyFont="1" applyFill="1" applyBorder="1" applyAlignment="1">
      <alignment horizontal="left" vertical="center" wrapText="1"/>
    </xf>
    <xf numFmtId="4" fontId="7" fillId="0" borderId="5" xfId="0" applyNumberFormat="1" applyFont="1" applyFill="1" applyBorder="1" applyAlignment="1">
      <alignment horizontal="center" vertical="center" wrapText="1"/>
    </xf>
    <xf numFmtId="43" fontId="7" fillId="0" borderId="5" xfId="1" applyFont="1" applyFill="1" applyBorder="1" applyAlignment="1">
      <alignment horizontal="center" vertical="center" wrapText="1"/>
    </xf>
    <xf numFmtId="1" fontId="7" fillId="0" borderId="5" xfId="0" applyNumberFormat="1" applyFont="1" applyFill="1" applyBorder="1" applyAlignment="1">
      <alignment horizontal="center" vertical="center" wrapText="1"/>
    </xf>
    <xf numFmtId="0" fontId="5" fillId="0" borderId="49" xfId="0" applyFont="1" applyFill="1" applyBorder="1" applyAlignment="1">
      <alignment horizontal="left" vertical="top" wrapText="1"/>
    </xf>
    <xf numFmtId="0" fontId="5" fillId="0" borderId="49" xfId="0" applyFont="1" applyFill="1" applyBorder="1"/>
    <xf numFmtId="0" fontId="7" fillId="11" borderId="1" xfId="0" applyFont="1" applyFill="1" applyBorder="1" applyAlignment="1">
      <alignment vertical="top" wrapText="1"/>
    </xf>
    <xf numFmtId="0" fontId="7" fillId="11" borderId="1" xfId="0" applyFont="1" applyFill="1" applyBorder="1" applyAlignment="1">
      <alignment vertical="top"/>
    </xf>
    <xf numFmtId="4" fontId="7" fillId="11" borderId="1" xfId="0" applyNumberFormat="1" applyFont="1" applyFill="1" applyBorder="1" applyAlignment="1">
      <alignment vertical="top"/>
    </xf>
    <xf numFmtId="43" fontId="7" fillId="11" borderId="1" xfId="1" applyFont="1" applyFill="1" applyBorder="1" applyAlignment="1">
      <alignment vertical="top"/>
    </xf>
    <xf numFmtId="1" fontId="7" fillId="11" borderId="1" xfId="0" applyNumberFormat="1" applyFont="1" applyFill="1" applyBorder="1" applyAlignment="1">
      <alignment vertical="top"/>
    </xf>
    <xf numFmtId="0" fontId="7" fillId="11" borderId="7" xfId="0" applyFont="1" applyFill="1" applyBorder="1" applyAlignment="1">
      <alignment vertical="top" wrapText="1"/>
    </xf>
    <xf numFmtId="0" fontId="7" fillId="11" borderId="25" xfId="0" applyFont="1" applyFill="1" applyBorder="1" applyAlignment="1">
      <alignment vertical="top"/>
    </xf>
    <xf numFmtId="0" fontId="3" fillId="0" borderId="47" xfId="0" applyFont="1" applyBorder="1" applyAlignment="1">
      <alignment horizontal="center" vertical="center"/>
    </xf>
    <xf numFmtId="0" fontId="3" fillId="0" borderId="53" xfId="0" applyFont="1" applyBorder="1" applyAlignment="1">
      <alignment horizontal="center" vertical="center"/>
    </xf>
    <xf numFmtId="0" fontId="0" fillId="0" borderId="47" xfId="0" applyBorder="1" applyAlignment="1">
      <alignment vertical="center"/>
    </xf>
    <xf numFmtId="16" fontId="0" fillId="0" borderId="53" xfId="0" applyNumberFormat="1" applyBorder="1" applyAlignment="1">
      <alignment horizontal="center" vertical="center"/>
    </xf>
    <xf numFmtId="0" fontId="0" fillId="0" borderId="53" xfId="0" applyBorder="1" applyAlignment="1">
      <alignment horizontal="center" vertical="center"/>
    </xf>
    <xf numFmtId="9" fontId="0" fillId="0" borderId="0" xfId="0" applyNumberFormat="1"/>
    <xf numFmtId="9" fontId="0" fillId="0" borderId="0" xfId="0" applyNumberFormat="1" applyAlignment="1">
      <alignment horizontal="center"/>
    </xf>
    <xf numFmtId="0" fontId="5" fillId="2" borderId="0" xfId="0" applyFont="1" applyFill="1" applyBorder="1" applyAlignment="1">
      <alignment horizontal="center" vertical="top"/>
    </xf>
    <xf numFmtId="0" fontId="9" fillId="5" borderId="1" xfId="0" applyFont="1" applyFill="1" applyBorder="1" applyAlignment="1">
      <alignment horizontal="center" vertical="center"/>
    </xf>
    <xf numFmtId="43" fontId="9" fillId="5" borderId="1" xfId="1" applyFont="1" applyFill="1" applyBorder="1" applyAlignment="1">
      <alignment horizontal="center" vertical="top"/>
    </xf>
    <xf numFmtId="43" fontId="3" fillId="10" borderId="1" xfId="1" applyFont="1" applyFill="1" applyBorder="1" applyAlignment="1">
      <alignment horizontal="center" vertical="center"/>
    </xf>
    <xf numFmtId="0" fontId="3" fillId="5" borderId="40" xfId="0" applyFont="1" applyFill="1" applyBorder="1" applyAlignment="1">
      <alignment horizontal="center" vertical="center"/>
    </xf>
    <xf numFmtId="0" fontId="3" fillId="5" borderId="41" xfId="0" applyFont="1" applyFill="1" applyBorder="1" applyAlignment="1">
      <alignment horizontal="center" vertical="center"/>
    </xf>
    <xf numFmtId="43" fontId="5" fillId="5" borderId="1" xfId="1" applyFont="1" applyFill="1" applyBorder="1" applyAlignment="1">
      <alignment horizontal="center" vertical="top"/>
    </xf>
    <xf numFmtId="43" fontId="5" fillId="0" borderId="0" xfId="1" applyFont="1" applyFill="1" applyBorder="1" applyAlignment="1">
      <alignment horizontal="center" vertical="top"/>
    </xf>
    <xf numFmtId="0" fontId="9" fillId="5" borderId="37" xfId="0" applyFont="1" applyFill="1" applyBorder="1" applyAlignment="1">
      <alignment horizontal="center" vertical="center"/>
    </xf>
    <xf numFmtId="0" fontId="9" fillId="5" borderId="38" xfId="0" applyFont="1" applyFill="1" applyBorder="1" applyAlignment="1">
      <alignment horizontal="center" vertical="center"/>
    </xf>
    <xf numFmtId="0" fontId="3" fillId="5" borderId="23" xfId="0" applyFont="1" applyFill="1" applyBorder="1" applyAlignment="1">
      <alignment horizontal="center" vertical="center"/>
    </xf>
    <xf numFmtId="0" fontId="3" fillId="5" borderId="11" xfId="0" applyFont="1" applyFill="1" applyBorder="1" applyAlignment="1">
      <alignment horizontal="center" vertical="center"/>
    </xf>
    <xf numFmtId="0" fontId="3" fillId="5" borderId="16" xfId="0" applyFont="1" applyFill="1" applyBorder="1" applyAlignment="1">
      <alignment horizontal="center" vertical="center"/>
    </xf>
    <xf numFmtId="0" fontId="3" fillId="5" borderId="18" xfId="0" applyFont="1" applyFill="1" applyBorder="1" applyAlignment="1">
      <alignment horizontal="center" vertical="center"/>
    </xf>
    <xf numFmtId="0" fontId="3" fillId="5" borderId="14" xfId="0" applyFont="1" applyFill="1" applyBorder="1" applyAlignment="1">
      <alignment horizontal="center"/>
    </xf>
    <xf numFmtId="0" fontId="3" fillId="5" borderId="15" xfId="0" applyFont="1" applyFill="1" applyBorder="1" applyAlignment="1">
      <alignment horizontal="center"/>
    </xf>
    <xf numFmtId="16" fontId="3" fillId="5" borderId="14" xfId="0" quotePrefix="1" applyNumberFormat="1" applyFont="1" applyFill="1" applyBorder="1" applyAlignment="1">
      <alignment horizontal="center"/>
    </xf>
    <xf numFmtId="0" fontId="3" fillId="5" borderId="14" xfId="0" quotePrefix="1" applyFont="1" applyFill="1" applyBorder="1" applyAlignment="1">
      <alignment horizontal="center"/>
    </xf>
    <xf numFmtId="0" fontId="3" fillId="5" borderId="26" xfId="0" applyFont="1" applyFill="1" applyBorder="1" applyAlignment="1">
      <alignment horizontal="center"/>
    </xf>
    <xf numFmtId="43" fontId="0" fillId="0" borderId="0" xfId="1" applyFont="1" applyAlignment="1">
      <alignment horizontal="center" vertical="center"/>
    </xf>
    <xf numFmtId="16" fontId="3" fillId="5" borderId="15" xfId="0" quotePrefix="1" applyNumberFormat="1" applyFont="1" applyFill="1" applyBorder="1" applyAlignment="1">
      <alignment horizontal="center"/>
    </xf>
    <xf numFmtId="0" fontId="3" fillId="5" borderId="14" xfId="0" applyFont="1" applyFill="1" applyBorder="1" applyAlignment="1">
      <alignment horizontal="center" vertical="center"/>
    </xf>
    <xf numFmtId="0" fontId="3" fillId="5" borderId="17" xfId="0" applyFont="1" applyFill="1" applyBorder="1" applyAlignment="1">
      <alignment horizontal="center" vertical="center"/>
    </xf>
    <xf numFmtId="0" fontId="0" fillId="5" borderId="1" xfId="0" applyFill="1" applyBorder="1" applyAlignment="1">
      <alignment horizontal="center" vertical="center"/>
    </xf>
    <xf numFmtId="43" fontId="0" fillId="5" borderId="1" xfId="1" applyFont="1" applyFill="1" applyBorder="1" applyAlignment="1">
      <alignment horizontal="center" vertical="center"/>
    </xf>
    <xf numFmtId="0" fontId="3" fillId="5" borderId="27" xfId="0" applyFont="1" applyFill="1" applyBorder="1" applyAlignment="1">
      <alignment horizontal="center" vertical="center"/>
    </xf>
    <xf numFmtId="0" fontId="3" fillId="5" borderId="47" xfId="0" applyFont="1" applyFill="1" applyBorder="1" applyAlignment="1">
      <alignment horizontal="center" vertical="center"/>
    </xf>
    <xf numFmtId="0" fontId="3" fillId="5" borderId="34" xfId="0" applyFont="1" applyFill="1" applyBorder="1" applyAlignment="1">
      <alignment horizontal="center"/>
    </xf>
    <xf numFmtId="0" fontId="3" fillId="5" borderId="35"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0" xfId="0" applyFont="1" applyFill="1" applyBorder="1" applyAlignment="1">
      <alignment horizontal="center" vertical="center"/>
    </xf>
    <xf numFmtId="0" fontId="18" fillId="9" borderId="13" xfId="0" applyFont="1" applyFill="1" applyBorder="1" applyAlignment="1">
      <alignment horizontal="center" vertical="center" textRotation="90" wrapText="1"/>
    </xf>
    <xf numFmtId="0" fontId="18" fillId="9" borderId="5" xfId="0" applyFont="1" applyFill="1" applyBorder="1" applyAlignment="1">
      <alignment horizontal="center" vertical="center" textRotation="90" wrapText="1"/>
    </xf>
    <xf numFmtId="0" fontId="18" fillId="9" borderId="2" xfId="0" applyFont="1" applyFill="1" applyBorder="1" applyAlignment="1">
      <alignment horizontal="center" vertical="center" textRotation="90" wrapText="1"/>
    </xf>
    <xf numFmtId="0" fontId="3" fillId="5" borderId="28" xfId="0" applyFont="1" applyFill="1" applyBorder="1" applyAlignment="1">
      <alignment horizontal="center" vertical="center"/>
    </xf>
    <xf numFmtId="0" fontId="17" fillId="5" borderId="13" xfId="0" applyFont="1" applyFill="1" applyBorder="1" applyAlignment="1">
      <alignment horizontal="center" vertical="center"/>
    </xf>
    <xf numFmtId="0" fontId="17" fillId="5" borderId="2" xfId="0" applyFont="1" applyFill="1" applyBorder="1" applyAlignment="1">
      <alignment horizontal="center" vertical="center"/>
    </xf>
    <xf numFmtId="0" fontId="3" fillId="0" borderId="7" xfId="0" applyFont="1" applyBorder="1" applyAlignment="1">
      <alignment horizontal="center"/>
    </xf>
    <xf numFmtId="0" fontId="3" fillId="0" borderId="25" xfId="0" applyFont="1" applyBorder="1" applyAlignment="1">
      <alignment horizontal="center"/>
    </xf>
    <xf numFmtId="0" fontId="3" fillId="5" borderId="1" xfId="0" applyFont="1" applyFill="1" applyBorder="1" applyAlignment="1">
      <alignment horizontal="center"/>
    </xf>
  </cellXfs>
  <cellStyles count="18">
    <cellStyle name="Comma" xfId="1" builtinId="3"/>
    <cellStyle name="Comma 10" xfId="7" xr:uid="{6E709FF5-1D6D-46B4-AD9F-13D978C37131}"/>
    <cellStyle name="Comma 10 2" xfId="14" xr:uid="{4DE751A4-1A1C-4354-9122-3F4D1CBCEAEC}"/>
    <cellStyle name="Comma 2" xfId="4" xr:uid="{A58E1515-6AEE-4FEA-8162-BCC175BBF4AE}"/>
    <cellStyle name="Comma 2 2" xfId="12" xr:uid="{81B50528-F59B-42F4-8E97-16B03B59C4BB}"/>
    <cellStyle name="Comma 2 3" xfId="17" xr:uid="{9C0F3887-76C4-40A9-A10B-0F351E1373CA}"/>
    <cellStyle name="Comma 3" xfId="2" xr:uid="{AB317260-8CBF-46BE-B7B6-CA821109EDBD}"/>
    <cellStyle name="Comma 3 2" xfId="11" xr:uid="{C52A0CF5-FEC9-491C-A0F7-B201C12093B4}"/>
    <cellStyle name="Comma 4" xfId="9" xr:uid="{95192C4D-4AD5-4E74-AD2F-48E31011E22E}"/>
    <cellStyle name="Comma 4 2" xfId="15" xr:uid="{26192617-A6E6-42FF-997F-CB3A20CA233A}"/>
    <cellStyle name="Comma 5" xfId="10" xr:uid="{C27C25A4-ECA5-4AD1-9283-D81CB5019AF9}"/>
    <cellStyle name="Comma 9" xfId="6" xr:uid="{3605232C-CAD1-40F1-A6AE-EA145E8E3E03}"/>
    <cellStyle name="Comma 9 2" xfId="13" xr:uid="{59B6925E-D9E0-4F53-B1A8-E38AFD1BB500}"/>
    <cellStyle name="Hyperlink 2" xfId="5" xr:uid="{CF0D7632-8CBF-47C5-B584-A0BE28736806}"/>
    <cellStyle name="Normal" xfId="0" builtinId="0"/>
    <cellStyle name="Normal 2" xfId="3" xr:uid="{AC69876C-07DE-4A3E-A12B-A1840FCB623F}"/>
    <cellStyle name="Normal 8" xfId="8" xr:uid="{51CFADA3-79CF-482C-8484-C44C4297EA75}"/>
    <cellStyle name="Percent" xfId="16"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7.xml"/><Relationship Id="rId39" Type="http://schemas.openxmlformats.org/officeDocument/2006/relationships/calcChain" Target="calcChain.xml"/><Relationship Id="rId21" Type="http://schemas.openxmlformats.org/officeDocument/2006/relationships/externalLink" Target="externalLinks/externalLink2.xml"/><Relationship Id="rId34" Type="http://schemas.openxmlformats.org/officeDocument/2006/relationships/externalLink" Target="externalLinks/externalLink15.xml"/><Relationship Id="rId42"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29" Type="http://schemas.openxmlformats.org/officeDocument/2006/relationships/externalLink" Target="externalLinks/externalLink10.xml"/><Relationship Id="rId41"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5.xml"/><Relationship Id="rId32" Type="http://schemas.openxmlformats.org/officeDocument/2006/relationships/externalLink" Target="externalLinks/externalLink13.xml"/><Relationship Id="rId37" Type="http://schemas.openxmlformats.org/officeDocument/2006/relationships/styles" Target="style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4.xml"/><Relationship Id="rId28" Type="http://schemas.openxmlformats.org/officeDocument/2006/relationships/externalLink" Target="externalLinks/externalLink9.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 Id="rId27" Type="http://schemas.openxmlformats.org/officeDocument/2006/relationships/externalLink" Target="externalLinks/externalLink8.xml"/><Relationship Id="rId30" Type="http://schemas.openxmlformats.org/officeDocument/2006/relationships/externalLink" Target="externalLinks/externalLink11.xml"/><Relationship Id="rId35" Type="http://schemas.openxmlformats.org/officeDocument/2006/relationships/externalLink" Target="externalLinks/externalLink16.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6.xml"/><Relationship Id="rId33" Type="http://schemas.openxmlformats.org/officeDocument/2006/relationships/externalLink" Target="externalLinks/externalLink14.xml"/><Relationship Id="rId38"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PH"/>
              <a:t>Total Cost Distribution per work type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manualLayout>
          <c:layoutTarget val="inner"/>
          <c:xMode val="edge"/>
          <c:yMode val="edge"/>
          <c:x val="0.12912917236032789"/>
          <c:y val="8.8027807653467557E-2"/>
          <c:w val="0.85094331279242263"/>
          <c:h val="0.58161669090608836"/>
        </c:manualLayout>
      </c:layout>
      <c:barChart>
        <c:barDir val="col"/>
        <c:grouping val="stacked"/>
        <c:varyColors val="0"/>
        <c:ser>
          <c:idx val="0"/>
          <c:order val="0"/>
          <c:tx>
            <c:strRef>
              <c:f>Summary!$A$22</c:f>
              <c:strCache>
                <c:ptCount val="1"/>
                <c:pt idx="0">
                  <c:v>Building Fabric</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Summary!$B$21:$F$21</c:f>
              <c:strCache>
                <c:ptCount val="5"/>
                <c:pt idx="0">
                  <c:v>0</c:v>
                </c:pt>
                <c:pt idx="1">
                  <c:v> 1-2 </c:v>
                </c:pt>
                <c:pt idx="2">
                  <c:v> 3-5 </c:v>
                </c:pt>
                <c:pt idx="3">
                  <c:v> 6-10 </c:v>
                </c:pt>
                <c:pt idx="4">
                  <c:v> 11-25 </c:v>
                </c:pt>
              </c:strCache>
            </c:strRef>
          </c:cat>
          <c:val>
            <c:numRef>
              <c:f>Summary!$B$22:$F$22</c:f>
              <c:numCache>
                <c:formatCode>_(* #,##0.00_);_(* \(#,##0.00\);_(* "-"??_);_(@_)</c:formatCode>
                <c:ptCount val="5"/>
                <c:pt idx="0">
                  <c:v>138830</c:v>
                </c:pt>
                <c:pt idx="1">
                  <c:v>0</c:v>
                </c:pt>
                <c:pt idx="2">
                  <c:v>0</c:v>
                </c:pt>
                <c:pt idx="3">
                  <c:v>0</c:v>
                </c:pt>
                <c:pt idx="4">
                  <c:v>0</c:v>
                </c:pt>
              </c:numCache>
            </c:numRef>
          </c:val>
          <c:extLst>
            <c:ext xmlns:c16="http://schemas.microsoft.com/office/drawing/2014/chart" uri="{C3380CC4-5D6E-409C-BE32-E72D297353CC}">
              <c16:uniqueId val="{00000000-8226-4EF5-A00F-8888C7C2FF86}"/>
            </c:ext>
          </c:extLst>
        </c:ser>
        <c:ser>
          <c:idx val="1"/>
          <c:order val="1"/>
          <c:tx>
            <c:strRef>
              <c:f>Summary!$A$23</c:f>
              <c:strCache>
                <c:ptCount val="1"/>
                <c:pt idx="0">
                  <c:v>Demolition</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Summary!$B$21:$F$21</c:f>
              <c:strCache>
                <c:ptCount val="5"/>
                <c:pt idx="0">
                  <c:v>0</c:v>
                </c:pt>
                <c:pt idx="1">
                  <c:v> 1-2 </c:v>
                </c:pt>
                <c:pt idx="2">
                  <c:v> 3-5 </c:v>
                </c:pt>
                <c:pt idx="3">
                  <c:v> 6-10 </c:v>
                </c:pt>
                <c:pt idx="4">
                  <c:v> 11-25 </c:v>
                </c:pt>
              </c:strCache>
            </c:strRef>
          </c:cat>
          <c:val>
            <c:numRef>
              <c:f>Summary!$B$23:$F$23</c:f>
              <c:numCache>
                <c:formatCode>_(* #,##0.00_);_(* \(#,##0.00\);_(* "-"??_);_(@_)</c:formatCode>
                <c:ptCount val="5"/>
                <c:pt idx="0">
                  <c:v>0</c:v>
                </c:pt>
                <c:pt idx="1">
                  <c:v>0</c:v>
                </c:pt>
                <c:pt idx="2">
                  <c:v>0</c:v>
                </c:pt>
                <c:pt idx="3">
                  <c:v>917970</c:v>
                </c:pt>
                <c:pt idx="4">
                  <c:v>0</c:v>
                </c:pt>
              </c:numCache>
            </c:numRef>
          </c:val>
          <c:extLst>
            <c:ext xmlns:c16="http://schemas.microsoft.com/office/drawing/2014/chart" uri="{C3380CC4-5D6E-409C-BE32-E72D297353CC}">
              <c16:uniqueId val="{00000001-8226-4EF5-A00F-8888C7C2FF86}"/>
            </c:ext>
          </c:extLst>
        </c:ser>
        <c:ser>
          <c:idx val="2"/>
          <c:order val="2"/>
          <c:tx>
            <c:strRef>
              <c:f>Summary!$A$24</c:f>
              <c:strCache>
                <c:ptCount val="1"/>
                <c:pt idx="0">
                  <c:v>Electrical System</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f>Summary!$B$21:$F$21</c:f>
              <c:strCache>
                <c:ptCount val="5"/>
                <c:pt idx="0">
                  <c:v>0</c:v>
                </c:pt>
                <c:pt idx="1">
                  <c:v> 1-2 </c:v>
                </c:pt>
                <c:pt idx="2">
                  <c:v> 3-5 </c:v>
                </c:pt>
                <c:pt idx="3">
                  <c:v> 6-10 </c:v>
                </c:pt>
                <c:pt idx="4">
                  <c:v> 11-25 </c:v>
                </c:pt>
              </c:strCache>
            </c:strRef>
          </c:cat>
          <c:val>
            <c:numRef>
              <c:f>Summary!$B$24:$F$24</c:f>
              <c:numCache>
                <c:formatCode>_(* #,##0.00_);_(* \(#,##0.00\);_(* "-"??_);_(@_)</c:formatCode>
                <c:ptCount val="5"/>
                <c:pt idx="0">
                  <c:v>1711160</c:v>
                </c:pt>
                <c:pt idx="1">
                  <c:v>0</c:v>
                </c:pt>
                <c:pt idx="2">
                  <c:v>0</c:v>
                </c:pt>
                <c:pt idx="3">
                  <c:v>0</c:v>
                </c:pt>
                <c:pt idx="4">
                  <c:v>3376710</c:v>
                </c:pt>
              </c:numCache>
            </c:numRef>
          </c:val>
          <c:extLst>
            <c:ext xmlns:c16="http://schemas.microsoft.com/office/drawing/2014/chart" uri="{C3380CC4-5D6E-409C-BE32-E72D297353CC}">
              <c16:uniqueId val="{00000002-8226-4EF5-A00F-8888C7C2FF86}"/>
            </c:ext>
          </c:extLst>
        </c:ser>
        <c:ser>
          <c:idx val="3"/>
          <c:order val="3"/>
          <c:tx>
            <c:strRef>
              <c:f>Summary!$A$25</c:f>
              <c:strCache>
                <c:ptCount val="1"/>
                <c:pt idx="0">
                  <c:v>Environmental</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Ref>
              <c:f>Summary!$B$21:$F$21</c:f>
              <c:strCache>
                <c:ptCount val="5"/>
                <c:pt idx="0">
                  <c:v>0</c:v>
                </c:pt>
                <c:pt idx="1">
                  <c:v> 1-2 </c:v>
                </c:pt>
                <c:pt idx="2">
                  <c:v> 3-5 </c:v>
                </c:pt>
                <c:pt idx="3">
                  <c:v> 6-10 </c:v>
                </c:pt>
                <c:pt idx="4">
                  <c:v> 11-25 </c:v>
                </c:pt>
              </c:strCache>
            </c:strRef>
          </c:cat>
          <c:val>
            <c:numRef>
              <c:f>Summary!$B$25:$F$25</c:f>
              <c:numCache>
                <c:formatCode>_(* #,##0.00_);_(* \(#,##0.00\);_(* "-"??_);_(@_)</c:formatCode>
                <c:ptCount val="5"/>
                <c:pt idx="0">
                  <c:v>180000</c:v>
                </c:pt>
                <c:pt idx="1">
                  <c:v>0</c:v>
                </c:pt>
                <c:pt idx="2">
                  <c:v>30000</c:v>
                </c:pt>
                <c:pt idx="3">
                  <c:v>0</c:v>
                </c:pt>
                <c:pt idx="4">
                  <c:v>0</c:v>
                </c:pt>
              </c:numCache>
            </c:numRef>
          </c:val>
          <c:extLst>
            <c:ext xmlns:c16="http://schemas.microsoft.com/office/drawing/2014/chart" uri="{C3380CC4-5D6E-409C-BE32-E72D297353CC}">
              <c16:uniqueId val="{00000003-8226-4EF5-A00F-8888C7C2FF86}"/>
            </c:ext>
          </c:extLst>
        </c:ser>
        <c:ser>
          <c:idx val="4"/>
          <c:order val="4"/>
          <c:tx>
            <c:strRef>
              <c:f>Summary!$A$26</c:f>
              <c:strCache>
                <c:ptCount val="1"/>
                <c:pt idx="0">
                  <c:v>Fire Protection System</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cat>
            <c:strRef>
              <c:f>Summary!$B$21:$F$21</c:f>
              <c:strCache>
                <c:ptCount val="5"/>
                <c:pt idx="0">
                  <c:v>0</c:v>
                </c:pt>
                <c:pt idx="1">
                  <c:v> 1-2 </c:v>
                </c:pt>
                <c:pt idx="2">
                  <c:v> 3-5 </c:v>
                </c:pt>
                <c:pt idx="3">
                  <c:v> 6-10 </c:v>
                </c:pt>
                <c:pt idx="4">
                  <c:v> 11-25 </c:v>
                </c:pt>
              </c:strCache>
            </c:strRef>
          </c:cat>
          <c:val>
            <c:numRef>
              <c:f>Summary!$B$26:$F$26</c:f>
              <c:numCache>
                <c:formatCode>_(* #,##0.00_);_(* \(#,##0.00\);_(* "-"??_);_(@_)</c:formatCode>
                <c:ptCount val="5"/>
                <c:pt idx="0">
                  <c:v>858290</c:v>
                </c:pt>
                <c:pt idx="1">
                  <c:v>0</c:v>
                </c:pt>
                <c:pt idx="2">
                  <c:v>0</c:v>
                </c:pt>
                <c:pt idx="3">
                  <c:v>0</c:v>
                </c:pt>
                <c:pt idx="4">
                  <c:v>0</c:v>
                </c:pt>
              </c:numCache>
            </c:numRef>
          </c:val>
          <c:extLst>
            <c:ext xmlns:c16="http://schemas.microsoft.com/office/drawing/2014/chart" uri="{C3380CC4-5D6E-409C-BE32-E72D297353CC}">
              <c16:uniqueId val="{00000004-8226-4EF5-A00F-8888C7C2FF86}"/>
            </c:ext>
          </c:extLst>
        </c:ser>
        <c:ser>
          <c:idx val="5"/>
          <c:order val="5"/>
          <c:tx>
            <c:strRef>
              <c:f>Summary!$A$27</c:f>
              <c:strCache>
                <c:ptCount val="1"/>
                <c:pt idx="0">
                  <c:v>HVAC</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strRef>
              <c:f>Summary!$B$21:$F$21</c:f>
              <c:strCache>
                <c:ptCount val="5"/>
                <c:pt idx="0">
                  <c:v>0</c:v>
                </c:pt>
                <c:pt idx="1">
                  <c:v> 1-2 </c:v>
                </c:pt>
                <c:pt idx="2">
                  <c:v> 3-5 </c:v>
                </c:pt>
                <c:pt idx="3">
                  <c:v> 6-10 </c:v>
                </c:pt>
                <c:pt idx="4">
                  <c:v> 11-25 </c:v>
                </c:pt>
              </c:strCache>
            </c:strRef>
          </c:cat>
          <c:val>
            <c:numRef>
              <c:f>Summary!$B$27:$F$27</c:f>
              <c:numCache>
                <c:formatCode>_(* #,##0.00_);_(* \(#,##0.00\);_(* "-"??_);_(@_)</c:formatCode>
                <c:ptCount val="5"/>
                <c:pt idx="0">
                  <c:v>781570</c:v>
                </c:pt>
                <c:pt idx="1">
                  <c:v>156870</c:v>
                </c:pt>
                <c:pt idx="2">
                  <c:v>2453440</c:v>
                </c:pt>
                <c:pt idx="3">
                  <c:v>567360</c:v>
                </c:pt>
                <c:pt idx="4">
                  <c:v>5048010</c:v>
                </c:pt>
              </c:numCache>
            </c:numRef>
          </c:val>
          <c:extLst>
            <c:ext xmlns:c16="http://schemas.microsoft.com/office/drawing/2014/chart" uri="{C3380CC4-5D6E-409C-BE32-E72D297353CC}">
              <c16:uniqueId val="{00000005-8226-4EF5-A00F-8888C7C2FF86}"/>
            </c:ext>
          </c:extLst>
        </c:ser>
        <c:ser>
          <c:idx val="6"/>
          <c:order val="6"/>
          <c:tx>
            <c:strRef>
              <c:f>Summary!$A$28</c:f>
              <c:strCache>
                <c:ptCount val="1"/>
                <c:pt idx="0">
                  <c:v>Interior</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cat>
            <c:strRef>
              <c:f>Summary!$B$21:$F$21</c:f>
              <c:strCache>
                <c:ptCount val="5"/>
                <c:pt idx="0">
                  <c:v>0</c:v>
                </c:pt>
                <c:pt idx="1">
                  <c:v> 1-2 </c:v>
                </c:pt>
                <c:pt idx="2">
                  <c:v> 3-5 </c:v>
                </c:pt>
                <c:pt idx="3">
                  <c:v> 6-10 </c:v>
                </c:pt>
                <c:pt idx="4">
                  <c:v> 11-25 </c:v>
                </c:pt>
              </c:strCache>
            </c:strRef>
          </c:cat>
          <c:val>
            <c:numRef>
              <c:f>Summary!$B$28:$F$28</c:f>
              <c:numCache>
                <c:formatCode>_(* #,##0.00_);_(* \(#,##0.00\);_(* "-"??_);_(@_)</c:formatCode>
                <c:ptCount val="5"/>
                <c:pt idx="0">
                  <c:v>1202470</c:v>
                </c:pt>
                <c:pt idx="1">
                  <c:v>156520</c:v>
                </c:pt>
                <c:pt idx="2">
                  <c:v>94090</c:v>
                </c:pt>
                <c:pt idx="3">
                  <c:v>377330</c:v>
                </c:pt>
                <c:pt idx="4">
                  <c:v>1055710</c:v>
                </c:pt>
              </c:numCache>
            </c:numRef>
          </c:val>
          <c:extLst>
            <c:ext xmlns:c16="http://schemas.microsoft.com/office/drawing/2014/chart" uri="{C3380CC4-5D6E-409C-BE32-E72D297353CC}">
              <c16:uniqueId val="{00000006-8226-4EF5-A00F-8888C7C2FF86}"/>
            </c:ext>
          </c:extLst>
        </c:ser>
        <c:ser>
          <c:idx val="7"/>
          <c:order val="7"/>
          <c:tx>
            <c:strRef>
              <c:f>Summary!$A$29</c:f>
              <c:strCache>
                <c:ptCount val="1"/>
                <c:pt idx="0">
                  <c:v>Mechanical System</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cat>
            <c:strRef>
              <c:f>Summary!$B$21:$F$21</c:f>
              <c:strCache>
                <c:ptCount val="5"/>
                <c:pt idx="0">
                  <c:v>0</c:v>
                </c:pt>
                <c:pt idx="1">
                  <c:v> 1-2 </c:v>
                </c:pt>
                <c:pt idx="2">
                  <c:v> 3-5 </c:v>
                </c:pt>
                <c:pt idx="3">
                  <c:v> 6-10 </c:v>
                </c:pt>
                <c:pt idx="4">
                  <c:v> 11-25 </c:v>
                </c:pt>
              </c:strCache>
            </c:strRef>
          </c:cat>
          <c:val>
            <c:numRef>
              <c:f>Summary!$B$29:$F$29</c:f>
              <c:numCache>
                <c:formatCode>_(* #,##0.00_);_(* \(#,##0.00\);_(* "-"??_);_(@_)</c:formatCode>
                <c:ptCount val="5"/>
                <c:pt idx="0">
                  <c:v>0</c:v>
                </c:pt>
                <c:pt idx="1">
                  <c:v>7850</c:v>
                </c:pt>
                <c:pt idx="2">
                  <c:v>0</c:v>
                </c:pt>
                <c:pt idx="3">
                  <c:v>0</c:v>
                </c:pt>
                <c:pt idx="4">
                  <c:v>0</c:v>
                </c:pt>
              </c:numCache>
            </c:numRef>
          </c:val>
          <c:extLst>
            <c:ext xmlns:c16="http://schemas.microsoft.com/office/drawing/2014/chart" uri="{C3380CC4-5D6E-409C-BE32-E72D297353CC}">
              <c16:uniqueId val="{00000007-8226-4EF5-A00F-8888C7C2FF86}"/>
            </c:ext>
          </c:extLst>
        </c:ser>
        <c:ser>
          <c:idx val="8"/>
          <c:order val="8"/>
          <c:tx>
            <c:strRef>
              <c:f>Summary!$A$31</c:f>
              <c:strCache>
                <c:ptCount val="1"/>
                <c:pt idx="0">
                  <c:v>Plumbing System</c:v>
                </c:pt>
              </c:strCache>
            </c:strRef>
          </c:tx>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invertIfNegative val="0"/>
          <c:cat>
            <c:strRef>
              <c:f>Summary!$B$21:$F$21</c:f>
              <c:strCache>
                <c:ptCount val="5"/>
                <c:pt idx="0">
                  <c:v>0</c:v>
                </c:pt>
                <c:pt idx="1">
                  <c:v> 1-2 </c:v>
                </c:pt>
                <c:pt idx="2">
                  <c:v> 3-5 </c:v>
                </c:pt>
                <c:pt idx="3">
                  <c:v> 6-10 </c:v>
                </c:pt>
                <c:pt idx="4">
                  <c:v> 11-25 </c:v>
                </c:pt>
              </c:strCache>
            </c:strRef>
          </c:cat>
          <c:val>
            <c:numRef>
              <c:f>Summary!$B$31:$F$31</c:f>
              <c:numCache>
                <c:formatCode>_(* #,##0.00_);_(* \(#,##0.00\);_(* "-"??_);_(@_)</c:formatCode>
                <c:ptCount val="5"/>
                <c:pt idx="0">
                  <c:v>550610</c:v>
                </c:pt>
                <c:pt idx="1">
                  <c:v>0</c:v>
                </c:pt>
                <c:pt idx="2">
                  <c:v>30330</c:v>
                </c:pt>
                <c:pt idx="3">
                  <c:v>0</c:v>
                </c:pt>
                <c:pt idx="4">
                  <c:v>0</c:v>
                </c:pt>
              </c:numCache>
            </c:numRef>
          </c:val>
          <c:extLst>
            <c:ext xmlns:c16="http://schemas.microsoft.com/office/drawing/2014/chart" uri="{C3380CC4-5D6E-409C-BE32-E72D297353CC}">
              <c16:uniqueId val="{00000008-8226-4EF5-A00F-8888C7C2FF86}"/>
            </c:ext>
          </c:extLst>
        </c:ser>
        <c:ser>
          <c:idx val="9"/>
          <c:order val="9"/>
          <c:tx>
            <c:strRef>
              <c:f>Summary!$A$32</c:f>
              <c:strCache>
                <c:ptCount val="1"/>
                <c:pt idx="0">
                  <c:v>Roof</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invertIfNegative val="0"/>
          <c:cat>
            <c:strRef>
              <c:f>Summary!$B$21:$F$21</c:f>
              <c:strCache>
                <c:ptCount val="5"/>
                <c:pt idx="0">
                  <c:v>0</c:v>
                </c:pt>
                <c:pt idx="1">
                  <c:v> 1-2 </c:v>
                </c:pt>
                <c:pt idx="2">
                  <c:v> 3-5 </c:v>
                </c:pt>
                <c:pt idx="3">
                  <c:v> 6-10 </c:v>
                </c:pt>
                <c:pt idx="4">
                  <c:v> 11-25 </c:v>
                </c:pt>
              </c:strCache>
            </c:strRef>
          </c:cat>
          <c:val>
            <c:numRef>
              <c:f>Summary!$B$32:$F$32</c:f>
              <c:numCache>
                <c:formatCode>_(* #,##0.00_);_(* \(#,##0.00\);_(* "-"??_);_(@_)</c:formatCode>
                <c:ptCount val="5"/>
                <c:pt idx="0">
                  <c:v>1057030</c:v>
                </c:pt>
                <c:pt idx="1">
                  <c:v>0</c:v>
                </c:pt>
                <c:pt idx="2">
                  <c:v>0</c:v>
                </c:pt>
                <c:pt idx="3">
                  <c:v>410070</c:v>
                </c:pt>
                <c:pt idx="4">
                  <c:v>3902460</c:v>
                </c:pt>
              </c:numCache>
            </c:numRef>
          </c:val>
          <c:extLst>
            <c:ext xmlns:c16="http://schemas.microsoft.com/office/drawing/2014/chart" uri="{C3380CC4-5D6E-409C-BE32-E72D297353CC}">
              <c16:uniqueId val="{00000009-8226-4EF5-A00F-8888C7C2FF86}"/>
            </c:ext>
          </c:extLst>
        </c:ser>
        <c:ser>
          <c:idx val="10"/>
          <c:order val="10"/>
          <c:tx>
            <c:strRef>
              <c:f>Summary!$A$33</c:f>
              <c:strCache>
                <c:ptCount val="1"/>
                <c:pt idx="0">
                  <c:v>Structural Elements</c:v>
                </c:pt>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cat>
            <c:strRef>
              <c:f>Summary!$B$21:$F$21</c:f>
              <c:strCache>
                <c:ptCount val="5"/>
                <c:pt idx="0">
                  <c:v>0</c:v>
                </c:pt>
                <c:pt idx="1">
                  <c:v> 1-2 </c:v>
                </c:pt>
                <c:pt idx="2">
                  <c:v> 3-5 </c:v>
                </c:pt>
                <c:pt idx="3">
                  <c:v> 6-10 </c:v>
                </c:pt>
                <c:pt idx="4">
                  <c:v> 11-25 </c:v>
                </c:pt>
              </c:strCache>
            </c:strRef>
          </c:cat>
          <c:val>
            <c:numRef>
              <c:f>Summary!$B$33:$F$33</c:f>
              <c:numCache>
                <c:formatCode>_(* #,##0.00_);_(* \(#,##0.00\);_(* "-"??_);_(@_)</c:formatCode>
                <c:ptCount val="5"/>
                <c:pt idx="0">
                  <c:v>413020</c:v>
                </c:pt>
                <c:pt idx="1">
                  <c:v>0</c:v>
                </c:pt>
                <c:pt idx="2">
                  <c:v>0</c:v>
                </c:pt>
                <c:pt idx="3">
                  <c:v>0</c:v>
                </c:pt>
                <c:pt idx="4">
                  <c:v>0</c:v>
                </c:pt>
              </c:numCache>
            </c:numRef>
          </c:val>
          <c:extLst>
            <c:ext xmlns:c16="http://schemas.microsoft.com/office/drawing/2014/chart" uri="{C3380CC4-5D6E-409C-BE32-E72D297353CC}">
              <c16:uniqueId val="{0000000A-8226-4EF5-A00F-8888C7C2FF86}"/>
            </c:ext>
          </c:extLst>
        </c:ser>
        <c:ser>
          <c:idx val="11"/>
          <c:order val="11"/>
          <c:tx>
            <c:strRef>
              <c:f>Summary!$A$34</c:f>
              <c:strCache>
                <c:ptCount val="1"/>
                <c:pt idx="0">
                  <c:v>Structural Upgrade</c:v>
                </c:pt>
              </c:strCache>
            </c:strRef>
          </c:tx>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invertIfNegative val="0"/>
          <c:cat>
            <c:strRef>
              <c:f>Summary!$B$21:$F$21</c:f>
              <c:strCache>
                <c:ptCount val="5"/>
                <c:pt idx="0">
                  <c:v>0</c:v>
                </c:pt>
                <c:pt idx="1">
                  <c:v> 1-2 </c:v>
                </c:pt>
                <c:pt idx="2">
                  <c:v> 3-5 </c:v>
                </c:pt>
                <c:pt idx="3">
                  <c:v> 6-10 </c:v>
                </c:pt>
                <c:pt idx="4">
                  <c:v> 11-25 </c:v>
                </c:pt>
              </c:strCache>
            </c:strRef>
          </c:cat>
          <c:val>
            <c:numRef>
              <c:f>Summary!$B$34:$F$34</c:f>
              <c:numCache>
                <c:formatCode>_(* #,##0.00_);_(* \(#,##0.00\);_(* "-"??_);_(@_)</c:formatCode>
                <c:ptCount val="5"/>
                <c:pt idx="0">
                  <c:v>9597420</c:v>
                </c:pt>
                <c:pt idx="1">
                  <c:v>0</c:v>
                </c:pt>
                <c:pt idx="2">
                  <c:v>0</c:v>
                </c:pt>
                <c:pt idx="3">
                  <c:v>0</c:v>
                </c:pt>
                <c:pt idx="4">
                  <c:v>0</c:v>
                </c:pt>
              </c:numCache>
            </c:numRef>
          </c:val>
          <c:extLst>
            <c:ext xmlns:c16="http://schemas.microsoft.com/office/drawing/2014/chart" uri="{C3380CC4-5D6E-409C-BE32-E72D297353CC}">
              <c16:uniqueId val="{0000000B-8226-4EF5-A00F-8888C7C2FF86}"/>
            </c:ext>
          </c:extLst>
        </c:ser>
        <c:ser>
          <c:idx val="12"/>
          <c:order val="12"/>
          <c:tx>
            <c:strRef>
              <c:f>Summary!$A$35</c:f>
              <c:strCache>
                <c:ptCount val="1"/>
                <c:pt idx="0">
                  <c:v>Vertical Transportation</c:v>
                </c:pt>
              </c:strCache>
            </c:strRef>
          </c:tx>
          <c:spPr>
            <a:gradFill rotWithShape="1">
              <a:gsLst>
                <a:gs pos="0">
                  <a:schemeClr val="accent1">
                    <a:lumMod val="80000"/>
                    <a:lumOff val="20000"/>
                    <a:lumMod val="110000"/>
                    <a:satMod val="105000"/>
                    <a:tint val="67000"/>
                  </a:schemeClr>
                </a:gs>
                <a:gs pos="50000">
                  <a:schemeClr val="accent1">
                    <a:lumMod val="80000"/>
                    <a:lumOff val="20000"/>
                    <a:lumMod val="105000"/>
                    <a:satMod val="103000"/>
                    <a:tint val="73000"/>
                  </a:schemeClr>
                </a:gs>
                <a:gs pos="100000">
                  <a:schemeClr val="accent1">
                    <a:lumMod val="80000"/>
                    <a:lumOff val="20000"/>
                    <a:lumMod val="105000"/>
                    <a:satMod val="109000"/>
                    <a:tint val="81000"/>
                  </a:schemeClr>
                </a:gs>
              </a:gsLst>
              <a:lin ang="5400000" scaled="0"/>
            </a:gradFill>
            <a:ln w="9525" cap="flat" cmpd="sng" algn="ctr">
              <a:solidFill>
                <a:schemeClr val="accent1">
                  <a:lumMod val="80000"/>
                  <a:lumOff val="20000"/>
                  <a:shade val="95000"/>
                </a:schemeClr>
              </a:solidFill>
              <a:round/>
            </a:ln>
            <a:effectLst/>
          </c:spPr>
          <c:invertIfNegative val="0"/>
          <c:cat>
            <c:strRef>
              <c:f>Summary!$B$21:$F$21</c:f>
              <c:strCache>
                <c:ptCount val="5"/>
                <c:pt idx="0">
                  <c:v>0</c:v>
                </c:pt>
                <c:pt idx="1">
                  <c:v> 1-2 </c:v>
                </c:pt>
                <c:pt idx="2">
                  <c:v> 3-5 </c:v>
                </c:pt>
                <c:pt idx="3">
                  <c:v> 6-10 </c:v>
                </c:pt>
                <c:pt idx="4">
                  <c:v> 11-25 </c:v>
                </c:pt>
              </c:strCache>
            </c:strRef>
          </c:cat>
          <c:val>
            <c:numRef>
              <c:f>Summary!$B$35:$F$35</c:f>
              <c:numCache>
                <c:formatCode>_(* #,##0.00_);_(* \(#,##0.00\);_(* "-"??_);_(@_)</c:formatCode>
                <c:ptCount val="5"/>
                <c:pt idx="0">
                  <c:v>8830</c:v>
                </c:pt>
                <c:pt idx="1">
                  <c:v>0</c:v>
                </c:pt>
                <c:pt idx="2">
                  <c:v>0</c:v>
                </c:pt>
                <c:pt idx="3">
                  <c:v>0</c:v>
                </c:pt>
                <c:pt idx="4">
                  <c:v>88240</c:v>
                </c:pt>
              </c:numCache>
            </c:numRef>
          </c:val>
          <c:extLst>
            <c:ext xmlns:c16="http://schemas.microsoft.com/office/drawing/2014/chart" uri="{C3380CC4-5D6E-409C-BE32-E72D297353CC}">
              <c16:uniqueId val="{0000000C-8226-4EF5-A00F-8888C7C2FF86}"/>
            </c:ext>
          </c:extLst>
        </c:ser>
        <c:ser>
          <c:idx val="13"/>
          <c:order val="13"/>
          <c:tx>
            <c:strRef>
              <c:f>Summary!$A$36</c:f>
              <c:strCache>
                <c:ptCount val="1"/>
                <c:pt idx="0">
                  <c:v>Miscellaneous</c:v>
                </c:pt>
              </c:strCache>
            </c:strRef>
          </c:tx>
          <c:spPr>
            <a:gradFill rotWithShape="1">
              <a:gsLst>
                <a:gs pos="0">
                  <a:schemeClr val="accent2">
                    <a:lumMod val="80000"/>
                    <a:lumOff val="20000"/>
                    <a:lumMod val="110000"/>
                    <a:satMod val="105000"/>
                    <a:tint val="67000"/>
                  </a:schemeClr>
                </a:gs>
                <a:gs pos="50000">
                  <a:schemeClr val="accent2">
                    <a:lumMod val="80000"/>
                    <a:lumOff val="20000"/>
                    <a:lumMod val="105000"/>
                    <a:satMod val="103000"/>
                    <a:tint val="73000"/>
                  </a:schemeClr>
                </a:gs>
                <a:gs pos="100000">
                  <a:schemeClr val="accent2">
                    <a:lumMod val="80000"/>
                    <a:lumOff val="20000"/>
                    <a:lumMod val="105000"/>
                    <a:satMod val="109000"/>
                    <a:tint val="81000"/>
                  </a:schemeClr>
                </a:gs>
              </a:gsLst>
              <a:lin ang="5400000" scaled="0"/>
            </a:gradFill>
            <a:ln w="9525" cap="flat" cmpd="sng" algn="ctr">
              <a:solidFill>
                <a:schemeClr val="accent2">
                  <a:lumMod val="80000"/>
                  <a:lumOff val="20000"/>
                  <a:shade val="95000"/>
                </a:schemeClr>
              </a:solidFill>
              <a:round/>
            </a:ln>
            <a:effectLst/>
          </c:spPr>
          <c:invertIfNegative val="0"/>
          <c:cat>
            <c:strRef>
              <c:f>Summary!$B$21:$F$21</c:f>
              <c:strCache>
                <c:ptCount val="5"/>
                <c:pt idx="0">
                  <c:v>0</c:v>
                </c:pt>
                <c:pt idx="1">
                  <c:v> 1-2 </c:v>
                </c:pt>
                <c:pt idx="2">
                  <c:v> 3-5 </c:v>
                </c:pt>
                <c:pt idx="3">
                  <c:v> 6-10 </c:v>
                </c:pt>
                <c:pt idx="4">
                  <c:v> 11-25 </c:v>
                </c:pt>
              </c:strCache>
            </c:strRef>
          </c:cat>
          <c:val>
            <c:numRef>
              <c:f>Summary!$B$36:$F$36</c:f>
              <c:numCache>
                <c:formatCode>_(* #,##0.00_);_(* \(#,##0.00\);_(* "-"??_);_(@_)</c:formatCode>
                <c:ptCount val="5"/>
                <c:pt idx="0">
                  <c:v>3384050</c:v>
                </c:pt>
                <c:pt idx="1">
                  <c:v>184070</c:v>
                </c:pt>
                <c:pt idx="2">
                  <c:v>28680</c:v>
                </c:pt>
                <c:pt idx="3">
                  <c:v>0</c:v>
                </c:pt>
                <c:pt idx="4">
                  <c:v>0</c:v>
                </c:pt>
              </c:numCache>
            </c:numRef>
          </c:val>
          <c:extLst>
            <c:ext xmlns:c16="http://schemas.microsoft.com/office/drawing/2014/chart" uri="{C3380CC4-5D6E-409C-BE32-E72D297353CC}">
              <c16:uniqueId val="{0000000D-8226-4EF5-A00F-8888C7C2FF86}"/>
            </c:ext>
          </c:extLst>
        </c:ser>
        <c:ser>
          <c:idx val="14"/>
          <c:order val="14"/>
          <c:tx>
            <c:strRef>
              <c:f>Summary!$A$37</c:f>
              <c:strCache>
                <c:ptCount val="1"/>
                <c:pt idx="0">
                  <c:v>Contingencies</c:v>
                </c:pt>
              </c:strCache>
            </c:strRef>
          </c:tx>
          <c:spPr>
            <a:gradFill rotWithShape="1">
              <a:gsLst>
                <a:gs pos="0">
                  <a:schemeClr val="accent3">
                    <a:lumMod val="80000"/>
                    <a:lumOff val="20000"/>
                    <a:lumMod val="110000"/>
                    <a:satMod val="105000"/>
                    <a:tint val="67000"/>
                  </a:schemeClr>
                </a:gs>
                <a:gs pos="50000">
                  <a:schemeClr val="accent3">
                    <a:lumMod val="80000"/>
                    <a:lumOff val="20000"/>
                    <a:lumMod val="105000"/>
                    <a:satMod val="103000"/>
                    <a:tint val="73000"/>
                  </a:schemeClr>
                </a:gs>
                <a:gs pos="100000">
                  <a:schemeClr val="accent3">
                    <a:lumMod val="80000"/>
                    <a:lumOff val="20000"/>
                    <a:lumMod val="105000"/>
                    <a:satMod val="109000"/>
                    <a:tint val="81000"/>
                  </a:schemeClr>
                </a:gs>
              </a:gsLst>
              <a:lin ang="5400000" scaled="0"/>
            </a:gradFill>
            <a:ln w="9525" cap="flat" cmpd="sng" algn="ctr">
              <a:solidFill>
                <a:schemeClr val="accent3">
                  <a:lumMod val="80000"/>
                  <a:lumOff val="20000"/>
                  <a:shade val="95000"/>
                </a:schemeClr>
              </a:solidFill>
              <a:round/>
            </a:ln>
            <a:effectLst/>
          </c:spPr>
          <c:invertIfNegative val="0"/>
          <c:cat>
            <c:strRef>
              <c:f>Summary!$B$21:$F$21</c:f>
              <c:strCache>
                <c:ptCount val="5"/>
                <c:pt idx="0">
                  <c:v>0</c:v>
                </c:pt>
                <c:pt idx="1">
                  <c:v> 1-2 </c:v>
                </c:pt>
                <c:pt idx="2">
                  <c:v> 3-5 </c:v>
                </c:pt>
                <c:pt idx="3">
                  <c:v> 6-10 </c:v>
                </c:pt>
                <c:pt idx="4">
                  <c:v> 11-25 </c:v>
                </c:pt>
              </c:strCache>
            </c:strRef>
          </c:cat>
          <c:val>
            <c:numRef>
              <c:f>Summary!$B$37:$F$37</c:f>
              <c:numCache>
                <c:formatCode>_(* #,##0.00_);_(* \(#,##0.00\);_(* "-"??_);_(@_)</c:formatCode>
                <c:ptCount val="5"/>
                <c:pt idx="0">
                  <c:v>2809390</c:v>
                </c:pt>
                <c:pt idx="1">
                  <c:v>10530</c:v>
                </c:pt>
                <c:pt idx="2">
                  <c:v>0</c:v>
                </c:pt>
                <c:pt idx="3">
                  <c:v>84500</c:v>
                </c:pt>
                <c:pt idx="4">
                  <c:v>0</c:v>
                </c:pt>
              </c:numCache>
            </c:numRef>
          </c:val>
          <c:extLst>
            <c:ext xmlns:c16="http://schemas.microsoft.com/office/drawing/2014/chart" uri="{C3380CC4-5D6E-409C-BE32-E72D297353CC}">
              <c16:uniqueId val="{0000000E-8226-4EF5-A00F-8888C7C2FF86}"/>
            </c:ext>
          </c:extLst>
        </c:ser>
        <c:ser>
          <c:idx val="15"/>
          <c:order val="15"/>
          <c:tx>
            <c:strRef>
              <c:f>Summary!$A$38</c:f>
              <c:strCache>
                <c:ptCount val="1"/>
                <c:pt idx="0">
                  <c:v>Preliminaries</c:v>
                </c:pt>
              </c:strCache>
            </c:strRef>
          </c:tx>
          <c:spPr>
            <a:gradFill rotWithShape="1">
              <a:gsLst>
                <a:gs pos="0">
                  <a:schemeClr val="accent4">
                    <a:lumMod val="80000"/>
                    <a:lumOff val="20000"/>
                    <a:lumMod val="110000"/>
                    <a:satMod val="105000"/>
                    <a:tint val="67000"/>
                  </a:schemeClr>
                </a:gs>
                <a:gs pos="50000">
                  <a:schemeClr val="accent4">
                    <a:lumMod val="80000"/>
                    <a:lumOff val="20000"/>
                    <a:lumMod val="105000"/>
                    <a:satMod val="103000"/>
                    <a:tint val="73000"/>
                  </a:schemeClr>
                </a:gs>
                <a:gs pos="100000">
                  <a:schemeClr val="accent4">
                    <a:lumMod val="80000"/>
                    <a:lumOff val="20000"/>
                    <a:lumMod val="105000"/>
                    <a:satMod val="109000"/>
                    <a:tint val="81000"/>
                  </a:schemeClr>
                </a:gs>
              </a:gsLst>
              <a:lin ang="5400000" scaled="0"/>
            </a:gradFill>
            <a:ln w="9525" cap="flat" cmpd="sng" algn="ctr">
              <a:solidFill>
                <a:schemeClr val="accent4">
                  <a:lumMod val="80000"/>
                  <a:lumOff val="20000"/>
                  <a:shade val="95000"/>
                </a:schemeClr>
              </a:solidFill>
              <a:round/>
            </a:ln>
            <a:effectLst/>
          </c:spPr>
          <c:invertIfNegative val="0"/>
          <c:cat>
            <c:strRef>
              <c:f>Summary!$B$21:$F$21</c:f>
              <c:strCache>
                <c:ptCount val="5"/>
                <c:pt idx="0">
                  <c:v>0</c:v>
                </c:pt>
                <c:pt idx="1">
                  <c:v> 1-2 </c:v>
                </c:pt>
                <c:pt idx="2">
                  <c:v> 3-5 </c:v>
                </c:pt>
                <c:pt idx="3">
                  <c:v> 6-10 </c:v>
                </c:pt>
                <c:pt idx="4">
                  <c:v> 11-25 </c:v>
                </c:pt>
              </c:strCache>
            </c:strRef>
          </c:cat>
          <c:val>
            <c:numRef>
              <c:f>Summary!$B$38:$F$38</c:f>
              <c:numCache>
                <c:formatCode>_(* #,##0.00_);_(* \(#,##0.00\);_(* "-"??_);_(@_)</c:formatCode>
                <c:ptCount val="5"/>
                <c:pt idx="0">
                  <c:v>3109910</c:v>
                </c:pt>
                <c:pt idx="1">
                  <c:v>11580</c:v>
                </c:pt>
                <c:pt idx="2">
                  <c:v>0</c:v>
                </c:pt>
                <c:pt idx="3">
                  <c:v>92960</c:v>
                </c:pt>
                <c:pt idx="4">
                  <c:v>0</c:v>
                </c:pt>
              </c:numCache>
            </c:numRef>
          </c:val>
          <c:extLst>
            <c:ext xmlns:c16="http://schemas.microsoft.com/office/drawing/2014/chart" uri="{C3380CC4-5D6E-409C-BE32-E72D297353CC}">
              <c16:uniqueId val="{0000000F-8226-4EF5-A00F-8888C7C2FF86}"/>
            </c:ext>
          </c:extLst>
        </c:ser>
        <c:ser>
          <c:idx val="16"/>
          <c:order val="16"/>
          <c:tx>
            <c:strRef>
              <c:f>Summary!$A$39</c:f>
              <c:strCache>
                <c:ptCount val="1"/>
                <c:pt idx="0">
                  <c:v>Engineering and Management</c:v>
                </c:pt>
              </c:strCache>
            </c:strRef>
          </c:tx>
          <c:spPr>
            <a:gradFill rotWithShape="1">
              <a:gsLst>
                <a:gs pos="0">
                  <a:schemeClr val="accent5">
                    <a:lumMod val="80000"/>
                    <a:lumOff val="20000"/>
                    <a:lumMod val="110000"/>
                    <a:satMod val="105000"/>
                    <a:tint val="67000"/>
                  </a:schemeClr>
                </a:gs>
                <a:gs pos="50000">
                  <a:schemeClr val="accent5">
                    <a:lumMod val="80000"/>
                    <a:lumOff val="20000"/>
                    <a:lumMod val="105000"/>
                    <a:satMod val="103000"/>
                    <a:tint val="73000"/>
                  </a:schemeClr>
                </a:gs>
                <a:gs pos="100000">
                  <a:schemeClr val="accent5">
                    <a:lumMod val="80000"/>
                    <a:lumOff val="20000"/>
                    <a:lumMod val="105000"/>
                    <a:satMod val="109000"/>
                    <a:tint val="81000"/>
                  </a:schemeClr>
                </a:gs>
              </a:gsLst>
              <a:lin ang="5400000" scaled="0"/>
            </a:gradFill>
            <a:ln w="9525" cap="flat" cmpd="sng" algn="ctr">
              <a:solidFill>
                <a:schemeClr val="accent5">
                  <a:lumMod val="80000"/>
                  <a:lumOff val="20000"/>
                  <a:shade val="95000"/>
                </a:schemeClr>
              </a:solidFill>
              <a:round/>
            </a:ln>
            <a:effectLst/>
          </c:spPr>
          <c:invertIfNegative val="0"/>
          <c:cat>
            <c:strRef>
              <c:f>Summary!$B$21:$F$21</c:f>
              <c:strCache>
                <c:ptCount val="5"/>
                <c:pt idx="0">
                  <c:v>0</c:v>
                </c:pt>
                <c:pt idx="1">
                  <c:v> 1-2 </c:v>
                </c:pt>
                <c:pt idx="2">
                  <c:v> 3-5 </c:v>
                </c:pt>
                <c:pt idx="3">
                  <c:v> 6-10 </c:v>
                </c:pt>
                <c:pt idx="4">
                  <c:v> 11-25 </c:v>
                </c:pt>
              </c:strCache>
            </c:strRef>
          </c:cat>
          <c:val>
            <c:numRef>
              <c:f>Summary!$B$39:$F$39</c:f>
              <c:numCache>
                <c:formatCode>_(* #,##0.00_);_(* \(#,##0.00\);_(* "-"??_);_(@_)</c:formatCode>
                <c:ptCount val="5"/>
                <c:pt idx="0">
                  <c:v>1730130</c:v>
                </c:pt>
                <c:pt idx="1">
                  <c:v>6370</c:v>
                </c:pt>
                <c:pt idx="2">
                  <c:v>0</c:v>
                </c:pt>
                <c:pt idx="3">
                  <c:v>50230</c:v>
                </c:pt>
                <c:pt idx="4">
                  <c:v>0</c:v>
                </c:pt>
              </c:numCache>
            </c:numRef>
          </c:val>
          <c:extLst>
            <c:ext xmlns:c16="http://schemas.microsoft.com/office/drawing/2014/chart" uri="{C3380CC4-5D6E-409C-BE32-E72D297353CC}">
              <c16:uniqueId val="{00000010-8226-4EF5-A00F-8888C7C2FF86}"/>
            </c:ext>
          </c:extLst>
        </c:ser>
        <c:dLbls>
          <c:showLegendKey val="0"/>
          <c:showVal val="0"/>
          <c:showCatName val="0"/>
          <c:showSerName val="0"/>
          <c:showPercent val="0"/>
          <c:showBubbleSize val="0"/>
        </c:dLbls>
        <c:gapWidth val="150"/>
        <c:overlap val="100"/>
        <c:axId val="810774448"/>
        <c:axId val="810784944"/>
      </c:barChart>
      <c:catAx>
        <c:axId val="81077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10784944"/>
        <c:crosses val="autoZero"/>
        <c:auto val="1"/>
        <c:lblAlgn val="ctr"/>
        <c:lblOffset val="100"/>
        <c:noMultiLvlLbl val="0"/>
      </c:catAx>
      <c:valAx>
        <c:axId val="810784944"/>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10774448"/>
        <c:crosses val="autoZero"/>
        <c:crossBetween val="between"/>
      </c:valAx>
      <c:spPr>
        <a:noFill/>
        <a:ln>
          <a:noFill/>
        </a:ln>
        <a:effectLst/>
      </c:spPr>
    </c:plotArea>
    <c:legend>
      <c:legendPos val="b"/>
      <c:layout>
        <c:manualLayout>
          <c:xMode val="edge"/>
          <c:yMode val="edge"/>
          <c:x val="1.2382403654129662E-2"/>
          <c:y val="0.76832702522967788"/>
          <c:w val="0.97704523889716466"/>
          <c:h val="0.216032709091058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Navy Cost Distribution</a:t>
            </a:r>
            <a:r>
              <a:rPr lang="en-PH" baseline="0"/>
              <a:t> per work type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438435223644832"/>
          <c:y val="0.11822861016758568"/>
          <c:w val="0.84345971887187143"/>
          <c:h val="0.53269162545014337"/>
        </c:manualLayout>
      </c:layout>
      <c:barChart>
        <c:barDir val="col"/>
        <c:grouping val="stacked"/>
        <c:varyColors val="0"/>
        <c:ser>
          <c:idx val="0"/>
          <c:order val="0"/>
          <c:tx>
            <c:strRef>
              <c:f>Summary!$A$51</c:f>
              <c:strCache>
                <c:ptCount val="1"/>
                <c:pt idx="0">
                  <c:v>Building Fabric</c:v>
                </c:pt>
              </c:strCache>
            </c:strRef>
          </c:tx>
          <c:spPr>
            <a:solidFill>
              <a:schemeClr val="accent1"/>
            </a:solidFill>
            <a:ln>
              <a:noFill/>
            </a:ln>
            <a:effectLst/>
          </c:spPr>
          <c:invertIfNegative val="0"/>
          <c:cat>
            <c:multiLvlStrRef>
              <c:f>Summary!$B$49:$F$50</c:f>
              <c:multiLvlStrCache>
                <c:ptCount val="5"/>
                <c:lvl>
                  <c:pt idx="0">
                    <c:v>0</c:v>
                  </c:pt>
                  <c:pt idx="1">
                    <c:v> 1-2 </c:v>
                  </c:pt>
                  <c:pt idx="2">
                    <c:v> 3-5 </c:v>
                  </c:pt>
                  <c:pt idx="3">
                    <c:v> 6-10 </c:v>
                  </c:pt>
                  <c:pt idx="4">
                    <c:v> 11-25 </c:v>
                  </c:pt>
                </c:lvl>
                <c:lvl>
                  <c:pt idx="0">
                    <c:v> Years </c:v>
                  </c:pt>
                </c:lvl>
              </c:multiLvlStrCache>
            </c:multiLvlStrRef>
          </c:cat>
          <c:val>
            <c:numRef>
              <c:f>Summary!$B$51:$F$51</c:f>
              <c:numCache>
                <c:formatCode>_(* #,##0.00_);_(* \(#,##0.00\);_(* "-"??_);_(@_)</c:formatCode>
                <c:ptCount val="5"/>
                <c:pt idx="0">
                  <c:v>138830</c:v>
                </c:pt>
                <c:pt idx="1">
                  <c:v>0</c:v>
                </c:pt>
                <c:pt idx="2">
                  <c:v>0</c:v>
                </c:pt>
                <c:pt idx="3">
                  <c:v>0</c:v>
                </c:pt>
                <c:pt idx="4">
                  <c:v>0</c:v>
                </c:pt>
              </c:numCache>
            </c:numRef>
          </c:val>
          <c:extLst>
            <c:ext xmlns:c16="http://schemas.microsoft.com/office/drawing/2014/chart" uri="{C3380CC4-5D6E-409C-BE32-E72D297353CC}">
              <c16:uniqueId val="{00000000-CDB6-4883-B1E5-06B454281461}"/>
            </c:ext>
          </c:extLst>
        </c:ser>
        <c:ser>
          <c:idx val="1"/>
          <c:order val="1"/>
          <c:tx>
            <c:strRef>
              <c:f>Summary!$A$52</c:f>
              <c:strCache>
                <c:ptCount val="1"/>
                <c:pt idx="0">
                  <c:v>Demolition</c:v>
                </c:pt>
              </c:strCache>
            </c:strRef>
          </c:tx>
          <c:spPr>
            <a:solidFill>
              <a:schemeClr val="accent2"/>
            </a:solidFill>
            <a:ln>
              <a:noFill/>
            </a:ln>
            <a:effectLst/>
          </c:spPr>
          <c:invertIfNegative val="0"/>
          <c:cat>
            <c:multiLvlStrRef>
              <c:f>Summary!$B$49:$F$50</c:f>
              <c:multiLvlStrCache>
                <c:ptCount val="5"/>
                <c:lvl>
                  <c:pt idx="0">
                    <c:v>0</c:v>
                  </c:pt>
                  <c:pt idx="1">
                    <c:v> 1-2 </c:v>
                  </c:pt>
                  <c:pt idx="2">
                    <c:v> 3-5 </c:v>
                  </c:pt>
                  <c:pt idx="3">
                    <c:v> 6-10 </c:v>
                  </c:pt>
                  <c:pt idx="4">
                    <c:v> 11-25 </c:v>
                  </c:pt>
                </c:lvl>
                <c:lvl>
                  <c:pt idx="0">
                    <c:v> Years </c:v>
                  </c:pt>
                </c:lvl>
              </c:multiLvlStrCache>
            </c:multiLvlStrRef>
          </c:cat>
          <c:val>
            <c:numRef>
              <c:f>Summary!$B$52:$F$52</c:f>
              <c:numCache>
                <c:formatCode>_(* #,##0.00_);_(* \(#,##0.00\);_(* "-"??_);_(@_)</c:formatCode>
                <c:ptCount val="5"/>
                <c:pt idx="0">
                  <c:v>0</c:v>
                </c:pt>
                <c:pt idx="1">
                  <c:v>0</c:v>
                </c:pt>
                <c:pt idx="2">
                  <c:v>0</c:v>
                </c:pt>
                <c:pt idx="3">
                  <c:v>89420</c:v>
                </c:pt>
                <c:pt idx="4">
                  <c:v>0</c:v>
                </c:pt>
              </c:numCache>
            </c:numRef>
          </c:val>
          <c:extLst>
            <c:ext xmlns:c16="http://schemas.microsoft.com/office/drawing/2014/chart" uri="{C3380CC4-5D6E-409C-BE32-E72D297353CC}">
              <c16:uniqueId val="{00000001-CDB6-4883-B1E5-06B454281461}"/>
            </c:ext>
          </c:extLst>
        </c:ser>
        <c:ser>
          <c:idx val="2"/>
          <c:order val="2"/>
          <c:tx>
            <c:strRef>
              <c:f>Summary!$A$53</c:f>
              <c:strCache>
                <c:ptCount val="1"/>
                <c:pt idx="0">
                  <c:v>Electrical System</c:v>
                </c:pt>
              </c:strCache>
            </c:strRef>
          </c:tx>
          <c:spPr>
            <a:solidFill>
              <a:schemeClr val="accent3"/>
            </a:solidFill>
            <a:ln>
              <a:noFill/>
            </a:ln>
            <a:effectLst/>
          </c:spPr>
          <c:invertIfNegative val="0"/>
          <c:cat>
            <c:multiLvlStrRef>
              <c:f>Summary!$B$49:$F$50</c:f>
              <c:multiLvlStrCache>
                <c:ptCount val="5"/>
                <c:lvl>
                  <c:pt idx="0">
                    <c:v>0</c:v>
                  </c:pt>
                  <c:pt idx="1">
                    <c:v> 1-2 </c:v>
                  </c:pt>
                  <c:pt idx="2">
                    <c:v> 3-5 </c:v>
                  </c:pt>
                  <c:pt idx="3">
                    <c:v> 6-10 </c:v>
                  </c:pt>
                  <c:pt idx="4">
                    <c:v> 11-25 </c:v>
                  </c:pt>
                </c:lvl>
                <c:lvl>
                  <c:pt idx="0">
                    <c:v> Years </c:v>
                  </c:pt>
                </c:lvl>
              </c:multiLvlStrCache>
            </c:multiLvlStrRef>
          </c:cat>
          <c:val>
            <c:numRef>
              <c:f>Summary!$B$53:$F$53</c:f>
              <c:numCache>
                <c:formatCode>_(* #,##0.00_);_(* \(#,##0.00\);_(* "-"??_);_(@_)</c:formatCode>
                <c:ptCount val="5"/>
                <c:pt idx="0">
                  <c:v>714550</c:v>
                </c:pt>
                <c:pt idx="1">
                  <c:v>0</c:v>
                </c:pt>
                <c:pt idx="2">
                  <c:v>0</c:v>
                </c:pt>
                <c:pt idx="3">
                  <c:v>0</c:v>
                </c:pt>
                <c:pt idx="4">
                  <c:v>2895040</c:v>
                </c:pt>
              </c:numCache>
            </c:numRef>
          </c:val>
          <c:extLst>
            <c:ext xmlns:c16="http://schemas.microsoft.com/office/drawing/2014/chart" uri="{C3380CC4-5D6E-409C-BE32-E72D297353CC}">
              <c16:uniqueId val="{00000002-CDB6-4883-B1E5-06B454281461}"/>
            </c:ext>
          </c:extLst>
        </c:ser>
        <c:ser>
          <c:idx val="3"/>
          <c:order val="3"/>
          <c:tx>
            <c:strRef>
              <c:f>Summary!$A$54</c:f>
              <c:strCache>
                <c:ptCount val="1"/>
                <c:pt idx="0">
                  <c:v>Environmental</c:v>
                </c:pt>
              </c:strCache>
            </c:strRef>
          </c:tx>
          <c:spPr>
            <a:solidFill>
              <a:schemeClr val="accent4"/>
            </a:solidFill>
            <a:ln>
              <a:noFill/>
            </a:ln>
            <a:effectLst/>
          </c:spPr>
          <c:invertIfNegative val="0"/>
          <c:cat>
            <c:multiLvlStrRef>
              <c:f>Summary!$B$49:$F$50</c:f>
              <c:multiLvlStrCache>
                <c:ptCount val="5"/>
                <c:lvl>
                  <c:pt idx="0">
                    <c:v>0</c:v>
                  </c:pt>
                  <c:pt idx="1">
                    <c:v> 1-2 </c:v>
                  </c:pt>
                  <c:pt idx="2">
                    <c:v> 3-5 </c:v>
                  </c:pt>
                  <c:pt idx="3">
                    <c:v> 6-10 </c:v>
                  </c:pt>
                  <c:pt idx="4">
                    <c:v> 11-25 </c:v>
                  </c:pt>
                </c:lvl>
                <c:lvl>
                  <c:pt idx="0">
                    <c:v> Years </c:v>
                  </c:pt>
                </c:lvl>
              </c:multiLvlStrCache>
            </c:multiLvlStrRef>
          </c:cat>
          <c:val>
            <c:numRef>
              <c:f>Summary!$B$54:$F$54</c:f>
              <c:numCache>
                <c:formatCode>_(* #,##0.00_);_(* \(#,##0.00\);_(* "-"??_);_(@_)</c:formatCode>
                <c:ptCount val="5"/>
                <c:pt idx="0">
                  <c:v>32500</c:v>
                </c:pt>
                <c:pt idx="1">
                  <c:v>0</c:v>
                </c:pt>
                <c:pt idx="2">
                  <c:v>0</c:v>
                </c:pt>
                <c:pt idx="3">
                  <c:v>0</c:v>
                </c:pt>
                <c:pt idx="4">
                  <c:v>0</c:v>
                </c:pt>
              </c:numCache>
            </c:numRef>
          </c:val>
          <c:extLst>
            <c:ext xmlns:c16="http://schemas.microsoft.com/office/drawing/2014/chart" uri="{C3380CC4-5D6E-409C-BE32-E72D297353CC}">
              <c16:uniqueId val="{00000003-CDB6-4883-B1E5-06B454281461}"/>
            </c:ext>
          </c:extLst>
        </c:ser>
        <c:ser>
          <c:idx val="4"/>
          <c:order val="4"/>
          <c:tx>
            <c:strRef>
              <c:f>Summary!$A$55</c:f>
              <c:strCache>
                <c:ptCount val="1"/>
                <c:pt idx="0">
                  <c:v>Fire Protection System</c:v>
                </c:pt>
              </c:strCache>
            </c:strRef>
          </c:tx>
          <c:spPr>
            <a:solidFill>
              <a:schemeClr val="accent5"/>
            </a:solidFill>
            <a:ln>
              <a:noFill/>
            </a:ln>
            <a:effectLst/>
          </c:spPr>
          <c:invertIfNegative val="0"/>
          <c:cat>
            <c:multiLvlStrRef>
              <c:f>Summary!$B$49:$F$50</c:f>
              <c:multiLvlStrCache>
                <c:ptCount val="5"/>
                <c:lvl>
                  <c:pt idx="0">
                    <c:v>0</c:v>
                  </c:pt>
                  <c:pt idx="1">
                    <c:v> 1-2 </c:v>
                  </c:pt>
                  <c:pt idx="2">
                    <c:v> 3-5 </c:v>
                  </c:pt>
                  <c:pt idx="3">
                    <c:v> 6-10 </c:v>
                  </c:pt>
                  <c:pt idx="4">
                    <c:v> 11-25 </c:v>
                  </c:pt>
                </c:lvl>
                <c:lvl>
                  <c:pt idx="0">
                    <c:v> Years </c:v>
                  </c:pt>
                </c:lvl>
              </c:multiLvlStrCache>
            </c:multiLvlStrRef>
          </c:cat>
          <c:val>
            <c:numRef>
              <c:f>Summary!$B$55:$F$55</c:f>
              <c:numCache>
                <c:formatCode>_(* #,##0.00_);_(* \(#,##0.00\);_(* "-"??_);_(@_)</c:formatCode>
                <c:ptCount val="5"/>
                <c:pt idx="0">
                  <c:v>11770</c:v>
                </c:pt>
                <c:pt idx="1">
                  <c:v>0</c:v>
                </c:pt>
                <c:pt idx="2">
                  <c:v>0</c:v>
                </c:pt>
                <c:pt idx="3">
                  <c:v>0</c:v>
                </c:pt>
                <c:pt idx="4">
                  <c:v>0</c:v>
                </c:pt>
              </c:numCache>
            </c:numRef>
          </c:val>
          <c:extLst>
            <c:ext xmlns:c16="http://schemas.microsoft.com/office/drawing/2014/chart" uri="{C3380CC4-5D6E-409C-BE32-E72D297353CC}">
              <c16:uniqueId val="{00000004-CDB6-4883-B1E5-06B454281461}"/>
            </c:ext>
          </c:extLst>
        </c:ser>
        <c:ser>
          <c:idx val="5"/>
          <c:order val="5"/>
          <c:tx>
            <c:strRef>
              <c:f>Summary!$A$56</c:f>
              <c:strCache>
                <c:ptCount val="1"/>
                <c:pt idx="0">
                  <c:v>HVAC</c:v>
                </c:pt>
              </c:strCache>
            </c:strRef>
          </c:tx>
          <c:spPr>
            <a:solidFill>
              <a:schemeClr val="accent6"/>
            </a:solidFill>
            <a:ln>
              <a:noFill/>
            </a:ln>
            <a:effectLst/>
          </c:spPr>
          <c:invertIfNegative val="0"/>
          <c:cat>
            <c:multiLvlStrRef>
              <c:f>Summary!$B$49:$F$50</c:f>
              <c:multiLvlStrCache>
                <c:ptCount val="5"/>
                <c:lvl>
                  <c:pt idx="0">
                    <c:v>0</c:v>
                  </c:pt>
                  <c:pt idx="1">
                    <c:v> 1-2 </c:v>
                  </c:pt>
                  <c:pt idx="2">
                    <c:v> 3-5 </c:v>
                  </c:pt>
                  <c:pt idx="3">
                    <c:v> 6-10 </c:v>
                  </c:pt>
                  <c:pt idx="4">
                    <c:v> 11-25 </c:v>
                  </c:pt>
                </c:lvl>
                <c:lvl>
                  <c:pt idx="0">
                    <c:v> Years </c:v>
                  </c:pt>
                </c:lvl>
              </c:multiLvlStrCache>
            </c:multiLvlStrRef>
          </c:cat>
          <c:val>
            <c:numRef>
              <c:f>Summary!$B$56:$F$56</c:f>
              <c:numCache>
                <c:formatCode>_(* #,##0.00_);_(* \(#,##0.00\);_(* "-"??_);_(@_)</c:formatCode>
                <c:ptCount val="5"/>
                <c:pt idx="0">
                  <c:v>382320</c:v>
                </c:pt>
                <c:pt idx="1">
                  <c:v>156870</c:v>
                </c:pt>
                <c:pt idx="2">
                  <c:v>781130</c:v>
                </c:pt>
                <c:pt idx="3">
                  <c:v>450910</c:v>
                </c:pt>
                <c:pt idx="4">
                  <c:v>1511180</c:v>
                </c:pt>
              </c:numCache>
            </c:numRef>
          </c:val>
          <c:extLst>
            <c:ext xmlns:c16="http://schemas.microsoft.com/office/drawing/2014/chart" uri="{C3380CC4-5D6E-409C-BE32-E72D297353CC}">
              <c16:uniqueId val="{00000005-CDB6-4883-B1E5-06B454281461}"/>
            </c:ext>
          </c:extLst>
        </c:ser>
        <c:ser>
          <c:idx val="6"/>
          <c:order val="6"/>
          <c:tx>
            <c:strRef>
              <c:f>Summary!$A$57</c:f>
              <c:strCache>
                <c:ptCount val="1"/>
                <c:pt idx="0">
                  <c:v>Interior</c:v>
                </c:pt>
              </c:strCache>
            </c:strRef>
          </c:tx>
          <c:spPr>
            <a:solidFill>
              <a:schemeClr val="accent1">
                <a:lumMod val="60000"/>
              </a:schemeClr>
            </a:solidFill>
            <a:ln>
              <a:noFill/>
            </a:ln>
            <a:effectLst/>
          </c:spPr>
          <c:invertIfNegative val="0"/>
          <c:cat>
            <c:multiLvlStrRef>
              <c:f>Summary!$B$49:$F$50</c:f>
              <c:multiLvlStrCache>
                <c:ptCount val="5"/>
                <c:lvl>
                  <c:pt idx="0">
                    <c:v>0</c:v>
                  </c:pt>
                  <c:pt idx="1">
                    <c:v> 1-2 </c:v>
                  </c:pt>
                  <c:pt idx="2">
                    <c:v> 3-5 </c:v>
                  </c:pt>
                  <c:pt idx="3">
                    <c:v> 6-10 </c:v>
                  </c:pt>
                  <c:pt idx="4">
                    <c:v> 11-25 </c:v>
                  </c:pt>
                </c:lvl>
                <c:lvl>
                  <c:pt idx="0">
                    <c:v> Years </c:v>
                  </c:pt>
                </c:lvl>
              </c:multiLvlStrCache>
            </c:multiLvlStrRef>
          </c:cat>
          <c:val>
            <c:numRef>
              <c:f>Summary!$B$57:$F$57</c:f>
              <c:numCache>
                <c:formatCode>_(* #,##0.00_);_(* \(#,##0.00\);_(* "-"??_);_(@_)</c:formatCode>
                <c:ptCount val="5"/>
                <c:pt idx="0">
                  <c:v>919590</c:v>
                </c:pt>
                <c:pt idx="1">
                  <c:v>106950</c:v>
                </c:pt>
                <c:pt idx="2">
                  <c:v>0</c:v>
                </c:pt>
                <c:pt idx="3">
                  <c:v>188750</c:v>
                </c:pt>
                <c:pt idx="4">
                  <c:v>753160</c:v>
                </c:pt>
              </c:numCache>
            </c:numRef>
          </c:val>
          <c:extLst>
            <c:ext xmlns:c16="http://schemas.microsoft.com/office/drawing/2014/chart" uri="{C3380CC4-5D6E-409C-BE32-E72D297353CC}">
              <c16:uniqueId val="{00000006-CDB6-4883-B1E5-06B454281461}"/>
            </c:ext>
          </c:extLst>
        </c:ser>
        <c:ser>
          <c:idx val="7"/>
          <c:order val="7"/>
          <c:tx>
            <c:strRef>
              <c:f>Summary!$A$58</c:f>
              <c:strCache>
                <c:ptCount val="1"/>
                <c:pt idx="0">
                  <c:v>Mechanical System</c:v>
                </c:pt>
              </c:strCache>
            </c:strRef>
          </c:tx>
          <c:spPr>
            <a:solidFill>
              <a:schemeClr val="accent2">
                <a:lumMod val="60000"/>
              </a:schemeClr>
            </a:solidFill>
            <a:ln>
              <a:noFill/>
            </a:ln>
            <a:effectLst/>
          </c:spPr>
          <c:invertIfNegative val="0"/>
          <c:cat>
            <c:multiLvlStrRef>
              <c:f>Summary!$B$49:$F$50</c:f>
              <c:multiLvlStrCache>
                <c:ptCount val="5"/>
                <c:lvl>
                  <c:pt idx="0">
                    <c:v>0</c:v>
                  </c:pt>
                  <c:pt idx="1">
                    <c:v> 1-2 </c:v>
                  </c:pt>
                  <c:pt idx="2">
                    <c:v> 3-5 </c:v>
                  </c:pt>
                  <c:pt idx="3">
                    <c:v> 6-10 </c:v>
                  </c:pt>
                  <c:pt idx="4">
                    <c:v> 11-25 </c:v>
                  </c:pt>
                </c:lvl>
                <c:lvl>
                  <c:pt idx="0">
                    <c:v> Years </c:v>
                  </c:pt>
                </c:lvl>
              </c:multiLvlStrCache>
            </c:multiLvlStrRef>
          </c:cat>
          <c:val>
            <c:numRef>
              <c:f>Summary!$B$58:$F$58</c:f>
              <c:numCache>
                <c:formatCode>_(* #,##0.00_);_(* \(#,##0.00\);_(* "-"??_);_(@_)</c:formatCode>
                <c:ptCount val="5"/>
                <c:pt idx="0">
                  <c:v>0</c:v>
                </c:pt>
                <c:pt idx="1">
                  <c:v>7850</c:v>
                </c:pt>
                <c:pt idx="2">
                  <c:v>0</c:v>
                </c:pt>
                <c:pt idx="3">
                  <c:v>0</c:v>
                </c:pt>
                <c:pt idx="4">
                  <c:v>0</c:v>
                </c:pt>
              </c:numCache>
            </c:numRef>
          </c:val>
          <c:extLst>
            <c:ext xmlns:c16="http://schemas.microsoft.com/office/drawing/2014/chart" uri="{C3380CC4-5D6E-409C-BE32-E72D297353CC}">
              <c16:uniqueId val="{00000007-CDB6-4883-B1E5-06B454281461}"/>
            </c:ext>
          </c:extLst>
        </c:ser>
        <c:ser>
          <c:idx val="8"/>
          <c:order val="8"/>
          <c:tx>
            <c:strRef>
              <c:f>Summary!$A$60</c:f>
              <c:strCache>
                <c:ptCount val="1"/>
                <c:pt idx="0">
                  <c:v>Plumbing System</c:v>
                </c:pt>
              </c:strCache>
            </c:strRef>
          </c:tx>
          <c:spPr>
            <a:solidFill>
              <a:schemeClr val="accent3">
                <a:lumMod val="60000"/>
              </a:schemeClr>
            </a:solidFill>
            <a:ln>
              <a:noFill/>
            </a:ln>
            <a:effectLst/>
          </c:spPr>
          <c:invertIfNegative val="0"/>
          <c:cat>
            <c:multiLvlStrRef>
              <c:f>Summary!$B$49:$F$50</c:f>
              <c:multiLvlStrCache>
                <c:ptCount val="5"/>
                <c:lvl>
                  <c:pt idx="0">
                    <c:v>0</c:v>
                  </c:pt>
                  <c:pt idx="1">
                    <c:v> 1-2 </c:v>
                  </c:pt>
                  <c:pt idx="2">
                    <c:v> 3-5 </c:v>
                  </c:pt>
                  <c:pt idx="3">
                    <c:v> 6-10 </c:v>
                  </c:pt>
                  <c:pt idx="4">
                    <c:v> 11-25 </c:v>
                  </c:pt>
                </c:lvl>
                <c:lvl>
                  <c:pt idx="0">
                    <c:v> Years </c:v>
                  </c:pt>
                </c:lvl>
              </c:multiLvlStrCache>
            </c:multiLvlStrRef>
          </c:cat>
          <c:val>
            <c:numRef>
              <c:f>Summary!$B$60:$F$60</c:f>
              <c:numCache>
                <c:formatCode>_(* #,##0.00_);_(* \(#,##0.00\);_(* "-"??_);_(@_)</c:formatCode>
                <c:ptCount val="5"/>
                <c:pt idx="0">
                  <c:v>147570</c:v>
                </c:pt>
                <c:pt idx="1">
                  <c:v>0</c:v>
                </c:pt>
                <c:pt idx="2">
                  <c:v>30330</c:v>
                </c:pt>
                <c:pt idx="3">
                  <c:v>0</c:v>
                </c:pt>
                <c:pt idx="4">
                  <c:v>0</c:v>
                </c:pt>
              </c:numCache>
            </c:numRef>
          </c:val>
          <c:extLst>
            <c:ext xmlns:c16="http://schemas.microsoft.com/office/drawing/2014/chart" uri="{C3380CC4-5D6E-409C-BE32-E72D297353CC}">
              <c16:uniqueId val="{00000008-CDB6-4883-B1E5-06B454281461}"/>
            </c:ext>
          </c:extLst>
        </c:ser>
        <c:ser>
          <c:idx val="9"/>
          <c:order val="9"/>
          <c:tx>
            <c:strRef>
              <c:f>Summary!$A$61</c:f>
              <c:strCache>
                <c:ptCount val="1"/>
                <c:pt idx="0">
                  <c:v>Roof</c:v>
                </c:pt>
              </c:strCache>
            </c:strRef>
          </c:tx>
          <c:spPr>
            <a:solidFill>
              <a:schemeClr val="accent4">
                <a:lumMod val="60000"/>
              </a:schemeClr>
            </a:solidFill>
            <a:ln>
              <a:noFill/>
            </a:ln>
            <a:effectLst/>
          </c:spPr>
          <c:invertIfNegative val="0"/>
          <c:cat>
            <c:multiLvlStrRef>
              <c:f>Summary!$B$49:$F$50</c:f>
              <c:multiLvlStrCache>
                <c:ptCount val="5"/>
                <c:lvl>
                  <c:pt idx="0">
                    <c:v>0</c:v>
                  </c:pt>
                  <c:pt idx="1">
                    <c:v> 1-2 </c:v>
                  </c:pt>
                  <c:pt idx="2">
                    <c:v> 3-5 </c:v>
                  </c:pt>
                  <c:pt idx="3">
                    <c:v> 6-10 </c:v>
                  </c:pt>
                  <c:pt idx="4">
                    <c:v> 11-25 </c:v>
                  </c:pt>
                </c:lvl>
                <c:lvl>
                  <c:pt idx="0">
                    <c:v> Years </c:v>
                  </c:pt>
                </c:lvl>
              </c:multiLvlStrCache>
            </c:multiLvlStrRef>
          </c:cat>
          <c:val>
            <c:numRef>
              <c:f>Summary!$B$61:$F$61</c:f>
              <c:numCache>
                <c:formatCode>_(* #,##0.00_);_(* \(#,##0.00\);_(* "-"??_);_(@_)</c:formatCode>
                <c:ptCount val="5"/>
                <c:pt idx="0">
                  <c:v>449230</c:v>
                </c:pt>
                <c:pt idx="1">
                  <c:v>0</c:v>
                </c:pt>
                <c:pt idx="2">
                  <c:v>0</c:v>
                </c:pt>
                <c:pt idx="3">
                  <c:v>135700</c:v>
                </c:pt>
                <c:pt idx="4">
                  <c:v>436000</c:v>
                </c:pt>
              </c:numCache>
            </c:numRef>
          </c:val>
          <c:extLst>
            <c:ext xmlns:c16="http://schemas.microsoft.com/office/drawing/2014/chart" uri="{C3380CC4-5D6E-409C-BE32-E72D297353CC}">
              <c16:uniqueId val="{00000009-CDB6-4883-B1E5-06B454281461}"/>
            </c:ext>
          </c:extLst>
        </c:ser>
        <c:ser>
          <c:idx val="10"/>
          <c:order val="10"/>
          <c:tx>
            <c:strRef>
              <c:f>Summary!$A$62</c:f>
              <c:strCache>
                <c:ptCount val="1"/>
                <c:pt idx="0">
                  <c:v>Structural Elements</c:v>
                </c:pt>
              </c:strCache>
            </c:strRef>
          </c:tx>
          <c:spPr>
            <a:solidFill>
              <a:schemeClr val="accent5">
                <a:lumMod val="60000"/>
              </a:schemeClr>
            </a:solidFill>
            <a:ln>
              <a:noFill/>
            </a:ln>
            <a:effectLst/>
          </c:spPr>
          <c:invertIfNegative val="0"/>
          <c:cat>
            <c:multiLvlStrRef>
              <c:f>Summary!$B$49:$F$50</c:f>
              <c:multiLvlStrCache>
                <c:ptCount val="5"/>
                <c:lvl>
                  <c:pt idx="0">
                    <c:v>0</c:v>
                  </c:pt>
                  <c:pt idx="1">
                    <c:v> 1-2 </c:v>
                  </c:pt>
                  <c:pt idx="2">
                    <c:v> 3-5 </c:v>
                  </c:pt>
                  <c:pt idx="3">
                    <c:v> 6-10 </c:v>
                  </c:pt>
                  <c:pt idx="4">
                    <c:v> 11-25 </c:v>
                  </c:pt>
                </c:lvl>
                <c:lvl>
                  <c:pt idx="0">
                    <c:v> Years </c:v>
                  </c:pt>
                </c:lvl>
              </c:multiLvlStrCache>
            </c:multiLvlStrRef>
          </c:cat>
          <c:val>
            <c:numRef>
              <c:f>Summary!$B$62:$F$62</c:f>
              <c:numCache>
                <c:formatCode>_(* #,##0.00_);_(* \(#,##0.00\);_(* "-"??_);_(@_)</c:formatCode>
                <c:ptCount val="5"/>
                <c:pt idx="0">
                  <c:v>367180</c:v>
                </c:pt>
                <c:pt idx="1">
                  <c:v>0</c:v>
                </c:pt>
                <c:pt idx="2">
                  <c:v>0</c:v>
                </c:pt>
                <c:pt idx="3">
                  <c:v>0</c:v>
                </c:pt>
                <c:pt idx="4">
                  <c:v>0</c:v>
                </c:pt>
              </c:numCache>
            </c:numRef>
          </c:val>
          <c:extLst>
            <c:ext xmlns:c16="http://schemas.microsoft.com/office/drawing/2014/chart" uri="{C3380CC4-5D6E-409C-BE32-E72D297353CC}">
              <c16:uniqueId val="{0000000A-CDB6-4883-B1E5-06B454281461}"/>
            </c:ext>
          </c:extLst>
        </c:ser>
        <c:ser>
          <c:idx val="11"/>
          <c:order val="11"/>
          <c:tx>
            <c:strRef>
              <c:f>Summary!$A$63</c:f>
              <c:strCache>
                <c:ptCount val="1"/>
                <c:pt idx="0">
                  <c:v>Structural Upgrade</c:v>
                </c:pt>
              </c:strCache>
            </c:strRef>
          </c:tx>
          <c:spPr>
            <a:solidFill>
              <a:schemeClr val="accent6">
                <a:lumMod val="60000"/>
              </a:schemeClr>
            </a:solidFill>
            <a:ln>
              <a:noFill/>
            </a:ln>
            <a:effectLst/>
          </c:spPr>
          <c:invertIfNegative val="0"/>
          <c:cat>
            <c:multiLvlStrRef>
              <c:f>Summary!$B$49:$F$50</c:f>
              <c:multiLvlStrCache>
                <c:ptCount val="5"/>
                <c:lvl>
                  <c:pt idx="0">
                    <c:v>0</c:v>
                  </c:pt>
                  <c:pt idx="1">
                    <c:v> 1-2 </c:v>
                  </c:pt>
                  <c:pt idx="2">
                    <c:v> 3-5 </c:v>
                  </c:pt>
                  <c:pt idx="3">
                    <c:v> 6-10 </c:v>
                  </c:pt>
                  <c:pt idx="4">
                    <c:v> 11-25 </c:v>
                  </c:pt>
                </c:lvl>
                <c:lvl>
                  <c:pt idx="0">
                    <c:v> Years </c:v>
                  </c:pt>
                </c:lvl>
              </c:multiLvlStrCache>
            </c:multiLvlStrRef>
          </c:cat>
          <c:val>
            <c:numRef>
              <c:f>Summary!$B$63:$F$63</c:f>
              <c:numCache>
                <c:formatCode>_(* #,##0.00_);_(* \(#,##0.00\);_(* "-"??_);_(@_)</c:formatCode>
                <c:ptCount val="5"/>
                <c:pt idx="0">
                  <c:v>800420</c:v>
                </c:pt>
                <c:pt idx="1">
                  <c:v>0</c:v>
                </c:pt>
                <c:pt idx="2">
                  <c:v>0</c:v>
                </c:pt>
                <c:pt idx="3">
                  <c:v>0</c:v>
                </c:pt>
                <c:pt idx="4">
                  <c:v>0</c:v>
                </c:pt>
              </c:numCache>
            </c:numRef>
          </c:val>
          <c:extLst>
            <c:ext xmlns:c16="http://schemas.microsoft.com/office/drawing/2014/chart" uri="{C3380CC4-5D6E-409C-BE32-E72D297353CC}">
              <c16:uniqueId val="{0000000B-CDB6-4883-B1E5-06B454281461}"/>
            </c:ext>
          </c:extLst>
        </c:ser>
        <c:ser>
          <c:idx val="12"/>
          <c:order val="12"/>
          <c:tx>
            <c:strRef>
              <c:f>Summary!$A$64</c:f>
              <c:strCache>
                <c:ptCount val="1"/>
                <c:pt idx="0">
                  <c:v>Vertical Transportation</c:v>
                </c:pt>
              </c:strCache>
            </c:strRef>
          </c:tx>
          <c:spPr>
            <a:solidFill>
              <a:schemeClr val="accent1">
                <a:lumMod val="80000"/>
                <a:lumOff val="20000"/>
              </a:schemeClr>
            </a:solidFill>
            <a:ln>
              <a:noFill/>
            </a:ln>
            <a:effectLst/>
          </c:spPr>
          <c:invertIfNegative val="0"/>
          <c:cat>
            <c:multiLvlStrRef>
              <c:f>Summary!$B$49:$F$50</c:f>
              <c:multiLvlStrCache>
                <c:ptCount val="5"/>
                <c:lvl>
                  <c:pt idx="0">
                    <c:v>0</c:v>
                  </c:pt>
                  <c:pt idx="1">
                    <c:v> 1-2 </c:v>
                  </c:pt>
                  <c:pt idx="2">
                    <c:v> 3-5 </c:v>
                  </c:pt>
                  <c:pt idx="3">
                    <c:v> 6-10 </c:v>
                  </c:pt>
                  <c:pt idx="4">
                    <c:v> 11-25 </c:v>
                  </c:pt>
                </c:lvl>
                <c:lvl>
                  <c:pt idx="0">
                    <c:v> Years </c:v>
                  </c:pt>
                </c:lvl>
              </c:multiLvlStrCache>
            </c:multiLvlStrRef>
          </c:cat>
          <c:val>
            <c:numRef>
              <c:f>Summary!$B$64:$F$64</c:f>
              <c:numCache>
                <c:formatCode>_(* #,##0.00_);_(* \(#,##0.00\);_(* "-"??_);_(@_)</c:formatCode>
                <c:ptCount val="5"/>
                <c:pt idx="0">
                  <c:v>8830</c:v>
                </c:pt>
                <c:pt idx="1">
                  <c:v>0</c:v>
                </c:pt>
                <c:pt idx="2">
                  <c:v>0</c:v>
                </c:pt>
                <c:pt idx="3">
                  <c:v>0</c:v>
                </c:pt>
                <c:pt idx="4">
                  <c:v>88240</c:v>
                </c:pt>
              </c:numCache>
            </c:numRef>
          </c:val>
          <c:extLst>
            <c:ext xmlns:c16="http://schemas.microsoft.com/office/drawing/2014/chart" uri="{C3380CC4-5D6E-409C-BE32-E72D297353CC}">
              <c16:uniqueId val="{0000000C-CDB6-4883-B1E5-06B454281461}"/>
            </c:ext>
          </c:extLst>
        </c:ser>
        <c:ser>
          <c:idx val="13"/>
          <c:order val="13"/>
          <c:tx>
            <c:strRef>
              <c:f>Summary!$A$65</c:f>
              <c:strCache>
                <c:ptCount val="1"/>
                <c:pt idx="0">
                  <c:v>Miscellaneous</c:v>
                </c:pt>
              </c:strCache>
            </c:strRef>
          </c:tx>
          <c:spPr>
            <a:solidFill>
              <a:schemeClr val="accent2">
                <a:lumMod val="80000"/>
                <a:lumOff val="20000"/>
              </a:schemeClr>
            </a:solidFill>
            <a:ln>
              <a:noFill/>
            </a:ln>
            <a:effectLst/>
          </c:spPr>
          <c:invertIfNegative val="0"/>
          <c:cat>
            <c:multiLvlStrRef>
              <c:f>Summary!$B$49:$F$50</c:f>
              <c:multiLvlStrCache>
                <c:ptCount val="5"/>
                <c:lvl>
                  <c:pt idx="0">
                    <c:v>0</c:v>
                  </c:pt>
                  <c:pt idx="1">
                    <c:v> 1-2 </c:v>
                  </c:pt>
                  <c:pt idx="2">
                    <c:v> 3-5 </c:v>
                  </c:pt>
                  <c:pt idx="3">
                    <c:v> 6-10 </c:v>
                  </c:pt>
                  <c:pt idx="4">
                    <c:v> 11-25 </c:v>
                  </c:pt>
                </c:lvl>
                <c:lvl>
                  <c:pt idx="0">
                    <c:v> Years </c:v>
                  </c:pt>
                </c:lvl>
              </c:multiLvlStrCache>
            </c:multiLvlStrRef>
          </c:cat>
          <c:val>
            <c:numRef>
              <c:f>Summary!$B$65:$F$65</c:f>
              <c:numCache>
                <c:formatCode>_(* #,##0.00_);_(* \(#,##0.00\);_(* "-"??_);_(@_)</c:formatCode>
                <c:ptCount val="5"/>
                <c:pt idx="0">
                  <c:v>736090</c:v>
                </c:pt>
                <c:pt idx="1">
                  <c:v>110270</c:v>
                </c:pt>
                <c:pt idx="2">
                  <c:v>28680</c:v>
                </c:pt>
                <c:pt idx="3">
                  <c:v>0</c:v>
                </c:pt>
                <c:pt idx="4">
                  <c:v>0</c:v>
                </c:pt>
              </c:numCache>
            </c:numRef>
          </c:val>
          <c:extLst>
            <c:ext xmlns:c16="http://schemas.microsoft.com/office/drawing/2014/chart" uri="{C3380CC4-5D6E-409C-BE32-E72D297353CC}">
              <c16:uniqueId val="{0000000D-CDB6-4883-B1E5-06B454281461}"/>
            </c:ext>
          </c:extLst>
        </c:ser>
        <c:ser>
          <c:idx val="14"/>
          <c:order val="14"/>
          <c:tx>
            <c:strRef>
              <c:f>Summary!$A$66</c:f>
              <c:strCache>
                <c:ptCount val="1"/>
                <c:pt idx="0">
                  <c:v>Contingencies</c:v>
                </c:pt>
              </c:strCache>
            </c:strRef>
          </c:tx>
          <c:spPr>
            <a:solidFill>
              <a:schemeClr val="accent3">
                <a:lumMod val="80000"/>
                <a:lumOff val="20000"/>
              </a:schemeClr>
            </a:solidFill>
            <a:ln>
              <a:noFill/>
            </a:ln>
            <a:effectLst/>
          </c:spPr>
          <c:invertIfNegative val="0"/>
          <c:cat>
            <c:multiLvlStrRef>
              <c:f>Summary!$B$49:$F$50</c:f>
              <c:multiLvlStrCache>
                <c:ptCount val="5"/>
                <c:lvl>
                  <c:pt idx="0">
                    <c:v>0</c:v>
                  </c:pt>
                  <c:pt idx="1">
                    <c:v> 1-2 </c:v>
                  </c:pt>
                  <c:pt idx="2">
                    <c:v> 3-5 </c:v>
                  </c:pt>
                  <c:pt idx="3">
                    <c:v> 6-10 </c:v>
                  </c:pt>
                  <c:pt idx="4">
                    <c:v> 11-25 </c:v>
                  </c:pt>
                </c:lvl>
                <c:lvl>
                  <c:pt idx="0">
                    <c:v> Years </c:v>
                  </c:pt>
                </c:lvl>
              </c:multiLvlStrCache>
            </c:multiLvlStrRef>
          </c:cat>
          <c:val>
            <c:numRef>
              <c:f>Summary!$B$66:$F$66</c:f>
              <c:numCache>
                <c:formatCode>_(* #,##0.00_);_(* \(#,##0.00\);_(* "-"??_);_(@_)</c:formatCode>
                <c:ptCount val="5"/>
                <c:pt idx="0">
                  <c:v>586130</c:v>
                </c:pt>
                <c:pt idx="1">
                  <c:v>7090</c:v>
                </c:pt>
                <c:pt idx="2">
                  <c:v>0</c:v>
                </c:pt>
                <c:pt idx="3">
                  <c:v>1640</c:v>
                </c:pt>
                <c:pt idx="4">
                  <c:v>0</c:v>
                </c:pt>
              </c:numCache>
            </c:numRef>
          </c:val>
          <c:extLst>
            <c:ext xmlns:c16="http://schemas.microsoft.com/office/drawing/2014/chart" uri="{C3380CC4-5D6E-409C-BE32-E72D297353CC}">
              <c16:uniqueId val="{0000000E-CDB6-4883-B1E5-06B454281461}"/>
            </c:ext>
          </c:extLst>
        </c:ser>
        <c:ser>
          <c:idx val="15"/>
          <c:order val="15"/>
          <c:tx>
            <c:strRef>
              <c:f>Summary!$A$67</c:f>
              <c:strCache>
                <c:ptCount val="1"/>
                <c:pt idx="0">
                  <c:v>Preliminaries</c:v>
                </c:pt>
              </c:strCache>
            </c:strRef>
          </c:tx>
          <c:spPr>
            <a:solidFill>
              <a:schemeClr val="accent4">
                <a:lumMod val="80000"/>
                <a:lumOff val="20000"/>
              </a:schemeClr>
            </a:solidFill>
            <a:ln>
              <a:noFill/>
            </a:ln>
            <a:effectLst/>
          </c:spPr>
          <c:invertIfNegative val="0"/>
          <c:cat>
            <c:multiLvlStrRef>
              <c:f>Summary!$B$49:$F$50</c:f>
              <c:multiLvlStrCache>
                <c:ptCount val="5"/>
                <c:lvl>
                  <c:pt idx="0">
                    <c:v>0</c:v>
                  </c:pt>
                  <c:pt idx="1">
                    <c:v> 1-2 </c:v>
                  </c:pt>
                  <c:pt idx="2">
                    <c:v> 3-5 </c:v>
                  </c:pt>
                  <c:pt idx="3">
                    <c:v> 6-10 </c:v>
                  </c:pt>
                  <c:pt idx="4">
                    <c:v> 11-25 </c:v>
                  </c:pt>
                </c:lvl>
                <c:lvl>
                  <c:pt idx="0">
                    <c:v> Years </c:v>
                  </c:pt>
                </c:lvl>
              </c:multiLvlStrCache>
            </c:multiLvlStrRef>
          </c:cat>
          <c:val>
            <c:numRef>
              <c:f>Summary!$B$67:$F$67</c:f>
              <c:numCache>
                <c:formatCode>_(* #,##0.00_);_(* \(#,##0.00\);_(* "-"??_);_(@_)</c:formatCode>
                <c:ptCount val="5"/>
                <c:pt idx="0">
                  <c:v>644750</c:v>
                </c:pt>
                <c:pt idx="1">
                  <c:v>7800</c:v>
                </c:pt>
                <c:pt idx="2">
                  <c:v>0</c:v>
                </c:pt>
                <c:pt idx="3">
                  <c:v>1810</c:v>
                </c:pt>
                <c:pt idx="4">
                  <c:v>0</c:v>
                </c:pt>
              </c:numCache>
            </c:numRef>
          </c:val>
          <c:extLst>
            <c:ext xmlns:c16="http://schemas.microsoft.com/office/drawing/2014/chart" uri="{C3380CC4-5D6E-409C-BE32-E72D297353CC}">
              <c16:uniqueId val="{0000000F-CDB6-4883-B1E5-06B454281461}"/>
            </c:ext>
          </c:extLst>
        </c:ser>
        <c:ser>
          <c:idx val="16"/>
          <c:order val="16"/>
          <c:tx>
            <c:strRef>
              <c:f>Summary!$A$68</c:f>
              <c:strCache>
                <c:ptCount val="1"/>
                <c:pt idx="0">
                  <c:v>Engineering and Management</c:v>
                </c:pt>
              </c:strCache>
            </c:strRef>
          </c:tx>
          <c:spPr>
            <a:solidFill>
              <a:schemeClr val="accent5">
                <a:lumMod val="80000"/>
                <a:lumOff val="20000"/>
              </a:schemeClr>
            </a:solidFill>
            <a:ln>
              <a:noFill/>
            </a:ln>
            <a:effectLst/>
          </c:spPr>
          <c:invertIfNegative val="0"/>
          <c:cat>
            <c:multiLvlStrRef>
              <c:f>Summary!$B$49:$F$50</c:f>
              <c:multiLvlStrCache>
                <c:ptCount val="5"/>
                <c:lvl>
                  <c:pt idx="0">
                    <c:v>0</c:v>
                  </c:pt>
                  <c:pt idx="1">
                    <c:v> 1-2 </c:v>
                  </c:pt>
                  <c:pt idx="2">
                    <c:v> 3-5 </c:v>
                  </c:pt>
                  <c:pt idx="3">
                    <c:v> 6-10 </c:v>
                  </c:pt>
                  <c:pt idx="4">
                    <c:v> 11-25 </c:v>
                  </c:pt>
                </c:lvl>
                <c:lvl>
                  <c:pt idx="0">
                    <c:v> Years </c:v>
                  </c:pt>
                </c:lvl>
              </c:multiLvlStrCache>
            </c:multiLvlStrRef>
          </c:cat>
          <c:val>
            <c:numRef>
              <c:f>Summary!$B$68:$F$68</c:f>
              <c:numCache>
                <c:formatCode>_(* #,##0.00_);_(* \(#,##0.00\);_(* "-"??_);_(@_)</c:formatCode>
                <c:ptCount val="5"/>
                <c:pt idx="0">
                  <c:v>354480</c:v>
                </c:pt>
                <c:pt idx="1">
                  <c:v>4290</c:v>
                </c:pt>
                <c:pt idx="2">
                  <c:v>0</c:v>
                </c:pt>
                <c:pt idx="3">
                  <c:v>100</c:v>
                </c:pt>
                <c:pt idx="4">
                  <c:v>0</c:v>
                </c:pt>
              </c:numCache>
            </c:numRef>
          </c:val>
          <c:extLst>
            <c:ext xmlns:c16="http://schemas.microsoft.com/office/drawing/2014/chart" uri="{C3380CC4-5D6E-409C-BE32-E72D297353CC}">
              <c16:uniqueId val="{00000010-CDB6-4883-B1E5-06B454281461}"/>
            </c:ext>
          </c:extLst>
        </c:ser>
        <c:dLbls>
          <c:showLegendKey val="0"/>
          <c:showVal val="0"/>
          <c:showCatName val="0"/>
          <c:showSerName val="0"/>
          <c:showPercent val="0"/>
          <c:showBubbleSize val="0"/>
        </c:dLbls>
        <c:gapWidth val="219"/>
        <c:overlap val="100"/>
        <c:axId val="897758104"/>
        <c:axId val="897759416"/>
      </c:barChart>
      <c:catAx>
        <c:axId val="897758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759416"/>
        <c:crosses val="autoZero"/>
        <c:auto val="1"/>
        <c:lblAlgn val="ctr"/>
        <c:lblOffset val="100"/>
        <c:noMultiLvlLbl val="0"/>
      </c:catAx>
      <c:valAx>
        <c:axId val="897759416"/>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758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Austal Cost Distribution per work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416625478414663"/>
          <c:y val="9.2841427633794479E-2"/>
          <c:w val="0.83206507545319131"/>
          <c:h val="0.50603518642811696"/>
        </c:manualLayout>
      </c:layout>
      <c:barChart>
        <c:barDir val="col"/>
        <c:grouping val="stacked"/>
        <c:varyColors val="0"/>
        <c:ser>
          <c:idx val="0"/>
          <c:order val="0"/>
          <c:tx>
            <c:strRef>
              <c:f>Summary!$A$77</c:f>
              <c:strCache>
                <c:ptCount val="1"/>
                <c:pt idx="0">
                  <c:v>Building Fabric</c:v>
                </c:pt>
              </c:strCache>
            </c:strRef>
          </c:tx>
          <c:spPr>
            <a:solidFill>
              <a:schemeClr val="accent1"/>
            </a:solidFill>
            <a:ln>
              <a:noFill/>
            </a:ln>
            <a:effectLst/>
          </c:spPr>
          <c:invertIfNegative val="0"/>
          <c:cat>
            <c:multiLvlStrRef>
              <c:f>Summary!$B$75:$F$76</c:f>
              <c:multiLvlStrCache>
                <c:ptCount val="5"/>
                <c:lvl>
                  <c:pt idx="0">
                    <c:v>0</c:v>
                  </c:pt>
                  <c:pt idx="1">
                    <c:v> 1-2 </c:v>
                  </c:pt>
                  <c:pt idx="2">
                    <c:v> 3-5 </c:v>
                  </c:pt>
                  <c:pt idx="3">
                    <c:v> 6-10 </c:v>
                  </c:pt>
                  <c:pt idx="4">
                    <c:v> 11-25 </c:v>
                  </c:pt>
                </c:lvl>
                <c:lvl>
                  <c:pt idx="0">
                    <c:v> Years </c:v>
                  </c:pt>
                </c:lvl>
              </c:multiLvlStrCache>
            </c:multiLvlStrRef>
          </c:cat>
          <c:val>
            <c:numRef>
              <c:f>Summary!$B$77:$F$77</c:f>
              <c:numCache>
                <c:formatCode>_(* #,##0.00_);_(* \(#,##0.00\);_(* "-"??_);_(@_)</c:formatCode>
                <c:ptCount val="5"/>
                <c:pt idx="0">
                  <c:v>0</c:v>
                </c:pt>
                <c:pt idx="1">
                  <c:v>0</c:v>
                </c:pt>
                <c:pt idx="2">
                  <c:v>0</c:v>
                </c:pt>
                <c:pt idx="3">
                  <c:v>0</c:v>
                </c:pt>
                <c:pt idx="4">
                  <c:v>0</c:v>
                </c:pt>
              </c:numCache>
            </c:numRef>
          </c:val>
          <c:extLst>
            <c:ext xmlns:c16="http://schemas.microsoft.com/office/drawing/2014/chart" uri="{C3380CC4-5D6E-409C-BE32-E72D297353CC}">
              <c16:uniqueId val="{00000000-7E43-429F-B28C-D74542235E1F}"/>
            </c:ext>
          </c:extLst>
        </c:ser>
        <c:ser>
          <c:idx val="1"/>
          <c:order val="1"/>
          <c:tx>
            <c:strRef>
              <c:f>Summary!$A$78</c:f>
              <c:strCache>
                <c:ptCount val="1"/>
                <c:pt idx="0">
                  <c:v>Demolition</c:v>
                </c:pt>
              </c:strCache>
            </c:strRef>
          </c:tx>
          <c:spPr>
            <a:solidFill>
              <a:schemeClr val="accent2"/>
            </a:solidFill>
            <a:ln>
              <a:noFill/>
            </a:ln>
            <a:effectLst/>
          </c:spPr>
          <c:invertIfNegative val="0"/>
          <c:cat>
            <c:multiLvlStrRef>
              <c:f>Summary!$B$75:$F$76</c:f>
              <c:multiLvlStrCache>
                <c:ptCount val="5"/>
                <c:lvl>
                  <c:pt idx="0">
                    <c:v>0</c:v>
                  </c:pt>
                  <c:pt idx="1">
                    <c:v> 1-2 </c:v>
                  </c:pt>
                  <c:pt idx="2">
                    <c:v> 3-5 </c:v>
                  </c:pt>
                  <c:pt idx="3">
                    <c:v> 6-10 </c:v>
                  </c:pt>
                  <c:pt idx="4">
                    <c:v> 11-25 </c:v>
                  </c:pt>
                </c:lvl>
                <c:lvl>
                  <c:pt idx="0">
                    <c:v> Years </c:v>
                  </c:pt>
                </c:lvl>
              </c:multiLvlStrCache>
            </c:multiLvlStrRef>
          </c:cat>
          <c:val>
            <c:numRef>
              <c:f>Summary!$B$78:$F$78</c:f>
              <c:numCache>
                <c:formatCode>_(* #,##0.00_);_(* \(#,##0.00\);_(* "-"??_);_(@_)</c:formatCode>
                <c:ptCount val="5"/>
                <c:pt idx="0">
                  <c:v>0</c:v>
                </c:pt>
                <c:pt idx="1">
                  <c:v>0</c:v>
                </c:pt>
                <c:pt idx="2">
                  <c:v>0</c:v>
                </c:pt>
                <c:pt idx="3">
                  <c:v>828550</c:v>
                </c:pt>
                <c:pt idx="4">
                  <c:v>0</c:v>
                </c:pt>
              </c:numCache>
            </c:numRef>
          </c:val>
          <c:extLst>
            <c:ext xmlns:c16="http://schemas.microsoft.com/office/drawing/2014/chart" uri="{C3380CC4-5D6E-409C-BE32-E72D297353CC}">
              <c16:uniqueId val="{00000001-7E43-429F-B28C-D74542235E1F}"/>
            </c:ext>
          </c:extLst>
        </c:ser>
        <c:ser>
          <c:idx val="2"/>
          <c:order val="2"/>
          <c:tx>
            <c:strRef>
              <c:f>Summary!$A$79</c:f>
              <c:strCache>
                <c:ptCount val="1"/>
                <c:pt idx="0">
                  <c:v>Electrical System</c:v>
                </c:pt>
              </c:strCache>
            </c:strRef>
          </c:tx>
          <c:spPr>
            <a:solidFill>
              <a:schemeClr val="accent3"/>
            </a:solidFill>
            <a:ln>
              <a:noFill/>
            </a:ln>
            <a:effectLst/>
          </c:spPr>
          <c:invertIfNegative val="0"/>
          <c:cat>
            <c:multiLvlStrRef>
              <c:f>Summary!$B$75:$F$76</c:f>
              <c:multiLvlStrCache>
                <c:ptCount val="5"/>
                <c:lvl>
                  <c:pt idx="0">
                    <c:v>0</c:v>
                  </c:pt>
                  <c:pt idx="1">
                    <c:v> 1-2 </c:v>
                  </c:pt>
                  <c:pt idx="2">
                    <c:v> 3-5 </c:v>
                  </c:pt>
                  <c:pt idx="3">
                    <c:v> 6-10 </c:v>
                  </c:pt>
                  <c:pt idx="4">
                    <c:v> 11-25 </c:v>
                  </c:pt>
                </c:lvl>
                <c:lvl>
                  <c:pt idx="0">
                    <c:v> Years </c:v>
                  </c:pt>
                </c:lvl>
              </c:multiLvlStrCache>
            </c:multiLvlStrRef>
          </c:cat>
          <c:val>
            <c:numRef>
              <c:f>Summary!$B$79:$F$79</c:f>
              <c:numCache>
                <c:formatCode>_(* #,##0.00_);_(* \(#,##0.00\);_(* "-"??_);_(@_)</c:formatCode>
                <c:ptCount val="5"/>
                <c:pt idx="0">
                  <c:v>494340</c:v>
                </c:pt>
                <c:pt idx="1">
                  <c:v>0</c:v>
                </c:pt>
                <c:pt idx="2">
                  <c:v>0</c:v>
                </c:pt>
                <c:pt idx="3">
                  <c:v>0</c:v>
                </c:pt>
                <c:pt idx="4">
                  <c:v>215810</c:v>
                </c:pt>
              </c:numCache>
            </c:numRef>
          </c:val>
          <c:extLst>
            <c:ext xmlns:c16="http://schemas.microsoft.com/office/drawing/2014/chart" uri="{C3380CC4-5D6E-409C-BE32-E72D297353CC}">
              <c16:uniqueId val="{00000002-7E43-429F-B28C-D74542235E1F}"/>
            </c:ext>
          </c:extLst>
        </c:ser>
        <c:ser>
          <c:idx val="3"/>
          <c:order val="3"/>
          <c:tx>
            <c:strRef>
              <c:f>Summary!$A$80</c:f>
              <c:strCache>
                <c:ptCount val="1"/>
                <c:pt idx="0">
                  <c:v>Environmental</c:v>
                </c:pt>
              </c:strCache>
            </c:strRef>
          </c:tx>
          <c:spPr>
            <a:solidFill>
              <a:schemeClr val="accent4"/>
            </a:solidFill>
            <a:ln>
              <a:noFill/>
            </a:ln>
            <a:effectLst/>
          </c:spPr>
          <c:invertIfNegative val="0"/>
          <c:cat>
            <c:multiLvlStrRef>
              <c:f>Summary!$B$75:$F$76</c:f>
              <c:multiLvlStrCache>
                <c:ptCount val="5"/>
                <c:lvl>
                  <c:pt idx="0">
                    <c:v>0</c:v>
                  </c:pt>
                  <c:pt idx="1">
                    <c:v> 1-2 </c:v>
                  </c:pt>
                  <c:pt idx="2">
                    <c:v> 3-5 </c:v>
                  </c:pt>
                  <c:pt idx="3">
                    <c:v> 6-10 </c:v>
                  </c:pt>
                  <c:pt idx="4">
                    <c:v> 11-25 </c:v>
                  </c:pt>
                </c:lvl>
                <c:lvl>
                  <c:pt idx="0">
                    <c:v> Years </c:v>
                  </c:pt>
                </c:lvl>
              </c:multiLvlStrCache>
            </c:multiLvlStrRef>
          </c:cat>
          <c:val>
            <c:numRef>
              <c:f>Summary!$B$80:$F$80</c:f>
              <c:numCache>
                <c:formatCode>_(* #,##0.00_);_(* \(#,##0.00\);_(* "-"??_);_(@_)</c:formatCode>
                <c:ptCount val="5"/>
                <c:pt idx="0">
                  <c:v>32500</c:v>
                </c:pt>
                <c:pt idx="1">
                  <c:v>0</c:v>
                </c:pt>
                <c:pt idx="2">
                  <c:v>0</c:v>
                </c:pt>
                <c:pt idx="3">
                  <c:v>0</c:v>
                </c:pt>
                <c:pt idx="4">
                  <c:v>0</c:v>
                </c:pt>
              </c:numCache>
            </c:numRef>
          </c:val>
          <c:extLst>
            <c:ext xmlns:c16="http://schemas.microsoft.com/office/drawing/2014/chart" uri="{C3380CC4-5D6E-409C-BE32-E72D297353CC}">
              <c16:uniqueId val="{00000003-7E43-429F-B28C-D74542235E1F}"/>
            </c:ext>
          </c:extLst>
        </c:ser>
        <c:ser>
          <c:idx val="4"/>
          <c:order val="4"/>
          <c:tx>
            <c:strRef>
              <c:f>Summary!$A$81</c:f>
              <c:strCache>
                <c:ptCount val="1"/>
                <c:pt idx="0">
                  <c:v>Fire Protection System</c:v>
                </c:pt>
              </c:strCache>
            </c:strRef>
          </c:tx>
          <c:spPr>
            <a:solidFill>
              <a:schemeClr val="accent5"/>
            </a:solidFill>
            <a:ln>
              <a:noFill/>
            </a:ln>
            <a:effectLst/>
          </c:spPr>
          <c:invertIfNegative val="0"/>
          <c:cat>
            <c:multiLvlStrRef>
              <c:f>Summary!$B$75:$F$76</c:f>
              <c:multiLvlStrCache>
                <c:ptCount val="5"/>
                <c:lvl>
                  <c:pt idx="0">
                    <c:v>0</c:v>
                  </c:pt>
                  <c:pt idx="1">
                    <c:v> 1-2 </c:v>
                  </c:pt>
                  <c:pt idx="2">
                    <c:v> 3-5 </c:v>
                  </c:pt>
                  <c:pt idx="3">
                    <c:v> 6-10 </c:v>
                  </c:pt>
                  <c:pt idx="4">
                    <c:v> 11-25 </c:v>
                  </c:pt>
                </c:lvl>
                <c:lvl>
                  <c:pt idx="0">
                    <c:v> Years </c:v>
                  </c:pt>
                </c:lvl>
              </c:multiLvlStrCache>
            </c:multiLvlStrRef>
          </c:cat>
          <c:val>
            <c:numRef>
              <c:f>Summary!$B$81:$F$81</c:f>
              <c:numCache>
                <c:formatCode>_(* #,##0.00_);_(* \(#,##0.00\);_(* "-"??_);_(@_)</c:formatCode>
                <c:ptCount val="5"/>
                <c:pt idx="0">
                  <c:v>434040</c:v>
                </c:pt>
                <c:pt idx="1">
                  <c:v>0</c:v>
                </c:pt>
                <c:pt idx="2">
                  <c:v>0</c:v>
                </c:pt>
                <c:pt idx="3">
                  <c:v>0</c:v>
                </c:pt>
                <c:pt idx="4">
                  <c:v>0</c:v>
                </c:pt>
              </c:numCache>
            </c:numRef>
          </c:val>
          <c:extLst>
            <c:ext xmlns:c16="http://schemas.microsoft.com/office/drawing/2014/chart" uri="{C3380CC4-5D6E-409C-BE32-E72D297353CC}">
              <c16:uniqueId val="{00000004-7E43-429F-B28C-D74542235E1F}"/>
            </c:ext>
          </c:extLst>
        </c:ser>
        <c:ser>
          <c:idx val="5"/>
          <c:order val="5"/>
          <c:tx>
            <c:strRef>
              <c:f>Summary!$A$82</c:f>
              <c:strCache>
                <c:ptCount val="1"/>
                <c:pt idx="0">
                  <c:v>HVAC</c:v>
                </c:pt>
              </c:strCache>
            </c:strRef>
          </c:tx>
          <c:spPr>
            <a:solidFill>
              <a:schemeClr val="accent6"/>
            </a:solidFill>
            <a:ln>
              <a:noFill/>
            </a:ln>
            <a:effectLst/>
          </c:spPr>
          <c:invertIfNegative val="0"/>
          <c:cat>
            <c:multiLvlStrRef>
              <c:f>Summary!$B$75:$F$76</c:f>
              <c:multiLvlStrCache>
                <c:ptCount val="5"/>
                <c:lvl>
                  <c:pt idx="0">
                    <c:v>0</c:v>
                  </c:pt>
                  <c:pt idx="1">
                    <c:v> 1-2 </c:v>
                  </c:pt>
                  <c:pt idx="2">
                    <c:v> 3-5 </c:v>
                  </c:pt>
                  <c:pt idx="3">
                    <c:v> 6-10 </c:v>
                  </c:pt>
                  <c:pt idx="4">
                    <c:v> 11-25 </c:v>
                  </c:pt>
                </c:lvl>
                <c:lvl>
                  <c:pt idx="0">
                    <c:v> Years </c:v>
                  </c:pt>
                </c:lvl>
              </c:multiLvlStrCache>
            </c:multiLvlStrRef>
          </c:cat>
          <c:val>
            <c:numRef>
              <c:f>Summary!$B$82:$F$82</c:f>
              <c:numCache>
                <c:formatCode>_(* #,##0.00_);_(* \(#,##0.00\);_(* "-"??_);_(@_)</c:formatCode>
                <c:ptCount val="5"/>
                <c:pt idx="0">
                  <c:v>247620</c:v>
                </c:pt>
                <c:pt idx="1">
                  <c:v>0</c:v>
                </c:pt>
                <c:pt idx="2">
                  <c:v>871340</c:v>
                </c:pt>
                <c:pt idx="3">
                  <c:v>110950</c:v>
                </c:pt>
                <c:pt idx="4">
                  <c:v>1929390</c:v>
                </c:pt>
              </c:numCache>
            </c:numRef>
          </c:val>
          <c:extLst>
            <c:ext xmlns:c16="http://schemas.microsoft.com/office/drawing/2014/chart" uri="{C3380CC4-5D6E-409C-BE32-E72D297353CC}">
              <c16:uniqueId val="{00000005-7E43-429F-B28C-D74542235E1F}"/>
            </c:ext>
          </c:extLst>
        </c:ser>
        <c:ser>
          <c:idx val="6"/>
          <c:order val="6"/>
          <c:tx>
            <c:strRef>
              <c:f>Summary!$A$83</c:f>
              <c:strCache>
                <c:ptCount val="1"/>
                <c:pt idx="0">
                  <c:v>Interior</c:v>
                </c:pt>
              </c:strCache>
            </c:strRef>
          </c:tx>
          <c:spPr>
            <a:solidFill>
              <a:schemeClr val="accent1">
                <a:lumMod val="60000"/>
              </a:schemeClr>
            </a:solidFill>
            <a:ln>
              <a:noFill/>
            </a:ln>
            <a:effectLst/>
          </c:spPr>
          <c:invertIfNegative val="0"/>
          <c:cat>
            <c:multiLvlStrRef>
              <c:f>Summary!$B$75:$F$76</c:f>
              <c:multiLvlStrCache>
                <c:ptCount val="5"/>
                <c:lvl>
                  <c:pt idx="0">
                    <c:v>0</c:v>
                  </c:pt>
                  <c:pt idx="1">
                    <c:v> 1-2 </c:v>
                  </c:pt>
                  <c:pt idx="2">
                    <c:v> 3-5 </c:v>
                  </c:pt>
                  <c:pt idx="3">
                    <c:v> 6-10 </c:v>
                  </c:pt>
                  <c:pt idx="4">
                    <c:v> 11-25 </c:v>
                  </c:pt>
                </c:lvl>
                <c:lvl>
                  <c:pt idx="0">
                    <c:v> Years </c:v>
                  </c:pt>
                </c:lvl>
              </c:multiLvlStrCache>
            </c:multiLvlStrRef>
          </c:cat>
          <c:val>
            <c:numRef>
              <c:f>Summary!$B$83:$F$83</c:f>
              <c:numCache>
                <c:formatCode>_(* #,##0.00_);_(* \(#,##0.00\);_(* "-"??_);_(@_)</c:formatCode>
                <c:ptCount val="5"/>
                <c:pt idx="0">
                  <c:v>130440</c:v>
                </c:pt>
                <c:pt idx="1">
                  <c:v>49570</c:v>
                </c:pt>
                <c:pt idx="2">
                  <c:v>25020</c:v>
                </c:pt>
                <c:pt idx="3">
                  <c:v>113020</c:v>
                </c:pt>
                <c:pt idx="4">
                  <c:v>157920</c:v>
                </c:pt>
              </c:numCache>
            </c:numRef>
          </c:val>
          <c:extLst>
            <c:ext xmlns:c16="http://schemas.microsoft.com/office/drawing/2014/chart" uri="{C3380CC4-5D6E-409C-BE32-E72D297353CC}">
              <c16:uniqueId val="{00000006-7E43-429F-B28C-D74542235E1F}"/>
            </c:ext>
          </c:extLst>
        </c:ser>
        <c:ser>
          <c:idx val="7"/>
          <c:order val="7"/>
          <c:tx>
            <c:strRef>
              <c:f>Summary!$A$84</c:f>
              <c:strCache>
                <c:ptCount val="1"/>
                <c:pt idx="0">
                  <c:v>Mechanical System</c:v>
                </c:pt>
              </c:strCache>
            </c:strRef>
          </c:tx>
          <c:spPr>
            <a:solidFill>
              <a:schemeClr val="accent2">
                <a:lumMod val="60000"/>
              </a:schemeClr>
            </a:solidFill>
            <a:ln>
              <a:noFill/>
            </a:ln>
            <a:effectLst/>
          </c:spPr>
          <c:invertIfNegative val="0"/>
          <c:cat>
            <c:multiLvlStrRef>
              <c:f>Summary!$B$75:$F$76</c:f>
              <c:multiLvlStrCache>
                <c:ptCount val="5"/>
                <c:lvl>
                  <c:pt idx="0">
                    <c:v>0</c:v>
                  </c:pt>
                  <c:pt idx="1">
                    <c:v> 1-2 </c:v>
                  </c:pt>
                  <c:pt idx="2">
                    <c:v> 3-5 </c:v>
                  </c:pt>
                  <c:pt idx="3">
                    <c:v> 6-10 </c:v>
                  </c:pt>
                  <c:pt idx="4">
                    <c:v> 11-25 </c:v>
                  </c:pt>
                </c:lvl>
                <c:lvl>
                  <c:pt idx="0">
                    <c:v> Years </c:v>
                  </c:pt>
                </c:lvl>
              </c:multiLvlStrCache>
            </c:multiLvlStrRef>
          </c:cat>
          <c:val>
            <c:numRef>
              <c:f>Summary!$B$84:$F$84</c:f>
              <c:numCache>
                <c:formatCode>_(* #,##0.00_);_(* \(#,##0.00\);_(* "-"??_);_(@_)</c:formatCode>
                <c:ptCount val="5"/>
                <c:pt idx="0">
                  <c:v>0</c:v>
                </c:pt>
                <c:pt idx="1">
                  <c:v>0</c:v>
                </c:pt>
                <c:pt idx="2">
                  <c:v>0</c:v>
                </c:pt>
                <c:pt idx="3">
                  <c:v>0</c:v>
                </c:pt>
                <c:pt idx="4">
                  <c:v>0</c:v>
                </c:pt>
              </c:numCache>
            </c:numRef>
          </c:val>
          <c:extLst>
            <c:ext xmlns:c16="http://schemas.microsoft.com/office/drawing/2014/chart" uri="{C3380CC4-5D6E-409C-BE32-E72D297353CC}">
              <c16:uniqueId val="{00000007-7E43-429F-B28C-D74542235E1F}"/>
            </c:ext>
          </c:extLst>
        </c:ser>
        <c:ser>
          <c:idx val="8"/>
          <c:order val="8"/>
          <c:tx>
            <c:strRef>
              <c:f>Summary!$A$86</c:f>
              <c:strCache>
                <c:ptCount val="1"/>
                <c:pt idx="0">
                  <c:v>Plumbing System</c:v>
                </c:pt>
              </c:strCache>
            </c:strRef>
          </c:tx>
          <c:spPr>
            <a:solidFill>
              <a:schemeClr val="accent3">
                <a:lumMod val="60000"/>
              </a:schemeClr>
            </a:solidFill>
            <a:ln>
              <a:noFill/>
            </a:ln>
            <a:effectLst/>
          </c:spPr>
          <c:invertIfNegative val="0"/>
          <c:cat>
            <c:multiLvlStrRef>
              <c:f>Summary!$B$75:$F$76</c:f>
              <c:multiLvlStrCache>
                <c:ptCount val="5"/>
                <c:lvl>
                  <c:pt idx="0">
                    <c:v>0</c:v>
                  </c:pt>
                  <c:pt idx="1">
                    <c:v> 1-2 </c:v>
                  </c:pt>
                  <c:pt idx="2">
                    <c:v> 3-5 </c:v>
                  </c:pt>
                  <c:pt idx="3">
                    <c:v> 6-10 </c:v>
                  </c:pt>
                  <c:pt idx="4">
                    <c:v> 11-25 </c:v>
                  </c:pt>
                </c:lvl>
                <c:lvl>
                  <c:pt idx="0">
                    <c:v> Years </c:v>
                  </c:pt>
                </c:lvl>
              </c:multiLvlStrCache>
            </c:multiLvlStrRef>
          </c:cat>
          <c:val>
            <c:numRef>
              <c:f>Summary!$B$86:$F$86</c:f>
              <c:numCache>
                <c:formatCode>_(* #,##0.00_);_(* \(#,##0.00\);_(* "-"??_);_(@_)</c:formatCode>
                <c:ptCount val="5"/>
                <c:pt idx="0">
                  <c:v>52970</c:v>
                </c:pt>
                <c:pt idx="1">
                  <c:v>0</c:v>
                </c:pt>
                <c:pt idx="2">
                  <c:v>0</c:v>
                </c:pt>
                <c:pt idx="3">
                  <c:v>0</c:v>
                </c:pt>
                <c:pt idx="4">
                  <c:v>0</c:v>
                </c:pt>
              </c:numCache>
            </c:numRef>
          </c:val>
          <c:extLst>
            <c:ext xmlns:c16="http://schemas.microsoft.com/office/drawing/2014/chart" uri="{C3380CC4-5D6E-409C-BE32-E72D297353CC}">
              <c16:uniqueId val="{00000008-7E43-429F-B28C-D74542235E1F}"/>
            </c:ext>
          </c:extLst>
        </c:ser>
        <c:ser>
          <c:idx val="9"/>
          <c:order val="9"/>
          <c:tx>
            <c:strRef>
              <c:f>Summary!$A$87</c:f>
              <c:strCache>
                <c:ptCount val="1"/>
                <c:pt idx="0">
                  <c:v>Roof</c:v>
                </c:pt>
              </c:strCache>
            </c:strRef>
          </c:tx>
          <c:spPr>
            <a:solidFill>
              <a:schemeClr val="accent4">
                <a:lumMod val="60000"/>
              </a:schemeClr>
            </a:solidFill>
            <a:ln>
              <a:noFill/>
            </a:ln>
            <a:effectLst/>
          </c:spPr>
          <c:invertIfNegative val="0"/>
          <c:cat>
            <c:multiLvlStrRef>
              <c:f>Summary!$B$75:$F$76</c:f>
              <c:multiLvlStrCache>
                <c:ptCount val="5"/>
                <c:lvl>
                  <c:pt idx="0">
                    <c:v>0</c:v>
                  </c:pt>
                  <c:pt idx="1">
                    <c:v> 1-2 </c:v>
                  </c:pt>
                  <c:pt idx="2">
                    <c:v> 3-5 </c:v>
                  </c:pt>
                  <c:pt idx="3">
                    <c:v> 6-10 </c:v>
                  </c:pt>
                  <c:pt idx="4">
                    <c:v> 11-25 </c:v>
                  </c:pt>
                </c:lvl>
                <c:lvl>
                  <c:pt idx="0">
                    <c:v> Years </c:v>
                  </c:pt>
                </c:lvl>
              </c:multiLvlStrCache>
            </c:multiLvlStrRef>
          </c:cat>
          <c:val>
            <c:numRef>
              <c:f>Summary!$B$87:$F$87</c:f>
              <c:numCache>
                <c:formatCode>_(* #,##0.00_);_(* \(#,##0.00\);_(* "-"??_);_(@_)</c:formatCode>
                <c:ptCount val="5"/>
                <c:pt idx="0">
                  <c:v>207020</c:v>
                </c:pt>
                <c:pt idx="1">
                  <c:v>0</c:v>
                </c:pt>
                <c:pt idx="2">
                  <c:v>0</c:v>
                </c:pt>
                <c:pt idx="3">
                  <c:v>122360</c:v>
                </c:pt>
                <c:pt idx="4">
                  <c:v>1663640</c:v>
                </c:pt>
              </c:numCache>
            </c:numRef>
          </c:val>
          <c:extLst>
            <c:ext xmlns:c16="http://schemas.microsoft.com/office/drawing/2014/chart" uri="{C3380CC4-5D6E-409C-BE32-E72D297353CC}">
              <c16:uniqueId val="{00000009-7E43-429F-B28C-D74542235E1F}"/>
            </c:ext>
          </c:extLst>
        </c:ser>
        <c:ser>
          <c:idx val="10"/>
          <c:order val="10"/>
          <c:tx>
            <c:strRef>
              <c:f>Summary!$A$88</c:f>
              <c:strCache>
                <c:ptCount val="1"/>
                <c:pt idx="0">
                  <c:v>Structural Elements</c:v>
                </c:pt>
              </c:strCache>
            </c:strRef>
          </c:tx>
          <c:spPr>
            <a:solidFill>
              <a:schemeClr val="accent5">
                <a:lumMod val="60000"/>
              </a:schemeClr>
            </a:solidFill>
            <a:ln>
              <a:noFill/>
            </a:ln>
            <a:effectLst/>
          </c:spPr>
          <c:invertIfNegative val="0"/>
          <c:cat>
            <c:multiLvlStrRef>
              <c:f>Summary!$B$75:$F$76</c:f>
              <c:multiLvlStrCache>
                <c:ptCount val="5"/>
                <c:lvl>
                  <c:pt idx="0">
                    <c:v>0</c:v>
                  </c:pt>
                  <c:pt idx="1">
                    <c:v> 1-2 </c:v>
                  </c:pt>
                  <c:pt idx="2">
                    <c:v> 3-5 </c:v>
                  </c:pt>
                  <c:pt idx="3">
                    <c:v> 6-10 </c:v>
                  </c:pt>
                  <c:pt idx="4">
                    <c:v> 11-25 </c:v>
                  </c:pt>
                </c:lvl>
                <c:lvl>
                  <c:pt idx="0">
                    <c:v> Years </c:v>
                  </c:pt>
                </c:lvl>
              </c:multiLvlStrCache>
            </c:multiLvlStrRef>
          </c:cat>
          <c:val>
            <c:numRef>
              <c:f>Summary!$B$88:$F$88</c:f>
              <c:numCache>
                <c:formatCode>_(* #,##0.00_);_(* \(#,##0.00\);_(* "-"??_);_(@_)</c:formatCode>
                <c:ptCount val="5"/>
                <c:pt idx="0">
                  <c:v>0</c:v>
                </c:pt>
                <c:pt idx="1">
                  <c:v>0</c:v>
                </c:pt>
                <c:pt idx="2">
                  <c:v>0</c:v>
                </c:pt>
                <c:pt idx="3">
                  <c:v>0</c:v>
                </c:pt>
                <c:pt idx="4">
                  <c:v>0</c:v>
                </c:pt>
              </c:numCache>
            </c:numRef>
          </c:val>
          <c:extLst>
            <c:ext xmlns:c16="http://schemas.microsoft.com/office/drawing/2014/chart" uri="{C3380CC4-5D6E-409C-BE32-E72D297353CC}">
              <c16:uniqueId val="{0000000A-7E43-429F-B28C-D74542235E1F}"/>
            </c:ext>
          </c:extLst>
        </c:ser>
        <c:ser>
          <c:idx val="11"/>
          <c:order val="11"/>
          <c:tx>
            <c:strRef>
              <c:f>Summary!$A$89</c:f>
              <c:strCache>
                <c:ptCount val="1"/>
                <c:pt idx="0">
                  <c:v>Structural Upgrade</c:v>
                </c:pt>
              </c:strCache>
            </c:strRef>
          </c:tx>
          <c:spPr>
            <a:solidFill>
              <a:schemeClr val="accent6">
                <a:lumMod val="60000"/>
              </a:schemeClr>
            </a:solidFill>
            <a:ln>
              <a:noFill/>
            </a:ln>
            <a:effectLst/>
          </c:spPr>
          <c:invertIfNegative val="0"/>
          <c:cat>
            <c:multiLvlStrRef>
              <c:f>Summary!$B$75:$F$76</c:f>
              <c:multiLvlStrCache>
                <c:ptCount val="5"/>
                <c:lvl>
                  <c:pt idx="0">
                    <c:v>0</c:v>
                  </c:pt>
                  <c:pt idx="1">
                    <c:v> 1-2 </c:v>
                  </c:pt>
                  <c:pt idx="2">
                    <c:v> 3-5 </c:v>
                  </c:pt>
                  <c:pt idx="3">
                    <c:v> 6-10 </c:v>
                  </c:pt>
                  <c:pt idx="4">
                    <c:v> 11-25 </c:v>
                  </c:pt>
                </c:lvl>
                <c:lvl>
                  <c:pt idx="0">
                    <c:v> Years </c:v>
                  </c:pt>
                </c:lvl>
              </c:multiLvlStrCache>
            </c:multiLvlStrRef>
          </c:cat>
          <c:val>
            <c:numRef>
              <c:f>Summary!$B$89:$F$89</c:f>
              <c:numCache>
                <c:formatCode>_(* #,##0.00_);_(* \(#,##0.00\);_(* "-"??_);_(@_)</c:formatCode>
                <c:ptCount val="5"/>
                <c:pt idx="0">
                  <c:v>3906300</c:v>
                </c:pt>
                <c:pt idx="1">
                  <c:v>0</c:v>
                </c:pt>
                <c:pt idx="2">
                  <c:v>0</c:v>
                </c:pt>
                <c:pt idx="3">
                  <c:v>0</c:v>
                </c:pt>
                <c:pt idx="4">
                  <c:v>0</c:v>
                </c:pt>
              </c:numCache>
            </c:numRef>
          </c:val>
          <c:extLst>
            <c:ext xmlns:c16="http://schemas.microsoft.com/office/drawing/2014/chart" uri="{C3380CC4-5D6E-409C-BE32-E72D297353CC}">
              <c16:uniqueId val="{0000000B-7E43-429F-B28C-D74542235E1F}"/>
            </c:ext>
          </c:extLst>
        </c:ser>
        <c:ser>
          <c:idx val="12"/>
          <c:order val="12"/>
          <c:tx>
            <c:strRef>
              <c:f>Summary!$A$90</c:f>
              <c:strCache>
                <c:ptCount val="1"/>
                <c:pt idx="0">
                  <c:v>Vertical Transportation</c:v>
                </c:pt>
              </c:strCache>
            </c:strRef>
          </c:tx>
          <c:spPr>
            <a:solidFill>
              <a:schemeClr val="accent1">
                <a:lumMod val="80000"/>
                <a:lumOff val="20000"/>
              </a:schemeClr>
            </a:solidFill>
            <a:ln>
              <a:noFill/>
            </a:ln>
            <a:effectLst/>
          </c:spPr>
          <c:invertIfNegative val="0"/>
          <c:cat>
            <c:multiLvlStrRef>
              <c:f>Summary!$B$75:$F$76</c:f>
              <c:multiLvlStrCache>
                <c:ptCount val="5"/>
                <c:lvl>
                  <c:pt idx="0">
                    <c:v>0</c:v>
                  </c:pt>
                  <c:pt idx="1">
                    <c:v> 1-2 </c:v>
                  </c:pt>
                  <c:pt idx="2">
                    <c:v> 3-5 </c:v>
                  </c:pt>
                  <c:pt idx="3">
                    <c:v> 6-10 </c:v>
                  </c:pt>
                  <c:pt idx="4">
                    <c:v> 11-25 </c:v>
                  </c:pt>
                </c:lvl>
                <c:lvl>
                  <c:pt idx="0">
                    <c:v> Years </c:v>
                  </c:pt>
                </c:lvl>
              </c:multiLvlStrCache>
            </c:multiLvlStrRef>
          </c:cat>
          <c:val>
            <c:numRef>
              <c:f>Summary!$B$90:$F$90</c:f>
              <c:numCache>
                <c:formatCode>_(* #,##0.00_);_(* \(#,##0.00\);_(* "-"??_);_(@_)</c:formatCode>
                <c:ptCount val="5"/>
                <c:pt idx="0">
                  <c:v>0</c:v>
                </c:pt>
                <c:pt idx="1">
                  <c:v>0</c:v>
                </c:pt>
                <c:pt idx="2">
                  <c:v>0</c:v>
                </c:pt>
                <c:pt idx="3">
                  <c:v>0</c:v>
                </c:pt>
                <c:pt idx="4">
                  <c:v>0</c:v>
                </c:pt>
              </c:numCache>
            </c:numRef>
          </c:val>
          <c:extLst>
            <c:ext xmlns:c16="http://schemas.microsoft.com/office/drawing/2014/chart" uri="{C3380CC4-5D6E-409C-BE32-E72D297353CC}">
              <c16:uniqueId val="{0000000C-7E43-429F-B28C-D74542235E1F}"/>
            </c:ext>
          </c:extLst>
        </c:ser>
        <c:ser>
          <c:idx val="13"/>
          <c:order val="13"/>
          <c:tx>
            <c:strRef>
              <c:f>Summary!$A$91</c:f>
              <c:strCache>
                <c:ptCount val="1"/>
                <c:pt idx="0">
                  <c:v>Miscellaneous</c:v>
                </c:pt>
              </c:strCache>
            </c:strRef>
          </c:tx>
          <c:spPr>
            <a:solidFill>
              <a:schemeClr val="accent2">
                <a:lumMod val="80000"/>
                <a:lumOff val="20000"/>
              </a:schemeClr>
            </a:solidFill>
            <a:ln>
              <a:noFill/>
            </a:ln>
            <a:effectLst/>
          </c:spPr>
          <c:invertIfNegative val="0"/>
          <c:cat>
            <c:multiLvlStrRef>
              <c:f>Summary!$B$75:$F$76</c:f>
              <c:multiLvlStrCache>
                <c:ptCount val="5"/>
                <c:lvl>
                  <c:pt idx="0">
                    <c:v>0</c:v>
                  </c:pt>
                  <c:pt idx="1">
                    <c:v> 1-2 </c:v>
                  </c:pt>
                  <c:pt idx="2">
                    <c:v> 3-5 </c:v>
                  </c:pt>
                  <c:pt idx="3">
                    <c:v> 6-10 </c:v>
                  </c:pt>
                  <c:pt idx="4">
                    <c:v> 11-25 </c:v>
                  </c:pt>
                </c:lvl>
                <c:lvl>
                  <c:pt idx="0">
                    <c:v> Years </c:v>
                  </c:pt>
                </c:lvl>
              </c:multiLvlStrCache>
            </c:multiLvlStrRef>
          </c:cat>
          <c:val>
            <c:numRef>
              <c:f>Summary!$B$91:$F$91</c:f>
              <c:numCache>
                <c:formatCode>_(* #,##0.00_);_(* \(#,##0.00\);_(* "-"??_);_(@_)</c:formatCode>
                <c:ptCount val="5"/>
                <c:pt idx="0">
                  <c:v>911080</c:v>
                </c:pt>
                <c:pt idx="1">
                  <c:v>0</c:v>
                </c:pt>
                <c:pt idx="2">
                  <c:v>0</c:v>
                </c:pt>
                <c:pt idx="3">
                  <c:v>0</c:v>
                </c:pt>
                <c:pt idx="4">
                  <c:v>0</c:v>
                </c:pt>
              </c:numCache>
            </c:numRef>
          </c:val>
          <c:extLst>
            <c:ext xmlns:c16="http://schemas.microsoft.com/office/drawing/2014/chart" uri="{C3380CC4-5D6E-409C-BE32-E72D297353CC}">
              <c16:uniqueId val="{0000000D-7E43-429F-B28C-D74542235E1F}"/>
            </c:ext>
          </c:extLst>
        </c:ser>
        <c:ser>
          <c:idx val="14"/>
          <c:order val="14"/>
          <c:tx>
            <c:strRef>
              <c:f>Summary!$A$92</c:f>
              <c:strCache>
                <c:ptCount val="1"/>
                <c:pt idx="0">
                  <c:v>Contingencies</c:v>
                </c:pt>
              </c:strCache>
            </c:strRef>
          </c:tx>
          <c:spPr>
            <a:solidFill>
              <a:schemeClr val="accent3">
                <a:lumMod val="80000"/>
                <a:lumOff val="20000"/>
              </a:schemeClr>
            </a:solidFill>
            <a:ln>
              <a:noFill/>
            </a:ln>
            <a:effectLst/>
          </c:spPr>
          <c:invertIfNegative val="0"/>
          <c:cat>
            <c:multiLvlStrRef>
              <c:f>Summary!$B$75:$F$76</c:f>
              <c:multiLvlStrCache>
                <c:ptCount val="5"/>
                <c:lvl>
                  <c:pt idx="0">
                    <c:v>0</c:v>
                  </c:pt>
                  <c:pt idx="1">
                    <c:v> 1-2 </c:v>
                  </c:pt>
                  <c:pt idx="2">
                    <c:v> 3-5 </c:v>
                  </c:pt>
                  <c:pt idx="3">
                    <c:v> 6-10 </c:v>
                  </c:pt>
                  <c:pt idx="4">
                    <c:v> 11-25 </c:v>
                  </c:pt>
                </c:lvl>
                <c:lvl>
                  <c:pt idx="0">
                    <c:v> Years </c:v>
                  </c:pt>
                </c:lvl>
              </c:multiLvlStrCache>
            </c:multiLvlStrRef>
          </c:cat>
          <c:val>
            <c:numRef>
              <c:f>Summary!$B$92:$F$92</c:f>
              <c:numCache>
                <c:formatCode>_(* #,##0.00_);_(* \(#,##0.00\);_(* "-"??_);_(@_)</c:formatCode>
                <c:ptCount val="5"/>
                <c:pt idx="0">
                  <c:v>730430</c:v>
                </c:pt>
                <c:pt idx="1">
                  <c:v>0</c:v>
                </c:pt>
                <c:pt idx="2">
                  <c:v>0</c:v>
                </c:pt>
                <c:pt idx="3">
                  <c:v>82860</c:v>
                </c:pt>
                <c:pt idx="4">
                  <c:v>0</c:v>
                </c:pt>
              </c:numCache>
            </c:numRef>
          </c:val>
          <c:extLst>
            <c:ext xmlns:c16="http://schemas.microsoft.com/office/drawing/2014/chart" uri="{C3380CC4-5D6E-409C-BE32-E72D297353CC}">
              <c16:uniqueId val="{0000000E-7E43-429F-B28C-D74542235E1F}"/>
            </c:ext>
          </c:extLst>
        </c:ser>
        <c:ser>
          <c:idx val="15"/>
          <c:order val="15"/>
          <c:tx>
            <c:strRef>
              <c:f>Summary!$A$93</c:f>
              <c:strCache>
                <c:ptCount val="1"/>
                <c:pt idx="0">
                  <c:v>Preliminaries</c:v>
                </c:pt>
              </c:strCache>
            </c:strRef>
          </c:tx>
          <c:spPr>
            <a:solidFill>
              <a:schemeClr val="accent4">
                <a:lumMod val="80000"/>
                <a:lumOff val="20000"/>
              </a:schemeClr>
            </a:solidFill>
            <a:ln>
              <a:noFill/>
            </a:ln>
            <a:effectLst/>
          </c:spPr>
          <c:invertIfNegative val="0"/>
          <c:cat>
            <c:multiLvlStrRef>
              <c:f>Summary!$B$75:$F$76</c:f>
              <c:multiLvlStrCache>
                <c:ptCount val="5"/>
                <c:lvl>
                  <c:pt idx="0">
                    <c:v>0</c:v>
                  </c:pt>
                  <c:pt idx="1">
                    <c:v> 1-2 </c:v>
                  </c:pt>
                  <c:pt idx="2">
                    <c:v> 3-5 </c:v>
                  </c:pt>
                  <c:pt idx="3">
                    <c:v> 6-10 </c:v>
                  </c:pt>
                  <c:pt idx="4">
                    <c:v> 11-25 </c:v>
                  </c:pt>
                </c:lvl>
                <c:lvl>
                  <c:pt idx="0">
                    <c:v> Years </c:v>
                  </c:pt>
                </c:lvl>
              </c:multiLvlStrCache>
            </c:multiLvlStrRef>
          </c:cat>
          <c:val>
            <c:numRef>
              <c:f>Summary!$B$93:$F$93</c:f>
              <c:numCache>
                <c:formatCode>_(* #,##0.00_);_(* \(#,##0.00\);_(* "-"??_);_(@_)</c:formatCode>
                <c:ptCount val="5"/>
                <c:pt idx="0">
                  <c:v>803460</c:v>
                </c:pt>
                <c:pt idx="1">
                  <c:v>0</c:v>
                </c:pt>
                <c:pt idx="2">
                  <c:v>0</c:v>
                </c:pt>
                <c:pt idx="3">
                  <c:v>91150</c:v>
                </c:pt>
                <c:pt idx="4">
                  <c:v>0</c:v>
                </c:pt>
              </c:numCache>
            </c:numRef>
          </c:val>
          <c:extLst>
            <c:ext xmlns:c16="http://schemas.microsoft.com/office/drawing/2014/chart" uri="{C3380CC4-5D6E-409C-BE32-E72D297353CC}">
              <c16:uniqueId val="{0000000F-7E43-429F-B28C-D74542235E1F}"/>
            </c:ext>
          </c:extLst>
        </c:ser>
        <c:ser>
          <c:idx val="16"/>
          <c:order val="16"/>
          <c:tx>
            <c:strRef>
              <c:f>Summary!$A$94</c:f>
              <c:strCache>
                <c:ptCount val="1"/>
                <c:pt idx="0">
                  <c:v>Engineering and Management</c:v>
                </c:pt>
              </c:strCache>
            </c:strRef>
          </c:tx>
          <c:spPr>
            <a:solidFill>
              <a:schemeClr val="accent5">
                <a:lumMod val="80000"/>
                <a:lumOff val="20000"/>
              </a:schemeClr>
            </a:solidFill>
            <a:ln>
              <a:noFill/>
            </a:ln>
            <a:effectLst/>
          </c:spPr>
          <c:invertIfNegative val="0"/>
          <c:cat>
            <c:multiLvlStrRef>
              <c:f>Summary!$B$75:$F$76</c:f>
              <c:multiLvlStrCache>
                <c:ptCount val="5"/>
                <c:lvl>
                  <c:pt idx="0">
                    <c:v>0</c:v>
                  </c:pt>
                  <c:pt idx="1">
                    <c:v> 1-2 </c:v>
                  </c:pt>
                  <c:pt idx="2">
                    <c:v> 3-5 </c:v>
                  </c:pt>
                  <c:pt idx="3">
                    <c:v> 6-10 </c:v>
                  </c:pt>
                  <c:pt idx="4">
                    <c:v> 11-25 </c:v>
                  </c:pt>
                </c:lvl>
                <c:lvl>
                  <c:pt idx="0">
                    <c:v> Years </c:v>
                  </c:pt>
                </c:lvl>
              </c:multiLvlStrCache>
            </c:multiLvlStrRef>
          </c:cat>
          <c:val>
            <c:numRef>
              <c:f>Summary!$B$94:$F$94</c:f>
              <c:numCache>
                <c:formatCode>_(* #,##0.00_);_(* \(#,##0.00\);_(* "-"??_);_(@_)</c:formatCode>
                <c:ptCount val="5"/>
                <c:pt idx="0">
                  <c:v>459890</c:v>
                </c:pt>
                <c:pt idx="1">
                  <c:v>0</c:v>
                </c:pt>
                <c:pt idx="2">
                  <c:v>0</c:v>
                </c:pt>
                <c:pt idx="3">
                  <c:v>50130</c:v>
                </c:pt>
                <c:pt idx="4">
                  <c:v>0</c:v>
                </c:pt>
              </c:numCache>
            </c:numRef>
          </c:val>
          <c:extLst>
            <c:ext xmlns:c16="http://schemas.microsoft.com/office/drawing/2014/chart" uri="{C3380CC4-5D6E-409C-BE32-E72D297353CC}">
              <c16:uniqueId val="{00000010-7E43-429F-B28C-D74542235E1F}"/>
            </c:ext>
          </c:extLst>
        </c:ser>
        <c:dLbls>
          <c:showLegendKey val="0"/>
          <c:showVal val="0"/>
          <c:showCatName val="0"/>
          <c:showSerName val="0"/>
          <c:showPercent val="0"/>
          <c:showBubbleSize val="0"/>
        </c:dLbls>
        <c:gapWidth val="150"/>
        <c:overlap val="100"/>
        <c:axId val="922281584"/>
        <c:axId val="922281912"/>
      </c:barChart>
      <c:catAx>
        <c:axId val="922281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281912"/>
        <c:crosses val="autoZero"/>
        <c:auto val="1"/>
        <c:lblAlgn val="ctr"/>
        <c:lblOffset val="100"/>
        <c:noMultiLvlLbl val="0"/>
      </c:catAx>
      <c:valAx>
        <c:axId val="922281912"/>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281584"/>
        <c:crosses val="autoZero"/>
        <c:crossBetween val="between"/>
      </c:valAx>
      <c:spPr>
        <a:noFill/>
        <a:ln>
          <a:noFill/>
        </a:ln>
        <a:effectLst/>
      </c:spPr>
    </c:plotArea>
    <c:legend>
      <c:legendPos val="b"/>
      <c:layout>
        <c:manualLayout>
          <c:xMode val="edge"/>
          <c:yMode val="edge"/>
          <c:x val="1.7538283806764293E-2"/>
          <c:y val="0.69344577407717589"/>
          <c:w val="0.97356641488663942"/>
          <c:h val="0.286723376303644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Dock 6 Cost Distribution per work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Summary!$A$103</c:f>
              <c:strCache>
                <c:ptCount val="1"/>
                <c:pt idx="0">
                  <c:v>Building Fabric</c:v>
                </c:pt>
              </c:strCache>
            </c:strRef>
          </c:tx>
          <c:spPr>
            <a:solidFill>
              <a:schemeClr val="accent1"/>
            </a:solidFill>
            <a:ln>
              <a:noFill/>
            </a:ln>
            <a:effectLst/>
          </c:spPr>
          <c:invertIfNegative val="0"/>
          <c:cat>
            <c:multiLvlStrRef>
              <c:f>Summary!$B$101:$F$102</c:f>
              <c:multiLvlStrCache>
                <c:ptCount val="5"/>
                <c:lvl>
                  <c:pt idx="0">
                    <c:v>0</c:v>
                  </c:pt>
                  <c:pt idx="1">
                    <c:v> 1-2 </c:v>
                  </c:pt>
                  <c:pt idx="2">
                    <c:v> 3-5 </c:v>
                  </c:pt>
                  <c:pt idx="3">
                    <c:v> 6-10 </c:v>
                  </c:pt>
                  <c:pt idx="4">
                    <c:v> 11-25 </c:v>
                  </c:pt>
                </c:lvl>
                <c:lvl>
                  <c:pt idx="0">
                    <c:v> Years </c:v>
                  </c:pt>
                </c:lvl>
              </c:multiLvlStrCache>
            </c:multiLvlStrRef>
          </c:cat>
          <c:val>
            <c:numRef>
              <c:f>Summary!$B$103:$F$103</c:f>
              <c:numCache>
                <c:formatCode>_(* #,##0.00_);_(* \(#,##0.00\);_(* "-"??_);_(@_)</c:formatCode>
                <c:ptCount val="5"/>
                <c:pt idx="0">
                  <c:v>0</c:v>
                </c:pt>
                <c:pt idx="1">
                  <c:v>0</c:v>
                </c:pt>
                <c:pt idx="2">
                  <c:v>0</c:v>
                </c:pt>
                <c:pt idx="3">
                  <c:v>0</c:v>
                </c:pt>
                <c:pt idx="4">
                  <c:v>0</c:v>
                </c:pt>
              </c:numCache>
            </c:numRef>
          </c:val>
          <c:extLst>
            <c:ext xmlns:c16="http://schemas.microsoft.com/office/drawing/2014/chart" uri="{C3380CC4-5D6E-409C-BE32-E72D297353CC}">
              <c16:uniqueId val="{00000000-9C37-4552-91B2-13E9075A0901}"/>
            </c:ext>
          </c:extLst>
        </c:ser>
        <c:ser>
          <c:idx val="1"/>
          <c:order val="1"/>
          <c:tx>
            <c:strRef>
              <c:f>Summary!$A$104</c:f>
              <c:strCache>
                <c:ptCount val="1"/>
                <c:pt idx="0">
                  <c:v>Demolition</c:v>
                </c:pt>
              </c:strCache>
            </c:strRef>
          </c:tx>
          <c:spPr>
            <a:solidFill>
              <a:schemeClr val="accent2"/>
            </a:solidFill>
            <a:ln>
              <a:noFill/>
            </a:ln>
            <a:effectLst/>
          </c:spPr>
          <c:invertIfNegative val="0"/>
          <c:cat>
            <c:multiLvlStrRef>
              <c:f>Summary!$B$101:$F$102</c:f>
              <c:multiLvlStrCache>
                <c:ptCount val="5"/>
                <c:lvl>
                  <c:pt idx="0">
                    <c:v>0</c:v>
                  </c:pt>
                  <c:pt idx="1">
                    <c:v> 1-2 </c:v>
                  </c:pt>
                  <c:pt idx="2">
                    <c:v> 3-5 </c:v>
                  </c:pt>
                  <c:pt idx="3">
                    <c:v> 6-10 </c:v>
                  </c:pt>
                  <c:pt idx="4">
                    <c:v> 11-25 </c:v>
                  </c:pt>
                </c:lvl>
                <c:lvl>
                  <c:pt idx="0">
                    <c:v> Years </c:v>
                  </c:pt>
                </c:lvl>
              </c:multiLvlStrCache>
            </c:multiLvlStrRef>
          </c:cat>
          <c:val>
            <c:numRef>
              <c:f>Summary!$B$104:$F$104</c:f>
              <c:numCache>
                <c:formatCode>_(* #,##0.00_);_(* \(#,##0.00\);_(* "-"??_);_(@_)</c:formatCode>
                <c:ptCount val="5"/>
                <c:pt idx="0">
                  <c:v>0</c:v>
                </c:pt>
                <c:pt idx="1">
                  <c:v>0</c:v>
                </c:pt>
                <c:pt idx="2">
                  <c:v>0</c:v>
                </c:pt>
                <c:pt idx="3">
                  <c:v>0</c:v>
                </c:pt>
                <c:pt idx="4">
                  <c:v>0</c:v>
                </c:pt>
              </c:numCache>
            </c:numRef>
          </c:val>
          <c:extLst>
            <c:ext xmlns:c16="http://schemas.microsoft.com/office/drawing/2014/chart" uri="{C3380CC4-5D6E-409C-BE32-E72D297353CC}">
              <c16:uniqueId val="{00000001-9C37-4552-91B2-13E9075A0901}"/>
            </c:ext>
          </c:extLst>
        </c:ser>
        <c:ser>
          <c:idx val="2"/>
          <c:order val="2"/>
          <c:tx>
            <c:strRef>
              <c:f>Summary!$A$105</c:f>
              <c:strCache>
                <c:ptCount val="1"/>
                <c:pt idx="0">
                  <c:v>Electrical System</c:v>
                </c:pt>
              </c:strCache>
            </c:strRef>
          </c:tx>
          <c:spPr>
            <a:solidFill>
              <a:schemeClr val="accent3"/>
            </a:solidFill>
            <a:ln>
              <a:noFill/>
            </a:ln>
            <a:effectLst/>
          </c:spPr>
          <c:invertIfNegative val="0"/>
          <c:cat>
            <c:multiLvlStrRef>
              <c:f>Summary!$B$101:$F$102</c:f>
              <c:multiLvlStrCache>
                <c:ptCount val="5"/>
                <c:lvl>
                  <c:pt idx="0">
                    <c:v>0</c:v>
                  </c:pt>
                  <c:pt idx="1">
                    <c:v> 1-2 </c:v>
                  </c:pt>
                  <c:pt idx="2">
                    <c:v> 3-5 </c:v>
                  </c:pt>
                  <c:pt idx="3">
                    <c:v> 6-10 </c:v>
                  </c:pt>
                  <c:pt idx="4">
                    <c:v> 11-25 </c:v>
                  </c:pt>
                </c:lvl>
                <c:lvl>
                  <c:pt idx="0">
                    <c:v> Years </c:v>
                  </c:pt>
                </c:lvl>
              </c:multiLvlStrCache>
            </c:multiLvlStrRef>
          </c:cat>
          <c:val>
            <c:numRef>
              <c:f>Summary!$B$105:$F$105</c:f>
              <c:numCache>
                <c:formatCode>_(* #,##0.00_);_(* \(#,##0.00\);_(* "-"??_);_(@_)</c:formatCode>
                <c:ptCount val="5"/>
                <c:pt idx="0">
                  <c:v>453150</c:v>
                </c:pt>
                <c:pt idx="1">
                  <c:v>0</c:v>
                </c:pt>
                <c:pt idx="2">
                  <c:v>0</c:v>
                </c:pt>
                <c:pt idx="3">
                  <c:v>0</c:v>
                </c:pt>
                <c:pt idx="4">
                  <c:v>53270</c:v>
                </c:pt>
              </c:numCache>
            </c:numRef>
          </c:val>
          <c:extLst>
            <c:ext xmlns:c16="http://schemas.microsoft.com/office/drawing/2014/chart" uri="{C3380CC4-5D6E-409C-BE32-E72D297353CC}">
              <c16:uniqueId val="{00000002-9C37-4552-91B2-13E9075A0901}"/>
            </c:ext>
          </c:extLst>
        </c:ser>
        <c:ser>
          <c:idx val="3"/>
          <c:order val="3"/>
          <c:tx>
            <c:strRef>
              <c:f>Summary!$A$106</c:f>
              <c:strCache>
                <c:ptCount val="1"/>
                <c:pt idx="0">
                  <c:v>Environmental</c:v>
                </c:pt>
              </c:strCache>
            </c:strRef>
          </c:tx>
          <c:spPr>
            <a:solidFill>
              <a:schemeClr val="accent4"/>
            </a:solidFill>
            <a:ln>
              <a:noFill/>
            </a:ln>
            <a:effectLst/>
          </c:spPr>
          <c:invertIfNegative val="0"/>
          <c:cat>
            <c:multiLvlStrRef>
              <c:f>Summary!$B$101:$F$102</c:f>
              <c:multiLvlStrCache>
                <c:ptCount val="5"/>
                <c:lvl>
                  <c:pt idx="0">
                    <c:v>0</c:v>
                  </c:pt>
                  <c:pt idx="1">
                    <c:v> 1-2 </c:v>
                  </c:pt>
                  <c:pt idx="2">
                    <c:v> 3-5 </c:v>
                  </c:pt>
                  <c:pt idx="3">
                    <c:v> 6-10 </c:v>
                  </c:pt>
                  <c:pt idx="4">
                    <c:v> 11-25 </c:v>
                  </c:pt>
                </c:lvl>
                <c:lvl>
                  <c:pt idx="0">
                    <c:v> Years </c:v>
                  </c:pt>
                </c:lvl>
              </c:multiLvlStrCache>
            </c:multiLvlStrRef>
          </c:cat>
          <c:val>
            <c:numRef>
              <c:f>Summary!$B$106:$F$106</c:f>
              <c:numCache>
                <c:formatCode>_(* #,##0.00_);_(* \(#,##0.00\);_(* "-"??_);_(@_)</c:formatCode>
                <c:ptCount val="5"/>
                <c:pt idx="0">
                  <c:v>32500</c:v>
                </c:pt>
                <c:pt idx="1">
                  <c:v>0</c:v>
                </c:pt>
                <c:pt idx="2">
                  <c:v>0</c:v>
                </c:pt>
                <c:pt idx="3">
                  <c:v>0</c:v>
                </c:pt>
                <c:pt idx="4">
                  <c:v>0</c:v>
                </c:pt>
              </c:numCache>
            </c:numRef>
          </c:val>
          <c:extLst>
            <c:ext xmlns:c16="http://schemas.microsoft.com/office/drawing/2014/chart" uri="{C3380CC4-5D6E-409C-BE32-E72D297353CC}">
              <c16:uniqueId val="{00000003-9C37-4552-91B2-13E9075A0901}"/>
            </c:ext>
          </c:extLst>
        </c:ser>
        <c:ser>
          <c:idx val="4"/>
          <c:order val="4"/>
          <c:tx>
            <c:strRef>
              <c:f>Summary!$A$107</c:f>
              <c:strCache>
                <c:ptCount val="1"/>
                <c:pt idx="0">
                  <c:v>Fire Protection System</c:v>
                </c:pt>
              </c:strCache>
            </c:strRef>
          </c:tx>
          <c:spPr>
            <a:solidFill>
              <a:schemeClr val="accent5"/>
            </a:solidFill>
            <a:ln>
              <a:noFill/>
            </a:ln>
            <a:effectLst/>
          </c:spPr>
          <c:invertIfNegative val="0"/>
          <c:cat>
            <c:multiLvlStrRef>
              <c:f>Summary!$B$101:$F$102</c:f>
              <c:multiLvlStrCache>
                <c:ptCount val="5"/>
                <c:lvl>
                  <c:pt idx="0">
                    <c:v>0</c:v>
                  </c:pt>
                  <c:pt idx="1">
                    <c:v> 1-2 </c:v>
                  </c:pt>
                  <c:pt idx="2">
                    <c:v> 3-5 </c:v>
                  </c:pt>
                  <c:pt idx="3">
                    <c:v> 6-10 </c:v>
                  </c:pt>
                  <c:pt idx="4">
                    <c:v> 11-25 </c:v>
                  </c:pt>
                </c:lvl>
                <c:lvl>
                  <c:pt idx="0">
                    <c:v> Years </c:v>
                  </c:pt>
                </c:lvl>
              </c:multiLvlStrCache>
            </c:multiLvlStrRef>
          </c:cat>
          <c:val>
            <c:numRef>
              <c:f>Summary!$B$107:$F$107</c:f>
              <c:numCache>
                <c:formatCode>_(* #,##0.00_);_(* \(#,##0.00\);_(* "-"??_);_(@_)</c:formatCode>
                <c:ptCount val="5"/>
                <c:pt idx="0">
                  <c:v>210330</c:v>
                </c:pt>
                <c:pt idx="1">
                  <c:v>0</c:v>
                </c:pt>
                <c:pt idx="2">
                  <c:v>0</c:v>
                </c:pt>
                <c:pt idx="3">
                  <c:v>0</c:v>
                </c:pt>
                <c:pt idx="4">
                  <c:v>0</c:v>
                </c:pt>
              </c:numCache>
            </c:numRef>
          </c:val>
          <c:extLst>
            <c:ext xmlns:c16="http://schemas.microsoft.com/office/drawing/2014/chart" uri="{C3380CC4-5D6E-409C-BE32-E72D297353CC}">
              <c16:uniqueId val="{00000004-9C37-4552-91B2-13E9075A0901}"/>
            </c:ext>
          </c:extLst>
        </c:ser>
        <c:ser>
          <c:idx val="5"/>
          <c:order val="5"/>
          <c:tx>
            <c:strRef>
              <c:f>Summary!$A$108</c:f>
              <c:strCache>
                <c:ptCount val="1"/>
                <c:pt idx="0">
                  <c:v>HVAC</c:v>
                </c:pt>
              </c:strCache>
            </c:strRef>
          </c:tx>
          <c:spPr>
            <a:solidFill>
              <a:schemeClr val="accent6"/>
            </a:solidFill>
            <a:ln>
              <a:noFill/>
            </a:ln>
            <a:effectLst/>
          </c:spPr>
          <c:invertIfNegative val="0"/>
          <c:cat>
            <c:multiLvlStrRef>
              <c:f>Summary!$B$101:$F$102</c:f>
              <c:multiLvlStrCache>
                <c:ptCount val="5"/>
                <c:lvl>
                  <c:pt idx="0">
                    <c:v>0</c:v>
                  </c:pt>
                  <c:pt idx="1">
                    <c:v> 1-2 </c:v>
                  </c:pt>
                  <c:pt idx="2">
                    <c:v> 3-5 </c:v>
                  </c:pt>
                  <c:pt idx="3">
                    <c:v> 6-10 </c:v>
                  </c:pt>
                  <c:pt idx="4">
                    <c:v> 11-25 </c:v>
                  </c:pt>
                </c:lvl>
                <c:lvl>
                  <c:pt idx="0">
                    <c:v> Years </c:v>
                  </c:pt>
                </c:lvl>
              </c:multiLvlStrCache>
            </c:multiLvlStrRef>
          </c:cat>
          <c:val>
            <c:numRef>
              <c:f>Summary!$B$108:$F$108</c:f>
              <c:numCache>
                <c:formatCode>_(* #,##0.00_);_(* \(#,##0.00\);_(* "-"??_);_(@_)</c:formatCode>
                <c:ptCount val="5"/>
                <c:pt idx="0">
                  <c:v>151630</c:v>
                </c:pt>
                <c:pt idx="1">
                  <c:v>0</c:v>
                </c:pt>
                <c:pt idx="2">
                  <c:v>800970</c:v>
                </c:pt>
                <c:pt idx="3">
                  <c:v>5500</c:v>
                </c:pt>
                <c:pt idx="4">
                  <c:v>1607440</c:v>
                </c:pt>
              </c:numCache>
            </c:numRef>
          </c:val>
          <c:extLst>
            <c:ext xmlns:c16="http://schemas.microsoft.com/office/drawing/2014/chart" uri="{C3380CC4-5D6E-409C-BE32-E72D297353CC}">
              <c16:uniqueId val="{00000005-9C37-4552-91B2-13E9075A0901}"/>
            </c:ext>
          </c:extLst>
        </c:ser>
        <c:ser>
          <c:idx val="6"/>
          <c:order val="6"/>
          <c:tx>
            <c:strRef>
              <c:f>Summary!$A$109</c:f>
              <c:strCache>
                <c:ptCount val="1"/>
                <c:pt idx="0">
                  <c:v>Interior</c:v>
                </c:pt>
              </c:strCache>
            </c:strRef>
          </c:tx>
          <c:spPr>
            <a:solidFill>
              <a:schemeClr val="accent1">
                <a:lumMod val="60000"/>
              </a:schemeClr>
            </a:solidFill>
            <a:ln>
              <a:noFill/>
            </a:ln>
            <a:effectLst/>
          </c:spPr>
          <c:invertIfNegative val="0"/>
          <c:cat>
            <c:multiLvlStrRef>
              <c:f>Summary!$B$101:$F$102</c:f>
              <c:multiLvlStrCache>
                <c:ptCount val="5"/>
                <c:lvl>
                  <c:pt idx="0">
                    <c:v>0</c:v>
                  </c:pt>
                  <c:pt idx="1">
                    <c:v> 1-2 </c:v>
                  </c:pt>
                  <c:pt idx="2">
                    <c:v> 3-5 </c:v>
                  </c:pt>
                  <c:pt idx="3">
                    <c:v> 6-10 </c:v>
                  </c:pt>
                  <c:pt idx="4">
                    <c:v> 11-25 </c:v>
                  </c:pt>
                </c:lvl>
                <c:lvl>
                  <c:pt idx="0">
                    <c:v> Years </c:v>
                  </c:pt>
                </c:lvl>
              </c:multiLvlStrCache>
            </c:multiLvlStrRef>
          </c:cat>
          <c:val>
            <c:numRef>
              <c:f>Summary!$B$109:$F$109</c:f>
              <c:numCache>
                <c:formatCode>_(* #,##0.00_);_(* \(#,##0.00\);_(* "-"??_);_(@_)</c:formatCode>
                <c:ptCount val="5"/>
                <c:pt idx="0">
                  <c:v>147040</c:v>
                </c:pt>
                <c:pt idx="1">
                  <c:v>0</c:v>
                </c:pt>
                <c:pt idx="2">
                  <c:v>69070</c:v>
                </c:pt>
                <c:pt idx="3">
                  <c:v>70160</c:v>
                </c:pt>
                <c:pt idx="4">
                  <c:v>139230</c:v>
                </c:pt>
              </c:numCache>
            </c:numRef>
          </c:val>
          <c:extLst>
            <c:ext xmlns:c16="http://schemas.microsoft.com/office/drawing/2014/chart" uri="{C3380CC4-5D6E-409C-BE32-E72D297353CC}">
              <c16:uniqueId val="{00000006-9C37-4552-91B2-13E9075A0901}"/>
            </c:ext>
          </c:extLst>
        </c:ser>
        <c:ser>
          <c:idx val="7"/>
          <c:order val="7"/>
          <c:tx>
            <c:strRef>
              <c:f>Summary!$A$110</c:f>
              <c:strCache>
                <c:ptCount val="1"/>
                <c:pt idx="0">
                  <c:v>Mechanical System</c:v>
                </c:pt>
              </c:strCache>
            </c:strRef>
          </c:tx>
          <c:spPr>
            <a:solidFill>
              <a:schemeClr val="accent2">
                <a:lumMod val="60000"/>
              </a:schemeClr>
            </a:solidFill>
            <a:ln>
              <a:noFill/>
            </a:ln>
            <a:effectLst/>
          </c:spPr>
          <c:invertIfNegative val="0"/>
          <c:cat>
            <c:multiLvlStrRef>
              <c:f>Summary!$B$101:$F$102</c:f>
              <c:multiLvlStrCache>
                <c:ptCount val="5"/>
                <c:lvl>
                  <c:pt idx="0">
                    <c:v>0</c:v>
                  </c:pt>
                  <c:pt idx="1">
                    <c:v> 1-2 </c:v>
                  </c:pt>
                  <c:pt idx="2">
                    <c:v> 3-5 </c:v>
                  </c:pt>
                  <c:pt idx="3">
                    <c:v> 6-10 </c:v>
                  </c:pt>
                  <c:pt idx="4">
                    <c:v> 11-25 </c:v>
                  </c:pt>
                </c:lvl>
                <c:lvl>
                  <c:pt idx="0">
                    <c:v> Years </c:v>
                  </c:pt>
                </c:lvl>
              </c:multiLvlStrCache>
            </c:multiLvlStrRef>
          </c:cat>
          <c:val>
            <c:numRef>
              <c:f>Summary!$B$110:$F$110</c:f>
              <c:numCache>
                <c:formatCode>_(* #,##0.00_);_(* \(#,##0.00\);_(* "-"??_);_(@_)</c:formatCode>
                <c:ptCount val="5"/>
                <c:pt idx="0">
                  <c:v>0</c:v>
                </c:pt>
                <c:pt idx="1">
                  <c:v>0</c:v>
                </c:pt>
                <c:pt idx="2">
                  <c:v>0</c:v>
                </c:pt>
                <c:pt idx="3">
                  <c:v>0</c:v>
                </c:pt>
                <c:pt idx="4">
                  <c:v>0</c:v>
                </c:pt>
              </c:numCache>
            </c:numRef>
          </c:val>
          <c:extLst>
            <c:ext xmlns:c16="http://schemas.microsoft.com/office/drawing/2014/chart" uri="{C3380CC4-5D6E-409C-BE32-E72D297353CC}">
              <c16:uniqueId val="{00000007-9C37-4552-91B2-13E9075A0901}"/>
            </c:ext>
          </c:extLst>
        </c:ser>
        <c:ser>
          <c:idx val="8"/>
          <c:order val="8"/>
          <c:tx>
            <c:strRef>
              <c:f>Summary!$A$112</c:f>
              <c:strCache>
                <c:ptCount val="1"/>
                <c:pt idx="0">
                  <c:v>Plumbing System</c:v>
                </c:pt>
              </c:strCache>
            </c:strRef>
          </c:tx>
          <c:spPr>
            <a:solidFill>
              <a:schemeClr val="accent3">
                <a:lumMod val="60000"/>
              </a:schemeClr>
            </a:solidFill>
            <a:ln>
              <a:noFill/>
            </a:ln>
            <a:effectLst/>
          </c:spPr>
          <c:invertIfNegative val="0"/>
          <c:cat>
            <c:multiLvlStrRef>
              <c:f>Summary!$B$101:$F$102</c:f>
              <c:multiLvlStrCache>
                <c:ptCount val="5"/>
                <c:lvl>
                  <c:pt idx="0">
                    <c:v>0</c:v>
                  </c:pt>
                  <c:pt idx="1">
                    <c:v> 1-2 </c:v>
                  </c:pt>
                  <c:pt idx="2">
                    <c:v> 3-5 </c:v>
                  </c:pt>
                  <c:pt idx="3">
                    <c:v> 6-10 </c:v>
                  </c:pt>
                  <c:pt idx="4">
                    <c:v> 11-25 </c:v>
                  </c:pt>
                </c:lvl>
                <c:lvl>
                  <c:pt idx="0">
                    <c:v> Years </c:v>
                  </c:pt>
                </c:lvl>
              </c:multiLvlStrCache>
            </c:multiLvlStrRef>
          </c:cat>
          <c:val>
            <c:numRef>
              <c:f>Summary!$B$112:$F$112</c:f>
              <c:numCache>
                <c:formatCode>_(* #,##0.00_);_(* \(#,##0.00\);_(* "-"??_);_(@_)</c:formatCode>
                <c:ptCount val="5"/>
                <c:pt idx="0">
                  <c:v>6870</c:v>
                </c:pt>
                <c:pt idx="1">
                  <c:v>0</c:v>
                </c:pt>
                <c:pt idx="2">
                  <c:v>0</c:v>
                </c:pt>
                <c:pt idx="3">
                  <c:v>0</c:v>
                </c:pt>
                <c:pt idx="4">
                  <c:v>0</c:v>
                </c:pt>
              </c:numCache>
            </c:numRef>
          </c:val>
          <c:extLst>
            <c:ext xmlns:c16="http://schemas.microsoft.com/office/drawing/2014/chart" uri="{C3380CC4-5D6E-409C-BE32-E72D297353CC}">
              <c16:uniqueId val="{00000008-9C37-4552-91B2-13E9075A0901}"/>
            </c:ext>
          </c:extLst>
        </c:ser>
        <c:ser>
          <c:idx val="9"/>
          <c:order val="9"/>
          <c:tx>
            <c:strRef>
              <c:f>Summary!$A$113</c:f>
              <c:strCache>
                <c:ptCount val="1"/>
                <c:pt idx="0">
                  <c:v>Roof</c:v>
                </c:pt>
              </c:strCache>
            </c:strRef>
          </c:tx>
          <c:spPr>
            <a:solidFill>
              <a:schemeClr val="accent4">
                <a:lumMod val="60000"/>
              </a:schemeClr>
            </a:solidFill>
            <a:ln>
              <a:noFill/>
            </a:ln>
            <a:effectLst/>
          </c:spPr>
          <c:invertIfNegative val="0"/>
          <c:cat>
            <c:multiLvlStrRef>
              <c:f>Summary!$B$101:$F$102</c:f>
              <c:multiLvlStrCache>
                <c:ptCount val="5"/>
                <c:lvl>
                  <c:pt idx="0">
                    <c:v>0</c:v>
                  </c:pt>
                  <c:pt idx="1">
                    <c:v> 1-2 </c:v>
                  </c:pt>
                  <c:pt idx="2">
                    <c:v> 3-5 </c:v>
                  </c:pt>
                  <c:pt idx="3">
                    <c:v> 6-10 </c:v>
                  </c:pt>
                  <c:pt idx="4">
                    <c:v> 11-25 </c:v>
                  </c:pt>
                </c:lvl>
                <c:lvl>
                  <c:pt idx="0">
                    <c:v> Years </c:v>
                  </c:pt>
                </c:lvl>
              </c:multiLvlStrCache>
            </c:multiLvlStrRef>
          </c:cat>
          <c:val>
            <c:numRef>
              <c:f>Summary!$B$113:$F$113</c:f>
              <c:numCache>
                <c:formatCode>_(* #,##0.00_);_(* \(#,##0.00\);_(* "-"??_);_(@_)</c:formatCode>
                <c:ptCount val="5"/>
                <c:pt idx="0">
                  <c:v>84620</c:v>
                </c:pt>
                <c:pt idx="1">
                  <c:v>0</c:v>
                </c:pt>
                <c:pt idx="2">
                  <c:v>0</c:v>
                </c:pt>
                <c:pt idx="3">
                  <c:v>0</c:v>
                </c:pt>
                <c:pt idx="4">
                  <c:v>1501400</c:v>
                </c:pt>
              </c:numCache>
            </c:numRef>
          </c:val>
          <c:extLst>
            <c:ext xmlns:c16="http://schemas.microsoft.com/office/drawing/2014/chart" uri="{C3380CC4-5D6E-409C-BE32-E72D297353CC}">
              <c16:uniqueId val="{00000009-9C37-4552-91B2-13E9075A0901}"/>
            </c:ext>
          </c:extLst>
        </c:ser>
        <c:ser>
          <c:idx val="10"/>
          <c:order val="10"/>
          <c:tx>
            <c:strRef>
              <c:f>Summary!$A$114</c:f>
              <c:strCache>
                <c:ptCount val="1"/>
                <c:pt idx="0">
                  <c:v>Structural Elements</c:v>
                </c:pt>
              </c:strCache>
            </c:strRef>
          </c:tx>
          <c:spPr>
            <a:solidFill>
              <a:schemeClr val="accent5">
                <a:lumMod val="60000"/>
              </a:schemeClr>
            </a:solidFill>
            <a:ln>
              <a:noFill/>
            </a:ln>
            <a:effectLst/>
          </c:spPr>
          <c:invertIfNegative val="0"/>
          <c:cat>
            <c:multiLvlStrRef>
              <c:f>Summary!$B$101:$F$102</c:f>
              <c:multiLvlStrCache>
                <c:ptCount val="5"/>
                <c:lvl>
                  <c:pt idx="0">
                    <c:v>0</c:v>
                  </c:pt>
                  <c:pt idx="1">
                    <c:v> 1-2 </c:v>
                  </c:pt>
                  <c:pt idx="2">
                    <c:v> 3-5 </c:v>
                  </c:pt>
                  <c:pt idx="3">
                    <c:v> 6-10 </c:v>
                  </c:pt>
                  <c:pt idx="4">
                    <c:v> 11-25 </c:v>
                  </c:pt>
                </c:lvl>
                <c:lvl>
                  <c:pt idx="0">
                    <c:v> Years </c:v>
                  </c:pt>
                </c:lvl>
              </c:multiLvlStrCache>
            </c:multiLvlStrRef>
          </c:cat>
          <c:val>
            <c:numRef>
              <c:f>Summary!$B$114:$F$114</c:f>
              <c:numCache>
                <c:formatCode>_(* #,##0.00_);_(* \(#,##0.00\);_(* "-"??_);_(@_)</c:formatCode>
                <c:ptCount val="5"/>
                <c:pt idx="0">
                  <c:v>0</c:v>
                </c:pt>
                <c:pt idx="1">
                  <c:v>0</c:v>
                </c:pt>
                <c:pt idx="2">
                  <c:v>0</c:v>
                </c:pt>
                <c:pt idx="3">
                  <c:v>0</c:v>
                </c:pt>
                <c:pt idx="4">
                  <c:v>0</c:v>
                </c:pt>
              </c:numCache>
            </c:numRef>
          </c:val>
          <c:extLst>
            <c:ext xmlns:c16="http://schemas.microsoft.com/office/drawing/2014/chart" uri="{C3380CC4-5D6E-409C-BE32-E72D297353CC}">
              <c16:uniqueId val="{0000000A-9C37-4552-91B2-13E9075A0901}"/>
            </c:ext>
          </c:extLst>
        </c:ser>
        <c:ser>
          <c:idx val="11"/>
          <c:order val="11"/>
          <c:tx>
            <c:strRef>
              <c:f>Summary!$A$115</c:f>
              <c:strCache>
                <c:ptCount val="1"/>
                <c:pt idx="0">
                  <c:v>Structural Upgrade</c:v>
                </c:pt>
              </c:strCache>
            </c:strRef>
          </c:tx>
          <c:spPr>
            <a:solidFill>
              <a:schemeClr val="accent6">
                <a:lumMod val="60000"/>
              </a:schemeClr>
            </a:solidFill>
            <a:ln>
              <a:noFill/>
            </a:ln>
            <a:effectLst/>
          </c:spPr>
          <c:invertIfNegative val="0"/>
          <c:cat>
            <c:multiLvlStrRef>
              <c:f>Summary!$B$101:$F$102</c:f>
              <c:multiLvlStrCache>
                <c:ptCount val="5"/>
                <c:lvl>
                  <c:pt idx="0">
                    <c:v>0</c:v>
                  </c:pt>
                  <c:pt idx="1">
                    <c:v> 1-2 </c:v>
                  </c:pt>
                  <c:pt idx="2">
                    <c:v> 3-5 </c:v>
                  </c:pt>
                  <c:pt idx="3">
                    <c:v> 6-10 </c:v>
                  </c:pt>
                  <c:pt idx="4">
                    <c:v> 11-25 </c:v>
                  </c:pt>
                </c:lvl>
                <c:lvl>
                  <c:pt idx="0">
                    <c:v> Years </c:v>
                  </c:pt>
                </c:lvl>
              </c:multiLvlStrCache>
            </c:multiLvlStrRef>
          </c:cat>
          <c:val>
            <c:numRef>
              <c:f>Summary!$B$115:$F$115</c:f>
              <c:numCache>
                <c:formatCode>_(* #,##0.00_);_(* \(#,##0.00\);_(* "-"??_);_(@_)</c:formatCode>
                <c:ptCount val="5"/>
                <c:pt idx="0">
                  <c:v>3906950</c:v>
                </c:pt>
                <c:pt idx="1">
                  <c:v>0</c:v>
                </c:pt>
                <c:pt idx="2">
                  <c:v>0</c:v>
                </c:pt>
                <c:pt idx="3">
                  <c:v>0</c:v>
                </c:pt>
                <c:pt idx="4">
                  <c:v>0</c:v>
                </c:pt>
              </c:numCache>
            </c:numRef>
          </c:val>
          <c:extLst>
            <c:ext xmlns:c16="http://schemas.microsoft.com/office/drawing/2014/chart" uri="{C3380CC4-5D6E-409C-BE32-E72D297353CC}">
              <c16:uniqueId val="{0000000B-9C37-4552-91B2-13E9075A0901}"/>
            </c:ext>
          </c:extLst>
        </c:ser>
        <c:ser>
          <c:idx val="12"/>
          <c:order val="12"/>
          <c:tx>
            <c:strRef>
              <c:f>Summary!$A$116</c:f>
              <c:strCache>
                <c:ptCount val="1"/>
                <c:pt idx="0">
                  <c:v>Vertical Transportation</c:v>
                </c:pt>
              </c:strCache>
            </c:strRef>
          </c:tx>
          <c:spPr>
            <a:solidFill>
              <a:schemeClr val="accent1">
                <a:lumMod val="80000"/>
                <a:lumOff val="20000"/>
              </a:schemeClr>
            </a:solidFill>
            <a:ln>
              <a:noFill/>
            </a:ln>
            <a:effectLst/>
          </c:spPr>
          <c:invertIfNegative val="0"/>
          <c:cat>
            <c:multiLvlStrRef>
              <c:f>Summary!$B$101:$F$102</c:f>
              <c:multiLvlStrCache>
                <c:ptCount val="5"/>
                <c:lvl>
                  <c:pt idx="0">
                    <c:v>0</c:v>
                  </c:pt>
                  <c:pt idx="1">
                    <c:v> 1-2 </c:v>
                  </c:pt>
                  <c:pt idx="2">
                    <c:v> 3-5 </c:v>
                  </c:pt>
                  <c:pt idx="3">
                    <c:v> 6-10 </c:v>
                  </c:pt>
                  <c:pt idx="4">
                    <c:v> 11-25 </c:v>
                  </c:pt>
                </c:lvl>
                <c:lvl>
                  <c:pt idx="0">
                    <c:v> Years </c:v>
                  </c:pt>
                </c:lvl>
              </c:multiLvlStrCache>
            </c:multiLvlStrRef>
          </c:cat>
          <c:val>
            <c:numRef>
              <c:f>Summary!$B$116:$F$116</c:f>
              <c:numCache>
                <c:formatCode>_(* #,##0.00_);_(* \(#,##0.00\);_(* "-"??_);_(@_)</c:formatCode>
                <c:ptCount val="5"/>
                <c:pt idx="0">
                  <c:v>0</c:v>
                </c:pt>
                <c:pt idx="1">
                  <c:v>0</c:v>
                </c:pt>
                <c:pt idx="2">
                  <c:v>0</c:v>
                </c:pt>
                <c:pt idx="3">
                  <c:v>0</c:v>
                </c:pt>
                <c:pt idx="4">
                  <c:v>0</c:v>
                </c:pt>
              </c:numCache>
            </c:numRef>
          </c:val>
          <c:extLst>
            <c:ext xmlns:c16="http://schemas.microsoft.com/office/drawing/2014/chart" uri="{C3380CC4-5D6E-409C-BE32-E72D297353CC}">
              <c16:uniqueId val="{0000000C-9C37-4552-91B2-13E9075A0901}"/>
            </c:ext>
          </c:extLst>
        </c:ser>
        <c:ser>
          <c:idx val="13"/>
          <c:order val="13"/>
          <c:tx>
            <c:strRef>
              <c:f>Summary!$A$117</c:f>
              <c:strCache>
                <c:ptCount val="1"/>
                <c:pt idx="0">
                  <c:v>Miscellaneous</c:v>
                </c:pt>
              </c:strCache>
            </c:strRef>
          </c:tx>
          <c:spPr>
            <a:solidFill>
              <a:schemeClr val="accent2">
                <a:lumMod val="80000"/>
                <a:lumOff val="20000"/>
              </a:schemeClr>
            </a:solidFill>
            <a:ln>
              <a:noFill/>
            </a:ln>
            <a:effectLst/>
          </c:spPr>
          <c:invertIfNegative val="0"/>
          <c:cat>
            <c:multiLvlStrRef>
              <c:f>Summary!$B$101:$F$102</c:f>
              <c:multiLvlStrCache>
                <c:ptCount val="5"/>
                <c:lvl>
                  <c:pt idx="0">
                    <c:v>0</c:v>
                  </c:pt>
                  <c:pt idx="1">
                    <c:v> 1-2 </c:v>
                  </c:pt>
                  <c:pt idx="2">
                    <c:v> 3-5 </c:v>
                  </c:pt>
                  <c:pt idx="3">
                    <c:v> 6-10 </c:v>
                  </c:pt>
                  <c:pt idx="4">
                    <c:v> 11-25 </c:v>
                  </c:pt>
                </c:lvl>
                <c:lvl>
                  <c:pt idx="0">
                    <c:v> Years </c:v>
                  </c:pt>
                </c:lvl>
              </c:multiLvlStrCache>
            </c:multiLvlStrRef>
          </c:cat>
          <c:val>
            <c:numRef>
              <c:f>Summary!$B$117:$F$117</c:f>
              <c:numCache>
                <c:formatCode>_(* #,##0.00_);_(* \(#,##0.00\);_(* "-"??_);_(@_)</c:formatCode>
                <c:ptCount val="5"/>
                <c:pt idx="0">
                  <c:v>970590</c:v>
                </c:pt>
                <c:pt idx="1">
                  <c:v>39480</c:v>
                </c:pt>
                <c:pt idx="2">
                  <c:v>0</c:v>
                </c:pt>
                <c:pt idx="3">
                  <c:v>0</c:v>
                </c:pt>
                <c:pt idx="4">
                  <c:v>0</c:v>
                </c:pt>
              </c:numCache>
            </c:numRef>
          </c:val>
          <c:extLst>
            <c:ext xmlns:c16="http://schemas.microsoft.com/office/drawing/2014/chart" uri="{C3380CC4-5D6E-409C-BE32-E72D297353CC}">
              <c16:uniqueId val="{0000000D-9C37-4552-91B2-13E9075A0901}"/>
            </c:ext>
          </c:extLst>
        </c:ser>
        <c:ser>
          <c:idx val="14"/>
          <c:order val="14"/>
          <c:tx>
            <c:strRef>
              <c:f>Summary!$A$118</c:f>
              <c:strCache>
                <c:ptCount val="1"/>
                <c:pt idx="0">
                  <c:v>Contingencies</c:v>
                </c:pt>
              </c:strCache>
            </c:strRef>
          </c:tx>
          <c:spPr>
            <a:solidFill>
              <a:schemeClr val="accent3">
                <a:lumMod val="80000"/>
                <a:lumOff val="20000"/>
              </a:schemeClr>
            </a:solidFill>
            <a:ln>
              <a:noFill/>
            </a:ln>
            <a:effectLst/>
          </c:spPr>
          <c:invertIfNegative val="0"/>
          <c:cat>
            <c:multiLvlStrRef>
              <c:f>Summary!$B$101:$F$102</c:f>
              <c:multiLvlStrCache>
                <c:ptCount val="5"/>
                <c:lvl>
                  <c:pt idx="0">
                    <c:v>0</c:v>
                  </c:pt>
                  <c:pt idx="1">
                    <c:v> 1-2 </c:v>
                  </c:pt>
                  <c:pt idx="2">
                    <c:v> 3-5 </c:v>
                  </c:pt>
                  <c:pt idx="3">
                    <c:v> 6-10 </c:v>
                  </c:pt>
                  <c:pt idx="4">
                    <c:v> 11-25 </c:v>
                  </c:pt>
                </c:lvl>
                <c:lvl>
                  <c:pt idx="0">
                    <c:v> Years </c:v>
                  </c:pt>
                </c:lvl>
              </c:multiLvlStrCache>
            </c:multiLvlStrRef>
          </c:cat>
          <c:val>
            <c:numRef>
              <c:f>Summary!$B$118:$F$118</c:f>
              <c:numCache>
                <c:formatCode>_(* #,##0.00_);_(* \(#,##0.00\);_(* "-"??_);_(@_)</c:formatCode>
                <c:ptCount val="5"/>
                <c:pt idx="0">
                  <c:v>694600</c:v>
                </c:pt>
                <c:pt idx="1">
                  <c:v>0</c:v>
                </c:pt>
                <c:pt idx="2">
                  <c:v>0</c:v>
                </c:pt>
                <c:pt idx="3">
                  <c:v>0</c:v>
                </c:pt>
                <c:pt idx="4">
                  <c:v>0</c:v>
                </c:pt>
              </c:numCache>
            </c:numRef>
          </c:val>
          <c:extLst>
            <c:ext xmlns:c16="http://schemas.microsoft.com/office/drawing/2014/chart" uri="{C3380CC4-5D6E-409C-BE32-E72D297353CC}">
              <c16:uniqueId val="{0000000E-9C37-4552-91B2-13E9075A0901}"/>
            </c:ext>
          </c:extLst>
        </c:ser>
        <c:ser>
          <c:idx val="15"/>
          <c:order val="15"/>
          <c:tx>
            <c:strRef>
              <c:f>Summary!$A$119</c:f>
              <c:strCache>
                <c:ptCount val="1"/>
                <c:pt idx="0">
                  <c:v>Preliminaries</c:v>
                </c:pt>
              </c:strCache>
            </c:strRef>
          </c:tx>
          <c:spPr>
            <a:solidFill>
              <a:schemeClr val="accent4">
                <a:lumMod val="80000"/>
                <a:lumOff val="20000"/>
              </a:schemeClr>
            </a:solidFill>
            <a:ln>
              <a:noFill/>
            </a:ln>
            <a:effectLst/>
          </c:spPr>
          <c:invertIfNegative val="0"/>
          <c:cat>
            <c:multiLvlStrRef>
              <c:f>Summary!$B$101:$F$102</c:f>
              <c:multiLvlStrCache>
                <c:ptCount val="5"/>
                <c:lvl>
                  <c:pt idx="0">
                    <c:v>0</c:v>
                  </c:pt>
                  <c:pt idx="1">
                    <c:v> 1-2 </c:v>
                  </c:pt>
                  <c:pt idx="2">
                    <c:v> 3-5 </c:v>
                  </c:pt>
                  <c:pt idx="3">
                    <c:v> 6-10 </c:v>
                  </c:pt>
                  <c:pt idx="4">
                    <c:v> 11-25 </c:v>
                  </c:pt>
                </c:lvl>
                <c:lvl>
                  <c:pt idx="0">
                    <c:v> Years </c:v>
                  </c:pt>
                </c:lvl>
              </c:multiLvlStrCache>
            </c:multiLvlStrRef>
          </c:cat>
          <c:val>
            <c:numRef>
              <c:f>Summary!$B$119:$F$119</c:f>
              <c:numCache>
                <c:formatCode>_(* #,##0.00_);_(* \(#,##0.00\);_(* "-"??_);_(@_)</c:formatCode>
                <c:ptCount val="5"/>
                <c:pt idx="0">
                  <c:v>764050</c:v>
                </c:pt>
                <c:pt idx="1">
                  <c:v>0</c:v>
                </c:pt>
                <c:pt idx="2">
                  <c:v>0</c:v>
                </c:pt>
                <c:pt idx="3">
                  <c:v>0</c:v>
                </c:pt>
                <c:pt idx="4">
                  <c:v>0</c:v>
                </c:pt>
              </c:numCache>
            </c:numRef>
          </c:val>
          <c:extLst>
            <c:ext xmlns:c16="http://schemas.microsoft.com/office/drawing/2014/chart" uri="{C3380CC4-5D6E-409C-BE32-E72D297353CC}">
              <c16:uniqueId val="{0000000F-9C37-4552-91B2-13E9075A0901}"/>
            </c:ext>
          </c:extLst>
        </c:ser>
        <c:ser>
          <c:idx val="16"/>
          <c:order val="16"/>
          <c:tx>
            <c:strRef>
              <c:f>Summary!$A$120</c:f>
              <c:strCache>
                <c:ptCount val="1"/>
                <c:pt idx="0">
                  <c:v>Engineering and Management</c:v>
                </c:pt>
              </c:strCache>
            </c:strRef>
          </c:tx>
          <c:spPr>
            <a:solidFill>
              <a:schemeClr val="accent5">
                <a:lumMod val="80000"/>
                <a:lumOff val="20000"/>
              </a:schemeClr>
            </a:solidFill>
            <a:ln>
              <a:noFill/>
            </a:ln>
            <a:effectLst/>
          </c:spPr>
          <c:invertIfNegative val="0"/>
          <c:cat>
            <c:multiLvlStrRef>
              <c:f>Summary!$B$101:$F$102</c:f>
              <c:multiLvlStrCache>
                <c:ptCount val="5"/>
                <c:lvl>
                  <c:pt idx="0">
                    <c:v>0</c:v>
                  </c:pt>
                  <c:pt idx="1">
                    <c:v> 1-2 </c:v>
                  </c:pt>
                  <c:pt idx="2">
                    <c:v> 3-5 </c:v>
                  </c:pt>
                  <c:pt idx="3">
                    <c:v> 6-10 </c:v>
                  </c:pt>
                  <c:pt idx="4">
                    <c:v> 11-25 </c:v>
                  </c:pt>
                </c:lvl>
                <c:lvl>
                  <c:pt idx="0">
                    <c:v> Years </c:v>
                  </c:pt>
                </c:lvl>
              </c:multiLvlStrCache>
            </c:multiLvlStrRef>
          </c:cat>
          <c:val>
            <c:numRef>
              <c:f>Summary!$B$120:$F$120</c:f>
              <c:numCache>
                <c:formatCode>_(* #,##0.00_);_(* \(#,##0.00\);_(* "-"??_);_(@_)</c:formatCode>
                <c:ptCount val="5"/>
                <c:pt idx="0">
                  <c:v>421970</c:v>
                </c:pt>
                <c:pt idx="1">
                  <c:v>0</c:v>
                </c:pt>
                <c:pt idx="2">
                  <c:v>0</c:v>
                </c:pt>
                <c:pt idx="3">
                  <c:v>0</c:v>
                </c:pt>
                <c:pt idx="4">
                  <c:v>0</c:v>
                </c:pt>
              </c:numCache>
            </c:numRef>
          </c:val>
          <c:extLst>
            <c:ext xmlns:c16="http://schemas.microsoft.com/office/drawing/2014/chart" uri="{C3380CC4-5D6E-409C-BE32-E72D297353CC}">
              <c16:uniqueId val="{00000010-9C37-4552-91B2-13E9075A0901}"/>
            </c:ext>
          </c:extLst>
        </c:ser>
        <c:dLbls>
          <c:showLegendKey val="0"/>
          <c:showVal val="0"/>
          <c:showCatName val="0"/>
          <c:showSerName val="0"/>
          <c:showPercent val="0"/>
          <c:showBubbleSize val="0"/>
        </c:dLbls>
        <c:gapWidth val="150"/>
        <c:overlap val="100"/>
        <c:axId val="922268136"/>
        <c:axId val="922267480"/>
      </c:barChart>
      <c:catAx>
        <c:axId val="922268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267480"/>
        <c:crosses val="autoZero"/>
        <c:auto val="1"/>
        <c:lblAlgn val="ctr"/>
        <c:lblOffset val="100"/>
        <c:noMultiLvlLbl val="0"/>
      </c:catAx>
      <c:valAx>
        <c:axId val="922267480"/>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2268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Cost Distribution per work type (Tenant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Summary!$A$129</c:f>
              <c:strCache>
                <c:ptCount val="1"/>
                <c:pt idx="0">
                  <c:v>Building Fabric</c:v>
                </c:pt>
              </c:strCache>
            </c:strRef>
          </c:tx>
          <c:spPr>
            <a:solidFill>
              <a:schemeClr val="accent1"/>
            </a:solidFill>
            <a:ln>
              <a:noFill/>
            </a:ln>
            <a:effectLst/>
          </c:spPr>
          <c:invertIfNegative val="0"/>
          <c:cat>
            <c:multiLvlStrRef>
              <c:f>Summary!$B$127:$F$128</c:f>
              <c:multiLvlStrCache>
                <c:ptCount val="5"/>
                <c:lvl>
                  <c:pt idx="0">
                    <c:v>0</c:v>
                  </c:pt>
                  <c:pt idx="1">
                    <c:v> 1-2 </c:v>
                  </c:pt>
                  <c:pt idx="2">
                    <c:v> 3-5 </c:v>
                  </c:pt>
                  <c:pt idx="3">
                    <c:v> 6-10 </c:v>
                  </c:pt>
                  <c:pt idx="4">
                    <c:v> 11-25 </c:v>
                  </c:pt>
                </c:lvl>
                <c:lvl>
                  <c:pt idx="0">
                    <c:v> Years </c:v>
                  </c:pt>
                </c:lvl>
              </c:multiLvlStrCache>
            </c:multiLvlStrRef>
          </c:cat>
          <c:val>
            <c:numRef>
              <c:f>Summary!$B$129:$F$129</c:f>
              <c:numCache>
                <c:formatCode>_(* #,##0.00_);_(* \(#,##0.00\);_(* "-"??_);_(@_)</c:formatCode>
                <c:ptCount val="5"/>
                <c:pt idx="0">
                  <c:v>0</c:v>
                </c:pt>
                <c:pt idx="1">
                  <c:v>0</c:v>
                </c:pt>
                <c:pt idx="2">
                  <c:v>0</c:v>
                </c:pt>
                <c:pt idx="3">
                  <c:v>0</c:v>
                </c:pt>
                <c:pt idx="4">
                  <c:v>0</c:v>
                </c:pt>
              </c:numCache>
            </c:numRef>
          </c:val>
          <c:extLst>
            <c:ext xmlns:c16="http://schemas.microsoft.com/office/drawing/2014/chart" uri="{C3380CC4-5D6E-409C-BE32-E72D297353CC}">
              <c16:uniqueId val="{00000000-77C4-47EC-83D0-3C580F87F545}"/>
            </c:ext>
          </c:extLst>
        </c:ser>
        <c:ser>
          <c:idx val="1"/>
          <c:order val="1"/>
          <c:tx>
            <c:strRef>
              <c:f>Summary!$A$130</c:f>
              <c:strCache>
                <c:ptCount val="1"/>
                <c:pt idx="0">
                  <c:v>Demolition</c:v>
                </c:pt>
              </c:strCache>
            </c:strRef>
          </c:tx>
          <c:spPr>
            <a:solidFill>
              <a:schemeClr val="accent2"/>
            </a:solidFill>
            <a:ln>
              <a:noFill/>
            </a:ln>
            <a:effectLst/>
          </c:spPr>
          <c:invertIfNegative val="0"/>
          <c:cat>
            <c:multiLvlStrRef>
              <c:f>Summary!$B$127:$F$128</c:f>
              <c:multiLvlStrCache>
                <c:ptCount val="5"/>
                <c:lvl>
                  <c:pt idx="0">
                    <c:v>0</c:v>
                  </c:pt>
                  <c:pt idx="1">
                    <c:v> 1-2 </c:v>
                  </c:pt>
                  <c:pt idx="2">
                    <c:v> 3-5 </c:v>
                  </c:pt>
                  <c:pt idx="3">
                    <c:v> 6-10 </c:v>
                  </c:pt>
                  <c:pt idx="4">
                    <c:v> 11-25 </c:v>
                  </c:pt>
                </c:lvl>
                <c:lvl>
                  <c:pt idx="0">
                    <c:v> Years </c:v>
                  </c:pt>
                </c:lvl>
              </c:multiLvlStrCache>
            </c:multiLvlStrRef>
          </c:cat>
          <c:val>
            <c:numRef>
              <c:f>Summary!$B$130:$F$130</c:f>
              <c:numCache>
                <c:formatCode>_(* #,##0.00_);_(* \(#,##0.00\);_(* "-"??_);_(@_)</c:formatCode>
                <c:ptCount val="5"/>
                <c:pt idx="0">
                  <c:v>0</c:v>
                </c:pt>
                <c:pt idx="1">
                  <c:v>0</c:v>
                </c:pt>
                <c:pt idx="2">
                  <c:v>0</c:v>
                </c:pt>
                <c:pt idx="3">
                  <c:v>0</c:v>
                </c:pt>
                <c:pt idx="4">
                  <c:v>0</c:v>
                </c:pt>
              </c:numCache>
            </c:numRef>
          </c:val>
          <c:extLst>
            <c:ext xmlns:c16="http://schemas.microsoft.com/office/drawing/2014/chart" uri="{C3380CC4-5D6E-409C-BE32-E72D297353CC}">
              <c16:uniqueId val="{00000001-77C4-47EC-83D0-3C580F87F545}"/>
            </c:ext>
          </c:extLst>
        </c:ser>
        <c:ser>
          <c:idx val="2"/>
          <c:order val="2"/>
          <c:tx>
            <c:strRef>
              <c:f>Summary!$A$131</c:f>
              <c:strCache>
                <c:ptCount val="1"/>
                <c:pt idx="0">
                  <c:v>Electrical System</c:v>
                </c:pt>
              </c:strCache>
            </c:strRef>
          </c:tx>
          <c:spPr>
            <a:solidFill>
              <a:schemeClr val="accent3"/>
            </a:solidFill>
            <a:ln>
              <a:noFill/>
            </a:ln>
            <a:effectLst/>
          </c:spPr>
          <c:invertIfNegative val="0"/>
          <c:cat>
            <c:multiLvlStrRef>
              <c:f>Summary!$B$127:$F$128</c:f>
              <c:multiLvlStrCache>
                <c:ptCount val="5"/>
                <c:lvl>
                  <c:pt idx="0">
                    <c:v>0</c:v>
                  </c:pt>
                  <c:pt idx="1">
                    <c:v> 1-2 </c:v>
                  </c:pt>
                  <c:pt idx="2">
                    <c:v> 3-5 </c:v>
                  </c:pt>
                  <c:pt idx="3">
                    <c:v> 6-10 </c:v>
                  </c:pt>
                  <c:pt idx="4">
                    <c:v> 11-25 </c:v>
                  </c:pt>
                </c:lvl>
                <c:lvl>
                  <c:pt idx="0">
                    <c:v> Years </c:v>
                  </c:pt>
                </c:lvl>
              </c:multiLvlStrCache>
            </c:multiLvlStrRef>
          </c:cat>
          <c:val>
            <c:numRef>
              <c:f>Summary!$B$131:$F$131</c:f>
              <c:numCache>
                <c:formatCode>_(* #,##0.00_);_(* \(#,##0.00\);_(* "-"??_);_(@_)</c:formatCode>
                <c:ptCount val="5"/>
                <c:pt idx="0">
                  <c:v>19620</c:v>
                </c:pt>
                <c:pt idx="1">
                  <c:v>0</c:v>
                </c:pt>
                <c:pt idx="2">
                  <c:v>0</c:v>
                </c:pt>
                <c:pt idx="3">
                  <c:v>0</c:v>
                </c:pt>
                <c:pt idx="4">
                  <c:v>210980</c:v>
                </c:pt>
              </c:numCache>
            </c:numRef>
          </c:val>
          <c:extLst>
            <c:ext xmlns:c16="http://schemas.microsoft.com/office/drawing/2014/chart" uri="{C3380CC4-5D6E-409C-BE32-E72D297353CC}">
              <c16:uniqueId val="{00000002-77C4-47EC-83D0-3C580F87F545}"/>
            </c:ext>
          </c:extLst>
        </c:ser>
        <c:ser>
          <c:idx val="3"/>
          <c:order val="3"/>
          <c:tx>
            <c:strRef>
              <c:f>Summary!$A$132</c:f>
              <c:strCache>
                <c:ptCount val="1"/>
                <c:pt idx="0">
                  <c:v>Environmental</c:v>
                </c:pt>
              </c:strCache>
            </c:strRef>
          </c:tx>
          <c:spPr>
            <a:solidFill>
              <a:schemeClr val="accent4"/>
            </a:solidFill>
            <a:ln>
              <a:noFill/>
            </a:ln>
            <a:effectLst/>
          </c:spPr>
          <c:invertIfNegative val="0"/>
          <c:cat>
            <c:multiLvlStrRef>
              <c:f>Summary!$B$127:$F$128</c:f>
              <c:multiLvlStrCache>
                <c:ptCount val="5"/>
                <c:lvl>
                  <c:pt idx="0">
                    <c:v>0</c:v>
                  </c:pt>
                  <c:pt idx="1">
                    <c:v> 1-2 </c:v>
                  </c:pt>
                  <c:pt idx="2">
                    <c:v> 3-5 </c:v>
                  </c:pt>
                  <c:pt idx="3">
                    <c:v> 6-10 </c:v>
                  </c:pt>
                  <c:pt idx="4">
                    <c:v> 11-25 </c:v>
                  </c:pt>
                </c:lvl>
                <c:lvl>
                  <c:pt idx="0">
                    <c:v> Years </c:v>
                  </c:pt>
                </c:lvl>
              </c:multiLvlStrCache>
            </c:multiLvlStrRef>
          </c:cat>
          <c:val>
            <c:numRef>
              <c:f>Summary!$B$132:$F$132</c:f>
              <c:numCache>
                <c:formatCode>_(* #,##0.00_);_(* \(#,##0.00\);_(* "-"??_);_(@_)</c:formatCode>
                <c:ptCount val="5"/>
                <c:pt idx="0">
                  <c:v>82500</c:v>
                </c:pt>
                <c:pt idx="1">
                  <c:v>0</c:v>
                </c:pt>
                <c:pt idx="2">
                  <c:v>30000</c:v>
                </c:pt>
                <c:pt idx="3">
                  <c:v>0</c:v>
                </c:pt>
                <c:pt idx="4">
                  <c:v>0</c:v>
                </c:pt>
              </c:numCache>
            </c:numRef>
          </c:val>
          <c:extLst>
            <c:ext xmlns:c16="http://schemas.microsoft.com/office/drawing/2014/chart" uri="{C3380CC4-5D6E-409C-BE32-E72D297353CC}">
              <c16:uniqueId val="{00000003-77C4-47EC-83D0-3C580F87F545}"/>
            </c:ext>
          </c:extLst>
        </c:ser>
        <c:ser>
          <c:idx val="4"/>
          <c:order val="4"/>
          <c:tx>
            <c:strRef>
              <c:f>Summary!$A$133</c:f>
              <c:strCache>
                <c:ptCount val="1"/>
                <c:pt idx="0">
                  <c:v>Fire Protection System</c:v>
                </c:pt>
              </c:strCache>
            </c:strRef>
          </c:tx>
          <c:spPr>
            <a:solidFill>
              <a:schemeClr val="accent5"/>
            </a:solidFill>
            <a:ln>
              <a:noFill/>
            </a:ln>
            <a:effectLst/>
          </c:spPr>
          <c:invertIfNegative val="0"/>
          <c:cat>
            <c:multiLvlStrRef>
              <c:f>Summary!$B$127:$F$128</c:f>
              <c:multiLvlStrCache>
                <c:ptCount val="5"/>
                <c:lvl>
                  <c:pt idx="0">
                    <c:v>0</c:v>
                  </c:pt>
                  <c:pt idx="1">
                    <c:v> 1-2 </c:v>
                  </c:pt>
                  <c:pt idx="2">
                    <c:v> 3-5 </c:v>
                  </c:pt>
                  <c:pt idx="3">
                    <c:v> 6-10 </c:v>
                  </c:pt>
                  <c:pt idx="4">
                    <c:v> 11-25 </c:v>
                  </c:pt>
                </c:lvl>
                <c:lvl>
                  <c:pt idx="0">
                    <c:v> Years </c:v>
                  </c:pt>
                </c:lvl>
              </c:multiLvlStrCache>
            </c:multiLvlStrRef>
          </c:cat>
          <c:val>
            <c:numRef>
              <c:f>Summary!$B$133:$F$133</c:f>
              <c:numCache>
                <c:formatCode>_(* #,##0.00_);_(* \(#,##0.00\);_(* "-"??_);_(@_)</c:formatCode>
                <c:ptCount val="5"/>
                <c:pt idx="0">
                  <c:v>202150</c:v>
                </c:pt>
                <c:pt idx="1">
                  <c:v>0</c:v>
                </c:pt>
                <c:pt idx="2">
                  <c:v>0</c:v>
                </c:pt>
                <c:pt idx="3">
                  <c:v>0</c:v>
                </c:pt>
                <c:pt idx="4">
                  <c:v>0</c:v>
                </c:pt>
              </c:numCache>
            </c:numRef>
          </c:val>
          <c:extLst>
            <c:ext xmlns:c16="http://schemas.microsoft.com/office/drawing/2014/chart" uri="{C3380CC4-5D6E-409C-BE32-E72D297353CC}">
              <c16:uniqueId val="{00000004-77C4-47EC-83D0-3C580F87F545}"/>
            </c:ext>
          </c:extLst>
        </c:ser>
        <c:ser>
          <c:idx val="5"/>
          <c:order val="5"/>
          <c:tx>
            <c:strRef>
              <c:f>Summary!$A$134</c:f>
              <c:strCache>
                <c:ptCount val="1"/>
                <c:pt idx="0">
                  <c:v>HVAC</c:v>
                </c:pt>
              </c:strCache>
            </c:strRef>
          </c:tx>
          <c:spPr>
            <a:solidFill>
              <a:schemeClr val="accent6"/>
            </a:solidFill>
            <a:ln>
              <a:noFill/>
            </a:ln>
            <a:effectLst/>
          </c:spPr>
          <c:invertIfNegative val="0"/>
          <c:cat>
            <c:multiLvlStrRef>
              <c:f>Summary!$B$127:$F$128</c:f>
              <c:multiLvlStrCache>
                <c:ptCount val="5"/>
                <c:lvl>
                  <c:pt idx="0">
                    <c:v>0</c:v>
                  </c:pt>
                  <c:pt idx="1">
                    <c:v> 1-2 </c:v>
                  </c:pt>
                  <c:pt idx="2">
                    <c:v> 3-5 </c:v>
                  </c:pt>
                  <c:pt idx="3">
                    <c:v> 6-10 </c:v>
                  </c:pt>
                  <c:pt idx="4">
                    <c:v> 11-25 </c:v>
                  </c:pt>
                </c:lvl>
                <c:lvl>
                  <c:pt idx="0">
                    <c:v> Years </c:v>
                  </c:pt>
                </c:lvl>
              </c:multiLvlStrCache>
            </c:multiLvlStrRef>
          </c:cat>
          <c:val>
            <c:numRef>
              <c:f>Summary!$B$134:$F$134</c:f>
              <c:numCache>
                <c:formatCode>_(* #,##0.00_);_(* \(#,##0.00\);_(* "-"??_);_(@_)</c:formatCode>
                <c:ptCount val="5"/>
                <c:pt idx="0">
                  <c:v>0</c:v>
                </c:pt>
                <c:pt idx="1">
                  <c:v>0</c:v>
                </c:pt>
                <c:pt idx="2">
                  <c:v>0</c:v>
                </c:pt>
                <c:pt idx="3">
                  <c:v>0</c:v>
                </c:pt>
                <c:pt idx="4">
                  <c:v>0</c:v>
                </c:pt>
              </c:numCache>
            </c:numRef>
          </c:val>
          <c:extLst>
            <c:ext xmlns:c16="http://schemas.microsoft.com/office/drawing/2014/chart" uri="{C3380CC4-5D6E-409C-BE32-E72D297353CC}">
              <c16:uniqueId val="{00000005-77C4-47EC-83D0-3C580F87F545}"/>
            </c:ext>
          </c:extLst>
        </c:ser>
        <c:ser>
          <c:idx val="6"/>
          <c:order val="6"/>
          <c:tx>
            <c:strRef>
              <c:f>Summary!$A$135</c:f>
              <c:strCache>
                <c:ptCount val="1"/>
                <c:pt idx="0">
                  <c:v>Interior</c:v>
                </c:pt>
              </c:strCache>
            </c:strRef>
          </c:tx>
          <c:spPr>
            <a:solidFill>
              <a:schemeClr val="accent1">
                <a:lumMod val="60000"/>
              </a:schemeClr>
            </a:solidFill>
            <a:ln>
              <a:noFill/>
            </a:ln>
            <a:effectLst/>
          </c:spPr>
          <c:invertIfNegative val="0"/>
          <c:cat>
            <c:multiLvlStrRef>
              <c:f>Summary!$B$127:$F$128</c:f>
              <c:multiLvlStrCache>
                <c:ptCount val="5"/>
                <c:lvl>
                  <c:pt idx="0">
                    <c:v>0</c:v>
                  </c:pt>
                  <c:pt idx="1">
                    <c:v> 1-2 </c:v>
                  </c:pt>
                  <c:pt idx="2">
                    <c:v> 3-5 </c:v>
                  </c:pt>
                  <c:pt idx="3">
                    <c:v> 6-10 </c:v>
                  </c:pt>
                  <c:pt idx="4">
                    <c:v> 11-25 </c:v>
                  </c:pt>
                </c:lvl>
                <c:lvl>
                  <c:pt idx="0">
                    <c:v> Years </c:v>
                  </c:pt>
                </c:lvl>
              </c:multiLvlStrCache>
            </c:multiLvlStrRef>
          </c:cat>
          <c:val>
            <c:numRef>
              <c:f>Summary!$B$135:$F$135</c:f>
              <c:numCache>
                <c:formatCode>_(* #,##0.00_);_(* \(#,##0.00\);_(* "-"??_);_(@_)</c:formatCode>
                <c:ptCount val="5"/>
                <c:pt idx="0">
                  <c:v>0</c:v>
                </c:pt>
                <c:pt idx="1">
                  <c:v>0</c:v>
                </c:pt>
                <c:pt idx="2">
                  <c:v>0</c:v>
                </c:pt>
                <c:pt idx="3">
                  <c:v>0</c:v>
                </c:pt>
                <c:pt idx="4">
                  <c:v>0</c:v>
                </c:pt>
              </c:numCache>
            </c:numRef>
          </c:val>
          <c:extLst>
            <c:ext xmlns:c16="http://schemas.microsoft.com/office/drawing/2014/chart" uri="{C3380CC4-5D6E-409C-BE32-E72D297353CC}">
              <c16:uniqueId val="{00000006-77C4-47EC-83D0-3C580F87F545}"/>
            </c:ext>
          </c:extLst>
        </c:ser>
        <c:ser>
          <c:idx val="7"/>
          <c:order val="7"/>
          <c:tx>
            <c:strRef>
              <c:f>Summary!$A$136</c:f>
              <c:strCache>
                <c:ptCount val="1"/>
                <c:pt idx="0">
                  <c:v>Mechanical System</c:v>
                </c:pt>
              </c:strCache>
            </c:strRef>
          </c:tx>
          <c:spPr>
            <a:solidFill>
              <a:schemeClr val="accent2">
                <a:lumMod val="60000"/>
              </a:schemeClr>
            </a:solidFill>
            <a:ln>
              <a:noFill/>
            </a:ln>
            <a:effectLst/>
          </c:spPr>
          <c:invertIfNegative val="0"/>
          <c:cat>
            <c:multiLvlStrRef>
              <c:f>Summary!$B$127:$F$128</c:f>
              <c:multiLvlStrCache>
                <c:ptCount val="5"/>
                <c:lvl>
                  <c:pt idx="0">
                    <c:v>0</c:v>
                  </c:pt>
                  <c:pt idx="1">
                    <c:v> 1-2 </c:v>
                  </c:pt>
                  <c:pt idx="2">
                    <c:v> 3-5 </c:v>
                  </c:pt>
                  <c:pt idx="3">
                    <c:v> 6-10 </c:v>
                  </c:pt>
                  <c:pt idx="4">
                    <c:v> 11-25 </c:v>
                  </c:pt>
                </c:lvl>
                <c:lvl>
                  <c:pt idx="0">
                    <c:v> Years </c:v>
                  </c:pt>
                </c:lvl>
              </c:multiLvlStrCache>
            </c:multiLvlStrRef>
          </c:cat>
          <c:val>
            <c:numRef>
              <c:f>Summary!$B$136:$F$136</c:f>
              <c:numCache>
                <c:formatCode>_(* #,##0.00_);_(* \(#,##0.00\);_(* "-"??_);_(@_)</c:formatCode>
                <c:ptCount val="5"/>
                <c:pt idx="0">
                  <c:v>0</c:v>
                </c:pt>
                <c:pt idx="1">
                  <c:v>0</c:v>
                </c:pt>
                <c:pt idx="2">
                  <c:v>0</c:v>
                </c:pt>
                <c:pt idx="3">
                  <c:v>0</c:v>
                </c:pt>
                <c:pt idx="4">
                  <c:v>0</c:v>
                </c:pt>
              </c:numCache>
            </c:numRef>
          </c:val>
          <c:extLst>
            <c:ext xmlns:c16="http://schemas.microsoft.com/office/drawing/2014/chart" uri="{C3380CC4-5D6E-409C-BE32-E72D297353CC}">
              <c16:uniqueId val="{00000007-77C4-47EC-83D0-3C580F87F545}"/>
            </c:ext>
          </c:extLst>
        </c:ser>
        <c:ser>
          <c:idx val="8"/>
          <c:order val="8"/>
          <c:tx>
            <c:strRef>
              <c:f>Summary!$A$138</c:f>
              <c:strCache>
                <c:ptCount val="1"/>
                <c:pt idx="0">
                  <c:v>Plumbing System</c:v>
                </c:pt>
              </c:strCache>
            </c:strRef>
          </c:tx>
          <c:spPr>
            <a:solidFill>
              <a:schemeClr val="accent3">
                <a:lumMod val="60000"/>
              </a:schemeClr>
            </a:solidFill>
            <a:ln>
              <a:noFill/>
            </a:ln>
            <a:effectLst/>
          </c:spPr>
          <c:invertIfNegative val="0"/>
          <c:cat>
            <c:multiLvlStrRef>
              <c:f>Summary!$B$127:$F$128</c:f>
              <c:multiLvlStrCache>
                <c:ptCount val="5"/>
                <c:lvl>
                  <c:pt idx="0">
                    <c:v>0</c:v>
                  </c:pt>
                  <c:pt idx="1">
                    <c:v> 1-2 </c:v>
                  </c:pt>
                  <c:pt idx="2">
                    <c:v> 3-5 </c:v>
                  </c:pt>
                  <c:pt idx="3">
                    <c:v> 6-10 </c:v>
                  </c:pt>
                  <c:pt idx="4">
                    <c:v> 11-25 </c:v>
                  </c:pt>
                </c:lvl>
                <c:lvl>
                  <c:pt idx="0">
                    <c:v> Years </c:v>
                  </c:pt>
                </c:lvl>
              </c:multiLvlStrCache>
            </c:multiLvlStrRef>
          </c:cat>
          <c:val>
            <c:numRef>
              <c:f>Summary!$B$138:$F$138</c:f>
              <c:numCache>
                <c:formatCode>_(* #,##0.00_);_(* \(#,##0.00\);_(* "-"??_);_(@_)</c:formatCode>
                <c:ptCount val="5"/>
                <c:pt idx="0">
                  <c:v>44120</c:v>
                </c:pt>
                <c:pt idx="1">
                  <c:v>0</c:v>
                </c:pt>
                <c:pt idx="2">
                  <c:v>0</c:v>
                </c:pt>
                <c:pt idx="3">
                  <c:v>0</c:v>
                </c:pt>
                <c:pt idx="4">
                  <c:v>0</c:v>
                </c:pt>
              </c:numCache>
            </c:numRef>
          </c:val>
          <c:extLst>
            <c:ext xmlns:c16="http://schemas.microsoft.com/office/drawing/2014/chart" uri="{C3380CC4-5D6E-409C-BE32-E72D297353CC}">
              <c16:uniqueId val="{00000008-77C4-47EC-83D0-3C580F87F545}"/>
            </c:ext>
          </c:extLst>
        </c:ser>
        <c:ser>
          <c:idx val="9"/>
          <c:order val="9"/>
          <c:tx>
            <c:strRef>
              <c:f>Summary!$A$139</c:f>
              <c:strCache>
                <c:ptCount val="1"/>
                <c:pt idx="0">
                  <c:v>Roof</c:v>
                </c:pt>
              </c:strCache>
            </c:strRef>
          </c:tx>
          <c:spPr>
            <a:solidFill>
              <a:schemeClr val="accent4">
                <a:lumMod val="60000"/>
              </a:schemeClr>
            </a:solidFill>
            <a:ln>
              <a:noFill/>
            </a:ln>
            <a:effectLst/>
          </c:spPr>
          <c:invertIfNegative val="0"/>
          <c:cat>
            <c:multiLvlStrRef>
              <c:f>Summary!$B$127:$F$128</c:f>
              <c:multiLvlStrCache>
                <c:ptCount val="5"/>
                <c:lvl>
                  <c:pt idx="0">
                    <c:v>0</c:v>
                  </c:pt>
                  <c:pt idx="1">
                    <c:v> 1-2 </c:v>
                  </c:pt>
                  <c:pt idx="2">
                    <c:v> 3-5 </c:v>
                  </c:pt>
                  <c:pt idx="3">
                    <c:v> 6-10 </c:v>
                  </c:pt>
                  <c:pt idx="4">
                    <c:v> 11-25 </c:v>
                  </c:pt>
                </c:lvl>
                <c:lvl>
                  <c:pt idx="0">
                    <c:v> Years </c:v>
                  </c:pt>
                </c:lvl>
              </c:multiLvlStrCache>
            </c:multiLvlStrRef>
          </c:cat>
          <c:val>
            <c:numRef>
              <c:f>Summary!$B$139:$F$139</c:f>
              <c:numCache>
                <c:formatCode>_(* #,##0.00_);_(* \(#,##0.00\);_(* "-"??_);_(@_)</c:formatCode>
                <c:ptCount val="5"/>
                <c:pt idx="0">
                  <c:v>262230</c:v>
                </c:pt>
                <c:pt idx="1">
                  <c:v>0</c:v>
                </c:pt>
                <c:pt idx="2">
                  <c:v>0</c:v>
                </c:pt>
                <c:pt idx="3">
                  <c:v>152010</c:v>
                </c:pt>
                <c:pt idx="4">
                  <c:v>301420</c:v>
                </c:pt>
              </c:numCache>
            </c:numRef>
          </c:val>
          <c:extLst>
            <c:ext xmlns:c16="http://schemas.microsoft.com/office/drawing/2014/chart" uri="{C3380CC4-5D6E-409C-BE32-E72D297353CC}">
              <c16:uniqueId val="{00000009-77C4-47EC-83D0-3C580F87F545}"/>
            </c:ext>
          </c:extLst>
        </c:ser>
        <c:ser>
          <c:idx val="10"/>
          <c:order val="10"/>
          <c:tx>
            <c:strRef>
              <c:f>Summary!$A$140</c:f>
              <c:strCache>
                <c:ptCount val="1"/>
                <c:pt idx="0">
                  <c:v>Structural Elements</c:v>
                </c:pt>
              </c:strCache>
            </c:strRef>
          </c:tx>
          <c:spPr>
            <a:solidFill>
              <a:schemeClr val="accent5">
                <a:lumMod val="60000"/>
              </a:schemeClr>
            </a:solidFill>
            <a:ln>
              <a:noFill/>
            </a:ln>
            <a:effectLst/>
          </c:spPr>
          <c:invertIfNegative val="0"/>
          <c:cat>
            <c:multiLvlStrRef>
              <c:f>Summary!$B$127:$F$128</c:f>
              <c:multiLvlStrCache>
                <c:ptCount val="5"/>
                <c:lvl>
                  <c:pt idx="0">
                    <c:v>0</c:v>
                  </c:pt>
                  <c:pt idx="1">
                    <c:v> 1-2 </c:v>
                  </c:pt>
                  <c:pt idx="2">
                    <c:v> 3-5 </c:v>
                  </c:pt>
                  <c:pt idx="3">
                    <c:v> 6-10 </c:v>
                  </c:pt>
                  <c:pt idx="4">
                    <c:v> 11-25 </c:v>
                  </c:pt>
                </c:lvl>
                <c:lvl>
                  <c:pt idx="0">
                    <c:v> Years </c:v>
                  </c:pt>
                </c:lvl>
              </c:multiLvlStrCache>
            </c:multiLvlStrRef>
          </c:cat>
          <c:val>
            <c:numRef>
              <c:f>Summary!$B$140:$F$140</c:f>
              <c:numCache>
                <c:formatCode>_(* #,##0.00_);_(* \(#,##0.00\);_(* "-"??_);_(@_)</c:formatCode>
                <c:ptCount val="5"/>
                <c:pt idx="0">
                  <c:v>0</c:v>
                </c:pt>
                <c:pt idx="1">
                  <c:v>0</c:v>
                </c:pt>
                <c:pt idx="2">
                  <c:v>0</c:v>
                </c:pt>
                <c:pt idx="3">
                  <c:v>0</c:v>
                </c:pt>
                <c:pt idx="4">
                  <c:v>0</c:v>
                </c:pt>
              </c:numCache>
            </c:numRef>
          </c:val>
          <c:extLst>
            <c:ext xmlns:c16="http://schemas.microsoft.com/office/drawing/2014/chart" uri="{C3380CC4-5D6E-409C-BE32-E72D297353CC}">
              <c16:uniqueId val="{0000000A-77C4-47EC-83D0-3C580F87F545}"/>
            </c:ext>
          </c:extLst>
        </c:ser>
        <c:ser>
          <c:idx val="11"/>
          <c:order val="11"/>
          <c:tx>
            <c:strRef>
              <c:f>Summary!$A$141</c:f>
              <c:strCache>
                <c:ptCount val="1"/>
                <c:pt idx="0">
                  <c:v>Structural Upgrade</c:v>
                </c:pt>
              </c:strCache>
            </c:strRef>
          </c:tx>
          <c:spPr>
            <a:solidFill>
              <a:schemeClr val="accent6">
                <a:lumMod val="60000"/>
              </a:schemeClr>
            </a:solidFill>
            <a:ln>
              <a:noFill/>
            </a:ln>
            <a:effectLst/>
          </c:spPr>
          <c:invertIfNegative val="0"/>
          <c:cat>
            <c:multiLvlStrRef>
              <c:f>Summary!$B$127:$F$128</c:f>
              <c:multiLvlStrCache>
                <c:ptCount val="5"/>
                <c:lvl>
                  <c:pt idx="0">
                    <c:v>0</c:v>
                  </c:pt>
                  <c:pt idx="1">
                    <c:v> 1-2 </c:v>
                  </c:pt>
                  <c:pt idx="2">
                    <c:v> 3-5 </c:v>
                  </c:pt>
                  <c:pt idx="3">
                    <c:v> 6-10 </c:v>
                  </c:pt>
                  <c:pt idx="4">
                    <c:v> 11-25 </c:v>
                  </c:pt>
                </c:lvl>
                <c:lvl>
                  <c:pt idx="0">
                    <c:v> Years </c:v>
                  </c:pt>
                </c:lvl>
              </c:multiLvlStrCache>
            </c:multiLvlStrRef>
          </c:cat>
          <c:val>
            <c:numRef>
              <c:f>Summary!$B$141:$F$141</c:f>
              <c:numCache>
                <c:formatCode>_(* #,##0.00_);_(* \(#,##0.00\);_(* "-"??_);_(@_)</c:formatCode>
                <c:ptCount val="5"/>
                <c:pt idx="0">
                  <c:v>940610</c:v>
                </c:pt>
                <c:pt idx="1">
                  <c:v>0</c:v>
                </c:pt>
                <c:pt idx="2">
                  <c:v>0</c:v>
                </c:pt>
                <c:pt idx="3">
                  <c:v>0</c:v>
                </c:pt>
                <c:pt idx="4">
                  <c:v>0</c:v>
                </c:pt>
              </c:numCache>
            </c:numRef>
          </c:val>
          <c:extLst>
            <c:ext xmlns:c16="http://schemas.microsoft.com/office/drawing/2014/chart" uri="{C3380CC4-5D6E-409C-BE32-E72D297353CC}">
              <c16:uniqueId val="{0000000B-77C4-47EC-83D0-3C580F87F545}"/>
            </c:ext>
          </c:extLst>
        </c:ser>
        <c:ser>
          <c:idx val="12"/>
          <c:order val="12"/>
          <c:tx>
            <c:strRef>
              <c:f>Summary!$A$142</c:f>
              <c:strCache>
                <c:ptCount val="1"/>
                <c:pt idx="0">
                  <c:v>Vertical Transportation</c:v>
                </c:pt>
              </c:strCache>
            </c:strRef>
          </c:tx>
          <c:spPr>
            <a:solidFill>
              <a:schemeClr val="accent1">
                <a:lumMod val="80000"/>
                <a:lumOff val="20000"/>
              </a:schemeClr>
            </a:solidFill>
            <a:ln>
              <a:noFill/>
            </a:ln>
            <a:effectLst/>
          </c:spPr>
          <c:invertIfNegative val="0"/>
          <c:cat>
            <c:multiLvlStrRef>
              <c:f>Summary!$B$127:$F$128</c:f>
              <c:multiLvlStrCache>
                <c:ptCount val="5"/>
                <c:lvl>
                  <c:pt idx="0">
                    <c:v>0</c:v>
                  </c:pt>
                  <c:pt idx="1">
                    <c:v> 1-2 </c:v>
                  </c:pt>
                  <c:pt idx="2">
                    <c:v> 3-5 </c:v>
                  </c:pt>
                  <c:pt idx="3">
                    <c:v> 6-10 </c:v>
                  </c:pt>
                  <c:pt idx="4">
                    <c:v> 11-25 </c:v>
                  </c:pt>
                </c:lvl>
                <c:lvl>
                  <c:pt idx="0">
                    <c:v> Years </c:v>
                  </c:pt>
                </c:lvl>
              </c:multiLvlStrCache>
            </c:multiLvlStrRef>
          </c:cat>
          <c:val>
            <c:numRef>
              <c:f>Summary!$B$142:$F$142</c:f>
              <c:numCache>
                <c:formatCode>_(* #,##0.00_);_(* \(#,##0.00\);_(* "-"??_);_(@_)</c:formatCode>
                <c:ptCount val="5"/>
                <c:pt idx="0">
                  <c:v>0</c:v>
                </c:pt>
                <c:pt idx="1">
                  <c:v>0</c:v>
                </c:pt>
                <c:pt idx="2">
                  <c:v>0</c:v>
                </c:pt>
                <c:pt idx="3">
                  <c:v>0</c:v>
                </c:pt>
                <c:pt idx="4">
                  <c:v>0</c:v>
                </c:pt>
              </c:numCache>
            </c:numRef>
          </c:val>
          <c:extLst>
            <c:ext xmlns:c16="http://schemas.microsoft.com/office/drawing/2014/chart" uri="{C3380CC4-5D6E-409C-BE32-E72D297353CC}">
              <c16:uniqueId val="{0000000C-77C4-47EC-83D0-3C580F87F545}"/>
            </c:ext>
          </c:extLst>
        </c:ser>
        <c:ser>
          <c:idx val="13"/>
          <c:order val="13"/>
          <c:tx>
            <c:strRef>
              <c:f>Summary!$A$143</c:f>
              <c:strCache>
                <c:ptCount val="1"/>
                <c:pt idx="0">
                  <c:v>Miscellaneous</c:v>
                </c:pt>
              </c:strCache>
            </c:strRef>
          </c:tx>
          <c:spPr>
            <a:solidFill>
              <a:schemeClr val="accent2">
                <a:lumMod val="80000"/>
                <a:lumOff val="20000"/>
              </a:schemeClr>
            </a:solidFill>
            <a:ln>
              <a:noFill/>
            </a:ln>
            <a:effectLst/>
          </c:spPr>
          <c:invertIfNegative val="0"/>
          <c:cat>
            <c:multiLvlStrRef>
              <c:f>Summary!$B$127:$F$128</c:f>
              <c:multiLvlStrCache>
                <c:ptCount val="5"/>
                <c:lvl>
                  <c:pt idx="0">
                    <c:v>0</c:v>
                  </c:pt>
                  <c:pt idx="1">
                    <c:v> 1-2 </c:v>
                  </c:pt>
                  <c:pt idx="2">
                    <c:v> 3-5 </c:v>
                  </c:pt>
                  <c:pt idx="3">
                    <c:v> 6-10 </c:v>
                  </c:pt>
                  <c:pt idx="4">
                    <c:v> 11-25 </c:v>
                  </c:pt>
                </c:lvl>
                <c:lvl>
                  <c:pt idx="0">
                    <c:v> Years </c:v>
                  </c:pt>
                </c:lvl>
              </c:multiLvlStrCache>
            </c:multiLvlStrRef>
          </c:cat>
          <c:val>
            <c:numRef>
              <c:f>Summary!$B$143:$F$143</c:f>
              <c:numCache>
                <c:formatCode>_(* #,##0.00_);_(* \(#,##0.00\);_(* "-"??_);_(@_)</c:formatCode>
                <c:ptCount val="5"/>
                <c:pt idx="0">
                  <c:v>696550</c:v>
                </c:pt>
                <c:pt idx="1">
                  <c:v>0</c:v>
                </c:pt>
                <c:pt idx="2">
                  <c:v>0</c:v>
                </c:pt>
                <c:pt idx="3">
                  <c:v>0</c:v>
                </c:pt>
                <c:pt idx="4">
                  <c:v>0</c:v>
                </c:pt>
              </c:numCache>
            </c:numRef>
          </c:val>
          <c:extLst>
            <c:ext xmlns:c16="http://schemas.microsoft.com/office/drawing/2014/chart" uri="{C3380CC4-5D6E-409C-BE32-E72D297353CC}">
              <c16:uniqueId val="{0000000D-77C4-47EC-83D0-3C580F87F545}"/>
            </c:ext>
          </c:extLst>
        </c:ser>
        <c:ser>
          <c:idx val="14"/>
          <c:order val="14"/>
          <c:tx>
            <c:strRef>
              <c:f>Summary!$A$144</c:f>
              <c:strCache>
                <c:ptCount val="1"/>
                <c:pt idx="0">
                  <c:v>Contingencies</c:v>
                </c:pt>
              </c:strCache>
            </c:strRef>
          </c:tx>
          <c:spPr>
            <a:solidFill>
              <a:schemeClr val="accent3">
                <a:lumMod val="80000"/>
                <a:lumOff val="20000"/>
              </a:schemeClr>
            </a:solidFill>
            <a:ln>
              <a:noFill/>
            </a:ln>
            <a:effectLst/>
          </c:spPr>
          <c:invertIfNegative val="0"/>
          <c:cat>
            <c:multiLvlStrRef>
              <c:f>Summary!$B$127:$F$128</c:f>
              <c:multiLvlStrCache>
                <c:ptCount val="5"/>
                <c:lvl>
                  <c:pt idx="0">
                    <c:v>0</c:v>
                  </c:pt>
                  <c:pt idx="1">
                    <c:v> 1-2 </c:v>
                  </c:pt>
                  <c:pt idx="2">
                    <c:v> 3-5 </c:v>
                  </c:pt>
                  <c:pt idx="3">
                    <c:v> 6-10 </c:v>
                  </c:pt>
                  <c:pt idx="4">
                    <c:v> 11-25 </c:v>
                  </c:pt>
                </c:lvl>
                <c:lvl>
                  <c:pt idx="0">
                    <c:v> Years </c:v>
                  </c:pt>
                </c:lvl>
              </c:multiLvlStrCache>
            </c:multiLvlStrRef>
          </c:cat>
          <c:val>
            <c:numRef>
              <c:f>Summary!$B$144:$F$144</c:f>
              <c:numCache>
                <c:formatCode>_(* #,##0.00_);_(* \(#,##0.00\);_(* "-"??_);_(@_)</c:formatCode>
                <c:ptCount val="5"/>
                <c:pt idx="0">
                  <c:v>227850</c:v>
                </c:pt>
                <c:pt idx="1">
                  <c:v>0</c:v>
                </c:pt>
                <c:pt idx="2">
                  <c:v>0</c:v>
                </c:pt>
                <c:pt idx="3">
                  <c:v>0</c:v>
                </c:pt>
                <c:pt idx="4">
                  <c:v>0</c:v>
                </c:pt>
              </c:numCache>
            </c:numRef>
          </c:val>
          <c:extLst>
            <c:ext xmlns:c16="http://schemas.microsoft.com/office/drawing/2014/chart" uri="{C3380CC4-5D6E-409C-BE32-E72D297353CC}">
              <c16:uniqueId val="{0000000E-77C4-47EC-83D0-3C580F87F545}"/>
            </c:ext>
          </c:extLst>
        </c:ser>
        <c:ser>
          <c:idx val="15"/>
          <c:order val="15"/>
          <c:tx>
            <c:strRef>
              <c:f>Summary!$A$145</c:f>
              <c:strCache>
                <c:ptCount val="1"/>
                <c:pt idx="0">
                  <c:v>Preliminaries</c:v>
                </c:pt>
              </c:strCache>
            </c:strRef>
          </c:tx>
          <c:spPr>
            <a:solidFill>
              <a:schemeClr val="accent4">
                <a:lumMod val="80000"/>
                <a:lumOff val="20000"/>
              </a:schemeClr>
            </a:solidFill>
            <a:ln>
              <a:noFill/>
            </a:ln>
            <a:effectLst/>
          </c:spPr>
          <c:invertIfNegative val="0"/>
          <c:cat>
            <c:multiLvlStrRef>
              <c:f>Summary!$B$127:$F$128</c:f>
              <c:multiLvlStrCache>
                <c:ptCount val="5"/>
                <c:lvl>
                  <c:pt idx="0">
                    <c:v>0</c:v>
                  </c:pt>
                  <c:pt idx="1">
                    <c:v> 1-2 </c:v>
                  </c:pt>
                  <c:pt idx="2">
                    <c:v> 3-5 </c:v>
                  </c:pt>
                  <c:pt idx="3">
                    <c:v> 6-10 </c:v>
                  </c:pt>
                  <c:pt idx="4">
                    <c:v> 11-25 </c:v>
                  </c:pt>
                </c:lvl>
                <c:lvl>
                  <c:pt idx="0">
                    <c:v> Years </c:v>
                  </c:pt>
                </c:lvl>
              </c:multiLvlStrCache>
            </c:multiLvlStrRef>
          </c:cat>
          <c:val>
            <c:numRef>
              <c:f>Summary!$B$145:$F$145</c:f>
              <c:numCache>
                <c:formatCode>_(* #,##0.00_);_(* \(#,##0.00\);_(* "-"??_);_(@_)</c:formatCode>
                <c:ptCount val="5"/>
                <c:pt idx="0">
                  <c:v>250630</c:v>
                </c:pt>
                <c:pt idx="1">
                  <c:v>0</c:v>
                </c:pt>
                <c:pt idx="2">
                  <c:v>0</c:v>
                </c:pt>
                <c:pt idx="3">
                  <c:v>0</c:v>
                </c:pt>
                <c:pt idx="4">
                  <c:v>0</c:v>
                </c:pt>
              </c:numCache>
            </c:numRef>
          </c:val>
          <c:extLst>
            <c:ext xmlns:c16="http://schemas.microsoft.com/office/drawing/2014/chart" uri="{C3380CC4-5D6E-409C-BE32-E72D297353CC}">
              <c16:uniqueId val="{0000000F-77C4-47EC-83D0-3C580F87F545}"/>
            </c:ext>
          </c:extLst>
        </c:ser>
        <c:ser>
          <c:idx val="16"/>
          <c:order val="16"/>
          <c:tx>
            <c:strRef>
              <c:f>Summary!$A$146</c:f>
              <c:strCache>
                <c:ptCount val="1"/>
                <c:pt idx="0">
                  <c:v>Engineering and Management</c:v>
                </c:pt>
              </c:strCache>
            </c:strRef>
          </c:tx>
          <c:spPr>
            <a:solidFill>
              <a:schemeClr val="accent5">
                <a:lumMod val="80000"/>
                <a:lumOff val="20000"/>
              </a:schemeClr>
            </a:solidFill>
            <a:ln>
              <a:noFill/>
            </a:ln>
            <a:effectLst/>
          </c:spPr>
          <c:invertIfNegative val="0"/>
          <c:cat>
            <c:multiLvlStrRef>
              <c:f>Summary!$B$127:$F$128</c:f>
              <c:multiLvlStrCache>
                <c:ptCount val="5"/>
                <c:lvl>
                  <c:pt idx="0">
                    <c:v>0</c:v>
                  </c:pt>
                  <c:pt idx="1">
                    <c:v> 1-2 </c:v>
                  </c:pt>
                  <c:pt idx="2">
                    <c:v> 3-5 </c:v>
                  </c:pt>
                  <c:pt idx="3">
                    <c:v> 6-10 </c:v>
                  </c:pt>
                  <c:pt idx="4">
                    <c:v> 11-25 </c:v>
                  </c:pt>
                </c:lvl>
                <c:lvl>
                  <c:pt idx="0">
                    <c:v> Years </c:v>
                  </c:pt>
                </c:lvl>
              </c:multiLvlStrCache>
            </c:multiLvlStrRef>
          </c:cat>
          <c:val>
            <c:numRef>
              <c:f>Summary!$B$146:$F$146</c:f>
              <c:numCache>
                <c:formatCode>_(* #,##0.00_);_(* \(#,##0.00\);_(* "-"??_);_(@_)</c:formatCode>
                <c:ptCount val="5"/>
                <c:pt idx="0">
                  <c:v>137920</c:v>
                </c:pt>
                <c:pt idx="1">
                  <c:v>0</c:v>
                </c:pt>
                <c:pt idx="2">
                  <c:v>0</c:v>
                </c:pt>
                <c:pt idx="3">
                  <c:v>0</c:v>
                </c:pt>
                <c:pt idx="4">
                  <c:v>0</c:v>
                </c:pt>
              </c:numCache>
            </c:numRef>
          </c:val>
          <c:extLst>
            <c:ext xmlns:c16="http://schemas.microsoft.com/office/drawing/2014/chart" uri="{C3380CC4-5D6E-409C-BE32-E72D297353CC}">
              <c16:uniqueId val="{00000010-77C4-47EC-83D0-3C580F87F545}"/>
            </c:ext>
          </c:extLst>
        </c:ser>
        <c:dLbls>
          <c:showLegendKey val="0"/>
          <c:showVal val="0"/>
          <c:showCatName val="0"/>
          <c:showSerName val="0"/>
          <c:showPercent val="0"/>
          <c:showBubbleSize val="0"/>
        </c:dLbls>
        <c:gapWidth val="150"/>
        <c:overlap val="100"/>
        <c:axId val="868283240"/>
        <c:axId val="868285208"/>
      </c:barChart>
      <c:catAx>
        <c:axId val="868283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285208"/>
        <c:crosses val="autoZero"/>
        <c:auto val="1"/>
        <c:lblAlgn val="ctr"/>
        <c:lblOffset val="100"/>
        <c:noMultiLvlLbl val="0"/>
      </c:catAx>
      <c:valAx>
        <c:axId val="868285208"/>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283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Summary!$A$155</c:f>
              <c:strCache>
                <c:ptCount val="1"/>
                <c:pt idx="0">
                  <c:v>Building Fabric</c:v>
                </c:pt>
              </c:strCache>
            </c:strRef>
          </c:tx>
          <c:spPr>
            <a:solidFill>
              <a:schemeClr val="accent1"/>
            </a:solidFill>
            <a:ln>
              <a:noFill/>
            </a:ln>
            <a:effectLst/>
          </c:spPr>
          <c:invertIfNegative val="0"/>
          <c:cat>
            <c:multiLvlStrRef>
              <c:f>Summary!$B$153:$F$154</c:f>
              <c:multiLvlStrCache>
                <c:ptCount val="5"/>
                <c:lvl>
                  <c:pt idx="0">
                    <c:v>0</c:v>
                  </c:pt>
                  <c:pt idx="1">
                    <c:v> 1-2 </c:v>
                  </c:pt>
                  <c:pt idx="2">
                    <c:v> 3-5 </c:v>
                  </c:pt>
                  <c:pt idx="3">
                    <c:v> 6-10 </c:v>
                  </c:pt>
                  <c:pt idx="4">
                    <c:v> 11-25 </c:v>
                  </c:pt>
                </c:lvl>
                <c:lvl>
                  <c:pt idx="0">
                    <c:v> Years </c:v>
                  </c:pt>
                </c:lvl>
              </c:multiLvlStrCache>
            </c:multiLvlStrRef>
          </c:cat>
          <c:val>
            <c:numRef>
              <c:f>Summary!$B$155:$F$155</c:f>
              <c:numCache>
                <c:formatCode>_(* #,##0.00_);_(* \(#,##0.00\);_(* "-"??_);_(@_)</c:formatCode>
                <c:ptCount val="5"/>
                <c:pt idx="0">
                  <c:v>0</c:v>
                </c:pt>
                <c:pt idx="1">
                  <c:v>0</c:v>
                </c:pt>
                <c:pt idx="2">
                  <c:v>0</c:v>
                </c:pt>
                <c:pt idx="3">
                  <c:v>0</c:v>
                </c:pt>
                <c:pt idx="4">
                  <c:v>0</c:v>
                </c:pt>
              </c:numCache>
            </c:numRef>
          </c:val>
          <c:extLst>
            <c:ext xmlns:c16="http://schemas.microsoft.com/office/drawing/2014/chart" uri="{C3380CC4-5D6E-409C-BE32-E72D297353CC}">
              <c16:uniqueId val="{00000000-AB81-46B4-AA35-83C678B772BC}"/>
            </c:ext>
          </c:extLst>
        </c:ser>
        <c:ser>
          <c:idx val="1"/>
          <c:order val="1"/>
          <c:tx>
            <c:strRef>
              <c:f>Summary!$A$156</c:f>
              <c:strCache>
                <c:ptCount val="1"/>
                <c:pt idx="0">
                  <c:v>Demolition</c:v>
                </c:pt>
              </c:strCache>
            </c:strRef>
          </c:tx>
          <c:spPr>
            <a:solidFill>
              <a:schemeClr val="accent2"/>
            </a:solidFill>
            <a:ln>
              <a:noFill/>
            </a:ln>
            <a:effectLst/>
          </c:spPr>
          <c:invertIfNegative val="0"/>
          <c:cat>
            <c:multiLvlStrRef>
              <c:f>Summary!$B$153:$F$154</c:f>
              <c:multiLvlStrCache>
                <c:ptCount val="5"/>
                <c:lvl>
                  <c:pt idx="0">
                    <c:v>0</c:v>
                  </c:pt>
                  <c:pt idx="1">
                    <c:v> 1-2 </c:v>
                  </c:pt>
                  <c:pt idx="2">
                    <c:v> 3-5 </c:v>
                  </c:pt>
                  <c:pt idx="3">
                    <c:v> 6-10 </c:v>
                  </c:pt>
                  <c:pt idx="4">
                    <c:v> 11-25 </c:v>
                  </c:pt>
                </c:lvl>
                <c:lvl>
                  <c:pt idx="0">
                    <c:v> Years </c:v>
                  </c:pt>
                </c:lvl>
              </c:multiLvlStrCache>
            </c:multiLvlStrRef>
          </c:cat>
          <c:val>
            <c:numRef>
              <c:f>Summary!$B$156:$F$156</c:f>
              <c:numCache>
                <c:formatCode>_(* #,##0.00_);_(* \(#,##0.00\);_(* "-"??_);_(@_)</c:formatCode>
                <c:ptCount val="5"/>
                <c:pt idx="0">
                  <c:v>0</c:v>
                </c:pt>
                <c:pt idx="1">
                  <c:v>0</c:v>
                </c:pt>
                <c:pt idx="2">
                  <c:v>0</c:v>
                </c:pt>
                <c:pt idx="3">
                  <c:v>0</c:v>
                </c:pt>
                <c:pt idx="4">
                  <c:v>0</c:v>
                </c:pt>
              </c:numCache>
            </c:numRef>
          </c:val>
          <c:extLst>
            <c:ext xmlns:c16="http://schemas.microsoft.com/office/drawing/2014/chart" uri="{C3380CC4-5D6E-409C-BE32-E72D297353CC}">
              <c16:uniqueId val="{00000001-AB81-46B4-AA35-83C678B772BC}"/>
            </c:ext>
          </c:extLst>
        </c:ser>
        <c:ser>
          <c:idx val="2"/>
          <c:order val="2"/>
          <c:tx>
            <c:strRef>
              <c:f>Summary!$A$157</c:f>
              <c:strCache>
                <c:ptCount val="1"/>
                <c:pt idx="0">
                  <c:v>Electrical System</c:v>
                </c:pt>
              </c:strCache>
            </c:strRef>
          </c:tx>
          <c:spPr>
            <a:solidFill>
              <a:schemeClr val="accent3"/>
            </a:solidFill>
            <a:ln>
              <a:noFill/>
            </a:ln>
            <a:effectLst/>
          </c:spPr>
          <c:invertIfNegative val="0"/>
          <c:cat>
            <c:multiLvlStrRef>
              <c:f>Summary!$B$153:$F$154</c:f>
              <c:multiLvlStrCache>
                <c:ptCount val="5"/>
                <c:lvl>
                  <c:pt idx="0">
                    <c:v>0</c:v>
                  </c:pt>
                  <c:pt idx="1">
                    <c:v> 1-2 </c:v>
                  </c:pt>
                  <c:pt idx="2">
                    <c:v> 3-5 </c:v>
                  </c:pt>
                  <c:pt idx="3">
                    <c:v> 6-10 </c:v>
                  </c:pt>
                  <c:pt idx="4">
                    <c:v> 11-25 </c:v>
                  </c:pt>
                </c:lvl>
                <c:lvl>
                  <c:pt idx="0">
                    <c:v> Years </c:v>
                  </c:pt>
                </c:lvl>
              </c:multiLvlStrCache>
            </c:multiLvlStrRef>
          </c:cat>
          <c:val>
            <c:numRef>
              <c:f>Summary!$B$157:$F$157</c:f>
              <c:numCache>
                <c:formatCode>_(* #,##0.00_);_(* \(#,##0.00\);_(* "-"??_);_(@_)</c:formatCode>
                <c:ptCount val="5"/>
                <c:pt idx="0">
                  <c:v>29500</c:v>
                </c:pt>
                <c:pt idx="1">
                  <c:v>0</c:v>
                </c:pt>
                <c:pt idx="2">
                  <c:v>0</c:v>
                </c:pt>
                <c:pt idx="3">
                  <c:v>0</c:v>
                </c:pt>
                <c:pt idx="4">
                  <c:v>1610</c:v>
                </c:pt>
              </c:numCache>
            </c:numRef>
          </c:val>
          <c:extLst>
            <c:ext xmlns:c16="http://schemas.microsoft.com/office/drawing/2014/chart" uri="{C3380CC4-5D6E-409C-BE32-E72D297353CC}">
              <c16:uniqueId val="{00000002-AB81-46B4-AA35-83C678B772BC}"/>
            </c:ext>
          </c:extLst>
        </c:ser>
        <c:ser>
          <c:idx val="3"/>
          <c:order val="3"/>
          <c:tx>
            <c:strRef>
              <c:f>Summary!$A$158</c:f>
              <c:strCache>
                <c:ptCount val="1"/>
                <c:pt idx="0">
                  <c:v>Environmental</c:v>
                </c:pt>
              </c:strCache>
            </c:strRef>
          </c:tx>
          <c:spPr>
            <a:solidFill>
              <a:schemeClr val="accent4"/>
            </a:solidFill>
            <a:ln>
              <a:noFill/>
            </a:ln>
            <a:effectLst/>
          </c:spPr>
          <c:invertIfNegative val="0"/>
          <c:cat>
            <c:multiLvlStrRef>
              <c:f>Summary!$B$153:$F$154</c:f>
              <c:multiLvlStrCache>
                <c:ptCount val="5"/>
                <c:lvl>
                  <c:pt idx="0">
                    <c:v>0</c:v>
                  </c:pt>
                  <c:pt idx="1">
                    <c:v> 1-2 </c:v>
                  </c:pt>
                  <c:pt idx="2">
                    <c:v> 3-5 </c:v>
                  </c:pt>
                  <c:pt idx="3">
                    <c:v> 6-10 </c:v>
                  </c:pt>
                  <c:pt idx="4">
                    <c:v> 11-25 </c:v>
                  </c:pt>
                </c:lvl>
                <c:lvl>
                  <c:pt idx="0">
                    <c:v> Years </c:v>
                  </c:pt>
                </c:lvl>
              </c:multiLvlStrCache>
            </c:multiLvlStrRef>
          </c:cat>
          <c:val>
            <c:numRef>
              <c:f>Summary!$B$158:$F$158</c:f>
              <c:numCache>
                <c:formatCode>_(* #,##0.00_);_(* \(#,##0.00\);_(* "-"??_);_(@_)</c:formatCode>
                <c:ptCount val="5"/>
                <c:pt idx="0">
                  <c:v>0</c:v>
                </c:pt>
                <c:pt idx="1">
                  <c:v>0</c:v>
                </c:pt>
                <c:pt idx="2">
                  <c:v>0</c:v>
                </c:pt>
                <c:pt idx="3">
                  <c:v>0</c:v>
                </c:pt>
                <c:pt idx="4">
                  <c:v>0</c:v>
                </c:pt>
              </c:numCache>
            </c:numRef>
          </c:val>
          <c:extLst>
            <c:ext xmlns:c16="http://schemas.microsoft.com/office/drawing/2014/chart" uri="{C3380CC4-5D6E-409C-BE32-E72D297353CC}">
              <c16:uniqueId val="{00000003-AB81-46B4-AA35-83C678B772BC}"/>
            </c:ext>
          </c:extLst>
        </c:ser>
        <c:ser>
          <c:idx val="4"/>
          <c:order val="4"/>
          <c:tx>
            <c:strRef>
              <c:f>Summary!$A$159</c:f>
              <c:strCache>
                <c:ptCount val="1"/>
                <c:pt idx="0">
                  <c:v>Fire Protection System</c:v>
                </c:pt>
              </c:strCache>
            </c:strRef>
          </c:tx>
          <c:spPr>
            <a:solidFill>
              <a:schemeClr val="accent5"/>
            </a:solidFill>
            <a:ln>
              <a:noFill/>
            </a:ln>
            <a:effectLst/>
          </c:spPr>
          <c:invertIfNegative val="0"/>
          <c:cat>
            <c:multiLvlStrRef>
              <c:f>Summary!$B$153:$F$154</c:f>
              <c:multiLvlStrCache>
                <c:ptCount val="5"/>
                <c:lvl>
                  <c:pt idx="0">
                    <c:v>0</c:v>
                  </c:pt>
                  <c:pt idx="1">
                    <c:v> 1-2 </c:v>
                  </c:pt>
                  <c:pt idx="2">
                    <c:v> 3-5 </c:v>
                  </c:pt>
                  <c:pt idx="3">
                    <c:v> 6-10 </c:v>
                  </c:pt>
                  <c:pt idx="4">
                    <c:v> 11-25 </c:v>
                  </c:pt>
                </c:lvl>
                <c:lvl>
                  <c:pt idx="0">
                    <c:v> Years </c:v>
                  </c:pt>
                </c:lvl>
              </c:multiLvlStrCache>
            </c:multiLvlStrRef>
          </c:cat>
          <c:val>
            <c:numRef>
              <c:f>Summary!$B$159:$F$159</c:f>
              <c:numCache>
                <c:formatCode>_(* #,##0.00_);_(* \(#,##0.00\);_(* "-"??_);_(@_)</c:formatCode>
                <c:ptCount val="5"/>
                <c:pt idx="0">
                  <c:v>0</c:v>
                </c:pt>
                <c:pt idx="1">
                  <c:v>0</c:v>
                </c:pt>
                <c:pt idx="2">
                  <c:v>0</c:v>
                </c:pt>
                <c:pt idx="3">
                  <c:v>0</c:v>
                </c:pt>
                <c:pt idx="4">
                  <c:v>0</c:v>
                </c:pt>
              </c:numCache>
            </c:numRef>
          </c:val>
          <c:extLst>
            <c:ext xmlns:c16="http://schemas.microsoft.com/office/drawing/2014/chart" uri="{C3380CC4-5D6E-409C-BE32-E72D297353CC}">
              <c16:uniqueId val="{00000004-AB81-46B4-AA35-83C678B772BC}"/>
            </c:ext>
          </c:extLst>
        </c:ser>
        <c:ser>
          <c:idx val="5"/>
          <c:order val="5"/>
          <c:tx>
            <c:strRef>
              <c:f>Summary!$A$160</c:f>
              <c:strCache>
                <c:ptCount val="1"/>
                <c:pt idx="0">
                  <c:v>HVAC</c:v>
                </c:pt>
              </c:strCache>
            </c:strRef>
          </c:tx>
          <c:spPr>
            <a:solidFill>
              <a:schemeClr val="accent6"/>
            </a:solidFill>
            <a:ln>
              <a:noFill/>
            </a:ln>
            <a:effectLst/>
          </c:spPr>
          <c:invertIfNegative val="0"/>
          <c:cat>
            <c:multiLvlStrRef>
              <c:f>Summary!$B$153:$F$154</c:f>
              <c:multiLvlStrCache>
                <c:ptCount val="5"/>
                <c:lvl>
                  <c:pt idx="0">
                    <c:v>0</c:v>
                  </c:pt>
                  <c:pt idx="1">
                    <c:v> 1-2 </c:v>
                  </c:pt>
                  <c:pt idx="2">
                    <c:v> 3-5 </c:v>
                  </c:pt>
                  <c:pt idx="3">
                    <c:v> 6-10 </c:v>
                  </c:pt>
                  <c:pt idx="4">
                    <c:v> 11-25 </c:v>
                  </c:pt>
                </c:lvl>
                <c:lvl>
                  <c:pt idx="0">
                    <c:v> Years </c:v>
                  </c:pt>
                </c:lvl>
              </c:multiLvlStrCache>
            </c:multiLvlStrRef>
          </c:cat>
          <c:val>
            <c:numRef>
              <c:f>Summary!$B$160:$F$160</c:f>
              <c:numCache>
                <c:formatCode>_(* #,##0.00_);_(* \(#,##0.00\);_(* "-"??_);_(@_)</c:formatCode>
                <c:ptCount val="5"/>
                <c:pt idx="0">
                  <c:v>0</c:v>
                </c:pt>
                <c:pt idx="1">
                  <c:v>0</c:v>
                </c:pt>
                <c:pt idx="2">
                  <c:v>0</c:v>
                </c:pt>
                <c:pt idx="3">
                  <c:v>0</c:v>
                </c:pt>
                <c:pt idx="4">
                  <c:v>0</c:v>
                </c:pt>
              </c:numCache>
            </c:numRef>
          </c:val>
          <c:extLst>
            <c:ext xmlns:c16="http://schemas.microsoft.com/office/drawing/2014/chart" uri="{C3380CC4-5D6E-409C-BE32-E72D297353CC}">
              <c16:uniqueId val="{00000005-AB81-46B4-AA35-83C678B772BC}"/>
            </c:ext>
          </c:extLst>
        </c:ser>
        <c:ser>
          <c:idx val="6"/>
          <c:order val="6"/>
          <c:tx>
            <c:strRef>
              <c:f>Summary!$A$161</c:f>
              <c:strCache>
                <c:ptCount val="1"/>
                <c:pt idx="0">
                  <c:v>Interior</c:v>
                </c:pt>
              </c:strCache>
            </c:strRef>
          </c:tx>
          <c:spPr>
            <a:solidFill>
              <a:schemeClr val="accent1">
                <a:lumMod val="60000"/>
              </a:schemeClr>
            </a:solidFill>
            <a:ln>
              <a:noFill/>
            </a:ln>
            <a:effectLst/>
          </c:spPr>
          <c:invertIfNegative val="0"/>
          <c:cat>
            <c:multiLvlStrRef>
              <c:f>Summary!$B$153:$F$154</c:f>
              <c:multiLvlStrCache>
                <c:ptCount val="5"/>
                <c:lvl>
                  <c:pt idx="0">
                    <c:v>0</c:v>
                  </c:pt>
                  <c:pt idx="1">
                    <c:v> 1-2 </c:v>
                  </c:pt>
                  <c:pt idx="2">
                    <c:v> 3-5 </c:v>
                  </c:pt>
                  <c:pt idx="3">
                    <c:v> 6-10 </c:v>
                  </c:pt>
                  <c:pt idx="4">
                    <c:v> 11-25 </c:v>
                  </c:pt>
                </c:lvl>
                <c:lvl>
                  <c:pt idx="0">
                    <c:v> Years </c:v>
                  </c:pt>
                </c:lvl>
              </c:multiLvlStrCache>
            </c:multiLvlStrRef>
          </c:cat>
          <c:val>
            <c:numRef>
              <c:f>Summary!$B$161:$F$161</c:f>
              <c:numCache>
                <c:formatCode>_(* #,##0.00_);_(* \(#,##0.00\);_(* "-"??_);_(@_)</c:formatCode>
                <c:ptCount val="5"/>
                <c:pt idx="0">
                  <c:v>5400</c:v>
                </c:pt>
                <c:pt idx="1">
                  <c:v>0</c:v>
                </c:pt>
                <c:pt idx="2">
                  <c:v>0</c:v>
                </c:pt>
                <c:pt idx="3">
                  <c:v>5400</c:v>
                </c:pt>
                <c:pt idx="4">
                  <c:v>5400</c:v>
                </c:pt>
              </c:numCache>
            </c:numRef>
          </c:val>
          <c:extLst>
            <c:ext xmlns:c16="http://schemas.microsoft.com/office/drawing/2014/chart" uri="{C3380CC4-5D6E-409C-BE32-E72D297353CC}">
              <c16:uniqueId val="{00000006-AB81-46B4-AA35-83C678B772BC}"/>
            </c:ext>
          </c:extLst>
        </c:ser>
        <c:ser>
          <c:idx val="7"/>
          <c:order val="7"/>
          <c:tx>
            <c:strRef>
              <c:f>Summary!$A$162</c:f>
              <c:strCache>
                <c:ptCount val="1"/>
                <c:pt idx="0">
                  <c:v>Mechanical System</c:v>
                </c:pt>
              </c:strCache>
            </c:strRef>
          </c:tx>
          <c:spPr>
            <a:solidFill>
              <a:schemeClr val="accent2">
                <a:lumMod val="60000"/>
              </a:schemeClr>
            </a:solidFill>
            <a:ln>
              <a:noFill/>
            </a:ln>
            <a:effectLst/>
          </c:spPr>
          <c:invertIfNegative val="0"/>
          <c:cat>
            <c:multiLvlStrRef>
              <c:f>Summary!$B$153:$F$154</c:f>
              <c:multiLvlStrCache>
                <c:ptCount val="5"/>
                <c:lvl>
                  <c:pt idx="0">
                    <c:v>0</c:v>
                  </c:pt>
                  <c:pt idx="1">
                    <c:v> 1-2 </c:v>
                  </c:pt>
                  <c:pt idx="2">
                    <c:v> 3-5 </c:v>
                  </c:pt>
                  <c:pt idx="3">
                    <c:v> 6-10 </c:v>
                  </c:pt>
                  <c:pt idx="4">
                    <c:v> 11-25 </c:v>
                  </c:pt>
                </c:lvl>
                <c:lvl>
                  <c:pt idx="0">
                    <c:v> Years </c:v>
                  </c:pt>
                </c:lvl>
              </c:multiLvlStrCache>
            </c:multiLvlStrRef>
          </c:cat>
          <c:val>
            <c:numRef>
              <c:f>Summary!$B$162:$F$162</c:f>
              <c:numCache>
                <c:formatCode>_(* #,##0.00_);_(* \(#,##0.00\);_(* "-"??_);_(@_)</c:formatCode>
                <c:ptCount val="5"/>
                <c:pt idx="0">
                  <c:v>0</c:v>
                </c:pt>
                <c:pt idx="1">
                  <c:v>0</c:v>
                </c:pt>
                <c:pt idx="2">
                  <c:v>0</c:v>
                </c:pt>
                <c:pt idx="3">
                  <c:v>0</c:v>
                </c:pt>
                <c:pt idx="4">
                  <c:v>0</c:v>
                </c:pt>
              </c:numCache>
            </c:numRef>
          </c:val>
          <c:extLst>
            <c:ext xmlns:c16="http://schemas.microsoft.com/office/drawing/2014/chart" uri="{C3380CC4-5D6E-409C-BE32-E72D297353CC}">
              <c16:uniqueId val="{00000007-AB81-46B4-AA35-83C678B772BC}"/>
            </c:ext>
          </c:extLst>
        </c:ser>
        <c:ser>
          <c:idx val="8"/>
          <c:order val="8"/>
          <c:tx>
            <c:strRef>
              <c:f>Summary!$A$164</c:f>
              <c:strCache>
                <c:ptCount val="1"/>
                <c:pt idx="0">
                  <c:v>Plumbing System</c:v>
                </c:pt>
              </c:strCache>
            </c:strRef>
          </c:tx>
          <c:spPr>
            <a:solidFill>
              <a:schemeClr val="accent3">
                <a:lumMod val="60000"/>
              </a:schemeClr>
            </a:solidFill>
            <a:ln>
              <a:noFill/>
            </a:ln>
            <a:effectLst/>
          </c:spPr>
          <c:invertIfNegative val="0"/>
          <c:cat>
            <c:multiLvlStrRef>
              <c:f>Summary!$B$153:$F$154</c:f>
              <c:multiLvlStrCache>
                <c:ptCount val="5"/>
                <c:lvl>
                  <c:pt idx="0">
                    <c:v>0</c:v>
                  </c:pt>
                  <c:pt idx="1">
                    <c:v> 1-2 </c:v>
                  </c:pt>
                  <c:pt idx="2">
                    <c:v> 3-5 </c:v>
                  </c:pt>
                  <c:pt idx="3">
                    <c:v> 6-10 </c:v>
                  </c:pt>
                  <c:pt idx="4">
                    <c:v> 11-25 </c:v>
                  </c:pt>
                </c:lvl>
                <c:lvl>
                  <c:pt idx="0">
                    <c:v> Years </c:v>
                  </c:pt>
                </c:lvl>
              </c:multiLvlStrCache>
            </c:multiLvlStrRef>
          </c:cat>
          <c:val>
            <c:numRef>
              <c:f>Summary!$B$164:$F$164</c:f>
              <c:numCache>
                <c:formatCode>_(* #,##0.00_);_(* \(#,##0.00\);_(* "-"??_);_(@_)</c:formatCode>
                <c:ptCount val="5"/>
                <c:pt idx="0">
                  <c:v>299080</c:v>
                </c:pt>
                <c:pt idx="1">
                  <c:v>0</c:v>
                </c:pt>
                <c:pt idx="2">
                  <c:v>0</c:v>
                </c:pt>
                <c:pt idx="3">
                  <c:v>0</c:v>
                </c:pt>
                <c:pt idx="4">
                  <c:v>0</c:v>
                </c:pt>
              </c:numCache>
            </c:numRef>
          </c:val>
          <c:extLst>
            <c:ext xmlns:c16="http://schemas.microsoft.com/office/drawing/2014/chart" uri="{C3380CC4-5D6E-409C-BE32-E72D297353CC}">
              <c16:uniqueId val="{00000008-AB81-46B4-AA35-83C678B772BC}"/>
            </c:ext>
          </c:extLst>
        </c:ser>
        <c:ser>
          <c:idx val="9"/>
          <c:order val="9"/>
          <c:tx>
            <c:strRef>
              <c:f>Summary!$A$165</c:f>
              <c:strCache>
                <c:ptCount val="1"/>
                <c:pt idx="0">
                  <c:v>Roof</c:v>
                </c:pt>
              </c:strCache>
            </c:strRef>
          </c:tx>
          <c:spPr>
            <a:solidFill>
              <a:schemeClr val="accent4">
                <a:lumMod val="60000"/>
              </a:schemeClr>
            </a:solidFill>
            <a:ln>
              <a:noFill/>
            </a:ln>
            <a:effectLst/>
          </c:spPr>
          <c:invertIfNegative val="0"/>
          <c:cat>
            <c:multiLvlStrRef>
              <c:f>Summary!$B$153:$F$154</c:f>
              <c:multiLvlStrCache>
                <c:ptCount val="5"/>
                <c:lvl>
                  <c:pt idx="0">
                    <c:v>0</c:v>
                  </c:pt>
                  <c:pt idx="1">
                    <c:v> 1-2 </c:v>
                  </c:pt>
                  <c:pt idx="2">
                    <c:v> 3-5 </c:v>
                  </c:pt>
                  <c:pt idx="3">
                    <c:v> 6-10 </c:v>
                  </c:pt>
                  <c:pt idx="4">
                    <c:v> 11-25 </c:v>
                  </c:pt>
                </c:lvl>
                <c:lvl>
                  <c:pt idx="0">
                    <c:v> Years </c:v>
                  </c:pt>
                </c:lvl>
              </c:multiLvlStrCache>
            </c:multiLvlStrRef>
          </c:cat>
          <c:val>
            <c:numRef>
              <c:f>Summary!$B$165:$F$165</c:f>
              <c:numCache>
                <c:formatCode>_(* #,##0.00_);_(* \(#,##0.00\);_(* "-"??_);_(@_)</c:formatCode>
                <c:ptCount val="5"/>
                <c:pt idx="0">
                  <c:v>53930</c:v>
                </c:pt>
                <c:pt idx="1">
                  <c:v>0</c:v>
                </c:pt>
                <c:pt idx="2">
                  <c:v>0</c:v>
                </c:pt>
                <c:pt idx="3">
                  <c:v>0</c:v>
                </c:pt>
                <c:pt idx="4">
                  <c:v>0</c:v>
                </c:pt>
              </c:numCache>
            </c:numRef>
          </c:val>
          <c:extLst>
            <c:ext xmlns:c16="http://schemas.microsoft.com/office/drawing/2014/chart" uri="{C3380CC4-5D6E-409C-BE32-E72D297353CC}">
              <c16:uniqueId val="{00000009-AB81-46B4-AA35-83C678B772BC}"/>
            </c:ext>
          </c:extLst>
        </c:ser>
        <c:ser>
          <c:idx val="10"/>
          <c:order val="10"/>
          <c:tx>
            <c:strRef>
              <c:f>Summary!$A$166</c:f>
              <c:strCache>
                <c:ptCount val="1"/>
                <c:pt idx="0">
                  <c:v>Structural Elements</c:v>
                </c:pt>
              </c:strCache>
            </c:strRef>
          </c:tx>
          <c:spPr>
            <a:solidFill>
              <a:schemeClr val="accent5">
                <a:lumMod val="60000"/>
              </a:schemeClr>
            </a:solidFill>
            <a:ln>
              <a:noFill/>
            </a:ln>
            <a:effectLst/>
          </c:spPr>
          <c:invertIfNegative val="0"/>
          <c:cat>
            <c:multiLvlStrRef>
              <c:f>Summary!$B$153:$F$154</c:f>
              <c:multiLvlStrCache>
                <c:ptCount val="5"/>
                <c:lvl>
                  <c:pt idx="0">
                    <c:v>0</c:v>
                  </c:pt>
                  <c:pt idx="1">
                    <c:v> 1-2 </c:v>
                  </c:pt>
                  <c:pt idx="2">
                    <c:v> 3-5 </c:v>
                  </c:pt>
                  <c:pt idx="3">
                    <c:v> 6-10 </c:v>
                  </c:pt>
                  <c:pt idx="4">
                    <c:v> 11-25 </c:v>
                  </c:pt>
                </c:lvl>
                <c:lvl>
                  <c:pt idx="0">
                    <c:v> Years </c:v>
                  </c:pt>
                </c:lvl>
              </c:multiLvlStrCache>
            </c:multiLvlStrRef>
          </c:cat>
          <c:val>
            <c:numRef>
              <c:f>Summary!$B$166:$F$166</c:f>
              <c:numCache>
                <c:formatCode>_(* #,##0.00_);_(* \(#,##0.00\);_(* "-"??_);_(@_)</c:formatCode>
                <c:ptCount val="5"/>
                <c:pt idx="0">
                  <c:v>45840</c:v>
                </c:pt>
                <c:pt idx="1">
                  <c:v>0</c:v>
                </c:pt>
                <c:pt idx="2">
                  <c:v>0</c:v>
                </c:pt>
                <c:pt idx="3">
                  <c:v>0</c:v>
                </c:pt>
                <c:pt idx="4">
                  <c:v>0</c:v>
                </c:pt>
              </c:numCache>
            </c:numRef>
          </c:val>
          <c:extLst>
            <c:ext xmlns:c16="http://schemas.microsoft.com/office/drawing/2014/chart" uri="{C3380CC4-5D6E-409C-BE32-E72D297353CC}">
              <c16:uniqueId val="{0000000A-AB81-46B4-AA35-83C678B772BC}"/>
            </c:ext>
          </c:extLst>
        </c:ser>
        <c:ser>
          <c:idx val="11"/>
          <c:order val="11"/>
          <c:tx>
            <c:strRef>
              <c:f>Summary!$A$167</c:f>
              <c:strCache>
                <c:ptCount val="1"/>
                <c:pt idx="0">
                  <c:v>Structural Upgrade</c:v>
                </c:pt>
              </c:strCache>
            </c:strRef>
          </c:tx>
          <c:spPr>
            <a:solidFill>
              <a:schemeClr val="accent6">
                <a:lumMod val="60000"/>
              </a:schemeClr>
            </a:solidFill>
            <a:ln>
              <a:noFill/>
            </a:ln>
            <a:effectLst/>
          </c:spPr>
          <c:invertIfNegative val="0"/>
          <c:cat>
            <c:multiLvlStrRef>
              <c:f>Summary!$B$153:$F$154</c:f>
              <c:multiLvlStrCache>
                <c:ptCount val="5"/>
                <c:lvl>
                  <c:pt idx="0">
                    <c:v>0</c:v>
                  </c:pt>
                  <c:pt idx="1">
                    <c:v> 1-2 </c:v>
                  </c:pt>
                  <c:pt idx="2">
                    <c:v> 3-5 </c:v>
                  </c:pt>
                  <c:pt idx="3">
                    <c:v> 6-10 </c:v>
                  </c:pt>
                  <c:pt idx="4">
                    <c:v> 11-25 </c:v>
                  </c:pt>
                </c:lvl>
                <c:lvl>
                  <c:pt idx="0">
                    <c:v> Years </c:v>
                  </c:pt>
                </c:lvl>
              </c:multiLvlStrCache>
            </c:multiLvlStrRef>
          </c:cat>
          <c:val>
            <c:numRef>
              <c:f>Summary!$B$167:$F$167</c:f>
              <c:numCache>
                <c:formatCode>_(* #,##0.00_);_(* \(#,##0.00\);_(* "-"??_);_(@_)</c:formatCode>
                <c:ptCount val="5"/>
                <c:pt idx="0">
                  <c:v>43140</c:v>
                </c:pt>
                <c:pt idx="1">
                  <c:v>0</c:v>
                </c:pt>
                <c:pt idx="2">
                  <c:v>0</c:v>
                </c:pt>
                <c:pt idx="3">
                  <c:v>0</c:v>
                </c:pt>
                <c:pt idx="4">
                  <c:v>0</c:v>
                </c:pt>
              </c:numCache>
            </c:numRef>
          </c:val>
          <c:extLst>
            <c:ext xmlns:c16="http://schemas.microsoft.com/office/drawing/2014/chart" uri="{C3380CC4-5D6E-409C-BE32-E72D297353CC}">
              <c16:uniqueId val="{0000000B-AB81-46B4-AA35-83C678B772BC}"/>
            </c:ext>
          </c:extLst>
        </c:ser>
        <c:ser>
          <c:idx val="12"/>
          <c:order val="12"/>
          <c:tx>
            <c:strRef>
              <c:f>Summary!$A$168</c:f>
              <c:strCache>
                <c:ptCount val="1"/>
                <c:pt idx="0">
                  <c:v>Vertical Transportation</c:v>
                </c:pt>
              </c:strCache>
            </c:strRef>
          </c:tx>
          <c:spPr>
            <a:solidFill>
              <a:schemeClr val="accent1">
                <a:lumMod val="80000"/>
                <a:lumOff val="20000"/>
              </a:schemeClr>
            </a:solidFill>
            <a:ln>
              <a:noFill/>
            </a:ln>
            <a:effectLst/>
          </c:spPr>
          <c:invertIfNegative val="0"/>
          <c:cat>
            <c:multiLvlStrRef>
              <c:f>Summary!$B$153:$F$154</c:f>
              <c:multiLvlStrCache>
                <c:ptCount val="5"/>
                <c:lvl>
                  <c:pt idx="0">
                    <c:v>0</c:v>
                  </c:pt>
                  <c:pt idx="1">
                    <c:v> 1-2 </c:v>
                  </c:pt>
                  <c:pt idx="2">
                    <c:v> 3-5 </c:v>
                  </c:pt>
                  <c:pt idx="3">
                    <c:v> 6-10 </c:v>
                  </c:pt>
                  <c:pt idx="4">
                    <c:v> 11-25 </c:v>
                  </c:pt>
                </c:lvl>
                <c:lvl>
                  <c:pt idx="0">
                    <c:v> Years </c:v>
                  </c:pt>
                </c:lvl>
              </c:multiLvlStrCache>
            </c:multiLvlStrRef>
          </c:cat>
          <c:val>
            <c:numRef>
              <c:f>Summary!$B$168:$F$168</c:f>
              <c:numCache>
                <c:formatCode>_(* #,##0.00_);_(* \(#,##0.00\);_(* "-"??_);_(@_)</c:formatCode>
                <c:ptCount val="5"/>
                <c:pt idx="0">
                  <c:v>0</c:v>
                </c:pt>
                <c:pt idx="1">
                  <c:v>0</c:v>
                </c:pt>
                <c:pt idx="2">
                  <c:v>0</c:v>
                </c:pt>
                <c:pt idx="3">
                  <c:v>0</c:v>
                </c:pt>
                <c:pt idx="4">
                  <c:v>0</c:v>
                </c:pt>
              </c:numCache>
            </c:numRef>
          </c:val>
          <c:extLst>
            <c:ext xmlns:c16="http://schemas.microsoft.com/office/drawing/2014/chart" uri="{C3380CC4-5D6E-409C-BE32-E72D297353CC}">
              <c16:uniqueId val="{0000000C-AB81-46B4-AA35-83C678B772BC}"/>
            </c:ext>
          </c:extLst>
        </c:ser>
        <c:ser>
          <c:idx val="13"/>
          <c:order val="13"/>
          <c:tx>
            <c:strRef>
              <c:f>Summary!$A$169</c:f>
              <c:strCache>
                <c:ptCount val="1"/>
                <c:pt idx="0">
                  <c:v>Miscellaneous</c:v>
                </c:pt>
              </c:strCache>
            </c:strRef>
          </c:tx>
          <c:spPr>
            <a:solidFill>
              <a:schemeClr val="accent2">
                <a:lumMod val="80000"/>
                <a:lumOff val="20000"/>
              </a:schemeClr>
            </a:solidFill>
            <a:ln>
              <a:noFill/>
            </a:ln>
            <a:effectLst/>
          </c:spPr>
          <c:invertIfNegative val="0"/>
          <c:cat>
            <c:multiLvlStrRef>
              <c:f>Summary!$B$153:$F$154</c:f>
              <c:multiLvlStrCache>
                <c:ptCount val="5"/>
                <c:lvl>
                  <c:pt idx="0">
                    <c:v>0</c:v>
                  </c:pt>
                  <c:pt idx="1">
                    <c:v> 1-2 </c:v>
                  </c:pt>
                  <c:pt idx="2">
                    <c:v> 3-5 </c:v>
                  </c:pt>
                  <c:pt idx="3">
                    <c:v> 6-10 </c:v>
                  </c:pt>
                  <c:pt idx="4">
                    <c:v> 11-25 </c:v>
                  </c:pt>
                </c:lvl>
                <c:lvl>
                  <c:pt idx="0">
                    <c:v> Years </c:v>
                  </c:pt>
                </c:lvl>
              </c:multiLvlStrCache>
            </c:multiLvlStrRef>
          </c:cat>
          <c:val>
            <c:numRef>
              <c:f>Summary!$B$169:$F$169</c:f>
              <c:numCache>
                <c:formatCode>_(* #,##0.00_);_(* \(#,##0.00\);_(* "-"??_);_(@_)</c:formatCode>
                <c:ptCount val="5"/>
                <c:pt idx="0">
                  <c:v>69740</c:v>
                </c:pt>
                <c:pt idx="1">
                  <c:v>34320</c:v>
                </c:pt>
                <c:pt idx="2">
                  <c:v>0</c:v>
                </c:pt>
                <c:pt idx="3">
                  <c:v>0</c:v>
                </c:pt>
                <c:pt idx="4">
                  <c:v>0</c:v>
                </c:pt>
              </c:numCache>
            </c:numRef>
          </c:val>
          <c:extLst>
            <c:ext xmlns:c16="http://schemas.microsoft.com/office/drawing/2014/chart" uri="{C3380CC4-5D6E-409C-BE32-E72D297353CC}">
              <c16:uniqueId val="{0000000D-AB81-46B4-AA35-83C678B772BC}"/>
            </c:ext>
          </c:extLst>
        </c:ser>
        <c:ser>
          <c:idx val="14"/>
          <c:order val="14"/>
          <c:tx>
            <c:strRef>
              <c:f>Summary!$A$170</c:f>
              <c:strCache>
                <c:ptCount val="1"/>
                <c:pt idx="0">
                  <c:v>Contingencies</c:v>
                </c:pt>
              </c:strCache>
            </c:strRef>
          </c:tx>
          <c:spPr>
            <a:solidFill>
              <a:schemeClr val="accent3">
                <a:lumMod val="80000"/>
                <a:lumOff val="20000"/>
              </a:schemeClr>
            </a:solidFill>
            <a:ln>
              <a:noFill/>
            </a:ln>
            <a:effectLst/>
          </c:spPr>
          <c:invertIfNegative val="0"/>
          <c:cat>
            <c:multiLvlStrRef>
              <c:f>Summary!$B$153:$F$154</c:f>
              <c:multiLvlStrCache>
                <c:ptCount val="5"/>
                <c:lvl>
                  <c:pt idx="0">
                    <c:v>0</c:v>
                  </c:pt>
                  <c:pt idx="1">
                    <c:v> 1-2 </c:v>
                  </c:pt>
                  <c:pt idx="2">
                    <c:v> 3-5 </c:v>
                  </c:pt>
                  <c:pt idx="3">
                    <c:v> 6-10 </c:v>
                  </c:pt>
                  <c:pt idx="4">
                    <c:v> 11-25 </c:v>
                  </c:pt>
                </c:lvl>
                <c:lvl>
                  <c:pt idx="0">
                    <c:v> Years </c:v>
                  </c:pt>
                </c:lvl>
              </c:multiLvlStrCache>
            </c:multiLvlStrRef>
          </c:cat>
          <c:val>
            <c:numRef>
              <c:f>Summary!$B$170:$F$170</c:f>
              <c:numCache>
                <c:formatCode>_(* #,##0.00_);_(* \(#,##0.00\);_(* "-"??_);_(@_)</c:formatCode>
                <c:ptCount val="5"/>
                <c:pt idx="0">
                  <c:v>570380</c:v>
                </c:pt>
                <c:pt idx="1">
                  <c:v>3440</c:v>
                </c:pt>
                <c:pt idx="2">
                  <c:v>0</c:v>
                </c:pt>
                <c:pt idx="3">
                  <c:v>0</c:v>
                </c:pt>
                <c:pt idx="4">
                  <c:v>0</c:v>
                </c:pt>
              </c:numCache>
            </c:numRef>
          </c:val>
          <c:extLst>
            <c:ext xmlns:c16="http://schemas.microsoft.com/office/drawing/2014/chart" uri="{C3380CC4-5D6E-409C-BE32-E72D297353CC}">
              <c16:uniqueId val="{0000000E-AB81-46B4-AA35-83C678B772BC}"/>
            </c:ext>
          </c:extLst>
        </c:ser>
        <c:ser>
          <c:idx val="15"/>
          <c:order val="15"/>
          <c:tx>
            <c:strRef>
              <c:f>Summary!$A$171</c:f>
              <c:strCache>
                <c:ptCount val="1"/>
                <c:pt idx="0">
                  <c:v>Preliminaries</c:v>
                </c:pt>
              </c:strCache>
            </c:strRef>
          </c:tx>
          <c:spPr>
            <a:solidFill>
              <a:schemeClr val="accent4">
                <a:lumMod val="80000"/>
                <a:lumOff val="20000"/>
              </a:schemeClr>
            </a:solidFill>
            <a:ln>
              <a:noFill/>
            </a:ln>
            <a:effectLst/>
          </c:spPr>
          <c:invertIfNegative val="0"/>
          <c:cat>
            <c:multiLvlStrRef>
              <c:f>Summary!$B$153:$F$154</c:f>
              <c:multiLvlStrCache>
                <c:ptCount val="5"/>
                <c:lvl>
                  <c:pt idx="0">
                    <c:v>0</c:v>
                  </c:pt>
                  <c:pt idx="1">
                    <c:v> 1-2 </c:v>
                  </c:pt>
                  <c:pt idx="2">
                    <c:v> 3-5 </c:v>
                  </c:pt>
                  <c:pt idx="3">
                    <c:v> 6-10 </c:v>
                  </c:pt>
                  <c:pt idx="4">
                    <c:v> 11-25 </c:v>
                  </c:pt>
                </c:lvl>
                <c:lvl>
                  <c:pt idx="0">
                    <c:v> Years </c:v>
                  </c:pt>
                </c:lvl>
              </c:multiLvlStrCache>
            </c:multiLvlStrRef>
          </c:cat>
          <c:val>
            <c:numRef>
              <c:f>Summary!$B$171:$F$171</c:f>
              <c:numCache>
                <c:formatCode>_(* #,##0.00_);_(* \(#,##0.00\);_(* "-"??_);_(@_)</c:formatCode>
                <c:ptCount val="5"/>
                <c:pt idx="0">
                  <c:v>647020</c:v>
                </c:pt>
                <c:pt idx="1">
                  <c:v>3780</c:v>
                </c:pt>
                <c:pt idx="2">
                  <c:v>0</c:v>
                </c:pt>
                <c:pt idx="3">
                  <c:v>0</c:v>
                </c:pt>
                <c:pt idx="4">
                  <c:v>0</c:v>
                </c:pt>
              </c:numCache>
            </c:numRef>
          </c:val>
          <c:extLst>
            <c:ext xmlns:c16="http://schemas.microsoft.com/office/drawing/2014/chart" uri="{C3380CC4-5D6E-409C-BE32-E72D297353CC}">
              <c16:uniqueId val="{0000000F-AB81-46B4-AA35-83C678B772BC}"/>
            </c:ext>
          </c:extLst>
        </c:ser>
        <c:ser>
          <c:idx val="16"/>
          <c:order val="16"/>
          <c:tx>
            <c:strRef>
              <c:f>Summary!$A$172</c:f>
              <c:strCache>
                <c:ptCount val="1"/>
                <c:pt idx="0">
                  <c:v>Engineering and Management</c:v>
                </c:pt>
              </c:strCache>
            </c:strRef>
          </c:tx>
          <c:spPr>
            <a:solidFill>
              <a:schemeClr val="accent5">
                <a:lumMod val="80000"/>
                <a:lumOff val="20000"/>
              </a:schemeClr>
            </a:solidFill>
            <a:ln>
              <a:noFill/>
            </a:ln>
            <a:effectLst/>
          </c:spPr>
          <c:invertIfNegative val="0"/>
          <c:cat>
            <c:multiLvlStrRef>
              <c:f>Summary!$B$153:$F$154</c:f>
              <c:multiLvlStrCache>
                <c:ptCount val="5"/>
                <c:lvl>
                  <c:pt idx="0">
                    <c:v>0</c:v>
                  </c:pt>
                  <c:pt idx="1">
                    <c:v> 1-2 </c:v>
                  </c:pt>
                  <c:pt idx="2">
                    <c:v> 3-5 </c:v>
                  </c:pt>
                  <c:pt idx="3">
                    <c:v> 6-10 </c:v>
                  </c:pt>
                  <c:pt idx="4">
                    <c:v> 11-25 </c:v>
                  </c:pt>
                </c:lvl>
                <c:lvl>
                  <c:pt idx="0">
                    <c:v> Years </c:v>
                  </c:pt>
                </c:lvl>
              </c:multiLvlStrCache>
            </c:multiLvlStrRef>
          </c:cat>
          <c:val>
            <c:numRef>
              <c:f>Summary!$B$172:$F$172</c:f>
              <c:numCache>
                <c:formatCode>_(* #,##0.00_);_(* \(#,##0.00\);_(* "-"??_);_(@_)</c:formatCode>
                <c:ptCount val="5"/>
                <c:pt idx="0">
                  <c:v>355870</c:v>
                </c:pt>
                <c:pt idx="1">
                  <c:v>2080</c:v>
                </c:pt>
                <c:pt idx="2">
                  <c:v>0</c:v>
                </c:pt>
                <c:pt idx="3">
                  <c:v>0</c:v>
                </c:pt>
                <c:pt idx="4">
                  <c:v>0</c:v>
                </c:pt>
              </c:numCache>
            </c:numRef>
          </c:val>
          <c:extLst>
            <c:ext xmlns:c16="http://schemas.microsoft.com/office/drawing/2014/chart" uri="{C3380CC4-5D6E-409C-BE32-E72D297353CC}">
              <c16:uniqueId val="{00000010-AB81-46B4-AA35-83C678B772BC}"/>
            </c:ext>
          </c:extLst>
        </c:ser>
        <c:dLbls>
          <c:showLegendKey val="0"/>
          <c:showVal val="0"/>
          <c:showCatName val="0"/>
          <c:showSerName val="0"/>
          <c:showPercent val="0"/>
          <c:showBubbleSize val="0"/>
        </c:dLbls>
        <c:gapWidth val="150"/>
        <c:overlap val="100"/>
        <c:axId val="848753856"/>
        <c:axId val="868286848"/>
      </c:barChart>
      <c:catAx>
        <c:axId val="848753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286848"/>
        <c:crosses val="autoZero"/>
        <c:auto val="1"/>
        <c:lblAlgn val="ctr"/>
        <c:lblOffset val="100"/>
        <c:noMultiLvlLbl val="0"/>
      </c:catAx>
      <c:valAx>
        <c:axId val="868286848"/>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7538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Area-Facility</a:t>
            </a:r>
            <a:r>
              <a:rPr lang="en-PH" baseline="0"/>
              <a:t> Distribution Chart</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Analysis!$B$148</c:f>
              <c:strCache>
                <c:ptCount val="1"/>
                <c:pt idx="0">
                  <c:v> Total no. of facilities </c:v>
                </c:pt>
              </c:strCache>
            </c:strRef>
          </c:tx>
          <c:spPr>
            <a:solidFill>
              <a:schemeClr val="accent1"/>
            </a:solidFill>
            <a:ln>
              <a:noFill/>
            </a:ln>
            <a:effectLst/>
          </c:spPr>
          <c:invertIfNegative val="0"/>
          <c:cat>
            <c:strRef>
              <c:f>Analysis!$A$149:$A$153</c:f>
              <c:strCache>
                <c:ptCount val="5"/>
                <c:pt idx="0">
                  <c:v>Austal</c:v>
                </c:pt>
                <c:pt idx="1">
                  <c:v>Dock 6</c:v>
                </c:pt>
                <c:pt idx="2">
                  <c:v> Shared </c:v>
                </c:pt>
                <c:pt idx="3">
                  <c:v> Navy </c:v>
                </c:pt>
                <c:pt idx="4">
                  <c:v>Tenant 3</c:v>
                </c:pt>
              </c:strCache>
            </c:strRef>
          </c:cat>
          <c:val>
            <c:numRef>
              <c:f>Analysis!$B$149:$B$153</c:f>
              <c:numCache>
                <c:formatCode>_(* #,##0.00_);_(* \(#,##0.00\);_(* "-"??_);_(@_)</c:formatCode>
                <c:ptCount val="5"/>
                <c:pt idx="0">
                  <c:v>36</c:v>
                </c:pt>
                <c:pt idx="1">
                  <c:v>33</c:v>
                </c:pt>
                <c:pt idx="2">
                  <c:v>6</c:v>
                </c:pt>
                <c:pt idx="3">
                  <c:v>40</c:v>
                </c:pt>
                <c:pt idx="4">
                  <c:v>20</c:v>
                </c:pt>
              </c:numCache>
            </c:numRef>
          </c:val>
          <c:extLst>
            <c:ext xmlns:c16="http://schemas.microsoft.com/office/drawing/2014/chart" uri="{C3380CC4-5D6E-409C-BE32-E72D297353CC}">
              <c16:uniqueId val="{00000000-3FCB-43AE-82B1-C1B61D81A256}"/>
            </c:ext>
          </c:extLst>
        </c:ser>
        <c:dLbls>
          <c:showLegendKey val="0"/>
          <c:showVal val="0"/>
          <c:showCatName val="0"/>
          <c:showSerName val="0"/>
          <c:showPercent val="0"/>
          <c:showBubbleSize val="0"/>
        </c:dLbls>
        <c:gapWidth val="150"/>
        <c:axId val="810776088"/>
        <c:axId val="810771496"/>
      </c:barChart>
      <c:lineChart>
        <c:grouping val="standard"/>
        <c:varyColors val="0"/>
        <c:ser>
          <c:idx val="1"/>
          <c:order val="1"/>
          <c:tx>
            <c:strRef>
              <c:f>Analysis!$C$148</c:f>
              <c:strCache>
                <c:ptCount val="1"/>
                <c:pt idx="0">
                  <c:v> Total Area (m2) </c:v>
                </c:pt>
              </c:strCache>
            </c:strRef>
          </c:tx>
          <c:spPr>
            <a:ln w="28575" cap="rnd">
              <a:solidFill>
                <a:schemeClr val="accent2"/>
              </a:solidFill>
              <a:round/>
            </a:ln>
            <a:effectLst/>
          </c:spPr>
          <c:marker>
            <c:symbol val="none"/>
          </c:marker>
          <c:cat>
            <c:strRef>
              <c:f>Analysis!$A$149:$A$153</c:f>
              <c:strCache>
                <c:ptCount val="5"/>
                <c:pt idx="0">
                  <c:v>Austal</c:v>
                </c:pt>
                <c:pt idx="1">
                  <c:v>Dock 6</c:v>
                </c:pt>
                <c:pt idx="2">
                  <c:v> Shared </c:v>
                </c:pt>
                <c:pt idx="3">
                  <c:v> Navy </c:v>
                </c:pt>
                <c:pt idx="4">
                  <c:v>Tenant 3</c:v>
                </c:pt>
              </c:strCache>
            </c:strRef>
          </c:cat>
          <c:val>
            <c:numRef>
              <c:f>Analysis!$C$149:$C$153</c:f>
              <c:numCache>
                <c:formatCode>_(* #,##0.00_);_(* \(#,##0.00\);_(* "-"??_);_(@_)</c:formatCode>
                <c:ptCount val="5"/>
                <c:pt idx="0">
                  <c:v>219274</c:v>
                </c:pt>
                <c:pt idx="1">
                  <c:v>257722</c:v>
                </c:pt>
                <c:pt idx="2">
                  <c:v>2570</c:v>
                </c:pt>
                <c:pt idx="3">
                  <c:v>85738</c:v>
                </c:pt>
                <c:pt idx="4">
                  <c:v>81293</c:v>
                </c:pt>
              </c:numCache>
            </c:numRef>
          </c:val>
          <c:smooth val="0"/>
          <c:extLst>
            <c:ext xmlns:c16="http://schemas.microsoft.com/office/drawing/2014/chart" uri="{C3380CC4-5D6E-409C-BE32-E72D297353CC}">
              <c16:uniqueId val="{00000001-3FCB-43AE-82B1-C1B61D81A256}"/>
            </c:ext>
          </c:extLst>
        </c:ser>
        <c:dLbls>
          <c:showLegendKey val="0"/>
          <c:showVal val="0"/>
          <c:showCatName val="0"/>
          <c:showSerName val="0"/>
          <c:showPercent val="0"/>
          <c:showBubbleSize val="0"/>
        </c:dLbls>
        <c:marker val="1"/>
        <c:smooth val="0"/>
        <c:axId val="557505256"/>
        <c:axId val="557505584"/>
      </c:lineChart>
      <c:catAx>
        <c:axId val="557505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505584"/>
        <c:crosses val="autoZero"/>
        <c:auto val="1"/>
        <c:lblAlgn val="ctr"/>
        <c:lblOffset val="100"/>
        <c:noMultiLvlLbl val="0"/>
      </c:catAx>
      <c:valAx>
        <c:axId val="557505584"/>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505256"/>
        <c:crosses val="autoZero"/>
        <c:crossBetween val="between"/>
      </c:valAx>
      <c:valAx>
        <c:axId val="810771496"/>
        <c:scaling>
          <c:orientation val="minMax"/>
        </c:scaling>
        <c:delete val="0"/>
        <c:axPos val="r"/>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776088"/>
        <c:crosses val="max"/>
        <c:crossBetween val="between"/>
      </c:valAx>
      <c:catAx>
        <c:axId val="810776088"/>
        <c:scaling>
          <c:orientation val="minMax"/>
        </c:scaling>
        <c:delete val="1"/>
        <c:axPos val="b"/>
        <c:numFmt formatCode="General" sourceLinked="1"/>
        <c:majorTickMark val="out"/>
        <c:minorTickMark val="none"/>
        <c:tickLblPos val="nextTo"/>
        <c:crossAx val="81077149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oneCellAnchor>
    <xdr:from>
      <xdr:col>5</xdr:col>
      <xdr:colOff>552450</xdr:colOff>
      <xdr:row>0</xdr:row>
      <xdr:rowOff>0</xdr:rowOff>
    </xdr:from>
    <xdr:ext cx="3462619" cy="533400"/>
    <xdr:pic>
      <xdr:nvPicPr>
        <xdr:cNvPr id="2" name="Picture 1">
          <a:extLst>
            <a:ext uri="{FF2B5EF4-FFF2-40B4-BE49-F238E27FC236}">
              <a16:creationId xmlns:a16="http://schemas.microsoft.com/office/drawing/2014/main" id="{8F9AD7F5-749D-4A1D-AB73-D2FF7C725BA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1256" b="19227"/>
        <a:stretch/>
      </xdr:blipFill>
      <xdr:spPr>
        <a:xfrm>
          <a:off x="6086475" y="0"/>
          <a:ext cx="3462619" cy="533400"/>
        </a:xfrm>
        <a:prstGeom prst="rect">
          <a:avLst/>
        </a:prstGeom>
      </xdr:spPr>
    </xdr:pic>
    <xdr:clientData/>
  </xdr:oneCellAnchor>
  <xdr:twoCellAnchor>
    <xdr:from>
      <xdr:col>7</xdr:col>
      <xdr:colOff>809625</xdr:colOff>
      <xdr:row>18</xdr:row>
      <xdr:rowOff>177571</xdr:rowOff>
    </xdr:from>
    <xdr:to>
      <xdr:col>15</xdr:col>
      <xdr:colOff>504825</xdr:colOff>
      <xdr:row>45</xdr:row>
      <xdr:rowOff>96611</xdr:rowOff>
    </xdr:to>
    <xdr:graphicFrame macro="">
      <xdr:nvGraphicFramePr>
        <xdr:cNvPr id="3" name="Chart 2">
          <a:extLst>
            <a:ext uri="{FF2B5EF4-FFF2-40B4-BE49-F238E27FC236}">
              <a16:creationId xmlns:a16="http://schemas.microsoft.com/office/drawing/2014/main" id="{3BE3CD75-E387-400A-900B-432A3ADF78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6803</xdr:colOff>
      <xdr:row>47</xdr:row>
      <xdr:rowOff>2721</xdr:rowOff>
    </xdr:from>
    <xdr:to>
      <xdr:col>16</xdr:col>
      <xdr:colOff>0</xdr:colOff>
      <xdr:row>72</xdr:row>
      <xdr:rowOff>11206</xdr:rowOff>
    </xdr:to>
    <xdr:graphicFrame macro="">
      <xdr:nvGraphicFramePr>
        <xdr:cNvPr id="4" name="Chart 3">
          <a:extLst>
            <a:ext uri="{FF2B5EF4-FFF2-40B4-BE49-F238E27FC236}">
              <a16:creationId xmlns:a16="http://schemas.microsoft.com/office/drawing/2014/main" id="{F8E5729E-D2D1-4E36-9BE2-F1244CFCFA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5602</xdr:colOff>
      <xdr:row>73</xdr:row>
      <xdr:rowOff>12326</xdr:rowOff>
    </xdr:from>
    <xdr:to>
      <xdr:col>16</xdr:col>
      <xdr:colOff>0</xdr:colOff>
      <xdr:row>98</xdr:row>
      <xdr:rowOff>17318</xdr:rowOff>
    </xdr:to>
    <xdr:graphicFrame macro="">
      <xdr:nvGraphicFramePr>
        <xdr:cNvPr id="5" name="Chart 4">
          <a:extLst>
            <a:ext uri="{FF2B5EF4-FFF2-40B4-BE49-F238E27FC236}">
              <a16:creationId xmlns:a16="http://schemas.microsoft.com/office/drawing/2014/main" id="{1B29338F-BEF5-4C4F-BDA8-26140CEE8F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2036</xdr:colOff>
      <xdr:row>99</xdr:row>
      <xdr:rowOff>1120</xdr:rowOff>
    </xdr:from>
    <xdr:to>
      <xdr:col>16</xdr:col>
      <xdr:colOff>0</xdr:colOff>
      <xdr:row>123</xdr:row>
      <xdr:rowOff>190499</xdr:rowOff>
    </xdr:to>
    <xdr:graphicFrame macro="">
      <xdr:nvGraphicFramePr>
        <xdr:cNvPr id="8" name="Chart 7">
          <a:extLst>
            <a:ext uri="{FF2B5EF4-FFF2-40B4-BE49-F238E27FC236}">
              <a16:creationId xmlns:a16="http://schemas.microsoft.com/office/drawing/2014/main" id="{E8A43B54-E13B-407C-B38E-FFB0F3E326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6803</xdr:colOff>
      <xdr:row>124</xdr:row>
      <xdr:rowOff>179614</xdr:rowOff>
    </xdr:from>
    <xdr:to>
      <xdr:col>16</xdr:col>
      <xdr:colOff>0</xdr:colOff>
      <xdr:row>149</xdr:row>
      <xdr:rowOff>190499</xdr:rowOff>
    </xdr:to>
    <xdr:graphicFrame macro="">
      <xdr:nvGraphicFramePr>
        <xdr:cNvPr id="9" name="Chart 8">
          <a:extLst>
            <a:ext uri="{FF2B5EF4-FFF2-40B4-BE49-F238E27FC236}">
              <a16:creationId xmlns:a16="http://schemas.microsoft.com/office/drawing/2014/main" id="{66D03696-3273-46D1-9605-493893FB5B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20409</xdr:colOff>
      <xdr:row>151</xdr:row>
      <xdr:rowOff>2722</xdr:rowOff>
    </xdr:from>
    <xdr:to>
      <xdr:col>15</xdr:col>
      <xdr:colOff>929366</xdr:colOff>
      <xdr:row>176</xdr:row>
      <xdr:rowOff>0</xdr:rowOff>
    </xdr:to>
    <xdr:graphicFrame macro="">
      <xdr:nvGraphicFramePr>
        <xdr:cNvPr id="10" name="Chart 9">
          <a:extLst>
            <a:ext uri="{FF2B5EF4-FFF2-40B4-BE49-F238E27FC236}">
              <a16:creationId xmlns:a16="http://schemas.microsoft.com/office/drawing/2014/main" id="{90219B27-AC52-4657-B8CD-DAE7D291DC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5</xdr:col>
      <xdr:colOff>552450</xdr:colOff>
      <xdr:row>0</xdr:row>
      <xdr:rowOff>0</xdr:rowOff>
    </xdr:from>
    <xdr:ext cx="3462619" cy="533400"/>
    <xdr:pic>
      <xdr:nvPicPr>
        <xdr:cNvPr id="2" name="Picture 1">
          <a:extLst>
            <a:ext uri="{FF2B5EF4-FFF2-40B4-BE49-F238E27FC236}">
              <a16:creationId xmlns:a16="http://schemas.microsoft.com/office/drawing/2014/main" id="{FF8F428F-7F36-4028-BF1C-51013FE8F5F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1256" b="19227"/>
        <a:stretch/>
      </xdr:blipFill>
      <xdr:spPr>
        <a:xfrm>
          <a:off x="6086475" y="0"/>
          <a:ext cx="3462619" cy="533400"/>
        </a:xfrm>
        <a:prstGeom prst="rect">
          <a:avLst/>
        </a:prstGeom>
      </xdr:spPr>
    </xdr:pic>
    <xdr:clientData/>
  </xdr:oneCellAnchor>
  <xdr:twoCellAnchor>
    <xdr:from>
      <xdr:col>3</xdr:col>
      <xdr:colOff>470647</xdr:colOff>
      <xdr:row>147</xdr:row>
      <xdr:rowOff>34739</xdr:rowOff>
    </xdr:from>
    <xdr:to>
      <xdr:col>5</xdr:col>
      <xdr:colOff>941294</xdr:colOff>
      <xdr:row>161</xdr:row>
      <xdr:rowOff>110939</xdr:rowOff>
    </xdr:to>
    <xdr:graphicFrame macro="">
      <xdr:nvGraphicFramePr>
        <xdr:cNvPr id="4" name="Chart 3">
          <a:extLst>
            <a:ext uri="{FF2B5EF4-FFF2-40B4-BE49-F238E27FC236}">
              <a16:creationId xmlns:a16="http://schemas.microsoft.com/office/drawing/2014/main" id="{CB0A9DA9-4AF0-4099-974F-6028B24E43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5</xdr:col>
      <xdr:colOff>552450</xdr:colOff>
      <xdr:row>0</xdr:row>
      <xdr:rowOff>0</xdr:rowOff>
    </xdr:from>
    <xdr:ext cx="3462619" cy="533400"/>
    <xdr:pic>
      <xdr:nvPicPr>
        <xdr:cNvPr id="2" name="Picture 1">
          <a:extLst>
            <a:ext uri="{FF2B5EF4-FFF2-40B4-BE49-F238E27FC236}">
              <a16:creationId xmlns:a16="http://schemas.microsoft.com/office/drawing/2014/main" id="{063823A7-AF85-4C85-B6D3-56567A071BA4}"/>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1256" b="19227"/>
        <a:stretch/>
      </xdr:blipFill>
      <xdr:spPr>
        <a:xfrm>
          <a:off x="6038850" y="0"/>
          <a:ext cx="3462619" cy="53340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Documents%20and%20Settings\VTC\Start%20Menu\Programs\VTC%20080208\vtc%20references\AVIDAH%20WATER\My%20Documents\Hacienda%20Sta.%20Monica\Schedule\Project%20Schedule.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lifford\projects\Clifford%20Azcueta\Bank\UPAnalysis\DPA%20ptcc.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W:\Documents%20and%20Settings\PNR\Local%20Settings\Temporary%20Internet%20Files\Content.IE5\CFGRKLYF\final%20lump%20sum%20breakdown\financial%20proposal\data%20from%20cmkim\PART%206b.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W:\Documents%20and%20Settings\PNR\Local%20Settings\Temporary%20Internet%20Files\Content.IE5\CFGRKLYF\final%20lump%20sum%20breakdown\financial%20proposal\data%20from%20cmkim\PART%20A,B.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W:\Users\watersys-01\AppData\Local\Microsoft\Windows\Temporary%20Internet%20Files\Content.IE5\29MNJVHU\PNR%20projects\PNR\PNR%20Final%20Copy\COST%20-%20CIVIL,%20STRUCTURAL\UPA_Miscellaneous%20Bridge.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Luz\e\PROJECTS\MORMONS%20-%20JCLDS\CALAPAN\COST\COST%20ESTIMATES-%20CALAPAN%20OLD&amp;NEW%20scheme%20I.xls" TargetMode="External"/></Relationships>
</file>

<file path=xl/externalLinks/_rels/externalLink15.xml.rels><?xml version="1.0" encoding="UTF-8" standalone="yes"?>
<Relationships xmlns="http://schemas.openxmlformats.org/package/2006/relationships"><Relationship Id="rId2" Type="http://schemas.microsoft.com/office/2019/04/relationships/externalLinkLongPath" Target="file:///W:\Documents%20and%20Settings\VTC\Start%20Menu\Programs\VTC%20080208\vtc%20references\AVIDAH%20WATER\Documents%20and%20Settings\Administrator\My%20Documents\Dennis\Accomplishment%20Report\Weekly\Jan%2030\Bi-monthly%20Report%20Hacienda%20Sta.%20Monica.xls?69D18004" TargetMode="External"/><Relationship Id="rId1" Type="http://schemas.openxmlformats.org/officeDocument/2006/relationships/externalLinkPath" Target="file:///\\69D18004\Bi-monthly%20Report%20Hacienda%20Sta.%20Monica.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VIRGIE\D\GeneralCOST%20Estimator\GeneralCos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W:\Documents%20and%20Settings\VTC\Start%20Menu\Programs\VTC%20080208\vtc%20references\AVIDAH%20WATER\Documents%20and%20Settings\Administrator\My%20Documents\Dennis\Accomplishment%20Report\Weekly\Jan%2030\Bridge%20cost%20Estimate.xls" TargetMode="External"/></Relationships>
</file>

<file path=xl/externalLinks/_rels/externalLink3.xml.rels><?xml version="1.0" encoding="UTF-8" standalone="yes"?>
<Relationships xmlns="http://schemas.openxmlformats.org/package/2006/relationships"><Relationship Id="rId2" Type="http://schemas.microsoft.com/office/2019/04/relationships/externalLinkLongPath" Target="file:///W:\Documents%20and%20Settings\VTC\Start%20Menu\Programs\VTC%20080208\vtc%20references\AVIDAH%20WATER\Documents%20and%20Settings\Administrator\My%20Documents\Dennis\Accomplishment%20Report\Weekly\Jan%2030\Construction%20Schedule%20of%20Sta.%20Monica%20Project%20Ph-1.xls?69D18004" TargetMode="External"/><Relationship Id="rId1" Type="http://schemas.openxmlformats.org/officeDocument/2006/relationships/externalLinkPath" Target="file:///\\69D18004\Construction%20Schedule%20of%20Sta.%20Monica%20Project%20Ph-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rver\WATER%20DEPT\Documents%20and%20Settings\VTC\Start%20Menu\Programs\VTC%20080208\vtc%20references\AVIDAH%20WATER\My%20Documents\Hacienda%20Sta.%20Monica\Schedule\Project%20Schedule.xls" TargetMode="External"/></Relationships>
</file>

<file path=xl/externalLinks/_rels/externalLink5.xml.rels><?xml version="1.0" encoding="UTF-8" standalone="yes"?>
<Relationships xmlns="http://schemas.openxmlformats.org/package/2006/relationships"><Relationship Id="rId2" Type="http://schemas.microsoft.com/office/2019/04/relationships/externalLinkLongPath" Target="file:///\\Server\WATER%20DEPT\Documents%20and%20Settings\VTC\Start%20Menu\Programs\VTC%20080208\vtc%20references\AVIDAH%20WATER\Documents%20and%20Settings\Administrator\My%20Documents\Dennis\Accomplishment%20Report\Weekly\Jan%2030\Bridge%20cost%20Estimate.xls?513DF5B5" TargetMode="External"/><Relationship Id="rId1" Type="http://schemas.openxmlformats.org/officeDocument/2006/relationships/externalLinkPath" Target="file:///\\513DF5B5\Bridge%20cost%20Estimat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DETAIL~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W:\Documents%20and%20Settings\VTC\Start%20Menu\Programs\VTC%20080208\vtc%20references\AVIDAH%20WATER\PROJECTS\JCLDS%20MORMONS\MORMONS%20-%20ORANI%20S-230\ORANI%20UPDATED%20BID%20EVALUATION\ORANI%20ARCHL%20TAKE-OFF%20%20S%2023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W:\Documents%20and%20Settings\PNR\Local%20Settings\Temporary%20Internet%20Files\Content.IE5\CFGRKLYF\final%20lump%20sum%20breakdown\financial%20proposal\data%20from%20cmkim\PART%201b.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Jamesv\jbvj\Documents%20and%20Settings\Administrator\My%20Documents\MAR\Const.%20Administration\OTHERS\C.Jose%20St.(Package%20C)\QTO%20&amp;%20Sked%20Prcs_Pasay-Mkti%20(Pack%20C)-rev.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d Spine"/>
      <sheetName val="Sched Res.Lots"/>
      <sheetName val="Sched Hac.Lots"/>
      <sheetName val="Sched Farmlot"/>
      <sheetName val="4-Lane bridge sched rev"/>
      <sheetName val="Land Dev't. Ph-1"/>
    </sheetNames>
    <sheetDataSet>
      <sheetData sheetId="0"/>
      <sheetData sheetId="1"/>
      <sheetData sheetId="2"/>
      <sheetData sheetId="3"/>
      <sheetData sheetId="4"/>
      <sheetData sheetId="5" refreshError="1">
        <row r="15">
          <cell r="D15">
            <v>4.2163879608276391E-3</v>
          </cell>
        </row>
        <row r="27">
          <cell r="D27">
            <v>2.7218227722735273E-3</v>
          </cell>
        </row>
        <row r="32">
          <cell r="D32">
            <v>3.8146292960527187E-3</v>
          </cell>
        </row>
        <row r="35">
          <cell r="D35">
            <v>6.7409797757496054E-3</v>
          </cell>
        </row>
        <row r="38">
          <cell r="D38">
            <v>7.2008582384411102E-2</v>
          </cell>
        </row>
        <row r="41">
          <cell r="D41">
            <v>2.2499690226405394E-2</v>
          </cell>
        </row>
        <row r="44">
          <cell r="D44">
            <v>1.399757027801567E-3</v>
          </cell>
        </row>
        <row r="47">
          <cell r="D47">
            <v>6.3195692004606703E-3</v>
          </cell>
        </row>
        <row r="50">
          <cell r="D50">
            <v>6.6544088831141874E-3</v>
          </cell>
        </row>
        <row r="73">
          <cell r="D73">
            <v>4.3232465355264142E-3</v>
          </cell>
        </row>
        <row r="84">
          <cell r="D84">
            <v>2.712106434627819E-2</v>
          </cell>
        </row>
        <row r="96">
          <cell r="D96">
            <v>2.6195385738722681E-3</v>
          </cell>
        </row>
        <row r="107">
          <cell r="D107">
            <v>6.9521826288047817E-2</v>
          </cell>
        </row>
        <row r="119">
          <cell r="D119">
            <v>3.7722445260965774E-3</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PA"/>
      <sheetName val="LIBRARY"/>
      <sheetName val="Rate"/>
    </sheetNames>
    <sheetDataSet>
      <sheetData sheetId="0" refreshError="1"/>
      <sheetData sheetId="1" refreshError="1"/>
      <sheetData sheetId="2"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rkup"/>
      <sheetName val="direct cost summary"/>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1b"/>
      <sheetName val="2b"/>
      <sheetName val="3b"/>
      <sheetName val="4b"/>
      <sheetName val="5b"/>
      <sheetName val="6b"/>
      <sheetName val="7b"/>
      <sheetName val="8b"/>
      <sheetName val="9b"/>
      <sheetName val="10b"/>
      <sheetName val="11b"/>
      <sheetName val="12b"/>
      <sheetName val="13b"/>
      <sheetName val="14b"/>
      <sheetName val="15b"/>
      <sheetName val="16b"/>
      <sheetName val="17b"/>
      <sheetName val="18b"/>
      <sheetName val="19b"/>
      <sheetName val="20b"/>
      <sheetName val="21b"/>
      <sheetName val="22b"/>
      <sheetName val="23b"/>
      <sheetName val="24b"/>
      <sheetName val="25b"/>
    </sheetNames>
    <sheetDataSet>
      <sheetData sheetId="0" refreshError="1">
        <row r="7">
          <cell r="C7">
            <v>1</v>
          </cell>
        </row>
        <row r="9">
          <cell r="C9">
            <v>0.1203</v>
          </cell>
        </row>
      </sheetData>
      <sheetData sheetId="1" refreshError="1"/>
      <sheetData sheetId="2" refreshError="1">
        <row r="13">
          <cell r="V13">
            <v>49</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rkup"/>
      <sheetName val="direct cost summary"/>
      <sheetName val="1"/>
      <sheetName val="2"/>
      <sheetName val="3"/>
      <sheetName val="4"/>
      <sheetName val="5"/>
      <sheetName val="6"/>
      <sheetName val="7"/>
      <sheetName val="8"/>
      <sheetName val="9"/>
      <sheetName val="10"/>
      <sheetName val="11"/>
      <sheetName val="12"/>
      <sheetName val="1b"/>
      <sheetName val="1b backup (1 of 5)"/>
      <sheetName val="1b backup (2 of 5)"/>
      <sheetName val="1b backup (3 of 5)"/>
      <sheetName val="1b backup (4 of 5)"/>
      <sheetName val="1b backup (5 of 5)"/>
    </sheetNames>
    <sheetDataSet>
      <sheetData sheetId="0" refreshError="1">
        <row r="9">
          <cell r="C9">
            <v>0.13880000000000001</v>
          </cell>
        </row>
        <row r="10">
          <cell r="C10">
            <v>0.1</v>
          </cell>
        </row>
        <row r="11">
          <cell r="C11">
            <v>0.12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PASum"/>
      <sheetName val="UPA Sum final"/>
      <sheetName val="structural steel Alabang"/>
      <sheetName val="transport stl Alabang"/>
      <sheetName val="removal H piles"/>
      <sheetName val="removal pile caps"/>
      <sheetName val="conc sub  misc bridges"/>
      <sheetName val="conc supe r miscaneous bridges"/>
      <sheetName val="rebars grade 40 misc bridges"/>
      <sheetName val="removal stl misc bridges"/>
      <sheetName val="75mm dia. PVC Pipe"/>
      <sheetName val="non shrink mortar"/>
      <sheetName val="bearing pads"/>
      <sheetName val="lean concrete"/>
      <sheetName val="gravel base"/>
      <sheetName val="PC piles 500 Driven"/>
      <sheetName val="Precast piles furn"/>
      <sheetName val="4.3.1.1 strucexc"/>
      <sheetName val="common exc"/>
      <sheetName val="conc dem"/>
      <sheetName val="sheet Pile ABR"/>
      <sheetName val="conc4000rmc(substructre alabang"/>
      <sheetName val="conc400psi (super alabng)"/>
      <sheetName val="conc400psi miscbrges (subs-buli"/>
      <sheetName val="PV girder"/>
      <sheetName val="conc4000rmc(superstructure)"/>
      <sheetName val="25mm dia. hole drilling"/>
      <sheetName val="removal of tracks &amp; bridge timb"/>
      <sheetName val="fabricated stl bearing"/>
      <sheetName val="aNCHOR BOLT"/>
      <sheetName val="reinforced pile caps"/>
      <sheetName val="rebars40 (alabang bridge)"/>
      <sheetName val="4.4.1.1.1 Excv Bwl"/>
      <sheetName val="structural backfil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Gen. Requirements"/>
      <sheetName val="Building (OLD)"/>
      <sheetName val="Building (NEW)"/>
      <sheetName val="Site Development"/>
      <sheetName val="OTHERS"/>
      <sheetName val="pumphouse"/>
      <sheetName val="furnishings CALAPAN"/>
    </sheetNames>
    <sheetDataSet>
      <sheetData sheetId="0" refreshError="1">
        <row r="9">
          <cell r="O9">
            <v>0.2</v>
          </cell>
        </row>
      </sheetData>
      <sheetData sheetId="1"/>
      <sheetData sheetId="2"/>
      <sheetData sheetId="3"/>
      <sheetData sheetId="4"/>
      <sheetData sheetId="5"/>
      <sheetData sheetId="6"/>
      <sheetData sheetId="7"/>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mnthly rep Form"/>
      <sheetName val="bi-mnthly rep Spine Road"/>
      <sheetName val="bi-mnthly rep Spine Road &amp; Brid"/>
      <sheetName val="Accmp spine Rd."/>
      <sheetName val="Sched Spine"/>
      <sheetName val="bi-mnthly rep Villa"/>
      <sheetName val="Villa"/>
      <sheetName val="Sched Res.Lots"/>
      <sheetName val="bi-mnthly rep Hacienda"/>
      <sheetName val="Hacienda"/>
      <sheetName val="Sched Hac.Lots"/>
      <sheetName val="bi-mnthly rep Farm"/>
      <sheetName val="Sched Farmlot"/>
      <sheetName val="Sum of Spine"/>
    </sheetNames>
    <sheetDataSet>
      <sheetData sheetId="0"/>
      <sheetData sheetId="1"/>
      <sheetData sheetId="2"/>
      <sheetData sheetId="3"/>
      <sheetData sheetId="4"/>
      <sheetData sheetId="5">
        <row r="56">
          <cell r="H56">
            <v>30802291.870000001</v>
          </cell>
        </row>
      </sheetData>
      <sheetData sheetId="6"/>
      <sheetData sheetId="7"/>
      <sheetData sheetId="8"/>
      <sheetData sheetId="9"/>
      <sheetData sheetId="10"/>
      <sheetData sheetId="11"/>
      <sheetData sheetId="12"/>
      <sheetData sheetId="13"/>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timate"/>
      <sheetName val="JobInfo"/>
      <sheetName val="QuickHelp"/>
      <sheetName val="City"/>
      <sheetName val="Rates"/>
      <sheetName val="General"/>
      <sheetName val="Sitework"/>
      <sheetName val="Concrete"/>
      <sheetName val="Masonry"/>
      <sheetName val="Metals"/>
      <sheetName val="WoodPlastics"/>
      <sheetName val="ThermalMoisture"/>
      <sheetName val="DoorsWindows"/>
      <sheetName val="Finishes"/>
      <sheetName val="Specialties"/>
      <sheetName val="Equipment"/>
      <sheetName val="Furnishings"/>
      <sheetName val="SpecialCons"/>
      <sheetName val="Conveying"/>
      <sheetName val="Mechanical"/>
      <sheetName val="Electrical"/>
      <sheetName val="Quote"/>
    </sheetNames>
    <sheetDataSet>
      <sheetData sheetId="0" refreshError="1"/>
      <sheetData sheetId="1" refreshError="1"/>
      <sheetData sheetId="2" refreshError="1"/>
      <sheetData sheetId="3" refreshError="1"/>
      <sheetData sheetId="4" refreshError="1">
        <row r="6">
          <cell r="B6">
            <v>25</v>
          </cell>
        </row>
        <row r="9">
          <cell r="B9">
            <v>35</v>
          </cell>
        </row>
        <row r="10">
          <cell r="B10">
            <v>42.5</v>
          </cell>
        </row>
        <row r="11">
          <cell r="B11">
            <v>47.5</v>
          </cell>
        </row>
        <row r="13">
          <cell r="B13">
            <v>65</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ridge"/>
      <sheetName val="4-Lane bridge sched rev"/>
      <sheetName val="4-Lane bridge"/>
    </sheetNames>
    <sheetDataSet>
      <sheetData sheetId="0" refreshError="1"/>
      <sheetData sheetId="1" refreshError="1"/>
      <sheetData sheetId="2">
        <row r="42">
          <cell r="D42">
            <v>4.9492884361123257E-2</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nd Dev't. Ph-1"/>
      <sheetName val="4-Lane bridge"/>
      <sheetName val="Spine Road"/>
      <sheetName val="Res.Lots"/>
      <sheetName val="Hac.Lots"/>
      <sheetName val="Farmlots"/>
    </sheetNames>
    <sheetDataSet>
      <sheetData sheetId="0" refreshError="1">
        <row r="9">
          <cell r="D9">
            <v>1.4123344017741934E-2</v>
          </cell>
        </row>
        <row r="12">
          <cell r="D12">
            <v>9.9405017921146959E-3</v>
          </cell>
        </row>
        <row r="15">
          <cell r="D15">
            <v>9.8825448028673837E-2</v>
          </cell>
        </row>
        <row r="18">
          <cell r="D18">
            <v>1.931899641577061E-2</v>
          </cell>
        </row>
        <row r="21">
          <cell r="D21">
            <v>4.408243727598566E-2</v>
          </cell>
        </row>
        <row r="25">
          <cell r="D25">
            <v>6.1783154121863798E-3</v>
          </cell>
        </row>
        <row r="28">
          <cell r="D28">
            <v>1.775089605734767E-2</v>
          </cell>
        </row>
        <row r="31">
          <cell r="D31">
            <v>3.1017025089605736E-2</v>
          </cell>
        </row>
        <row r="34">
          <cell r="D34">
            <v>0.14545698924731182</v>
          </cell>
        </row>
        <row r="37">
          <cell r="D37">
            <v>3.4498207885304659E-2</v>
          </cell>
        </row>
        <row r="40">
          <cell r="D40">
            <v>7.8718637992831547E-2</v>
          </cell>
        </row>
        <row r="44">
          <cell r="D44">
            <v>4.2365591397849466E-3</v>
          </cell>
        </row>
        <row r="47">
          <cell r="D47">
            <v>1.2172043010752687E-2</v>
          </cell>
        </row>
        <row r="50">
          <cell r="D50">
            <v>0.12101075268817205</v>
          </cell>
        </row>
        <row r="53">
          <cell r="D53">
            <v>2.3655913978494623E-2</v>
          </cell>
        </row>
        <row r="56">
          <cell r="D56">
            <v>5.3978494623655913E-2</v>
          </cell>
        </row>
        <row r="60">
          <cell r="D60">
            <v>5.8252688172043005E-3</v>
          </cell>
        </row>
        <row r="63">
          <cell r="D63">
            <v>1.6736559139784946E-2</v>
          </cell>
        </row>
        <row r="66">
          <cell r="D66">
            <v>0.16638978494623655</v>
          </cell>
        </row>
        <row r="69">
          <cell r="D69">
            <v>3.2526881720430105E-2</v>
          </cell>
        </row>
        <row r="72">
          <cell r="D72">
            <v>7.422043010752688E-2</v>
          </cell>
        </row>
      </sheetData>
      <sheetData sheetId="1" refreshError="1">
        <row r="10">
          <cell r="D10">
            <v>4.3035038229172061E-2</v>
          </cell>
        </row>
        <row r="13">
          <cell r="D13">
            <v>5.2457605927369012E-2</v>
          </cell>
        </row>
        <row r="18">
          <cell r="D18">
            <v>5.0084525248995128E-3</v>
          </cell>
        </row>
        <row r="21">
          <cell r="D21">
            <v>9.6071224598388294E-2</v>
          </cell>
        </row>
        <row r="24">
          <cell r="D24">
            <v>0.31561345927967044</v>
          </cell>
        </row>
        <row r="27">
          <cell r="D27">
            <v>0.12318837855606715</v>
          </cell>
        </row>
        <row r="30">
          <cell r="D30">
            <v>0.13397048657773761</v>
          </cell>
        </row>
        <row r="33">
          <cell r="D33">
            <v>0.18460509959569341</v>
          </cell>
        </row>
        <row r="36">
          <cell r="D36">
            <v>6.9720022161427623E-3</v>
          </cell>
        </row>
        <row r="39">
          <cell r="D39">
            <v>3.9078252494859848E-2</v>
          </cell>
        </row>
      </sheetData>
      <sheetData sheetId="2" refreshError="1">
        <row r="13">
          <cell r="D13">
            <v>5.5465191400665165E-2</v>
          </cell>
        </row>
        <row r="19">
          <cell r="D19">
            <v>0.55141807650326347</v>
          </cell>
        </row>
        <row r="22">
          <cell r="D22">
            <v>0.10779454139447704</v>
          </cell>
        </row>
        <row r="28">
          <cell r="D28">
            <v>7.8653597317584947E-3</v>
          </cell>
        </row>
        <row r="31">
          <cell r="C31">
            <v>32658137.550000001</v>
          </cell>
        </row>
      </sheetData>
      <sheetData sheetId="3" refreshError="1">
        <row r="10">
          <cell r="D10">
            <v>1.9699999979939965E-2</v>
          </cell>
        </row>
        <row r="13">
          <cell r="D13">
            <v>5.6599999883359529E-2</v>
          </cell>
        </row>
        <row r="16">
          <cell r="D16">
            <v>9.8899999975157443E-2</v>
          </cell>
        </row>
        <row r="19">
          <cell r="D19">
            <v>0.46379999997954141</v>
          </cell>
        </row>
        <row r="22">
          <cell r="D22">
            <v>0.11000000015941749</v>
          </cell>
        </row>
        <row r="25">
          <cell r="D25">
            <v>0.25100000002258416</v>
          </cell>
        </row>
      </sheetData>
      <sheetData sheetId="4" refreshError="1">
        <row r="10">
          <cell r="D10">
            <v>1.9699999838819093E-2</v>
          </cell>
        </row>
        <row r="13">
          <cell r="D13">
            <v>5.6599999839434291E-2</v>
          </cell>
        </row>
        <row r="16">
          <cell r="D16">
            <v>0.56270000005106113</v>
          </cell>
        </row>
        <row r="19">
          <cell r="D19">
            <v>0.11000000001537986</v>
          </cell>
        </row>
        <row r="22">
          <cell r="D22">
            <v>0.25100000025530561</v>
          </cell>
        </row>
        <row r="25">
          <cell r="D25">
            <v>1</v>
          </cell>
        </row>
      </sheetData>
      <sheetData sheetId="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d Spine"/>
      <sheetName val="Sched Res.Lots"/>
      <sheetName val="Sched Hac.Lots"/>
      <sheetName val="Sched Farmlot"/>
      <sheetName val="4-Lane bridge sched rev"/>
      <sheetName val="Land Dev't. Ph-1"/>
    </sheetNames>
    <sheetDataSet>
      <sheetData sheetId="0"/>
      <sheetData sheetId="1"/>
      <sheetData sheetId="2"/>
      <sheetData sheetId="3"/>
      <sheetData sheetId="4"/>
      <sheetData sheetId="5" refreshError="1">
        <row r="107">
          <cell r="D107">
            <v>6.9521826288047817E-2</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ridge"/>
      <sheetName val="4-Lane bridge sched rev"/>
      <sheetName val="4-Lane bridge"/>
    </sheetNames>
    <sheetDataSet>
      <sheetData sheetId="0" refreshError="1"/>
      <sheetData sheetId="1" refreshError="1"/>
      <sheetData sheetId="2">
        <row r="42">
          <cell r="D42">
            <v>4.9492884361123257E-2</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unsuitable exc."/>
      <sheetName val="base course orig."/>
      <sheetName val="Portland orig."/>
      <sheetName val="strl.conc.A orig"/>
      <sheetName val="surplus"/>
      <sheetName val="Sodding)"/>
      <sheetName val="s.backfill"/>
      <sheetName val="clearing"/>
      <sheetName val="rebars"/>
      <sheetName val="strl.conc.A"/>
      <sheetName val="u-ditch2"/>
      <sheetName val="s-excavation"/>
      <sheetName val="geotextile"/>
      <sheetName val="Existing PC Pavement"/>
      <sheetName val="Roadway Excavation"/>
      <sheetName val="Subgrade"/>
      <sheetName val="Crushed Gravel"/>
      <sheetName val="Portland"/>
      <sheetName val="Embankment"/>
      <sheetName val="Selected Borrow"/>
      <sheetName val="Laying"/>
      <sheetName val="base course"/>
      <sheetName val="Polythelene"/>
      <sheetName val="U-DITC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1">
          <cell r="X1">
            <v>1</v>
          </cell>
        </row>
      </sheetData>
      <sheetData sheetId="15" refreshError="1"/>
      <sheetData sheetId="16" refreshError="1">
        <row r="12">
          <cell r="X12">
            <v>2.5000000000000001E-2</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umbing"/>
      <sheetName val="door"/>
      <sheetName val="window"/>
      <sheetName val="AR"/>
      <sheetName val="AR takeoff NEW"/>
      <sheetName val="AR takeoff OLD"/>
      <sheetName val="window (NEW)"/>
      <sheetName val="window (old)"/>
      <sheetName val="door (NEW)"/>
      <sheetName val="door (OLD)"/>
      <sheetName val="lintel bond"/>
      <sheetName val="wood nailer frames"/>
    </sheetNames>
    <sheetDataSet>
      <sheetData sheetId="0" refreshError="1"/>
      <sheetData sheetId="1" refreshError="1">
        <row r="35">
          <cell r="D35">
            <v>2.1</v>
          </cell>
        </row>
        <row r="36">
          <cell r="D36">
            <v>2.9</v>
          </cell>
        </row>
        <row r="37">
          <cell r="D37">
            <v>3</v>
          </cell>
        </row>
        <row r="38">
          <cell r="D38">
            <v>3</v>
          </cell>
        </row>
        <row r="49">
          <cell r="D49">
            <v>2.4</v>
          </cell>
        </row>
        <row r="51">
          <cell r="D51">
            <v>2.1</v>
          </cell>
        </row>
        <row r="53">
          <cell r="D53">
            <v>2.1</v>
          </cell>
        </row>
        <row r="54">
          <cell r="D54">
            <v>2.1</v>
          </cell>
        </row>
        <row r="55">
          <cell r="D55">
            <v>2.1</v>
          </cell>
        </row>
        <row r="56">
          <cell r="D56">
            <v>2.4</v>
          </cell>
        </row>
        <row r="57">
          <cell r="D57">
            <v>2.4</v>
          </cell>
        </row>
        <row r="58">
          <cell r="D58">
            <v>2.4</v>
          </cell>
        </row>
        <row r="59">
          <cell r="D59">
            <v>2.4</v>
          </cell>
        </row>
        <row r="60">
          <cell r="D60">
            <v>2.1</v>
          </cell>
        </row>
        <row r="63">
          <cell r="D63">
            <v>2.1</v>
          </cell>
        </row>
        <row r="66">
          <cell r="D66">
            <v>2.1</v>
          </cell>
        </row>
        <row r="68">
          <cell r="D68">
            <v>2.1</v>
          </cell>
        </row>
        <row r="69">
          <cell r="D69">
            <v>2.1</v>
          </cell>
        </row>
        <row r="70">
          <cell r="D70">
            <v>2.1</v>
          </cell>
        </row>
        <row r="71">
          <cell r="D71">
            <v>2.1</v>
          </cell>
        </row>
        <row r="72">
          <cell r="D72">
            <v>2.1</v>
          </cell>
        </row>
        <row r="73">
          <cell r="D73">
            <v>2.1</v>
          </cell>
        </row>
        <row r="74">
          <cell r="D74">
            <v>2.1</v>
          </cell>
        </row>
        <row r="75">
          <cell r="D75">
            <v>2.1</v>
          </cell>
        </row>
        <row r="76">
          <cell r="D76">
            <v>2.1</v>
          </cell>
        </row>
        <row r="77">
          <cell r="D77">
            <v>2.1</v>
          </cell>
        </row>
        <row r="78">
          <cell r="D78">
            <v>2.1</v>
          </cell>
        </row>
        <row r="79">
          <cell r="D79">
            <v>2.1</v>
          </cell>
        </row>
        <row r="80">
          <cell r="D80">
            <v>1.95</v>
          </cell>
        </row>
        <row r="81">
          <cell r="D81">
            <v>1.95</v>
          </cell>
        </row>
        <row r="82">
          <cell r="D82">
            <v>1.95</v>
          </cell>
        </row>
        <row r="83">
          <cell r="D83">
            <v>2.1</v>
          </cell>
        </row>
        <row r="84">
          <cell r="D84">
            <v>2.1</v>
          </cell>
        </row>
        <row r="95">
          <cell r="D95">
            <v>1.5</v>
          </cell>
        </row>
        <row r="96">
          <cell r="D96">
            <v>2.1</v>
          </cell>
        </row>
        <row r="97">
          <cell r="D97">
            <v>2.9</v>
          </cell>
        </row>
        <row r="99">
          <cell r="D99">
            <v>2.1</v>
          </cell>
        </row>
      </sheetData>
      <sheetData sheetId="2" refreshError="1">
        <row r="31">
          <cell r="D31" t="str">
            <v>H</v>
          </cell>
        </row>
        <row r="33">
          <cell r="D33">
            <v>1.2</v>
          </cell>
        </row>
        <row r="34">
          <cell r="D34">
            <v>1.2</v>
          </cell>
        </row>
        <row r="35">
          <cell r="D35">
            <v>1.2</v>
          </cell>
        </row>
        <row r="36">
          <cell r="D36">
            <v>1.2</v>
          </cell>
        </row>
        <row r="37">
          <cell r="D37">
            <v>1.2</v>
          </cell>
        </row>
        <row r="38">
          <cell r="D38">
            <v>1.2</v>
          </cell>
        </row>
        <row r="39">
          <cell r="D39">
            <v>1.2</v>
          </cell>
        </row>
        <row r="40">
          <cell r="D40">
            <v>1.2</v>
          </cell>
        </row>
        <row r="41">
          <cell r="D41">
            <v>1.2</v>
          </cell>
        </row>
        <row r="42">
          <cell r="D42">
            <v>1.2</v>
          </cell>
        </row>
        <row r="43">
          <cell r="D43">
            <v>1.2</v>
          </cell>
        </row>
        <row r="44">
          <cell r="D44">
            <v>1.2</v>
          </cell>
        </row>
        <row r="45">
          <cell r="D45">
            <v>1.2</v>
          </cell>
        </row>
        <row r="46">
          <cell r="D46">
            <v>1.2</v>
          </cell>
        </row>
        <row r="47">
          <cell r="D47">
            <v>1.2</v>
          </cell>
        </row>
        <row r="48">
          <cell r="D48">
            <v>1.2</v>
          </cell>
        </row>
        <row r="49">
          <cell r="D49">
            <v>1.2</v>
          </cell>
        </row>
        <row r="50">
          <cell r="D50">
            <v>1.2</v>
          </cell>
        </row>
        <row r="51">
          <cell r="D51">
            <v>1.2</v>
          </cell>
        </row>
        <row r="52">
          <cell r="D52">
            <v>1.2</v>
          </cell>
        </row>
        <row r="53">
          <cell r="D53">
            <v>1.2</v>
          </cell>
        </row>
        <row r="54">
          <cell r="D54">
            <v>1.2</v>
          </cell>
        </row>
        <row r="62">
          <cell r="D62">
            <v>1.2</v>
          </cell>
        </row>
        <row r="63">
          <cell r="D63">
            <v>1.2</v>
          </cell>
        </row>
        <row r="64">
          <cell r="D64">
            <v>1.2</v>
          </cell>
        </row>
        <row r="65">
          <cell r="D65">
            <v>1.2</v>
          </cell>
        </row>
        <row r="66">
          <cell r="D66">
            <v>1.2</v>
          </cell>
        </row>
        <row r="67">
          <cell r="D67">
            <v>1.2</v>
          </cell>
        </row>
        <row r="68">
          <cell r="D68">
            <v>1.2</v>
          </cell>
        </row>
        <row r="69">
          <cell r="D69">
            <v>1.2</v>
          </cell>
        </row>
        <row r="70">
          <cell r="D70">
            <v>1.2</v>
          </cell>
        </row>
        <row r="71">
          <cell r="D71">
            <v>1.2</v>
          </cell>
        </row>
        <row r="72">
          <cell r="D72">
            <v>1.2</v>
          </cell>
        </row>
        <row r="73">
          <cell r="D73">
            <v>1.2</v>
          </cell>
        </row>
        <row r="74">
          <cell r="D74">
            <v>1.2</v>
          </cell>
        </row>
        <row r="75">
          <cell r="D75">
            <v>1.2</v>
          </cell>
        </row>
        <row r="76">
          <cell r="D76">
            <v>0.4</v>
          </cell>
        </row>
        <row r="78">
          <cell r="D78">
            <v>0.4</v>
          </cell>
        </row>
        <row r="79">
          <cell r="D79">
            <v>0.4</v>
          </cell>
        </row>
        <row r="80">
          <cell r="D80">
            <v>1.2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rkup"/>
      <sheetName val="direct cost summary"/>
      <sheetName val="1"/>
      <sheetName val="2"/>
      <sheetName val="3"/>
      <sheetName val="4"/>
      <sheetName val="5"/>
      <sheetName val="6"/>
      <sheetName val="7"/>
      <sheetName val="8"/>
      <sheetName val="9"/>
      <sheetName val="10"/>
      <sheetName val="11"/>
      <sheetName val="12"/>
      <sheetName val="13"/>
      <sheetName val="13b"/>
      <sheetName val="14"/>
      <sheetName val="14b"/>
      <sheetName val="15"/>
      <sheetName val="15b"/>
      <sheetName val="16"/>
      <sheetName val="16b"/>
      <sheetName val="17"/>
    </sheetNames>
    <sheetDataSet>
      <sheetData sheetId="0" refreshError="1">
        <row r="5">
          <cell r="C5">
            <v>1.02</v>
          </cell>
        </row>
        <row r="6">
          <cell r="C6">
            <v>1.93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reak_Cut_Restore"/>
      <sheetName val="QTO"/>
      <sheetName val="ISSUES"/>
      <sheetName val="S Curve 7-31-07"/>
      <sheetName val="1"/>
      <sheetName val="2"/>
      <sheetName val="3"/>
    </sheetNames>
    <sheetDataSet>
      <sheetData sheetId="0"/>
      <sheetData sheetId="1" refreshError="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DD26A-318B-49BC-B628-BA62CEEFD823}">
  <sheetPr>
    <tabColor rgb="FF7030A0"/>
  </sheetPr>
  <dimension ref="A1:P173"/>
  <sheetViews>
    <sheetView topLeftCell="A55" zoomScale="60" zoomScaleNormal="60" workbookViewId="0">
      <selection activeCell="D80" sqref="D80"/>
    </sheetView>
  </sheetViews>
  <sheetFormatPr defaultColWidth="17.85546875" defaultRowHeight="15" x14ac:dyDescent="0.25"/>
  <cols>
    <col min="1" max="1" width="30.28515625" style="46" customWidth="1"/>
    <col min="2" max="2" width="15.28515625" style="46" customWidth="1"/>
    <col min="3" max="3" width="15.140625" style="45" bestFit="1" customWidth="1"/>
    <col min="4" max="4" width="14.5703125" style="55" customWidth="1"/>
    <col min="5" max="5" width="14.140625" style="44" bestFit="1" customWidth="1"/>
    <col min="6" max="6" width="15.140625" style="44" customWidth="1"/>
    <col min="7" max="7" width="15.140625" style="54" bestFit="1" customWidth="1"/>
    <col min="8" max="9" width="14.140625" style="44" bestFit="1" customWidth="1"/>
    <col min="10" max="10" width="14.85546875" style="57" bestFit="1" customWidth="1"/>
    <col min="11" max="11" width="13.28515625" style="44" customWidth="1"/>
    <col min="12" max="12" width="14.28515625" style="44" customWidth="1"/>
    <col min="13" max="13" width="14" style="57" customWidth="1"/>
    <col min="14" max="14" width="13.28515625" style="44" customWidth="1"/>
    <col min="15" max="15" width="15.140625" style="44" bestFit="1" customWidth="1"/>
    <col min="16" max="16" width="14" style="44" customWidth="1"/>
    <col min="17" max="16384" width="17.85546875" style="44"/>
  </cols>
  <sheetData>
    <row r="1" spans="1:16" ht="18" x14ac:dyDescent="0.25">
      <c r="A1" s="47" t="s">
        <v>0</v>
      </c>
      <c r="B1" s="47"/>
    </row>
    <row r="2" spans="1:16" ht="18" x14ac:dyDescent="0.25">
      <c r="A2" s="47" t="s">
        <v>1</v>
      </c>
      <c r="B2" s="47"/>
    </row>
    <row r="3" spans="1:16" ht="18" x14ac:dyDescent="0.25">
      <c r="A3" s="47"/>
      <c r="B3" s="47"/>
    </row>
    <row r="4" spans="1:16" ht="18" x14ac:dyDescent="0.25">
      <c r="A4" s="47" t="s">
        <v>2</v>
      </c>
      <c r="B4" s="47"/>
    </row>
    <row r="5" spans="1:16" ht="18" x14ac:dyDescent="0.25">
      <c r="A5" s="36" t="s">
        <v>705</v>
      </c>
      <c r="B5" s="47"/>
    </row>
    <row r="6" spans="1:16" s="40" customFormat="1" ht="15.75" thickBot="1" x14ac:dyDescent="0.3">
      <c r="A6" s="41"/>
      <c r="B6" s="43"/>
      <c r="C6" s="43"/>
      <c r="D6" s="43"/>
      <c r="E6" s="43"/>
      <c r="F6" s="43"/>
      <c r="G6" s="43"/>
      <c r="H6" s="43"/>
      <c r="I6" s="43"/>
      <c r="J6" s="52"/>
      <c r="K6" s="43"/>
      <c r="L6" s="43"/>
      <c r="M6" s="52"/>
      <c r="N6" s="43"/>
      <c r="O6" s="43"/>
      <c r="P6" s="43"/>
    </row>
    <row r="7" spans="1:16" s="40" customFormat="1" x14ac:dyDescent="0.25">
      <c r="A7" s="234" t="s">
        <v>673</v>
      </c>
      <c r="B7" s="240">
        <v>0</v>
      </c>
      <c r="C7" s="241"/>
      <c r="D7" s="236" t="s">
        <v>652</v>
      </c>
      <c r="E7" s="242" t="s">
        <v>649</v>
      </c>
      <c r="F7" s="241"/>
      <c r="G7" s="238" t="s">
        <v>652</v>
      </c>
      <c r="H7" s="242" t="s">
        <v>650</v>
      </c>
      <c r="I7" s="241"/>
      <c r="J7" s="238" t="s">
        <v>652</v>
      </c>
      <c r="K7" s="243" t="s">
        <v>7</v>
      </c>
      <c r="L7" s="241"/>
      <c r="M7" s="238" t="s">
        <v>652</v>
      </c>
      <c r="N7" s="243" t="s">
        <v>651</v>
      </c>
      <c r="O7" s="244"/>
      <c r="P7" s="230" t="s">
        <v>652</v>
      </c>
    </row>
    <row r="8" spans="1:16" s="40" customFormat="1" x14ac:dyDescent="0.25">
      <c r="A8" s="235"/>
      <c r="B8" s="71" t="s">
        <v>9</v>
      </c>
      <c r="C8" s="137" t="s">
        <v>10</v>
      </c>
      <c r="D8" s="237"/>
      <c r="E8" s="71" t="s">
        <v>9</v>
      </c>
      <c r="F8" s="137" t="s">
        <v>10</v>
      </c>
      <c r="G8" s="239"/>
      <c r="H8" s="71" t="s">
        <v>9</v>
      </c>
      <c r="I8" s="137" t="s">
        <v>10</v>
      </c>
      <c r="J8" s="239"/>
      <c r="K8" s="71" t="s">
        <v>9</v>
      </c>
      <c r="L8" s="137" t="s">
        <v>10</v>
      </c>
      <c r="M8" s="239"/>
      <c r="N8" s="71" t="s">
        <v>9</v>
      </c>
      <c r="O8" s="120" t="s">
        <v>10</v>
      </c>
      <c r="P8" s="231"/>
    </row>
    <row r="9" spans="1:16" s="40" customFormat="1" x14ac:dyDescent="0.25">
      <c r="A9" s="138" t="s">
        <v>140</v>
      </c>
      <c r="B9" s="67">
        <f>SUMIF(Analysis!$B$8:$B$144,Summary!$A9,Analysis!$D$8:$D$163)</f>
        <v>5295535</v>
      </c>
      <c r="C9" s="3">
        <f>SUMIF(Analysis!$B$3:$B$144,Summary!$A9,Analysis!$E$3:$E$163)</f>
        <v>6294240</v>
      </c>
      <c r="D9" s="69">
        <f>C9-B9</f>
        <v>998705</v>
      </c>
      <c r="E9" s="67">
        <f>SUMIF(Analysis!$B$8:$B$144,Summary!$A9,Analysis!$F$8:$F$144)</f>
        <v>439665</v>
      </c>
      <c r="F9" s="3">
        <f>SUMIF(Analysis!$B$8:$B$144,Summary!$A9,Analysis!$G$8:$G$144)</f>
        <v>401120</v>
      </c>
      <c r="G9" s="68">
        <f>F9-E9</f>
        <v>-38545</v>
      </c>
      <c r="H9" s="70">
        <f>SUMIF(Analysis!$B$8:$B$144,Summary!$A9,Analysis!$H$8:$H$144)</f>
        <v>3040600</v>
      </c>
      <c r="I9" s="65">
        <f>SUMIF(Analysis!$B$8:$B$144,Summary!$A9,Analysis!$I$8:$I$144)</f>
        <v>840140</v>
      </c>
      <c r="J9" s="68">
        <f>I9-H9</f>
        <v>-2200460</v>
      </c>
      <c r="K9" s="70">
        <f>SUMIF(Analysis!$B$8:$B$144,Summary!$A9,Analysis!$J$8:$J$144)</f>
        <v>973490</v>
      </c>
      <c r="L9" s="65">
        <f>SUMIF(Analysis!$B$8:$B$144,Summary!$A9,Analysis!$K$8:$K$144)</f>
        <v>868330</v>
      </c>
      <c r="M9" s="68">
        <f>L9-K9</f>
        <v>-105160</v>
      </c>
      <c r="N9" s="70">
        <f>SUMIF(Analysis!$B$8:$B$144,Summary!$A9,Analysis!$L$8:$L$144)</f>
        <v>883870</v>
      </c>
      <c r="O9" s="68">
        <f>SUMIF(Analysis!$B$8:$B$144,Summary!$A9,Analysis!$M$8:$M$144)</f>
        <v>5683620</v>
      </c>
      <c r="P9" s="140">
        <f>O9-N9</f>
        <v>4799750</v>
      </c>
    </row>
    <row r="10" spans="1:16" s="40" customFormat="1" x14ac:dyDescent="0.25">
      <c r="A10" s="138" t="s">
        <v>142</v>
      </c>
      <c r="B10" s="67">
        <f>SUMIF(Analysis!$B$8:$B$144,Summary!$A10,Analysis!$D$8:$D$163)</f>
        <v>10715030</v>
      </c>
      <c r="C10" s="3">
        <f>SUMIF(Analysis!$B$3:$B$144,Summary!$A10,Analysis!$E$3:$E$163)</f>
        <v>8436320</v>
      </c>
      <c r="D10" s="69">
        <f t="shared" ref="D10:D13" si="0">C10-B10</f>
        <v>-2278710</v>
      </c>
      <c r="E10" s="67">
        <f>SUMIF(Analysis!$B$8:$B$144,Summary!$A10,Analysis!$F$8:$F$144)</f>
        <v>1581000</v>
      </c>
      <c r="F10" s="3">
        <f>SUMIF(Analysis!$B$8:$B$144,Summary!$A10,Analysis!$G$8:$G$144)</f>
        <v>49570</v>
      </c>
      <c r="G10" s="68">
        <f t="shared" ref="G10:G13" si="1">F10-E10</f>
        <v>-1531430</v>
      </c>
      <c r="H10" s="70">
        <f>SUMIF(Analysis!$B$8:$B$144,Summary!$A10,Analysis!$H$8:$H$144)</f>
        <v>1077500</v>
      </c>
      <c r="I10" s="65">
        <f>SUMIF(Analysis!$B$8:$B$144,Summary!$A10,Analysis!$I$8:$I$144)</f>
        <v>896360</v>
      </c>
      <c r="J10" s="68">
        <f t="shared" ref="J10:J13" si="2">I10-H10</f>
        <v>-181140</v>
      </c>
      <c r="K10" s="70">
        <f>SUMIF(Analysis!$B$8:$B$144,Summary!$A10,Analysis!$J$8:$J$144)</f>
        <v>0</v>
      </c>
      <c r="L10" s="65">
        <f>SUMIF(Analysis!$B$8:$B$144,Summary!$A10,Analysis!$K$8:$K$144)</f>
        <v>1399020</v>
      </c>
      <c r="M10" s="68">
        <f t="shared" ref="M10:M13" si="3">L10-K10</f>
        <v>1399020</v>
      </c>
      <c r="N10" s="70">
        <f>SUMIF(Analysis!$B$8:$B$144,Summary!$A10,Analysis!$L$8:$L$144)</f>
        <v>1017130</v>
      </c>
      <c r="O10" s="68">
        <f>SUMIF(Analysis!$B$8:$B$144,Summary!$A10,Analysis!$M$8:$M$144)</f>
        <v>3979950</v>
      </c>
      <c r="P10" s="140">
        <f t="shared" ref="P10:P13" si="4">O10-N10</f>
        <v>2962820</v>
      </c>
    </row>
    <row r="11" spans="1:16" s="40" customFormat="1" x14ac:dyDescent="0.25">
      <c r="A11" s="138" t="s">
        <v>138</v>
      </c>
      <c r="B11" s="67">
        <f>SUMIF(Analysis!$B$8:$B$144,Summary!$A11,Analysis!$D$8:$D$163)</f>
        <v>6264090</v>
      </c>
      <c r="C11" s="3">
        <f>SUMIF(Analysis!$B$3:$B$144,Summary!$A11,Analysis!$E$3:$E$163)</f>
        <v>7818070</v>
      </c>
      <c r="D11" s="69">
        <f t="shared" si="0"/>
        <v>1553980</v>
      </c>
      <c r="E11" s="67">
        <f>SUMIF(Analysis!$B$8:$B$144,Summary!$A11,Analysis!$F$8:$F$144)</f>
        <v>3264407.65</v>
      </c>
      <c r="F11" s="3">
        <f>SUMIF(Analysis!$B$8:$B$144,Summary!$A11,Analysis!$G$8:$G$144)</f>
        <v>39480</v>
      </c>
      <c r="G11" s="68">
        <f t="shared" si="1"/>
        <v>-3224927.65</v>
      </c>
      <c r="H11" s="70">
        <f>SUMIF(Analysis!$B$8:$B$144,Summary!$A11,Analysis!$H$8:$H$144)</f>
        <v>0</v>
      </c>
      <c r="I11" s="65">
        <f>SUMIF(Analysis!$B$8:$B$144,Summary!$A11,Analysis!$I$8:$I$144)</f>
        <v>870040</v>
      </c>
      <c r="J11" s="68">
        <f t="shared" si="2"/>
        <v>870040</v>
      </c>
      <c r="K11" s="70">
        <f>SUMIF(Analysis!$B$8:$B$144,Summary!$A11,Analysis!$J$8:$J$144)</f>
        <v>0</v>
      </c>
      <c r="L11" s="65">
        <f>SUMIF(Analysis!$B$8:$B$144,Summary!$A11,Analysis!$K$8:$K$144)</f>
        <v>75660</v>
      </c>
      <c r="M11" s="68">
        <f t="shared" si="3"/>
        <v>75660</v>
      </c>
      <c r="N11" s="70">
        <f>SUMIF(Analysis!$B$8:$B$144,Summary!$A11,Analysis!$L$8:$L$144)</f>
        <v>5483110</v>
      </c>
      <c r="O11" s="68">
        <f>SUMIF(Analysis!$B$8:$B$144,Summary!$A11,Analysis!$M$8:$M$144)</f>
        <v>3288150</v>
      </c>
      <c r="P11" s="140">
        <f t="shared" si="4"/>
        <v>-2194960</v>
      </c>
    </row>
    <row r="12" spans="1:16" s="40" customFormat="1" x14ac:dyDescent="0.25">
      <c r="A12" s="138" t="s">
        <v>141</v>
      </c>
      <c r="B12" s="67">
        <f>SUMIF(Analysis!$B$8:$B$144,Summary!$A12,Analysis!$D$8:$D$163)</f>
        <v>2480240</v>
      </c>
      <c r="C12" s="3">
        <f>SUMIF(Analysis!$B$3:$B$144,Summary!$A12,Analysis!$E$3:$E$163)</f>
        <v>2864180</v>
      </c>
      <c r="D12" s="69">
        <f t="shared" si="0"/>
        <v>383940</v>
      </c>
      <c r="E12" s="67">
        <f>SUMIF(Analysis!$B$8:$B$144,Summary!$A12,Analysis!$F$8:$F$144)</f>
        <v>2177200</v>
      </c>
      <c r="F12" s="3">
        <f>SUMIF(Analysis!$B$8:$B$144,Summary!$A12,Analysis!$G$8:$G$144)</f>
        <v>0</v>
      </c>
      <c r="G12" s="68">
        <f t="shared" si="1"/>
        <v>-2177200</v>
      </c>
      <c r="H12" s="70">
        <f>SUMIF(Analysis!$B$8:$B$144,Summary!$A12,Analysis!$H$8:$H$144)</f>
        <v>30000</v>
      </c>
      <c r="I12" s="65">
        <f>SUMIF(Analysis!$B$8:$B$144,Summary!$A12,Analysis!$I$8:$I$144)</f>
        <v>30000</v>
      </c>
      <c r="J12" s="68">
        <f t="shared" si="2"/>
        <v>0</v>
      </c>
      <c r="K12" s="70">
        <f>SUMIF(Analysis!$B$8:$B$144,Summary!$A12,Analysis!$J$8:$J$144)</f>
        <v>0</v>
      </c>
      <c r="L12" s="65">
        <f>SUMIF(Analysis!$B$8:$B$144,Summary!$A12,Analysis!$K$8:$K$144)</f>
        <v>152010</v>
      </c>
      <c r="M12" s="68">
        <f t="shared" si="3"/>
        <v>152010</v>
      </c>
      <c r="N12" s="70">
        <f>SUMIF(Analysis!$B$8:$B$144,Summary!$A12,Analysis!$L$8:$L$144)</f>
        <v>242760</v>
      </c>
      <c r="O12" s="68">
        <f>SUMIF(Analysis!$B$8:$B$144,Summary!$A12,Analysis!$M$8:$M$144)</f>
        <v>512400</v>
      </c>
      <c r="P12" s="140">
        <f t="shared" si="4"/>
        <v>269640</v>
      </c>
    </row>
    <row r="13" spans="1:16" s="40" customFormat="1" x14ac:dyDescent="0.25">
      <c r="A13" s="138" t="s">
        <v>440</v>
      </c>
      <c r="B13" s="67">
        <f>SUMIF(Analysis!$B$8:$B$144,Summary!$A13,Analysis!$D$8:$D$163)</f>
        <v>154340</v>
      </c>
      <c r="C13" s="3">
        <f>SUMIF(Analysis!$B$3:$B$144,Summary!$A13,Analysis!$E$3:$E$163)</f>
        <v>7472850</v>
      </c>
      <c r="D13" s="69">
        <f t="shared" si="0"/>
        <v>7318510</v>
      </c>
      <c r="E13" s="67">
        <f>SUMIF(Analysis!$B$8:$B$144,Summary!$A13,Analysis!$F$8:$F$144)</f>
        <v>8900</v>
      </c>
      <c r="F13" s="3">
        <f>SUMIF(Analysis!$B$8:$B$144,Summary!$A13,Analysis!$G$8:$G$144)</f>
        <v>43620</v>
      </c>
      <c r="G13" s="68">
        <f t="shared" si="1"/>
        <v>34720</v>
      </c>
      <c r="H13" s="70">
        <f>SUMIF(Analysis!$B$8:$B$144,Summary!$A13,Analysis!$H$8:$H$144)</f>
        <v>117000</v>
      </c>
      <c r="I13" s="65">
        <f>SUMIF(Analysis!$B$8:$B$144,Summary!$A13,Analysis!$I$8:$I$144)</f>
        <v>0</v>
      </c>
      <c r="J13" s="68">
        <f t="shared" si="2"/>
        <v>-117000</v>
      </c>
      <c r="K13" s="70">
        <f>SUMIF(Analysis!$B$8:$B$144,Summary!$A13,Analysis!$J$8:$J$144)</f>
        <v>0</v>
      </c>
      <c r="L13" s="65">
        <f>SUMIF(Analysis!$B$8:$B$144,Summary!$A13,Analysis!$K$8:$K$144)</f>
        <v>5400</v>
      </c>
      <c r="M13" s="68">
        <f t="shared" si="3"/>
        <v>5400</v>
      </c>
      <c r="N13" s="70">
        <f>SUMIF(Analysis!$B$8:$B$144,Summary!$A13,Analysis!$L$8:$L$144)</f>
        <v>1610</v>
      </c>
      <c r="O13" s="68">
        <f>SUMIF(Analysis!$B$8:$B$144,Summary!$A13,Analysis!$M$8:$M$144)</f>
        <v>7010</v>
      </c>
      <c r="P13" s="140">
        <f t="shared" si="4"/>
        <v>5400</v>
      </c>
    </row>
    <row r="14" spans="1:16" s="40" customFormat="1" ht="15.75" thickBot="1" x14ac:dyDescent="0.3">
      <c r="A14" s="139" t="s">
        <v>137</v>
      </c>
      <c r="B14" s="91">
        <f t="shared" ref="B14:P14" si="5">SUM(B9:B13)</f>
        <v>24909235</v>
      </c>
      <c r="C14" s="92">
        <f t="shared" si="5"/>
        <v>32885660</v>
      </c>
      <c r="D14" s="93">
        <f t="shared" si="5"/>
        <v>7976425</v>
      </c>
      <c r="E14" s="91">
        <f t="shared" si="5"/>
        <v>7471172.6500000004</v>
      </c>
      <c r="F14" s="92">
        <f t="shared" si="5"/>
        <v>533790</v>
      </c>
      <c r="G14" s="94">
        <f t="shared" si="5"/>
        <v>-6937382.6500000004</v>
      </c>
      <c r="H14" s="91">
        <f t="shared" si="5"/>
        <v>4265100</v>
      </c>
      <c r="I14" s="92">
        <f t="shared" si="5"/>
        <v>2636540</v>
      </c>
      <c r="J14" s="94">
        <f t="shared" si="5"/>
        <v>-1628560</v>
      </c>
      <c r="K14" s="91">
        <f t="shared" si="5"/>
        <v>973490</v>
      </c>
      <c r="L14" s="92">
        <f t="shared" si="5"/>
        <v>2500420</v>
      </c>
      <c r="M14" s="94">
        <f t="shared" si="5"/>
        <v>1526930</v>
      </c>
      <c r="N14" s="91">
        <f t="shared" si="5"/>
        <v>7628480</v>
      </c>
      <c r="O14" s="94">
        <f t="shared" si="5"/>
        <v>13471130</v>
      </c>
      <c r="P14" s="141">
        <f t="shared" si="5"/>
        <v>5842650</v>
      </c>
    </row>
    <row r="15" spans="1:16" s="40" customFormat="1" x14ac:dyDescent="0.25">
      <c r="A15" s="63"/>
      <c r="B15" s="64"/>
      <c r="C15" s="64"/>
      <c r="D15" s="48"/>
      <c r="E15" s="48"/>
      <c r="F15" s="48"/>
      <c r="G15" s="48"/>
      <c r="H15" s="48"/>
      <c r="I15" s="48"/>
      <c r="J15" s="48"/>
      <c r="K15" s="48"/>
      <c r="L15" s="48"/>
      <c r="M15" s="48"/>
      <c r="N15" s="48"/>
      <c r="O15" s="48"/>
      <c r="P15" s="48"/>
    </row>
    <row r="16" spans="1:16" s="40" customFormat="1" x14ac:dyDescent="0.25">
      <c r="A16" s="42"/>
      <c r="B16" s="38"/>
      <c r="C16" s="38"/>
      <c r="D16" s="48"/>
      <c r="F16" s="48"/>
      <c r="G16" s="48"/>
      <c r="H16" s="48"/>
      <c r="I16" s="48"/>
      <c r="J16" s="48"/>
      <c r="K16" s="48"/>
      <c r="L16" s="48"/>
      <c r="M16" s="48"/>
      <c r="N16" s="48"/>
      <c r="O16" s="48"/>
      <c r="P16" s="48"/>
    </row>
    <row r="17" spans="1:16" s="40" customFormat="1" x14ac:dyDescent="0.25">
      <c r="A17" s="42"/>
      <c r="B17" s="38"/>
      <c r="C17" s="48"/>
      <c r="D17" s="48"/>
      <c r="E17" s="48"/>
      <c r="F17" s="48"/>
      <c r="G17" s="48"/>
      <c r="H17" s="48"/>
      <c r="I17" s="48"/>
      <c r="J17" s="48"/>
      <c r="K17" s="48"/>
      <c r="L17" s="48"/>
      <c r="M17" s="48"/>
      <c r="N17" s="48"/>
      <c r="O17" s="48"/>
      <c r="P17" s="48"/>
    </row>
    <row r="18" spans="1:16" s="40" customFormat="1" x14ac:dyDescent="0.25">
      <c r="A18" s="42"/>
      <c r="B18" s="233"/>
      <c r="C18" s="233"/>
      <c r="D18" s="48"/>
      <c r="E18" s="48"/>
      <c r="F18" s="48"/>
      <c r="G18" s="48"/>
      <c r="H18" s="48"/>
      <c r="I18" s="48"/>
      <c r="J18" s="48"/>
      <c r="K18" s="48"/>
      <c r="L18" s="48"/>
      <c r="M18" s="48"/>
      <c r="N18" s="48"/>
      <c r="O18" s="48"/>
      <c r="P18" s="48"/>
    </row>
    <row r="19" spans="1:16" s="40" customFormat="1" x14ac:dyDescent="0.25">
      <c r="A19" s="226" t="s">
        <v>688</v>
      </c>
      <c r="B19" s="226"/>
      <c r="C19" s="226"/>
      <c r="D19" s="226"/>
      <c r="E19" s="226"/>
      <c r="F19" s="226"/>
      <c r="G19" s="226"/>
      <c r="H19" s="48"/>
      <c r="I19" s="48"/>
      <c r="J19" s="48"/>
      <c r="K19" s="48"/>
      <c r="L19" s="48"/>
      <c r="M19" s="48"/>
      <c r="N19" s="48"/>
      <c r="O19" s="48"/>
      <c r="P19" s="48"/>
    </row>
    <row r="20" spans="1:16" s="40" customFormat="1" x14ac:dyDescent="0.25">
      <c r="A20" s="227" t="s">
        <v>695</v>
      </c>
      <c r="B20" s="232" t="s">
        <v>681</v>
      </c>
      <c r="C20" s="232"/>
      <c r="D20" s="232"/>
      <c r="E20" s="232"/>
      <c r="F20" s="232"/>
      <c r="G20" s="229" t="s">
        <v>137</v>
      </c>
      <c r="H20" s="112"/>
      <c r="I20" s="48"/>
      <c r="J20" s="48"/>
      <c r="K20" s="48"/>
      <c r="L20" s="48"/>
      <c r="M20" s="48"/>
      <c r="N20" s="48"/>
      <c r="O20" s="48"/>
      <c r="P20" s="48"/>
    </row>
    <row r="21" spans="1:16" s="40" customFormat="1" x14ac:dyDescent="0.25">
      <c r="A21" s="227"/>
      <c r="B21" s="80">
        <v>0</v>
      </c>
      <c r="C21" s="81" t="s">
        <v>649</v>
      </c>
      <c r="D21" s="81" t="s">
        <v>650</v>
      </c>
      <c r="E21" s="81" t="s">
        <v>7</v>
      </c>
      <c r="F21" s="81" t="s">
        <v>651</v>
      </c>
      <c r="G21" s="229"/>
      <c r="H21" s="48"/>
      <c r="I21" s="48"/>
      <c r="J21" s="48"/>
      <c r="K21" s="48"/>
      <c r="L21" s="48"/>
      <c r="M21" s="48"/>
      <c r="N21" s="48"/>
      <c r="O21" s="48"/>
      <c r="P21" s="48"/>
    </row>
    <row r="22" spans="1:16" s="40" customFormat="1" x14ac:dyDescent="0.25">
      <c r="A22" s="79" t="s">
        <v>281</v>
      </c>
      <c r="B22" s="3">
        <f>SUMIFS(CAPEX!$AA$4:$AA$1273,CAPEX!$G$4:$G$1273,Summary!A22,CAPEX!$V$4:$V$1273,0)</f>
        <v>138830</v>
      </c>
      <c r="C22" s="65">
        <f>SUMIFS(CAPEX!$AA$4:$AA$1273,CAPEX!$G$4:$G$1273,Summary!A22,CAPEX!$V$4:$V$1273,1)+SUMIFS(CAPEX!$AA$4:$AA$1273,CAPEX!$G$4:$G$1273,Summary!A22,CAPEX!$V$4:$V$1273,2)</f>
        <v>0</v>
      </c>
      <c r="D22" s="65">
        <f>SUMIFS(CAPEX!$AA$4:$AA$1273,CAPEX!$G$4:$G$1273,Summary!A22,CAPEX!$V$4:$V$1273,3)+SUMIFS(CAPEX!$AA$4:$AA$1273,CAPEX!$G$4:$G$1273,Summary!A22,CAPEX!$V$4:$V$1273,4)+SUMIFS(CAPEX!$AA$4:$AA$1273,CAPEX!$G$4:$G$1273,Summary!A22,CAPEX!$V$4:$V$1273,5)</f>
        <v>0</v>
      </c>
      <c r="E22" s="65">
        <f>SUMIFS(CAPEX!$AA$4:$AA$1273,CAPEX!$G$4:$G$1273,Summary!A22,CAPEX!$V$4:$V$1273,6)+SUMIFS(CAPEX!$AA$4:$AA$1273,CAPEX!$G$4:$G$1273,Summary!A22,CAPEX!$V$4:$V$1273,7)+SUMIFS(CAPEX!$AA$4:$AA$1273,CAPEX!$G$4:$G$1273,Summary!A22,CAPEX!$V$4:$V$1273,8)+SUMIFS(CAPEX!$AA$4:$AA$1273,CAPEX!$G$4:$G$1273,Summary!A22,CAPEX!$V$4:$V$1273,9)+SUMIFS(CAPEX!$AA$4:$AA$1273,CAPEX!$G$4:$G$1273,Summary!A22,CAPEX!$V$4:$V$1273,10)</f>
        <v>0</v>
      </c>
      <c r="F22" s="69">
        <f>SUMIFS(CAPEX!$AA$4:$AA$1273,CAPEX!$G$4:$G$1273,Summary!A22,CAPEX!$V$4:$V$1273,"&gt;"&amp;10)</f>
        <v>0</v>
      </c>
      <c r="G22" s="134">
        <f>SUM(B22:F22)</f>
        <v>138830</v>
      </c>
      <c r="H22" s="48"/>
      <c r="I22" s="48"/>
      <c r="J22" s="48"/>
      <c r="K22" s="48"/>
      <c r="L22" s="48"/>
      <c r="M22" s="48"/>
      <c r="N22" s="48"/>
      <c r="O22" s="48"/>
      <c r="P22" s="48"/>
    </row>
    <row r="23" spans="1:16" s="40" customFormat="1" x14ac:dyDescent="0.25">
      <c r="A23" s="79" t="s">
        <v>488</v>
      </c>
      <c r="B23" s="3">
        <f>SUMIFS(CAPEX!$AA$4:$AA$1273,CAPEX!$G$4:$G$1273,Summary!A23,CAPEX!$V$4:$V$1273,0)</f>
        <v>0</v>
      </c>
      <c r="C23" s="65">
        <f>SUMIFS(CAPEX!$AA$4:$AA$1273,CAPEX!$G$4:$G$1273,Summary!A23,CAPEX!$V$4:$V$1273,1)+SUMIFS(CAPEX!$AA$4:$AA$1273,CAPEX!$G$4:$G$1273,Summary!A23,CAPEX!$V$4:$V$1273,2)</f>
        <v>0</v>
      </c>
      <c r="D23" s="65">
        <f>SUMIFS(CAPEX!$AA$4:$AA$1273,CAPEX!$G$4:$G$1273,Summary!A23,CAPEX!$V$4:$V$1273,3)+SUMIFS(CAPEX!$AA$4:$AA$1273,CAPEX!$G$4:$G$1273,Summary!A23,CAPEX!$V$4:$V$1273,4)+SUMIFS(CAPEX!$AA$4:$AA$1273,CAPEX!$G$4:$G$1273,Summary!A23,CAPEX!$V$4:$V$1273,5)</f>
        <v>0</v>
      </c>
      <c r="E23" s="65">
        <f>SUMIFS(CAPEX!$AA$4:$AA$1273,CAPEX!$G$4:$G$1273,Summary!A23,CAPEX!$V$4:$V$1273,6)+SUMIFS(CAPEX!$AA$4:$AA$1273,CAPEX!$G$4:$G$1273,Summary!A23,CAPEX!$V$4:$V$1273,7)+SUMIFS(CAPEX!$AA$4:$AA$1273,CAPEX!$G$4:$G$1273,Summary!A23,CAPEX!$V$4:$V$1273,8)+SUMIFS(CAPEX!$AA$4:$AA$1273,CAPEX!$G$4:$G$1273,Summary!A23,CAPEX!$V$4:$V$1273,9)+SUMIFS(CAPEX!$AA$4:$AA$1273,CAPEX!$G$4:$G$1273,Summary!A23,CAPEX!$V$4:$V$1273,10)</f>
        <v>917970</v>
      </c>
      <c r="F23" s="69">
        <f>SUMIFS(CAPEX!$AA$4:$AA$1273,CAPEX!$G$4:$G$1273,Summary!A23,CAPEX!$V$4:$V$1273,"&gt;"&amp;10)</f>
        <v>0</v>
      </c>
      <c r="G23" s="134">
        <f t="shared" ref="G23:G39" si="6">SUM(B23:F23)</f>
        <v>917970</v>
      </c>
      <c r="H23" s="48"/>
      <c r="I23" s="48"/>
      <c r="J23" s="48"/>
      <c r="K23" s="48"/>
      <c r="L23" s="48"/>
      <c r="M23" s="48"/>
      <c r="N23" s="48"/>
      <c r="O23" s="48"/>
      <c r="P23" s="48"/>
    </row>
    <row r="24" spans="1:16" s="40" customFormat="1" x14ac:dyDescent="0.25">
      <c r="A24" s="79" t="s">
        <v>217</v>
      </c>
      <c r="B24" s="3">
        <f>SUMIFS(CAPEX!$AA$4:$AA$1273,CAPEX!$G$4:$G$1273,Summary!A24,CAPEX!$V$4:$V$1273,0)</f>
        <v>1711160</v>
      </c>
      <c r="C24" s="65">
        <f>SUMIFS(CAPEX!$AA$4:$AA$1273,CAPEX!$G$4:$G$1273,Summary!A24,CAPEX!$V$4:$V$1273,1)+SUMIFS(CAPEX!$AA$4:$AA$1273,CAPEX!$G$4:$G$1273,Summary!A24,CAPEX!$V$4:$V$1273,2)</f>
        <v>0</v>
      </c>
      <c r="D24" s="65">
        <f>SUMIFS(CAPEX!$AA$4:$AA$1273,CAPEX!$G$4:$G$1273,Summary!A24,CAPEX!$V$4:$V$1273,3)+SUMIFS(CAPEX!$AA$4:$AA$1273,CAPEX!$G$4:$G$1273,Summary!A24,CAPEX!$V$4:$V$1273,4)+SUMIFS(CAPEX!$AA$4:$AA$1273,CAPEX!$G$4:$G$1273,Summary!A24,CAPEX!$V$4:$V$1273,5)</f>
        <v>0</v>
      </c>
      <c r="E24" s="65">
        <f>SUMIFS(CAPEX!$AA$4:$AA$1273,CAPEX!$G$4:$G$1273,Summary!A24,CAPEX!$V$4:$V$1273,6)+SUMIFS(CAPEX!$AA$4:$AA$1273,CAPEX!$G$4:$G$1273,Summary!A24,CAPEX!$V$4:$V$1273,7)+SUMIFS(CAPEX!$AA$4:$AA$1273,CAPEX!$G$4:$G$1273,Summary!A24,CAPEX!$V$4:$V$1273,8)+SUMIFS(CAPEX!$AA$4:$AA$1273,CAPEX!$G$4:$G$1273,Summary!A24,CAPEX!$V$4:$V$1273,9)+SUMIFS(CAPEX!$AA$4:$AA$1273,CAPEX!$G$4:$G$1273,Summary!A24,CAPEX!$V$4:$V$1273,10)</f>
        <v>0</v>
      </c>
      <c r="F24" s="69">
        <f>SUMIFS(CAPEX!$AA$4:$AA$1273,CAPEX!$G$4:$G$1273,Summary!A24,CAPEX!$V$4:$V$1273,"&gt;"&amp;10)</f>
        <v>3376710</v>
      </c>
      <c r="G24" s="134">
        <f t="shared" si="6"/>
        <v>5087870</v>
      </c>
      <c r="H24" s="48"/>
      <c r="I24" s="48"/>
      <c r="J24" s="48"/>
      <c r="K24" s="48"/>
      <c r="L24" s="48"/>
      <c r="M24" s="48"/>
      <c r="N24" s="48"/>
      <c r="O24" s="48"/>
      <c r="P24" s="48"/>
    </row>
    <row r="25" spans="1:16" s="40" customFormat="1" x14ac:dyDescent="0.25">
      <c r="A25" s="79" t="s">
        <v>469</v>
      </c>
      <c r="B25" s="3">
        <f>SUMIFS(CAPEX!$AA$4:$AA$1273,CAPEX!$G$4:$G$1273,Summary!A25,CAPEX!$V$4:$V$1273,0)</f>
        <v>180000</v>
      </c>
      <c r="C25" s="65">
        <f>SUMIFS(CAPEX!$AA$4:$AA$1273,CAPEX!$G$4:$G$1273,Summary!A25,CAPEX!$V$4:$V$1273,1)+SUMIFS(CAPEX!$AA$4:$AA$1273,CAPEX!$G$4:$G$1273,Summary!A25,CAPEX!$V$4:$V$1273,2)</f>
        <v>0</v>
      </c>
      <c r="D25" s="65">
        <f>SUMIFS(CAPEX!$AA$4:$AA$1273,CAPEX!$G$4:$G$1273,Summary!A25,CAPEX!$V$4:$V$1273,3)+SUMIFS(CAPEX!$AA$4:$AA$1273,CAPEX!$G$4:$G$1273,Summary!A25,CAPEX!$V$4:$V$1273,4)+SUMIFS(CAPEX!$AA$4:$AA$1273,CAPEX!$G$4:$G$1273,Summary!A25,CAPEX!$V$4:$V$1273,5)</f>
        <v>30000</v>
      </c>
      <c r="E25" s="65">
        <f>SUMIFS(CAPEX!$AA$4:$AA$1273,CAPEX!$G$4:$G$1273,Summary!A25,CAPEX!$V$4:$V$1273,6)+SUMIFS(CAPEX!$AA$4:$AA$1273,CAPEX!$G$4:$G$1273,Summary!A25,CAPEX!$V$4:$V$1273,7)+SUMIFS(CAPEX!$AA$4:$AA$1273,CAPEX!$G$4:$G$1273,Summary!A25,CAPEX!$V$4:$V$1273,8)+SUMIFS(CAPEX!$AA$4:$AA$1273,CAPEX!$G$4:$G$1273,Summary!A25,CAPEX!$V$4:$V$1273,9)+SUMIFS(CAPEX!$AA$4:$AA$1273,CAPEX!$G$4:$G$1273,Summary!A25,CAPEX!$V$4:$V$1273,10)</f>
        <v>0</v>
      </c>
      <c r="F25" s="69">
        <f>SUMIFS(CAPEX!$AA$4:$AA$1273,CAPEX!$G$4:$G$1273,Summary!A25,CAPEX!$V$4:$V$1273,"&gt;"&amp;10)</f>
        <v>0</v>
      </c>
      <c r="G25" s="134">
        <f t="shared" si="6"/>
        <v>210000</v>
      </c>
      <c r="H25" s="48"/>
      <c r="I25" s="48"/>
      <c r="J25" s="48"/>
      <c r="K25" s="48"/>
      <c r="L25" s="48"/>
      <c r="M25" s="48"/>
      <c r="N25" s="48"/>
      <c r="O25" s="48"/>
      <c r="P25" s="48"/>
    </row>
    <row r="26" spans="1:16" s="40" customFormat="1" x14ac:dyDescent="0.25">
      <c r="A26" s="79" t="s">
        <v>265</v>
      </c>
      <c r="B26" s="3">
        <f>SUMIFS(CAPEX!$AA$4:$AA$1273,CAPEX!$G$4:$G$1273,Summary!A26,CAPEX!$V$4:$V$1273,0)</f>
        <v>858290</v>
      </c>
      <c r="C26" s="65">
        <f>SUMIFS(CAPEX!$AA$4:$AA$1273,CAPEX!$G$4:$G$1273,Summary!A26,CAPEX!$V$4:$V$1273,1)+SUMIFS(CAPEX!$AA$4:$AA$1273,CAPEX!$G$4:$G$1273,Summary!A26,CAPEX!$V$4:$V$1273,2)</f>
        <v>0</v>
      </c>
      <c r="D26" s="65">
        <f>SUMIFS(CAPEX!$AA$4:$AA$1273,CAPEX!$G$4:$G$1273,Summary!A26,CAPEX!$V$4:$V$1273,3)+SUMIFS(CAPEX!$AA$4:$AA$1273,CAPEX!$G$4:$G$1273,Summary!A26,CAPEX!$V$4:$V$1273,4)+SUMIFS(CAPEX!$AA$4:$AA$1273,CAPEX!$G$4:$G$1273,Summary!A26,CAPEX!$V$4:$V$1273,5)</f>
        <v>0</v>
      </c>
      <c r="E26" s="65">
        <f>SUMIFS(CAPEX!$AA$4:$AA$1273,CAPEX!$G$4:$G$1273,Summary!A26,CAPEX!$V$4:$V$1273,6)+SUMIFS(CAPEX!$AA$4:$AA$1273,CAPEX!$G$4:$G$1273,Summary!A26,CAPEX!$V$4:$V$1273,7)+SUMIFS(CAPEX!$AA$4:$AA$1273,CAPEX!$G$4:$G$1273,Summary!A26,CAPEX!$V$4:$V$1273,8)+SUMIFS(CAPEX!$AA$4:$AA$1273,CAPEX!$G$4:$G$1273,Summary!A26,CAPEX!$V$4:$V$1273,9)+SUMIFS(CAPEX!$AA$4:$AA$1273,CAPEX!$G$4:$G$1273,Summary!A26,CAPEX!$V$4:$V$1273,10)</f>
        <v>0</v>
      </c>
      <c r="F26" s="69">
        <f>SUMIFS(CAPEX!$AA$4:$AA$1273,CAPEX!$G$4:$G$1273,Summary!A26,CAPEX!$V$4:$V$1273,"&gt;"&amp;10)</f>
        <v>0</v>
      </c>
      <c r="G26" s="134">
        <f t="shared" si="6"/>
        <v>858290</v>
      </c>
      <c r="H26" s="48"/>
      <c r="I26" s="48"/>
      <c r="J26" s="48"/>
      <c r="K26" s="48"/>
      <c r="L26" s="48"/>
      <c r="M26" s="48"/>
      <c r="N26" s="48"/>
      <c r="O26" s="48"/>
      <c r="P26" s="48"/>
    </row>
    <row r="27" spans="1:16" s="40" customFormat="1" x14ac:dyDescent="0.25">
      <c r="A27" s="79" t="s">
        <v>211</v>
      </c>
      <c r="B27" s="3">
        <f>SUMIFS(CAPEX!$AA$4:$AA$1273,CAPEX!$G$4:$G$1273,Summary!A27,CAPEX!$V$4:$V$1273,0)</f>
        <v>781570</v>
      </c>
      <c r="C27" s="65">
        <f>SUMIFS(CAPEX!$AA$4:$AA$1273,CAPEX!$G$4:$G$1273,Summary!A27,CAPEX!$V$4:$V$1273,1)+SUMIFS(CAPEX!$AA$4:$AA$1273,CAPEX!$G$4:$G$1273,Summary!A27,CAPEX!$V$4:$V$1273,2)</f>
        <v>156870</v>
      </c>
      <c r="D27" s="65">
        <f>SUMIFS(CAPEX!$AA$4:$AA$1273,CAPEX!$G$4:$G$1273,Summary!A27,CAPEX!$V$4:$V$1273,3)+SUMIFS(CAPEX!$AA$4:$AA$1273,CAPEX!$G$4:$G$1273,Summary!A27,CAPEX!$V$4:$V$1273,4)+SUMIFS(CAPEX!$AA$4:$AA$1273,CAPEX!$G$4:$G$1273,Summary!A27,CAPEX!$V$4:$V$1273,5)</f>
        <v>2453440</v>
      </c>
      <c r="E27" s="65">
        <f>SUMIFS(CAPEX!$AA$4:$AA$1273,CAPEX!$G$4:$G$1273,Summary!A27,CAPEX!$V$4:$V$1273,6)+SUMIFS(CAPEX!$AA$4:$AA$1273,CAPEX!$G$4:$G$1273,Summary!A27,CAPEX!$V$4:$V$1273,7)+SUMIFS(CAPEX!$AA$4:$AA$1273,CAPEX!$G$4:$G$1273,Summary!A27,CAPEX!$V$4:$V$1273,8)+SUMIFS(CAPEX!$AA$4:$AA$1273,CAPEX!$G$4:$G$1273,Summary!A27,CAPEX!$V$4:$V$1273,9)+SUMIFS(CAPEX!$AA$4:$AA$1273,CAPEX!$G$4:$G$1273,Summary!A27,CAPEX!$V$4:$V$1273,10)</f>
        <v>567360</v>
      </c>
      <c r="F27" s="69">
        <f>SUMIFS(CAPEX!$AA$4:$AA$1273,CAPEX!$G$4:$G$1273,Summary!A27,CAPEX!$V$4:$V$1273,"&gt;"&amp;10)</f>
        <v>5048010</v>
      </c>
      <c r="G27" s="134">
        <f t="shared" si="6"/>
        <v>9007250</v>
      </c>
      <c r="H27" s="48"/>
      <c r="I27" s="48"/>
      <c r="J27" s="48"/>
      <c r="K27" s="48"/>
      <c r="L27" s="48"/>
      <c r="M27" s="48"/>
      <c r="N27" s="48"/>
      <c r="O27" s="48"/>
      <c r="P27" s="48"/>
    </row>
    <row r="28" spans="1:16" s="40" customFormat="1" x14ac:dyDescent="0.25">
      <c r="A28" s="79" t="s">
        <v>195</v>
      </c>
      <c r="B28" s="3">
        <f>SUMIFS(CAPEX!$AA$4:$AA$1273,CAPEX!$G$4:$G$1273,Summary!A28,CAPEX!$V$4:$V$1273,0)</f>
        <v>1202470</v>
      </c>
      <c r="C28" s="65">
        <f>SUMIFS(CAPEX!$AA$4:$AA$1273,CAPEX!$G$4:$G$1273,Summary!A28,CAPEX!$V$4:$V$1273,1)+SUMIFS(CAPEX!$AA$4:$AA$1273,CAPEX!$G$4:$G$1273,Summary!A28,CAPEX!$V$4:$V$1273,2)</f>
        <v>156520</v>
      </c>
      <c r="D28" s="65">
        <f>SUMIFS(CAPEX!$AA$4:$AA$1273,CAPEX!$G$4:$G$1273,Summary!A28,CAPEX!$V$4:$V$1273,3)+SUMIFS(CAPEX!$AA$4:$AA$1273,CAPEX!$G$4:$G$1273,Summary!A28,CAPEX!$V$4:$V$1273,4)+SUMIFS(CAPEX!$AA$4:$AA$1273,CAPEX!$G$4:$G$1273,Summary!A28,CAPEX!$V$4:$V$1273,5)</f>
        <v>94090</v>
      </c>
      <c r="E28" s="65">
        <f>SUMIFS(CAPEX!$AA$4:$AA$1273,CAPEX!$G$4:$G$1273,Summary!A28,CAPEX!$V$4:$V$1273,6)+SUMIFS(CAPEX!$AA$4:$AA$1273,CAPEX!$G$4:$G$1273,Summary!A28,CAPEX!$V$4:$V$1273,7)+SUMIFS(CAPEX!$AA$4:$AA$1273,CAPEX!$G$4:$G$1273,Summary!A28,CAPEX!$V$4:$V$1273,8)+SUMIFS(CAPEX!$AA$4:$AA$1273,CAPEX!$G$4:$G$1273,Summary!A28,CAPEX!$V$4:$V$1273,9)+SUMIFS(CAPEX!$AA$4:$AA$1273,CAPEX!$G$4:$G$1273,Summary!A28,CAPEX!$V$4:$V$1273,10)</f>
        <v>377330</v>
      </c>
      <c r="F28" s="69">
        <f>SUMIFS(CAPEX!$AA$4:$AA$1273,CAPEX!$G$4:$G$1273,Summary!A28,CAPEX!$V$4:$V$1273,"&gt;"&amp;10)</f>
        <v>1055710</v>
      </c>
      <c r="G28" s="134">
        <f t="shared" si="6"/>
        <v>2886120</v>
      </c>
      <c r="H28" s="48"/>
      <c r="I28" s="48"/>
      <c r="J28" s="48"/>
      <c r="K28" s="48"/>
      <c r="L28" s="48"/>
      <c r="M28" s="48"/>
      <c r="N28" s="48"/>
      <c r="O28" s="48"/>
      <c r="P28" s="48"/>
    </row>
    <row r="29" spans="1:16" s="40" customFormat="1" x14ac:dyDescent="0.25">
      <c r="A29" s="79" t="s">
        <v>313</v>
      </c>
      <c r="B29" s="3">
        <f>SUMIFS(CAPEX!$AA$4:$AA$1273,CAPEX!$G$4:$G$1273,Summary!A29,CAPEX!$V$4:$V$1273,0)</f>
        <v>0</v>
      </c>
      <c r="C29" s="65">
        <f>SUMIFS(CAPEX!$AA$4:$AA$1273,CAPEX!$G$4:$G$1273,Summary!A29,CAPEX!$V$4:$V$1273,1)+SUMIFS(CAPEX!$AA$4:$AA$1273,CAPEX!$G$4:$G$1273,Summary!A29,CAPEX!$V$4:$V$1273,2)</f>
        <v>7850</v>
      </c>
      <c r="D29" s="65">
        <f>SUMIFS(CAPEX!$AA$4:$AA$1273,CAPEX!$G$4:$G$1273,Summary!A29,CAPEX!$V$4:$V$1273,3)+SUMIFS(CAPEX!$AA$4:$AA$1273,CAPEX!$G$4:$G$1273,Summary!A29,CAPEX!$V$4:$V$1273,4)+SUMIFS(CAPEX!$AA$4:$AA$1273,CAPEX!$G$4:$G$1273,Summary!A29,CAPEX!$V$4:$V$1273,5)</f>
        <v>0</v>
      </c>
      <c r="E29" s="65">
        <f>SUMIFS(CAPEX!$AA$4:$AA$1273,CAPEX!$G$4:$G$1273,Summary!A29,CAPEX!$V$4:$V$1273,6)+SUMIFS(CAPEX!$AA$4:$AA$1273,CAPEX!$G$4:$G$1273,Summary!A29,CAPEX!$V$4:$V$1273,7)+SUMIFS(CAPEX!$AA$4:$AA$1273,CAPEX!$G$4:$G$1273,Summary!A29,CAPEX!$V$4:$V$1273,8)+SUMIFS(CAPEX!$AA$4:$AA$1273,CAPEX!$G$4:$G$1273,Summary!A29,CAPEX!$V$4:$V$1273,9)+SUMIFS(CAPEX!$AA$4:$AA$1273,CAPEX!$G$4:$G$1273,Summary!A29,CAPEX!$V$4:$V$1273,10)</f>
        <v>0</v>
      </c>
      <c r="F29" s="69">
        <f>SUMIFS(CAPEX!$AA$4:$AA$1273,CAPEX!$G$4:$G$1273,Summary!A29,CAPEX!$V$4:$V$1273,"&gt;"&amp;10)</f>
        <v>0</v>
      </c>
      <c r="G29" s="134">
        <f t="shared" si="6"/>
        <v>7850</v>
      </c>
      <c r="H29" s="48"/>
      <c r="I29" s="48"/>
      <c r="J29" s="48"/>
      <c r="K29" s="48"/>
      <c r="L29" s="48"/>
      <c r="M29" s="48"/>
      <c r="N29" s="48"/>
      <c r="O29" s="48"/>
      <c r="P29" s="48"/>
    </row>
    <row r="30" spans="1:16" s="40" customFormat="1" x14ac:dyDescent="0.25">
      <c r="A30" s="79" t="s">
        <v>697</v>
      </c>
      <c r="B30" s="3">
        <f>SUMIFS(CAPEX!$AA$4:$AA$1273,CAPEX!$G$4:$G$1273,Summary!A30,CAPEX!$V$4:$V$1273,0)</f>
        <v>5352950</v>
      </c>
      <c r="C30" s="65">
        <f>SUMIFS(CAPEX!$AA$4:$AA$1273,CAPEX!$G$4:$G$1273,Summary!A30,CAPEX!$V$4:$V$1273,1)+SUMIFS(CAPEX!$AA$4:$AA$1273,CAPEX!$G$4:$G$1273,Summary!A30,CAPEX!$V$4:$V$1273,2)</f>
        <v>0</v>
      </c>
      <c r="D30" s="65">
        <f>SUMIFS(CAPEX!$AA$4:$AA$1273,CAPEX!$G$4:$G$1273,Summary!A30,CAPEX!$V$4:$V$1273,3)+SUMIFS(CAPEX!$AA$4:$AA$1273,CAPEX!$G$4:$G$1273,Summary!A30,CAPEX!$V$4:$V$1273,4)+SUMIFS(CAPEX!$AA$4:$AA$1273,CAPEX!$G$4:$G$1273,Summary!A30,CAPEX!$V$4:$V$1273,5)</f>
        <v>0</v>
      </c>
      <c r="E30" s="65">
        <f>SUMIFS(CAPEX!$AA$4:$AA$1273,CAPEX!$G$4:$G$1273,Summary!A30,CAPEX!$V$4:$V$1273,6)+SUMIFS(CAPEX!$AA$4:$AA$1273,CAPEX!$G$4:$G$1273,Summary!A30,CAPEX!$V$4:$V$1273,7)+SUMIFS(CAPEX!$AA$4:$AA$1273,CAPEX!$G$4:$G$1273,Summary!A30,CAPEX!$V$4:$V$1273,8)+SUMIFS(CAPEX!$AA$4:$AA$1273,CAPEX!$G$4:$G$1273,Summary!A30,CAPEX!$V$4:$V$1273,9)+SUMIFS(CAPEX!$AA$4:$AA$1273,CAPEX!$G$4:$G$1273,Summary!A30,CAPEX!$V$4:$V$1273,10)</f>
        <v>0</v>
      </c>
      <c r="F30" s="69">
        <f>SUMIFS(CAPEX!$AA$4:$AA$1273,CAPEX!$G$4:$G$1273,Summary!A30,CAPEX!$V$4:$V$1273,"&gt;"&amp;10)</f>
        <v>0</v>
      </c>
      <c r="G30" s="134">
        <f t="shared" ref="G30" si="7">SUM(B30:F30)</f>
        <v>5352950</v>
      </c>
      <c r="H30" s="48"/>
      <c r="I30" s="48"/>
      <c r="J30" s="48"/>
      <c r="K30" s="48"/>
      <c r="L30" s="48"/>
      <c r="M30" s="48"/>
      <c r="N30" s="48"/>
      <c r="O30" s="48"/>
      <c r="P30" s="48"/>
    </row>
    <row r="31" spans="1:16" s="40" customFormat="1" x14ac:dyDescent="0.25">
      <c r="A31" s="79" t="s">
        <v>228</v>
      </c>
      <c r="B31" s="3">
        <f>SUMIFS(CAPEX!$AA$4:$AA$1273,CAPEX!$G$4:$G$1273,Summary!A31,CAPEX!$V$4:$V$1273,0)</f>
        <v>550610</v>
      </c>
      <c r="C31" s="65">
        <f>SUMIFS(CAPEX!$AA$4:$AA$1273,CAPEX!$G$4:$G$1273,Summary!A31,CAPEX!$V$4:$V$1273,1)+SUMIFS(CAPEX!$AA$4:$AA$1273,CAPEX!$G$4:$G$1273,Summary!A31,CAPEX!$V$4:$V$1273,2)</f>
        <v>0</v>
      </c>
      <c r="D31" s="65">
        <f>SUMIFS(CAPEX!$AA$4:$AA$1273,CAPEX!$G$4:$G$1273,Summary!A31,CAPEX!$V$4:$V$1273,3)+SUMIFS(CAPEX!$AA$4:$AA$1273,CAPEX!$G$4:$G$1273,Summary!A31,CAPEX!$V$4:$V$1273,4)+SUMIFS(CAPEX!$AA$4:$AA$1273,CAPEX!$G$4:$G$1273,Summary!A31,CAPEX!$V$4:$V$1273,5)</f>
        <v>30330</v>
      </c>
      <c r="E31" s="65">
        <f>SUMIFS(CAPEX!$AA$4:$AA$1273,CAPEX!$G$4:$G$1273,Summary!A31,CAPEX!$V$4:$V$1273,6)+SUMIFS(CAPEX!$AA$4:$AA$1273,CAPEX!$G$4:$G$1273,Summary!A31,CAPEX!$V$4:$V$1273,7)+SUMIFS(CAPEX!$AA$4:$AA$1273,CAPEX!$G$4:$G$1273,Summary!A31,CAPEX!$V$4:$V$1273,8)+SUMIFS(CAPEX!$AA$4:$AA$1273,CAPEX!$G$4:$G$1273,Summary!A31,CAPEX!$V$4:$V$1273,9)+SUMIFS(CAPEX!$AA$4:$AA$1273,CAPEX!$G$4:$G$1273,Summary!A31,CAPEX!$V$4:$V$1273,10)</f>
        <v>0</v>
      </c>
      <c r="F31" s="69">
        <f>SUMIFS(CAPEX!$AA$4:$AA$1273,CAPEX!$G$4:$G$1273,Summary!A31,CAPEX!$V$4:$V$1273,"&gt;"&amp;10)</f>
        <v>0</v>
      </c>
      <c r="G31" s="134">
        <f t="shared" si="6"/>
        <v>580940</v>
      </c>
      <c r="H31" s="48"/>
      <c r="I31" s="48"/>
      <c r="J31" s="48"/>
      <c r="K31" s="48"/>
      <c r="L31" s="48"/>
      <c r="M31" s="48"/>
      <c r="N31" s="48"/>
      <c r="O31" s="48"/>
      <c r="P31" s="48"/>
    </row>
    <row r="32" spans="1:16" s="40" customFormat="1" x14ac:dyDescent="0.25">
      <c r="A32" s="79" t="s">
        <v>226</v>
      </c>
      <c r="B32" s="3">
        <f>SUMIFS(CAPEX!$AA$4:$AA$1273,CAPEX!$G$4:$G$1273,Summary!A32,CAPEX!$V$4:$V$1273,0)</f>
        <v>1057030</v>
      </c>
      <c r="C32" s="65">
        <f>SUMIFS(CAPEX!$AA$4:$AA$1273,CAPEX!$G$4:$G$1273,Summary!A32,CAPEX!$V$4:$V$1273,1)+SUMIFS(CAPEX!$AA$4:$AA$1273,CAPEX!$G$4:$G$1273,Summary!A32,CAPEX!$V$4:$V$1273,2)</f>
        <v>0</v>
      </c>
      <c r="D32" s="65">
        <f>SUMIFS(CAPEX!$AA$4:$AA$1273,CAPEX!$G$4:$G$1273,Summary!A32,CAPEX!$V$4:$V$1273,3)+SUMIFS(CAPEX!$AA$4:$AA$1273,CAPEX!$G$4:$G$1273,Summary!A32,CAPEX!$V$4:$V$1273,4)+SUMIFS(CAPEX!$AA$4:$AA$1273,CAPEX!$G$4:$G$1273,Summary!A32,CAPEX!$V$4:$V$1273,5)</f>
        <v>0</v>
      </c>
      <c r="E32" s="65">
        <f>SUMIFS(CAPEX!$AA$4:$AA$1273,CAPEX!$G$4:$G$1273,Summary!A32,CAPEX!$V$4:$V$1273,6)+SUMIFS(CAPEX!$AA$4:$AA$1273,CAPEX!$G$4:$G$1273,Summary!A32,CAPEX!$V$4:$V$1273,7)+SUMIFS(CAPEX!$AA$4:$AA$1273,CAPEX!$G$4:$G$1273,Summary!A32,CAPEX!$V$4:$V$1273,8)+SUMIFS(CAPEX!$AA$4:$AA$1273,CAPEX!$G$4:$G$1273,Summary!A32,CAPEX!$V$4:$V$1273,9)+SUMIFS(CAPEX!$AA$4:$AA$1273,CAPEX!$G$4:$G$1273,Summary!A32,CAPEX!$V$4:$V$1273,10)</f>
        <v>410070</v>
      </c>
      <c r="F32" s="69">
        <f>SUMIFS(CAPEX!$AA$4:$AA$1273,CAPEX!$G$4:$G$1273,Summary!A32,CAPEX!$V$4:$V$1273,"&gt;"&amp;10)</f>
        <v>3902460</v>
      </c>
      <c r="G32" s="134">
        <f t="shared" si="6"/>
        <v>5369560</v>
      </c>
      <c r="H32" s="48"/>
      <c r="I32" s="48"/>
      <c r="J32" s="48"/>
      <c r="K32" s="48"/>
      <c r="L32" s="48"/>
      <c r="M32" s="48"/>
      <c r="N32" s="48"/>
      <c r="O32" s="48"/>
      <c r="P32" s="48"/>
    </row>
    <row r="33" spans="1:16" s="40" customFormat="1" x14ac:dyDescent="0.25">
      <c r="A33" s="79" t="s">
        <v>256</v>
      </c>
      <c r="B33" s="3">
        <f>SUMIFS(CAPEX!$AA$4:$AA$1273,CAPEX!$G$4:$G$1273,Summary!A33,CAPEX!$V$4:$V$1273,0)</f>
        <v>413020</v>
      </c>
      <c r="C33" s="65">
        <f>SUMIFS(CAPEX!$AA$4:$AA$1273,CAPEX!$G$4:$G$1273,Summary!A33,CAPEX!$V$4:$V$1273,1)+SUMIFS(CAPEX!$AA$4:$AA$1273,CAPEX!$G$4:$G$1273,Summary!A33,CAPEX!$V$4:$V$1273,2)</f>
        <v>0</v>
      </c>
      <c r="D33" s="65">
        <f>SUMIFS(CAPEX!$AA$4:$AA$1273,CAPEX!$G$4:$G$1273,Summary!A33,CAPEX!$V$4:$V$1273,3)+SUMIFS(CAPEX!$AA$4:$AA$1273,CAPEX!$G$4:$G$1273,Summary!A33,CAPEX!$V$4:$V$1273,4)+SUMIFS(CAPEX!$AA$4:$AA$1273,CAPEX!$G$4:$G$1273,Summary!A33,CAPEX!$V$4:$V$1273,5)</f>
        <v>0</v>
      </c>
      <c r="E33" s="65">
        <f>SUMIFS(CAPEX!$AA$4:$AA$1273,CAPEX!$G$4:$G$1273,Summary!A33,CAPEX!$V$4:$V$1273,6)+SUMIFS(CAPEX!$AA$4:$AA$1273,CAPEX!$G$4:$G$1273,Summary!A33,CAPEX!$V$4:$V$1273,7)+SUMIFS(CAPEX!$AA$4:$AA$1273,CAPEX!$G$4:$G$1273,Summary!A33,CAPEX!$V$4:$V$1273,8)+SUMIFS(CAPEX!$AA$4:$AA$1273,CAPEX!$G$4:$G$1273,Summary!A33,CAPEX!$V$4:$V$1273,9)+SUMIFS(CAPEX!$AA$4:$AA$1273,CAPEX!$G$4:$G$1273,Summary!A33,CAPEX!$V$4:$V$1273,10)</f>
        <v>0</v>
      </c>
      <c r="F33" s="69">
        <f>SUMIFS(CAPEX!$AA$4:$AA$1273,CAPEX!$G$4:$G$1273,Summary!A33,CAPEX!$V$4:$V$1273,"&gt;"&amp;10)</f>
        <v>0</v>
      </c>
      <c r="G33" s="134">
        <f t="shared" si="6"/>
        <v>413020</v>
      </c>
      <c r="H33" s="48"/>
      <c r="I33" s="48"/>
      <c r="J33" s="48"/>
      <c r="K33" s="48"/>
      <c r="L33" s="48"/>
      <c r="M33" s="48"/>
      <c r="N33" s="48"/>
      <c r="O33" s="48"/>
      <c r="P33" s="48"/>
    </row>
    <row r="34" spans="1:16" s="40" customFormat="1" x14ac:dyDescent="0.25">
      <c r="A34" s="79" t="s">
        <v>578</v>
      </c>
      <c r="B34" s="3">
        <f>SUMIFS(CAPEX!$AA$4:$AA$1273,CAPEX!$G$4:$G$1273,Summary!A34,CAPEX!$V$4:$V$1273,0)</f>
        <v>9597420</v>
      </c>
      <c r="C34" s="65">
        <f>SUMIFS(CAPEX!$AA$4:$AA$1273,CAPEX!$G$4:$G$1273,Summary!A34,CAPEX!$V$4:$V$1273,1)+SUMIFS(CAPEX!$AA$4:$AA$1273,CAPEX!$G$4:$G$1273,Summary!A34,CAPEX!$V$4:$V$1273,2)</f>
        <v>0</v>
      </c>
      <c r="D34" s="65">
        <f>SUMIFS(CAPEX!$AA$4:$AA$1273,CAPEX!$G$4:$G$1273,Summary!A34,CAPEX!$V$4:$V$1273,3)+SUMIFS(CAPEX!$AA$4:$AA$1273,CAPEX!$G$4:$G$1273,Summary!A34,CAPEX!$V$4:$V$1273,4)+SUMIFS(CAPEX!$AA$4:$AA$1273,CAPEX!$G$4:$G$1273,Summary!A34,CAPEX!$V$4:$V$1273,5)</f>
        <v>0</v>
      </c>
      <c r="E34" s="65">
        <f>SUMIFS(CAPEX!$AA$4:$AA$1273,CAPEX!$G$4:$G$1273,Summary!A34,CAPEX!$V$4:$V$1273,6)+SUMIFS(CAPEX!$AA$4:$AA$1273,CAPEX!$G$4:$G$1273,Summary!A34,CAPEX!$V$4:$V$1273,7)+SUMIFS(CAPEX!$AA$4:$AA$1273,CAPEX!$G$4:$G$1273,Summary!A34,CAPEX!$V$4:$V$1273,8)+SUMIFS(CAPEX!$AA$4:$AA$1273,CAPEX!$G$4:$G$1273,Summary!A34,CAPEX!$V$4:$V$1273,9)+SUMIFS(CAPEX!$AA$4:$AA$1273,CAPEX!$G$4:$G$1273,Summary!A34,CAPEX!$V$4:$V$1273,10)</f>
        <v>0</v>
      </c>
      <c r="F34" s="69">
        <f>SUMIFS(CAPEX!$AA$4:$AA$1273,CAPEX!$G$4:$G$1273,Summary!A34,CAPEX!$V$4:$V$1273,"&gt;"&amp;10)</f>
        <v>0</v>
      </c>
      <c r="G34" s="134">
        <f t="shared" si="6"/>
        <v>9597420</v>
      </c>
      <c r="H34" s="48"/>
      <c r="I34" s="48"/>
      <c r="J34" s="48"/>
      <c r="K34" s="48"/>
      <c r="L34" s="48"/>
      <c r="M34" s="48"/>
      <c r="N34" s="48"/>
      <c r="O34" s="48"/>
      <c r="P34" s="48"/>
    </row>
    <row r="35" spans="1:16" s="40" customFormat="1" x14ac:dyDescent="0.25">
      <c r="A35" s="79" t="s">
        <v>403</v>
      </c>
      <c r="B35" s="3">
        <f>SUMIFS(CAPEX!$AA$4:$AA$1273,CAPEX!$G$4:$G$1273,Summary!A35,CAPEX!$V$4:$V$1273,0)</f>
        <v>8830</v>
      </c>
      <c r="C35" s="65">
        <f>SUMIFS(CAPEX!$AA$4:$AA$1273,CAPEX!$G$4:$G$1273,Summary!A35,CAPEX!$V$4:$V$1273,1)+SUMIFS(CAPEX!$AA$4:$AA$1273,CAPEX!$G$4:$G$1273,Summary!A35,CAPEX!$V$4:$V$1273,2)</f>
        <v>0</v>
      </c>
      <c r="D35" s="65">
        <f>SUMIFS(CAPEX!$AA$4:$AA$1273,CAPEX!$G$4:$G$1273,Summary!A35,CAPEX!$V$4:$V$1273,3)+SUMIFS(CAPEX!$AA$4:$AA$1273,CAPEX!$G$4:$G$1273,Summary!A35,CAPEX!$V$4:$V$1273,4)+SUMIFS(CAPEX!$AA$4:$AA$1273,CAPEX!$G$4:$G$1273,Summary!A35,CAPEX!$V$4:$V$1273,5)</f>
        <v>0</v>
      </c>
      <c r="E35" s="65">
        <f>SUMIFS(CAPEX!$AA$4:$AA$1273,CAPEX!$G$4:$G$1273,Summary!A35,CAPEX!$V$4:$V$1273,6)+SUMIFS(CAPEX!$AA$4:$AA$1273,CAPEX!$G$4:$G$1273,Summary!A35,CAPEX!$V$4:$V$1273,7)+SUMIFS(CAPEX!$AA$4:$AA$1273,CAPEX!$G$4:$G$1273,Summary!A35,CAPEX!$V$4:$V$1273,8)+SUMIFS(CAPEX!$AA$4:$AA$1273,CAPEX!$G$4:$G$1273,Summary!A35,CAPEX!$V$4:$V$1273,9)+SUMIFS(CAPEX!$AA$4:$AA$1273,CAPEX!$G$4:$G$1273,Summary!A35,CAPEX!$V$4:$V$1273,10)</f>
        <v>0</v>
      </c>
      <c r="F35" s="69">
        <f>SUMIFS(CAPEX!$AA$4:$AA$1273,CAPEX!$G$4:$G$1273,Summary!A35,CAPEX!$V$4:$V$1273,"&gt;"&amp;10)</f>
        <v>88240</v>
      </c>
      <c r="G35" s="134">
        <f t="shared" si="6"/>
        <v>97070</v>
      </c>
      <c r="H35" s="48"/>
      <c r="I35" s="48"/>
      <c r="J35" s="48"/>
      <c r="K35" s="48"/>
      <c r="L35" s="48"/>
      <c r="M35" s="48"/>
      <c r="N35" s="48"/>
      <c r="O35" s="48"/>
      <c r="P35" s="48"/>
    </row>
    <row r="36" spans="1:16" s="40" customFormat="1" x14ac:dyDescent="0.25">
      <c r="A36" s="79" t="s">
        <v>364</v>
      </c>
      <c r="B36" s="3">
        <f>SUMIFS(CAPEX!$AA$4:$AA$1273,CAPEX!$G$4:$G$1273,Summary!A36,CAPEX!$V$4:$V$1273,0)</f>
        <v>3384050</v>
      </c>
      <c r="C36" s="65">
        <f>SUMIFS(CAPEX!$AA$4:$AA$1273,CAPEX!$G$4:$G$1273,Summary!A36,CAPEX!$V$4:$V$1273,1)+SUMIFS(CAPEX!$AA$4:$AA$1273,CAPEX!$G$4:$G$1273,Summary!A36,CAPEX!$V$4:$V$1273,2)</f>
        <v>184070</v>
      </c>
      <c r="D36" s="65">
        <f>SUMIFS(CAPEX!$AA$4:$AA$1273,CAPEX!$G$4:$G$1273,Summary!A36,CAPEX!$V$4:$V$1273,3)+SUMIFS(CAPEX!$AA$4:$AA$1273,CAPEX!$G$4:$G$1273,Summary!A36,CAPEX!$V$4:$V$1273,4)+SUMIFS(CAPEX!$AA$4:$AA$1273,CAPEX!$G$4:$G$1273,Summary!A36,CAPEX!$V$4:$V$1273,5)</f>
        <v>28680</v>
      </c>
      <c r="E36" s="65">
        <f>SUMIFS(CAPEX!$AA$4:$AA$1273,CAPEX!$G$4:$G$1273,Summary!A36,CAPEX!$V$4:$V$1273,6)+SUMIFS(CAPEX!$AA$4:$AA$1273,CAPEX!$G$4:$G$1273,Summary!A36,CAPEX!$V$4:$V$1273,7)+SUMIFS(CAPEX!$AA$4:$AA$1273,CAPEX!$G$4:$G$1273,Summary!A36,CAPEX!$V$4:$V$1273,8)+SUMIFS(CAPEX!$AA$4:$AA$1273,CAPEX!$G$4:$G$1273,Summary!A36,CAPEX!$V$4:$V$1273,9)+SUMIFS(CAPEX!$AA$4:$AA$1273,CAPEX!$G$4:$G$1273,Summary!A36,CAPEX!$V$4:$V$1273,10)</f>
        <v>0</v>
      </c>
      <c r="F36" s="69">
        <f>SUMIFS(CAPEX!$AA$4:$AA$1273,CAPEX!$G$4:$G$1273,Summary!A36,CAPEX!$V$4:$V$1273,"&gt;"&amp;10)</f>
        <v>0</v>
      </c>
      <c r="G36" s="134">
        <f t="shared" si="6"/>
        <v>3596800</v>
      </c>
      <c r="H36" s="48"/>
      <c r="I36" s="48"/>
      <c r="J36" s="48"/>
      <c r="K36" s="48"/>
      <c r="L36" s="48"/>
      <c r="M36" s="48"/>
      <c r="N36" s="48"/>
      <c r="O36" s="48"/>
      <c r="P36" s="48"/>
    </row>
    <row r="37" spans="1:16" s="40" customFormat="1" x14ac:dyDescent="0.25">
      <c r="A37" s="79" t="s">
        <v>239</v>
      </c>
      <c r="B37" s="3">
        <f>SUMIFS(CAPEX!$AA$4:$AA$1273,CAPEX!$G$4:$G$1273,Summary!A37,CAPEX!$V$4:$V$1273,0)</f>
        <v>2809390</v>
      </c>
      <c r="C37" s="65">
        <f>SUMIFS(CAPEX!$AA$4:$AA$1273,CAPEX!$G$4:$G$1273,Summary!A37,CAPEX!$V$4:$V$1273,1)+SUMIFS(CAPEX!$AA$4:$AA$1273,CAPEX!$G$4:$G$1273,Summary!A37,CAPEX!$V$4:$V$1273,2)</f>
        <v>10530</v>
      </c>
      <c r="D37" s="65">
        <f>SUMIFS(CAPEX!$AA$4:$AA$1273,CAPEX!$G$4:$G$1273,Summary!A37,CAPEX!$V$4:$V$1273,3)+SUMIFS(CAPEX!$AA$4:$AA$1273,CAPEX!$G$4:$G$1273,Summary!A37,CAPEX!$V$4:$V$1273,4)+SUMIFS(CAPEX!$AA$4:$AA$1273,CAPEX!$G$4:$G$1273,Summary!A37,CAPEX!$V$4:$V$1273,5)</f>
        <v>0</v>
      </c>
      <c r="E37" s="65">
        <f>SUMIFS(CAPEX!$AA$4:$AA$1273,CAPEX!$G$4:$G$1273,Summary!A37,CAPEX!$V$4:$V$1273,6)+SUMIFS(CAPEX!$AA$4:$AA$1273,CAPEX!$G$4:$G$1273,Summary!A37,CAPEX!$V$4:$V$1273,7)+SUMIFS(CAPEX!$AA$4:$AA$1273,CAPEX!$G$4:$G$1273,Summary!A37,CAPEX!$V$4:$V$1273,8)+SUMIFS(CAPEX!$AA$4:$AA$1273,CAPEX!$G$4:$G$1273,Summary!A37,CAPEX!$V$4:$V$1273,9)+SUMIFS(CAPEX!$AA$4:$AA$1273,CAPEX!$G$4:$G$1273,Summary!A37,CAPEX!$V$4:$V$1273,10)</f>
        <v>84500</v>
      </c>
      <c r="F37" s="69">
        <f>SUMIFS(CAPEX!$AA$4:$AA$1273,CAPEX!$G$4:$G$1273,Summary!A37,CAPEX!$V$4:$V$1273,"&gt;"&amp;10)</f>
        <v>0</v>
      </c>
      <c r="G37" s="134">
        <f t="shared" si="6"/>
        <v>2904420</v>
      </c>
      <c r="H37" s="48"/>
      <c r="I37" s="48"/>
      <c r="J37" s="48"/>
      <c r="K37" s="48"/>
      <c r="L37" s="48"/>
      <c r="M37" s="48"/>
      <c r="N37" s="48"/>
      <c r="O37" s="48"/>
      <c r="P37" s="48"/>
    </row>
    <row r="38" spans="1:16" s="40" customFormat="1" x14ac:dyDescent="0.25">
      <c r="A38" s="79" t="s">
        <v>243</v>
      </c>
      <c r="B38" s="3">
        <f>SUMIFS(CAPEX!$AA$4:$AA$1273,CAPEX!$G$4:$G$1273,Summary!A38,CAPEX!$V$4:$V$1273,0)</f>
        <v>3109910</v>
      </c>
      <c r="C38" s="65">
        <f>SUMIFS(CAPEX!$AA$4:$AA$1273,CAPEX!$G$4:$G$1273,Summary!A38,CAPEX!$V$4:$V$1273,1)+SUMIFS(CAPEX!$AA$4:$AA$1273,CAPEX!$G$4:$G$1273,Summary!A38,CAPEX!$V$4:$V$1273,2)</f>
        <v>11580</v>
      </c>
      <c r="D38" s="65">
        <f>SUMIFS(CAPEX!$AA$4:$AA$1273,CAPEX!$G$4:$G$1273,Summary!A38,CAPEX!$V$4:$V$1273,3)+SUMIFS(CAPEX!$AA$4:$AA$1273,CAPEX!$G$4:$G$1273,Summary!A38,CAPEX!$V$4:$V$1273,4)+SUMIFS(CAPEX!$AA$4:$AA$1273,CAPEX!$G$4:$G$1273,Summary!A38,CAPEX!$V$4:$V$1273,5)</f>
        <v>0</v>
      </c>
      <c r="E38" s="65">
        <f>SUMIFS(CAPEX!$AA$4:$AA$1273,CAPEX!$G$4:$G$1273,Summary!A38,CAPEX!$V$4:$V$1273,6)+SUMIFS(CAPEX!$AA$4:$AA$1273,CAPEX!$G$4:$G$1273,Summary!A38,CAPEX!$V$4:$V$1273,7)+SUMIFS(CAPEX!$AA$4:$AA$1273,CAPEX!$G$4:$G$1273,Summary!A38,CAPEX!$V$4:$V$1273,8)+SUMIFS(CAPEX!$AA$4:$AA$1273,CAPEX!$G$4:$G$1273,Summary!A38,CAPEX!$V$4:$V$1273,9)+SUMIFS(CAPEX!$AA$4:$AA$1273,CAPEX!$G$4:$G$1273,Summary!A38,CAPEX!$V$4:$V$1273,10)</f>
        <v>92960</v>
      </c>
      <c r="F38" s="69">
        <f>SUMIFS(CAPEX!$AA$4:$AA$1273,CAPEX!$G$4:$G$1273,Summary!A38,CAPEX!$V$4:$V$1273,"&gt;"&amp;10)</f>
        <v>0</v>
      </c>
      <c r="G38" s="134">
        <f t="shared" si="6"/>
        <v>3214450</v>
      </c>
      <c r="H38" s="48"/>
      <c r="I38" s="48"/>
      <c r="J38" s="48"/>
      <c r="K38" s="48"/>
      <c r="L38" s="48"/>
      <c r="M38" s="48"/>
      <c r="N38" s="48"/>
      <c r="O38" s="48"/>
      <c r="P38" s="48"/>
    </row>
    <row r="39" spans="1:16" s="40" customFormat="1" x14ac:dyDescent="0.25">
      <c r="A39" s="79" t="s">
        <v>246</v>
      </c>
      <c r="B39" s="3">
        <f>SUMIFS(CAPEX!$AA$4:$AA$1273,CAPEX!$G$4:$G$1273,Summary!A39,CAPEX!$V$4:$V$1273,0)</f>
        <v>1730130</v>
      </c>
      <c r="C39" s="65">
        <f>SUMIFS(CAPEX!$AA$4:$AA$1273,CAPEX!$G$4:$G$1273,Summary!A39,CAPEX!$V$4:$V$1273,1)+SUMIFS(CAPEX!$AA$4:$AA$1273,CAPEX!$G$4:$G$1273,Summary!A39,CAPEX!$V$4:$V$1273,2)</f>
        <v>6370</v>
      </c>
      <c r="D39" s="65">
        <f>SUMIFS(CAPEX!$AA$4:$AA$1273,CAPEX!$G$4:$G$1273,Summary!A39,CAPEX!$V$4:$V$1273,3)+SUMIFS(CAPEX!$AA$4:$AA$1273,CAPEX!$G$4:$G$1273,Summary!A39,CAPEX!$V$4:$V$1273,4)+SUMIFS(CAPEX!$AA$4:$AA$1273,CAPEX!$G$4:$G$1273,Summary!A39,CAPEX!$V$4:$V$1273,5)</f>
        <v>0</v>
      </c>
      <c r="E39" s="65">
        <f>SUMIFS(CAPEX!$AA$4:$AA$1273,CAPEX!$G$4:$G$1273,Summary!A39,CAPEX!$V$4:$V$1273,6)+SUMIFS(CAPEX!$AA$4:$AA$1273,CAPEX!$G$4:$G$1273,Summary!A39,CAPEX!$V$4:$V$1273,7)+SUMIFS(CAPEX!$AA$4:$AA$1273,CAPEX!$G$4:$G$1273,Summary!A39,CAPEX!$V$4:$V$1273,8)+SUMIFS(CAPEX!$AA$4:$AA$1273,CAPEX!$G$4:$G$1273,Summary!A39,CAPEX!$V$4:$V$1273,9)+SUMIFS(CAPEX!$AA$4:$AA$1273,CAPEX!$G$4:$G$1273,Summary!A39,CAPEX!$V$4:$V$1273,10)</f>
        <v>50230</v>
      </c>
      <c r="F39" s="69">
        <f>SUMIFS(CAPEX!$AA$4:$AA$1273,CAPEX!$G$4:$G$1273,Summary!A39,CAPEX!$V$4:$V$1273,"&gt;"&amp;10)</f>
        <v>0</v>
      </c>
      <c r="G39" s="134">
        <f t="shared" si="6"/>
        <v>1786730</v>
      </c>
      <c r="H39" s="48"/>
      <c r="I39" s="48"/>
      <c r="J39" s="48"/>
      <c r="K39" s="48"/>
      <c r="L39" s="48"/>
      <c r="M39" s="48"/>
      <c r="N39" s="48"/>
      <c r="O39" s="48"/>
      <c r="P39" s="48"/>
    </row>
    <row r="40" spans="1:16" s="40" customFormat="1" x14ac:dyDescent="0.25">
      <c r="A40" s="136" t="s">
        <v>137</v>
      </c>
      <c r="B40" s="135">
        <f>SUM(B22:B39)</f>
        <v>32885660</v>
      </c>
      <c r="C40" s="135">
        <f t="shared" ref="C40:G40" si="8">SUM(C22:C39)</f>
        <v>533790</v>
      </c>
      <c r="D40" s="135">
        <f t="shared" si="8"/>
        <v>2636540</v>
      </c>
      <c r="E40" s="135">
        <f t="shared" si="8"/>
        <v>2500420</v>
      </c>
      <c r="F40" s="135">
        <f t="shared" si="8"/>
        <v>13471130</v>
      </c>
      <c r="G40" s="135">
        <f t="shared" si="8"/>
        <v>52027540</v>
      </c>
      <c r="H40" s="48"/>
      <c r="I40" s="48"/>
      <c r="J40" s="48"/>
      <c r="K40" s="48"/>
      <c r="L40" s="48"/>
      <c r="M40" s="48"/>
      <c r="N40" s="48"/>
      <c r="O40" s="48"/>
      <c r="P40" s="48"/>
    </row>
    <row r="41" spans="1:16" s="40" customFormat="1" x14ac:dyDescent="0.25">
      <c r="A41" s="42"/>
      <c r="B41" s="38"/>
      <c r="C41" s="48"/>
      <c r="D41" s="48"/>
      <c r="E41" s="48"/>
      <c r="F41" s="48"/>
      <c r="G41" s="48"/>
      <c r="H41" s="48"/>
      <c r="I41" s="48"/>
      <c r="J41" s="48"/>
      <c r="K41" s="48"/>
      <c r="L41" s="48"/>
      <c r="M41" s="48"/>
      <c r="N41" s="48"/>
      <c r="O41" s="48"/>
      <c r="P41" s="48"/>
    </row>
    <row r="42" spans="1:16" s="40" customFormat="1" x14ac:dyDescent="0.25">
      <c r="A42" s="42"/>
      <c r="B42" s="145"/>
      <c r="C42" s="48"/>
      <c r="D42" s="48"/>
      <c r="E42" s="48"/>
      <c r="F42" s="48"/>
      <c r="G42" s="48"/>
      <c r="H42" s="48"/>
      <c r="I42" s="48"/>
      <c r="J42" s="48"/>
      <c r="K42" s="48"/>
      <c r="L42" s="48"/>
      <c r="M42" s="48"/>
      <c r="N42" s="48"/>
      <c r="O42" s="48"/>
      <c r="P42" s="48"/>
    </row>
    <row r="43" spans="1:16" s="40" customFormat="1" x14ac:dyDescent="0.25">
      <c r="A43" s="42"/>
      <c r="B43" s="38"/>
      <c r="C43" s="48"/>
      <c r="D43" s="48"/>
      <c r="E43" s="48"/>
      <c r="F43" s="48"/>
      <c r="G43" s="48"/>
      <c r="H43" s="48"/>
      <c r="I43" s="48"/>
      <c r="J43" s="48"/>
      <c r="K43" s="48"/>
      <c r="L43" s="48"/>
      <c r="M43" s="48"/>
      <c r="N43" s="48"/>
      <c r="O43" s="48"/>
      <c r="P43" s="48"/>
    </row>
    <row r="44" spans="1:16" s="40" customFormat="1" x14ac:dyDescent="0.25">
      <c r="A44" s="42"/>
      <c r="B44" s="38"/>
      <c r="C44" s="48"/>
      <c r="D44" s="48"/>
      <c r="E44" s="48"/>
      <c r="F44" s="48"/>
      <c r="G44" s="48"/>
      <c r="H44" s="48"/>
      <c r="I44" s="48"/>
      <c r="J44" s="48"/>
      <c r="K44" s="48"/>
      <c r="L44" s="48"/>
      <c r="M44" s="48"/>
      <c r="N44" s="48"/>
      <c r="O44" s="48"/>
      <c r="P44" s="48"/>
    </row>
    <row r="45" spans="1:16" s="40" customFormat="1" x14ac:dyDescent="0.25">
      <c r="A45" s="42"/>
      <c r="B45" s="38"/>
      <c r="C45" s="48"/>
      <c r="D45" s="48"/>
      <c r="E45" s="48"/>
      <c r="F45" s="48"/>
      <c r="G45" s="48"/>
      <c r="H45" s="48"/>
      <c r="I45" s="48"/>
      <c r="J45" s="48"/>
      <c r="K45" s="48"/>
      <c r="L45" s="48"/>
      <c r="M45" s="48"/>
      <c r="N45" s="48"/>
      <c r="O45" s="48"/>
      <c r="P45" s="48"/>
    </row>
    <row r="46" spans="1:16" s="40" customFormat="1" x14ac:dyDescent="0.25">
      <c r="A46" s="42"/>
      <c r="B46" s="38"/>
      <c r="C46" s="48"/>
      <c r="D46" s="48"/>
      <c r="E46" s="48"/>
      <c r="F46" s="48"/>
      <c r="G46" s="48"/>
      <c r="H46" s="48"/>
      <c r="I46" s="48"/>
      <c r="J46" s="48"/>
      <c r="K46" s="48"/>
      <c r="L46" s="48"/>
      <c r="M46" s="48"/>
      <c r="N46" s="48"/>
      <c r="O46" s="48"/>
      <c r="P46" s="48"/>
    </row>
    <row r="47" spans="1:16" s="40" customFormat="1" x14ac:dyDescent="0.25">
      <c r="A47" s="42" t="s">
        <v>140</v>
      </c>
      <c r="B47" s="38"/>
      <c r="C47" s="48"/>
      <c r="D47" s="48"/>
      <c r="E47" s="48"/>
      <c r="F47" s="48"/>
      <c r="G47" s="48"/>
      <c r="H47" s="48"/>
      <c r="I47" s="48"/>
      <c r="J47" s="48"/>
      <c r="K47" s="48"/>
      <c r="L47" s="48"/>
      <c r="M47" s="48"/>
      <c r="N47" s="48"/>
      <c r="O47" s="48"/>
      <c r="P47" s="48"/>
    </row>
    <row r="48" spans="1:16" s="40" customFormat="1" x14ac:dyDescent="0.25">
      <c r="A48" s="226" t="s">
        <v>690</v>
      </c>
      <c r="B48" s="226"/>
      <c r="C48" s="226"/>
      <c r="D48" s="226"/>
      <c r="E48" s="226"/>
      <c r="F48" s="226"/>
      <c r="G48" s="226"/>
      <c r="H48" s="48"/>
      <c r="I48" s="48"/>
      <c r="J48" s="48"/>
      <c r="K48" s="48"/>
      <c r="L48" s="48"/>
      <c r="M48" s="48"/>
      <c r="N48" s="48"/>
      <c r="O48" s="48"/>
      <c r="P48" s="48"/>
    </row>
    <row r="49" spans="1:16" s="40" customFormat="1" x14ac:dyDescent="0.25">
      <c r="A49" s="227" t="s">
        <v>695</v>
      </c>
      <c r="B49" s="228" t="s">
        <v>681</v>
      </c>
      <c r="C49" s="228"/>
      <c r="D49" s="228"/>
      <c r="E49" s="228"/>
      <c r="F49" s="228"/>
      <c r="G49" s="229" t="s">
        <v>137</v>
      </c>
      <c r="H49" s="48"/>
      <c r="I49" s="48"/>
      <c r="J49" s="48"/>
      <c r="K49" s="48"/>
      <c r="L49" s="48"/>
      <c r="M49" s="48"/>
      <c r="N49" s="48"/>
      <c r="O49" s="48"/>
      <c r="P49" s="48"/>
    </row>
    <row r="50" spans="1:16" s="40" customFormat="1" x14ac:dyDescent="0.25">
      <c r="A50" s="227"/>
      <c r="B50" s="80">
        <v>0</v>
      </c>
      <c r="C50" s="81" t="s">
        <v>649</v>
      </c>
      <c r="D50" s="81" t="s">
        <v>650</v>
      </c>
      <c r="E50" s="81" t="s">
        <v>7</v>
      </c>
      <c r="F50" s="81" t="s">
        <v>651</v>
      </c>
      <c r="G50" s="229"/>
      <c r="H50" s="48"/>
      <c r="I50" s="48"/>
      <c r="J50" s="48"/>
      <c r="K50" s="48"/>
      <c r="L50" s="48"/>
      <c r="M50" s="48"/>
      <c r="N50" s="48"/>
      <c r="O50" s="48"/>
      <c r="P50" s="48"/>
    </row>
    <row r="51" spans="1:16" s="40" customFormat="1" x14ac:dyDescent="0.25">
      <c r="A51" s="79" t="s">
        <v>281</v>
      </c>
      <c r="B51" s="3">
        <f>SUMIFS(CAPEX!$AA$4:$AA$1273,CAPEX!$I$4:$I$1273,Summary!$A$47,CAPEX!$G$4:$G$1273,Summary!A51,CAPEX!$V$4:$V$1273,0)</f>
        <v>138830</v>
      </c>
      <c r="C51" s="65">
        <f>SUMIFS(CAPEX!$AA$4:$AA$1273,CAPEX!$I$4:$I$1273,Summary!$A$47,CAPEX!$G$4:$G$1273,Summary!A51,CAPEX!$V$4:$V$1273,1)+SUMIFS(CAPEX!$AA$4:$AA$1273,CAPEX!$I$4:$I$1273,Summary!$A$47,CAPEX!$G$4:$G$1273,Summary!A51,CAPEX!$V$4:$V$1273,2)</f>
        <v>0</v>
      </c>
      <c r="D51" s="65">
        <f>SUMIFS(CAPEX!$AA$4:$AA$1273,CAPEX!$I$4:$I$1273,Summary!$A$47,CAPEX!$G$4:$G$1273,Summary!A51,CAPEX!$V$4:$V$1273,3)+SUMIFS(CAPEX!$AA$4:$AA$1273,CAPEX!$I$4:$I$1273,Summary!$A$47,CAPEX!$G$4:$G$1273,Summary!A51,CAPEX!$V$4:$V$1273,4)+SUMIFS(CAPEX!$AA$4:$AA$1273,CAPEX!$I$4:$I$1273,Summary!$A$47,CAPEX!$G$4:$G$1273,Summary!A51,CAPEX!$V$4:$V$1273,5)</f>
        <v>0</v>
      </c>
      <c r="E51" s="65">
        <f>SUMIFS(CAPEX!$AA$4:$AA$1273,CAPEX!$I$4:$I$1273,Summary!$A$47,CAPEX!$G$4:$G$1273,Summary!A51,CAPEX!$V$4:$V$1273,6)+SUMIFS(CAPEX!$AA$4:$AA$1273,CAPEX!$I$4:$I$1273,Summary!$A$47,CAPEX!$G$4:$G$1273,Summary!A51,CAPEX!$V$4:$V$1273,7)+SUMIFS(CAPEX!$AA$4:$AA$1273,CAPEX!$I$4:$I$1273,Summary!$A$47,CAPEX!$G$4:$G$1273,Summary!A51,CAPEX!$V$4:$V$1273,8)+SUMIFS(CAPEX!$AA$4:$AA$1273,CAPEX!$I$4:$I$1273,Summary!$A$47,CAPEX!$G$4:$G$1273,Summary!A51,CAPEX!$V$4:$V$1273,9)+SUMIFS(CAPEX!$AA$4:$AA$1273,CAPEX!$I$4:$I$1273,Summary!$A$47,CAPEX!$G$4:$G$1273,Summary!A51,CAPEX!$V$4:$V$1273,10)</f>
        <v>0</v>
      </c>
      <c r="F51" s="65">
        <f>SUMIFS(CAPEX!$AA$4:$AA$1273,CAPEX!$I$4:$I$1273,Summary!$A$47,CAPEX!$G$4:$G$1273,Summary!A51,CAPEX!$V$4:$V$1273,"&gt;"&amp;10)</f>
        <v>0</v>
      </c>
      <c r="G51" s="134">
        <f>SUM(B51:F51)</f>
        <v>138830</v>
      </c>
      <c r="H51" s="48"/>
      <c r="I51" s="48"/>
      <c r="J51" s="48"/>
      <c r="K51" s="48"/>
      <c r="L51" s="48"/>
      <c r="M51" s="48"/>
      <c r="N51" s="48"/>
      <c r="O51" s="48"/>
      <c r="P51" s="48"/>
    </row>
    <row r="52" spans="1:16" s="40" customFormat="1" x14ac:dyDescent="0.25">
      <c r="A52" s="79" t="s">
        <v>488</v>
      </c>
      <c r="B52" s="3">
        <f>SUMIFS(CAPEX!$AA$4:$AA$1273,CAPEX!$I$4:$I$1273,Summary!$A$47,CAPEX!$G$4:$G$1273,Summary!A52,CAPEX!$V$4:$V$1273,0)</f>
        <v>0</v>
      </c>
      <c r="C52" s="65">
        <f>SUMIFS(CAPEX!$AA$4:$AA$1273,CAPEX!$I$4:$I$1273,Summary!$A$47,CAPEX!$G$4:$G$1273,Summary!A52,CAPEX!$V$4:$V$1273,1)+SUMIFS(CAPEX!$AA$4:$AA$1273,CAPEX!$I$4:$I$1273,Summary!$A$47,CAPEX!$G$4:$G$1273,Summary!A52,CAPEX!$V$4:$V$1273,2)</f>
        <v>0</v>
      </c>
      <c r="D52" s="65">
        <f>SUMIFS(CAPEX!$AA$4:$AA$1273,CAPEX!$I$4:$I$1273,Summary!$A$47,CAPEX!$G$4:$G$1273,Summary!A52,CAPEX!$V$4:$V$1273,3)+SUMIFS(CAPEX!$AA$4:$AA$1273,CAPEX!$I$4:$I$1273,Summary!$A$47,CAPEX!$G$4:$G$1273,Summary!A52,CAPEX!$V$4:$V$1273,4)+SUMIFS(CAPEX!$AA$4:$AA$1273,CAPEX!$I$4:$I$1273,Summary!$A$47,CAPEX!$G$4:$G$1273,Summary!A52,CAPEX!$V$4:$V$1273,5)</f>
        <v>0</v>
      </c>
      <c r="E52" s="65">
        <f>SUMIFS(CAPEX!$AA$4:$AA$1273,CAPEX!$I$4:$I$1273,Summary!$A$47,CAPEX!$G$4:$G$1273,Summary!A52,CAPEX!$V$4:$V$1273,6)+SUMIFS(CAPEX!$AA$4:$AA$1273,CAPEX!$I$4:$I$1273,Summary!$A$47,CAPEX!$G$4:$G$1273,Summary!A52,CAPEX!$V$4:$V$1273,7)+SUMIFS(CAPEX!$AA$4:$AA$1273,CAPEX!$I$4:$I$1273,Summary!$A$47,CAPEX!$G$4:$G$1273,Summary!A52,CAPEX!$V$4:$V$1273,8)+SUMIFS(CAPEX!$AA$4:$AA$1273,CAPEX!$I$4:$I$1273,Summary!$A$47,CAPEX!$G$4:$G$1273,Summary!A52,CAPEX!$V$4:$V$1273,9)+SUMIFS(CAPEX!$AA$4:$AA$1273,CAPEX!$I$4:$I$1273,Summary!$A$47,CAPEX!$G$4:$G$1273,Summary!A52,CAPEX!$V$4:$V$1273,10)</f>
        <v>89420</v>
      </c>
      <c r="F52" s="65">
        <f>SUMIFS(CAPEX!$AA$4:$AA$1273,CAPEX!$I$4:$I$1273,Summary!$A$47,CAPEX!$G$4:$G$1273,Summary!A52,CAPEX!$V$4:$V$1273,"&gt;"&amp;10)</f>
        <v>0</v>
      </c>
      <c r="G52" s="134">
        <f t="shared" ref="G52:G68" si="9">SUM(B52:F52)</f>
        <v>89420</v>
      </c>
      <c r="H52" s="48"/>
      <c r="I52" s="48"/>
      <c r="J52" s="48"/>
      <c r="K52" s="48"/>
      <c r="L52" s="48"/>
      <c r="M52" s="48"/>
      <c r="N52" s="48"/>
      <c r="O52" s="48"/>
      <c r="P52" s="48"/>
    </row>
    <row r="53" spans="1:16" s="40" customFormat="1" x14ac:dyDescent="0.25">
      <c r="A53" s="79" t="s">
        <v>217</v>
      </c>
      <c r="B53" s="3">
        <f>SUMIFS(CAPEX!$AA$4:$AA$1273,CAPEX!$I$4:$I$1273,Summary!$A$47,CAPEX!$G$4:$G$1273,Summary!A53,CAPEX!$V$4:$V$1273,0)</f>
        <v>714550</v>
      </c>
      <c r="C53" s="65">
        <f>SUMIFS(CAPEX!$AA$4:$AA$1273,CAPEX!$I$4:$I$1273,Summary!$A$47,CAPEX!$G$4:$G$1273,Summary!A53,CAPEX!$V$4:$V$1273,1)+SUMIFS(CAPEX!$AA$4:$AA$1273,CAPEX!$I$4:$I$1273,Summary!$A$47,CAPEX!$G$4:$G$1273,Summary!A53,CAPEX!$V$4:$V$1273,2)</f>
        <v>0</v>
      </c>
      <c r="D53" s="65">
        <f>SUMIFS(CAPEX!$AA$4:$AA$1273,CAPEX!$I$4:$I$1273,Summary!$A$47,CAPEX!$G$4:$G$1273,Summary!A53,CAPEX!$V$4:$V$1273,3)+SUMIFS(CAPEX!$AA$4:$AA$1273,CAPEX!$I$4:$I$1273,Summary!$A$47,CAPEX!$G$4:$G$1273,Summary!A53,CAPEX!$V$4:$V$1273,4)+SUMIFS(CAPEX!$AA$4:$AA$1273,CAPEX!$I$4:$I$1273,Summary!$A$47,CAPEX!$G$4:$G$1273,Summary!A53,CAPEX!$V$4:$V$1273,5)</f>
        <v>0</v>
      </c>
      <c r="E53" s="65">
        <f>SUMIFS(CAPEX!$AA$4:$AA$1273,CAPEX!$I$4:$I$1273,Summary!$A$47,CAPEX!$G$4:$G$1273,Summary!A53,CAPEX!$V$4:$V$1273,6)+SUMIFS(CAPEX!$AA$4:$AA$1273,CAPEX!$I$4:$I$1273,Summary!$A$47,CAPEX!$G$4:$G$1273,Summary!A53,CAPEX!$V$4:$V$1273,7)+SUMIFS(CAPEX!$AA$4:$AA$1273,CAPEX!$I$4:$I$1273,Summary!$A$47,CAPEX!$G$4:$G$1273,Summary!A53,CAPEX!$V$4:$V$1273,8)+SUMIFS(CAPEX!$AA$4:$AA$1273,CAPEX!$I$4:$I$1273,Summary!$A$47,CAPEX!$G$4:$G$1273,Summary!A53,CAPEX!$V$4:$V$1273,9)+SUMIFS(CAPEX!$AA$4:$AA$1273,CAPEX!$I$4:$I$1273,Summary!$A$47,CAPEX!$G$4:$G$1273,Summary!A53,CAPEX!$V$4:$V$1273,10)</f>
        <v>0</v>
      </c>
      <c r="F53" s="65">
        <f>SUMIFS(CAPEX!$AA$4:$AA$1273,CAPEX!$I$4:$I$1273,Summary!$A$47,CAPEX!$G$4:$G$1273,Summary!A53,CAPEX!$V$4:$V$1273,"&gt;"&amp;10)</f>
        <v>2895040</v>
      </c>
      <c r="G53" s="134">
        <f t="shared" si="9"/>
        <v>3609590</v>
      </c>
      <c r="H53" s="48"/>
      <c r="I53" s="48"/>
      <c r="J53" s="48"/>
      <c r="K53" s="48"/>
      <c r="L53" s="48"/>
      <c r="M53" s="48"/>
      <c r="N53" s="48"/>
      <c r="O53" s="48"/>
      <c r="P53" s="48"/>
    </row>
    <row r="54" spans="1:16" s="40" customFormat="1" x14ac:dyDescent="0.25">
      <c r="A54" s="79" t="s">
        <v>469</v>
      </c>
      <c r="B54" s="3">
        <f>SUMIFS(CAPEX!$AA$4:$AA$1273,CAPEX!$I$4:$I$1273,Summary!$A$47,CAPEX!$G$4:$G$1273,Summary!A54,CAPEX!$V$4:$V$1273,0)</f>
        <v>32500</v>
      </c>
      <c r="C54" s="65">
        <f>SUMIFS(CAPEX!$AA$4:$AA$1273,CAPEX!$I$4:$I$1273,Summary!$A$47,CAPEX!$G$4:$G$1273,Summary!A54,CAPEX!$V$4:$V$1273,1)+SUMIFS(CAPEX!$AA$4:$AA$1273,CAPEX!$I$4:$I$1273,Summary!$A$47,CAPEX!$G$4:$G$1273,Summary!A54,CAPEX!$V$4:$V$1273,2)</f>
        <v>0</v>
      </c>
      <c r="D54" s="65">
        <f>SUMIFS(CAPEX!$AA$4:$AA$1273,CAPEX!$I$4:$I$1273,Summary!$A$47,CAPEX!$G$4:$G$1273,Summary!A54,CAPEX!$V$4:$V$1273,3)+SUMIFS(CAPEX!$AA$4:$AA$1273,CAPEX!$I$4:$I$1273,Summary!$A$47,CAPEX!$G$4:$G$1273,Summary!A54,CAPEX!$V$4:$V$1273,4)+SUMIFS(CAPEX!$AA$4:$AA$1273,CAPEX!$I$4:$I$1273,Summary!$A$47,CAPEX!$G$4:$G$1273,Summary!A54,CAPEX!$V$4:$V$1273,5)</f>
        <v>0</v>
      </c>
      <c r="E54" s="65">
        <f>SUMIFS(CAPEX!$AA$4:$AA$1273,CAPEX!$I$4:$I$1273,Summary!$A$47,CAPEX!$G$4:$G$1273,Summary!A54,CAPEX!$V$4:$V$1273,6)+SUMIFS(CAPEX!$AA$4:$AA$1273,CAPEX!$I$4:$I$1273,Summary!$A$47,CAPEX!$G$4:$G$1273,Summary!A54,CAPEX!$V$4:$V$1273,7)+SUMIFS(CAPEX!$AA$4:$AA$1273,CAPEX!$I$4:$I$1273,Summary!$A$47,CAPEX!$G$4:$G$1273,Summary!A54,CAPEX!$V$4:$V$1273,8)+SUMIFS(CAPEX!$AA$4:$AA$1273,CAPEX!$I$4:$I$1273,Summary!$A$47,CAPEX!$G$4:$G$1273,Summary!A54,CAPEX!$V$4:$V$1273,9)+SUMIFS(CAPEX!$AA$4:$AA$1273,CAPEX!$I$4:$I$1273,Summary!$A$47,CAPEX!$G$4:$G$1273,Summary!A54,CAPEX!$V$4:$V$1273,10)</f>
        <v>0</v>
      </c>
      <c r="F54" s="65">
        <f>SUMIFS(CAPEX!$AA$4:$AA$1273,CAPEX!$I$4:$I$1273,Summary!$A$47,CAPEX!$G$4:$G$1273,Summary!A54,CAPEX!$V$4:$V$1273,"&gt;"&amp;10)</f>
        <v>0</v>
      </c>
      <c r="G54" s="134">
        <f t="shared" si="9"/>
        <v>32500</v>
      </c>
      <c r="H54" s="48"/>
      <c r="I54" s="48"/>
      <c r="J54" s="48"/>
      <c r="K54" s="48"/>
      <c r="L54" s="48"/>
      <c r="M54" s="48"/>
      <c r="N54" s="48"/>
      <c r="O54" s="48"/>
      <c r="P54" s="48"/>
    </row>
    <row r="55" spans="1:16" s="40" customFormat="1" x14ac:dyDescent="0.25">
      <c r="A55" s="79" t="s">
        <v>265</v>
      </c>
      <c r="B55" s="3">
        <f>SUMIFS(CAPEX!$AA$4:$AA$1273,CAPEX!$I$4:$I$1273,Summary!$A$47,CAPEX!$G$4:$G$1273,Summary!A55,CAPEX!$V$4:$V$1273,0)</f>
        <v>11770</v>
      </c>
      <c r="C55" s="65">
        <f>SUMIFS(CAPEX!$AA$4:$AA$1273,CAPEX!$I$4:$I$1273,Summary!$A$47,CAPEX!$G$4:$G$1273,Summary!A55,CAPEX!$V$4:$V$1273,1)+SUMIFS(CAPEX!$AA$4:$AA$1273,CAPEX!$I$4:$I$1273,Summary!$A$47,CAPEX!$G$4:$G$1273,Summary!A55,CAPEX!$V$4:$V$1273,2)</f>
        <v>0</v>
      </c>
      <c r="D55" s="65">
        <f>SUMIFS(CAPEX!$AA$4:$AA$1273,CAPEX!$I$4:$I$1273,Summary!$A$47,CAPEX!$G$4:$G$1273,Summary!A55,CAPEX!$V$4:$V$1273,3)+SUMIFS(CAPEX!$AA$4:$AA$1273,CAPEX!$I$4:$I$1273,Summary!$A$47,CAPEX!$G$4:$G$1273,Summary!A55,CAPEX!$V$4:$V$1273,4)+SUMIFS(CAPEX!$AA$4:$AA$1273,CAPEX!$I$4:$I$1273,Summary!$A$47,CAPEX!$G$4:$G$1273,Summary!A55,CAPEX!$V$4:$V$1273,5)</f>
        <v>0</v>
      </c>
      <c r="E55" s="65">
        <f>SUMIFS(CAPEX!$AA$4:$AA$1273,CAPEX!$I$4:$I$1273,Summary!$A$47,CAPEX!$G$4:$G$1273,Summary!A55,CAPEX!$V$4:$V$1273,6)+SUMIFS(CAPEX!$AA$4:$AA$1273,CAPEX!$I$4:$I$1273,Summary!$A$47,CAPEX!$G$4:$G$1273,Summary!A55,CAPEX!$V$4:$V$1273,7)+SUMIFS(CAPEX!$AA$4:$AA$1273,CAPEX!$I$4:$I$1273,Summary!$A$47,CAPEX!$G$4:$G$1273,Summary!A55,CAPEX!$V$4:$V$1273,8)+SUMIFS(CAPEX!$AA$4:$AA$1273,CAPEX!$I$4:$I$1273,Summary!$A$47,CAPEX!$G$4:$G$1273,Summary!A55,CAPEX!$V$4:$V$1273,9)+SUMIFS(CAPEX!$AA$4:$AA$1273,CAPEX!$I$4:$I$1273,Summary!$A$47,CAPEX!$G$4:$G$1273,Summary!A55,CAPEX!$V$4:$V$1273,10)</f>
        <v>0</v>
      </c>
      <c r="F55" s="65">
        <f>SUMIFS(CAPEX!$AA$4:$AA$1273,CAPEX!$I$4:$I$1273,Summary!$A$47,CAPEX!$G$4:$G$1273,Summary!A55,CAPEX!$V$4:$V$1273,"&gt;"&amp;10)</f>
        <v>0</v>
      </c>
      <c r="G55" s="134">
        <f t="shared" si="9"/>
        <v>11770</v>
      </c>
      <c r="H55" s="48"/>
      <c r="I55" s="48"/>
      <c r="J55" s="48"/>
      <c r="K55" s="48"/>
      <c r="L55" s="48"/>
      <c r="M55" s="48"/>
      <c r="N55" s="48"/>
      <c r="O55" s="48"/>
      <c r="P55" s="48"/>
    </row>
    <row r="56" spans="1:16" s="40" customFormat="1" x14ac:dyDescent="0.25">
      <c r="A56" s="79" t="s">
        <v>211</v>
      </c>
      <c r="B56" s="3">
        <f>SUMIFS(CAPEX!$AA$4:$AA$1273,CAPEX!$I$4:$I$1273,Summary!$A$47,CAPEX!$G$4:$G$1273,Summary!A56,CAPEX!$V$4:$V$1273,0)</f>
        <v>382320</v>
      </c>
      <c r="C56" s="65">
        <f>SUMIFS(CAPEX!$AA$4:$AA$1273,CAPEX!$I$4:$I$1273,Summary!$A$47,CAPEX!$G$4:$G$1273,Summary!A56,CAPEX!$V$4:$V$1273,1)+SUMIFS(CAPEX!$AA$4:$AA$1273,CAPEX!$I$4:$I$1273,Summary!$A$47,CAPEX!$G$4:$G$1273,Summary!A56,CAPEX!$V$4:$V$1273,2)</f>
        <v>156870</v>
      </c>
      <c r="D56" s="65">
        <f>SUMIFS(CAPEX!$AA$4:$AA$1273,CAPEX!$I$4:$I$1273,Summary!$A$47,CAPEX!$G$4:$G$1273,Summary!A56,CAPEX!$V$4:$V$1273,3)+SUMIFS(CAPEX!$AA$4:$AA$1273,CAPEX!$I$4:$I$1273,Summary!$A$47,CAPEX!$G$4:$G$1273,Summary!A56,CAPEX!$V$4:$V$1273,4)+SUMIFS(CAPEX!$AA$4:$AA$1273,CAPEX!$I$4:$I$1273,Summary!$A$47,CAPEX!$G$4:$G$1273,Summary!A56,CAPEX!$V$4:$V$1273,5)</f>
        <v>781130</v>
      </c>
      <c r="E56" s="65">
        <f>SUMIFS(CAPEX!$AA$4:$AA$1273,CAPEX!$I$4:$I$1273,Summary!$A$47,CAPEX!$G$4:$G$1273,Summary!A56,CAPEX!$V$4:$V$1273,6)+SUMIFS(CAPEX!$AA$4:$AA$1273,CAPEX!$I$4:$I$1273,Summary!$A$47,CAPEX!$G$4:$G$1273,Summary!A56,CAPEX!$V$4:$V$1273,7)+SUMIFS(CAPEX!$AA$4:$AA$1273,CAPEX!$I$4:$I$1273,Summary!$A$47,CAPEX!$G$4:$G$1273,Summary!A56,CAPEX!$V$4:$V$1273,8)+SUMIFS(CAPEX!$AA$4:$AA$1273,CAPEX!$I$4:$I$1273,Summary!$A$47,CAPEX!$G$4:$G$1273,Summary!A56,CAPEX!$V$4:$V$1273,9)+SUMIFS(CAPEX!$AA$4:$AA$1273,CAPEX!$I$4:$I$1273,Summary!$A$47,CAPEX!$G$4:$G$1273,Summary!A56,CAPEX!$V$4:$V$1273,10)</f>
        <v>450910</v>
      </c>
      <c r="F56" s="65">
        <f>SUMIFS(CAPEX!$AA$4:$AA$1273,CAPEX!$I$4:$I$1273,Summary!$A$47,CAPEX!$G$4:$G$1273,Summary!A56,CAPEX!$V$4:$V$1273,"&gt;"&amp;10)</f>
        <v>1511180</v>
      </c>
      <c r="G56" s="134">
        <f t="shared" si="9"/>
        <v>3282410</v>
      </c>
      <c r="H56" s="48"/>
      <c r="I56" s="48"/>
      <c r="J56" s="48"/>
      <c r="K56" s="48"/>
      <c r="L56" s="48"/>
      <c r="M56" s="48"/>
      <c r="N56" s="48"/>
      <c r="O56" s="48"/>
      <c r="P56" s="48"/>
    </row>
    <row r="57" spans="1:16" s="40" customFormat="1" x14ac:dyDescent="0.25">
      <c r="A57" s="79" t="s">
        <v>195</v>
      </c>
      <c r="B57" s="3">
        <f>SUMIFS(CAPEX!$AA$4:$AA$1273,CAPEX!$I$4:$I$1273,Summary!$A$47,CAPEX!$G$4:$G$1273,Summary!A57,CAPEX!$V$4:$V$1273,0)</f>
        <v>919590</v>
      </c>
      <c r="C57" s="65">
        <f>SUMIFS(CAPEX!$AA$4:$AA$1273,CAPEX!$I$4:$I$1273,Summary!$A$47,CAPEX!$G$4:$G$1273,Summary!A57,CAPEX!$V$4:$V$1273,1)+SUMIFS(CAPEX!$AA$4:$AA$1273,CAPEX!$I$4:$I$1273,Summary!$A$47,CAPEX!$G$4:$G$1273,Summary!A57,CAPEX!$V$4:$V$1273,2)</f>
        <v>106950</v>
      </c>
      <c r="D57" s="65">
        <f>SUMIFS(CAPEX!$AA$4:$AA$1273,CAPEX!$I$4:$I$1273,Summary!$A$47,CAPEX!$G$4:$G$1273,Summary!A57,CAPEX!$V$4:$V$1273,3)+SUMIFS(CAPEX!$AA$4:$AA$1273,CAPEX!$I$4:$I$1273,Summary!$A$47,CAPEX!$G$4:$G$1273,Summary!A57,CAPEX!$V$4:$V$1273,4)+SUMIFS(CAPEX!$AA$4:$AA$1273,CAPEX!$I$4:$I$1273,Summary!$A$47,CAPEX!$G$4:$G$1273,Summary!A57,CAPEX!$V$4:$V$1273,5)</f>
        <v>0</v>
      </c>
      <c r="E57" s="65">
        <f>SUMIFS(CAPEX!$AA$4:$AA$1273,CAPEX!$I$4:$I$1273,Summary!$A$47,CAPEX!$G$4:$G$1273,Summary!A57,CAPEX!$V$4:$V$1273,6)+SUMIFS(CAPEX!$AA$4:$AA$1273,CAPEX!$I$4:$I$1273,Summary!$A$47,CAPEX!$G$4:$G$1273,Summary!A57,CAPEX!$V$4:$V$1273,7)+SUMIFS(CAPEX!$AA$4:$AA$1273,CAPEX!$I$4:$I$1273,Summary!$A$47,CAPEX!$G$4:$G$1273,Summary!A57,CAPEX!$V$4:$V$1273,8)+SUMIFS(CAPEX!$AA$4:$AA$1273,CAPEX!$I$4:$I$1273,Summary!$A$47,CAPEX!$G$4:$G$1273,Summary!A57,CAPEX!$V$4:$V$1273,9)+SUMIFS(CAPEX!$AA$4:$AA$1273,CAPEX!$I$4:$I$1273,Summary!$A$47,CAPEX!$G$4:$G$1273,Summary!A57,CAPEX!$V$4:$V$1273,10)</f>
        <v>188750</v>
      </c>
      <c r="F57" s="65">
        <f>SUMIFS(CAPEX!$AA$4:$AA$1273,CAPEX!$I$4:$I$1273,Summary!$A$47,CAPEX!$G$4:$G$1273,Summary!A57,CAPEX!$V$4:$V$1273,"&gt;"&amp;10)</f>
        <v>753160</v>
      </c>
      <c r="G57" s="134">
        <f t="shared" si="9"/>
        <v>1968450</v>
      </c>
      <c r="H57" s="48"/>
      <c r="I57" s="48"/>
      <c r="J57" s="48"/>
      <c r="K57" s="48"/>
      <c r="L57" s="48"/>
      <c r="M57" s="48"/>
      <c r="N57" s="48"/>
      <c r="O57" s="48"/>
      <c r="P57" s="48"/>
    </row>
    <row r="58" spans="1:16" s="40" customFormat="1" x14ac:dyDescent="0.25">
      <c r="A58" s="79" t="s">
        <v>313</v>
      </c>
      <c r="B58" s="3">
        <f>SUMIFS(CAPEX!$AA$4:$AA$1273,CAPEX!$I$4:$I$1273,Summary!$A$47,CAPEX!$G$4:$G$1273,Summary!A58,CAPEX!$V$4:$V$1273,0)</f>
        <v>0</v>
      </c>
      <c r="C58" s="65">
        <f>SUMIFS(CAPEX!$AA$4:$AA$1273,CAPEX!$I$4:$I$1273,Summary!$A$47,CAPEX!$G$4:$G$1273,Summary!A58,CAPEX!$V$4:$V$1273,1)+SUMIFS(CAPEX!$AA$4:$AA$1273,CAPEX!$I$4:$I$1273,Summary!$A$47,CAPEX!$G$4:$G$1273,Summary!A58,CAPEX!$V$4:$V$1273,2)</f>
        <v>7850</v>
      </c>
      <c r="D58" s="65">
        <f>SUMIFS(CAPEX!$AA$4:$AA$1273,CAPEX!$I$4:$I$1273,Summary!$A$47,CAPEX!$G$4:$G$1273,Summary!A58,CAPEX!$V$4:$V$1273,3)+SUMIFS(CAPEX!$AA$4:$AA$1273,CAPEX!$I$4:$I$1273,Summary!$A$47,CAPEX!$G$4:$G$1273,Summary!A58,CAPEX!$V$4:$V$1273,4)+SUMIFS(CAPEX!$AA$4:$AA$1273,CAPEX!$I$4:$I$1273,Summary!$A$47,CAPEX!$G$4:$G$1273,Summary!A58,CAPEX!$V$4:$V$1273,5)</f>
        <v>0</v>
      </c>
      <c r="E58" s="65">
        <f>SUMIFS(CAPEX!$AA$4:$AA$1273,CAPEX!$I$4:$I$1273,Summary!$A$47,CAPEX!$G$4:$G$1273,Summary!A58,CAPEX!$V$4:$V$1273,6)+SUMIFS(CAPEX!$AA$4:$AA$1273,CAPEX!$I$4:$I$1273,Summary!$A$47,CAPEX!$G$4:$G$1273,Summary!A58,CAPEX!$V$4:$V$1273,7)+SUMIFS(CAPEX!$AA$4:$AA$1273,CAPEX!$I$4:$I$1273,Summary!$A$47,CAPEX!$G$4:$G$1273,Summary!A58,CAPEX!$V$4:$V$1273,8)+SUMIFS(CAPEX!$AA$4:$AA$1273,CAPEX!$I$4:$I$1273,Summary!$A$47,CAPEX!$G$4:$G$1273,Summary!A58,CAPEX!$V$4:$V$1273,9)+SUMIFS(CAPEX!$AA$4:$AA$1273,CAPEX!$I$4:$I$1273,Summary!$A$47,CAPEX!$G$4:$G$1273,Summary!A58,CAPEX!$V$4:$V$1273,10)</f>
        <v>0</v>
      </c>
      <c r="F58" s="65">
        <f>SUMIFS(CAPEX!$AA$4:$AA$1273,CAPEX!$I$4:$I$1273,Summary!$A$47,CAPEX!$G$4:$G$1273,Summary!A58,CAPEX!$V$4:$V$1273,"&gt;"&amp;10)</f>
        <v>0</v>
      </c>
      <c r="G58" s="134">
        <f t="shared" si="9"/>
        <v>7850</v>
      </c>
      <c r="H58" s="48"/>
      <c r="I58" s="48"/>
      <c r="J58" s="48"/>
      <c r="K58" s="48"/>
      <c r="L58" s="48"/>
      <c r="M58" s="48"/>
      <c r="N58" s="48"/>
      <c r="O58" s="48"/>
      <c r="P58" s="48"/>
    </row>
    <row r="59" spans="1:16" s="40" customFormat="1" x14ac:dyDescent="0.25">
      <c r="A59" s="79" t="s">
        <v>697</v>
      </c>
      <c r="B59" s="3">
        <f>SUMIFS(CAPEX!$AA$4:$AA$1273,CAPEX!$I$4:$I$1273,Summary!$A$47,CAPEX!$G$4:$G$1273,Summary!A59,CAPEX!$V$4:$V$1273,0)</f>
        <v>0</v>
      </c>
      <c r="C59" s="65">
        <f>SUMIFS(CAPEX!$AA$4:$AA$1273,CAPEX!$I$4:$I$1273,Summary!$A$47,CAPEX!$G$4:$G$1273,Summary!A59,CAPEX!$V$4:$V$1273,1)+SUMIFS(CAPEX!$AA$4:$AA$1273,CAPEX!$I$4:$I$1273,Summary!$A$47,CAPEX!$G$4:$G$1273,Summary!A59,CAPEX!$V$4:$V$1273,2)</f>
        <v>0</v>
      </c>
      <c r="D59" s="65">
        <f>SUMIFS(CAPEX!$AA$4:$AA$1273,CAPEX!$I$4:$I$1273,Summary!$A$47,CAPEX!$G$4:$G$1273,Summary!A59,CAPEX!$V$4:$V$1273,3)+SUMIFS(CAPEX!$AA$4:$AA$1273,CAPEX!$I$4:$I$1273,Summary!$A$47,CAPEX!$G$4:$G$1273,Summary!A59,CAPEX!$V$4:$V$1273,4)+SUMIFS(CAPEX!$AA$4:$AA$1273,CAPEX!$I$4:$I$1273,Summary!$A$47,CAPEX!$G$4:$G$1273,Summary!A59,CAPEX!$V$4:$V$1273,5)</f>
        <v>0</v>
      </c>
      <c r="E59" s="65">
        <f>SUMIFS(CAPEX!$AA$4:$AA$1273,CAPEX!$I$4:$I$1273,Summary!$A$47,CAPEX!$G$4:$G$1273,Summary!A59,CAPEX!$V$4:$V$1273,6)+SUMIFS(CAPEX!$AA$4:$AA$1273,CAPEX!$I$4:$I$1273,Summary!$A$47,CAPEX!$G$4:$G$1273,Summary!A59,CAPEX!$V$4:$V$1273,7)+SUMIFS(CAPEX!$AA$4:$AA$1273,CAPEX!$I$4:$I$1273,Summary!$A$47,CAPEX!$G$4:$G$1273,Summary!A59,CAPEX!$V$4:$V$1273,8)+SUMIFS(CAPEX!$AA$4:$AA$1273,CAPEX!$I$4:$I$1273,Summary!$A$47,CAPEX!$G$4:$G$1273,Summary!A59,CAPEX!$V$4:$V$1273,9)+SUMIFS(CAPEX!$AA$4:$AA$1273,CAPEX!$I$4:$I$1273,Summary!$A$47,CAPEX!$G$4:$G$1273,Summary!A59,CAPEX!$V$4:$V$1273,10)</f>
        <v>0</v>
      </c>
      <c r="F59" s="65">
        <f>SUMIFS(CAPEX!$AA$4:$AA$1273,CAPEX!$I$4:$I$1273,Summary!$A$47,CAPEX!$G$4:$G$1273,Summary!A59,CAPEX!$V$4:$V$1273,"&gt;"&amp;10)</f>
        <v>0</v>
      </c>
      <c r="G59" s="134">
        <f t="shared" ref="G59" si="10">SUM(B59:F59)</f>
        <v>0</v>
      </c>
      <c r="H59" s="48"/>
      <c r="I59" s="48"/>
      <c r="J59" s="48"/>
      <c r="K59" s="48"/>
      <c r="L59" s="48"/>
      <c r="M59" s="48"/>
      <c r="N59" s="48"/>
      <c r="O59" s="48"/>
      <c r="P59" s="48"/>
    </row>
    <row r="60" spans="1:16" s="40" customFormat="1" x14ac:dyDescent="0.25">
      <c r="A60" s="79" t="s">
        <v>228</v>
      </c>
      <c r="B60" s="3">
        <f>SUMIFS(CAPEX!$AA$4:$AA$1273,CAPEX!$I$4:$I$1273,Summary!$A$47,CAPEX!$G$4:$G$1273,Summary!A60,CAPEX!$V$4:$V$1273,0)</f>
        <v>147570</v>
      </c>
      <c r="C60" s="65">
        <f>SUMIFS(CAPEX!$AA$4:$AA$1273,CAPEX!$I$4:$I$1273,Summary!$A$47,CAPEX!$G$4:$G$1273,Summary!A60,CAPEX!$V$4:$V$1273,1)+SUMIFS(CAPEX!$AA$4:$AA$1273,CAPEX!$I$4:$I$1273,Summary!$A$47,CAPEX!$G$4:$G$1273,Summary!A60,CAPEX!$V$4:$V$1273,2)</f>
        <v>0</v>
      </c>
      <c r="D60" s="65">
        <f>SUMIFS(CAPEX!$AA$4:$AA$1273,CAPEX!$I$4:$I$1273,Summary!$A$47,CAPEX!$G$4:$G$1273,Summary!A60,CAPEX!$V$4:$V$1273,3)+SUMIFS(CAPEX!$AA$4:$AA$1273,CAPEX!$I$4:$I$1273,Summary!$A$47,CAPEX!$G$4:$G$1273,Summary!A60,CAPEX!$V$4:$V$1273,4)+SUMIFS(CAPEX!$AA$4:$AA$1273,CAPEX!$I$4:$I$1273,Summary!$A$47,CAPEX!$G$4:$G$1273,Summary!A60,CAPEX!$V$4:$V$1273,5)</f>
        <v>30330</v>
      </c>
      <c r="E60" s="65">
        <f>SUMIFS(CAPEX!$AA$4:$AA$1273,CAPEX!$I$4:$I$1273,Summary!$A$47,CAPEX!$G$4:$G$1273,Summary!A60,CAPEX!$V$4:$V$1273,6)+SUMIFS(CAPEX!$AA$4:$AA$1273,CAPEX!$I$4:$I$1273,Summary!$A$47,CAPEX!$G$4:$G$1273,Summary!A60,CAPEX!$V$4:$V$1273,7)+SUMIFS(CAPEX!$AA$4:$AA$1273,CAPEX!$I$4:$I$1273,Summary!$A$47,CAPEX!$G$4:$G$1273,Summary!A60,CAPEX!$V$4:$V$1273,8)+SUMIFS(CAPEX!$AA$4:$AA$1273,CAPEX!$I$4:$I$1273,Summary!$A$47,CAPEX!$G$4:$G$1273,Summary!A60,CAPEX!$V$4:$V$1273,9)+SUMIFS(CAPEX!$AA$4:$AA$1273,CAPEX!$I$4:$I$1273,Summary!$A$47,CAPEX!$G$4:$G$1273,Summary!A60,CAPEX!$V$4:$V$1273,10)</f>
        <v>0</v>
      </c>
      <c r="F60" s="65">
        <f>SUMIFS(CAPEX!$AA$4:$AA$1273,CAPEX!$I$4:$I$1273,Summary!$A$47,CAPEX!$G$4:$G$1273,Summary!A60,CAPEX!$V$4:$V$1273,"&gt;"&amp;10)</f>
        <v>0</v>
      </c>
      <c r="G60" s="134">
        <f t="shared" si="9"/>
        <v>177900</v>
      </c>
      <c r="H60" s="48"/>
      <c r="I60" s="48"/>
      <c r="J60" s="48"/>
      <c r="K60" s="48"/>
      <c r="L60" s="48"/>
      <c r="M60" s="48"/>
      <c r="N60" s="48"/>
      <c r="O60" s="48"/>
      <c r="P60" s="48"/>
    </row>
    <row r="61" spans="1:16" s="40" customFormat="1" x14ac:dyDescent="0.25">
      <c r="A61" s="79" t="s">
        <v>226</v>
      </c>
      <c r="B61" s="3">
        <f>SUMIFS(CAPEX!$AA$4:$AA$1273,CAPEX!$I$4:$I$1273,Summary!$A$47,CAPEX!$G$4:$G$1273,Summary!A61,CAPEX!$V$4:$V$1273,0)</f>
        <v>449230</v>
      </c>
      <c r="C61" s="65">
        <f>SUMIFS(CAPEX!$AA$4:$AA$1273,CAPEX!$I$4:$I$1273,Summary!$A$47,CAPEX!$G$4:$G$1273,Summary!A61,CAPEX!$V$4:$V$1273,1)+SUMIFS(CAPEX!$AA$4:$AA$1273,CAPEX!$I$4:$I$1273,Summary!$A$47,CAPEX!$G$4:$G$1273,Summary!A61,CAPEX!$V$4:$V$1273,2)</f>
        <v>0</v>
      </c>
      <c r="D61" s="65">
        <f>SUMIFS(CAPEX!$AA$4:$AA$1273,CAPEX!$I$4:$I$1273,Summary!$A$47,CAPEX!$G$4:$G$1273,Summary!A61,CAPEX!$V$4:$V$1273,3)+SUMIFS(CAPEX!$AA$4:$AA$1273,CAPEX!$I$4:$I$1273,Summary!$A$47,CAPEX!$G$4:$G$1273,Summary!A61,CAPEX!$V$4:$V$1273,4)+SUMIFS(CAPEX!$AA$4:$AA$1273,CAPEX!$I$4:$I$1273,Summary!$A$47,CAPEX!$G$4:$G$1273,Summary!A61,CAPEX!$V$4:$V$1273,5)</f>
        <v>0</v>
      </c>
      <c r="E61" s="65">
        <f>SUMIFS(CAPEX!$AA$4:$AA$1273,CAPEX!$I$4:$I$1273,Summary!$A$47,CAPEX!$G$4:$G$1273,Summary!A61,CAPEX!$V$4:$V$1273,6)+SUMIFS(CAPEX!$AA$4:$AA$1273,CAPEX!$I$4:$I$1273,Summary!$A$47,CAPEX!$G$4:$G$1273,Summary!A61,CAPEX!$V$4:$V$1273,7)+SUMIFS(CAPEX!$AA$4:$AA$1273,CAPEX!$I$4:$I$1273,Summary!$A$47,CAPEX!$G$4:$G$1273,Summary!A61,CAPEX!$V$4:$V$1273,8)+SUMIFS(CAPEX!$AA$4:$AA$1273,CAPEX!$I$4:$I$1273,Summary!$A$47,CAPEX!$G$4:$G$1273,Summary!A61,CAPEX!$V$4:$V$1273,9)+SUMIFS(CAPEX!$AA$4:$AA$1273,CAPEX!$I$4:$I$1273,Summary!$A$47,CAPEX!$G$4:$G$1273,Summary!A61,CAPEX!$V$4:$V$1273,10)</f>
        <v>135700</v>
      </c>
      <c r="F61" s="65">
        <f>SUMIFS(CAPEX!$AA$4:$AA$1273,CAPEX!$I$4:$I$1273,Summary!$A$47,CAPEX!$G$4:$G$1273,Summary!A61,CAPEX!$V$4:$V$1273,"&gt;"&amp;10)</f>
        <v>436000</v>
      </c>
      <c r="G61" s="134">
        <f t="shared" si="9"/>
        <v>1020930</v>
      </c>
      <c r="H61" s="48"/>
      <c r="I61" s="48"/>
      <c r="J61" s="48"/>
      <c r="K61" s="48"/>
      <c r="L61" s="48"/>
      <c r="M61" s="48"/>
      <c r="N61" s="48"/>
      <c r="O61" s="48"/>
      <c r="P61" s="48"/>
    </row>
    <row r="62" spans="1:16" s="40" customFormat="1" x14ac:dyDescent="0.25">
      <c r="A62" s="79" t="s">
        <v>256</v>
      </c>
      <c r="B62" s="3">
        <f>SUMIFS(CAPEX!$AA$4:$AA$1273,CAPEX!$I$4:$I$1273,Summary!$A$47,CAPEX!$G$4:$G$1273,Summary!A62,CAPEX!$V$4:$V$1273,0)</f>
        <v>367180</v>
      </c>
      <c r="C62" s="65">
        <f>SUMIFS(CAPEX!$AA$4:$AA$1273,CAPEX!$I$4:$I$1273,Summary!$A$47,CAPEX!$G$4:$G$1273,Summary!A62,CAPEX!$V$4:$V$1273,1)+SUMIFS(CAPEX!$AA$4:$AA$1273,CAPEX!$I$4:$I$1273,Summary!$A$47,CAPEX!$G$4:$G$1273,Summary!A62,CAPEX!$V$4:$V$1273,2)</f>
        <v>0</v>
      </c>
      <c r="D62" s="65">
        <f>SUMIFS(CAPEX!$AA$4:$AA$1273,CAPEX!$I$4:$I$1273,Summary!$A$47,CAPEX!$G$4:$G$1273,Summary!A62,CAPEX!$V$4:$V$1273,3)+SUMIFS(CAPEX!$AA$4:$AA$1273,CAPEX!$I$4:$I$1273,Summary!$A$47,CAPEX!$G$4:$G$1273,Summary!A62,CAPEX!$V$4:$V$1273,4)+SUMIFS(CAPEX!$AA$4:$AA$1273,CAPEX!$I$4:$I$1273,Summary!$A$47,CAPEX!$G$4:$G$1273,Summary!A62,CAPEX!$V$4:$V$1273,5)</f>
        <v>0</v>
      </c>
      <c r="E62" s="65">
        <f>SUMIFS(CAPEX!$AA$4:$AA$1273,CAPEX!$I$4:$I$1273,Summary!$A$47,CAPEX!$G$4:$G$1273,Summary!A62,CAPEX!$V$4:$V$1273,6)+SUMIFS(CAPEX!$AA$4:$AA$1273,CAPEX!$I$4:$I$1273,Summary!$A$47,CAPEX!$G$4:$G$1273,Summary!A62,CAPEX!$V$4:$V$1273,7)+SUMIFS(CAPEX!$AA$4:$AA$1273,CAPEX!$I$4:$I$1273,Summary!$A$47,CAPEX!$G$4:$G$1273,Summary!A62,CAPEX!$V$4:$V$1273,8)+SUMIFS(CAPEX!$AA$4:$AA$1273,CAPEX!$I$4:$I$1273,Summary!$A$47,CAPEX!$G$4:$G$1273,Summary!A62,CAPEX!$V$4:$V$1273,9)+SUMIFS(CAPEX!$AA$4:$AA$1273,CAPEX!$I$4:$I$1273,Summary!$A$47,CAPEX!$G$4:$G$1273,Summary!A62,CAPEX!$V$4:$V$1273,10)</f>
        <v>0</v>
      </c>
      <c r="F62" s="65">
        <f>SUMIFS(CAPEX!$AA$4:$AA$1273,CAPEX!$I$4:$I$1273,Summary!$A$47,CAPEX!$G$4:$G$1273,Summary!A62,CAPEX!$V$4:$V$1273,"&gt;"&amp;10)</f>
        <v>0</v>
      </c>
      <c r="G62" s="134">
        <f t="shared" si="9"/>
        <v>367180</v>
      </c>
      <c r="H62" s="48"/>
      <c r="I62" s="48"/>
      <c r="J62" s="48"/>
      <c r="K62" s="48"/>
      <c r="L62" s="48"/>
      <c r="M62" s="48"/>
      <c r="N62" s="48"/>
      <c r="O62" s="48"/>
      <c r="P62" s="48"/>
    </row>
    <row r="63" spans="1:16" s="40" customFormat="1" x14ac:dyDescent="0.25">
      <c r="A63" s="79" t="s">
        <v>578</v>
      </c>
      <c r="B63" s="3">
        <f>SUMIFS(CAPEX!$AA$4:$AA$1273,CAPEX!$I$4:$I$1273,Summary!$A$47,CAPEX!$G$4:$G$1273,Summary!A63,CAPEX!$V$4:$V$1273,0)</f>
        <v>800420</v>
      </c>
      <c r="C63" s="65">
        <f>SUMIFS(CAPEX!$AA$4:$AA$1273,CAPEX!$I$4:$I$1273,Summary!$A$47,CAPEX!$G$4:$G$1273,Summary!A63,CAPEX!$V$4:$V$1273,1)+SUMIFS(CAPEX!$AA$4:$AA$1273,CAPEX!$I$4:$I$1273,Summary!$A$47,CAPEX!$G$4:$G$1273,Summary!A63,CAPEX!$V$4:$V$1273,2)</f>
        <v>0</v>
      </c>
      <c r="D63" s="65">
        <f>SUMIFS(CAPEX!$AA$4:$AA$1273,CAPEX!$I$4:$I$1273,Summary!$A$47,CAPEX!$G$4:$G$1273,Summary!A63,CAPEX!$V$4:$V$1273,3)+SUMIFS(CAPEX!$AA$4:$AA$1273,CAPEX!$I$4:$I$1273,Summary!$A$47,CAPEX!$G$4:$G$1273,Summary!A63,CAPEX!$V$4:$V$1273,4)+SUMIFS(CAPEX!$AA$4:$AA$1273,CAPEX!$I$4:$I$1273,Summary!$A$47,CAPEX!$G$4:$G$1273,Summary!A63,CAPEX!$V$4:$V$1273,5)</f>
        <v>0</v>
      </c>
      <c r="E63" s="65">
        <f>SUMIFS(CAPEX!$AA$4:$AA$1273,CAPEX!$I$4:$I$1273,Summary!$A$47,CAPEX!$G$4:$G$1273,Summary!A63,CAPEX!$V$4:$V$1273,6)+SUMIFS(CAPEX!$AA$4:$AA$1273,CAPEX!$I$4:$I$1273,Summary!$A$47,CAPEX!$G$4:$G$1273,Summary!A63,CAPEX!$V$4:$V$1273,7)+SUMIFS(CAPEX!$AA$4:$AA$1273,CAPEX!$I$4:$I$1273,Summary!$A$47,CAPEX!$G$4:$G$1273,Summary!A63,CAPEX!$V$4:$V$1273,8)+SUMIFS(CAPEX!$AA$4:$AA$1273,CAPEX!$I$4:$I$1273,Summary!$A$47,CAPEX!$G$4:$G$1273,Summary!A63,CAPEX!$V$4:$V$1273,9)+SUMIFS(CAPEX!$AA$4:$AA$1273,CAPEX!$I$4:$I$1273,Summary!$A$47,CAPEX!$G$4:$G$1273,Summary!A63,CAPEX!$V$4:$V$1273,10)</f>
        <v>0</v>
      </c>
      <c r="F63" s="65">
        <f>SUMIFS(CAPEX!$AA$4:$AA$1273,CAPEX!$I$4:$I$1273,Summary!$A$47,CAPEX!$G$4:$G$1273,Summary!A63,CAPEX!$V$4:$V$1273,"&gt;"&amp;10)</f>
        <v>0</v>
      </c>
      <c r="G63" s="134">
        <f t="shared" si="9"/>
        <v>800420</v>
      </c>
      <c r="H63" s="48"/>
      <c r="I63" s="48"/>
      <c r="J63" s="48"/>
      <c r="K63" s="48"/>
      <c r="L63" s="48"/>
      <c r="M63" s="48"/>
      <c r="N63" s="48"/>
      <c r="O63" s="48"/>
      <c r="P63" s="48"/>
    </row>
    <row r="64" spans="1:16" s="40" customFormat="1" x14ac:dyDescent="0.25">
      <c r="A64" s="79" t="s">
        <v>403</v>
      </c>
      <c r="B64" s="3">
        <f>SUMIFS(CAPEX!$AA$4:$AA$1273,CAPEX!$I$4:$I$1273,Summary!$A$47,CAPEX!$G$4:$G$1273,Summary!A64,CAPEX!$V$4:$V$1273,0)</f>
        <v>8830</v>
      </c>
      <c r="C64" s="65">
        <f>SUMIFS(CAPEX!$AA$4:$AA$1273,CAPEX!$I$4:$I$1273,Summary!$A$47,CAPEX!$G$4:$G$1273,Summary!A64,CAPEX!$V$4:$V$1273,1)+SUMIFS(CAPEX!$AA$4:$AA$1273,CAPEX!$I$4:$I$1273,Summary!$A$47,CAPEX!$G$4:$G$1273,Summary!A64,CAPEX!$V$4:$V$1273,2)</f>
        <v>0</v>
      </c>
      <c r="D64" s="65">
        <f>SUMIFS(CAPEX!$AA$4:$AA$1273,CAPEX!$I$4:$I$1273,Summary!$A$47,CAPEX!$G$4:$G$1273,Summary!A64,CAPEX!$V$4:$V$1273,3)+SUMIFS(CAPEX!$AA$4:$AA$1273,CAPEX!$I$4:$I$1273,Summary!$A$47,CAPEX!$G$4:$G$1273,Summary!A64,CAPEX!$V$4:$V$1273,4)+SUMIFS(CAPEX!$AA$4:$AA$1273,CAPEX!$I$4:$I$1273,Summary!$A$47,CAPEX!$G$4:$G$1273,Summary!A64,CAPEX!$V$4:$V$1273,5)</f>
        <v>0</v>
      </c>
      <c r="E64" s="65">
        <f>SUMIFS(CAPEX!$AA$4:$AA$1273,CAPEX!$I$4:$I$1273,Summary!$A$47,CAPEX!$G$4:$G$1273,Summary!A64,CAPEX!$V$4:$V$1273,6)+SUMIFS(CAPEX!$AA$4:$AA$1273,CAPEX!$I$4:$I$1273,Summary!$A$47,CAPEX!$G$4:$G$1273,Summary!A64,CAPEX!$V$4:$V$1273,7)+SUMIFS(CAPEX!$AA$4:$AA$1273,CAPEX!$I$4:$I$1273,Summary!$A$47,CAPEX!$G$4:$G$1273,Summary!A64,CAPEX!$V$4:$V$1273,8)+SUMIFS(CAPEX!$AA$4:$AA$1273,CAPEX!$I$4:$I$1273,Summary!$A$47,CAPEX!$G$4:$G$1273,Summary!A64,CAPEX!$V$4:$V$1273,9)+SUMIFS(CAPEX!$AA$4:$AA$1273,CAPEX!$I$4:$I$1273,Summary!$A$47,CAPEX!$G$4:$G$1273,Summary!A64,CAPEX!$V$4:$V$1273,10)</f>
        <v>0</v>
      </c>
      <c r="F64" s="65">
        <f>SUMIFS(CAPEX!$AA$4:$AA$1273,CAPEX!$I$4:$I$1273,Summary!$A$47,CAPEX!$G$4:$G$1273,Summary!A64,CAPEX!$V$4:$V$1273,"&gt;"&amp;10)</f>
        <v>88240</v>
      </c>
      <c r="G64" s="134">
        <f t="shared" si="9"/>
        <v>97070</v>
      </c>
      <c r="H64" s="48"/>
      <c r="I64" s="48"/>
      <c r="J64" s="48"/>
      <c r="K64" s="48"/>
      <c r="L64" s="48"/>
      <c r="M64" s="48"/>
      <c r="N64" s="48"/>
      <c r="O64" s="48"/>
      <c r="P64" s="48"/>
    </row>
    <row r="65" spans="1:16" s="40" customFormat="1" x14ac:dyDescent="0.25">
      <c r="A65" s="79" t="s">
        <v>364</v>
      </c>
      <c r="B65" s="3">
        <f>SUMIFS(CAPEX!$AA$4:$AA$1273,CAPEX!$I$4:$I$1273,Summary!$A$47,CAPEX!$G$4:$G$1273,Summary!A65,CAPEX!$V$4:$V$1273,0)</f>
        <v>736090</v>
      </c>
      <c r="C65" s="65">
        <f>SUMIFS(CAPEX!$AA$4:$AA$1273,CAPEX!$I$4:$I$1273,Summary!$A$47,CAPEX!$G$4:$G$1273,Summary!A65,CAPEX!$V$4:$V$1273,1)+SUMIFS(CAPEX!$AA$4:$AA$1273,CAPEX!$I$4:$I$1273,Summary!$A$47,CAPEX!$G$4:$G$1273,Summary!A65,CAPEX!$V$4:$V$1273,2)</f>
        <v>110270</v>
      </c>
      <c r="D65" s="65">
        <f>SUMIFS(CAPEX!$AA$4:$AA$1273,CAPEX!$I$4:$I$1273,Summary!$A$47,CAPEX!$G$4:$G$1273,Summary!A65,CAPEX!$V$4:$V$1273,3)+SUMIFS(CAPEX!$AA$4:$AA$1273,CAPEX!$I$4:$I$1273,Summary!$A$47,CAPEX!$G$4:$G$1273,Summary!A65,CAPEX!$V$4:$V$1273,4)+SUMIFS(CAPEX!$AA$4:$AA$1273,CAPEX!$I$4:$I$1273,Summary!$A$47,CAPEX!$G$4:$G$1273,Summary!A65,CAPEX!$V$4:$V$1273,5)</f>
        <v>28680</v>
      </c>
      <c r="E65" s="65">
        <f>SUMIFS(CAPEX!$AA$4:$AA$1273,CAPEX!$I$4:$I$1273,Summary!$A$47,CAPEX!$G$4:$G$1273,Summary!A65,CAPEX!$V$4:$V$1273,6)+SUMIFS(CAPEX!$AA$4:$AA$1273,CAPEX!$I$4:$I$1273,Summary!$A$47,CAPEX!$G$4:$G$1273,Summary!A65,CAPEX!$V$4:$V$1273,7)+SUMIFS(CAPEX!$AA$4:$AA$1273,CAPEX!$I$4:$I$1273,Summary!$A$47,CAPEX!$G$4:$G$1273,Summary!A65,CAPEX!$V$4:$V$1273,8)+SUMIFS(CAPEX!$AA$4:$AA$1273,CAPEX!$I$4:$I$1273,Summary!$A$47,CAPEX!$G$4:$G$1273,Summary!A65,CAPEX!$V$4:$V$1273,9)+SUMIFS(CAPEX!$AA$4:$AA$1273,CAPEX!$I$4:$I$1273,Summary!$A$47,CAPEX!$G$4:$G$1273,Summary!A65,CAPEX!$V$4:$V$1273,10)</f>
        <v>0</v>
      </c>
      <c r="F65" s="65">
        <f>SUMIFS(CAPEX!$AA$4:$AA$1273,CAPEX!$I$4:$I$1273,Summary!$A$47,CAPEX!$G$4:$G$1273,Summary!A65,CAPEX!$V$4:$V$1273,"&gt;"&amp;10)</f>
        <v>0</v>
      </c>
      <c r="G65" s="134">
        <f t="shared" si="9"/>
        <v>875040</v>
      </c>
      <c r="H65" s="48"/>
      <c r="I65" s="48"/>
      <c r="J65" s="48"/>
      <c r="K65" s="48"/>
      <c r="L65" s="48"/>
      <c r="M65" s="48"/>
      <c r="N65" s="48"/>
      <c r="O65" s="48"/>
      <c r="P65" s="48"/>
    </row>
    <row r="66" spans="1:16" s="40" customFormat="1" x14ac:dyDescent="0.25">
      <c r="A66" s="79" t="s">
        <v>239</v>
      </c>
      <c r="B66" s="3">
        <f>SUMIFS(CAPEX!$AA$4:$AA$1273,CAPEX!$I$4:$I$1273,Summary!$A$47,CAPEX!$G$4:$G$1273,Summary!A66,CAPEX!$V$4:$V$1273,0)</f>
        <v>586130</v>
      </c>
      <c r="C66" s="65">
        <f>SUMIFS(CAPEX!$AA$4:$AA$1273,CAPEX!$I$4:$I$1273,Summary!$A$47,CAPEX!$G$4:$G$1273,Summary!A66,CAPEX!$V$4:$V$1273,1)+SUMIFS(CAPEX!$AA$4:$AA$1273,CAPEX!$I$4:$I$1273,Summary!$A$47,CAPEX!$G$4:$G$1273,Summary!A66,CAPEX!$V$4:$V$1273,2)</f>
        <v>7090</v>
      </c>
      <c r="D66" s="65">
        <f>SUMIFS(CAPEX!$AA$4:$AA$1273,CAPEX!$I$4:$I$1273,Summary!$A$47,CAPEX!$G$4:$G$1273,Summary!A66,CAPEX!$V$4:$V$1273,3)+SUMIFS(CAPEX!$AA$4:$AA$1273,CAPEX!$I$4:$I$1273,Summary!$A$47,CAPEX!$G$4:$G$1273,Summary!A66,CAPEX!$V$4:$V$1273,4)+SUMIFS(CAPEX!$AA$4:$AA$1273,CAPEX!$I$4:$I$1273,Summary!$A$47,CAPEX!$G$4:$G$1273,Summary!A66,CAPEX!$V$4:$V$1273,5)</f>
        <v>0</v>
      </c>
      <c r="E66" s="65">
        <f>SUMIFS(CAPEX!$AA$4:$AA$1273,CAPEX!$I$4:$I$1273,Summary!$A$47,CAPEX!$G$4:$G$1273,Summary!A66,CAPEX!$V$4:$V$1273,6)+SUMIFS(CAPEX!$AA$4:$AA$1273,CAPEX!$I$4:$I$1273,Summary!$A$47,CAPEX!$G$4:$G$1273,Summary!A66,CAPEX!$V$4:$V$1273,7)+SUMIFS(CAPEX!$AA$4:$AA$1273,CAPEX!$I$4:$I$1273,Summary!$A$47,CAPEX!$G$4:$G$1273,Summary!A66,CAPEX!$V$4:$V$1273,8)+SUMIFS(CAPEX!$AA$4:$AA$1273,CAPEX!$I$4:$I$1273,Summary!$A$47,CAPEX!$G$4:$G$1273,Summary!A66,CAPEX!$V$4:$V$1273,9)+SUMIFS(CAPEX!$AA$4:$AA$1273,CAPEX!$I$4:$I$1273,Summary!$A$47,CAPEX!$G$4:$G$1273,Summary!A66,CAPEX!$V$4:$V$1273,10)</f>
        <v>1640</v>
      </c>
      <c r="F66" s="65">
        <f>SUMIFS(CAPEX!$AA$4:$AA$1273,CAPEX!$I$4:$I$1273,Summary!$A$47,CAPEX!$G$4:$G$1273,Summary!A66,CAPEX!$V$4:$V$1273,"&gt;"&amp;10)</f>
        <v>0</v>
      </c>
      <c r="G66" s="134">
        <f t="shared" si="9"/>
        <v>594860</v>
      </c>
      <c r="H66" s="48"/>
      <c r="I66" s="48"/>
      <c r="J66" s="48"/>
      <c r="K66" s="48"/>
      <c r="L66" s="48"/>
      <c r="M66" s="48"/>
      <c r="N66" s="48"/>
      <c r="O66" s="48"/>
      <c r="P66" s="48"/>
    </row>
    <row r="67" spans="1:16" s="40" customFormat="1" x14ac:dyDescent="0.25">
      <c r="A67" s="79" t="s">
        <v>243</v>
      </c>
      <c r="B67" s="3">
        <f>SUMIFS(CAPEX!$AA$4:$AA$1273,CAPEX!$I$4:$I$1273,Summary!$A$47,CAPEX!$G$4:$G$1273,Summary!A67,CAPEX!$V$4:$V$1273,0)</f>
        <v>644750</v>
      </c>
      <c r="C67" s="65">
        <f>SUMIFS(CAPEX!$AA$4:$AA$1273,CAPEX!$I$4:$I$1273,Summary!$A$47,CAPEX!$G$4:$G$1273,Summary!A67,CAPEX!$V$4:$V$1273,1)+SUMIFS(CAPEX!$AA$4:$AA$1273,CAPEX!$I$4:$I$1273,Summary!$A$47,CAPEX!$G$4:$G$1273,Summary!A67,CAPEX!$V$4:$V$1273,2)</f>
        <v>7800</v>
      </c>
      <c r="D67" s="65">
        <f>SUMIFS(CAPEX!$AA$4:$AA$1273,CAPEX!$I$4:$I$1273,Summary!$A$47,CAPEX!$G$4:$G$1273,Summary!A67,CAPEX!$V$4:$V$1273,3)+SUMIFS(CAPEX!$AA$4:$AA$1273,CAPEX!$I$4:$I$1273,Summary!$A$47,CAPEX!$G$4:$G$1273,Summary!A67,CAPEX!$V$4:$V$1273,4)+SUMIFS(CAPEX!$AA$4:$AA$1273,CAPEX!$I$4:$I$1273,Summary!$A$47,CAPEX!$G$4:$G$1273,Summary!A67,CAPEX!$V$4:$V$1273,5)</f>
        <v>0</v>
      </c>
      <c r="E67" s="65">
        <f>SUMIFS(CAPEX!$AA$4:$AA$1273,CAPEX!$I$4:$I$1273,Summary!$A$47,CAPEX!$G$4:$G$1273,Summary!A67,CAPEX!$V$4:$V$1273,6)+SUMIFS(CAPEX!$AA$4:$AA$1273,CAPEX!$I$4:$I$1273,Summary!$A$47,CAPEX!$G$4:$G$1273,Summary!A67,CAPEX!$V$4:$V$1273,7)+SUMIFS(CAPEX!$AA$4:$AA$1273,CAPEX!$I$4:$I$1273,Summary!$A$47,CAPEX!$G$4:$G$1273,Summary!A67,CAPEX!$V$4:$V$1273,8)+SUMIFS(CAPEX!$AA$4:$AA$1273,CAPEX!$I$4:$I$1273,Summary!$A$47,CAPEX!$G$4:$G$1273,Summary!A67,CAPEX!$V$4:$V$1273,9)+SUMIFS(CAPEX!$AA$4:$AA$1273,CAPEX!$I$4:$I$1273,Summary!$A$47,CAPEX!$G$4:$G$1273,Summary!A67,CAPEX!$V$4:$V$1273,10)</f>
        <v>1810</v>
      </c>
      <c r="F67" s="65">
        <f>SUMIFS(CAPEX!$AA$4:$AA$1273,CAPEX!$I$4:$I$1273,Summary!$A$47,CAPEX!$G$4:$G$1273,Summary!A67,CAPEX!$V$4:$V$1273,"&gt;"&amp;10)</f>
        <v>0</v>
      </c>
      <c r="G67" s="134">
        <f t="shared" si="9"/>
        <v>654360</v>
      </c>
      <c r="H67" s="48"/>
      <c r="I67" s="48"/>
      <c r="J67" s="48"/>
      <c r="K67" s="48"/>
      <c r="L67" s="48"/>
      <c r="M67" s="48"/>
      <c r="N67" s="48"/>
      <c r="O67" s="48"/>
      <c r="P67" s="48"/>
    </row>
    <row r="68" spans="1:16" s="40" customFormat="1" x14ac:dyDescent="0.25">
      <c r="A68" s="79" t="s">
        <v>246</v>
      </c>
      <c r="B68" s="3">
        <f>SUMIFS(CAPEX!$AA$4:$AA$1273,CAPEX!$I$4:$I$1273,Summary!$A$47,CAPEX!$G$4:$G$1273,Summary!A68,CAPEX!$V$4:$V$1273,0)</f>
        <v>354480</v>
      </c>
      <c r="C68" s="65">
        <f>SUMIFS(CAPEX!$AA$4:$AA$1273,CAPEX!$I$4:$I$1273,Summary!$A$47,CAPEX!$G$4:$G$1273,Summary!A68,CAPEX!$V$4:$V$1273,1)+SUMIFS(CAPEX!$AA$4:$AA$1273,CAPEX!$I$4:$I$1273,Summary!$A$47,CAPEX!$G$4:$G$1273,Summary!A68,CAPEX!$V$4:$V$1273,2)</f>
        <v>4290</v>
      </c>
      <c r="D68" s="65">
        <f>SUMIFS(CAPEX!$AA$4:$AA$1273,CAPEX!$I$4:$I$1273,Summary!$A$47,CAPEX!$G$4:$G$1273,Summary!A68,CAPEX!$V$4:$V$1273,3)+SUMIFS(CAPEX!$AA$4:$AA$1273,CAPEX!$I$4:$I$1273,Summary!$A$47,CAPEX!$G$4:$G$1273,Summary!A68,CAPEX!$V$4:$V$1273,4)+SUMIFS(CAPEX!$AA$4:$AA$1273,CAPEX!$I$4:$I$1273,Summary!$A$47,CAPEX!$G$4:$G$1273,Summary!A68,CAPEX!$V$4:$V$1273,5)</f>
        <v>0</v>
      </c>
      <c r="E68" s="65">
        <f>SUMIFS(CAPEX!$AA$4:$AA$1273,CAPEX!$I$4:$I$1273,Summary!$A$47,CAPEX!$G$4:$G$1273,Summary!A68,CAPEX!$V$4:$V$1273,6)+SUMIFS(CAPEX!$AA$4:$AA$1273,CAPEX!$I$4:$I$1273,Summary!$A$47,CAPEX!$G$4:$G$1273,Summary!A68,CAPEX!$V$4:$V$1273,7)+SUMIFS(CAPEX!$AA$4:$AA$1273,CAPEX!$I$4:$I$1273,Summary!$A$47,CAPEX!$G$4:$G$1273,Summary!A68,CAPEX!$V$4:$V$1273,8)+SUMIFS(CAPEX!$AA$4:$AA$1273,CAPEX!$I$4:$I$1273,Summary!$A$47,CAPEX!$G$4:$G$1273,Summary!A68,CAPEX!$V$4:$V$1273,9)+SUMIFS(CAPEX!$AA$4:$AA$1273,CAPEX!$I$4:$I$1273,Summary!$A$47,CAPEX!$G$4:$G$1273,Summary!A68,CAPEX!$V$4:$V$1273,10)</f>
        <v>100</v>
      </c>
      <c r="F68" s="65">
        <f>SUMIFS(CAPEX!$AA$4:$AA$1273,CAPEX!$I$4:$I$1273,Summary!$A$47,CAPEX!$G$4:$G$1273,Summary!A68,CAPEX!$V$4:$V$1273,"&gt;"&amp;10)</f>
        <v>0</v>
      </c>
      <c r="G68" s="134">
        <f t="shared" si="9"/>
        <v>358870</v>
      </c>
      <c r="H68" s="48"/>
      <c r="I68" s="48"/>
      <c r="J68" s="48"/>
      <c r="K68" s="48"/>
      <c r="L68" s="48"/>
      <c r="M68" s="48"/>
      <c r="N68" s="48"/>
      <c r="O68" s="48"/>
      <c r="P68" s="48"/>
    </row>
    <row r="69" spans="1:16" s="40" customFormat="1" x14ac:dyDescent="0.25">
      <c r="A69" s="136" t="s">
        <v>137</v>
      </c>
      <c r="B69" s="135">
        <f>SUM(B51:B68)</f>
        <v>6294240</v>
      </c>
      <c r="C69" s="135">
        <f t="shared" ref="C69:G69" si="11">SUM(C51:C68)</f>
        <v>401120</v>
      </c>
      <c r="D69" s="135">
        <f t="shared" si="11"/>
        <v>840140</v>
      </c>
      <c r="E69" s="135">
        <f t="shared" si="11"/>
        <v>868330</v>
      </c>
      <c r="F69" s="135">
        <f t="shared" si="11"/>
        <v>5683620</v>
      </c>
      <c r="G69" s="135">
        <f t="shared" si="11"/>
        <v>14087450</v>
      </c>
      <c r="H69" s="48"/>
      <c r="I69" s="48"/>
      <c r="J69" s="48"/>
      <c r="K69" s="48"/>
      <c r="L69" s="48"/>
      <c r="M69" s="48"/>
      <c r="N69" s="48"/>
      <c r="O69" s="48"/>
      <c r="P69" s="48"/>
    </row>
    <row r="70" spans="1:16" s="40" customFormat="1" x14ac:dyDescent="0.25">
      <c r="A70" s="49"/>
      <c r="B70" s="38"/>
      <c r="C70" s="48"/>
      <c r="D70" s="48"/>
      <c r="E70" s="48"/>
      <c r="F70" s="48"/>
      <c r="G70" s="48"/>
      <c r="H70" s="48"/>
      <c r="I70" s="48"/>
      <c r="J70" s="48"/>
      <c r="K70" s="48"/>
      <c r="L70" s="48"/>
      <c r="M70" s="48"/>
      <c r="N70" s="48"/>
      <c r="O70" s="48"/>
      <c r="P70" s="48"/>
    </row>
    <row r="71" spans="1:16" s="40" customFormat="1" x14ac:dyDescent="0.25">
      <c r="A71" s="49"/>
      <c r="B71" s="95"/>
      <c r="C71" s="48"/>
      <c r="D71" s="48"/>
      <c r="E71" s="48"/>
      <c r="F71" s="48"/>
      <c r="G71" s="48"/>
      <c r="H71" s="48"/>
      <c r="I71" s="48"/>
      <c r="J71" s="48"/>
      <c r="K71" s="48"/>
      <c r="L71" s="48"/>
      <c r="M71" s="48"/>
      <c r="N71" s="48"/>
      <c r="O71" s="48"/>
      <c r="P71" s="48"/>
    </row>
    <row r="72" spans="1:16" s="40" customFormat="1" x14ac:dyDescent="0.25">
      <c r="A72" s="49"/>
      <c r="B72" s="95"/>
      <c r="C72" s="48"/>
      <c r="D72" s="48"/>
      <c r="E72" s="48"/>
      <c r="F72" s="48"/>
      <c r="G72" s="48"/>
      <c r="H72" s="48"/>
      <c r="I72" s="48"/>
      <c r="J72" s="48"/>
      <c r="K72" s="48"/>
      <c r="L72" s="48"/>
      <c r="M72" s="48"/>
      <c r="N72" s="48"/>
      <c r="O72" s="48"/>
      <c r="P72" s="48"/>
    </row>
    <row r="73" spans="1:16" s="40" customFormat="1" x14ac:dyDescent="0.25">
      <c r="A73" s="42" t="s">
        <v>142</v>
      </c>
      <c r="B73" s="149"/>
      <c r="C73" s="48"/>
      <c r="D73" s="48"/>
      <c r="E73" s="48"/>
      <c r="F73" s="48"/>
      <c r="G73" s="48"/>
      <c r="H73" s="48"/>
      <c r="I73" s="48"/>
      <c r="J73" s="48"/>
      <c r="K73" s="48"/>
      <c r="L73" s="48"/>
      <c r="M73" s="48"/>
      <c r="N73" s="48"/>
      <c r="O73" s="48"/>
      <c r="P73" s="48"/>
    </row>
    <row r="74" spans="1:16" s="40" customFormat="1" x14ac:dyDescent="0.25">
      <c r="A74" s="226" t="s">
        <v>689</v>
      </c>
      <c r="B74" s="226"/>
      <c r="C74" s="226"/>
      <c r="D74" s="226"/>
      <c r="E74" s="226"/>
      <c r="F74" s="226"/>
      <c r="G74" s="226"/>
      <c r="H74" s="48"/>
      <c r="I74" s="48"/>
      <c r="J74" s="48"/>
      <c r="K74" s="48"/>
      <c r="L74" s="48"/>
      <c r="M74" s="48"/>
      <c r="N74" s="48"/>
      <c r="O74" s="48"/>
      <c r="P74" s="48"/>
    </row>
    <row r="75" spans="1:16" s="40" customFormat="1" x14ac:dyDescent="0.25">
      <c r="A75" s="227" t="s">
        <v>695</v>
      </c>
      <c r="B75" s="228" t="s">
        <v>681</v>
      </c>
      <c r="C75" s="228"/>
      <c r="D75" s="228"/>
      <c r="E75" s="228"/>
      <c r="F75" s="228"/>
      <c r="G75" s="229" t="s">
        <v>137</v>
      </c>
      <c r="H75" s="48"/>
      <c r="I75" s="48"/>
      <c r="J75" s="48"/>
      <c r="K75" s="48"/>
      <c r="L75" s="48"/>
      <c r="M75" s="48"/>
      <c r="N75" s="48"/>
      <c r="O75" s="48"/>
      <c r="P75" s="48"/>
    </row>
    <row r="76" spans="1:16" s="40" customFormat="1" x14ac:dyDescent="0.25">
      <c r="A76" s="227"/>
      <c r="B76" s="80">
        <v>0</v>
      </c>
      <c r="C76" s="81" t="s">
        <v>649</v>
      </c>
      <c r="D76" s="81" t="s">
        <v>650</v>
      </c>
      <c r="E76" s="81" t="s">
        <v>7</v>
      </c>
      <c r="F76" s="81" t="s">
        <v>651</v>
      </c>
      <c r="G76" s="229"/>
      <c r="H76" s="48"/>
      <c r="I76" s="48"/>
      <c r="J76" s="48"/>
      <c r="K76" s="48"/>
      <c r="L76" s="48"/>
      <c r="M76" s="48"/>
      <c r="N76" s="48"/>
      <c r="O76" s="48"/>
      <c r="P76" s="48"/>
    </row>
    <row r="77" spans="1:16" s="40" customFormat="1" x14ac:dyDescent="0.25">
      <c r="A77" s="79" t="s">
        <v>281</v>
      </c>
      <c r="B77" s="3">
        <f>SUMIFS(CAPEX!$AA$4:$AA$1273,CAPEX!$I$4:$I$1273,Summary!$A$73,CAPEX!$G$4:$G$1273,Summary!A77,CAPEX!$V$4:$V$1273,0)</f>
        <v>0</v>
      </c>
      <c r="C77" s="65">
        <f>SUMIFS(CAPEX!$AA$4:$AA$1273,CAPEX!$I$4:$I$1273,Summary!$A$73,CAPEX!$G$4:$G$1273,Summary!A77,CAPEX!$V$4:$V$1273,1)+SUMIFS(CAPEX!$AA$4:$AA$1273,CAPEX!$I$4:$I$1273,Summary!$A$73,CAPEX!$G$4:$G$1273,Summary!A77,CAPEX!$V$4:$V$1273,2)</f>
        <v>0</v>
      </c>
      <c r="D77" s="65">
        <f>SUMIFS(CAPEX!$AA$4:$AA$1273,CAPEX!$I$4:$I$1273,Summary!$A$73,CAPEX!$G$4:$G$1273,Summary!A77,CAPEX!$V$4:$V$1273,3)+SUMIFS(CAPEX!$AA$4:$AA$1273,CAPEX!$I$4:$I$1273,Summary!$A$73,CAPEX!$G$4:$G$1273,Summary!A77,CAPEX!$V$4:$V$1273,4)+SUMIFS(CAPEX!$AA$4:$AA$1273,CAPEX!$I$4:$I$1273,Summary!$A$73,CAPEX!$G$4:$G$1273,Summary!A77,CAPEX!$V$4:$V$1273,5)</f>
        <v>0</v>
      </c>
      <c r="E77" s="65">
        <f>SUMIFS(CAPEX!$AA$4:$AA$1273,CAPEX!$I$4:$I$1273,Summary!$A$73,CAPEX!$G$4:$G$1273,Summary!A77,CAPEX!$V$4:$V$1273,6)+SUMIFS(CAPEX!$AA$4:$AA$1273,CAPEX!$I$4:$I$1273,Summary!$A$73,CAPEX!$G$4:$G$1273,Summary!A77,CAPEX!$V$4:$V$1273,7)+SUMIFS(CAPEX!$AA$4:$AA$1273,CAPEX!$I$4:$I$1273,Summary!$A$73,CAPEX!$G$4:$G$1273,Summary!A77,CAPEX!$V$4:$V$1273,8)+SUMIFS(CAPEX!$AA$4:$AA$1273,CAPEX!$I$4:$I$1273,Summary!$A$73,CAPEX!$G$4:$G$1273,Summary!A77,CAPEX!$V$4:$V$1273,9)+SUMIFS(CAPEX!$AA$4:$AA$1273,CAPEX!$I$4:$I$1273,Summary!$A$73,CAPEX!$G$4:$G$1273,Summary!A77,CAPEX!$V$4:$V$1273,10)</f>
        <v>0</v>
      </c>
      <c r="F77" s="65">
        <f>SUMIFS(CAPEX!$AA$4:$AA$1273,CAPEX!$I$4:$I$1273,Summary!$A$73,CAPEX!$G$4:$G$1273,Summary!A77,CAPEX!$V$4:$V$1273,"&gt;"&amp;10)</f>
        <v>0</v>
      </c>
      <c r="G77" s="134">
        <f>SUM(B77:F77)</f>
        <v>0</v>
      </c>
      <c r="H77" s="48"/>
      <c r="I77" s="48"/>
      <c r="J77" s="48"/>
      <c r="K77" s="48"/>
      <c r="L77" s="48"/>
      <c r="M77" s="48"/>
      <c r="N77" s="48"/>
      <c r="O77" s="48"/>
      <c r="P77" s="48"/>
    </row>
    <row r="78" spans="1:16" s="40" customFormat="1" x14ac:dyDescent="0.25">
      <c r="A78" s="79" t="s">
        <v>488</v>
      </c>
      <c r="B78" s="3">
        <f>SUMIFS(CAPEX!$AA$4:$AA$1273,CAPEX!$I$4:$I$1273,Summary!$A$73,CAPEX!$G$4:$G$1273,Summary!A78,CAPEX!$V$4:$V$1273,0)</f>
        <v>0</v>
      </c>
      <c r="C78" s="65">
        <f>SUMIFS(CAPEX!$AA$4:$AA$1273,CAPEX!$I$4:$I$1273,Summary!$A$73,CAPEX!$G$4:$G$1273,Summary!A78,CAPEX!$V$4:$V$1273,1)+SUMIFS(CAPEX!$AA$4:$AA$1273,CAPEX!$I$4:$I$1273,Summary!$A$73,CAPEX!$G$4:$G$1273,Summary!A78,CAPEX!$V$4:$V$1273,2)</f>
        <v>0</v>
      </c>
      <c r="D78" s="65">
        <f>SUMIFS(CAPEX!$AA$4:$AA$1273,CAPEX!$I$4:$I$1273,Summary!$A$73,CAPEX!$G$4:$G$1273,Summary!A78,CAPEX!$V$4:$V$1273,3)+SUMIFS(CAPEX!$AA$4:$AA$1273,CAPEX!$I$4:$I$1273,Summary!$A$73,CAPEX!$G$4:$G$1273,Summary!A78,CAPEX!$V$4:$V$1273,4)+SUMIFS(CAPEX!$AA$4:$AA$1273,CAPEX!$I$4:$I$1273,Summary!$A$73,CAPEX!$G$4:$G$1273,Summary!A78,CAPEX!$V$4:$V$1273,5)</f>
        <v>0</v>
      </c>
      <c r="E78" s="65">
        <f>SUMIFS(CAPEX!$AA$4:$AA$1273,CAPEX!$I$4:$I$1273,Summary!$A$73,CAPEX!$G$4:$G$1273,Summary!A78,CAPEX!$V$4:$V$1273,6)+SUMIFS(CAPEX!$AA$4:$AA$1273,CAPEX!$I$4:$I$1273,Summary!$A$73,CAPEX!$G$4:$G$1273,Summary!A78,CAPEX!$V$4:$V$1273,7)+SUMIFS(CAPEX!$AA$4:$AA$1273,CAPEX!$I$4:$I$1273,Summary!$A$73,CAPEX!$G$4:$G$1273,Summary!A78,CAPEX!$V$4:$V$1273,8)+SUMIFS(CAPEX!$AA$4:$AA$1273,CAPEX!$I$4:$I$1273,Summary!$A$73,CAPEX!$G$4:$G$1273,Summary!A78,CAPEX!$V$4:$V$1273,9)+SUMIFS(CAPEX!$AA$4:$AA$1273,CAPEX!$I$4:$I$1273,Summary!$A$73,CAPEX!$G$4:$G$1273,Summary!A78,CAPEX!$V$4:$V$1273,10)</f>
        <v>828550</v>
      </c>
      <c r="F78" s="65">
        <f>SUMIFS(CAPEX!$AA$4:$AA$1273,CAPEX!$I$4:$I$1273,Summary!$A$73,CAPEX!$G$4:$G$1273,Summary!A78,CAPEX!$V$4:$V$1273,"&gt;"&amp;10)</f>
        <v>0</v>
      </c>
      <c r="G78" s="134">
        <f t="shared" ref="G78:G94" si="12">SUM(B78:F78)</f>
        <v>828550</v>
      </c>
      <c r="H78" s="48"/>
      <c r="I78" s="48"/>
      <c r="J78" s="48"/>
      <c r="K78" s="48"/>
      <c r="L78" s="48"/>
      <c r="M78" s="48"/>
      <c r="N78" s="48"/>
      <c r="O78" s="48"/>
      <c r="P78" s="48"/>
    </row>
    <row r="79" spans="1:16" s="40" customFormat="1" x14ac:dyDescent="0.25">
      <c r="A79" s="79" t="s">
        <v>217</v>
      </c>
      <c r="B79" s="3">
        <f>SUMIFS(CAPEX!$AA$4:$AA$1273,CAPEX!$I$4:$I$1273,Summary!$A$73,CAPEX!$G$4:$G$1273,Summary!A79,CAPEX!$V$4:$V$1273,0)</f>
        <v>494340</v>
      </c>
      <c r="C79" s="65">
        <f>SUMIFS(CAPEX!$AA$4:$AA$1273,CAPEX!$I$4:$I$1273,Summary!$A$73,CAPEX!$G$4:$G$1273,Summary!A79,CAPEX!$V$4:$V$1273,1)+SUMIFS(CAPEX!$AA$4:$AA$1273,CAPEX!$I$4:$I$1273,Summary!$A$73,CAPEX!$G$4:$G$1273,Summary!A79,CAPEX!$V$4:$V$1273,2)</f>
        <v>0</v>
      </c>
      <c r="D79" s="65">
        <f>SUMIFS(CAPEX!$AA$4:$AA$1273,CAPEX!$I$4:$I$1273,Summary!$A$73,CAPEX!$G$4:$G$1273,Summary!A79,CAPEX!$V$4:$V$1273,3)+SUMIFS(CAPEX!$AA$4:$AA$1273,CAPEX!$I$4:$I$1273,Summary!$A$73,CAPEX!$G$4:$G$1273,Summary!A79,CAPEX!$V$4:$V$1273,4)+SUMIFS(CAPEX!$AA$4:$AA$1273,CAPEX!$I$4:$I$1273,Summary!$A$73,CAPEX!$G$4:$G$1273,Summary!A79,CAPEX!$V$4:$V$1273,5)</f>
        <v>0</v>
      </c>
      <c r="E79" s="65">
        <f>SUMIFS(CAPEX!$AA$4:$AA$1273,CAPEX!$I$4:$I$1273,Summary!$A$73,CAPEX!$G$4:$G$1273,Summary!A79,CAPEX!$V$4:$V$1273,6)+SUMIFS(CAPEX!$AA$4:$AA$1273,CAPEX!$I$4:$I$1273,Summary!$A$73,CAPEX!$G$4:$G$1273,Summary!A79,CAPEX!$V$4:$V$1273,7)+SUMIFS(CAPEX!$AA$4:$AA$1273,CAPEX!$I$4:$I$1273,Summary!$A$73,CAPEX!$G$4:$G$1273,Summary!A79,CAPEX!$V$4:$V$1273,8)+SUMIFS(CAPEX!$AA$4:$AA$1273,CAPEX!$I$4:$I$1273,Summary!$A$73,CAPEX!$G$4:$G$1273,Summary!A79,CAPEX!$V$4:$V$1273,9)+SUMIFS(CAPEX!$AA$4:$AA$1273,CAPEX!$I$4:$I$1273,Summary!$A$73,CAPEX!$G$4:$G$1273,Summary!A79,CAPEX!$V$4:$V$1273,10)</f>
        <v>0</v>
      </c>
      <c r="F79" s="65">
        <f>SUMIFS(CAPEX!$AA$4:$AA$1273,CAPEX!$I$4:$I$1273,Summary!$A$73,CAPEX!$G$4:$G$1273,Summary!A79,CAPEX!$V$4:$V$1273,"&gt;"&amp;10)</f>
        <v>215810</v>
      </c>
      <c r="G79" s="134">
        <f t="shared" si="12"/>
        <v>710150</v>
      </c>
      <c r="H79" s="48"/>
      <c r="I79" s="48"/>
      <c r="J79" s="48"/>
      <c r="K79" s="48"/>
      <c r="L79" s="48"/>
      <c r="M79" s="48"/>
      <c r="N79" s="48"/>
      <c r="O79" s="48"/>
      <c r="P79" s="48"/>
    </row>
    <row r="80" spans="1:16" s="40" customFormat="1" x14ac:dyDescent="0.25">
      <c r="A80" s="79" t="s">
        <v>469</v>
      </c>
      <c r="B80" s="3">
        <f>SUMIFS(CAPEX!$AA$4:$AA$1273,CAPEX!$I$4:$I$1273,Summary!$A$73,CAPEX!$G$4:$G$1273,Summary!A80,CAPEX!$V$4:$V$1273,0)</f>
        <v>32500</v>
      </c>
      <c r="C80" s="65">
        <f>SUMIFS(CAPEX!$AA$4:$AA$1273,CAPEX!$I$4:$I$1273,Summary!$A$73,CAPEX!$G$4:$G$1273,Summary!A80,CAPEX!$V$4:$V$1273,1)+SUMIFS(CAPEX!$AA$4:$AA$1273,CAPEX!$I$4:$I$1273,Summary!$A$73,CAPEX!$G$4:$G$1273,Summary!A80,CAPEX!$V$4:$V$1273,2)</f>
        <v>0</v>
      </c>
      <c r="D80" s="65">
        <f>SUMIFS(CAPEX!$AA$4:$AA$1273,CAPEX!$I$4:$I$1273,Summary!$A$73,CAPEX!$G$4:$G$1273,Summary!A80,CAPEX!$V$4:$V$1273,3)+SUMIFS(CAPEX!$AA$4:$AA$1273,CAPEX!$I$4:$I$1273,Summary!$A$73,CAPEX!$G$4:$G$1273,Summary!A80,CAPEX!$V$4:$V$1273,4)+SUMIFS(CAPEX!$AA$4:$AA$1273,CAPEX!$I$4:$I$1273,Summary!$A$73,CAPEX!$G$4:$G$1273,Summary!A80,CAPEX!$V$4:$V$1273,5)</f>
        <v>0</v>
      </c>
      <c r="E80" s="65">
        <f>SUMIFS(CAPEX!$AA$4:$AA$1273,CAPEX!$I$4:$I$1273,Summary!$A$73,CAPEX!$G$4:$G$1273,Summary!A80,CAPEX!$V$4:$V$1273,6)+SUMIFS(CAPEX!$AA$4:$AA$1273,CAPEX!$I$4:$I$1273,Summary!$A$73,CAPEX!$G$4:$G$1273,Summary!A80,CAPEX!$V$4:$V$1273,7)+SUMIFS(CAPEX!$AA$4:$AA$1273,CAPEX!$I$4:$I$1273,Summary!$A$73,CAPEX!$G$4:$G$1273,Summary!A80,CAPEX!$V$4:$V$1273,8)+SUMIFS(CAPEX!$AA$4:$AA$1273,CAPEX!$I$4:$I$1273,Summary!$A$73,CAPEX!$G$4:$G$1273,Summary!A80,CAPEX!$V$4:$V$1273,9)+SUMIFS(CAPEX!$AA$4:$AA$1273,CAPEX!$I$4:$I$1273,Summary!$A$73,CAPEX!$G$4:$G$1273,Summary!A80,CAPEX!$V$4:$V$1273,10)</f>
        <v>0</v>
      </c>
      <c r="F80" s="65">
        <f>SUMIFS(CAPEX!$AA$4:$AA$1273,CAPEX!$I$4:$I$1273,Summary!$A$73,CAPEX!$G$4:$G$1273,Summary!A80,CAPEX!$V$4:$V$1273,"&gt;"&amp;10)</f>
        <v>0</v>
      </c>
      <c r="G80" s="134">
        <f t="shared" si="12"/>
        <v>32500</v>
      </c>
      <c r="H80" s="48"/>
      <c r="I80" s="48"/>
      <c r="J80" s="48"/>
      <c r="K80" s="48"/>
      <c r="L80" s="48"/>
      <c r="M80" s="48"/>
      <c r="N80" s="48"/>
      <c r="O80" s="48"/>
      <c r="P80" s="48"/>
    </row>
    <row r="81" spans="1:16" s="40" customFormat="1" x14ac:dyDescent="0.25">
      <c r="A81" s="79" t="s">
        <v>265</v>
      </c>
      <c r="B81" s="3">
        <f>SUMIFS(CAPEX!$AA$4:$AA$1273,CAPEX!$I$4:$I$1273,Summary!$A$73,CAPEX!$G$4:$G$1273,Summary!A81,CAPEX!$V$4:$V$1273,0)</f>
        <v>434040</v>
      </c>
      <c r="C81" s="65">
        <f>SUMIFS(CAPEX!$AA$4:$AA$1273,CAPEX!$I$4:$I$1273,Summary!$A$73,CAPEX!$G$4:$G$1273,Summary!A81,CAPEX!$V$4:$V$1273,1)+SUMIFS(CAPEX!$AA$4:$AA$1273,CAPEX!$I$4:$I$1273,Summary!$A$73,CAPEX!$G$4:$G$1273,Summary!A81,CAPEX!$V$4:$V$1273,2)</f>
        <v>0</v>
      </c>
      <c r="D81" s="65">
        <f>SUMIFS(CAPEX!$AA$4:$AA$1273,CAPEX!$I$4:$I$1273,Summary!$A$73,CAPEX!$G$4:$G$1273,Summary!A81,CAPEX!$V$4:$V$1273,3)+SUMIFS(CAPEX!$AA$4:$AA$1273,CAPEX!$I$4:$I$1273,Summary!$A$73,CAPEX!$G$4:$G$1273,Summary!A81,CAPEX!$V$4:$V$1273,4)+SUMIFS(CAPEX!$AA$4:$AA$1273,CAPEX!$I$4:$I$1273,Summary!$A$73,CAPEX!$G$4:$G$1273,Summary!A81,CAPEX!$V$4:$V$1273,5)</f>
        <v>0</v>
      </c>
      <c r="E81" s="65">
        <f>SUMIFS(CAPEX!$AA$4:$AA$1273,CAPEX!$I$4:$I$1273,Summary!$A$73,CAPEX!$G$4:$G$1273,Summary!A81,CAPEX!$V$4:$V$1273,6)+SUMIFS(CAPEX!$AA$4:$AA$1273,CAPEX!$I$4:$I$1273,Summary!$A$73,CAPEX!$G$4:$G$1273,Summary!A81,CAPEX!$V$4:$V$1273,7)+SUMIFS(CAPEX!$AA$4:$AA$1273,CAPEX!$I$4:$I$1273,Summary!$A$73,CAPEX!$G$4:$G$1273,Summary!A81,CAPEX!$V$4:$V$1273,8)+SUMIFS(CAPEX!$AA$4:$AA$1273,CAPEX!$I$4:$I$1273,Summary!$A$73,CAPEX!$G$4:$G$1273,Summary!A81,CAPEX!$V$4:$V$1273,9)+SUMIFS(CAPEX!$AA$4:$AA$1273,CAPEX!$I$4:$I$1273,Summary!$A$73,CAPEX!$G$4:$G$1273,Summary!A81,CAPEX!$V$4:$V$1273,10)</f>
        <v>0</v>
      </c>
      <c r="F81" s="65">
        <f>SUMIFS(CAPEX!$AA$4:$AA$1273,CAPEX!$I$4:$I$1273,Summary!$A$73,CAPEX!$G$4:$G$1273,Summary!A81,CAPEX!$V$4:$V$1273,"&gt;"&amp;10)</f>
        <v>0</v>
      </c>
      <c r="G81" s="134">
        <f t="shared" si="12"/>
        <v>434040</v>
      </c>
      <c r="H81" s="48"/>
      <c r="I81" s="48"/>
      <c r="J81" s="48"/>
      <c r="K81" s="48"/>
      <c r="L81" s="48"/>
      <c r="M81" s="48"/>
      <c r="N81" s="48"/>
      <c r="O81" s="48"/>
      <c r="P81" s="48"/>
    </row>
    <row r="82" spans="1:16" s="40" customFormat="1" x14ac:dyDescent="0.25">
      <c r="A82" s="79" t="s">
        <v>211</v>
      </c>
      <c r="B82" s="3">
        <f>SUMIFS(CAPEX!$AA$4:$AA$1273,CAPEX!$I$4:$I$1273,Summary!$A$73,CAPEX!$G$4:$G$1273,Summary!A82,CAPEX!$V$4:$V$1273,0)</f>
        <v>247620</v>
      </c>
      <c r="C82" s="65">
        <f>SUMIFS(CAPEX!$AA$4:$AA$1273,CAPEX!$I$4:$I$1273,Summary!$A$73,CAPEX!$G$4:$G$1273,Summary!A82,CAPEX!$V$4:$V$1273,1)+SUMIFS(CAPEX!$AA$4:$AA$1273,CAPEX!$I$4:$I$1273,Summary!$A$73,CAPEX!$G$4:$G$1273,Summary!A82,CAPEX!$V$4:$V$1273,2)</f>
        <v>0</v>
      </c>
      <c r="D82" s="65">
        <f>SUMIFS(CAPEX!$AA$4:$AA$1273,CAPEX!$I$4:$I$1273,Summary!$A$73,CAPEX!$G$4:$G$1273,Summary!A82,CAPEX!$V$4:$V$1273,3)+SUMIFS(CAPEX!$AA$4:$AA$1273,CAPEX!$I$4:$I$1273,Summary!$A$73,CAPEX!$G$4:$G$1273,Summary!A82,CAPEX!$V$4:$V$1273,4)+SUMIFS(CAPEX!$AA$4:$AA$1273,CAPEX!$I$4:$I$1273,Summary!$A$73,CAPEX!$G$4:$G$1273,Summary!A82,CAPEX!$V$4:$V$1273,5)</f>
        <v>871340</v>
      </c>
      <c r="E82" s="65">
        <f>SUMIFS(CAPEX!$AA$4:$AA$1273,CAPEX!$I$4:$I$1273,Summary!$A$73,CAPEX!$G$4:$G$1273,Summary!A82,CAPEX!$V$4:$V$1273,6)+SUMIFS(CAPEX!$AA$4:$AA$1273,CAPEX!$I$4:$I$1273,Summary!$A$73,CAPEX!$G$4:$G$1273,Summary!A82,CAPEX!$V$4:$V$1273,7)+SUMIFS(CAPEX!$AA$4:$AA$1273,CAPEX!$I$4:$I$1273,Summary!$A$73,CAPEX!$G$4:$G$1273,Summary!A82,CAPEX!$V$4:$V$1273,8)+SUMIFS(CAPEX!$AA$4:$AA$1273,CAPEX!$I$4:$I$1273,Summary!$A$73,CAPEX!$G$4:$G$1273,Summary!A82,CAPEX!$V$4:$V$1273,9)+SUMIFS(CAPEX!$AA$4:$AA$1273,CAPEX!$I$4:$I$1273,Summary!$A$73,CAPEX!$G$4:$G$1273,Summary!A82,CAPEX!$V$4:$V$1273,10)</f>
        <v>110950</v>
      </c>
      <c r="F82" s="65">
        <f>SUMIFS(CAPEX!$AA$4:$AA$1273,CAPEX!$I$4:$I$1273,Summary!$A$73,CAPEX!$G$4:$G$1273,Summary!A82,CAPEX!$V$4:$V$1273,"&gt;"&amp;10)</f>
        <v>1929390</v>
      </c>
      <c r="G82" s="134">
        <f t="shared" si="12"/>
        <v>3159300</v>
      </c>
      <c r="H82" s="48"/>
      <c r="I82" s="48"/>
      <c r="J82" s="48"/>
      <c r="K82" s="48"/>
      <c r="L82" s="48"/>
      <c r="M82" s="48"/>
      <c r="N82" s="48"/>
      <c r="O82" s="48"/>
      <c r="P82" s="48"/>
    </row>
    <row r="83" spans="1:16" s="40" customFormat="1" x14ac:dyDescent="0.25">
      <c r="A83" s="79" t="s">
        <v>195</v>
      </c>
      <c r="B83" s="3">
        <f>SUMIFS(CAPEX!$AA$4:$AA$1273,CAPEX!$I$4:$I$1273,Summary!$A$73,CAPEX!$G$4:$G$1273,Summary!A83,CAPEX!$V$4:$V$1273,0)</f>
        <v>130440</v>
      </c>
      <c r="C83" s="65">
        <f>SUMIFS(CAPEX!$AA$4:$AA$1273,CAPEX!$I$4:$I$1273,Summary!$A$73,CAPEX!$G$4:$G$1273,Summary!A83,CAPEX!$V$4:$V$1273,1)+SUMIFS(CAPEX!$AA$4:$AA$1273,CAPEX!$I$4:$I$1273,Summary!$A$73,CAPEX!$G$4:$G$1273,Summary!A83,CAPEX!$V$4:$V$1273,2)</f>
        <v>49570</v>
      </c>
      <c r="D83" s="65">
        <f>SUMIFS(CAPEX!$AA$4:$AA$1273,CAPEX!$I$4:$I$1273,Summary!$A$73,CAPEX!$G$4:$G$1273,Summary!A83,CAPEX!$V$4:$V$1273,3)+SUMIFS(CAPEX!$AA$4:$AA$1273,CAPEX!$I$4:$I$1273,Summary!$A$73,CAPEX!$G$4:$G$1273,Summary!A83,CAPEX!$V$4:$V$1273,4)+SUMIFS(CAPEX!$AA$4:$AA$1273,CAPEX!$I$4:$I$1273,Summary!$A$73,CAPEX!$G$4:$G$1273,Summary!A83,CAPEX!$V$4:$V$1273,5)</f>
        <v>25020</v>
      </c>
      <c r="E83" s="65">
        <f>SUMIFS(CAPEX!$AA$4:$AA$1273,CAPEX!$I$4:$I$1273,Summary!$A$73,CAPEX!$G$4:$G$1273,Summary!A83,CAPEX!$V$4:$V$1273,6)+SUMIFS(CAPEX!$AA$4:$AA$1273,CAPEX!$I$4:$I$1273,Summary!$A$73,CAPEX!$G$4:$G$1273,Summary!A83,CAPEX!$V$4:$V$1273,7)+SUMIFS(CAPEX!$AA$4:$AA$1273,CAPEX!$I$4:$I$1273,Summary!$A$73,CAPEX!$G$4:$G$1273,Summary!A83,CAPEX!$V$4:$V$1273,8)+SUMIFS(CAPEX!$AA$4:$AA$1273,CAPEX!$I$4:$I$1273,Summary!$A$73,CAPEX!$G$4:$G$1273,Summary!A83,CAPEX!$V$4:$V$1273,9)+SUMIFS(CAPEX!$AA$4:$AA$1273,CAPEX!$I$4:$I$1273,Summary!$A$73,CAPEX!$G$4:$G$1273,Summary!A83,CAPEX!$V$4:$V$1273,10)</f>
        <v>113020</v>
      </c>
      <c r="F83" s="65">
        <f>SUMIFS(CAPEX!$AA$4:$AA$1273,CAPEX!$I$4:$I$1273,Summary!$A$73,CAPEX!$G$4:$G$1273,Summary!A83,CAPEX!$V$4:$V$1273,"&gt;"&amp;10)</f>
        <v>157920</v>
      </c>
      <c r="G83" s="134">
        <f t="shared" si="12"/>
        <v>475970</v>
      </c>
      <c r="H83" s="48"/>
      <c r="I83" s="48"/>
      <c r="J83" s="48"/>
      <c r="K83" s="48"/>
      <c r="L83" s="48"/>
      <c r="M83" s="48"/>
      <c r="N83" s="48"/>
      <c r="O83" s="48"/>
      <c r="P83" s="48"/>
    </row>
    <row r="84" spans="1:16" s="40" customFormat="1" x14ac:dyDescent="0.25">
      <c r="A84" s="79" t="s">
        <v>313</v>
      </c>
      <c r="B84" s="3">
        <f>SUMIFS(CAPEX!$AA$4:$AA$1273,CAPEX!$I$4:$I$1273,Summary!$A$73,CAPEX!$G$4:$G$1273,Summary!A84,CAPEX!$V$4:$V$1273,0)</f>
        <v>0</v>
      </c>
      <c r="C84" s="65">
        <f>SUMIFS(CAPEX!$AA$4:$AA$1273,CAPEX!$I$4:$I$1273,Summary!$A$73,CAPEX!$G$4:$G$1273,Summary!A84,CAPEX!$V$4:$V$1273,1)+SUMIFS(CAPEX!$AA$4:$AA$1273,CAPEX!$I$4:$I$1273,Summary!$A$73,CAPEX!$G$4:$G$1273,Summary!A84,CAPEX!$V$4:$V$1273,2)</f>
        <v>0</v>
      </c>
      <c r="D84" s="65">
        <f>SUMIFS(CAPEX!$AA$4:$AA$1273,CAPEX!$I$4:$I$1273,Summary!$A$73,CAPEX!$G$4:$G$1273,Summary!A84,CAPEX!$V$4:$V$1273,3)+SUMIFS(CAPEX!$AA$4:$AA$1273,CAPEX!$I$4:$I$1273,Summary!$A$73,CAPEX!$G$4:$G$1273,Summary!A84,CAPEX!$V$4:$V$1273,4)+SUMIFS(CAPEX!$AA$4:$AA$1273,CAPEX!$I$4:$I$1273,Summary!$A$73,CAPEX!$G$4:$G$1273,Summary!A84,CAPEX!$V$4:$V$1273,5)</f>
        <v>0</v>
      </c>
      <c r="E84" s="65">
        <f>SUMIFS(CAPEX!$AA$4:$AA$1273,CAPEX!$I$4:$I$1273,Summary!$A$73,CAPEX!$G$4:$G$1273,Summary!A84,CAPEX!$V$4:$V$1273,6)+SUMIFS(CAPEX!$AA$4:$AA$1273,CAPEX!$I$4:$I$1273,Summary!$A$73,CAPEX!$G$4:$G$1273,Summary!A84,CAPEX!$V$4:$V$1273,7)+SUMIFS(CAPEX!$AA$4:$AA$1273,CAPEX!$I$4:$I$1273,Summary!$A$73,CAPEX!$G$4:$G$1273,Summary!A84,CAPEX!$V$4:$V$1273,8)+SUMIFS(CAPEX!$AA$4:$AA$1273,CAPEX!$I$4:$I$1273,Summary!$A$73,CAPEX!$G$4:$G$1273,Summary!A84,CAPEX!$V$4:$V$1273,9)+SUMIFS(CAPEX!$AA$4:$AA$1273,CAPEX!$I$4:$I$1273,Summary!$A$73,CAPEX!$G$4:$G$1273,Summary!A84,CAPEX!$V$4:$V$1273,10)</f>
        <v>0</v>
      </c>
      <c r="F84" s="65">
        <f>SUMIFS(CAPEX!$AA$4:$AA$1273,CAPEX!$I$4:$I$1273,Summary!$A$73,CAPEX!$G$4:$G$1273,Summary!A84,CAPEX!$V$4:$V$1273,"&gt;"&amp;10)</f>
        <v>0</v>
      </c>
      <c r="G84" s="134">
        <f t="shared" si="12"/>
        <v>0</v>
      </c>
      <c r="H84" s="48"/>
      <c r="I84" s="48"/>
      <c r="J84" s="48"/>
      <c r="K84" s="48"/>
      <c r="L84" s="48"/>
      <c r="M84" s="48"/>
      <c r="N84" s="48"/>
      <c r="O84" s="48"/>
      <c r="P84" s="48"/>
    </row>
    <row r="85" spans="1:16" s="40" customFormat="1" x14ac:dyDescent="0.25">
      <c r="A85" s="79" t="s">
        <v>697</v>
      </c>
      <c r="B85" s="3">
        <f>SUMIFS(CAPEX!$AA$4:$AA$1273,CAPEX!$I$4:$I$1273,Summary!$A$73,CAPEX!$G$4:$G$1273,Summary!A85,CAPEX!$V$4:$V$1273,0)</f>
        <v>0</v>
      </c>
      <c r="C85" s="65">
        <f>SUMIFS(CAPEX!$AA$4:$AA$1273,CAPEX!$I$4:$I$1273,Summary!$A$73,CAPEX!$G$4:$G$1273,Summary!A85,CAPEX!$V$4:$V$1273,1)+SUMIFS(CAPEX!$AA$4:$AA$1273,CAPEX!$I$4:$I$1273,Summary!$A$73,CAPEX!$G$4:$G$1273,Summary!A85,CAPEX!$V$4:$V$1273,2)</f>
        <v>0</v>
      </c>
      <c r="D85" s="65">
        <f>SUMIFS(CAPEX!$AA$4:$AA$1273,CAPEX!$I$4:$I$1273,Summary!$A$73,CAPEX!$G$4:$G$1273,Summary!A85,CAPEX!$V$4:$V$1273,3)+SUMIFS(CAPEX!$AA$4:$AA$1273,CAPEX!$I$4:$I$1273,Summary!$A$73,CAPEX!$G$4:$G$1273,Summary!A85,CAPEX!$V$4:$V$1273,4)+SUMIFS(CAPEX!$AA$4:$AA$1273,CAPEX!$I$4:$I$1273,Summary!$A$73,CAPEX!$G$4:$G$1273,Summary!A85,CAPEX!$V$4:$V$1273,5)</f>
        <v>0</v>
      </c>
      <c r="E85" s="65">
        <f>SUMIFS(CAPEX!$AA$4:$AA$1273,CAPEX!$I$4:$I$1273,Summary!$A$73,CAPEX!$G$4:$G$1273,Summary!A85,CAPEX!$V$4:$V$1273,6)+SUMIFS(CAPEX!$AA$4:$AA$1273,CAPEX!$I$4:$I$1273,Summary!$A$73,CAPEX!$G$4:$G$1273,Summary!A85,CAPEX!$V$4:$V$1273,7)+SUMIFS(CAPEX!$AA$4:$AA$1273,CAPEX!$I$4:$I$1273,Summary!$A$73,CAPEX!$G$4:$G$1273,Summary!A85,CAPEX!$V$4:$V$1273,8)+SUMIFS(CAPEX!$AA$4:$AA$1273,CAPEX!$I$4:$I$1273,Summary!$A$73,CAPEX!$G$4:$G$1273,Summary!A85,CAPEX!$V$4:$V$1273,9)+SUMIFS(CAPEX!$AA$4:$AA$1273,CAPEX!$I$4:$I$1273,Summary!$A$73,CAPEX!$G$4:$G$1273,Summary!A85,CAPEX!$V$4:$V$1273,10)</f>
        <v>0</v>
      </c>
      <c r="F85" s="65">
        <f>SUMIFS(CAPEX!$AA$4:$AA$1273,CAPEX!$I$4:$I$1273,Summary!$A$73,CAPEX!$G$4:$G$1273,Summary!A85,CAPEX!$V$4:$V$1273,"&gt;"&amp;10)</f>
        <v>0</v>
      </c>
      <c r="G85" s="134">
        <f t="shared" si="12"/>
        <v>0</v>
      </c>
      <c r="H85" s="48"/>
      <c r="I85" s="48"/>
      <c r="J85" s="48"/>
      <c r="K85" s="48"/>
      <c r="L85" s="48"/>
      <c r="M85" s="48"/>
      <c r="N85" s="48"/>
      <c r="O85" s="48"/>
      <c r="P85" s="48"/>
    </row>
    <row r="86" spans="1:16" s="40" customFormat="1" x14ac:dyDescent="0.25">
      <c r="A86" s="79" t="s">
        <v>228</v>
      </c>
      <c r="B86" s="3">
        <f>SUMIFS(CAPEX!$AA$4:$AA$1273,CAPEX!$I$4:$I$1273,Summary!$A$73,CAPEX!$G$4:$G$1273,Summary!A86,CAPEX!$V$4:$V$1273,0)</f>
        <v>52970</v>
      </c>
      <c r="C86" s="65">
        <f>SUMIFS(CAPEX!$AA$4:$AA$1273,CAPEX!$I$4:$I$1273,Summary!$A$73,CAPEX!$G$4:$G$1273,Summary!A86,CAPEX!$V$4:$V$1273,1)+SUMIFS(CAPEX!$AA$4:$AA$1273,CAPEX!$I$4:$I$1273,Summary!$A$73,CAPEX!$G$4:$G$1273,Summary!A86,CAPEX!$V$4:$V$1273,2)</f>
        <v>0</v>
      </c>
      <c r="D86" s="65">
        <f>SUMIFS(CAPEX!$AA$4:$AA$1273,CAPEX!$I$4:$I$1273,Summary!$A$73,CAPEX!$G$4:$G$1273,Summary!A86,CAPEX!$V$4:$V$1273,3)+SUMIFS(CAPEX!$AA$4:$AA$1273,CAPEX!$I$4:$I$1273,Summary!$A$73,CAPEX!$G$4:$G$1273,Summary!A86,CAPEX!$V$4:$V$1273,4)+SUMIFS(CAPEX!$AA$4:$AA$1273,CAPEX!$I$4:$I$1273,Summary!$A$73,CAPEX!$G$4:$G$1273,Summary!A86,CAPEX!$V$4:$V$1273,5)</f>
        <v>0</v>
      </c>
      <c r="E86" s="65">
        <f>SUMIFS(CAPEX!$AA$4:$AA$1273,CAPEX!$I$4:$I$1273,Summary!$A$73,CAPEX!$G$4:$G$1273,Summary!A86,CAPEX!$V$4:$V$1273,6)+SUMIFS(CAPEX!$AA$4:$AA$1273,CAPEX!$I$4:$I$1273,Summary!$A$73,CAPEX!$G$4:$G$1273,Summary!A86,CAPEX!$V$4:$V$1273,7)+SUMIFS(CAPEX!$AA$4:$AA$1273,CAPEX!$I$4:$I$1273,Summary!$A$73,CAPEX!$G$4:$G$1273,Summary!A86,CAPEX!$V$4:$V$1273,8)+SUMIFS(CAPEX!$AA$4:$AA$1273,CAPEX!$I$4:$I$1273,Summary!$A$73,CAPEX!$G$4:$G$1273,Summary!A86,CAPEX!$V$4:$V$1273,9)+SUMIFS(CAPEX!$AA$4:$AA$1273,CAPEX!$I$4:$I$1273,Summary!$A$73,CAPEX!$G$4:$G$1273,Summary!A86,CAPEX!$V$4:$V$1273,10)</f>
        <v>0</v>
      </c>
      <c r="F86" s="65">
        <f>SUMIFS(CAPEX!$AA$4:$AA$1273,CAPEX!$I$4:$I$1273,Summary!$A$73,CAPEX!$G$4:$G$1273,Summary!A86,CAPEX!$V$4:$V$1273,"&gt;"&amp;10)</f>
        <v>0</v>
      </c>
      <c r="G86" s="134">
        <f t="shared" si="12"/>
        <v>52970</v>
      </c>
      <c r="H86" s="48"/>
      <c r="I86" s="48"/>
      <c r="J86" s="48"/>
      <c r="K86" s="48"/>
      <c r="L86" s="48"/>
      <c r="M86" s="48"/>
      <c r="N86" s="48"/>
      <c r="O86" s="48"/>
      <c r="P86" s="48"/>
    </row>
    <row r="87" spans="1:16" s="40" customFormat="1" x14ac:dyDescent="0.25">
      <c r="A87" s="79" t="s">
        <v>226</v>
      </c>
      <c r="B87" s="3">
        <f>SUMIFS(CAPEX!$AA$4:$AA$1273,CAPEX!$I$4:$I$1273,Summary!$A$73,CAPEX!$G$4:$G$1273,Summary!A87,CAPEX!$V$4:$V$1273,0)</f>
        <v>207020</v>
      </c>
      <c r="C87" s="65">
        <f>SUMIFS(CAPEX!$AA$4:$AA$1273,CAPEX!$I$4:$I$1273,Summary!$A$73,CAPEX!$G$4:$G$1273,Summary!A87,CAPEX!$V$4:$V$1273,1)+SUMIFS(CAPEX!$AA$4:$AA$1273,CAPEX!$I$4:$I$1273,Summary!$A$73,CAPEX!$G$4:$G$1273,Summary!A87,CAPEX!$V$4:$V$1273,2)</f>
        <v>0</v>
      </c>
      <c r="D87" s="65">
        <f>SUMIFS(CAPEX!$AA$4:$AA$1273,CAPEX!$I$4:$I$1273,Summary!$A$73,CAPEX!$G$4:$G$1273,Summary!A87,CAPEX!$V$4:$V$1273,3)+SUMIFS(CAPEX!$AA$4:$AA$1273,CAPEX!$I$4:$I$1273,Summary!$A$73,CAPEX!$G$4:$G$1273,Summary!A87,CAPEX!$V$4:$V$1273,4)+SUMIFS(CAPEX!$AA$4:$AA$1273,CAPEX!$I$4:$I$1273,Summary!$A$73,CAPEX!$G$4:$G$1273,Summary!A87,CAPEX!$V$4:$V$1273,5)</f>
        <v>0</v>
      </c>
      <c r="E87" s="65">
        <f>SUMIFS(CAPEX!$AA$4:$AA$1273,CAPEX!$I$4:$I$1273,Summary!$A$73,CAPEX!$G$4:$G$1273,Summary!A87,CAPEX!$V$4:$V$1273,6)+SUMIFS(CAPEX!$AA$4:$AA$1273,CAPEX!$I$4:$I$1273,Summary!$A$73,CAPEX!$G$4:$G$1273,Summary!A87,CAPEX!$V$4:$V$1273,7)+SUMIFS(CAPEX!$AA$4:$AA$1273,CAPEX!$I$4:$I$1273,Summary!$A$73,CAPEX!$G$4:$G$1273,Summary!A87,CAPEX!$V$4:$V$1273,8)+SUMIFS(CAPEX!$AA$4:$AA$1273,CAPEX!$I$4:$I$1273,Summary!$A$73,CAPEX!$G$4:$G$1273,Summary!A87,CAPEX!$V$4:$V$1273,9)+SUMIFS(CAPEX!$AA$4:$AA$1273,CAPEX!$I$4:$I$1273,Summary!$A$73,CAPEX!$G$4:$G$1273,Summary!A87,CAPEX!$V$4:$V$1273,10)</f>
        <v>122360</v>
      </c>
      <c r="F87" s="65">
        <f>SUMIFS(CAPEX!$AA$4:$AA$1273,CAPEX!$I$4:$I$1273,Summary!$A$73,CAPEX!$G$4:$G$1273,Summary!A87,CAPEX!$V$4:$V$1273,"&gt;"&amp;10)</f>
        <v>1663640</v>
      </c>
      <c r="G87" s="134">
        <f t="shared" si="12"/>
        <v>1993020</v>
      </c>
      <c r="H87" s="48"/>
      <c r="I87" s="48"/>
      <c r="J87" s="48"/>
      <c r="K87" s="48"/>
      <c r="L87" s="48"/>
      <c r="M87" s="48"/>
      <c r="N87" s="48"/>
      <c r="O87" s="48"/>
      <c r="P87" s="48"/>
    </row>
    <row r="88" spans="1:16" s="40" customFormat="1" x14ac:dyDescent="0.25">
      <c r="A88" s="79" t="s">
        <v>256</v>
      </c>
      <c r="B88" s="3">
        <f>SUMIFS(CAPEX!$AA$4:$AA$1273,CAPEX!$I$4:$I$1273,Summary!$A$73,CAPEX!$G$4:$G$1273,Summary!A88,CAPEX!$V$4:$V$1273,0)</f>
        <v>0</v>
      </c>
      <c r="C88" s="65">
        <f>SUMIFS(CAPEX!$AA$4:$AA$1273,CAPEX!$I$4:$I$1273,Summary!$A$73,CAPEX!$G$4:$G$1273,Summary!A88,CAPEX!$V$4:$V$1273,1)+SUMIFS(CAPEX!$AA$4:$AA$1273,CAPEX!$I$4:$I$1273,Summary!$A$73,CAPEX!$G$4:$G$1273,Summary!A88,CAPEX!$V$4:$V$1273,2)</f>
        <v>0</v>
      </c>
      <c r="D88" s="65">
        <f>SUMIFS(CAPEX!$AA$4:$AA$1273,CAPEX!$I$4:$I$1273,Summary!$A$73,CAPEX!$G$4:$G$1273,Summary!A88,CAPEX!$V$4:$V$1273,3)+SUMIFS(CAPEX!$AA$4:$AA$1273,CAPEX!$I$4:$I$1273,Summary!$A$73,CAPEX!$G$4:$G$1273,Summary!A88,CAPEX!$V$4:$V$1273,4)+SUMIFS(CAPEX!$AA$4:$AA$1273,CAPEX!$I$4:$I$1273,Summary!$A$73,CAPEX!$G$4:$G$1273,Summary!A88,CAPEX!$V$4:$V$1273,5)</f>
        <v>0</v>
      </c>
      <c r="E88" s="65">
        <f>SUMIFS(CAPEX!$AA$4:$AA$1273,CAPEX!$I$4:$I$1273,Summary!$A$73,CAPEX!$G$4:$G$1273,Summary!A88,CAPEX!$V$4:$V$1273,6)+SUMIFS(CAPEX!$AA$4:$AA$1273,CAPEX!$I$4:$I$1273,Summary!$A$73,CAPEX!$G$4:$G$1273,Summary!A88,CAPEX!$V$4:$V$1273,7)+SUMIFS(CAPEX!$AA$4:$AA$1273,CAPEX!$I$4:$I$1273,Summary!$A$73,CAPEX!$G$4:$G$1273,Summary!A88,CAPEX!$V$4:$V$1273,8)+SUMIFS(CAPEX!$AA$4:$AA$1273,CAPEX!$I$4:$I$1273,Summary!$A$73,CAPEX!$G$4:$G$1273,Summary!A88,CAPEX!$V$4:$V$1273,9)+SUMIFS(CAPEX!$AA$4:$AA$1273,CAPEX!$I$4:$I$1273,Summary!$A$73,CAPEX!$G$4:$G$1273,Summary!A88,CAPEX!$V$4:$V$1273,10)</f>
        <v>0</v>
      </c>
      <c r="F88" s="65">
        <f>SUMIFS(CAPEX!$AA$4:$AA$1273,CAPEX!$I$4:$I$1273,Summary!$A$73,CAPEX!$G$4:$G$1273,Summary!A88,CAPEX!$V$4:$V$1273,"&gt;"&amp;10)</f>
        <v>0</v>
      </c>
      <c r="G88" s="134">
        <f t="shared" si="12"/>
        <v>0</v>
      </c>
      <c r="H88" s="48"/>
      <c r="I88" s="48"/>
      <c r="J88" s="48"/>
      <c r="K88" s="48"/>
      <c r="L88" s="48"/>
      <c r="M88" s="48"/>
      <c r="N88" s="48"/>
      <c r="O88" s="48"/>
      <c r="P88" s="48"/>
    </row>
    <row r="89" spans="1:16" s="40" customFormat="1" x14ac:dyDescent="0.25">
      <c r="A89" s="79" t="s">
        <v>578</v>
      </c>
      <c r="B89" s="3">
        <f>SUMIFS(CAPEX!$AA$4:$AA$1273,CAPEX!$I$4:$I$1273,Summary!$A$73,CAPEX!$G$4:$G$1273,Summary!A89,CAPEX!$V$4:$V$1273,0)</f>
        <v>3906300</v>
      </c>
      <c r="C89" s="65">
        <f>SUMIFS(CAPEX!$AA$4:$AA$1273,CAPEX!$I$4:$I$1273,Summary!$A$73,CAPEX!$G$4:$G$1273,Summary!A89,CAPEX!$V$4:$V$1273,1)+SUMIFS(CAPEX!$AA$4:$AA$1273,CAPEX!$I$4:$I$1273,Summary!$A$73,CAPEX!$G$4:$G$1273,Summary!A89,CAPEX!$V$4:$V$1273,2)</f>
        <v>0</v>
      </c>
      <c r="D89" s="65">
        <f>SUMIFS(CAPEX!$AA$4:$AA$1273,CAPEX!$I$4:$I$1273,Summary!$A$73,CAPEX!$G$4:$G$1273,Summary!A89,CAPEX!$V$4:$V$1273,3)+SUMIFS(CAPEX!$AA$4:$AA$1273,CAPEX!$I$4:$I$1273,Summary!$A$73,CAPEX!$G$4:$G$1273,Summary!A89,CAPEX!$V$4:$V$1273,4)+SUMIFS(CAPEX!$AA$4:$AA$1273,CAPEX!$I$4:$I$1273,Summary!$A$73,CAPEX!$G$4:$G$1273,Summary!A89,CAPEX!$V$4:$V$1273,5)</f>
        <v>0</v>
      </c>
      <c r="E89" s="65">
        <f>SUMIFS(CAPEX!$AA$4:$AA$1273,CAPEX!$I$4:$I$1273,Summary!$A$73,CAPEX!$G$4:$G$1273,Summary!A89,CAPEX!$V$4:$V$1273,6)+SUMIFS(CAPEX!$AA$4:$AA$1273,CAPEX!$I$4:$I$1273,Summary!$A$73,CAPEX!$G$4:$G$1273,Summary!A89,CAPEX!$V$4:$V$1273,7)+SUMIFS(CAPEX!$AA$4:$AA$1273,CAPEX!$I$4:$I$1273,Summary!$A$73,CAPEX!$G$4:$G$1273,Summary!A89,CAPEX!$V$4:$V$1273,8)+SUMIFS(CAPEX!$AA$4:$AA$1273,CAPEX!$I$4:$I$1273,Summary!$A$73,CAPEX!$G$4:$G$1273,Summary!A89,CAPEX!$V$4:$V$1273,9)+SUMIFS(CAPEX!$AA$4:$AA$1273,CAPEX!$I$4:$I$1273,Summary!$A$73,CAPEX!$G$4:$G$1273,Summary!A89,CAPEX!$V$4:$V$1273,10)</f>
        <v>0</v>
      </c>
      <c r="F89" s="65">
        <f>SUMIFS(CAPEX!$AA$4:$AA$1273,CAPEX!$I$4:$I$1273,Summary!$A$73,CAPEX!$G$4:$G$1273,Summary!A89,CAPEX!$V$4:$V$1273,"&gt;"&amp;10)</f>
        <v>0</v>
      </c>
      <c r="G89" s="134">
        <f t="shared" si="12"/>
        <v>3906300</v>
      </c>
      <c r="H89" s="48"/>
      <c r="I89" s="48"/>
      <c r="J89" s="48"/>
      <c r="K89" s="48"/>
      <c r="L89" s="48"/>
      <c r="M89" s="48"/>
      <c r="N89" s="48"/>
      <c r="O89" s="48"/>
      <c r="P89" s="48"/>
    </row>
    <row r="90" spans="1:16" s="40" customFormat="1" x14ac:dyDescent="0.25">
      <c r="A90" s="79" t="s">
        <v>403</v>
      </c>
      <c r="B90" s="3">
        <f>SUMIFS(CAPEX!$AA$4:$AA$1273,CAPEX!$I$4:$I$1273,Summary!$A$73,CAPEX!$G$4:$G$1273,Summary!A90,CAPEX!$V$4:$V$1273,0)</f>
        <v>0</v>
      </c>
      <c r="C90" s="65">
        <f>SUMIFS(CAPEX!$AA$4:$AA$1273,CAPEX!$I$4:$I$1273,Summary!$A$73,CAPEX!$G$4:$G$1273,Summary!A90,CAPEX!$V$4:$V$1273,1)+SUMIFS(CAPEX!$AA$4:$AA$1273,CAPEX!$I$4:$I$1273,Summary!$A$73,CAPEX!$G$4:$G$1273,Summary!A90,CAPEX!$V$4:$V$1273,2)</f>
        <v>0</v>
      </c>
      <c r="D90" s="65">
        <f>SUMIFS(CAPEX!$AA$4:$AA$1273,CAPEX!$I$4:$I$1273,Summary!$A$73,CAPEX!$G$4:$G$1273,Summary!A90,CAPEX!$V$4:$V$1273,3)+SUMIFS(CAPEX!$AA$4:$AA$1273,CAPEX!$I$4:$I$1273,Summary!$A$73,CAPEX!$G$4:$G$1273,Summary!A90,CAPEX!$V$4:$V$1273,4)+SUMIFS(CAPEX!$AA$4:$AA$1273,CAPEX!$I$4:$I$1273,Summary!$A$73,CAPEX!$G$4:$G$1273,Summary!A90,CAPEX!$V$4:$V$1273,5)</f>
        <v>0</v>
      </c>
      <c r="E90" s="65">
        <f>SUMIFS(CAPEX!$AA$4:$AA$1273,CAPEX!$I$4:$I$1273,Summary!$A$73,CAPEX!$G$4:$G$1273,Summary!A90,CAPEX!$V$4:$V$1273,6)+SUMIFS(CAPEX!$AA$4:$AA$1273,CAPEX!$I$4:$I$1273,Summary!$A$73,CAPEX!$G$4:$G$1273,Summary!A90,CAPEX!$V$4:$V$1273,7)+SUMIFS(CAPEX!$AA$4:$AA$1273,CAPEX!$I$4:$I$1273,Summary!$A$73,CAPEX!$G$4:$G$1273,Summary!A90,CAPEX!$V$4:$V$1273,8)+SUMIFS(CAPEX!$AA$4:$AA$1273,CAPEX!$I$4:$I$1273,Summary!$A$73,CAPEX!$G$4:$G$1273,Summary!A90,CAPEX!$V$4:$V$1273,9)+SUMIFS(CAPEX!$AA$4:$AA$1273,CAPEX!$I$4:$I$1273,Summary!$A$73,CAPEX!$G$4:$G$1273,Summary!A90,CAPEX!$V$4:$V$1273,10)</f>
        <v>0</v>
      </c>
      <c r="F90" s="65">
        <f>SUMIFS(CAPEX!$AA$4:$AA$1273,CAPEX!$I$4:$I$1273,Summary!$A$73,CAPEX!$G$4:$G$1273,Summary!A90,CAPEX!$V$4:$V$1273,"&gt;"&amp;10)</f>
        <v>0</v>
      </c>
      <c r="G90" s="134">
        <f t="shared" si="12"/>
        <v>0</v>
      </c>
      <c r="H90" s="48"/>
      <c r="I90" s="48"/>
      <c r="J90" s="48"/>
      <c r="K90" s="48"/>
      <c r="L90" s="48"/>
      <c r="M90" s="48"/>
      <c r="N90" s="48"/>
      <c r="O90" s="48"/>
      <c r="P90" s="48"/>
    </row>
    <row r="91" spans="1:16" s="40" customFormat="1" x14ac:dyDescent="0.25">
      <c r="A91" s="79" t="s">
        <v>364</v>
      </c>
      <c r="B91" s="3">
        <f>SUMIFS(CAPEX!$AA$4:$AA$1273,CAPEX!$I$4:$I$1273,Summary!$A$73,CAPEX!$G$4:$G$1273,Summary!A91,CAPEX!$V$4:$V$1273,0)</f>
        <v>911080</v>
      </c>
      <c r="C91" s="65">
        <f>SUMIFS(CAPEX!$AA$4:$AA$1273,CAPEX!$I$4:$I$1273,Summary!$A$73,CAPEX!$G$4:$G$1273,Summary!A91,CAPEX!$V$4:$V$1273,1)+SUMIFS(CAPEX!$AA$4:$AA$1273,CAPEX!$I$4:$I$1273,Summary!$A$73,CAPEX!$G$4:$G$1273,Summary!A91,CAPEX!$V$4:$V$1273,2)</f>
        <v>0</v>
      </c>
      <c r="D91" s="65">
        <f>SUMIFS(CAPEX!$AA$4:$AA$1273,CAPEX!$I$4:$I$1273,Summary!$A$73,CAPEX!$G$4:$G$1273,Summary!A91,CAPEX!$V$4:$V$1273,3)+SUMIFS(CAPEX!$AA$4:$AA$1273,CAPEX!$I$4:$I$1273,Summary!$A$73,CAPEX!$G$4:$G$1273,Summary!A91,CAPEX!$V$4:$V$1273,4)+SUMIFS(CAPEX!$AA$4:$AA$1273,CAPEX!$I$4:$I$1273,Summary!$A$73,CAPEX!$G$4:$G$1273,Summary!A91,CAPEX!$V$4:$V$1273,5)</f>
        <v>0</v>
      </c>
      <c r="E91" s="65">
        <f>SUMIFS(CAPEX!$AA$4:$AA$1273,CAPEX!$I$4:$I$1273,Summary!$A$73,CAPEX!$G$4:$G$1273,Summary!A91,CAPEX!$V$4:$V$1273,6)+SUMIFS(CAPEX!$AA$4:$AA$1273,CAPEX!$I$4:$I$1273,Summary!$A$73,CAPEX!$G$4:$G$1273,Summary!A91,CAPEX!$V$4:$V$1273,7)+SUMIFS(CAPEX!$AA$4:$AA$1273,CAPEX!$I$4:$I$1273,Summary!$A$73,CAPEX!$G$4:$G$1273,Summary!A91,CAPEX!$V$4:$V$1273,8)+SUMIFS(CAPEX!$AA$4:$AA$1273,CAPEX!$I$4:$I$1273,Summary!$A$73,CAPEX!$G$4:$G$1273,Summary!A91,CAPEX!$V$4:$V$1273,9)+SUMIFS(CAPEX!$AA$4:$AA$1273,CAPEX!$I$4:$I$1273,Summary!$A$73,CAPEX!$G$4:$G$1273,Summary!A91,CAPEX!$V$4:$V$1273,10)</f>
        <v>0</v>
      </c>
      <c r="F91" s="65">
        <f>SUMIFS(CAPEX!$AA$4:$AA$1273,CAPEX!$I$4:$I$1273,Summary!$A$73,CAPEX!$G$4:$G$1273,Summary!A91,CAPEX!$V$4:$V$1273,"&gt;"&amp;10)</f>
        <v>0</v>
      </c>
      <c r="G91" s="134">
        <f t="shared" si="12"/>
        <v>911080</v>
      </c>
      <c r="H91" s="48"/>
      <c r="I91" s="48"/>
      <c r="J91" s="48"/>
      <c r="K91" s="48"/>
      <c r="L91" s="48"/>
      <c r="M91" s="48"/>
      <c r="N91" s="48"/>
      <c r="O91" s="48"/>
      <c r="P91" s="48"/>
    </row>
    <row r="92" spans="1:16" s="40" customFormat="1" x14ac:dyDescent="0.25">
      <c r="A92" s="79" t="s">
        <v>239</v>
      </c>
      <c r="B92" s="3">
        <f>SUMIFS(CAPEX!$AA$4:$AA$1273,CAPEX!$I$4:$I$1273,Summary!$A$73,CAPEX!$G$4:$G$1273,Summary!A92,CAPEX!$V$4:$V$1273,0)</f>
        <v>730430</v>
      </c>
      <c r="C92" s="65">
        <f>SUMIFS(CAPEX!$AA$4:$AA$1273,CAPEX!$I$4:$I$1273,Summary!$A$73,CAPEX!$G$4:$G$1273,Summary!A92,CAPEX!$V$4:$V$1273,1)+SUMIFS(CAPEX!$AA$4:$AA$1273,CAPEX!$I$4:$I$1273,Summary!$A$73,CAPEX!$G$4:$G$1273,Summary!A92,CAPEX!$V$4:$V$1273,2)</f>
        <v>0</v>
      </c>
      <c r="D92" s="65">
        <f>SUMIFS(CAPEX!$AA$4:$AA$1273,CAPEX!$I$4:$I$1273,Summary!$A$73,CAPEX!$G$4:$G$1273,Summary!A92,CAPEX!$V$4:$V$1273,3)+SUMIFS(CAPEX!$AA$4:$AA$1273,CAPEX!$I$4:$I$1273,Summary!$A$73,CAPEX!$G$4:$G$1273,Summary!A92,CAPEX!$V$4:$V$1273,4)+SUMIFS(CAPEX!$AA$4:$AA$1273,CAPEX!$I$4:$I$1273,Summary!$A$73,CAPEX!$G$4:$G$1273,Summary!A92,CAPEX!$V$4:$V$1273,5)</f>
        <v>0</v>
      </c>
      <c r="E92" s="65">
        <f>SUMIFS(CAPEX!$AA$4:$AA$1273,CAPEX!$I$4:$I$1273,Summary!$A$73,CAPEX!$G$4:$G$1273,Summary!A92,CAPEX!$V$4:$V$1273,6)+SUMIFS(CAPEX!$AA$4:$AA$1273,CAPEX!$I$4:$I$1273,Summary!$A$73,CAPEX!$G$4:$G$1273,Summary!A92,CAPEX!$V$4:$V$1273,7)+SUMIFS(CAPEX!$AA$4:$AA$1273,CAPEX!$I$4:$I$1273,Summary!$A$73,CAPEX!$G$4:$G$1273,Summary!A92,CAPEX!$V$4:$V$1273,8)+SUMIFS(CAPEX!$AA$4:$AA$1273,CAPEX!$I$4:$I$1273,Summary!$A$73,CAPEX!$G$4:$G$1273,Summary!A92,CAPEX!$V$4:$V$1273,9)+SUMIFS(CAPEX!$AA$4:$AA$1273,CAPEX!$I$4:$I$1273,Summary!$A$73,CAPEX!$G$4:$G$1273,Summary!A92,CAPEX!$V$4:$V$1273,10)</f>
        <v>82860</v>
      </c>
      <c r="F92" s="65">
        <f>SUMIFS(CAPEX!$AA$4:$AA$1273,CAPEX!$I$4:$I$1273,Summary!$A$73,CAPEX!$G$4:$G$1273,Summary!A92,CAPEX!$V$4:$V$1273,"&gt;"&amp;10)</f>
        <v>0</v>
      </c>
      <c r="G92" s="134">
        <f t="shared" si="12"/>
        <v>813290</v>
      </c>
      <c r="H92" s="48"/>
      <c r="I92" s="48"/>
      <c r="J92" s="48"/>
      <c r="K92" s="48"/>
      <c r="L92" s="48"/>
      <c r="M92" s="48"/>
      <c r="N92" s="48"/>
      <c r="O92" s="48"/>
      <c r="P92" s="48"/>
    </row>
    <row r="93" spans="1:16" s="40" customFormat="1" x14ac:dyDescent="0.25">
      <c r="A93" s="79" t="s">
        <v>243</v>
      </c>
      <c r="B93" s="3">
        <f>SUMIFS(CAPEX!$AA$4:$AA$1273,CAPEX!$I$4:$I$1273,Summary!$A$73,CAPEX!$G$4:$G$1273,Summary!A93,CAPEX!$V$4:$V$1273,0)</f>
        <v>803460</v>
      </c>
      <c r="C93" s="65">
        <f>SUMIFS(CAPEX!$AA$4:$AA$1273,CAPEX!$I$4:$I$1273,Summary!$A$73,CAPEX!$G$4:$G$1273,Summary!A93,CAPEX!$V$4:$V$1273,1)+SUMIFS(CAPEX!$AA$4:$AA$1273,CAPEX!$I$4:$I$1273,Summary!$A$73,CAPEX!$G$4:$G$1273,Summary!A93,CAPEX!$V$4:$V$1273,2)</f>
        <v>0</v>
      </c>
      <c r="D93" s="65">
        <f>SUMIFS(CAPEX!$AA$4:$AA$1273,CAPEX!$I$4:$I$1273,Summary!$A$73,CAPEX!$G$4:$G$1273,Summary!A93,CAPEX!$V$4:$V$1273,3)+SUMIFS(CAPEX!$AA$4:$AA$1273,CAPEX!$I$4:$I$1273,Summary!$A$73,CAPEX!$G$4:$G$1273,Summary!A93,CAPEX!$V$4:$V$1273,4)+SUMIFS(CAPEX!$AA$4:$AA$1273,CAPEX!$I$4:$I$1273,Summary!$A$73,CAPEX!$G$4:$G$1273,Summary!A93,CAPEX!$V$4:$V$1273,5)</f>
        <v>0</v>
      </c>
      <c r="E93" s="65">
        <f>SUMIFS(CAPEX!$AA$4:$AA$1273,CAPEX!$I$4:$I$1273,Summary!$A$73,CAPEX!$G$4:$G$1273,Summary!A93,CAPEX!$V$4:$V$1273,6)+SUMIFS(CAPEX!$AA$4:$AA$1273,CAPEX!$I$4:$I$1273,Summary!$A$73,CAPEX!$G$4:$G$1273,Summary!A93,CAPEX!$V$4:$V$1273,7)+SUMIFS(CAPEX!$AA$4:$AA$1273,CAPEX!$I$4:$I$1273,Summary!$A$73,CAPEX!$G$4:$G$1273,Summary!A93,CAPEX!$V$4:$V$1273,8)+SUMIFS(CAPEX!$AA$4:$AA$1273,CAPEX!$I$4:$I$1273,Summary!$A$73,CAPEX!$G$4:$G$1273,Summary!A93,CAPEX!$V$4:$V$1273,9)+SUMIFS(CAPEX!$AA$4:$AA$1273,CAPEX!$I$4:$I$1273,Summary!$A$73,CAPEX!$G$4:$G$1273,Summary!A93,CAPEX!$V$4:$V$1273,10)</f>
        <v>91150</v>
      </c>
      <c r="F93" s="65">
        <f>SUMIFS(CAPEX!$AA$4:$AA$1273,CAPEX!$I$4:$I$1273,Summary!$A$73,CAPEX!$G$4:$G$1273,Summary!A93,CAPEX!$V$4:$V$1273,"&gt;"&amp;10)</f>
        <v>0</v>
      </c>
      <c r="G93" s="134">
        <f t="shared" si="12"/>
        <v>894610</v>
      </c>
      <c r="H93" s="48"/>
      <c r="I93" s="48"/>
      <c r="J93" s="48"/>
      <c r="K93" s="48"/>
      <c r="L93" s="48"/>
      <c r="M93" s="48"/>
      <c r="N93" s="48"/>
      <c r="O93" s="48"/>
      <c r="P93" s="48"/>
    </row>
    <row r="94" spans="1:16" s="40" customFormat="1" x14ac:dyDescent="0.25">
      <c r="A94" s="79" t="s">
        <v>246</v>
      </c>
      <c r="B94" s="3">
        <f>SUMIFS(CAPEX!$AA$4:$AA$1273,CAPEX!$I$4:$I$1273,Summary!$A$73,CAPEX!$G$4:$G$1273,Summary!A94,CAPEX!$V$4:$V$1273,0)</f>
        <v>459890</v>
      </c>
      <c r="C94" s="65">
        <f>SUMIFS(CAPEX!$AA$4:$AA$1273,CAPEX!$I$4:$I$1273,Summary!$A$73,CAPEX!$G$4:$G$1273,Summary!A94,CAPEX!$V$4:$V$1273,1)+SUMIFS(CAPEX!$AA$4:$AA$1273,CAPEX!$I$4:$I$1273,Summary!$A$73,CAPEX!$G$4:$G$1273,Summary!A94,CAPEX!$V$4:$V$1273,2)</f>
        <v>0</v>
      </c>
      <c r="D94" s="65">
        <f>SUMIFS(CAPEX!$AA$4:$AA$1273,CAPEX!$I$4:$I$1273,Summary!$A$73,CAPEX!$G$4:$G$1273,Summary!A94,CAPEX!$V$4:$V$1273,3)+SUMIFS(CAPEX!$AA$4:$AA$1273,CAPEX!$I$4:$I$1273,Summary!$A$73,CAPEX!$G$4:$G$1273,Summary!A94,CAPEX!$V$4:$V$1273,4)+SUMIFS(CAPEX!$AA$4:$AA$1273,CAPEX!$I$4:$I$1273,Summary!$A$73,CAPEX!$G$4:$G$1273,Summary!A94,CAPEX!$V$4:$V$1273,5)</f>
        <v>0</v>
      </c>
      <c r="E94" s="65">
        <f>SUMIFS(CAPEX!$AA$4:$AA$1273,CAPEX!$I$4:$I$1273,Summary!$A$73,CAPEX!$G$4:$G$1273,Summary!A94,CAPEX!$V$4:$V$1273,6)+SUMIFS(CAPEX!$AA$4:$AA$1273,CAPEX!$I$4:$I$1273,Summary!$A$73,CAPEX!$G$4:$G$1273,Summary!A94,CAPEX!$V$4:$V$1273,7)+SUMIFS(CAPEX!$AA$4:$AA$1273,CAPEX!$I$4:$I$1273,Summary!$A$73,CAPEX!$G$4:$G$1273,Summary!A94,CAPEX!$V$4:$V$1273,8)+SUMIFS(CAPEX!$AA$4:$AA$1273,CAPEX!$I$4:$I$1273,Summary!$A$73,CAPEX!$G$4:$G$1273,Summary!A94,CAPEX!$V$4:$V$1273,9)+SUMIFS(CAPEX!$AA$4:$AA$1273,CAPEX!$I$4:$I$1273,Summary!$A$73,CAPEX!$G$4:$G$1273,Summary!A94,CAPEX!$V$4:$V$1273,10)</f>
        <v>50130</v>
      </c>
      <c r="F94" s="65">
        <f>SUMIFS(CAPEX!$AA$4:$AA$1273,CAPEX!$I$4:$I$1273,Summary!$A$73,CAPEX!$G$4:$G$1273,Summary!A94,CAPEX!$V$4:$V$1273,"&gt;"&amp;10)</f>
        <v>0</v>
      </c>
      <c r="G94" s="134">
        <f t="shared" si="12"/>
        <v>510020</v>
      </c>
      <c r="H94" s="48"/>
      <c r="I94" s="48"/>
      <c r="J94" s="48"/>
      <c r="K94" s="48"/>
      <c r="L94" s="48"/>
      <c r="M94" s="48"/>
      <c r="N94" s="48"/>
      <c r="O94" s="48"/>
      <c r="P94" s="48"/>
    </row>
    <row r="95" spans="1:16" s="40" customFormat="1" x14ac:dyDescent="0.25">
      <c r="A95" s="136" t="s">
        <v>137</v>
      </c>
      <c r="B95" s="135">
        <f>SUM(B77:B94)</f>
        <v>8410090</v>
      </c>
      <c r="C95" s="135">
        <f t="shared" ref="C95:G95" si="13">SUM(C77:C94)</f>
        <v>49570</v>
      </c>
      <c r="D95" s="135">
        <f t="shared" si="13"/>
        <v>896360</v>
      </c>
      <c r="E95" s="135">
        <f t="shared" si="13"/>
        <v>1399020</v>
      </c>
      <c r="F95" s="135">
        <f t="shared" si="13"/>
        <v>3966760</v>
      </c>
      <c r="G95" s="135">
        <f t="shared" si="13"/>
        <v>14721800</v>
      </c>
      <c r="H95" s="48"/>
      <c r="I95" s="48"/>
      <c r="J95" s="48"/>
      <c r="K95" s="48"/>
      <c r="L95" s="48"/>
      <c r="M95" s="48"/>
      <c r="N95" s="48"/>
      <c r="O95" s="48"/>
      <c r="P95" s="48"/>
    </row>
    <row r="96" spans="1:16" s="40" customFormat="1" x14ac:dyDescent="0.25">
      <c r="A96" s="42"/>
      <c r="B96" s="50"/>
      <c r="C96" s="48"/>
      <c r="D96" s="48"/>
      <c r="E96" s="48"/>
      <c r="F96" s="48"/>
      <c r="G96" s="48"/>
      <c r="H96" s="48"/>
      <c r="I96" s="48"/>
      <c r="J96" s="48"/>
      <c r="K96" s="48"/>
      <c r="L96" s="48"/>
      <c r="M96" s="48"/>
      <c r="N96" s="48"/>
      <c r="O96" s="48"/>
      <c r="P96" s="48"/>
    </row>
    <row r="97" spans="1:16" s="40" customFormat="1" x14ac:dyDescent="0.25">
      <c r="A97" s="42"/>
      <c r="B97" s="50"/>
      <c r="C97" s="48"/>
      <c r="D97" s="48"/>
      <c r="E97" s="48"/>
      <c r="F97" s="48"/>
      <c r="G97" s="48">
        <f>G89/G95</f>
        <v>0.26534119469086659</v>
      </c>
      <c r="H97" s="48"/>
      <c r="I97" s="48"/>
      <c r="J97" s="48"/>
      <c r="K97" s="48"/>
      <c r="L97" s="48"/>
      <c r="M97" s="48"/>
      <c r="N97" s="48"/>
      <c r="O97" s="48"/>
      <c r="P97" s="48"/>
    </row>
    <row r="98" spans="1:16" s="40" customFormat="1" x14ac:dyDescent="0.25">
      <c r="A98" s="51"/>
      <c r="B98" s="50"/>
      <c r="C98" s="48"/>
      <c r="D98" s="48"/>
      <c r="E98" s="48"/>
      <c r="F98" s="48"/>
      <c r="G98" s="48">
        <f>(G87+G82)/G95</f>
        <v>0.34997894279232161</v>
      </c>
      <c r="H98" s="48"/>
      <c r="I98" s="48"/>
      <c r="J98" s="48"/>
      <c r="K98" s="48"/>
      <c r="L98" s="48"/>
      <c r="M98" s="48"/>
      <c r="N98" s="48"/>
      <c r="O98" s="48"/>
      <c r="P98" s="48"/>
    </row>
    <row r="99" spans="1:16" s="40" customFormat="1" x14ac:dyDescent="0.25">
      <c r="A99" s="42" t="s">
        <v>138</v>
      </c>
      <c r="B99" s="149"/>
      <c r="C99" s="48"/>
      <c r="D99" s="48"/>
      <c r="E99" s="48"/>
      <c r="F99" s="48"/>
      <c r="G99" s="48"/>
      <c r="H99" s="48"/>
      <c r="I99" s="48"/>
      <c r="J99" s="48"/>
      <c r="K99" s="48"/>
      <c r="L99" s="48"/>
      <c r="M99" s="48"/>
      <c r="N99" s="48"/>
      <c r="O99" s="48"/>
      <c r="P99" s="48"/>
    </row>
    <row r="100" spans="1:16" s="40" customFormat="1" x14ac:dyDescent="0.25">
      <c r="A100" s="226" t="s">
        <v>706</v>
      </c>
      <c r="B100" s="226"/>
      <c r="C100" s="226"/>
      <c r="D100" s="226"/>
      <c r="E100" s="226"/>
      <c r="F100" s="226"/>
      <c r="G100" s="226"/>
      <c r="H100" s="48"/>
      <c r="I100" s="48"/>
      <c r="J100" s="48"/>
      <c r="K100" s="48"/>
      <c r="L100" s="48"/>
      <c r="M100" s="48"/>
      <c r="N100" s="48"/>
      <c r="O100" s="48"/>
      <c r="P100" s="48"/>
    </row>
    <row r="101" spans="1:16" s="40" customFormat="1" x14ac:dyDescent="0.25">
      <c r="A101" s="227" t="s">
        <v>695</v>
      </c>
      <c r="B101" s="228" t="s">
        <v>681</v>
      </c>
      <c r="C101" s="228"/>
      <c r="D101" s="228"/>
      <c r="E101" s="228"/>
      <c r="F101" s="228"/>
      <c r="G101" s="229" t="s">
        <v>137</v>
      </c>
      <c r="H101" s="48"/>
      <c r="I101" s="48"/>
      <c r="J101" s="48"/>
      <c r="K101" s="48"/>
      <c r="L101" s="48"/>
      <c r="M101" s="48"/>
      <c r="N101" s="48"/>
      <c r="O101" s="48"/>
      <c r="P101" s="48"/>
    </row>
    <row r="102" spans="1:16" s="40" customFormat="1" x14ac:dyDescent="0.25">
      <c r="A102" s="227"/>
      <c r="B102" s="80">
        <v>0</v>
      </c>
      <c r="C102" s="81" t="s">
        <v>649</v>
      </c>
      <c r="D102" s="81" t="s">
        <v>650</v>
      </c>
      <c r="E102" s="81" t="s">
        <v>7</v>
      </c>
      <c r="F102" s="81" t="s">
        <v>651</v>
      </c>
      <c r="G102" s="229"/>
      <c r="H102" s="48"/>
      <c r="I102" s="48"/>
      <c r="J102" s="48"/>
      <c r="K102" s="48"/>
      <c r="L102" s="48"/>
      <c r="M102" s="48"/>
      <c r="N102" s="48"/>
      <c r="O102" s="48"/>
      <c r="P102" s="48"/>
    </row>
    <row r="103" spans="1:16" s="40" customFormat="1" x14ac:dyDescent="0.25">
      <c r="A103" s="79" t="s">
        <v>281</v>
      </c>
      <c r="B103" s="3">
        <f>SUMIFS(CAPEX!$AA$4:$AA$1273,CAPEX!$I$4:$I$1273,Summary!$A$99,CAPEX!$G$4:$G$1273,Summary!A103,CAPEX!$V$4:$V$1273,0)</f>
        <v>0</v>
      </c>
      <c r="C103" s="65">
        <f>SUMIFS(CAPEX!$AA$4:$AA$1273,CAPEX!$I$4:$I$1273,Summary!$A$99,CAPEX!$G$4:$G$1273,Summary!A103,CAPEX!$V$4:$V$1273,1)+SUMIFS(CAPEX!$AA$4:$AA$1273,CAPEX!$I$4:$I$1273,Summary!$A$99,CAPEX!$G$4:$G$1273,Summary!A103,CAPEX!$V$4:$V$1273,2)</f>
        <v>0</v>
      </c>
      <c r="D103" s="65">
        <f>SUMIFS(CAPEX!$AA$4:$AA$1273,CAPEX!$I$4:$I$1273,Summary!$A$99,CAPEX!$G$4:$G$1273,Summary!A103,CAPEX!$V$4:$V$1273,3)+SUMIFS(CAPEX!$AA$4:$AA$1273,CAPEX!$I$4:$I$1273,Summary!$A$99,CAPEX!$G$4:$G$1273,Summary!A103,CAPEX!$V$4:$V$1273,4)+SUMIFS(CAPEX!$AA$4:$AA$1273,CAPEX!$I$4:$I$1273,Summary!$A$99,CAPEX!$G$4:$G$1273,Summary!A103,CAPEX!$V$4:$V$1273,5)</f>
        <v>0</v>
      </c>
      <c r="E103" s="65">
        <f>SUMIFS(CAPEX!$AA$4:$AA$1273,CAPEX!$I$4:$I$1273,Summary!$A$99,CAPEX!$G$4:$G$1273,Summary!A103,CAPEX!$V$4:$V$1273,6)+SUMIFS(CAPEX!$AA$4:$AA$1273,CAPEX!$I$4:$I$1273,Summary!$A$99,CAPEX!$G$4:$G$1273,Summary!A103,CAPEX!$V$4:$V$1273,7)+SUMIFS(CAPEX!$AA$4:$AA$1273,CAPEX!$I$4:$I$1273,Summary!$A$99,CAPEX!$G$4:$G$1273,Summary!A103,CAPEX!$V$4:$V$1273,8)+SUMIFS(CAPEX!$AA$4:$AA$1273,CAPEX!$I$4:$I$1273,Summary!$A$99,CAPEX!$G$4:$G$1273,Summary!A103,CAPEX!$V$4:$V$1273,9)+SUMIFS(CAPEX!$AA$4:$AA$1273,CAPEX!$I$4:$I$1273,Summary!$A$99,CAPEX!$G$4:$G$1273,Summary!A103,CAPEX!$V$4:$V$1273,10)</f>
        <v>0</v>
      </c>
      <c r="F103" s="65">
        <f>SUMIFS(CAPEX!$AA$4:$AA$1273,CAPEX!$I$4:$I$1273,Summary!$A$99,CAPEX!$G$4:$G$1273,Summary!A103,CAPEX!$V$4:$V$1273,"&gt;"&amp;10)</f>
        <v>0</v>
      </c>
      <c r="G103" s="134">
        <f>SUM(B103:F103)</f>
        <v>0</v>
      </c>
      <c r="H103" s="48"/>
      <c r="I103" s="48"/>
      <c r="J103" s="48"/>
      <c r="K103" s="48"/>
      <c r="L103" s="48"/>
      <c r="M103" s="48"/>
      <c r="N103" s="48"/>
      <c r="O103" s="48"/>
      <c r="P103" s="48"/>
    </row>
    <row r="104" spans="1:16" s="40" customFormat="1" x14ac:dyDescent="0.25">
      <c r="A104" s="79" t="s">
        <v>488</v>
      </c>
      <c r="B104" s="3">
        <f>SUMIFS(CAPEX!$AA$4:$AA$1273,CAPEX!$I$4:$I$1273,Summary!$A$99,CAPEX!$G$4:$G$1273,Summary!A104,CAPEX!$V$4:$V$1273,0)</f>
        <v>0</v>
      </c>
      <c r="C104" s="65">
        <f>SUMIFS(CAPEX!$AA$4:$AA$1273,CAPEX!$I$4:$I$1273,Summary!$A$99,CAPEX!$G$4:$G$1273,Summary!A104,CAPEX!$V$4:$V$1273,1)+SUMIFS(CAPEX!$AA$4:$AA$1273,CAPEX!$I$4:$I$1273,Summary!$A$99,CAPEX!$G$4:$G$1273,Summary!A104,CAPEX!$V$4:$V$1273,2)</f>
        <v>0</v>
      </c>
      <c r="D104" s="65">
        <f>SUMIFS(CAPEX!$AA$4:$AA$1273,CAPEX!$I$4:$I$1273,Summary!$A$99,CAPEX!$G$4:$G$1273,Summary!A104,CAPEX!$V$4:$V$1273,3)+SUMIFS(CAPEX!$AA$4:$AA$1273,CAPEX!$I$4:$I$1273,Summary!$A$99,CAPEX!$G$4:$G$1273,Summary!A104,CAPEX!$V$4:$V$1273,4)+SUMIFS(CAPEX!$AA$4:$AA$1273,CAPEX!$I$4:$I$1273,Summary!$A$99,CAPEX!$G$4:$G$1273,Summary!A104,CAPEX!$V$4:$V$1273,5)</f>
        <v>0</v>
      </c>
      <c r="E104" s="65">
        <f>SUMIFS(CAPEX!$AA$4:$AA$1273,CAPEX!$I$4:$I$1273,Summary!$A$99,CAPEX!$G$4:$G$1273,Summary!A104,CAPEX!$V$4:$V$1273,6)+SUMIFS(CAPEX!$AA$4:$AA$1273,CAPEX!$I$4:$I$1273,Summary!$A$99,CAPEX!$G$4:$G$1273,Summary!A104,CAPEX!$V$4:$V$1273,7)+SUMIFS(CAPEX!$AA$4:$AA$1273,CAPEX!$I$4:$I$1273,Summary!$A$99,CAPEX!$G$4:$G$1273,Summary!A104,CAPEX!$V$4:$V$1273,8)+SUMIFS(CAPEX!$AA$4:$AA$1273,CAPEX!$I$4:$I$1273,Summary!$A$99,CAPEX!$G$4:$G$1273,Summary!A104,CAPEX!$V$4:$V$1273,9)+SUMIFS(CAPEX!$AA$4:$AA$1273,CAPEX!$I$4:$I$1273,Summary!$A$99,CAPEX!$G$4:$G$1273,Summary!A104,CAPEX!$V$4:$V$1273,10)</f>
        <v>0</v>
      </c>
      <c r="F104" s="65">
        <f>SUMIFS(CAPEX!$AA$4:$AA$1273,CAPEX!$I$4:$I$1273,Summary!$A$99,CAPEX!$G$4:$G$1273,Summary!A104,CAPEX!$V$4:$V$1273,"&gt;"&amp;10)</f>
        <v>0</v>
      </c>
      <c r="G104" s="134">
        <f t="shared" ref="G104:G120" si="14">SUM(B104:F104)</f>
        <v>0</v>
      </c>
      <c r="H104" s="48"/>
      <c r="I104" s="48"/>
      <c r="J104" s="48"/>
      <c r="K104" s="48"/>
      <c r="L104" s="48"/>
      <c r="M104" s="48"/>
      <c r="N104" s="48"/>
      <c r="O104" s="48"/>
      <c r="P104" s="48"/>
    </row>
    <row r="105" spans="1:16" s="40" customFormat="1" x14ac:dyDescent="0.25">
      <c r="A105" s="79" t="s">
        <v>217</v>
      </c>
      <c r="B105" s="3">
        <f>SUMIFS(CAPEX!$AA$4:$AA$1273,CAPEX!$I$4:$I$1273,Summary!$A$99,CAPEX!$G$4:$G$1273,Summary!A105,CAPEX!$V$4:$V$1273,0)</f>
        <v>453150</v>
      </c>
      <c r="C105" s="65">
        <f>SUMIFS(CAPEX!$AA$4:$AA$1273,CAPEX!$I$4:$I$1273,Summary!$A$99,CAPEX!$G$4:$G$1273,Summary!A105,CAPEX!$V$4:$V$1273,1)+SUMIFS(CAPEX!$AA$4:$AA$1273,CAPEX!$I$4:$I$1273,Summary!$A$99,CAPEX!$G$4:$G$1273,Summary!A105,CAPEX!$V$4:$V$1273,2)</f>
        <v>0</v>
      </c>
      <c r="D105" s="65">
        <f>SUMIFS(CAPEX!$AA$4:$AA$1273,CAPEX!$I$4:$I$1273,Summary!$A$99,CAPEX!$G$4:$G$1273,Summary!A105,CAPEX!$V$4:$V$1273,3)+SUMIFS(CAPEX!$AA$4:$AA$1273,CAPEX!$I$4:$I$1273,Summary!$A$99,CAPEX!$G$4:$G$1273,Summary!A105,CAPEX!$V$4:$V$1273,4)+SUMIFS(CAPEX!$AA$4:$AA$1273,CAPEX!$I$4:$I$1273,Summary!$A$99,CAPEX!$G$4:$G$1273,Summary!A105,CAPEX!$V$4:$V$1273,5)</f>
        <v>0</v>
      </c>
      <c r="E105" s="65">
        <f>SUMIFS(CAPEX!$AA$4:$AA$1273,CAPEX!$I$4:$I$1273,Summary!$A$99,CAPEX!$G$4:$G$1273,Summary!A105,CAPEX!$V$4:$V$1273,6)+SUMIFS(CAPEX!$AA$4:$AA$1273,CAPEX!$I$4:$I$1273,Summary!$A$99,CAPEX!$G$4:$G$1273,Summary!A105,CAPEX!$V$4:$V$1273,7)+SUMIFS(CAPEX!$AA$4:$AA$1273,CAPEX!$I$4:$I$1273,Summary!$A$99,CAPEX!$G$4:$G$1273,Summary!A105,CAPEX!$V$4:$V$1273,8)+SUMIFS(CAPEX!$AA$4:$AA$1273,CAPEX!$I$4:$I$1273,Summary!$A$99,CAPEX!$G$4:$G$1273,Summary!A105,CAPEX!$V$4:$V$1273,9)+SUMIFS(CAPEX!$AA$4:$AA$1273,CAPEX!$I$4:$I$1273,Summary!$A$99,CAPEX!$G$4:$G$1273,Summary!A105,CAPEX!$V$4:$V$1273,10)</f>
        <v>0</v>
      </c>
      <c r="F105" s="65">
        <f>SUMIFS(CAPEX!$AA$4:$AA$1273,CAPEX!$I$4:$I$1273,Summary!$A$99,CAPEX!$G$4:$G$1273,Summary!A105,CAPEX!$V$4:$V$1273,"&gt;"&amp;10)</f>
        <v>53270</v>
      </c>
      <c r="G105" s="134">
        <f t="shared" si="14"/>
        <v>506420</v>
      </c>
      <c r="H105" s="48"/>
      <c r="I105" s="48"/>
      <c r="J105" s="48"/>
      <c r="K105" s="48"/>
      <c r="L105" s="48"/>
      <c r="M105" s="48"/>
      <c r="N105" s="48"/>
      <c r="O105" s="48"/>
      <c r="P105" s="48"/>
    </row>
    <row r="106" spans="1:16" s="40" customFormat="1" x14ac:dyDescent="0.25">
      <c r="A106" s="79" t="s">
        <v>469</v>
      </c>
      <c r="B106" s="3">
        <f>SUMIFS(CAPEX!$AA$4:$AA$1273,CAPEX!$I$4:$I$1273,Summary!$A$99,CAPEX!$G$4:$G$1273,Summary!A106,CAPEX!$V$4:$V$1273,0)</f>
        <v>32500</v>
      </c>
      <c r="C106" s="65">
        <f>SUMIFS(CAPEX!$AA$4:$AA$1273,CAPEX!$I$4:$I$1273,Summary!$A$99,CAPEX!$G$4:$G$1273,Summary!A106,CAPEX!$V$4:$V$1273,1)+SUMIFS(CAPEX!$AA$4:$AA$1273,CAPEX!$I$4:$I$1273,Summary!$A$99,CAPEX!$G$4:$G$1273,Summary!A106,CAPEX!$V$4:$V$1273,2)</f>
        <v>0</v>
      </c>
      <c r="D106" s="65">
        <f>SUMIFS(CAPEX!$AA$4:$AA$1273,CAPEX!$I$4:$I$1273,Summary!$A$99,CAPEX!$G$4:$G$1273,Summary!A106,CAPEX!$V$4:$V$1273,3)+SUMIFS(CAPEX!$AA$4:$AA$1273,CAPEX!$I$4:$I$1273,Summary!$A$99,CAPEX!$G$4:$G$1273,Summary!A106,CAPEX!$V$4:$V$1273,4)+SUMIFS(CAPEX!$AA$4:$AA$1273,CAPEX!$I$4:$I$1273,Summary!$A$99,CAPEX!$G$4:$G$1273,Summary!A106,CAPEX!$V$4:$V$1273,5)</f>
        <v>0</v>
      </c>
      <c r="E106" s="65">
        <f>SUMIFS(CAPEX!$AA$4:$AA$1273,CAPEX!$I$4:$I$1273,Summary!$A$99,CAPEX!$G$4:$G$1273,Summary!A106,CAPEX!$V$4:$V$1273,6)+SUMIFS(CAPEX!$AA$4:$AA$1273,CAPEX!$I$4:$I$1273,Summary!$A$99,CAPEX!$G$4:$G$1273,Summary!A106,CAPEX!$V$4:$V$1273,7)+SUMIFS(CAPEX!$AA$4:$AA$1273,CAPEX!$I$4:$I$1273,Summary!$A$99,CAPEX!$G$4:$G$1273,Summary!A106,CAPEX!$V$4:$V$1273,8)+SUMIFS(CAPEX!$AA$4:$AA$1273,CAPEX!$I$4:$I$1273,Summary!$A$99,CAPEX!$G$4:$G$1273,Summary!A106,CAPEX!$V$4:$V$1273,9)+SUMIFS(CAPEX!$AA$4:$AA$1273,CAPEX!$I$4:$I$1273,Summary!$A$99,CAPEX!$G$4:$G$1273,Summary!A106,CAPEX!$V$4:$V$1273,10)</f>
        <v>0</v>
      </c>
      <c r="F106" s="65">
        <f>SUMIFS(CAPEX!$AA$4:$AA$1273,CAPEX!$I$4:$I$1273,Summary!$A$99,CAPEX!$G$4:$G$1273,Summary!A106,CAPEX!$V$4:$V$1273,"&gt;"&amp;10)</f>
        <v>0</v>
      </c>
      <c r="G106" s="134">
        <f t="shared" si="14"/>
        <v>32500</v>
      </c>
      <c r="H106" s="48"/>
      <c r="I106" s="48"/>
      <c r="J106" s="48"/>
      <c r="K106" s="48"/>
      <c r="L106" s="48"/>
      <c r="M106" s="48"/>
      <c r="N106" s="48"/>
      <c r="O106" s="48"/>
      <c r="P106" s="48"/>
    </row>
    <row r="107" spans="1:16" s="40" customFormat="1" x14ac:dyDescent="0.25">
      <c r="A107" s="79" t="s">
        <v>265</v>
      </c>
      <c r="B107" s="3">
        <f>SUMIFS(CAPEX!$AA$4:$AA$1273,CAPEX!$I$4:$I$1273,Summary!$A$99,CAPEX!$G$4:$G$1273,Summary!A107,CAPEX!$V$4:$V$1273,0)</f>
        <v>210330</v>
      </c>
      <c r="C107" s="65">
        <f>SUMIFS(CAPEX!$AA$4:$AA$1273,CAPEX!$I$4:$I$1273,Summary!$A$99,CAPEX!$G$4:$G$1273,Summary!A107,CAPEX!$V$4:$V$1273,1)+SUMIFS(CAPEX!$AA$4:$AA$1273,CAPEX!$I$4:$I$1273,Summary!$A$99,CAPEX!$G$4:$G$1273,Summary!A107,CAPEX!$V$4:$V$1273,2)</f>
        <v>0</v>
      </c>
      <c r="D107" s="65">
        <f>SUMIFS(CAPEX!$AA$4:$AA$1273,CAPEX!$I$4:$I$1273,Summary!$A$99,CAPEX!$G$4:$G$1273,Summary!A107,CAPEX!$V$4:$V$1273,3)+SUMIFS(CAPEX!$AA$4:$AA$1273,CAPEX!$I$4:$I$1273,Summary!$A$99,CAPEX!$G$4:$G$1273,Summary!A107,CAPEX!$V$4:$V$1273,4)+SUMIFS(CAPEX!$AA$4:$AA$1273,CAPEX!$I$4:$I$1273,Summary!$A$99,CAPEX!$G$4:$G$1273,Summary!A107,CAPEX!$V$4:$V$1273,5)</f>
        <v>0</v>
      </c>
      <c r="E107" s="65">
        <f>SUMIFS(CAPEX!$AA$4:$AA$1273,CAPEX!$I$4:$I$1273,Summary!$A$99,CAPEX!$G$4:$G$1273,Summary!A107,CAPEX!$V$4:$V$1273,6)+SUMIFS(CAPEX!$AA$4:$AA$1273,CAPEX!$I$4:$I$1273,Summary!$A$99,CAPEX!$G$4:$G$1273,Summary!A107,CAPEX!$V$4:$V$1273,7)+SUMIFS(CAPEX!$AA$4:$AA$1273,CAPEX!$I$4:$I$1273,Summary!$A$99,CAPEX!$G$4:$G$1273,Summary!A107,CAPEX!$V$4:$V$1273,8)+SUMIFS(CAPEX!$AA$4:$AA$1273,CAPEX!$I$4:$I$1273,Summary!$A$99,CAPEX!$G$4:$G$1273,Summary!A107,CAPEX!$V$4:$V$1273,9)+SUMIFS(CAPEX!$AA$4:$AA$1273,CAPEX!$I$4:$I$1273,Summary!$A$99,CAPEX!$G$4:$G$1273,Summary!A107,CAPEX!$V$4:$V$1273,10)</f>
        <v>0</v>
      </c>
      <c r="F107" s="65">
        <f>SUMIFS(CAPEX!$AA$4:$AA$1273,CAPEX!$I$4:$I$1273,Summary!$A$99,CAPEX!$G$4:$G$1273,Summary!A107,CAPEX!$V$4:$V$1273,"&gt;"&amp;10)</f>
        <v>0</v>
      </c>
      <c r="G107" s="134">
        <f t="shared" si="14"/>
        <v>210330</v>
      </c>
      <c r="H107" s="48"/>
      <c r="I107" s="48"/>
      <c r="J107" s="48"/>
      <c r="K107" s="48"/>
      <c r="L107" s="48"/>
      <c r="M107" s="48"/>
      <c r="N107" s="48"/>
      <c r="O107" s="48"/>
      <c r="P107" s="48"/>
    </row>
    <row r="108" spans="1:16" s="40" customFormat="1" x14ac:dyDescent="0.25">
      <c r="A108" s="79" t="s">
        <v>211</v>
      </c>
      <c r="B108" s="3">
        <f>SUMIFS(CAPEX!$AA$4:$AA$1273,CAPEX!$I$4:$I$1273,Summary!$A$99,CAPEX!$G$4:$G$1273,Summary!A108,CAPEX!$V$4:$V$1273,0)</f>
        <v>151630</v>
      </c>
      <c r="C108" s="65">
        <f>SUMIFS(CAPEX!$AA$4:$AA$1273,CAPEX!$I$4:$I$1273,Summary!$A$99,CAPEX!$G$4:$G$1273,Summary!A108,CAPEX!$V$4:$V$1273,1)+SUMIFS(CAPEX!$AA$4:$AA$1273,CAPEX!$I$4:$I$1273,Summary!$A$99,CAPEX!$G$4:$G$1273,Summary!A108,CAPEX!$V$4:$V$1273,2)</f>
        <v>0</v>
      </c>
      <c r="D108" s="65">
        <f>SUMIFS(CAPEX!$AA$4:$AA$1273,CAPEX!$I$4:$I$1273,Summary!$A$99,CAPEX!$G$4:$G$1273,Summary!A108,CAPEX!$V$4:$V$1273,3)+SUMIFS(CAPEX!$AA$4:$AA$1273,CAPEX!$I$4:$I$1273,Summary!$A$99,CAPEX!$G$4:$G$1273,Summary!A108,CAPEX!$V$4:$V$1273,4)+SUMIFS(CAPEX!$AA$4:$AA$1273,CAPEX!$I$4:$I$1273,Summary!$A$99,CAPEX!$G$4:$G$1273,Summary!A108,CAPEX!$V$4:$V$1273,5)</f>
        <v>800970</v>
      </c>
      <c r="E108" s="65">
        <f>SUMIFS(CAPEX!$AA$4:$AA$1273,CAPEX!$I$4:$I$1273,Summary!$A$99,CAPEX!$G$4:$G$1273,Summary!A108,CAPEX!$V$4:$V$1273,6)+SUMIFS(CAPEX!$AA$4:$AA$1273,CAPEX!$I$4:$I$1273,Summary!$A$99,CAPEX!$G$4:$G$1273,Summary!A108,CAPEX!$V$4:$V$1273,7)+SUMIFS(CAPEX!$AA$4:$AA$1273,CAPEX!$I$4:$I$1273,Summary!$A$99,CAPEX!$G$4:$G$1273,Summary!A108,CAPEX!$V$4:$V$1273,8)+SUMIFS(CAPEX!$AA$4:$AA$1273,CAPEX!$I$4:$I$1273,Summary!$A$99,CAPEX!$G$4:$G$1273,Summary!A108,CAPEX!$V$4:$V$1273,9)+SUMIFS(CAPEX!$AA$4:$AA$1273,CAPEX!$I$4:$I$1273,Summary!$A$99,CAPEX!$G$4:$G$1273,Summary!A108,CAPEX!$V$4:$V$1273,10)</f>
        <v>5500</v>
      </c>
      <c r="F108" s="65">
        <f>SUMIFS(CAPEX!$AA$4:$AA$1273,CAPEX!$I$4:$I$1273,Summary!$A$99,CAPEX!$G$4:$G$1273,Summary!A108,CAPEX!$V$4:$V$1273,"&gt;"&amp;10)</f>
        <v>1607440</v>
      </c>
      <c r="G108" s="134">
        <f t="shared" si="14"/>
        <v>2565540</v>
      </c>
      <c r="H108" s="48"/>
      <c r="I108" s="48"/>
      <c r="J108" s="48"/>
      <c r="K108" s="48"/>
      <c r="L108" s="48"/>
      <c r="M108" s="48"/>
      <c r="N108" s="48"/>
      <c r="O108" s="48"/>
      <c r="P108" s="48"/>
    </row>
    <row r="109" spans="1:16" s="40" customFormat="1" x14ac:dyDescent="0.25">
      <c r="A109" s="79" t="s">
        <v>195</v>
      </c>
      <c r="B109" s="3">
        <f>SUMIFS(CAPEX!$AA$4:$AA$1273,CAPEX!$I$4:$I$1273,Summary!$A$99,CAPEX!$G$4:$G$1273,Summary!A109,CAPEX!$V$4:$V$1273,0)</f>
        <v>147040</v>
      </c>
      <c r="C109" s="65">
        <f>SUMIFS(CAPEX!$AA$4:$AA$1273,CAPEX!$I$4:$I$1273,Summary!$A$99,CAPEX!$G$4:$G$1273,Summary!A109,CAPEX!$V$4:$V$1273,1)+SUMIFS(CAPEX!$AA$4:$AA$1273,CAPEX!$I$4:$I$1273,Summary!$A$99,CAPEX!$G$4:$G$1273,Summary!A109,CAPEX!$V$4:$V$1273,2)</f>
        <v>0</v>
      </c>
      <c r="D109" s="65">
        <f>SUMIFS(CAPEX!$AA$4:$AA$1273,CAPEX!$I$4:$I$1273,Summary!$A$99,CAPEX!$G$4:$G$1273,Summary!A109,CAPEX!$V$4:$V$1273,3)+SUMIFS(CAPEX!$AA$4:$AA$1273,CAPEX!$I$4:$I$1273,Summary!$A$99,CAPEX!$G$4:$G$1273,Summary!A109,CAPEX!$V$4:$V$1273,4)+SUMIFS(CAPEX!$AA$4:$AA$1273,CAPEX!$I$4:$I$1273,Summary!$A$99,CAPEX!$G$4:$G$1273,Summary!A109,CAPEX!$V$4:$V$1273,5)</f>
        <v>69070</v>
      </c>
      <c r="E109" s="65">
        <f>SUMIFS(CAPEX!$AA$4:$AA$1273,CAPEX!$I$4:$I$1273,Summary!$A$99,CAPEX!$G$4:$G$1273,Summary!A109,CAPEX!$V$4:$V$1273,6)+SUMIFS(CAPEX!$AA$4:$AA$1273,CAPEX!$I$4:$I$1273,Summary!$A$99,CAPEX!$G$4:$G$1273,Summary!A109,CAPEX!$V$4:$V$1273,7)+SUMIFS(CAPEX!$AA$4:$AA$1273,CAPEX!$I$4:$I$1273,Summary!$A$99,CAPEX!$G$4:$G$1273,Summary!A109,CAPEX!$V$4:$V$1273,8)+SUMIFS(CAPEX!$AA$4:$AA$1273,CAPEX!$I$4:$I$1273,Summary!$A$99,CAPEX!$G$4:$G$1273,Summary!A109,CAPEX!$V$4:$V$1273,9)+SUMIFS(CAPEX!$AA$4:$AA$1273,CAPEX!$I$4:$I$1273,Summary!$A$99,CAPEX!$G$4:$G$1273,Summary!A109,CAPEX!$V$4:$V$1273,10)</f>
        <v>70160</v>
      </c>
      <c r="F109" s="65">
        <f>SUMIFS(CAPEX!$AA$4:$AA$1273,CAPEX!$I$4:$I$1273,Summary!$A$99,CAPEX!$G$4:$G$1273,Summary!A109,CAPEX!$V$4:$V$1273,"&gt;"&amp;10)</f>
        <v>139230</v>
      </c>
      <c r="G109" s="134">
        <f t="shared" si="14"/>
        <v>425500</v>
      </c>
      <c r="H109" s="48"/>
      <c r="I109" s="48"/>
      <c r="J109" s="48"/>
      <c r="K109" s="48"/>
      <c r="L109" s="48"/>
      <c r="M109" s="48"/>
      <c r="N109" s="48"/>
      <c r="O109" s="48"/>
      <c r="P109" s="48"/>
    </row>
    <row r="110" spans="1:16" s="40" customFormat="1" x14ac:dyDescent="0.25">
      <c r="A110" s="79" t="s">
        <v>313</v>
      </c>
      <c r="B110" s="3">
        <f>SUMIFS(CAPEX!$AA$4:$AA$1273,CAPEX!$I$4:$I$1273,Summary!$A$99,CAPEX!$G$4:$G$1273,Summary!A110,CAPEX!$V$4:$V$1273,0)</f>
        <v>0</v>
      </c>
      <c r="C110" s="65">
        <f>SUMIFS(CAPEX!$AA$4:$AA$1273,CAPEX!$I$4:$I$1273,Summary!$A$99,CAPEX!$G$4:$G$1273,Summary!A110,CAPEX!$V$4:$V$1273,1)+SUMIFS(CAPEX!$AA$4:$AA$1273,CAPEX!$I$4:$I$1273,Summary!$A$99,CAPEX!$G$4:$G$1273,Summary!A110,CAPEX!$V$4:$V$1273,2)</f>
        <v>0</v>
      </c>
      <c r="D110" s="65">
        <f>SUMIFS(CAPEX!$AA$4:$AA$1273,CAPEX!$I$4:$I$1273,Summary!$A$99,CAPEX!$G$4:$G$1273,Summary!A110,CAPEX!$V$4:$V$1273,3)+SUMIFS(CAPEX!$AA$4:$AA$1273,CAPEX!$I$4:$I$1273,Summary!$A$99,CAPEX!$G$4:$G$1273,Summary!A110,CAPEX!$V$4:$V$1273,4)+SUMIFS(CAPEX!$AA$4:$AA$1273,CAPEX!$I$4:$I$1273,Summary!$A$99,CAPEX!$G$4:$G$1273,Summary!A110,CAPEX!$V$4:$V$1273,5)</f>
        <v>0</v>
      </c>
      <c r="E110" s="65">
        <f>SUMIFS(CAPEX!$AA$4:$AA$1273,CAPEX!$I$4:$I$1273,Summary!$A$99,CAPEX!$G$4:$G$1273,Summary!A110,CAPEX!$V$4:$V$1273,6)+SUMIFS(CAPEX!$AA$4:$AA$1273,CAPEX!$I$4:$I$1273,Summary!$A$99,CAPEX!$G$4:$G$1273,Summary!A110,CAPEX!$V$4:$V$1273,7)+SUMIFS(CAPEX!$AA$4:$AA$1273,CAPEX!$I$4:$I$1273,Summary!$A$99,CAPEX!$G$4:$G$1273,Summary!A110,CAPEX!$V$4:$V$1273,8)+SUMIFS(CAPEX!$AA$4:$AA$1273,CAPEX!$I$4:$I$1273,Summary!$A$99,CAPEX!$G$4:$G$1273,Summary!A110,CAPEX!$V$4:$V$1273,9)+SUMIFS(CAPEX!$AA$4:$AA$1273,CAPEX!$I$4:$I$1273,Summary!$A$99,CAPEX!$G$4:$G$1273,Summary!A110,CAPEX!$V$4:$V$1273,10)</f>
        <v>0</v>
      </c>
      <c r="F110" s="65">
        <f>SUMIFS(CAPEX!$AA$4:$AA$1273,CAPEX!$I$4:$I$1273,Summary!$A$99,CAPEX!$G$4:$G$1273,Summary!A110,CAPEX!$V$4:$V$1273,"&gt;"&amp;10)</f>
        <v>0</v>
      </c>
      <c r="G110" s="134">
        <f t="shared" si="14"/>
        <v>0</v>
      </c>
      <c r="H110" s="48"/>
      <c r="I110" s="48"/>
      <c r="J110" s="48"/>
      <c r="K110" s="48"/>
      <c r="L110" s="48"/>
      <c r="M110" s="48"/>
      <c r="N110" s="48"/>
      <c r="O110" s="48"/>
      <c r="P110" s="48"/>
    </row>
    <row r="111" spans="1:16" s="40" customFormat="1" x14ac:dyDescent="0.25">
      <c r="A111" s="79" t="s">
        <v>697</v>
      </c>
      <c r="B111" s="3">
        <f>SUMIFS(CAPEX!$AA$4:$AA$1273,CAPEX!$I$4:$I$1273,Summary!$A$99,CAPEX!$G$4:$G$1273,Summary!A111,CAPEX!$V$4:$V$1273,0)</f>
        <v>0</v>
      </c>
      <c r="C111" s="65">
        <f>SUMIFS(CAPEX!$AA$4:$AA$1273,CAPEX!$I$4:$I$1273,Summary!$A$99,CAPEX!$G$4:$G$1273,Summary!A111,CAPEX!$V$4:$V$1273,1)+SUMIFS(CAPEX!$AA$4:$AA$1273,CAPEX!$I$4:$I$1273,Summary!$A$99,CAPEX!$G$4:$G$1273,Summary!A111,CAPEX!$V$4:$V$1273,2)</f>
        <v>0</v>
      </c>
      <c r="D111" s="65">
        <f>SUMIFS(CAPEX!$AA$4:$AA$1273,CAPEX!$I$4:$I$1273,Summary!$A$99,CAPEX!$G$4:$G$1273,Summary!A111,CAPEX!$V$4:$V$1273,3)+SUMIFS(CAPEX!$AA$4:$AA$1273,CAPEX!$I$4:$I$1273,Summary!$A$99,CAPEX!$G$4:$G$1273,Summary!A111,CAPEX!$V$4:$V$1273,4)+SUMIFS(CAPEX!$AA$4:$AA$1273,CAPEX!$I$4:$I$1273,Summary!$A$99,CAPEX!$G$4:$G$1273,Summary!A111,CAPEX!$V$4:$V$1273,5)</f>
        <v>0</v>
      </c>
      <c r="E111" s="65">
        <f>SUMIFS(CAPEX!$AA$4:$AA$1273,CAPEX!$I$4:$I$1273,Summary!$A$99,CAPEX!$G$4:$G$1273,Summary!A111,CAPEX!$V$4:$V$1273,6)+SUMIFS(CAPEX!$AA$4:$AA$1273,CAPEX!$I$4:$I$1273,Summary!$A$99,CAPEX!$G$4:$G$1273,Summary!A111,CAPEX!$V$4:$V$1273,7)+SUMIFS(CAPEX!$AA$4:$AA$1273,CAPEX!$I$4:$I$1273,Summary!$A$99,CAPEX!$G$4:$G$1273,Summary!A111,CAPEX!$V$4:$V$1273,8)+SUMIFS(CAPEX!$AA$4:$AA$1273,CAPEX!$I$4:$I$1273,Summary!$A$99,CAPEX!$G$4:$G$1273,Summary!A111,CAPEX!$V$4:$V$1273,9)+SUMIFS(CAPEX!$AA$4:$AA$1273,CAPEX!$I$4:$I$1273,Summary!$A$99,CAPEX!$G$4:$G$1273,Summary!A111,CAPEX!$V$4:$V$1273,10)</f>
        <v>0</v>
      </c>
      <c r="F111" s="65">
        <f>SUMIFS(CAPEX!$AA$4:$AA$1273,CAPEX!$I$4:$I$1273,Summary!$A$99,CAPEX!$G$4:$G$1273,Summary!A111,CAPEX!$V$4:$V$1273,"&gt;"&amp;10)</f>
        <v>0</v>
      </c>
      <c r="G111" s="134">
        <f t="shared" si="14"/>
        <v>0</v>
      </c>
      <c r="H111" s="48"/>
      <c r="I111" s="48"/>
      <c r="J111" s="48"/>
      <c r="K111" s="48"/>
      <c r="L111" s="48"/>
      <c r="M111" s="48"/>
      <c r="N111" s="48"/>
      <c r="O111" s="48"/>
      <c r="P111" s="48"/>
    </row>
    <row r="112" spans="1:16" s="40" customFormat="1" x14ac:dyDescent="0.25">
      <c r="A112" s="79" t="s">
        <v>228</v>
      </c>
      <c r="B112" s="3">
        <f>SUMIFS(CAPEX!$AA$4:$AA$1273,CAPEX!$I$4:$I$1273,Summary!$A$99,CAPEX!$G$4:$G$1273,Summary!A112,CAPEX!$V$4:$V$1273,0)</f>
        <v>6870</v>
      </c>
      <c r="C112" s="65">
        <f>SUMIFS(CAPEX!$AA$4:$AA$1273,CAPEX!$I$4:$I$1273,Summary!$A$99,CAPEX!$G$4:$G$1273,Summary!A112,CAPEX!$V$4:$V$1273,1)+SUMIFS(CAPEX!$AA$4:$AA$1273,CAPEX!$I$4:$I$1273,Summary!$A$99,CAPEX!$G$4:$G$1273,Summary!A112,CAPEX!$V$4:$V$1273,2)</f>
        <v>0</v>
      </c>
      <c r="D112" s="65">
        <f>SUMIFS(CAPEX!$AA$4:$AA$1273,CAPEX!$I$4:$I$1273,Summary!$A$99,CAPEX!$G$4:$G$1273,Summary!A112,CAPEX!$V$4:$V$1273,3)+SUMIFS(CAPEX!$AA$4:$AA$1273,CAPEX!$I$4:$I$1273,Summary!$A$99,CAPEX!$G$4:$G$1273,Summary!A112,CAPEX!$V$4:$V$1273,4)+SUMIFS(CAPEX!$AA$4:$AA$1273,CAPEX!$I$4:$I$1273,Summary!$A$99,CAPEX!$G$4:$G$1273,Summary!A112,CAPEX!$V$4:$V$1273,5)</f>
        <v>0</v>
      </c>
      <c r="E112" s="65">
        <f>SUMIFS(CAPEX!$AA$4:$AA$1273,CAPEX!$I$4:$I$1273,Summary!$A$99,CAPEX!$G$4:$G$1273,Summary!A112,CAPEX!$V$4:$V$1273,6)+SUMIFS(CAPEX!$AA$4:$AA$1273,CAPEX!$I$4:$I$1273,Summary!$A$99,CAPEX!$G$4:$G$1273,Summary!A112,CAPEX!$V$4:$V$1273,7)+SUMIFS(CAPEX!$AA$4:$AA$1273,CAPEX!$I$4:$I$1273,Summary!$A$99,CAPEX!$G$4:$G$1273,Summary!A112,CAPEX!$V$4:$V$1273,8)+SUMIFS(CAPEX!$AA$4:$AA$1273,CAPEX!$I$4:$I$1273,Summary!$A$99,CAPEX!$G$4:$G$1273,Summary!A112,CAPEX!$V$4:$V$1273,9)+SUMIFS(CAPEX!$AA$4:$AA$1273,CAPEX!$I$4:$I$1273,Summary!$A$99,CAPEX!$G$4:$G$1273,Summary!A112,CAPEX!$V$4:$V$1273,10)</f>
        <v>0</v>
      </c>
      <c r="F112" s="65">
        <f>SUMIFS(CAPEX!$AA$4:$AA$1273,CAPEX!$I$4:$I$1273,Summary!$A$99,CAPEX!$G$4:$G$1273,Summary!A112,CAPEX!$V$4:$V$1273,"&gt;"&amp;10)</f>
        <v>0</v>
      </c>
      <c r="G112" s="134">
        <f t="shared" si="14"/>
        <v>6870</v>
      </c>
      <c r="H112" s="48"/>
      <c r="I112" s="48"/>
      <c r="J112" s="48"/>
      <c r="K112" s="48"/>
      <c r="L112" s="48"/>
      <c r="M112" s="48"/>
      <c r="N112" s="48"/>
      <c r="O112" s="48"/>
      <c r="P112" s="48"/>
    </row>
    <row r="113" spans="1:16" s="40" customFormat="1" x14ac:dyDescent="0.25">
      <c r="A113" s="79" t="s">
        <v>226</v>
      </c>
      <c r="B113" s="3">
        <f>SUMIFS(CAPEX!$AA$4:$AA$1273,CAPEX!$I$4:$I$1273,Summary!$A$99,CAPEX!$G$4:$G$1273,Summary!A113,CAPEX!$V$4:$V$1273,0)</f>
        <v>84620</v>
      </c>
      <c r="C113" s="65">
        <f>SUMIFS(CAPEX!$AA$4:$AA$1273,CAPEX!$I$4:$I$1273,Summary!$A$99,CAPEX!$G$4:$G$1273,Summary!A113,CAPEX!$V$4:$V$1273,1)+SUMIFS(CAPEX!$AA$4:$AA$1273,CAPEX!$I$4:$I$1273,Summary!$A$99,CAPEX!$G$4:$G$1273,Summary!A113,CAPEX!$V$4:$V$1273,2)</f>
        <v>0</v>
      </c>
      <c r="D113" s="65">
        <f>SUMIFS(CAPEX!$AA$4:$AA$1273,CAPEX!$I$4:$I$1273,Summary!$A$99,CAPEX!$G$4:$G$1273,Summary!A113,CAPEX!$V$4:$V$1273,3)+SUMIFS(CAPEX!$AA$4:$AA$1273,CAPEX!$I$4:$I$1273,Summary!$A$99,CAPEX!$G$4:$G$1273,Summary!A113,CAPEX!$V$4:$V$1273,4)+SUMIFS(CAPEX!$AA$4:$AA$1273,CAPEX!$I$4:$I$1273,Summary!$A$99,CAPEX!$G$4:$G$1273,Summary!A113,CAPEX!$V$4:$V$1273,5)</f>
        <v>0</v>
      </c>
      <c r="E113" s="65">
        <f>SUMIFS(CAPEX!$AA$4:$AA$1273,CAPEX!$I$4:$I$1273,Summary!$A$99,CAPEX!$G$4:$G$1273,Summary!A113,CAPEX!$V$4:$V$1273,6)+SUMIFS(CAPEX!$AA$4:$AA$1273,CAPEX!$I$4:$I$1273,Summary!$A$99,CAPEX!$G$4:$G$1273,Summary!A113,CAPEX!$V$4:$V$1273,7)+SUMIFS(CAPEX!$AA$4:$AA$1273,CAPEX!$I$4:$I$1273,Summary!$A$99,CAPEX!$G$4:$G$1273,Summary!A113,CAPEX!$V$4:$V$1273,8)+SUMIFS(CAPEX!$AA$4:$AA$1273,CAPEX!$I$4:$I$1273,Summary!$A$99,CAPEX!$G$4:$G$1273,Summary!A113,CAPEX!$V$4:$V$1273,9)+SUMIFS(CAPEX!$AA$4:$AA$1273,CAPEX!$I$4:$I$1273,Summary!$A$99,CAPEX!$G$4:$G$1273,Summary!A113,CAPEX!$V$4:$V$1273,10)</f>
        <v>0</v>
      </c>
      <c r="F113" s="65">
        <f>SUMIFS(CAPEX!$AA$4:$AA$1273,CAPEX!$I$4:$I$1273,Summary!$A$99,CAPEX!$G$4:$G$1273,Summary!A113,CAPEX!$V$4:$V$1273,"&gt;"&amp;10)</f>
        <v>1501400</v>
      </c>
      <c r="G113" s="134">
        <f t="shared" si="14"/>
        <v>1586020</v>
      </c>
      <c r="H113" s="48"/>
      <c r="I113" s="48"/>
      <c r="J113" s="48"/>
      <c r="K113" s="48"/>
      <c r="L113" s="48"/>
      <c r="M113" s="48"/>
      <c r="N113" s="48"/>
      <c r="O113" s="48"/>
      <c r="P113" s="48"/>
    </row>
    <row r="114" spans="1:16" s="40" customFormat="1" x14ac:dyDescent="0.25">
      <c r="A114" s="79" t="s">
        <v>256</v>
      </c>
      <c r="B114" s="3">
        <f>SUMIFS(CAPEX!$AA$4:$AA$1273,CAPEX!$I$4:$I$1273,Summary!$A$99,CAPEX!$G$4:$G$1273,Summary!A114,CAPEX!$V$4:$V$1273,0)</f>
        <v>0</v>
      </c>
      <c r="C114" s="65">
        <f>SUMIFS(CAPEX!$AA$4:$AA$1273,CAPEX!$I$4:$I$1273,Summary!$A$99,CAPEX!$G$4:$G$1273,Summary!A114,CAPEX!$V$4:$V$1273,1)+SUMIFS(CAPEX!$AA$4:$AA$1273,CAPEX!$I$4:$I$1273,Summary!$A$99,CAPEX!$G$4:$G$1273,Summary!A114,CAPEX!$V$4:$V$1273,2)</f>
        <v>0</v>
      </c>
      <c r="D114" s="65">
        <f>SUMIFS(CAPEX!$AA$4:$AA$1273,CAPEX!$I$4:$I$1273,Summary!$A$99,CAPEX!$G$4:$G$1273,Summary!A114,CAPEX!$V$4:$V$1273,3)+SUMIFS(CAPEX!$AA$4:$AA$1273,CAPEX!$I$4:$I$1273,Summary!$A$99,CAPEX!$G$4:$G$1273,Summary!A114,CAPEX!$V$4:$V$1273,4)+SUMIFS(CAPEX!$AA$4:$AA$1273,CAPEX!$I$4:$I$1273,Summary!$A$99,CAPEX!$G$4:$G$1273,Summary!A114,CAPEX!$V$4:$V$1273,5)</f>
        <v>0</v>
      </c>
      <c r="E114" s="65">
        <f>SUMIFS(CAPEX!$AA$4:$AA$1273,CAPEX!$I$4:$I$1273,Summary!$A$99,CAPEX!$G$4:$G$1273,Summary!A114,CAPEX!$V$4:$V$1273,6)+SUMIFS(CAPEX!$AA$4:$AA$1273,CAPEX!$I$4:$I$1273,Summary!$A$99,CAPEX!$G$4:$G$1273,Summary!A114,CAPEX!$V$4:$V$1273,7)+SUMIFS(CAPEX!$AA$4:$AA$1273,CAPEX!$I$4:$I$1273,Summary!$A$99,CAPEX!$G$4:$G$1273,Summary!A114,CAPEX!$V$4:$V$1273,8)+SUMIFS(CAPEX!$AA$4:$AA$1273,CAPEX!$I$4:$I$1273,Summary!$A$99,CAPEX!$G$4:$G$1273,Summary!A114,CAPEX!$V$4:$V$1273,9)+SUMIFS(CAPEX!$AA$4:$AA$1273,CAPEX!$I$4:$I$1273,Summary!$A$99,CAPEX!$G$4:$G$1273,Summary!A114,CAPEX!$V$4:$V$1273,10)</f>
        <v>0</v>
      </c>
      <c r="F114" s="65">
        <f>SUMIFS(CAPEX!$AA$4:$AA$1273,CAPEX!$I$4:$I$1273,Summary!$A$99,CAPEX!$G$4:$G$1273,Summary!A114,CAPEX!$V$4:$V$1273,"&gt;"&amp;10)</f>
        <v>0</v>
      </c>
      <c r="G114" s="134">
        <f t="shared" si="14"/>
        <v>0</v>
      </c>
      <c r="H114" s="48"/>
      <c r="I114" s="48"/>
      <c r="J114" s="48"/>
      <c r="K114" s="48"/>
      <c r="L114" s="48"/>
      <c r="M114" s="48"/>
      <c r="N114" s="48"/>
      <c r="O114" s="48"/>
      <c r="P114" s="48"/>
    </row>
    <row r="115" spans="1:16" s="40" customFormat="1" x14ac:dyDescent="0.25">
      <c r="A115" s="79" t="s">
        <v>578</v>
      </c>
      <c r="B115" s="3">
        <f>SUMIFS(CAPEX!$AA$4:$AA$1273,CAPEX!$I$4:$I$1273,Summary!$A$99,CAPEX!$G$4:$G$1273,Summary!A115,CAPEX!$V$4:$V$1273,0)</f>
        <v>3906950</v>
      </c>
      <c r="C115" s="65">
        <f>SUMIFS(CAPEX!$AA$4:$AA$1273,CAPEX!$I$4:$I$1273,Summary!$A$99,CAPEX!$G$4:$G$1273,Summary!A115,CAPEX!$V$4:$V$1273,1)+SUMIFS(CAPEX!$AA$4:$AA$1273,CAPEX!$I$4:$I$1273,Summary!$A$99,CAPEX!$G$4:$G$1273,Summary!A115,CAPEX!$V$4:$V$1273,2)</f>
        <v>0</v>
      </c>
      <c r="D115" s="65">
        <f>SUMIFS(CAPEX!$AA$4:$AA$1273,CAPEX!$I$4:$I$1273,Summary!$A$99,CAPEX!$G$4:$G$1273,Summary!A115,CAPEX!$V$4:$V$1273,3)+SUMIFS(CAPEX!$AA$4:$AA$1273,CAPEX!$I$4:$I$1273,Summary!$A$99,CAPEX!$G$4:$G$1273,Summary!A115,CAPEX!$V$4:$V$1273,4)+SUMIFS(CAPEX!$AA$4:$AA$1273,CAPEX!$I$4:$I$1273,Summary!$A$99,CAPEX!$G$4:$G$1273,Summary!A115,CAPEX!$V$4:$V$1273,5)</f>
        <v>0</v>
      </c>
      <c r="E115" s="65">
        <f>SUMIFS(CAPEX!$AA$4:$AA$1273,CAPEX!$I$4:$I$1273,Summary!$A$99,CAPEX!$G$4:$G$1273,Summary!A115,CAPEX!$V$4:$V$1273,6)+SUMIFS(CAPEX!$AA$4:$AA$1273,CAPEX!$I$4:$I$1273,Summary!$A$99,CAPEX!$G$4:$G$1273,Summary!A115,CAPEX!$V$4:$V$1273,7)+SUMIFS(CAPEX!$AA$4:$AA$1273,CAPEX!$I$4:$I$1273,Summary!$A$99,CAPEX!$G$4:$G$1273,Summary!A115,CAPEX!$V$4:$V$1273,8)+SUMIFS(CAPEX!$AA$4:$AA$1273,CAPEX!$I$4:$I$1273,Summary!$A$99,CAPEX!$G$4:$G$1273,Summary!A115,CAPEX!$V$4:$V$1273,9)+SUMIFS(CAPEX!$AA$4:$AA$1273,CAPEX!$I$4:$I$1273,Summary!$A$99,CAPEX!$G$4:$G$1273,Summary!A115,CAPEX!$V$4:$V$1273,10)</f>
        <v>0</v>
      </c>
      <c r="F115" s="65">
        <f>SUMIFS(CAPEX!$AA$4:$AA$1273,CAPEX!$I$4:$I$1273,Summary!$A$99,CAPEX!$G$4:$G$1273,Summary!A115,CAPEX!$V$4:$V$1273,"&gt;"&amp;10)</f>
        <v>0</v>
      </c>
      <c r="G115" s="134">
        <f t="shared" si="14"/>
        <v>3906950</v>
      </c>
      <c r="H115" s="48"/>
      <c r="I115" s="48"/>
      <c r="J115" s="48"/>
      <c r="K115" s="48"/>
      <c r="L115" s="48"/>
      <c r="M115" s="48"/>
      <c r="N115" s="48"/>
      <c r="O115" s="48"/>
      <c r="P115" s="48"/>
    </row>
    <row r="116" spans="1:16" s="40" customFormat="1" x14ac:dyDescent="0.25">
      <c r="A116" s="79" t="s">
        <v>403</v>
      </c>
      <c r="B116" s="3">
        <f>SUMIFS(CAPEX!$AA$4:$AA$1273,CAPEX!$I$4:$I$1273,Summary!$A$99,CAPEX!$G$4:$G$1273,Summary!A116,CAPEX!$V$4:$V$1273,0)</f>
        <v>0</v>
      </c>
      <c r="C116" s="65">
        <f>SUMIFS(CAPEX!$AA$4:$AA$1273,CAPEX!$I$4:$I$1273,Summary!$A$99,CAPEX!$G$4:$G$1273,Summary!A116,CAPEX!$V$4:$V$1273,1)+SUMIFS(CAPEX!$AA$4:$AA$1273,CAPEX!$I$4:$I$1273,Summary!$A$99,CAPEX!$G$4:$G$1273,Summary!A116,CAPEX!$V$4:$V$1273,2)</f>
        <v>0</v>
      </c>
      <c r="D116" s="65">
        <f>SUMIFS(CAPEX!$AA$4:$AA$1273,CAPEX!$I$4:$I$1273,Summary!$A$99,CAPEX!$G$4:$G$1273,Summary!A116,CAPEX!$V$4:$V$1273,3)+SUMIFS(CAPEX!$AA$4:$AA$1273,CAPEX!$I$4:$I$1273,Summary!$A$99,CAPEX!$G$4:$G$1273,Summary!A116,CAPEX!$V$4:$V$1273,4)+SUMIFS(CAPEX!$AA$4:$AA$1273,CAPEX!$I$4:$I$1273,Summary!$A$99,CAPEX!$G$4:$G$1273,Summary!A116,CAPEX!$V$4:$V$1273,5)</f>
        <v>0</v>
      </c>
      <c r="E116" s="65">
        <f>SUMIFS(CAPEX!$AA$4:$AA$1273,CAPEX!$I$4:$I$1273,Summary!$A$99,CAPEX!$G$4:$G$1273,Summary!A116,CAPEX!$V$4:$V$1273,6)+SUMIFS(CAPEX!$AA$4:$AA$1273,CAPEX!$I$4:$I$1273,Summary!$A$99,CAPEX!$G$4:$G$1273,Summary!A116,CAPEX!$V$4:$V$1273,7)+SUMIFS(CAPEX!$AA$4:$AA$1273,CAPEX!$I$4:$I$1273,Summary!$A$99,CAPEX!$G$4:$G$1273,Summary!A116,CAPEX!$V$4:$V$1273,8)+SUMIFS(CAPEX!$AA$4:$AA$1273,CAPEX!$I$4:$I$1273,Summary!$A$99,CAPEX!$G$4:$G$1273,Summary!A116,CAPEX!$V$4:$V$1273,9)+SUMIFS(CAPEX!$AA$4:$AA$1273,CAPEX!$I$4:$I$1273,Summary!$A$99,CAPEX!$G$4:$G$1273,Summary!A116,CAPEX!$V$4:$V$1273,10)</f>
        <v>0</v>
      </c>
      <c r="F116" s="65">
        <f>SUMIFS(CAPEX!$AA$4:$AA$1273,CAPEX!$I$4:$I$1273,Summary!$A$99,CAPEX!$G$4:$G$1273,Summary!A116,CAPEX!$V$4:$V$1273,"&gt;"&amp;10)</f>
        <v>0</v>
      </c>
      <c r="G116" s="134">
        <f t="shared" si="14"/>
        <v>0</v>
      </c>
      <c r="H116" s="48"/>
      <c r="I116" s="48"/>
      <c r="J116" s="48"/>
      <c r="K116" s="48"/>
      <c r="L116" s="48"/>
      <c r="M116" s="48"/>
      <c r="N116" s="48"/>
      <c r="O116" s="48"/>
      <c r="P116" s="48"/>
    </row>
    <row r="117" spans="1:16" s="40" customFormat="1" x14ac:dyDescent="0.25">
      <c r="A117" s="79" t="s">
        <v>364</v>
      </c>
      <c r="B117" s="3">
        <f>SUMIFS(CAPEX!$AA$4:$AA$1273,CAPEX!$I$4:$I$1273,Summary!$A$99,CAPEX!$G$4:$G$1273,Summary!A117,CAPEX!$V$4:$V$1273,0)</f>
        <v>970590</v>
      </c>
      <c r="C117" s="65">
        <f>SUMIFS(CAPEX!$AA$4:$AA$1273,CAPEX!$I$4:$I$1273,Summary!$A$99,CAPEX!$G$4:$G$1273,Summary!A117,CAPEX!$V$4:$V$1273,1)+SUMIFS(CAPEX!$AA$4:$AA$1273,CAPEX!$I$4:$I$1273,Summary!$A$99,CAPEX!$G$4:$G$1273,Summary!A117,CAPEX!$V$4:$V$1273,2)</f>
        <v>39480</v>
      </c>
      <c r="D117" s="65">
        <f>SUMIFS(CAPEX!$AA$4:$AA$1273,CAPEX!$I$4:$I$1273,Summary!$A$99,CAPEX!$G$4:$G$1273,Summary!A117,CAPEX!$V$4:$V$1273,3)+SUMIFS(CAPEX!$AA$4:$AA$1273,CAPEX!$I$4:$I$1273,Summary!$A$99,CAPEX!$G$4:$G$1273,Summary!A117,CAPEX!$V$4:$V$1273,4)+SUMIFS(CAPEX!$AA$4:$AA$1273,CAPEX!$I$4:$I$1273,Summary!$A$99,CAPEX!$G$4:$G$1273,Summary!A117,CAPEX!$V$4:$V$1273,5)</f>
        <v>0</v>
      </c>
      <c r="E117" s="65">
        <f>SUMIFS(CAPEX!$AA$4:$AA$1273,CAPEX!$I$4:$I$1273,Summary!$A$99,CAPEX!$G$4:$G$1273,Summary!A117,CAPEX!$V$4:$V$1273,6)+SUMIFS(CAPEX!$AA$4:$AA$1273,CAPEX!$I$4:$I$1273,Summary!$A$99,CAPEX!$G$4:$G$1273,Summary!A117,CAPEX!$V$4:$V$1273,7)+SUMIFS(CAPEX!$AA$4:$AA$1273,CAPEX!$I$4:$I$1273,Summary!$A$99,CAPEX!$G$4:$G$1273,Summary!A117,CAPEX!$V$4:$V$1273,8)+SUMIFS(CAPEX!$AA$4:$AA$1273,CAPEX!$I$4:$I$1273,Summary!$A$99,CAPEX!$G$4:$G$1273,Summary!A117,CAPEX!$V$4:$V$1273,9)+SUMIFS(CAPEX!$AA$4:$AA$1273,CAPEX!$I$4:$I$1273,Summary!$A$99,CAPEX!$G$4:$G$1273,Summary!A117,CAPEX!$V$4:$V$1273,10)</f>
        <v>0</v>
      </c>
      <c r="F117" s="65">
        <f>SUMIFS(CAPEX!$AA$4:$AA$1273,CAPEX!$I$4:$I$1273,Summary!$A$99,CAPEX!$G$4:$G$1273,Summary!A117,CAPEX!$V$4:$V$1273,"&gt;"&amp;10)</f>
        <v>0</v>
      </c>
      <c r="G117" s="134">
        <f t="shared" si="14"/>
        <v>1010070</v>
      </c>
      <c r="H117" s="48"/>
      <c r="I117" s="48"/>
      <c r="J117" s="48"/>
      <c r="K117" s="48"/>
      <c r="L117" s="48"/>
      <c r="M117" s="48"/>
      <c r="N117" s="48"/>
      <c r="O117" s="48"/>
      <c r="P117" s="48"/>
    </row>
    <row r="118" spans="1:16" s="40" customFormat="1" x14ac:dyDescent="0.25">
      <c r="A118" s="79" t="s">
        <v>239</v>
      </c>
      <c r="B118" s="3">
        <f>SUMIFS(CAPEX!$AA$4:$AA$1273,CAPEX!$I$4:$I$1273,Summary!$A$99,CAPEX!$G$4:$G$1273,Summary!A118,CAPEX!$V$4:$V$1273,0)</f>
        <v>694600</v>
      </c>
      <c r="C118" s="65">
        <f>SUMIFS(CAPEX!$AA$4:$AA$1273,CAPEX!$I$4:$I$1273,Summary!$A$99,CAPEX!$G$4:$G$1273,Summary!A118,CAPEX!$V$4:$V$1273,1)+SUMIFS(CAPEX!$AA$4:$AA$1273,CAPEX!$I$4:$I$1273,Summary!$A$99,CAPEX!$G$4:$G$1273,Summary!A118,CAPEX!$V$4:$V$1273,2)</f>
        <v>0</v>
      </c>
      <c r="D118" s="65">
        <f>SUMIFS(CAPEX!$AA$4:$AA$1273,CAPEX!$I$4:$I$1273,Summary!$A$99,CAPEX!$G$4:$G$1273,Summary!A118,CAPEX!$V$4:$V$1273,3)+SUMIFS(CAPEX!$AA$4:$AA$1273,CAPEX!$I$4:$I$1273,Summary!$A$99,CAPEX!$G$4:$G$1273,Summary!A118,CAPEX!$V$4:$V$1273,4)+SUMIFS(CAPEX!$AA$4:$AA$1273,CAPEX!$I$4:$I$1273,Summary!$A$99,CAPEX!$G$4:$G$1273,Summary!A118,CAPEX!$V$4:$V$1273,5)</f>
        <v>0</v>
      </c>
      <c r="E118" s="65">
        <f>SUMIFS(CAPEX!$AA$4:$AA$1273,CAPEX!$I$4:$I$1273,Summary!$A$99,CAPEX!$G$4:$G$1273,Summary!A118,CAPEX!$V$4:$V$1273,6)+SUMIFS(CAPEX!$AA$4:$AA$1273,CAPEX!$I$4:$I$1273,Summary!$A$99,CAPEX!$G$4:$G$1273,Summary!A118,CAPEX!$V$4:$V$1273,7)+SUMIFS(CAPEX!$AA$4:$AA$1273,CAPEX!$I$4:$I$1273,Summary!$A$99,CAPEX!$G$4:$G$1273,Summary!A118,CAPEX!$V$4:$V$1273,8)+SUMIFS(CAPEX!$AA$4:$AA$1273,CAPEX!$I$4:$I$1273,Summary!$A$99,CAPEX!$G$4:$G$1273,Summary!A118,CAPEX!$V$4:$V$1273,9)+SUMIFS(CAPEX!$AA$4:$AA$1273,CAPEX!$I$4:$I$1273,Summary!$A$99,CAPEX!$G$4:$G$1273,Summary!A118,CAPEX!$V$4:$V$1273,10)</f>
        <v>0</v>
      </c>
      <c r="F118" s="65">
        <f>SUMIFS(CAPEX!$AA$4:$AA$1273,CAPEX!$I$4:$I$1273,Summary!$A$99,CAPEX!$G$4:$G$1273,Summary!A118,CAPEX!$V$4:$V$1273,"&gt;"&amp;10)</f>
        <v>0</v>
      </c>
      <c r="G118" s="134">
        <f t="shared" si="14"/>
        <v>694600</v>
      </c>
      <c r="H118" s="48"/>
      <c r="I118" s="48"/>
      <c r="J118" s="48"/>
      <c r="K118" s="48"/>
      <c r="L118" s="48"/>
      <c r="M118" s="48"/>
      <c r="N118" s="48"/>
      <c r="O118" s="48"/>
      <c r="P118" s="48"/>
    </row>
    <row r="119" spans="1:16" s="40" customFormat="1" x14ac:dyDescent="0.25">
      <c r="A119" s="79" t="s">
        <v>243</v>
      </c>
      <c r="B119" s="3">
        <f>SUMIFS(CAPEX!$AA$4:$AA$1273,CAPEX!$I$4:$I$1273,Summary!$A$99,CAPEX!$G$4:$G$1273,Summary!A119,CAPEX!$V$4:$V$1273,0)</f>
        <v>764050</v>
      </c>
      <c r="C119" s="65">
        <f>SUMIFS(CAPEX!$AA$4:$AA$1273,CAPEX!$I$4:$I$1273,Summary!$A$99,CAPEX!$G$4:$G$1273,Summary!A119,CAPEX!$V$4:$V$1273,1)+SUMIFS(CAPEX!$AA$4:$AA$1273,CAPEX!$I$4:$I$1273,Summary!$A$99,CAPEX!$G$4:$G$1273,Summary!A119,CAPEX!$V$4:$V$1273,2)</f>
        <v>0</v>
      </c>
      <c r="D119" s="65">
        <f>SUMIFS(CAPEX!$AA$4:$AA$1273,CAPEX!$I$4:$I$1273,Summary!$A$99,CAPEX!$G$4:$G$1273,Summary!A119,CAPEX!$V$4:$V$1273,3)+SUMIFS(CAPEX!$AA$4:$AA$1273,CAPEX!$I$4:$I$1273,Summary!$A$99,CAPEX!$G$4:$G$1273,Summary!A119,CAPEX!$V$4:$V$1273,4)+SUMIFS(CAPEX!$AA$4:$AA$1273,CAPEX!$I$4:$I$1273,Summary!$A$99,CAPEX!$G$4:$G$1273,Summary!A119,CAPEX!$V$4:$V$1273,5)</f>
        <v>0</v>
      </c>
      <c r="E119" s="65">
        <f>SUMIFS(CAPEX!$AA$4:$AA$1273,CAPEX!$I$4:$I$1273,Summary!$A$99,CAPEX!$G$4:$G$1273,Summary!A119,CAPEX!$V$4:$V$1273,6)+SUMIFS(CAPEX!$AA$4:$AA$1273,CAPEX!$I$4:$I$1273,Summary!$A$99,CAPEX!$G$4:$G$1273,Summary!A119,CAPEX!$V$4:$V$1273,7)+SUMIFS(CAPEX!$AA$4:$AA$1273,CAPEX!$I$4:$I$1273,Summary!$A$99,CAPEX!$G$4:$G$1273,Summary!A119,CAPEX!$V$4:$V$1273,8)+SUMIFS(CAPEX!$AA$4:$AA$1273,CAPEX!$I$4:$I$1273,Summary!$A$99,CAPEX!$G$4:$G$1273,Summary!A119,CAPEX!$V$4:$V$1273,9)+SUMIFS(CAPEX!$AA$4:$AA$1273,CAPEX!$I$4:$I$1273,Summary!$A$99,CAPEX!$G$4:$G$1273,Summary!A119,CAPEX!$V$4:$V$1273,10)</f>
        <v>0</v>
      </c>
      <c r="F119" s="65">
        <f>SUMIFS(CAPEX!$AA$4:$AA$1273,CAPEX!$I$4:$I$1273,Summary!$A$99,CAPEX!$G$4:$G$1273,Summary!A119,CAPEX!$V$4:$V$1273,"&gt;"&amp;10)</f>
        <v>0</v>
      </c>
      <c r="G119" s="134">
        <f t="shared" si="14"/>
        <v>764050</v>
      </c>
      <c r="H119" s="48"/>
      <c r="I119" s="48"/>
      <c r="J119" s="48"/>
      <c r="K119" s="48"/>
      <c r="L119" s="48"/>
      <c r="M119" s="48"/>
      <c r="N119" s="48"/>
      <c r="O119" s="48"/>
      <c r="P119" s="48"/>
    </row>
    <row r="120" spans="1:16" s="40" customFormat="1" x14ac:dyDescent="0.25">
      <c r="A120" s="79" t="s">
        <v>246</v>
      </c>
      <c r="B120" s="3">
        <f>SUMIFS(CAPEX!$AA$4:$AA$1273,CAPEX!$I$4:$I$1273,Summary!$A$99,CAPEX!$G$4:$G$1273,Summary!A120,CAPEX!$V$4:$V$1273,0)</f>
        <v>421970</v>
      </c>
      <c r="C120" s="65">
        <f>SUMIFS(CAPEX!$AA$4:$AA$1273,CAPEX!$I$4:$I$1273,Summary!$A$99,CAPEX!$G$4:$G$1273,Summary!A120,CAPEX!$V$4:$V$1273,1)+SUMIFS(CAPEX!$AA$4:$AA$1273,CAPEX!$I$4:$I$1273,Summary!$A$99,CAPEX!$G$4:$G$1273,Summary!A120,CAPEX!$V$4:$V$1273,2)</f>
        <v>0</v>
      </c>
      <c r="D120" s="65">
        <f>SUMIFS(CAPEX!$AA$4:$AA$1273,CAPEX!$I$4:$I$1273,Summary!$A$99,CAPEX!$G$4:$G$1273,Summary!A120,CAPEX!$V$4:$V$1273,3)+SUMIFS(CAPEX!$AA$4:$AA$1273,CAPEX!$I$4:$I$1273,Summary!$A$99,CAPEX!$G$4:$G$1273,Summary!A120,CAPEX!$V$4:$V$1273,4)+SUMIFS(CAPEX!$AA$4:$AA$1273,CAPEX!$I$4:$I$1273,Summary!$A$99,CAPEX!$G$4:$G$1273,Summary!A120,CAPEX!$V$4:$V$1273,5)</f>
        <v>0</v>
      </c>
      <c r="E120" s="65">
        <f>SUMIFS(CAPEX!$AA$4:$AA$1273,CAPEX!$I$4:$I$1273,Summary!$A$99,CAPEX!$G$4:$G$1273,Summary!A120,CAPEX!$V$4:$V$1273,6)+SUMIFS(CAPEX!$AA$4:$AA$1273,CAPEX!$I$4:$I$1273,Summary!$A$99,CAPEX!$G$4:$G$1273,Summary!A120,CAPEX!$V$4:$V$1273,7)+SUMIFS(CAPEX!$AA$4:$AA$1273,CAPEX!$I$4:$I$1273,Summary!$A$99,CAPEX!$G$4:$G$1273,Summary!A120,CAPEX!$V$4:$V$1273,8)+SUMIFS(CAPEX!$AA$4:$AA$1273,CAPEX!$I$4:$I$1273,Summary!$A$99,CAPEX!$G$4:$G$1273,Summary!A120,CAPEX!$V$4:$V$1273,9)+SUMIFS(CAPEX!$AA$4:$AA$1273,CAPEX!$I$4:$I$1273,Summary!$A$99,CAPEX!$G$4:$G$1273,Summary!A120,CAPEX!$V$4:$V$1273,10)</f>
        <v>0</v>
      </c>
      <c r="F120" s="65">
        <f>SUMIFS(CAPEX!$AA$4:$AA$1273,CAPEX!$I$4:$I$1273,Summary!$A$99,CAPEX!$G$4:$G$1273,Summary!A120,CAPEX!$V$4:$V$1273,"&gt;"&amp;10)</f>
        <v>0</v>
      </c>
      <c r="G120" s="134">
        <f t="shared" si="14"/>
        <v>421970</v>
      </c>
      <c r="H120" s="48"/>
      <c r="I120" s="48"/>
      <c r="J120" s="48"/>
      <c r="K120" s="48"/>
      <c r="L120" s="48"/>
      <c r="M120" s="48"/>
      <c r="N120" s="48"/>
      <c r="O120" s="48"/>
      <c r="P120" s="48"/>
    </row>
    <row r="121" spans="1:16" s="40" customFormat="1" x14ac:dyDescent="0.25">
      <c r="A121" s="136" t="s">
        <v>137</v>
      </c>
      <c r="B121" s="135">
        <f>SUM(B103:B120)</f>
        <v>7844300</v>
      </c>
      <c r="C121" s="135">
        <f t="shared" ref="C121:G121" si="15">SUM(C103:C120)</f>
        <v>39480</v>
      </c>
      <c r="D121" s="135">
        <f t="shared" si="15"/>
        <v>870040</v>
      </c>
      <c r="E121" s="135">
        <f t="shared" si="15"/>
        <v>75660</v>
      </c>
      <c r="F121" s="135">
        <f t="shared" si="15"/>
        <v>3301340</v>
      </c>
      <c r="G121" s="135">
        <f t="shared" si="15"/>
        <v>12130820</v>
      </c>
      <c r="H121" s="48"/>
      <c r="I121" s="48"/>
      <c r="J121" s="48"/>
      <c r="K121" s="48"/>
      <c r="L121" s="48"/>
      <c r="M121" s="48"/>
      <c r="N121" s="48"/>
      <c r="O121" s="48"/>
      <c r="P121" s="48"/>
    </row>
    <row r="122" spans="1:16" s="40" customFormat="1" x14ac:dyDescent="0.25">
      <c r="A122" s="42"/>
      <c r="B122" s="50"/>
      <c r="C122" s="48"/>
      <c r="D122" s="48"/>
      <c r="E122" s="48"/>
      <c r="F122" s="48"/>
      <c r="G122" s="48"/>
      <c r="H122" s="48"/>
      <c r="I122" s="48"/>
      <c r="J122" s="48"/>
      <c r="K122" s="48"/>
      <c r="L122" s="48"/>
      <c r="M122" s="48"/>
      <c r="N122" s="48"/>
      <c r="O122" s="48"/>
      <c r="P122" s="48"/>
    </row>
    <row r="123" spans="1:16" s="40" customFormat="1" x14ac:dyDescent="0.25">
      <c r="A123" s="42"/>
      <c r="B123" s="50"/>
      <c r="C123" s="48"/>
      <c r="D123" s="48"/>
      <c r="E123" s="48"/>
      <c r="F123" s="48"/>
      <c r="G123" s="48"/>
      <c r="H123" s="48"/>
      <c r="I123" s="48"/>
      <c r="J123" s="48"/>
      <c r="K123" s="48"/>
      <c r="L123" s="48"/>
      <c r="M123" s="48"/>
      <c r="N123" s="48"/>
      <c r="O123" s="48"/>
      <c r="P123" s="48"/>
    </row>
    <row r="124" spans="1:16" s="40" customFormat="1" x14ac:dyDescent="0.25">
      <c r="A124" s="42"/>
      <c r="B124" s="50"/>
      <c r="C124" s="48"/>
      <c r="D124" s="48"/>
      <c r="E124" s="48"/>
      <c r="F124" s="48"/>
      <c r="G124" s="48"/>
      <c r="H124" s="48"/>
      <c r="I124" s="48"/>
      <c r="J124" s="48"/>
      <c r="K124" s="48"/>
      <c r="L124" s="48"/>
      <c r="M124" s="48"/>
      <c r="N124" s="48"/>
      <c r="O124" s="48"/>
      <c r="P124" s="48"/>
    </row>
    <row r="125" spans="1:16" s="40" customFormat="1" x14ac:dyDescent="0.25">
      <c r="A125" s="42" t="s">
        <v>141</v>
      </c>
      <c r="B125" s="50"/>
      <c r="C125" s="48"/>
      <c r="D125" s="48"/>
      <c r="E125" s="48"/>
      <c r="F125" s="48"/>
      <c r="G125" s="48"/>
      <c r="H125" s="48"/>
      <c r="I125" s="48"/>
      <c r="J125" s="48"/>
      <c r="K125" s="48"/>
      <c r="L125" s="48"/>
      <c r="M125" s="48"/>
      <c r="N125" s="48"/>
      <c r="O125" s="48"/>
      <c r="P125" s="48"/>
    </row>
    <row r="126" spans="1:16" s="40" customFormat="1" x14ac:dyDescent="0.25">
      <c r="A126" s="226" t="s">
        <v>691</v>
      </c>
      <c r="B126" s="226"/>
      <c r="C126" s="226"/>
      <c r="D126" s="226"/>
      <c r="E126" s="226"/>
      <c r="F126" s="226"/>
      <c r="G126" s="226"/>
      <c r="H126" s="48"/>
      <c r="I126" s="48"/>
      <c r="J126" s="48"/>
      <c r="K126" s="48"/>
      <c r="L126" s="48"/>
      <c r="M126" s="48"/>
      <c r="N126" s="48"/>
      <c r="O126" s="48"/>
      <c r="P126" s="48"/>
    </row>
    <row r="127" spans="1:16" s="40" customFormat="1" x14ac:dyDescent="0.25">
      <c r="A127" s="227" t="s">
        <v>695</v>
      </c>
      <c r="B127" s="228" t="s">
        <v>681</v>
      </c>
      <c r="C127" s="228"/>
      <c r="D127" s="228"/>
      <c r="E127" s="228"/>
      <c r="F127" s="228"/>
      <c r="G127" s="229" t="s">
        <v>137</v>
      </c>
      <c r="H127" s="48"/>
      <c r="I127" s="48"/>
      <c r="J127" s="48"/>
      <c r="K127" s="48"/>
      <c r="L127" s="48"/>
      <c r="M127" s="48"/>
      <c r="N127" s="48"/>
      <c r="O127" s="48"/>
      <c r="P127" s="48"/>
    </row>
    <row r="128" spans="1:16" s="40" customFormat="1" x14ac:dyDescent="0.25">
      <c r="A128" s="227"/>
      <c r="B128" s="80">
        <v>0</v>
      </c>
      <c r="C128" s="81" t="s">
        <v>649</v>
      </c>
      <c r="D128" s="81" t="s">
        <v>650</v>
      </c>
      <c r="E128" s="81" t="s">
        <v>7</v>
      </c>
      <c r="F128" s="81" t="s">
        <v>651</v>
      </c>
      <c r="G128" s="229"/>
      <c r="H128" s="48"/>
      <c r="I128" s="48"/>
      <c r="J128" s="48"/>
      <c r="K128" s="48"/>
      <c r="L128" s="48"/>
      <c r="M128" s="48"/>
      <c r="N128" s="48"/>
      <c r="O128" s="48"/>
      <c r="P128" s="48"/>
    </row>
    <row r="129" spans="1:16" s="40" customFormat="1" x14ac:dyDescent="0.25">
      <c r="A129" s="79" t="s">
        <v>281</v>
      </c>
      <c r="B129" s="3">
        <f>SUMIFS(CAPEX!$AA$4:$AA$1273,CAPEX!$I$4:$I$1273,Summary!$A$125,CAPEX!$G$4:$G$1273,Summary!A129,CAPEX!$V$4:$V$1273,0)</f>
        <v>0</v>
      </c>
      <c r="C129" s="65">
        <f>SUMIFS(CAPEX!$AA$4:$AA$1273,CAPEX!$I$4:$I$1273,Summary!$A$125,CAPEX!$G$4:$G$1273,Summary!A129,CAPEX!$V$4:$V$1273,1)+SUMIFS(CAPEX!$AA$4:$AA$1273,CAPEX!$I$4:$I$1273,Summary!$A$125,CAPEX!$G$4:$G$1273,Summary!A129,CAPEX!$V$4:$V$1273,2)</f>
        <v>0</v>
      </c>
      <c r="D129" s="65">
        <f>SUMIFS(CAPEX!$AA$4:$AA$1273,CAPEX!$I$4:$I$1273,Summary!$A$125,CAPEX!$G$4:$G$1273,Summary!A129,CAPEX!$V$4:$V$1273,3)+SUMIFS(CAPEX!$AA$4:$AA$1273,CAPEX!$I$4:$I$1273,Summary!$A$125,CAPEX!$G$4:$G$1273,Summary!A129,CAPEX!$V$4:$V$1273,4)+SUMIFS(CAPEX!$AA$4:$AA$1273,CAPEX!$I$4:$I$1273,Summary!$A$125,CAPEX!$G$4:$G$1273,Summary!A129,CAPEX!$V$4:$V$1273,5)</f>
        <v>0</v>
      </c>
      <c r="E129" s="65">
        <f>SUMIFS(CAPEX!$AA$4:$AA$1273,CAPEX!$I$4:$I$1273,Summary!$A$125,CAPEX!$G$4:$G$1273,Summary!A129,CAPEX!$V$4:$V$1273,6)+SUMIFS(CAPEX!$AA$4:$AA$1273,CAPEX!$I$4:$I$1273,Summary!$A$125,CAPEX!$G$4:$G$1273,Summary!A129,CAPEX!$V$4:$V$1273,7)+SUMIFS(CAPEX!$AA$4:$AA$1273,CAPEX!$I$4:$I$1273,Summary!$A$125,CAPEX!$G$4:$G$1273,Summary!A129,CAPEX!$V$4:$V$1273,8)+SUMIFS(CAPEX!$AA$4:$AA$1273,CAPEX!$I$4:$I$1273,Summary!$A$125,CAPEX!$G$4:$G$1273,Summary!A129,CAPEX!$V$4:$V$1273,9)+SUMIFS(CAPEX!$AA$4:$AA$1273,CAPEX!$I$4:$I$1273,Summary!$A$125,CAPEX!$G$4:$G$1273,Summary!A129,CAPEX!$V$4:$V$1273,10)</f>
        <v>0</v>
      </c>
      <c r="F129" s="65">
        <f>SUMIFS(CAPEX!$AA$4:$AA$1273,CAPEX!$I$4:$I$1273,Summary!$A$125,CAPEX!$G$4:$G$1273,Summary!A129,CAPEX!$V$4:$V$1273,"&gt;"&amp;10)</f>
        <v>0</v>
      </c>
      <c r="G129" s="134">
        <f>SUM(B129:F129)</f>
        <v>0</v>
      </c>
      <c r="H129" s="48"/>
      <c r="I129" s="48"/>
      <c r="J129" s="48"/>
      <c r="K129" s="48"/>
      <c r="L129" s="48"/>
      <c r="M129" s="48"/>
      <c r="N129" s="48"/>
      <c r="O129" s="48"/>
      <c r="P129" s="48"/>
    </row>
    <row r="130" spans="1:16" s="40" customFormat="1" x14ac:dyDescent="0.25">
      <c r="A130" s="79" t="s">
        <v>488</v>
      </c>
      <c r="B130" s="3">
        <f>SUMIFS(CAPEX!$AA$4:$AA$1273,CAPEX!$I$4:$I$1273,Summary!$A$125,CAPEX!$G$4:$G$1273,Summary!A130,CAPEX!$V$4:$V$1273,0)</f>
        <v>0</v>
      </c>
      <c r="C130" s="65">
        <f>SUMIFS(CAPEX!$AA$4:$AA$1273,CAPEX!$I$4:$I$1273,Summary!$A$125,CAPEX!$G$4:$G$1273,Summary!A130,CAPEX!$V$4:$V$1273,1)+SUMIFS(CAPEX!$AA$4:$AA$1273,CAPEX!$I$4:$I$1273,Summary!$A$125,CAPEX!$G$4:$G$1273,Summary!A130,CAPEX!$V$4:$V$1273,2)</f>
        <v>0</v>
      </c>
      <c r="D130" s="65">
        <f>SUMIFS(CAPEX!$AA$4:$AA$1273,CAPEX!$I$4:$I$1273,Summary!$A$125,CAPEX!$G$4:$G$1273,Summary!A130,CAPEX!$V$4:$V$1273,3)+SUMIFS(CAPEX!$AA$4:$AA$1273,CAPEX!$I$4:$I$1273,Summary!$A$125,CAPEX!$G$4:$G$1273,Summary!A130,CAPEX!$V$4:$V$1273,4)+SUMIFS(CAPEX!$AA$4:$AA$1273,CAPEX!$I$4:$I$1273,Summary!$A$125,CAPEX!$G$4:$G$1273,Summary!A130,CAPEX!$V$4:$V$1273,5)</f>
        <v>0</v>
      </c>
      <c r="E130" s="65">
        <f>SUMIFS(CAPEX!$AA$4:$AA$1273,CAPEX!$I$4:$I$1273,Summary!$A$125,CAPEX!$G$4:$G$1273,Summary!A130,CAPEX!$V$4:$V$1273,6)+SUMIFS(CAPEX!$AA$4:$AA$1273,CAPEX!$I$4:$I$1273,Summary!$A$125,CAPEX!$G$4:$G$1273,Summary!A130,CAPEX!$V$4:$V$1273,7)+SUMIFS(CAPEX!$AA$4:$AA$1273,CAPEX!$I$4:$I$1273,Summary!$A$125,CAPEX!$G$4:$G$1273,Summary!A130,CAPEX!$V$4:$V$1273,8)+SUMIFS(CAPEX!$AA$4:$AA$1273,CAPEX!$I$4:$I$1273,Summary!$A$125,CAPEX!$G$4:$G$1273,Summary!A130,CAPEX!$V$4:$V$1273,9)+SUMIFS(CAPEX!$AA$4:$AA$1273,CAPEX!$I$4:$I$1273,Summary!$A$125,CAPEX!$G$4:$G$1273,Summary!A130,CAPEX!$V$4:$V$1273,10)</f>
        <v>0</v>
      </c>
      <c r="F130" s="65">
        <f>SUMIFS(CAPEX!$AA$4:$AA$1273,CAPEX!$I$4:$I$1273,Summary!$A$125,CAPEX!$G$4:$G$1273,Summary!A130,CAPEX!$V$4:$V$1273,"&gt;"&amp;10)</f>
        <v>0</v>
      </c>
      <c r="G130" s="134">
        <f t="shared" ref="G130:G146" si="16">SUM(B130:F130)</f>
        <v>0</v>
      </c>
      <c r="H130" s="48"/>
      <c r="I130" s="48"/>
      <c r="J130" s="48"/>
      <c r="K130" s="48"/>
      <c r="L130" s="48"/>
      <c r="M130" s="48"/>
      <c r="N130" s="48"/>
      <c r="O130" s="48"/>
      <c r="P130" s="48"/>
    </row>
    <row r="131" spans="1:16" s="40" customFormat="1" x14ac:dyDescent="0.25">
      <c r="A131" s="79" t="s">
        <v>217</v>
      </c>
      <c r="B131" s="3">
        <f>SUMIFS(CAPEX!$AA$4:$AA$1273,CAPEX!$I$4:$I$1273,Summary!$A$125,CAPEX!$G$4:$G$1273,Summary!A131,CAPEX!$V$4:$V$1273,0)</f>
        <v>19620</v>
      </c>
      <c r="C131" s="65">
        <f>SUMIFS(CAPEX!$AA$4:$AA$1273,CAPEX!$I$4:$I$1273,Summary!$A$125,CAPEX!$G$4:$G$1273,Summary!A131,CAPEX!$V$4:$V$1273,1)+SUMIFS(CAPEX!$AA$4:$AA$1273,CAPEX!$I$4:$I$1273,Summary!$A$125,CAPEX!$G$4:$G$1273,Summary!A131,CAPEX!$V$4:$V$1273,2)</f>
        <v>0</v>
      </c>
      <c r="D131" s="65">
        <f>SUMIFS(CAPEX!$AA$4:$AA$1273,CAPEX!$I$4:$I$1273,Summary!$A$125,CAPEX!$G$4:$G$1273,Summary!A131,CAPEX!$V$4:$V$1273,3)+SUMIFS(CAPEX!$AA$4:$AA$1273,CAPEX!$I$4:$I$1273,Summary!$A$125,CAPEX!$G$4:$G$1273,Summary!A131,CAPEX!$V$4:$V$1273,4)+SUMIFS(CAPEX!$AA$4:$AA$1273,CAPEX!$I$4:$I$1273,Summary!$A$125,CAPEX!$G$4:$G$1273,Summary!A131,CAPEX!$V$4:$V$1273,5)</f>
        <v>0</v>
      </c>
      <c r="E131" s="65">
        <f>SUMIFS(CAPEX!$AA$4:$AA$1273,CAPEX!$I$4:$I$1273,Summary!$A$125,CAPEX!$G$4:$G$1273,Summary!A131,CAPEX!$V$4:$V$1273,6)+SUMIFS(CAPEX!$AA$4:$AA$1273,CAPEX!$I$4:$I$1273,Summary!$A$125,CAPEX!$G$4:$G$1273,Summary!A131,CAPEX!$V$4:$V$1273,7)+SUMIFS(CAPEX!$AA$4:$AA$1273,CAPEX!$I$4:$I$1273,Summary!$A$125,CAPEX!$G$4:$G$1273,Summary!A131,CAPEX!$V$4:$V$1273,8)+SUMIFS(CAPEX!$AA$4:$AA$1273,CAPEX!$I$4:$I$1273,Summary!$A$125,CAPEX!$G$4:$G$1273,Summary!A131,CAPEX!$V$4:$V$1273,9)+SUMIFS(CAPEX!$AA$4:$AA$1273,CAPEX!$I$4:$I$1273,Summary!$A$125,CAPEX!$G$4:$G$1273,Summary!A131,CAPEX!$V$4:$V$1273,10)</f>
        <v>0</v>
      </c>
      <c r="F131" s="65">
        <f>SUMIFS(CAPEX!$AA$4:$AA$1273,CAPEX!$I$4:$I$1273,Summary!$A$125,CAPEX!$G$4:$G$1273,Summary!A131,CAPEX!$V$4:$V$1273,"&gt;"&amp;10)</f>
        <v>210980</v>
      </c>
      <c r="G131" s="134">
        <f t="shared" si="16"/>
        <v>230600</v>
      </c>
      <c r="H131" s="48"/>
      <c r="I131" s="48"/>
      <c r="J131" s="48"/>
      <c r="K131" s="48"/>
      <c r="L131" s="48"/>
      <c r="M131" s="48"/>
      <c r="N131" s="48"/>
      <c r="O131" s="48"/>
      <c r="P131" s="48"/>
    </row>
    <row r="132" spans="1:16" s="40" customFormat="1" x14ac:dyDescent="0.25">
      <c r="A132" s="79" t="s">
        <v>469</v>
      </c>
      <c r="B132" s="3">
        <f>SUMIFS(CAPEX!$AA$4:$AA$1273,CAPEX!$I$4:$I$1273,Summary!$A$125,CAPEX!$G$4:$G$1273,Summary!A132,CAPEX!$V$4:$V$1273,0)</f>
        <v>82500</v>
      </c>
      <c r="C132" s="65">
        <f>SUMIFS(CAPEX!$AA$4:$AA$1273,CAPEX!$I$4:$I$1273,Summary!$A$125,CAPEX!$G$4:$G$1273,Summary!A132,CAPEX!$V$4:$V$1273,1)+SUMIFS(CAPEX!$AA$4:$AA$1273,CAPEX!$I$4:$I$1273,Summary!$A$125,CAPEX!$G$4:$G$1273,Summary!A132,CAPEX!$V$4:$V$1273,2)</f>
        <v>0</v>
      </c>
      <c r="D132" s="65">
        <f>SUMIFS(CAPEX!$AA$4:$AA$1273,CAPEX!$I$4:$I$1273,Summary!$A$125,CAPEX!$G$4:$G$1273,Summary!A132,CAPEX!$V$4:$V$1273,3)+SUMIFS(CAPEX!$AA$4:$AA$1273,CAPEX!$I$4:$I$1273,Summary!$A$125,CAPEX!$G$4:$G$1273,Summary!A132,CAPEX!$V$4:$V$1273,4)+SUMIFS(CAPEX!$AA$4:$AA$1273,CAPEX!$I$4:$I$1273,Summary!$A$125,CAPEX!$G$4:$G$1273,Summary!A132,CAPEX!$V$4:$V$1273,5)</f>
        <v>30000</v>
      </c>
      <c r="E132" s="65">
        <f>SUMIFS(CAPEX!$AA$4:$AA$1273,CAPEX!$I$4:$I$1273,Summary!$A$125,CAPEX!$G$4:$G$1273,Summary!A132,CAPEX!$V$4:$V$1273,6)+SUMIFS(CAPEX!$AA$4:$AA$1273,CAPEX!$I$4:$I$1273,Summary!$A$125,CAPEX!$G$4:$G$1273,Summary!A132,CAPEX!$V$4:$V$1273,7)+SUMIFS(CAPEX!$AA$4:$AA$1273,CAPEX!$I$4:$I$1273,Summary!$A$125,CAPEX!$G$4:$G$1273,Summary!A132,CAPEX!$V$4:$V$1273,8)+SUMIFS(CAPEX!$AA$4:$AA$1273,CAPEX!$I$4:$I$1273,Summary!$A$125,CAPEX!$G$4:$G$1273,Summary!A132,CAPEX!$V$4:$V$1273,9)+SUMIFS(CAPEX!$AA$4:$AA$1273,CAPEX!$I$4:$I$1273,Summary!$A$125,CAPEX!$G$4:$G$1273,Summary!A132,CAPEX!$V$4:$V$1273,10)</f>
        <v>0</v>
      </c>
      <c r="F132" s="65">
        <f>SUMIFS(CAPEX!$AA$4:$AA$1273,CAPEX!$I$4:$I$1273,Summary!$A$125,CAPEX!$G$4:$G$1273,Summary!A132,CAPEX!$V$4:$V$1273,"&gt;"&amp;10)</f>
        <v>0</v>
      </c>
      <c r="G132" s="134">
        <f t="shared" si="16"/>
        <v>112500</v>
      </c>
      <c r="H132" s="48"/>
      <c r="I132" s="48"/>
      <c r="J132" s="48"/>
      <c r="K132" s="48"/>
      <c r="L132" s="48"/>
      <c r="M132" s="48"/>
      <c r="N132" s="48"/>
      <c r="O132" s="48"/>
      <c r="P132" s="48"/>
    </row>
    <row r="133" spans="1:16" s="40" customFormat="1" x14ac:dyDescent="0.25">
      <c r="A133" s="79" t="s">
        <v>265</v>
      </c>
      <c r="B133" s="3">
        <f>SUMIFS(CAPEX!$AA$4:$AA$1273,CAPEX!$I$4:$I$1273,Summary!$A$125,CAPEX!$G$4:$G$1273,Summary!A133,CAPEX!$V$4:$V$1273,0)</f>
        <v>202150</v>
      </c>
      <c r="C133" s="65">
        <f>SUMIFS(CAPEX!$AA$4:$AA$1273,CAPEX!$I$4:$I$1273,Summary!$A$125,CAPEX!$G$4:$G$1273,Summary!A133,CAPEX!$V$4:$V$1273,1)+SUMIFS(CAPEX!$AA$4:$AA$1273,CAPEX!$I$4:$I$1273,Summary!$A$125,CAPEX!$G$4:$G$1273,Summary!A133,CAPEX!$V$4:$V$1273,2)</f>
        <v>0</v>
      </c>
      <c r="D133" s="65">
        <f>SUMIFS(CAPEX!$AA$4:$AA$1273,CAPEX!$I$4:$I$1273,Summary!$A$125,CAPEX!$G$4:$G$1273,Summary!A133,CAPEX!$V$4:$V$1273,3)+SUMIFS(CAPEX!$AA$4:$AA$1273,CAPEX!$I$4:$I$1273,Summary!$A$125,CAPEX!$G$4:$G$1273,Summary!A133,CAPEX!$V$4:$V$1273,4)+SUMIFS(CAPEX!$AA$4:$AA$1273,CAPEX!$I$4:$I$1273,Summary!$A$125,CAPEX!$G$4:$G$1273,Summary!A133,CAPEX!$V$4:$V$1273,5)</f>
        <v>0</v>
      </c>
      <c r="E133" s="65">
        <f>SUMIFS(CAPEX!$AA$4:$AA$1273,CAPEX!$I$4:$I$1273,Summary!$A$125,CAPEX!$G$4:$G$1273,Summary!A133,CAPEX!$V$4:$V$1273,6)+SUMIFS(CAPEX!$AA$4:$AA$1273,CAPEX!$I$4:$I$1273,Summary!$A$125,CAPEX!$G$4:$G$1273,Summary!A133,CAPEX!$V$4:$V$1273,7)+SUMIFS(CAPEX!$AA$4:$AA$1273,CAPEX!$I$4:$I$1273,Summary!$A$125,CAPEX!$G$4:$G$1273,Summary!A133,CAPEX!$V$4:$V$1273,8)+SUMIFS(CAPEX!$AA$4:$AA$1273,CAPEX!$I$4:$I$1273,Summary!$A$125,CAPEX!$G$4:$G$1273,Summary!A133,CAPEX!$V$4:$V$1273,9)+SUMIFS(CAPEX!$AA$4:$AA$1273,CAPEX!$I$4:$I$1273,Summary!$A$125,CAPEX!$G$4:$G$1273,Summary!A133,CAPEX!$V$4:$V$1273,10)</f>
        <v>0</v>
      </c>
      <c r="F133" s="65">
        <f>SUMIFS(CAPEX!$AA$4:$AA$1273,CAPEX!$I$4:$I$1273,Summary!$A$125,CAPEX!$G$4:$G$1273,Summary!A133,CAPEX!$V$4:$V$1273,"&gt;"&amp;10)</f>
        <v>0</v>
      </c>
      <c r="G133" s="134">
        <f t="shared" si="16"/>
        <v>202150</v>
      </c>
      <c r="H133" s="48"/>
      <c r="I133" s="48"/>
      <c r="J133" s="48"/>
      <c r="K133" s="48"/>
      <c r="L133" s="48"/>
      <c r="M133" s="48"/>
      <c r="N133" s="48"/>
      <c r="O133" s="48"/>
      <c r="P133" s="48"/>
    </row>
    <row r="134" spans="1:16" s="40" customFormat="1" x14ac:dyDescent="0.25">
      <c r="A134" s="79" t="s">
        <v>211</v>
      </c>
      <c r="B134" s="3">
        <f>SUMIFS(CAPEX!$AA$4:$AA$1273,CAPEX!$I$4:$I$1273,Summary!$A$125,CAPEX!$G$4:$G$1273,Summary!A134,CAPEX!$V$4:$V$1273,0)</f>
        <v>0</v>
      </c>
      <c r="C134" s="65">
        <f>SUMIFS(CAPEX!$AA$4:$AA$1273,CAPEX!$I$4:$I$1273,Summary!$A$125,CAPEX!$G$4:$G$1273,Summary!A134,CAPEX!$V$4:$V$1273,1)+SUMIFS(CAPEX!$AA$4:$AA$1273,CAPEX!$I$4:$I$1273,Summary!$A$125,CAPEX!$G$4:$G$1273,Summary!A134,CAPEX!$V$4:$V$1273,2)</f>
        <v>0</v>
      </c>
      <c r="D134" s="65">
        <f>SUMIFS(CAPEX!$AA$4:$AA$1273,CAPEX!$I$4:$I$1273,Summary!$A$125,CAPEX!$G$4:$G$1273,Summary!A134,CAPEX!$V$4:$V$1273,3)+SUMIFS(CAPEX!$AA$4:$AA$1273,CAPEX!$I$4:$I$1273,Summary!$A$125,CAPEX!$G$4:$G$1273,Summary!A134,CAPEX!$V$4:$V$1273,4)+SUMIFS(CAPEX!$AA$4:$AA$1273,CAPEX!$I$4:$I$1273,Summary!$A$125,CAPEX!$G$4:$G$1273,Summary!A134,CAPEX!$V$4:$V$1273,5)</f>
        <v>0</v>
      </c>
      <c r="E134" s="65">
        <f>SUMIFS(CAPEX!$AA$4:$AA$1273,CAPEX!$I$4:$I$1273,Summary!$A$125,CAPEX!$G$4:$G$1273,Summary!A134,CAPEX!$V$4:$V$1273,6)+SUMIFS(CAPEX!$AA$4:$AA$1273,CAPEX!$I$4:$I$1273,Summary!$A$125,CAPEX!$G$4:$G$1273,Summary!A134,CAPEX!$V$4:$V$1273,7)+SUMIFS(CAPEX!$AA$4:$AA$1273,CAPEX!$I$4:$I$1273,Summary!$A$125,CAPEX!$G$4:$G$1273,Summary!A134,CAPEX!$V$4:$V$1273,8)+SUMIFS(CAPEX!$AA$4:$AA$1273,CAPEX!$I$4:$I$1273,Summary!$A$125,CAPEX!$G$4:$G$1273,Summary!A134,CAPEX!$V$4:$V$1273,9)+SUMIFS(CAPEX!$AA$4:$AA$1273,CAPEX!$I$4:$I$1273,Summary!$A$125,CAPEX!$G$4:$G$1273,Summary!A134,CAPEX!$V$4:$V$1273,10)</f>
        <v>0</v>
      </c>
      <c r="F134" s="65">
        <f>SUMIFS(CAPEX!$AA$4:$AA$1273,CAPEX!$I$4:$I$1273,Summary!$A$125,CAPEX!$G$4:$G$1273,Summary!A134,CAPEX!$V$4:$V$1273,"&gt;"&amp;10)</f>
        <v>0</v>
      </c>
      <c r="G134" s="134">
        <f t="shared" si="16"/>
        <v>0</v>
      </c>
      <c r="H134" s="48"/>
      <c r="I134" s="48"/>
      <c r="J134" s="48"/>
      <c r="K134" s="48"/>
      <c r="L134" s="48"/>
      <c r="M134" s="48"/>
      <c r="N134" s="48"/>
      <c r="O134" s="48"/>
      <c r="P134" s="48"/>
    </row>
    <row r="135" spans="1:16" s="40" customFormat="1" x14ac:dyDescent="0.25">
      <c r="A135" s="79" t="s">
        <v>195</v>
      </c>
      <c r="B135" s="3">
        <f>SUMIFS(CAPEX!$AA$4:$AA$1273,CAPEX!$I$4:$I$1273,Summary!$A$125,CAPEX!$G$4:$G$1273,Summary!A135,CAPEX!$V$4:$V$1273,0)</f>
        <v>0</v>
      </c>
      <c r="C135" s="65">
        <f>SUMIFS(CAPEX!$AA$4:$AA$1273,CAPEX!$I$4:$I$1273,Summary!$A$125,CAPEX!$G$4:$G$1273,Summary!A135,CAPEX!$V$4:$V$1273,1)+SUMIFS(CAPEX!$AA$4:$AA$1273,CAPEX!$I$4:$I$1273,Summary!$A$125,CAPEX!$G$4:$G$1273,Summary!A135,CAPEX!$V$4:$V$1273,2)</f>
        <v>0</v>
      </c>
      <c r="D135" s="65">
        <f>SUMIFS(CAPEX!$AA$4:$AA$1273,CAPEX!$I$4:$I$1273,Summary!$A$125,CAPEX!$G$4:$G$1273,Summary!A135,CAPEX!$V$4:$V$1273,3)+SUMIFS(CAPEX!$AA$4:$AA$1273,CAPEX!$I$4:$I$1273,Summary!$A$125,CAPEX!$G$4:$G$1273,Summary!A135,CAPEX!$V$4:$V$1273,4)+SUMIFS(CAPEX!$AA$4:$AA$1273,CAPEX!$I$4:$I$1273,Summary!$A$125,CAPEX!$G$4:$G$1273,Summary!A135,CAPEX!$V$4:$V$1273,5)</f>
        <v>0</v>
      </c>
      <c r="E135" s="65">
        <f>SUMIFS(CAPEX!$AA$4:$AA$1273,CAPEX!$I$4:$I$1273,Summary!$A$125,CAPEX!$G$4:$G$1273,Summary!A135,CAPEX!$V$4:$V$1273,6)+SUMIFS(CAPEX!$AA$4:$AA$1273,CAPEX!$I$4:$I$1273,Summary!$A$125,CAPEX!$G$4:$G$1273,Summary!A135,CAPEX!$V$4:$V$1273,7)+SUMIFS(CAPEX!$AA$4:$AA$1273,CAPEX!$I$4:$I$1273,Summary!$A$125,CAPEX!$G$4:$G$1273,Summary!A135,CAPEX!$V$4:$V$1273,8)+SUMIFS(CAPEX!$AA$4:$AA$1273,CAPEX!$I$4:$I$1273,Summary!$A$125,CAPEX!$G$4:$G$1273,Summary!A135,CAPEX!$V$4:$V$1273,9)+SUMIFS(CAPEX!$AA$4:$AA$1273,CAPEX!$I$4:$I$1273,Summary!$A$125,CAPEX!$G$4:$G$1273,Summary!A135,CAPEX!$V$4:$V$1273,10)</f>
        <v>0</v>
      </c>
      <c r="F135" s="65">
        <f>SUMIFS(CAPEX!$AA$4:$AA$1273,CAPEX!$I$4:$I$1273,Summary!$A$125,CAPEX!$G$4:$G$1273,Summary!A135,CAPEX!$V$4:$V$1273,"&gt;"&amp;10)</f>
        <v>0</v>
      </c>
      <c r="G135" s="134">
        <f t="shared" si="16"/>
        <v>0</v>
      </c>
      <c r="H135" s="48"/>
      <c r="I135" s="48"/>
      <c r="J135" s="48"/>
      <c r="K135" s="48"/>
      <c r="L135" s="48"/>
      <c r="M135" s="48"/>
      <c r="N135" s="48"/>
      <c r="O135" s="48"/>
      <c r="P135" s="48"/>
    </row>
    <row r="136" spans="1:16" s="40" customFormat="1" x14ac:dyDescent="0.25">
      <c r="A136" s="79" t="s">
        <v>313</v>
      </c>
      <c r="B136" s="3">
        <f>SUMIFS(CAPEX!$AA$4:$AA$1273,CAPEX!$I$4:$I$1273,Summary!$A$125,CAPEX!$G$4:$G$1273,Summary!A136,CAPEX!$V$4:$V$1273,0)</f>
        <v>0</v>
      </c>
      <c r="C136" s="65">
        <f>SUMIFS(CAPEX!$AA$4:$AA$1273,CAPEX!$I$4:$I$1273,Summary!$A$125,CAPEX!$G$4:$G$1273,Summary!A136,CAPEX!$V$4:$V$1273,1)+SUMIFS(CAPEX!$AA$4:$AA$1273,CAPEX!$I$4:$I$1273,Summary!$A$125,CAPEX!$G$4:$G$1273,Summary!A136,CAPEX!$V$4:$V$1273,2)</f>
        <v>0</v>
      </c>
      <c r="D136" s="65">
        <f>SUMIFS(CAPEX!$AA$4:$AA$1273,CAPEX!$I$4:$I$1273,Summary!$A$125,CAPEX!$G$4:$G$1273,Summary!A136,CAPEX!$V$4:$V$1273,3)+SUMIFS(CAPEX!$AA$4:$AA$1273,CAPEX!$I$4:$I$1273,Summary!$A$125,CAPEX!$G$4:$G$1273,Summary!A136,CAPEX!$V$4:$V$1273,4)+SUMIFS(CAPEX!$AA$4:$AA$1273,CAPEX!$I$4:$I$1273,Summary!$A$125,CAPEX!$G$4:$G$1273,Summary!A136,CAPEX!$V$4:$V$1273,5)</f>
        <v>0</v>
      </c>
      <c r="E136" s="65">
        <f>SUMIFS(CAPEX!$AA$4:$AA$1273,CAPEX!$I$4:$I$1273,Summary!$A$125,CAPEX!$G$4:$G$1273,Summary!A136,CAPEX!$V$4:$V$1273,6)+SUMIFS(CAPEX!$AA$4:$AA$1273,CAPEX!$I$4:$I$1273,Summary!$A$125,CAPEX!$G$4:$G$1273,Summary!A136,CAPEX!$V$4:$V$1273,7)+SUMIFS(CAPEX!$AA$4:$AA$1273,CAPEX!$I$4:$I$1273,Summary!$A$125,CAPEX!$G$4:$G$1273,Summary!A136,CAPEX!$V$4:$V$1273,8)+SUMIFS(CAPEX!$AA$4:$AA$1273,CAPEX!$I$4:$I$1273,Summary!$A$125,CAPEX!$G$4:$G$1273,Summary!A136,CAPEX!$V$4:$V$1273,9)+SUMIFS(CAPEX!$AA$4:$AA$1273,CAPEX!$I$4:$I$1273,Summary!$A$125,CAPEX!$G$4:$G$1273,Summary!A136,CAPEX!$V$4:$V$1273,10)</f>
        <v>0</v>
      </c>
      <c r="F136" s="65">
        <f>SUMIFS(CAPEX!$AA$4:$AA$1273,CAPEX!$I$4:$I$1273,Summary!$A$125,CAPEX!$G$4:$G$1273,Summary!A136,CAPEX!$V$4:$V$1273,"&gt;"&amp;10)</f>
        <v>0</v>
      </c>
      <c r="G136" s="134">
        <f t="shared" si="16"/>
        <v>0</v>
      </c>
      <c r="H136" s="48"/>
      <c r="I136" s="48"/>
      <c r="J136" s="48"/>
      <c r="K136" s="48"/>
      <c r="L136" s="48"/>
      <c r="M136" s="48"/>
      <c r="N136" s="48"/>
      <c r="O136" s="48"/>
      <c r="P136" s="48"/>
    </row>
    <row r="137" spans="1:16" s="40" customFormat="1" x14ac:dyDescent="0.25">
      <c r="A137" s="79" t="s">
        <v>697</v>
      </c>
      <c r="B137" s="3">
        <f>SUMIFS(CAPEX!$AA$4:$AA$1273,CAPEX!$I$4:$I$1273,Summary!$A$125,CAPEX!$G$4:$G$1273,Summary!A137,CAPEX!$V$4:$V$1273,0)</f>
        <v>0</v>
      </c>
      <c r="C137" s="65">
        <f>SUMIFS(CAPEX!$AA$4:$AA$1273,CAPEX!$I$4:$I$1273,Summary!$A$125,CAPEX!$G$4:$G$1273,Summary!A137,CAPEX!$V$4:$V$1273,1)+SUMIFS(CAPEX!$AA$4:$AA$1273,CAPEX!$I$4:$I$1273,Summary!$A$125,CAPEX!$G$4:$G$1273,Summary!A137,CAPEX!$V$4:$V$1273,2)</f>
        <v>0</v>
      </c>
      <c r="D137" s="65">
        <f>SUMIFS(CAPEX!$AA$4:$AA$1273,CAPEX!$I$4:$I$1273,Summary!$A$125,CAPEX!$G$4:$G$1273,Summary!A137,CAPEX!$V$4:$V$1273,3)+SUMIFS(CAPEX!$AA$4:$AA$1273,CAPEX!$I$4:$I$1273,Summary!$A$125,CAPEX!$G$4:$G$1273,Summary!A137,CAPEX!$V$4:$V$1273,4)+SUMIFS(CAPEX!$AA$4:$AA$1273,CAPEX!$I$4:$I$1273,Summary!$A$125,CAPEX!$G$4:$G$1273,Summary!A137,CAPEX!$V$4:$V$1273,5)</f>
        <v>0</v>
      </c>
      <c r="E137" s="65">
        <f>SUMIFS(CAPEX!$AA$4:$AA$1273,CAPEX!$I$4:$I$1273,Summary!$A$125,CAPEX!$G$4:$G$1273,Summary!A137,CAPEX!$V$4:$V$1273,6)+SUMIFS(CAPEX!$AA$4:$AA$1273,CAPEX!$I$4:$I$1273,Summary!$A$125,CAPEX!$G$4:$G$1273,Summary!A137,CAPEX!$V$4:$V$1273,7)+SUMIFS(CAPEX!$AA$4:$AA$1273,CAPEX!$I$4:$I$1273,Summary!$A$125,CAPEX!$G$4:$G$1273,Summary!A137,CAPEX!$V$4:$V$1273,8)+SUMIFS(CAPEX!$AA$4:$AA$1273,CAPEX!$I$4:$I$1273,Summary!$A$125,CAPEX!$G$4:$G$1273,Summary!A137,CAPEX!$V$4:$V$1273,9)+SUMIFS(CAPEX!$AA$4:$AA$1273,CAPEX!$I$4:$I$1273,Summary!$A$125,CAPEX!$G$4:$G$1273,Summary!A137,CAPEX!$V$4:$V$1273,10)</f>
        <v>0</v>
      </c>
      <c r="F137" s="65">
        <f>SUMIFS(CAPEX!$AA$4:$AA$1273,CAPEX!$I$4:$I$1273,Summary!$A$125,CAPEX!$G$4:$G$1273,Summary!A137,CAPEX!$V$4:$V$1273,"&gt;"&amp;10)</f>
        <v>0</v>
      </c>
      <c r="G137" s="134">
        <f t="shared" ref="G137" si="17">SUM(B137:F137)</f>
        <v>0</v>
      </c>
      <c r="H137" s="48"/>
      <c r="I137" s="48"/>
      <c r="J137" s="48"/>
      <c r="K137" s="48"/>
      <c r="L137" s="48"/>
      <c r="M137" s="48"/>
      <c r="N137" s="48"/>
      <c r="O137" s="48"/>
      <c r="P137" s="48"/>
    </row>
    <row r="138" spans="1:16" s="40" customFormat="1" x14ac:dyDescent="0.25">
      <c r="A138" s="79" t="s">
        <v>228</v>
      </c>
      <c r="B138" s="3">
        <f>SUMIFS(CAPEX!$AA$4:$AA$1273,CAPEX!$I$4:$I$1273,Summary!$A$125,CAPEX!$G$4:$G$1273,Summary!A138,CAPEX!$V$4:$V$1273,0)</f>
        <v>44120</v>
      </c>
      <c r="C138" s="65">
        <f>SUMIFS(CAPEX!$AA$4:$AA$1273,CAPEX!$I$4:$I$1273,Summary!$A$125,CAPEX!$G$4:$G$1273,Summary!A138,CAPEX!$V$4:$V$1273,1)+SUMIFS(CAPEX!$AA$4:$AA$1273,CAPEX!$I$4:$I$1273,Summary!$A$125,CAPEX!$G$4:$G$1273,Summary!A138,CAPEX!$V$4:$V$1273,2)</f>
        <v>0</v>
      </c>
      <c r="D138" s="65">
        <f>SUMIFS(CAPEX!$AA$4:$AA$1273,CAPEX!$I$4:$I$1273,Summary!$A$125,CAPEX!$G$4:$G$1273,Summary!A138,CAPEX!$V$4:$V$1273,3)+SUMIFS(CAPEX!$AA$4:$AA$1273,CAPEX!$I$4:$I$1273,Summary!$A$125,CAPEX!$G$4:$G$1273,Summary!A138,CAPEX!$V$4:$V$1273,4)+SUMIFS(CAPEX!$AA$4:$AA$1273,CAPEX!$I$4:$I$1273,Summary!$A$125,CAPEX!$G$4:$G$1273,Summary!A138,CAPEX!$V$4:$V$1273,5)</f>
        <v>0</v>
      </c>
      <c r="E138" s="65">
        <f>SUMIFS(CAPEX!$AA$4:$AA$1273,CAPEX!$I$4:$I$1273,Summary!$A$125,CAPEX!$G$4:$G$1273,Summary!A138,CAPEX!$V$4:$V$1273,6)+SUMIFS(CAPEX!$AA$4:$AA$1273,CAPEX!$I$4:$I$1273,Summary!$A$125,CAPEX!$G$4:$G$1273,Summary!A138,CAPEX!$V$4:$V$1273,7)+SUMIFS(CAPEX!$AA$4:$AA$1273,CAPEX!$I$4:$I$1273,Summary!$A$125,CAPEX!$G$4:$G$1273,Summary!A138,CAPEX!$V$4:$V$1273,8)+SUMIFS(CAPEX!$AA$4:$AA$1273,CAPEX!$I$4:$I$1273,Summary!$A$125,CAPEX!$G$4:$G$1273,Summary!A138,CAPEX!$V$4:$V$1273,9)+SUMIFS(CAPEX!$AA$4:$AA$1273,CAPEX!$I$4:$I$1273,Summary!$A$125,CAPEX!$G$4:$G$1273,Summary!A138,CAPEX!$V$4:$V$1273,10)</f>
        <v>0</v>
      </c>
      <c r="F138" s="65">
        <f>SUMIFS(CAPEX!$AA$4:$AA$1273,CAPEX!$I$4:$I$1273,Summary!$A$125,CAPEX!$G$4:$G$1273,Summary!A138,CAPEX!$V$4:$V$1273,"&gt;"&amp;10)</f>
        <v>0</v>
      </c>
      <c r="G138" s="134">
        <f t="shared" si="16"/>
        <v>44120</v>
      </c>
      <c r="H138" s="48"/>
      <c r="I138" s="48"/>
      <c r="J138" s="48"/>
      <c r="K138" s="48"/>
      <c r="L138" s="48"/>
      <c r="M138" s="48"/>
      <c r="N138" s="48"/>
      <c r="O138" s="48"/>
      <c r="P138" s="48"/>
    </row>
    <row r="139" spans="1:16" s="40" customFormat="1" x14ac:dyDescent="0.25">
      <c r="A139" s="79" t="s">
        <v>226</v>
      </c>
      <c r="B139" s="3">
        <f>SUMIFS(CAPEX!$AA$4:$AA$1273,CAPEX!$I$4:$I$1273,Summary!$A$125,CAPEX!$G$4:$G$1273,Summary!A139,CAPEX!$V$4:$V$1273,0)</f>
        <v>262230</v>
      </c>
      <c r="C139" s="65">
        <f>SUMIFS(CAPEX!$AA$4:$AA$1273,CAPEX!$I$4:$I$1273,Summary!$A$125,CAPEX!$G$4:$G$1273,Summary!A139,CAPEX!$V$4:$V$1273,1)+SUMIFS(CAPEX!$AA$4:$AA$1273,CAPEX!$I$4:$I$1273,Summary!$A$125,CAPEX!$G$4:$G$1273,Summary!A139,CAPEX!$V$4:$V$1273,2)</f>
        <v>0</v>
      </c>
      <c r="D139" s="65">
        <f>SUMIFS(CAPEX!$AA$4:$AA$1273,CAPEX!$I$4:$I$1273,Summary!$A$125,CAPEX!$G$4:$G$1273,Summary!A139,CAPEX!$V$4:$V$1273,3)+SUMIFS(CAPEX!$AA$4:$AA$1273,CAPEX!$I$4:$I$1273,Summary!$A$125,CAPEX!$G$4:$G$1273,Summary!A139,CAPEX!$V$4:$V$1273,4)+SUMIFS(CAPEX!$AA$4:$AA$1273,CAPEX!$I$4:$I$1273,Summary!$A$125,CAPEX!$G$4:$G$1273,Summary!A139,CAPEX!$V$4:$V$1273,5)</f>
        <v>0</v>
      </c>
      <c r="E139" s="65">
        <f>SUMIFS(CAPEX!$AA$4:$AA$1273,CAPEX!$I$4:$I$1273,Summary!$A$125,CAPEX!$G$4:$G$1273,Summary!A139,CAPEX!$V$4:$V$1273,6)+SUMIFS(CAPEX!$AA$4:$AA$1273,CAPEX!$I$4:$I$1273,Summary!$A$125,CAPEX!$G$4:$G$1273,Summary!A139,CAPEX!$V$4:$V$1273,7)+SUMIFS(CAPEX!$AA$4:$AA$1273,CAPEX!$I$4:$I$1273,Summary!$A$125,CAPEX!$G$4:$G$1273,Summary!A139,CAPEX!$V$4:$V$1273,8)+SUMIFS(CAPEX!$AA$4:$AA$1273,CAPEX!$I$4:$I$1273,Summary!$A$125,CAPEX!$G$4:$G$1273,Summary!A139,CAPEX!$V$4:$V$1273,9)+SUMIFS(CAPEX!$AA$4:$AA$1273,CAPEX!$I$4:$I$1273,Summary!$A$125,CAPEX!$G$4:$G$1273,Summary!A139,CAPEX!$V$4:$V$1273,10)</f>
        <v>152010</v>
      </c>
      <c r="F139" s="65">
        <f>SUMIFS(CAPEX!$AA$4:$AA$1273,CAPEX!$I$4:$I$1273,Summary!$A$125,CAPEX!$G$4:$G$1273,Summary!A139,CAPEX!$V$4:$V$1273,"&gt;"&amp;10)</f>
        <v>301420</v>
      </c>
      <c r="G139" s="134">
        <f t="shared" si="16"/>
        <v>715660</v>
      </c>
      <c r="H139" s="48"/>
      <c r="I139" s="48"/>
      <c r="J139" s="48"/>
      <c r="K139" s="48"/>
      <c r="L139" s="48"/>
      <c r="M139" s="48"/>
      <c r="N139" s="48"/>
      <c r="O139" s="48"/>
      <c r="P139" s="48"/>
    </row>
    <row r="140" spans="1:16" s="40" customFormat="1" x14ac:dyDescent="0.25">
      <c r="A140" s="79" t="s">
        <v>256</v>
      </c>
      <c r="B140" s="3">
        <f>SUMIFS(CAPEX!$AA$4:$AA$1273,CAPEX!$I$4:$I$1273,Summary!$A$125,CAPEX!$G$4:$G$1273,Summary!A140,CAPEX!$V$4:$V$1273,0)</f>
        <v>0</v>
      </c>
      <c r="C140" s="65">
        <f>SUMIFS(CAPEX!$AA$4:$AA$1273,CAPEX!$I$4:$I$1273,Summary!$A$125,CAPEX!$G$4:$G$1273,Summary!A140,CAPEX!$V$4:$V$1273,1)+SUMIFS(CAPEX!$AA$4:$AA$1273,CAPEX!$I$4:$I$1273,Summary!$A$125,CAPEX!$G$4:$G$1273,Summary!A140,CAPEX!$V$4:$V$1273,2)</f>
        <v>0</v>
      </c>
      <c r="D140" s="65">
        <f>SUMIFS(CAPEX!$AA$4:$AA$1273,CAPEX!$I$4:$I$1273,Summary!$A$125,CAPEX!$G$4:$G$1273,Summary!A140,CAPEX!$V$4:$V$1273,3)+SUMIFS(CAPEX!$AA$4:$AA$1273,CAPEX!$I$4:$I$1273,Summary!$A$125,CAPEX!$G$4:$G$1273,Summary!A140,CAPEX!$V$4:$V$1273,4)+SUMIFS(CAPEX!$AA$4:$AA$1273,CAPEX!$I$4:$I$1273,Summary!$A$125,CAPEX!$G$4:$G$1273,Summary!A140,CAPEX!$V$4:$V$1273,5)</f>
        <v>0</v>
      </c>
      <c r="E140" s="65">
        <f>SUMIFS(CAPEX!$AA$4:$AA$1273,CAPEX!$I$4:$I$1273,Summary!$A$125,CAPEX!$G$4:$G$1273,Summary!A140,CAPEX!$V$4:$V$1273,6)+SUMIFS(CAPEX!$AA$4:$AA$1273,CAPEX!$I$4:$I$1273,Summary!$A$125,CAPEX!$G$4:$G$1273,Summary!A140,CAPEX!$V$4:$V$1273,7)+SUMIFS(CAPEX!$AA$4:$AA$1273,CAPEX!$I$4:$I$1273,Summary!$A$125,CAPEX!$G$4:$G$1273,Summary!A140,CAPEX!$V$4:$V$1273,8)+SUMIFS(CAPEX!$AA$4:$AA$1273,CAPEX!$I$4:$I$1273,Summary!$A$125,CAPEX!$G$4:$G$1273,Summary!A140,CAPEX!$V$4:$V$1273,9)+SUMIFS(CAPEX!$AA$4:$AA$1273,CAPEX!$I$4:$I$1273,Summary!$A$125,CAPEX!$G$4:$G$1273,Summary!A140,CAPEX!$V$4:$V$1273,10)</f>
        <v>0</v>
      </c>
      <c r="F140" s="65">
        <f>SUMIFS(CAPEX!$AA$4:$AA$1273,CAPEX!$I$4:$I$1273,Summary!$A$125,CAPEX!$G$4:$G$1273,Summary!A140,CAPEX!$V$4:$V$1273,"&gt;"&amp;10)</f>
        <v>0</v>
      </c>
      <c r="G140" s="134">
        <f t="shared" si="16"/>
        <v>0</v>
      </c>
      <c r="H140" s="48"/>
      <c r="I140" s="48"/>
      <c r="J140" s="48"/>
      <c r="K140" s="48"/>
      <c r="L140" s="48"/>
      <c r="M140" s="48"/>
      <c r="N140" s="48"/>
      <c r="O140" s="48"/>
      <c r="P140" s="48"/>
    </row>
    <row r="141" spans="1:16" s="40" customFormat="1" x14ac:dyDescent="0.25">
      <c r="A141" s="79" t="s">
        <v>578</v>
      </c>
      <c r="B141" s="3">
        <f>SUMIFS(CAPEX!$AA$4:$AA$1273,CAPEX!$I$4:$I$1273,Summary!$A$125,CAPEX!$G$4:$G$1273,Summary!A141,CAPEX!$V$4:$V$1273,0)</f>
        <v>940610</v>
      </c>
      <c r="C141" s="65">
        <f>SUMIFS(CAPEX!$AA$4:$AA$1273,CAPEX!$I$4:$I$1273,Summary!$A$125,CAPEX!$G$4:$G$1273,Summary!A141,CAPEX!$V$4:$V$1273,1)+SUMIFS(CAPEX!$AA$4:$AA$1273,CAPEX!$I$4:$I$1273,Summary!$A$125,CAPEX!$G$4:$G$1273,Summary!A141,CAPEX!$V$4:$V$1273,2)</f>
        <v>0</v>
      </c>
      <c r="D141" s="65">
        <f>SUMIFS(CAPEX!$AA$4:$AA$1273,CAPEX!$I$4:$I$1273,Summary!$A$125,CAPEX!$G$4:$G$1273,Summary!A141,CAPEX!$V$4:$V$1273,3)+SUMIFS(CAPEX!$AA$4:$AA$1273,CAPEX!$I$4:$I$1273,Summary!$A$125,CAPEX!$G$4:$G$1273,Summary!A141,CAPEX!$V$4:$V$1273,4)+SUMIFS(CAPEX!$AA$4:$AA$1273,CAPEX!$I$4:$I$1273,Summary!$A$125,CAPEX!$G$4:$G$1273,Summary!A141,CAPEX!$V$4:$V$1273,5)</f>
        <v>0</v>
      </c>
      <c r="E141" s="65">
        <f>SUMIFS(CAPEX!$AA$4:$AA$1273,CAPEX!$I$4:$I$1273,Summary!$A$125,CAPEX!$G$4:$G$1273,Summary!A141,CAPEX!$V$4:$V$1273,6)+SUMIFS(CAPEX!$AA$4:$AA$1273,CAPEX!$I$4:$I$1273,Summary!$A$125,CAPEX!$G$4:$G$1273,Summary!A141,CAPEX!$V$4:$V$1273,7)+SUMIFS(CAPEX!$AA$4:$AA$1273,CAPEX!$I$4:$I$1273,Summary!$A$125,CAPEX!$G$4:$G$1273,Summary!A141,CAPEX!$V$4:$V$1273,8)+SUMIFS(CAPEX!$AA$4:$AA$1273,CAPEX!$I$4:$I$1273,Summary!$A$125,CAPEX!$G$4:$G$1273,Summary!A141,CAPEX!$V$4:$V$1273,9)+SUMIFS(CAPEX!$AA$4:$AA$1273,CAPEX!$I$4:$I$1273,Summary!$A$125,CAPEX!$G$4:$G$1273,Summary!A141,CAPEX!$V$4:$V$1273,10)</f>
        <v>0</v>
      </c>
      <c r="F141" s="65">
        <f>SUMIFS(CAPEX!$AA$4:$AA$1273,CAPEX!$I$4:$I$1273,Summary!$A$125,CAPEX!$G$4:$G$1273,Summary!A141,CAPEX!$V$4:$V$1273,"&gt;"&amp;10)</f>
        <v>0</v>
      </c>
      <c r="G141" s="134">
        <f t="shared" si="16"/>
        <v>940610</v>
      </c>
      <c r="H141" s="48"/>
      <c r="I141" s="48"/>
      <c r="J141" s="48"/>
      <c r="K141" s="48"/>
      <c r="L141" s="48"/>
      <c r="M141" s="48"/>
      <c r="N141" s="48"/>
      <c r="O141" s="48"/>
      <c r="P141" s="48"/>
    </row>
    <row r="142" spans="1:16" s="40" customFormat="1" x14ac:dyDescent="0.25">
      <c r="A142" s="79" t="s">
        <v>403</v>
      </c>
      <c r="B142" s="3">
        <f>SUMIFS(CAPEX!$AA$4:$AA$1273,CAPEX!$I$4:$I$1273,Summary!$A$125,CAPEX!$G$4:$G$1273,Summary!A142,CAPEX!$V$4:$V$1273,0)</f>
        <v>0</v>
      </c>
      <c r="C142" s="65">
        <f>SUMIFS(CAPEX!$AA$4:$AA$1273,CAPEX!$I$4:$I$1273,Summary!$A$125,CAPEX!$G$4:$G$1273,Summary!A142,CAPEX!$V$4:$V$1273,1)+SUMIFS(CAPEX!$AA$4:$AA$1273,CAPEX!$I$4:$I$1273,Summary!$A$125,CAPEX!$G$4:$G$1273,Summary!A142,CAPEX!$V$4:$V$1273,2)</f>
        <v>0</v>
      </c>
      <c r="D142" s="65">
        <f>SUMIFS(CAPEX!$AA$4:$AA$1273,CAPEX!$I$4:$I$1273,Summary!$A$125,CAPEX!$G$4:$G$1273,Summary!A142,CAPEX!$V$4:$V$1273,3)+SUMIFS(CAPEX!$AA$4:$AA$1273,CAPEX!$I$4:$I$1273,Summary!$A$125,CAPEX!$G$4:$G$1273,Summary!A142,CAPEX!$V$4:$V$1273,4)+SUMIFS(CAPEX!$AA$4:$AA$1273,CAPEX!$I$4:$I$1273,Summary!$A$125,CAPEX!$G$4:$G$1273,Summary!A142,CAPEX!$V$4:$V$1273,5)</f>
        <v>0</v>
      </c>
      <c r="E142" s="65">
        <f>SUMIFS(CAPEX!$AA$4:$AA$1273,CAPEX!$I$4:$I$1273,Summary!$A$125,CAPEX!$G$4:$G$1273,Summary!A142,CAPEX!$V$4:$V$1273,6)+SUMIFS(CAPEX!$AA$4:$AA$1273,CAPEX!$I$4:$I$1273,Summary!$A$125,CAPEX!$G$4:$G$1273,Summary!A142,CAPEX!$V$4:$V$1273,7)+SUMIFS(CAPEX!$AA$4:$AA$1273,CAPEX!$I$4:$I$1273,Summary!$A$125,CAPEX!$G$4:$G$1273,Summary!A142,CAPEX!$V$4:$V$1273,8)+SUMIFS(CAPEX!$AA$4:$AA$1273,CAPEX!$I$4:$I$1273,Summary!$A$125,CAPEX!$G$4:$G$1273,Summary!A142,CAPEX!$V$4:$V$1273,9)+SUMIFS(CAPEX!$AA$4:$AA$1273,CAPEX!$I$4:$I$1273,Summary!$A$125,CAPEX!$G$4:$G$1273,Summary!A142,CAPEX!$V$4:$V$1273,10)</f>
        <v>0</v>
      </c>
      <c r="F142" s="65">
        <f>SUMIFS(CAPEX!$AA$4:$AA$1273,CAPEX!$I$4:$I$1273,Summary!$A$125,CAPEX!$G$4:$G$1273,Summary!A142,CAPEX!$V$4:$V$1273,"&gt;"&amp;10)</f>
        <v>0</v>
      </c>
      <c r="G142" s="134">
        <f t="shared" si="16"/>
        <v>0</v>
      </c>
      <c r="H142" s="48"/>
      <c r="I142" s="48"/>
      <c r="J142" s="48"/>
      <c r="K142" s="48"/>
      <c r="L142" s="48"/>
      <c r="M142" s="48"/>
      <c r="N142" s="48"/>
      <c r="O142" s="48"/>
      <c r="P142" s="48"/>
    </row>
    <row r="143" spans="1:16" s="40" customFormat="1" x14ac:dyDescent="0.25">
      <c r="A143" s="79" t="s">
        <v>364</v>
      </c>
      <c r="B143" s="3">
        <f>SUMIFS(CAPEX!$AA$4:$AA$1273,CAPEX!$I$4:$I$1273,Summary!$A$125,CAPEX!$G$4:$G$1273,Summary!A143,CAPEX!$V$4:$V$1273,0)</f>
        <v>696550</v>
      </c>
      <c r="C143" s="65">
        <f>SUMIFS(CAPEX!$AA$4:$AA$1273,CAPEX!$I$4:$I$1273,Summary!$A$125,CAPEX!$G$4:$G$1273,Summary!A143,CAPEX!$V$4:$V$1273,1)+SUMIFS(CAPEX!$AA$4:$AA$1273,CAPEX!$I$4:$I$1273,Summary!$A$125,CAPEX!$G$4:$G$1273,Summary!A143,CAPEX!$V$4:$V$1273,2)</f>
        <v>0</v>
      </c>
      <c r="D143" s="65">
        <f>SUMIFS(CAPEX!$AA$4:$AA$1273,CAPEX!$I$4:$I$1273,Summary!$A$125,CAPEX!$G$4:$G$1273,Summary!A143,CAPEX!$V$4:$V$1273,3)+SUMIFS(CAPEX!$AA$4:$AA$1273,CAPEX!$I$4:$I$1273,Summary!$A$125,CAPEX!$G$4:$G$1273,Summary!A143,CAPEX!$V$4:$V$1273,4)+SUMIFS(CAPEX!$AA$4:$AA$1273,CAPEX!$I$4:$I$1273,Summary!$A$125,CAPEX!$G$4:$G$1273,Summary!A143,CAPEX!$V$4:$V$1273,5)</f>
        <v>0</v>
      </c>
      <c r="E143" s="65">
        <f>SUMIFS(CAPEX!$AA$4:$AA$1273,CAPEX!$I$4:$I$1273,Summary!$A$125,CAPEX!$G$4:$G$1273,Summary!A143,CAPEX!$V$4:$V$1273,6)+SUMIFS(CAPEX!$AA$4:$AA$1273,CAPEX!$I$4:$I$1273,Summary!$A$125,CAPEX!$G$4:$G$1273,Summary!A143,CAPEX!$V$4:$V$1273,7)+SUMIFS(CAPEX!$AA$4:$AA$1273,CAPEX!$I$4:$I$1273,Summary!$A$125,CAPEX!$G$4:$G$1273,Summary!A143,CAPEX!$V$4:$V$1273,8)+SUMIFS(CAPEX!$AA$4:$AA$1273,CAPEX!$I$4:$I$1273,Summary!$A$125,CAPEX!$G$4:$G$1273,Summary!A143,CAPEX!$V$4:$V$1273,9)+SUMIFS(CAPEX!$AA$4:$AA$1273,CAPEX!$I$4:$I$1273,Summary!$A$125,CAPEX!$G$4:$G$1273,Summary!A143,CAPEX!$V$4:$V$1273,10)</f>
        <v>0</v>
      </c>
      <c r="F143" s="65">
        <f>SUMIFS(CAPEX!$AA$4:$AA$1273,CAPEX!$I$4:$I$1273,Summary!$A$125,CAPEX!$G$4:$G$1273,Summary!A143,CAPEX!$V$4:$V$1273,"&gt;"&amp;10)</f>
        <v>0</v>
      </c>
      <c r="G143" s="134">
        <f t="shared" si="16"/>
        <v>696550</v>
      </c>
      <c r="H143" s="48"/>
      <c r="I143" s="48"/>
      <c r="J143" s="48"/>
      <c r="K143" s="48"/>
      <c r="L143" s="48"/>
      <c r="M143" s="48"/>
      <c r="N143" s="48"/>
      <c r="O143" s="48"/>
      <c r="P143" s="48"/>
    </row>
    <row r="144" spans="1:16" s="40" customFormat="1" x14ac:dyDescent="0.25">
      <c r="A144" s="79" t="s">
        <v>239</v>
      </c>
      <c r="B144" s="3">
        <f>SUMIFS(CAPEX!$AA$4:$AA$1273,CAPEX!$I$4:$I$1273,Summary!$A$125,CAPEX!$G$4:$G$1273,Summary!A144,CAPEX!$V$4:$V$1273,0)</f>
        <v>227850</v>
      </c>
      <c r="C144" s="65">
        <f>SUMIFS(CAPEX!$AA$4:$AA$1273,CAPEX!$I$4:$I$1273,Summary!$A$125,CAPEX!$G$4:$G$1273,Summary!A144,CAPEX!$V$4:$V$1273,1)+SUMIFS(CAPEX!$AA$4:$AA$1273,CAPEX!$I$4:$I$1273,Summary!$A$125,CAPEX!$G$4:$G$1273,Summary!A144,CAPEX!$V$4:$V$1273,2)</f>
        <v>0</v>
      </c>
      <c r="D144" s="65">
        <f>SUMIFS(CAPEX!$AA$4:$AA$1273,CAPEX!$I$4:$I$1273,Summary!$A$125,CAPEX!$G$4:$G$1273,Summary!A144,CAPEX!$V$4:$V$1273,3)+SUMIFS(CAPEX!$AA$4:$AA$1273,CAPEX!$I$4:$I$1273,Summary!$A$125,CAPEX!$G$4:$G$1273,Summary!A144,CAPEX!$V$4:$V$1273,4)+SUMIFS(CAPEX!$AA$4:$AA$1273,CAPEX!$I$4:$I$1273,Summary!$A$125,CAPEX!$G$4:$G$1273,Summary!A144,CAPEX!$V$4:$V$1273,5)</f>
        <v>0</v>
      </c>
      <c r="E144" s="65">
        <f>SUMIFS(CAPEX!$AA$4:$AA$1273,CAPEX!$I$4:$I$1273,Summary!$A$125,CAPEX!$G$4:$G$1273,Summary!A144,CAPEX!$V$4:$V$1273,6)+SUMIFS(CAPEX!$AA$4:$AA$1273,CAPEX!$I$4:$I$1273,Summary!$A$125,CAPEX!$G$4:$G$1273,Summary!A144,CAPEX!$V$4:$V$1273,7)+SUMIFS(CAPEX!$AA$4:$AA$1273,CAPEX!$I$4:$I$1273,Summary!$A$125,CAPEX!$G$4:$G$1273,Summary!A144,CAPEX!$V$4:$V$1273,8)+SUMIFS(CAPEX!$AA$4:$AA$1273,CAPEX!$I$4:$I$1273,Summary!$A$125,CAPEX!$G$4:$G$1273,Summary!A144,CAPEX!$V$4:$V$1273,9)+SUMIFS(CAPEX!$AA$4:$AA$1273,CAPEX!$I$4:$I$1273,Summary!$A$125,CAPEX!$G$4:$G$1273,Summary!A144,CAPEX!$V$4:$V$1273,10)</f>
        <v>0</v>
      </c>
      <c r="F144" s="65">
        <f>SUMIFS(CAPEX!$AA$4:$AA$1273,CAPEX!$I$4:$I$1273,Summary!$A$125,CAPEX!$G$4:$G$1273,Summary!A144,CAPEX!$V$4:$V$1273,"&gt;"&amp;10)</f>
        <v>0</v>
      </c>
      <c r="G144" s="134">
        <f t="shared" si="16"/>
        <v>227850</v>
      </c>
      <c r="H144" s="48"/>
      <c r="I144" s="48"/>
      <c r="J144" s="48"/>
      <c r="K144" s="48"/>
      <c r="L144" s="48"/>
      <c r="M144" s="48"/>
      <c r="N144" s="48"/>
      <c r="O144" s="48"/>
      <c r="P144" s="48"/>
    </row>
    <row r="145" spans="1:16" s="40" customFormat="1" x14ac:dyDescent="0.25">
      <c r="A145" s="79" t="s">
        <v>243</v>
      </c>
      <c r="B145" s="3">
        <f>SUMIFS(CAPEX!$AA$4:$AA$1273,CAPEX!$I$4:$I$1273,Summary!$A$125,CAPEX!$G$4:$G$1273,Summary!A145,CAPEX!$V$4:$V$1273,0)</f>
        <v>250630</v>
      </c>
      <c r="C145" s="65">
        <f>SUMIFS(CAPEX!$AA$4:$AA$1273,CAPEX!$I$4:$I$1273,Summary!$A$125,CAPEX!$G$4:$G$1273,Summary!A145,CAPEX!$V$4:$V$1273,1)+SUMIFS(CAPEX!$AA$4:$AA$1273,CAPEX!$I$4:$I$1273,Summary!$A$125,CAPEX!$G$4:$G$1273,Summary!A145,CAPEX!$V$4:$V$1273,2)</f>
        <v>0</v>
      </c>
      <c r="D145" s="65">
        <f>SUMIFS(CAPEX!$AA$4:$AA$1273,CAPEX!$I$4:$I$1273,Summary!$A$125,CAPEX!$G$4:$G$1273,Summary!A145,CAPEX!$V$4:$V$1273,3)+SUMIFS(CAPEX!$AA$4:$AA$1273,CAPEX!$I$4:$I$1273,Summary!$A$125,CAPEX!$G$4:$G$1273,Summary!A145,CAPEX!$V$4:$V$1273,4)+SUMIFS(CAPEX!$AA$4:$AA$1273,CAPEX!$I$4:$I$1273,Summary!$A$125,CAPEX!$G$4:$G$1273,Summary!A145,CAPEX!$V$4:$V$1273,5)</f>
        <v>0</v>
      </c>
      <c r="E145" s="65">
        <f>SUMIFS(CAPEX!$AA$4:$AA$1273,CAPEX!$I$4:$I$1273,Summary!$A$125,CAPEX!$G$4:$G$1273,Summary!A145,CAPEX!$V$4:$V$1273,6)+SUMIFS(CAPEX!$AA$4:$AA$1273,CAPEX!$I$4:$I$1273,Summary!$A$125,CAPEX!$G$4:$G$1273,Summary!A145,CAPEX!$V$4:$V$1273,7)+SUMIFS(CAPEX!$AA$4:$AA$1273,CAPEX!$I$4:$I$1273,Summary!$A$125,CAPEX!$G$4:$G$1273,Summary!A145,CAPEX!$V$4:$V$1273,8)+SUMIFS(CAPEX!$AA$4:$AA$1273,CAPEX!$I$4:$I$1273,Summary!$A$125,CAPEX!$G$4:$G$1273,Summary!A145,CAPEX!$V$4:$V$1273,9)+SUMIFS(CAPEX!$AA$4:$AA$1273,CAPEX!$I$4:$I$1273,Summary!$A$125,CAPEX!$G$4:$G$1273,Summary!A145,CAPEX!$V$4:$V$1273,10)</f>
        <v>0</v>
      </c>
      <c r="F145" s="65">
        <f>SUMIFS(CAPEX!$AA$4:$AA$1273,CAPEX!$I$4:$I$1273,Summary!$A$125,CAPEX!$G$4:$G$1273,Summary!A145,CAPEX!$V$4:$V$1273,"&gt;"&amp;10)</f>
        <v>0</v>
      </c>
      <c r="G145" s="134">
        <f t="shared" si="16"/>
        <v>250630</v>
      </c>
      <c r="H145" s="48"/>
      <c r="I145" s="48"/>
      <c r="J145" s="48"/>
      <c r="K145" s="48"/>
      <c r="L145" s="48"/>
      <c r="M145" s="48"/>
      <c r="N145" s="48"/>
      <c r="O145" s="48"/>
      <c r="P145" s="48"/>
    </row>
    <row r="146" spans="1:16" s="40" customFormat="1" x14ac:dyDescent="0.25">
      <c r="A146" s="79" t="s">
        <v>246</v>
      </c>
      <c r="B146" s="3">
        <f>SUMIFS(CAPEX!$AA$4:$AA$1273,CAPEX!$I$4:$I$1273,Summary!$A$125,CAPEX!$G$4:$G$1273,Summary!A146,CAPEX!$V$4:$V$1273,0)</f>
        <v>137920</v>
      </c>
      <c r="C146" s="65">
        <f>SUMIFS(CAPEX!$AA$4:$AA$1273,CAPEX!$I$4:$I$1273,Summary!$A$125,CAPEX!$G$4:$G$1273,Summary!A146,CAPEX!$V$4:$V$1273,1)+SUMIFS(CAPEX!$AA$4:$AA$1273,CAPEX!$I$4:$I$1273,Summary!$A$125,CAPEX!$G$4:$G$1273,Summary!A146,CAPEX!$V$4:$V$1273,2)</f>
        <v>0</v>
      </c>
      <c r="D146" s="65">
        <f>SUMIFS(CAPEX!$AA$4:$AA$1273,CAPEX!$I$4:$I$1273,Summary!$A$125,CAPEX!$G$4:$G$1273,Summary!A146,CAPEX!$V$4:$V$1273,3)+SUMIFS(CAPEX!$AA$4:$AA$1273,CAPEX!$I$4:$I$1273,Summary!$A$125,CAPEX!$G$4:$G$1273,Summary!A146,CAPEX!$V$4:$V$1273,4)+SUMIFS(CAPEX!$AA$4:$AA$1273,CAPEX!$I$4:$I$1273,Summary!$A$125,CAPEX!$G$4:$G$1273,Summary!A146,CAPEX!$V$4:$V$1273,5)</f>
        <v>0</v>
      </c>
      <c r="E146" s="65">
        <f>SUMIFS(CAPEX!$AA$4:$AA$1273,CAPEX!$I$4:$I$1273,Summary!$A$125,CAPEX!$G$4:$G$1273,Summary!A146,CAPEX!$V$4:$V$1273,6)+SUMIFS(CAPEX!$AA$4:$AA$1273,CAPEX!$I$4:$I$1273,Summary!$A$125,CAPEX!$G$4:$G$1273,Summary!A146,CAPEX!$V$4:$V$1273,7)+SUMIFS(CAPEX!$AA$4:$AA$1273,CAPEX!$I$4:$I$1273,Summary!$A$125,CAPEX!$G$4:$G$1273,Summary!A146,CAPEX!$V$4:$V$1273,8)+SUMIFS(CAPEX!$AA$4:$AA$1273,CAPEX!$I$4:$I$1273,Summary!$A$125,CAPEX!$G$4:$G$1273,Summary!A146,CAPEX!$V$4:$V$1273,9)+SUMIFS(CAPEX!$AA$4:$AA$1273,CAPEX!$I$4:$I$1273,Summary!$A$125,CAPEX!$G$4:$G$1273,Summary!A146,CAPEX!$V$4:$V$1273,10)</f>
        <v>0</v>
      </c>
      <c r="F146" s="65">
        <f>SUMIFS(CAPEX!$AA$4:$AA$1273,CAPEX!$I$4:$I$1273,Summary!$A$125,CAPEX!$G$4:$G$1273,Summary!A146,CAPEX!$V$4:$V$1273,"&gt;"&amp;10)</f>
        <v>0</v>
      </c>
      <c r="G146" s="134">
        <f t="shared" si="16"/>
        <v>137920</v>
      </c>
      <c r="H146" s="48"/>
      <c r="I146" s="48"/>
      <c r="J146" s="48"/>
      <c r="K146" s="48"/>
      <c r="L146" s="48"/>
      <c r="M146" s="48"/>
      <c r="N146" s="48"/>
      <c r="O146" s="48"/>
      <c r="P146" s="48"/>
    </row>
    <row r="147" spans="1:16" s="40" customFormat="1" x14ac:dyDescent="0.25">
      <c r="A147" s="136" t="s">
        <v>137</v>
      </c>
      <c r="B147" s="135">
        <f>SUM(B129:B146)</f>
        <v>2864180</v>
      </c>
      <c r="C147" s="135">
        <f t="shared" ref="C147:G147" si="18">SUM(C129:C146)</f>
        <v>0</v>
      </c>
      <c r="D147" s="135">
        <f t="shared" si="18"/>
        <v>30000</v>
      </c>
      <c r="E147" s="135">
        <f t="shared" si="18"/>
        <v>152010</v>
      </c>
      <c r="F147" s="135">
        <f t="shared" si="18"/>
        <v>512400</v>
      </c>
      <c r="G147" s="135">
        <f t="shared" si="18"/>
        <v>3558590</v>
      </c>
      <c r="H147" s="53"/>
      <c r="I147" s="53"/>
      <c r="J147" s="53"/>
      <c r="K147" s="53"/>
      <c r="L147" s="53"/>
      <c r="M147" s="53"/>
      <c r="N147" s="53"/>
      <c r="O147" s="53"/>
      <c r="P147" s="53"/>
    </row>
    <row r="151" spans="1:16" x14ac:dyDescent="0.25">
      <c r="A151" s="46" t="s">
        <v>440</v>
      </c>
    </row>
    <row r="152" spans="1:16" x14ac:dyDescent="0.25">
      <c r="A152" s="226" t="s">
        <v>692</v>
      </c>
      <c r="B152" s="226"/>
      <c r="C152" s="226"/>
      <c r="D152" s="226"/>
      <c r="E152" s="226"/>
      <c r="F152" s="226"/>
      <c r="G152" s="226"/>
    </row>
    <row r="153" spans="1:16" x14ac:dyDescent="0.25">
      <c r="A153" s="227" t="s">
        <v>695</v>
      </c>
      <c r="B153" s="228" t="s">
        <v>681</v>
      </c>
      <c r="C153" s="228"/>
      <c r="D153" s="228"/>
      <c r="E153" s="228"/>
      <c r="F153" s="228"/>
      <c r="G153" s="229" t="s">
        <v>137</v>
      </c>
    </row>
    <row r="154" spans="1:16" x14ac:dyDescent="0.25">
      <c r="A154" s="227"/>
      <c r="B154" s="80">
        <v>0</v>
      </c>
      <c r="C154" s="81" t="s">
        <v>649</v>
      </c>
      <c r="D154" s="81" t="s">
        <v>650</v>
      </c>
      <c r="E154" s="81" t="s">
        <v>7</v>
      </c>
      <c r="F154" s="81" t="s">
        <v>651</v>
      </c>
      <c r="G154" s="229"/>
    </row>
    <row r="155" spans="1:16" x14ac:dyDescent="0.25">
      <c r="A155" s="79" t="s">
        <v>281</v>
      </c>
      <c r="B155" s="3">
        <f>SUMIFS(CAPEX!$AA$4:$AA$1273,CAPEX!$I$4:$I$1273,Summary!$A$151,CAPEX!$G$4:$G$1273,Summary!A155,CAPEX!$V$4:$V$1273,0)</f>
        <v>0</v>
      </c>
      <c r="C155" s="65">
        <f>SUMIFS(CAPEX!$AA$4:$AA$1273,CAPEX!$I$4:$I$1273,Summary!$A$151,CAPEX!$G$4:$G$1273,Summary!A155,CAPEX!$V$4:$V$1273,1)+SUMIFS(CAPEX!$AA$4:$AA$1273,CAPEX!$I$4:$I$1273,Summary!$A$151,CAPEX!$G$4:$G$1273,Summary!A155,CAPEX!$V$4:$V$1273,2)</f>
        <v>0</v>
      </c>
      <c r="D155" s="65">
        <f>SUMIFS(CAPEX!$AA$4:$AA$1273,CAPEX!$I$4:$I$1273,Summary!$A$151,CAPEX!$G$4:$G$1273,Summary!A155,CAPEX!$V$4:$V$1273,3)+SUMIFS(CAPEX!$AA$4:$AA$1273,CAPEX!$I$4:$I$1273,Summary!$A$151,CAPEX!$G$4:$G$1273,Summary!A155,CAPEX!$V$4:$V$1273,4)+SUMIFS(CAPEX!$AA$4:$AA$1273,CAPEX!$I$4:$I$1273,Summary!$A$151,CAPEX!$G$4:$G$1273,Summary!A155,CAPEX!$V$4:$V$1273,5)</f>
        <v>0</v>
      </c>
      <c r="E155" s="65">
        <f>SUMIFS(CAPEX!$AA$4:$AA$1273,CAPEX!$I$4:$I$1273,Summary!$A$151,CAPEX!$G$4:$G$1273,Summary!A155,CAPEX!$V$4:$V$1273,6)+SUMIFS(CAPEX!$AA$4:$AA$1273,CAPEX!$I$4:$I$1273,Summary!$A$151,CAPEX!$G$4:$G$1273,Summary!A155,CAPEX!$V$4:$V$1273,7)+SUMIFS(CAPEX!$AA$4:$AA$1273,CAPEX!$I$4:$I$1273,Summary!$A$151,CAPEX!$G$4:$G$1273,Summary!A155,CAPEX!$V$4:$V$1273,8)+SUMIFS(CAPEX!$AA$4:$AA$1273,CAPEX!$I$4:$I$1273,Summary!$A$151,CAPEX!$G$4:$G$1273,Summary!A155,CAPEX!$V$4:$V$1273,9)+SUMIFS(CAPEX!$AA$4:$AA$1273,CAPEX!$I$4:$I$1273,Summary!$A$151,CAPEX!$G$4:$G$1273,Summary!A155,CAPEX!$V$4:$V$1273,10)</f>
        <v>0</v>
      </c>
      <c r="F155" s="65">
        <f>SUMIFS(CAPEX!$AA$4:$AA$1273,CAPEX!$I$4:$I$1273,Summary!$A$151,CAPEX!$G$4:$G$1273,Summary!A155,CAPEX!$V$4:$V$1273,"&gt;"&amp;10)</f>
        <v>0</v>
      </c>
      <c r="G155" s="134">
        <f>SUM(B155:F155)</f>
        <v>0</v>
      </c>
    </row>
    <row r="156" spans="1:16" x14ac:dyDescent="0.25">
      <c r="A156" s="79" t="s">
        <v>488</v>
      </c>
      <c r="B156" s="3">
        <f>SUMIFS(CAPEX!$AA$4:$AA$1273,CAPEX!$I$4:$I$1273,Summary!$A$151,CAPEX!$G$4:$G$1273,Summary!A156,CAPEX!$V$4:$V$1273,0)</f>
        <v>0</v>
      </c>
      <c r="C156" s="65">
        <f>SUMIFS(CAPEX!$AA$4:$AA$1273,CAPEX!$I$4:$I$1273,Summary!$A$151,CAPEX!$G$4:$G$1273,Summary!A156,CAPEX!$V$4:$V$1273,1)+SUMIFS(CAPEX!$AA$4:$AA$1273,CAPEX!$I$4:$I$1273,Summary!$A$151,CAPEX!$G$4:$G$1273,Summary!A156,CAPEX!$V$4:$V$1273,2)</f>
        <v>0</v>
      </c>
      <c r="D156" s="65">
        <f>SUMIFS(CAPEX!$AA$4:$AA$1273,CAPEX!$I$4:$I$1273,Summary!$A$151,CAPEX!$G$4:$G$1273,Summary!A156,CAPEX!$V$4:$V$1273,3)+SUMIFS(CAPEX!$AA$4:$AA$1273,CAPEX!$I$4:$I$1273,Summary!$A$151,CAPEX!$G$4:$G$1273,Summary!A156,CAPEX!$V$4:$V$1273,4)+SUMIFS(CAPEX!$AA$4:$AA$1273,CAPEX!$I$4:$I$1273,Summary!$A$151,CAPEX!$G$4:$G$1273,Summary!A156,CAPEX!$V$4:$V$1273,5)</f>
        <v>0</v>
      </c>
      <c r="E156" s="65">
        <f>SUMIFS(CAPEX!$AA$4:$AA$1273,CAPEX!$I$4:$I$1273,Summary!$A$151,CAPEX!$G$4:$G$1273,Summary!A156,CAPEX!$V$4:$V$1273,6)+SUMIFS(CAPEX!$AA$4:$AA$1273,CAPEX!$I$4:$I$1273,Summary!$A$151,CAPEX!$G$4:$G$1273,Summary!A156,CAPEX!$V$4:$V$1273,7)+SUMIFS(CAPEX!$AA$4:$AA$1273,CAPEX!$I$4:$I$1273,Summary!$A$151,CAPEX!$G$4:$G$1273,Summary!A156,CAPEX!$V$4:$V$1273,8)+SUMIFS(CAPEX!$AA$4:$AA$1273,CAPEX!$I$4:$I$1273,Summary!$A$151,CAPEX!$G$4:$G$1273,Summary!A156,CAPEX!$V$4:$V$1273,9)+SUMIFS(CAPEX!$AA$4:$AA$1273,CAPEX!$I$4:$I$1273,Summary!$A$151,CAPEX!$G$4:$G$1273,Summary!A156,CAPEX!$V$4:$V$1273,10)</f>
        <v>0</v>
      </c>
      <c r="F156" s="65">
        <f>SUMIFS(CAPEX!$AA$4:$AA$1273,CAPEX!$I$4:$I$1273,Summary!$A$151,CAPEX!$G$4:$G$1273,Summary!A156,CAPEX!$V$4:$V$1273,"&gt;"&amp;10)</f>
        <v>0</v>
      </c>
      <c r="G156" s="134">
        <f t="shared" ref="G156:G172" si="19">SUM(B156:F156)</f>
        <v>0</v>
      </c>
    </row>
    <row r="157" spans="1:16" x14ac:dyDescent="0.25">
      <c r="A157" s="79" t="s">
        <v>217</v>
      </c>
      <c r="B157" s="3">
        <f>SUMIFS(CAPEX!$AA$4:$AA$1273,CAPEX!$I$4:$I$1273,Summary!$A$151,CAPEX!$G$4:$G$1273,Summary!A157,CAPEX!$V$4:$V$1273,0)</f>
        <v>29500</v>
      </c>
      <c r="C157" s="65">
        <f>SUMIFS(CAPEX!$AA$4:$AA$1273,CAPEX!$I$4:$I$1273,Summary!$A$151,CAPEX!$G$4:$G$1273,Summary!A157,CAPEX!$V$4:$V$1273,1)+SUMIFS(CAPEX!$AA$4:$AA$1273,CAPEX!$I$4:$I$1273,Summary!$A$151,CAPEX!$G$4:$G$1273,Summary!A157,CAPEX!$V$4:$V$1273,2)</f>
        <v>0</v>
      </c>
      <c r="D157" s="65">
        <f>SUMIFS(CAPEX!$AA$4:$AA$1273,CAPEX!$I$4:$I$1273,Summary!$A$151,CAPEX!$G$4:$G$1273,Summary!A157,CAPEX!$V$4:$V$1273,3)+SUMIFS(CAPEX!$AA$4:$AA$1273,CAPEX!$I$4:$I$1273,Summary!$A$151,CAPEX!$G$4:$G$1273,Summary!A157,CAPEX!$V$4:$V$1273,4)+SUMIFS(CAPEX!$AA$4:$AA$1273,CAPEX!$I$4:$I$1273,Summary!$A$151,CAPEX!$G$4:$G$1273,Summary!A157,CAPEX!$V$4:$V$1273,5)</f>
        <v>0</v>
      </c>
      <c r="E157" s="65">
        <f>SUMIFS(CAPEX!$AA$4:$AA$1273,CAPEX!$I$4:$I$1273,Summary!$A$151,CAPEX!$G$4:$G$1273,Summary!A157,CAPEX!$V$4:$V$1273,6)+SUMIFS(CAPEX!$AA$4:$AA$1273,CAPEX!$I$4:$I$1273,Summary!$A$151,CAPEX!$G$4:$G$1273,Summary!A157,CAPEX!$V$4:$V$1273,7)+SUMIFS(CAPEX!$AA$4:$AA$1273,CAPEX!$I$4:$I$1273,Summary!$A$151,CAPEX!$G$4:$G$1273,Summary!A157,CAPEX!$V$4:$V$1273,8)+SUMIFS(CAPEX!$AA$4:$AA$1273,CAPEX!$I$4:$I$1273,Summary!$A$151,CAPEX!$G$4:$G$1273,Summary!A157,CAPEX!$V$4:$V$1273,9)+SUMIFS(CAPEX!$AA$4:$AA$1273,CAPEX!$I$4:$I$1273,Summary!$A$151,CAPEX!$G$4:$G$1273,Summary!A157,CAPEX!$V$4:$V$1273,10)</f>
        <v>0</v>
      </c>
      <c r="F157" s="65">
        <f>SUMIFS(CAPEX!$AA$4:$AA$1273,CAPEX!$I$4:$I$1273,Summary!$A$151,CAPEX!$G$4:$G$1273,Summary!A157,CAPEX!$V$4:$V$1273,"&gt;"&amp;10)</f>
        <v>1610</v>
      </c>
      <c r="G157" s="134">
        <f t="shared" si="19"/>
        <v>31110</v>
      </c>
    </row>
    <row r="158" spans="1:16" x14ac:dyDescent="0.25">
      <c r="A158" s="79" t="s">
        <v>469</v>
      </c>
      <c r="B158" s="3">
        <f>SUMIFS(CAPEX!$AA$4:$AA$1273,CAPEX!$I$4:$I$1273,Summary!$A$151,CAPEX!$G$4:$G$1273,Summary!A158,CAPEX!$V$4:$V$1273,0)</f>
        <v>0</v>
      </c>
      <c r="C158" s="65">
        <f>SUMIFS(CAPEX!$AA$4:$AA$1273,CAPEX!$I$4:$I$1273,Summary!$A$151,CAPEX!$G$4:$G$1273,Summary!A158,CAPEX!$V$4:$V$1273,1)+SUMIFS(CAPEX!$AA$4:$AA$1273,CAPEX!$I$4:$I$1273,Summary!$A$151,CAPEX!$G$4:$G$1273,Summary!A158,CAPEX!$V$4:$V$1273,2)</f>
        <v>0</v>
      </c>
      <c r="D158" s="65">
        <f>SUMIFS(CAPEX!$AA$4:$AA$1273,CAPEX!$I$4:$I$1273,Summary!$A$151,CAPEX!$G$4:$G$1273,Summary!A158,CAPEX!$V$4:$V$1273,3)+SUMIFS(CAPEX!$AA$4:$AA$1273,CAPEX!$I$4:$I$1273,Summary!$A$151,CAPEX!$G$4:$G$1273,Summary!A158,CAPEX!$V$4:$V$1273,4)+SUMIFS(CAPEX!$AA$4:$AA$1273,CAPEX!$I$4:$I$1273,Summary!$A$151,CAPEX!$G$4:$G$1273,Summary!A158,CAPEX!$V$4:$V$1273,5)</f>
        <v>0</v>
      </c>
      <c r="E158" s="65">
        <f>SUMIFS(CAPEX!$AA$4:$AA$1273,CAPEX!$I$4:$I$1273,Summary!$A$151,CAPEX!$G$4:$G$1273,Summary!A158,CAPEX!$V$4:$V$1273,6)+SUMIFS(CAPEX!$AA$4:$AA$1273,CAPEX!$I$4:$I$1273,Summary!$A$151,CAPEX!$G$4:$G$1273,Summary!A158,CAPEX!$V$4:$V$1273,7)+SUMIFS(CAPEX!$AA$4:$AA$1273,CAPEX!$I$4:$I$1273,Summary!$A$151,CAPEX!$G$4:$G$1273,Summary!A158,CAPEX!$V$4:$V$1273,8)+SUMIFS(CAPEX!$AA$4:$AA$1273,CAPEX!$I$4:$I$1273,Summary!$A$151,CAPEX!$G$4:$G$1273,Summary!A158,CAPEX!$V$4:$V$1273,9)+SUMIFS(CAPEX!$AA$4:$AA$1273,CAPEX!$I$4:$I$1273,Summary!$A$151,CAPEX!$G$4:$G$1273,Summary!A158,CAPEX!$V$4:$V$1273,10)</f>
        <v>0</v>
      </c>
      <c r="F158" s="65">
        <f>SUMIFS(CAPEX!$AA$4:$AA$1273,CAPEX!$I$4:$I$1273,Summary!$A$151,CAPEX!$G$4:$G$1273,Summary!A158,CAPEX!$V$4:$V$1273,"&gt;"&amp;10)</f>
        <v>0</v>
      </c>
      <c r="G158" s="134">
        <f t="shared" si="19"/>
        <v>0</v>
      </c>
    </row>
    <row r="159" spans="1:16" x14ac:dyDescent="0.25">
      <c r="A159" s="79" t="s">
        <v>265</v>
      </c>
      <c r="B159" s="3">
        <f>SUMIFS(CAPEX!$AA$4:$AA$1273,CAPEX!$I$4:$I$1273,Summary!$A$151,CAPEX!$G$4:$G$1273,Summary!A159,CAPEX!$V$4:$V$1273,0)</f>
        <v>0</v>
      </c>
      <c r="C159" s="65">
        <f>SUMIFS(CAPEX!$AA$4:$AA$1273,CAPEX!$I$4:$I$1273,Summary!$A$151,CAPEX!$G$4:$G$1273,Summary!A159,CAPEX!$V$4:$V$1273,1)+SUMIFS(CAPEX!$AA$4:$AA$1273,CAPEX!$I$4:$I$1273,Summary!$A$151,CAPEX!$G$4:$G$1273,Summary!A159,CAPEX!$V$4:$V$1273,2)</f>
        <v>0</v>
      </c>
      <c r="D159" s="65">
        <f>SUMIFS(CAPEX!$AA$4:$AA$1273,CAPEX!$I$4:$I$1273,Summary!$A$151,CAPEX!$G$4:$G$1273,Summary!A159,CAPEX!$V$4:$V$1273,3)+SUMIFS(CAPEX!$AA$4:$AA$1273,CAPEX!$I$4:$I$1273,Summary!$A$151,CAPEX!$G$4:$G$1273,Summary!A159,CAPEX!$V$4:$V$1273,4)+SUMIFS(CAPEX!$AA$4:$AA$1273,CAPEX!$I$4:$I$1273,Summary!$A$151,CAPEX!$G$4:$G$1273,Summary!A159,CAPEX!$V$4:$V$1273,5)</f>
        <v>0</v>
      </c>
      <c r="E159" s="65">
        <f>SUMIFS(CAPEX!$AA$4:$AA$1273,CAPEX!$I$4:$I$1273,Summary!$A$151,CAPEX!$G$4:$G$1273,Summary!A159,CAPEX!$V$4:$V$1273,6)+SUMIFS(CAPEX!$AA$4:$AA$1273,CAPEX!$I$4:$I$1273,Summary!$A$151,CAPEX!$G$4:$G$1273,Summary!A159,CAPEX!$V$4:$V$1273,7)+SUMIFS(CAPEX!$AA$4:$AA$1273,CAPEX!$I$4:$I$1273,Summary!$A$151,CAPEX!$G$4:$G$1273,Summary!A159,CAPEX!$V$4:$V$1273,8)+SUMIFS(CAPEX!$AA$4:$AA$1273,CAPEX!$I$4:$I$1273,Summary!$A$151,CAPEX!$G$4:$G$1273,Summary!A159,CAPEX!$V$4:$V$1273,9)+SUMIFS(CAPEX!$AA$4:$AA$1273,CAPEX!$I$4:$I$1273,Summary!$A$151,CAPEX!$G$4:$G$1273,Summary!A159,CAPEX!$V$4:$V$1273,10)</f>
        <v>0</v>
      </c>
      <c r="F159" s="65">
        <f>SUMIFS(CAPEX!$AA$4:$AA$1273,CAPEX!$I$4:$I$1273,Summary!$A$151,CAPEX!$G$4:$G$1273,Summary!A159,CAPEX!$V$4:$V$1273,"&gt;"&amp;10)</f>
        <v>0</v>
      </c>
      <c r="G159" s="134">
        <f t="shared" si="19"/>
        <v>0</v>
      </c>
    </row>
    <row r="160" spans="1:16" x14ac:dyDescent="0.25">
      <c r="A160" s="79" t="s">
        <v>211</v>
      </c>
      <c r="B160" s="3">
        <f>SUMIFS(CAPEX!$AA$4:$AA$1273,CAPEX!$I$4:$I$1273,Summary!$A$151,CAPEX!$G$4:$G$1273,Summary!A160,CAPEX!$V$4:$V$1273,0)</f>
        <v>0</v>
      </c>
      <c r="C160" s="65">
        <f>SUMIFS(CAPEX!$AA$4:$AA$1273,CAPEX!$I$4:$I$1273,Summary!$A$151,CAPEX!$G$4:$G$1273,Summary!A160,CAPEX!$V$4:$V$1273,1)+SUMIFS(CAPEX!$AA$4:$AA$1273,CAPEX!$I$4:$I$1273,Summary!$A$151,CAPEX!$G$4:$G$1273,Summary!A160,CAPEX!$V$4:$V$1273,2)</f>
        <v>0</v>
      </c>
      <c r="D160" s="65">
        <f>SUMIFS(CAPEX!$AA$4:$AA$1273,CAPEX!$I$4:$I$1273,Summary!$A$151,CAPEX!$G$4:$G$1273,Summary!A160,CAPEX!$V$4:$V$1273,3)+SUMIFS(CAPEX!$AA$4:$AA$1273,CAPEX!$I$4:$I$1273,Summary!$A$151,CAPEX!$G$4:$G$1273,Summary!A160,CAPEX!$V$4:$V$1273,4)+SUMIFS(CAPEX!$AA$4:$AA$1273,CAPEX!$I$4:$I$1273,Summary!$A$151,CAPEX!$G$4:$G$1273,Summary!A160,CAPEX!$V$4:$V$1273,5)</f>
        <v>0</v>
      </c>
      <c r="E160" s="65">
        <f>SUMIFS(CAPEX!$AA$4:$AA$1273,CAPEX!$I$4:$I$1273,Summary!$A$151,CAPEX!$G$4:$G$1273,Summary!A160,CAPEX!$V$4:$V$1273,6)+SUMIFS(CAPEX!$AA$4:$AA$1273,CAPEX!$I$4:$I$1273,Summary!$A$151,CAPEX!$G$4:$G$1273,Summary!A160,CAPEX!$V$4:$V$1273,7)+SUMIFS(CAPEX!$AA$4:$AA$1273,CAPEX!$I$4:$I$1273,Summary!$A$151,CAPEX!$G$4:$G$1273,Summary!A160,CAPEX!$V$4:$V$1273,8)+SUMIFS(CAPEX!$AA$4:$AA$1273,CAPEX!$I$4:$I$1273,Summary!$A$151,CAPEX!$G$4:$G$1273,Summary!A160,CAPEX!$V$4:$V$1273,9)+SUMIFS(CAPEX!$AA$4:$AA$1273,CAPEX!$I$4:$I$1273,Summary!$A$151,CAPEX!$G$4:$G$1273,Summary!A160,CAPEX!$V$4:$V$1273,10)</f>
        <v>0</v>
      </c>
      <c r="F160" s="65">
        <f>SUMIFS(CAPEX!$AA$4:$AA$1273,CAPEX!$I$4:$I$1273,Summary!$A$151,CAPEX!$G$4:$G$1273,Summary!A160,CAPEX!$V$4:$V$1273,"&gt;"&amp;10)</f>
        <v>0</v>
      </c>
      <c r="G160" s="134">
        <f t="shared" si="19"/>
        <v>0</v>
      </c>
    </row>
    <row r="161" spans="1:7" x14ac:dyDescent="0.25">
      <c r="A161" s="79" t="s">
        <v>195</v>
      </c>
      <c r="B161" s="3">
        <f>SUMIFS(CAPEX!$AA$4:$AA$1273,CAPEX!$I$4:$I$1273,Summary!$A$151,CAPEX!$G$4:$G$1273,Summary!A161,CAPEX!$V$4:$V$1273,0)</f>
        <v>5400</v>
      </c>
      <c r="C161" s="65">
        <f>SUMIFS(CAPEX!$AA$4:$AA$1273,CAPEX!$I$4:$I$1273,Summary!$A$151,CAPEX!$G$4:$G$1273,Summary!A161,CAPEX!$V$4:$V$1273,1)+SUMIFS(CAPEX!$AA$4:$AA$1273,CAPEX!$I$4:$I$1273,Summary!$A$151,CAPEX!$G$4:$G$1273,Summary!A161,CAPEX!$V$4:$V$1273,2)</f>
        <v>0</v>
      </c>
      <c r="D161" s="65">
        <f>SUMIFS(CAPEX!$AA$4:$AA$1273,CAPEX!$I$4:$I$1273,Summary!$A$151,CAPEX!$G$4:$G$1273,Summary!A161,CAPEX!$V$4:$V$1273,3)+SUMIFS(CAPEX!$AA$4:$AA$1273,CAPEX!$I$4:$I$1273,Summary!$A$151,CAPEX!$G$4:$G$1273,Summary!A161,CAPEX!$V$4:$V$1273,4)+SUMIFS(CAPEX!$AA$4:$AA$1273,CAPEX!$I$4:$I$1273,Summary!$A$151,CAPEX!$G$4:$G$1273,Summary!A161,CAPEX!$V$4:$V$1273,5)</f>
        <v>0</v>
      </c>
      <c r="E161" s="65">
        <f>SUMIFS(CAPEX!$AA$4:$AA$1273,CAPEX!$I$4:$I$1273,Summary!$A$151,CAPEX!$G$4:$G$1273,Summary!A161,CAPEX!$V$4:$V$1273,6)+SUMIFS(CAPEX!$AA$4:$AA$1273,CAPEX!$I$4:$I$1273,Summary!$A$151,CAPEX!$G$4:$G$1273,Summary!A161,CAPEX!$V$4:$V$1273,7)+SUMIFS(CAPEX!$AA$4:$AA$1273,CAPEX!$I$4:$I$1273,Summary!$A$151,CAPEX!$G$4:$G$1273,Summary!A161,CAPEX!$V$4:$V$1273,8)+SUMIFS(CAPEX!$AA$4:$AA$1273,CAPEX!$I$4:$I$1273,Summary!$A$151,CAPEX!$G$4:$G$1273,Summary!A161,CAPEX!$V$4:$V$1273,9)+SUMIFS(CAPEX!$AA$4:$AA$1273,CAPEX!$I$4:$I$1273,Summary!$A$151,CAPEX!$G$4:$G$1273,Summary!A161,CAPEX!$V$4:$V$1273,10)</f>
        <v>5400</v>
      </c>
      <c r="F161" s="65">
        <f>SUMIFS(CAPEX!$AA$4:$AA$1273,CAPEX!$I$4:$I$1273,Summary!$A$151,CAPEX!$G$4:$G$1273,Summary!A161,CAPEX!$V$4:$V$1273,"&gt;"&amp;10)</f>
        <v>5400</v>
      </c>
      <c r="G161" s="134">
        <f t="shared" si="19"/>
        <v>16200</v>
      </c>
    </row>
    <row r="162" spans="1:7" x14ac:dyDescent="0.25">
      <c r="A162" s="79" t="s">
        <v>313</v>
      </c>
      <c r="B162" s="3">
        <f>SUMIFS(CAPEX!$AA$4:$AA$1273,CAPEX!$I$4:$I$1273,Summary!$A$151,CAPEX!$G$4:$G$1273,Summary!A162,CAPEX!$V$4:$V$1273,0)</f>
        <v>0</v>
      </c>
      <c r="C162" s="65">
        <f>SUMIFS(CAPEX!$AA$4:$AA$1273,CAPEX!$I$4:$I$1273,Summary!$A$151,CAPEX!$G$4:$G$1273,Summary!A162,CAPEX!$V$4:$V$1273,1)+SUMIFS(CAPEX!$AA$4:$AA$1273,CAPEX!$I$4:$I$1273,Summary!$A$151,CAPEX!$G$4:$G$1273,Summary!A162,CAPEX!$V$4:$V$1273,2)</f>
        <v>0</v>
      </c>
      <c r="D162" s="65">
        <f>SUMIFS(CAPEX!$AA$4:$AA$1273,CAPEX!$I$4:$I$1273,Summary!$A$151,CAPEX!$G$4:$G$1273,Summary!A162,CAPEX!$V$4:$V$1273,3)+SUMIFS(CAPEX!$AA$4:$AA$1273,CAPEX!$I$4:$I$1273,Summary!$A$151,CAPEX!$G$4:$G$1273,Summary!A162,CAPEX!$V$4:$V$1273,4)+SUMIFS(CAPEX!$AA$4:$AA$1273,CAPEX!$I$4:$I$1273,Summary!$A$151,CAPEX!$G$4:$G$1273,Summary!A162,CAPEX!$V$4:$V$1273,5)</f>
        <v>0</v>
      </c>
      <c r="E162" s="65">
        <f>SUMIFS(CAPEX!$AA$4:$AA$1273,CAPEX!$I$4:$I$1273,Summary!$A$151,CAPEX!$G$4:$G$1273,Summary!A162,CAPEX!$V$4:$V$1273,6)+SUMIFS(CAPEX!$AA$4:$AA$1273,CAPEX!$I$4:$I$1273,Summary!$A$151,CAPEX!$G$4:$G$1273,Summary!A162,CAPEX!$V$4:$V$1273,7)+SUMIFS(CAPEX!$AA$4:$AA$1273,CAPEX!$I$4:$I$1273,Summary!$A$151,CAPEX!$G$4:$G$1273,Summary!A162,CAPEX!$V$4:$V$1273,8)+SUMIFS(CAPEX!$AA$4:$AA$1273,CAPEX!$I$4:$I$1273,Summary!$A$151,CAPEX!$G$4:$G$1273,Summary!A162,CAPEX!$V$4:$V$1273,9)+SUMIFS(CAPEX!$AA$4:$AA$1273,CAPEX!$I$4:$I$1273,Summary!$A$151,CAPEX!$G$4:$G$1273,Summary!A162,CAPEX!$V$4:$V$1273,10)</f>
        <v>0</v>
      </c>
      <c r="F162" s="65">
        <f>SUMIFS(CAPEX!$AA$4:$AA$1273,CAPEX!$I$4:$I$1273,Summary!$A$151,CAPEX!$G$4:$G$1273,Summary!A162,CAPEX!$V$4:$V$1273,"&gt;"&amp;10)</f>
        <v>0</v>
      </c>
      <c r="G162" s="134">
        <f t="shared" si="19"/>
        <v>0</v>
      </c>
    </row>
    <row r="163" spans="1:7" s="57" customFormat="1" x14ac:dyDescent="0.25">
      <c r="A163" s="79" t="s">
        <v>697</v>
      </c>
      <c r="B163" s="3">
        <f>SUMIFS(CAPEX!$AA$4:$AA$1273,CAPEX!$I$4:$I$1273,Summary!$A$151,CAPEX!$G$4:$G$1273,Summary!A163,CAPEX!$V$4:$V$1273,0)</f>
        <v>5352950</v>
      </c>
      <c r="C163" s="65">
        <f>SUMIFS(CAPEX!$AA$4:$AA$1273,CAPEX!$I$4:$I$1273,Summary!$A$151,CAPEX!$G$4:$G$1273,Summary!A163,CAPEX!$V$4:$V$1273,1)+SUMIFS(CAPEX!$AA$4:$AA$1273,CAPEX!$I$4:$I$1273,Summary!$A$151,CAPEX!$G$4:$G$1273,Summary!A163,CAPEX!$V$4:$V$1273,2)</f>
        <v>0</v>
      </c>
      <c r="D163" s="65">
        <f>SUMIFS(CAPEX!$AA$4:$AA$1273,CAPEX!$I$4:$I$1273,Summary!$A$151,CAPEX!$G$4:$G$1273,Summary!A163,CAPEX!$V$4:$V$1273,3)+SUMIFS(CAPEX!$AA$4:$AA$1273,CAPEX!$I$4:$I$1273,Summary!$A$151,CAPEX!$G$4:$G$1273,Summary!A163,CAPEX!$V$4:$V$1273,4)+SUMIFS(CAPEX!$AA$4:$AA$1273,CAPEX!$I$4:$I$1273,Summary!$A$151,CAPEX!$G$4:$G$1273,Summary!A163,CAPEX!$V$4:$V$1273,5)</f>
        <v>0</v>
      </c>
      <c r="E163" s="65">
        <f>SUMIFS(CAPEX!$AA$4:$AA$1273,CAPEX!$I$4:$I$1273,Summary!$A$151,CAPEX!$G$4:$G$1273,Summary!A163,CAPEX!$V$4:$V$1273,6)+SUMIFS(CAPEX!$AA$4:$AA$1273,CAPEX!$I$4:$I$1273,Summary!$A$151,CAPEX!$G$4:$G$1273,Summary!A163,CAPEX!$V$4:$V$1273,7)+SUMIFS(CAPEX!$AA$4:$AA$1273,CAPEX!$I$4:$I$1273,Summary!$A$151,CAPEX!$G$4:$G$1273,Summary!A163,CAPEX!$V$4:$V$1273,8)+SUMIFS(CAPEX!$AA$4:$AA$1273,CAPEX!$I$4:$I$1273,Summary!$A$151,CAPEX!$G$4:$G$1273,Summary!A163,CAPEX!$V$4:$V$1273,9)+SUMIFS(CAPEX!$AA$4:$AA$1273,CAPEX!$I$4:$I$1273,Summary!$A$151,CAPEX!$G$4:$G$1273,Summary!A163,CAPEX!$V$4:$V$1273,10)</f>
        <v>0</v>
      </c>
      <c r="F163" s="65">
        <f>SUMIFS(CAPEX!$AA$4:$AA$1273,CAPEX!$I$4:$I$1273,Summary!$A$151,CAPEX!$G$4:$G$1273,Summary!A163,CAPEX!$V$4:$V$1273,"&gt;"&amp;10)</f>
        <v>0</v>
      </c>
      <c r="G163" s="134">
        <f t="shared" ref="G163" si="20">SUM(B163:F163)</f>
        <v>5352950</v>
      </c>
    </row>
    <row r="164" spans="1:7" x14ac:dyDescent="0.25">
      <c r="A164" s="79" t="s">
        <v>228</v>
      </c>
      <c r="B164" s="3">
        <f>SUMIFS(CAPEX!$AA$4:$AA$1273,CAPEX!$I$4:$I$1273,Summary!$A$151,CAPEX!$G$4:$G$1273,Summary!A164,CAPEX!$V$4:$V$1273,0)</f>
        <v>299080</v>
      </c>
      <c r="C164" s="65">
        <f>SUMIFS(CAPEX!$AA$4:$AA$1273,CAPEX!$I$4:$I$1273,Summary!$A$151,CAPEX!$G$4:$G$1273,Summary!A164,CAPEX!$V$4:$V$1273,1)+SUMIFS(CAPEX!$AA$4:$AA$1273,CAPEX!$I$4:$I$1273,Summary!$A$151,CAPEX!$G$4:$G$1273,Summary!A164,CAPEX!$V$4:$V$1273,2)</f>
        <v>0</v>
      </c>
      <c r="D164" s="65">
        <f>SUMIFS(CAPEX!$AA$4:$AA$1273,CAPEX!$I$4:$I$1273,Summary!$A$151,CAPEX!$G$4:$G$1273,Summary!A164,CAPEX!$V$4:$V$1273,3)+SUMIFS(CAPEX!$AA$4:$AA$1273,CAPEX!$I$4:$I$1273,Summary!$A$151,CAPEX!$G$4:$G$1273,Summary!A164,CAPEX!$V$4:$V$1273,4)+SUMIFS(CAPEX!$AA$4:$AA$1273,CAPEX!$I$4:$I$1273,Summary!$A$151,CAPEX!$G$4:$G$1273,Summary!A164,CAPEX!$V$4:$V$1273,5)</f>
        <v>0</v>
      </c>
      <c r="E164" s="65">
        <f>SUMIFS(CAPEX!$AA$4:$AA$1273,CAPEX!$I$4:$I$1273,Summary!$A$151,CAPEX!$G$4:$G$1273,Summary!A164,CAPEX!$V$4:$V$1273,6)+SUMIFS(CAPEX!$AA$4:$AA$1273,CAPEX!$I$4:$I$1273,Summary!$A$151,CAPEX!$G$4:$G$1273,Summary!A164,CAPEX!$V$4:$V$1273,7)+SUMIFS(CAPEX!$AA$4:$AA$1273,CAPEX!$I$4:$I$1273,Summary!$A$151,CAPEX!$G$4:$G$1273,Summary!A164,CAPEX!$V$4:$V$1273,8)+SUMIFS(CAPEX!$AA$4:$AA$1273,CAPEX!$I$4:$I$1273,Summary!$A$151,CAPEX!$G$4:$G$1273,Summary!A164,CAPEX!$V$4:$V$1273,9)+SUMIFS(CAPEX!$AA$4:$AA$1273,CAPEX!$I$4:$I$1273,Summary!$A$151,CAPEX!$G$4:$G$1273,Summary!A164,CAPEX!$V$4:$V$1273,10)</f>
        <v>0</v>
      </c>
      <c r="F164" s="65">
        <f>SUMIFS(CAPEX!$AA$4:$AA$1273,CAPEX!$I$4:$I$1273,Summary!$A$151,CAPEX!$G$4:$G$1273,Summary!A164,CAPEX!$V$4:$V$1273,"&gt;"&amp;10)</f>
        <v>0</v>
      </c>
      <c r="G164" s="134">
        <f t="shared" si="19"/>
        <v>299080</v>
      </c>
    </row>
    <row r="165" spans="1:7" x14ac:dyDescent="0.25">
      <c r="A165" s="79" t="s">
        <v>226</v>
      </c>
      <c r="B165" s="3">
        <f>SUMIFS(CAPEX!$AA$4:$AA$1273,CAPEX!$I$4:$I$1273,Summary!$A$151,CAPEX!$G$4:$G$1273,Summary!A165,CAPEX!$V$4:$V$1273,0)</f>
        <v>53930</v>
      </c>
      <c r="C165" s="65">
        <f>SUMIFS(CAPEX!$AA$4:$AA$1273,CAPEX!$I$4:$I$1273,Summary!$A$151,CAPEX!$G$4:$G$1273,Summary!A165,CAPEX!$V$4:$V$1273,1)+SUMIFS(CAPEX!$AA$4:$AA$1273,CAPEX!$I$4:$I$1273,Summary!$A$151,CAPEX!$G$4:$G$1273,Summary!A165,CAPEX!$V$4:$V$1273,2)</f>
        <v>0</v>
      </c>
      <c r="D165" s="65">
        <f>SUMIFS(CAPEX!$AA$4:$AA$1273,CAPEX!$I$4:$I$1273,Summary!$A$151,CAPEX!$G$4:$G$1273,Summary!A165,CAPEX!$V$4:$V$1273,3)+SUMIFS(CAPEX!$AA$4:$AA$1273,CAPEX!$I$4:$I$1273,Summary!$A$151,CAPEX!$G$4:$G$1273,Summary!A165,CAPEX!$V$4:$V$1273,4)+SUMIFS(CAPEX!$AA$4:$AA$1273,CAPEX!$I$4:$I$1273,Summary!$A$151,CAPEX!$G$4:$G$1273,Summary!A165,CAPEX!$V$4:$V$1273,5)</f>
        <v>0</v>
      </c>
      <c r="E165" s="65">
        <f>SUMIFS(CAPEX!$AA$4:$AA$1273,CAPEX!$I$4:$I$1273,Summary!$A$151,CAPEX!$G$4:$G$1273,Summary!A165,CAPEX!$V$4:$V$1273,6)+SUMIFS(CAPEX!$AA$4:$AA$1273,CAPEX!$I$4:$I$1273,Summary!$A$151,CAPEX!$G$4:$G$1273,Summary!A165,CAPEX!$V$4:$V$1273,7)+SUMIFS(CAPEX!$AA$4:$AA$1273,CAPEX!$I$4:$I$1273,Summary!$A$151,CAPEX!$G$4:$G$1273,Summary!A165,CAPEX!$V$4:$V$1273,8)+SUMIFS(CAPEX!$AA$4:$AA$1273,CAPEX!$I$4:$I$1273,Summary!$A$151,CAPEX!$G$4:$G$1273,Summary!A165,CAPEX!$V$4:$V$1273,9)+SUMIFS(CAPEX!$AA$4:$AA$1273,CAPEX!$I$4:$I$1273,Summary!$A$151,CAPEX!$G$4:$G$1273,Summary!A165,CAPEX!$V$4:$V$1273,10)</f>
        <v>0</v>
      </c>
      <c r="F165" s="65">
        <f>SUMIFS(CAPEX!$AA$4:$AA$1273,CAPEX!$I$4:$I$1273,Summary!$A$151,CAPEX!$G$4:$G$1273,Summary!A165,CAPEX!$V$4:$V$1273,"&gt;"&amp;10)</f>
        <v>0</v>
      </c>
      <c r="G165" s="134">
        <f t="shared" si="19"/>
        <v>53930</v>
      </c>
    </row>
    <row r="166" spans="1:7" x14ac:dyDescent="0.25">
      <c r="A166" s="79" t="s">
        <v>256</v>
      </c>
      <c r="B166" s="3">
        <f>SUMIFS(CAPEX!$AA$4:$AA$1273,CAPEX!$I$4:$I$1273,Summary!$A$151,CAPEX!$G$4:$G$1273,Summary!A166,CAPEX!$V$4:$V$1273,0)</f>
        <v>45840</v>
      </c>
      <c r="C166" s="65">
        <f>SUMIFS(CAPEX!$AA$4:$AA$1273,CAPEX!$I$4:$I$1273,Summary!$A$151,CAPEX!$G$4:$G$1273,Summary!A166,CAPEX!$V$4:$V$1273,1)+SUMIFS(CAPEX!$AA$4:$AA$1273,CAPEX!$I$4:$I$1273,Summary!$A$151,CAPEX!$G$4:$G$1273,Summary!A166,CAPEX!$V$4:$V$1273,2)</f>
        <v>0</v>
      </c>
      <c r="D166" s="65">
        <f>SUMIFS(CAPEX!$AA$4:$AA$1273,CAPEX!$I$4:$I$1273,Summary!$A$151,CAPEX!$G$4:$G$1273,Summary!A166,CAPEX!$V$4:$V$1273,3)+SUMIFS(CAPEX!$AA$4:$AA$1273,CAPEX!$I$4:$I$1273,Summary!$A$151,CAPEX!$G$4:$G$1273,Summary!A166,CAPEX!$V$4:$V$1273,4)+SUMIFS(CAPEX!$AA$4:$AA$1273,CAPEX!$I$4:$I$1273,Summary!$A$151,CAPEX!$G$4:$G$1273,Summary!A166,CAPEX!$V$4:$V$1273,5)</f>
        <v>0</v>
      </c>
      <c r="E166" s="65">
        <f>SUMIFS(CAPEX!$AA$4:$AA$1273,CAPEX!$I$4:$I$1273,Summary!$A$151,CAPEX!$G$4:$G$1273,Summary!A166,CAPEX!$V$4:$V$1273,6)+SUMIFS(CAPEX!$AA$4:$AA$1273,CAPEX!$I$4:$I$1273,Summary!$A$151,CAPEX!$G$4:$G$1273,Summary!A166,CAPEX!$V$4:$V$1273,7)+SUMIFS(CAPEX!$AA$4:$AA$1273,CAPEX!$I$4:$I$1273,Summary!$A$151,CAPEX!$G$4:$G$1273,Summary!A166,CAPEX!$V$4:$V$1273,8)+SUMIFS(CAPEX!$AA$4:$AA$1273,CAPEX!$I$4:$I$1273,Summary!$A$151,CAPEX!$G$4:$G$1273,Summary!A166,CAPEX!$V$4:$V$1273,9)+SUMIFS(CAPEX!$AA$4:$AA$1273,CAPEX!$I$4:$I$1273,Summary!$A$151,CAPEX!$G$4:$G$1273,Summary!A166,CAPEX!$V$4:$V$1273,10)</f>
        <v>0</v>
      </c>
      <c r="F166" s="65">
        <f>SUMIFS(CAPEX!$AA$4:$AA$1273,CAPEX!$I$4:$I$1273,Summary!$A$151,CAPEX!$G$4:$G$1273,Summary!A166,CAPEX!$V$4:$V$1273,"&gt;"&amp;10)</f>
        <v>0</v>
      </c>
      <c r="G166" s="134">
        <f t="shared" si="19"/>
        <v>45840</v>
      </c>
    </row>
    <row r="167" spans="1:7" x14ac:dyDescent="0.25">
      <c r="A167" s="79" t="s">
        <v>578</v>
      </c>
      <c r="B167" s="3">
        <f>SUMIFS(CAPEX!$AA$4:$AA$1273,CAPEX!$I$4:$I$1273,Summary!$A$151,CAPEX!$G$4:$G$1273,Summary!A167,CAPEX!$V$4:$V$1273,0)</f>
        <v>43140</v>
      </c>
      <c r="C167" s="65">
        <f>SUMIFS(CAPEX!$AA$4:$AA$1273,CAPEX!$I$4:$I$1273,Summary!$A$151,CAPEX!$G$4:$G$1273,Summary!A167,CAPEX!$V$4:$V$1273,1)+SUMIFS(CAPEX!$AA$4:$AA$1273,CAPEX!$I$4:$I$1273,Summary!$A$151,CAPEX!$G$4:$G$1273,Summary!A167,CAPEX!$V$4:$V$1273,2)</f>
        <v>0</v>
      </c>
      <c r="D167" s="65">
        <f>SUMIFS(CAPEX!$AA$4:$AA$1273,CAPEX!$I$4:$I$1273,Summary!$A$151,CAPEX!$G$4:$G$1273,Summary!A167,CAPEX!$V$4:$V$1273,3)+SUMIFS(CAPEX!$AA$4:$AA$1273,CAPEX!$I$4:$I$1273,Summary!$A$151,CAPEX!$G$4:$G$1273,Summary!A167,CAPEX!$V$4:$V$1273,4)+SUMIFS(CAPEX!$AA$4:$AA$1273,CAPEX!$I$4:$I$1273,Summary!$A$151,CAPEX!$G$4:$G$1273,Summary!A167,CAPEX!$V$4:$V$1273,5)</f>
        <v>0</v>
      </c>
      <c r="E167" s="65">
        <f>SUMIFS(CAPEX!$AA$4:$AA$1273,CAPEX!$I$4:$I$1273,Summary!$A$151,CAPEX!$G$4:$G$1273,Summary!A167,CAPEX!$V$4:$V$1273,6)+SUMIFS(CAPEX!$AA$4:$AA$1273,CAPEX!$I$4:$I$1273,Summary!$A$151,CAPEX!$G$4:$G$1273,Summary!A167,CAPEX!$V$4:$V$1273,7)+SUMIFS(CAPEX!$AA$4:$AA$1273,CAPEX!$I$4:$I$1273,Summary!$A$151,CAPEX!$G$4:$G$1273,Summary!A167,CAPEX!$V$4:$V$1273,8)+SUMIFS(CAPEX!$AA$4:$AA$1273,CAPEX!$I$4:$I$1273,Summary!$A$151,CAPEX!$G$4:$G$1273,Summary!A167,CAPEX!$V$4:$V$1273,9)+SUMIFS(CAPEX!$AA$4:$AA$1273,CAPEX!$I$4:$I$1273,Summary!$A$151,CAPEX!$G$4:$G$1273,Summary!A167,CAPEX!$V$4:$V$1273,10)</f>
        <v>0</v>
      </c>
      <c r="F167" s="65">
        <f>SUMIFS(CAPEX!$AA$4:$AA$1273,CAPEX!$I$4:$I$1273,Summary!$A$151,CAPEX!$G$4:$G$1273,Summary!A167,CAPEX!$V$4:$V$1273,"&gt;"&amp;10)</f>
        <v>0</v>
      </c>
      <c r="G167" s="134">
        <f t="shared" si="19"/>
        <v>43140</v>
      </c>
    </row>
    <row r="168" spans="1:7" x14ac:dyDescent="0.25">
      <c r="A168" s="79" t="s">
        <v>403</v>
      </c>
      <c r="B168" s="3">
        <f>SUMIFS(CAPEX!$AA$4:$AA$1273,CAPEX!$I$4:$I$1273,Summary!$A$151,CAPEX!$G$4:$G$1273,Summary!A168,CAPEX!$V$4:$V$1273,0)</f>
        <v>0</v>
      </c>
      <c r="C168" s="65">
        <f>SUMIFS(CAPEX!$AA$4:$AA$1273,CAPEX!$I$4:$I$1273,Summary!$A$151,CAPEX!$G$4:$G$1273,Summary!A168,CAPEX!$V$4:$V$1273,1)+SUMIFS(CAPEX!$AA$4:$AA$1273,CAPEX!$I$4:$I$1273,Summary!$A$151,CAPEX!$G$4:$G$1273,Summary!A168,CAPEX!$V$4:$V$1273,2)</f>
        <v>0</v>
      </c>
      <c r="D168" s="65">
        <f>SUMIFS(CAPEX!$AA$4:$AA$1273,CAPEX!$I$4:$I$1273,Summary!$A$151,CAPEX!$G$4:$G$1273,Summary!A168,CAPEX!$V$4:$V$1273,3)+SUMIFS(CAPEX!$AA$4:$AA$1273,CAPEX!$I$4:$I$1273,Summary!$A$151,CAPEX!$G$4:$G$1273,Summary!A168,CAPEX!$V$4:$V$1273,4)+SUMIFS(CAPEX!$AA$4:$AA$1273,CAPEX!$I$4:$I$1273,Summary!$A$151,CAPEX!$G$4:$G$1273,Summary!A168,CAPEX!$V$4:$V$1273,5)</f>
        <v>0</v>
      </c>
      <c r="E168" s="65">
        <f>SUMIFS(CAPEX!$AA$4:$AA$1273,CAPEX!$I$4:$I$1273,Summary!$A$151,CAPEX!$G$4:$G$1273,Summary!A168,CAPEX!$V$4:$V$1273,6)+SUMIFS(CAPEX!$AA$4:$AA$1273,CAPEX!$I$4:$I$1273,Summary!$A$151,CAPEX!$G$4:$G$1273,Summary!A168,CAPEX!$V$4:$V$1273,7)+SUMIFS(CAPEX!$AA$4:$AA$1273,CAPEX!$I$4:$I$1273,Summary!$A$151,CAPEX!$G$4:$G$1273,Summary!A168,CAPEX!$V$4:$V$1273,8)+SUMIFS(CAPEX!$AA$4:$AA$1273,CAPEX!$I$4:$I$1273,Summary!$A$151,CAPEX!$G$4:$G$1273,Summary!A168,CAPEX!$V$4:$V$1273,9)+SUMIFS(CAPEX!$AA$4:$AA$1273,CAPEX!$I$4:$I$1273,Summary!$A$151,CAPEX!$G$4:$G$1273,Summary!A168,CAPEX!$V$4:$V$1273,10)</f>
        <v>0</v>
      </c>
      <c r="F168" s="65">
        <f>SUMIFS(CAPEX!$AA$4:$AA$1273,CAPEX!$I$4:$I$1273,Summary!$A$151,CAPEX!$G$4:$G$1273,Summary!A168,CAPEX!$V$4:$V$1273,"&gt;"&amp;10)</f>
        <v>0</v>
      </c>
      <c r="G168" s="134">
        <f t="shared" si="19"/>
        <v>0</v>
      </c>
    </row>
    <row r="169" spans="1:7" x14ac:dyDescent="0.25">
      <c r="A169" s="79" t="s">
        <v>364</v>
      </c>
      <c r="B169" s="3">
        <f>SUMIFS(CAPEX!$AA$4:$AA$1273,CAPEX!$I$4:$I$1273,Summary!$A$151,CAPEX!$G$4:$G$1273,Summary!A169,CAPEX!$V$4:$V$1273,0)</f>
        <v>69740</v>
      </c>
      <c r="C169" s="65">
        <f>SUMIFS(CAPEX!$AA$4:$AA$1273,CAPEX!$I$4:$I$1273,Summary!$A$151,CAPEX!$G$4:$G$1273,Summary!A169,CAPEX!$V$4:$V$1273,1)+SUMIFS(CAPEX!$AA$4:$AA$1273,CAPEX!$I$4:$I$1273,Summary!$A$151,CAPEX!$G$4:$G$1273,Summary!A169,CAPEX!$V$4:$V$1273,2)</f>
        <v>34320</v>
      </c>
      <c r="D169" s="65">
        <f>SUMIFS(CAPEX!$AA$4:$AA$1273,CAPEX!$I$4:$I$1273,Summary!$A$151,CAPEX!$G$4:$G$1273,Summary!A169,CAPEX!$V$4:$V$1273,3)+SUMIFS(CAPEX!$AA$4:$AA$1273,CAPEX!$I$4:$I$1273,Summary!$A$151,CAPEX!$G$4:$G$1273,Summary!A169,CAPEX!$V$4:$V$1273,4)+SUMIFS(CAPEX!$AA$4:$AA$1273,CAPEX!$I$4:$I$1273,Summary!$A$151,CAPEX!$G$4:$G$1273,Summary!A169,CAPEX!$V$4:$V$1273,5)</f>
        <v>0</v>
      </c>
      <c r="E169" s="65">
        <f>SUMIFS(CAPEX!$AA$4:$AA$1273,CAPEX!$I$4:$I$1273,Summary!$A$151,CAPEX!$G$4:$G$1273,Summary!A169,CAPEX!$V$4:$V$1273,6)+SUMIFS(CAPEX!$AA$4:$AA$1273,CAPEX!$I$4:$I$1273,Summary!$A$151,CAPEX!$G$4:$G$1273,Summary!A169,CAPEX!$V$4:$V$1273,7)+SUMIFS(CAPEX!$AA$4:$AA$1273,CAPEX!$I$4:$I$1273,Summary!$A$151,CAPEX!$G$4:$G$1273,Summary!A169,CAPEX!$V$4:$V$1273,8)+SUMIFS(CAPEX!$AA$4:$AA$1273,CAPEX!$I$4:$I$1273,Summary!$A$151,CAPEX!$G$4:$G$1273,Summary!A169,CAPEX!$V$4:$V$1273,9)+SUMIFS(CAPEX!$AA$4:$AA$1273,CAPEX!$I$4:$I$1273,Summary!$A$151,CAPEX!$G$4:$G$1273,Summary!A169,CAPEX!$V$4:$V$1273,10)</f>
        <v>0</v>
      </c>
      <c r="F169" s="65">
        <f>SUMIFS(CAPEX!$AA$4:$AA$1273,CAPEX!$I$4:$I$1273,Summary!$A$151,CAPEX!$G$4:$G$1273,Summary!A169,CAPEX!$V$4:$V$1273,"&gt;"&amp;10)</f>
        <v>0</v>
      </c>
      <c r="G169" s="134">
        <f t="shared" si="19"/>
        <v>104060</v>
      </c>
    </row>
    <row r="170" spans="1:7" x14ac:dyDescent="0.25">
      <c r="A170" s="79" t="s">
        <v>239</v>
      </c>
      <c r="B170" s="3">
        <f>SUMIFS(CAPEX!$AA$4:$AA$1273,CAPEX!$I$4:$I$1273,Summary!$A$151,CAPEX!$G$4:$G$1273,Summary!A170,CAPEX!$V$4:$V$1273,0)</f>
        <v>570380</v>
      </c>
      <c r="C170" s="65">
        <f>SUMIFS(CAPEX!$AA$4:$AA$1273,CAPEX!$I$4:$I$1273,Summary!$A$151,CAPEX!$G$4:$G$1273,Summary!A170,CAPEX!$V$4:$V$1273,1)+SUMIFS(CAPEX!$AA$4:$AA$1273,CAPEX!$I$4:$I$1273,Summary!$A$151,CAPEX!$G$4:$G$1273,Summary!A170,CAPEX!$V$4:$V$1273,2)</f>
        <v>3440</v>
      </c>
      <c r="D170" s="65">
        <f>SUMIFS(CAPEX!$AA$4:$AA$1273,CAPEX!$I$4:$I$1273,Summary!$A$151,CAPEX!$G$4:$G$1273,Summary!A170,CAPEX!$V$4:$V$1273,3)+SUMIFS(CAPEX!$AA$4:$AA$1273,CAPEX!$I$4:$I$1273,Summary!$A$151,CAPEX!$G$4:$G$1273,Summary!A170,CAPEX!$V$4:$V$1273,4)+SUMIFS(CAPEX!$AA$4:$AA$1273,CAPEX!$I$4:$I$1273,Summary!$A$151,CAPEX!$G$4:$G$1273,Summary!A170,CAPEX!$V$4:$V$1273,5)</f>
        <v>0</v>
      </c>
      <c r="E170" s="65">
        <f>SUMIFS(CAPEX!$AA$4:$AA$1273,CAPEX!$I$4:$I$1273,Summary!$A$151,CAPEX!$G$4:$G$1273,Summary!A170,CAPEX!$V$4:$V$1273,6)+SUMIFS(CAPEX!$AA$4:$AA$1273,CAPEX!$I$4:$I$1273,Summary!$A$151,CAPEX!$G$4:$G$1273,Summary!A170,CAPEX!$V$4:$V$1273,7)+SUMIFS(CAPEX!$AA$4:$AA$1273,CAPEX!$I$4:$I$1273,Summary!$A$151,CAPEX!$G$4:$G$1273,Summary!A170,CAPEX!$V$4:$V$1273,8)+SUMIFS(CAPEX!$AA$4:$AA$1273,CAPEX!$I$4:$I$1273,Summary!$A$151,CAPEX!$G$4:$G$1273,Summary!A170,CAPEX!$V$4:$V$1273,9)+SUMIFS(CAPEX!$AA$4:$AA$1273,CAPEX!$I$4:$I$1273,Summary!$A$151,CAPEX!$G$4:$G$1273,Summary!A170,CAPEX!$V$4:$V$1273,10)</f>
        <v>0</v>
      </c>
      <c r="F170" s="65">
        <f>SUMIFS(CAPEX!$AA$4:$AA$1273,CAPEX!$I$4:$I$1273,Summary!$A$151,CAPEX!$G$4:$G$1273,Summary!A170,CAPEX!$V$4:$V$1273,"&gt;"&amp;10)</f>
        <v>0</v>
      </c>
      <c r="G170" s="134">
        <f t="shared" si="19"/>
        <v>573820</v>
      </c>
    </row>
    <row r="171" spans="1:7" x14ac:dyDescent="0.25">
      <c r="A171" s="79" t="s">
        <v>243</v>
      </c>
      <c r="B171" s="3">
        <f>SUMIFS(CAPEX!$AA$4:$AA$1273,CAPEX!$I$4:$I$1273,Summary!$A$151,CAPEX!$G$4:$G$1273,Summary!A171,CAPEX!$V$4:$V$1273,0)</f>
        <v>647020</v>
      </c>
      <c r="C171" s="65">
        <f>SUMIFS(CAPEX!$AA$4:$AA$1273,CAPEX!$I$4:$I$1273,Summary!$A$151,CAPEX!$G$4:$G$1273,Summary!A171,CAPEX!$V$4:$V$1273,1)+SUMIFS(CAPEX!$AA$4:$AA$1273,CAPEX!$I$4:$I$1273,Summary!$A$151,CAPEX!$G$4:$G$1273,Summary!A171,CAPEX!$V$4:$V$1273,2)</f>
        <v>3780</v>
      </c>
      <c r="D171" s="65">
        <f>SUMIFS(CAPEX!$AA$4:$AA$1273,CAPEX!$I$4:$I$1273,Summary!$A$151,CAPEX!$G$4:$G$1273,Summary!A171,CAPEX!$V$4:$V$1273,3)+SUMIFS(CAPEX!$AA$4:$AA$1273,CAPEX!$I$4:$I$1273,Summary!$A$151,CAPEX!$G$4:$G$1273,Summary!A171,CAPEX!$V$4:$V$1273,4)+SUMIFS(CAPEX!$AA$4:$AA$1273,CAPEX!$I$4:$I$1273,Summary!$A$151,CAPEX!$G$4:$G$1273,Summary!A171,CAPEX!$V$4:$V$1273,5)</f>
        <v>0</v>
      </c>
      <c r="E171" s="65">
        <f>SUMIFS(CAPEX!$AA$4:$AA$1273,CAPEX!$I$4:$I$1273,Summary!$A$151,CAPEX!$G$4:$G$1273,Summary!A171,CAPEX!$V$4:$V$1273,6)+SUMIFS(CAPEX!$AA$4:$AA$1273,CAPEX!$I$4:$I$1273,Summary!$A$151,CAPEX!$G$4:$G$1273,Summary!A171,CAPEX!$V$4:$V$1273,7)+SUMIFS(CAPEX!$AA$4:$AA$1273,CAPEX!$I$4:$I$1273,Summary!$A$151,CAPEX!$G$4:$G$1273,Summary!A171,CAPEX!$V$4:$V$1273,8)+SUMIFS(CAPEX!$AA$4:$AA$1273,CAPEX!$I$4:$I$1273,Summary!$A$151,CAPEX!$G$4:$G$1273,Summary!A171,CAPEX!$V$4:$V$1273,9)+SUMIFS(CAPEX!$AA$4:$AA$1273,CAPEX!$I$4:$I$1273,Summary!$A$151,CAPEX!$G$4:$G$1273,Summary!A171,CAPEX!$V$4:$V$1273,10)</f>
        <v>0</v>
      </c>
      <c r="F171" s="65">
        <f>SUMIFS(CAPEX!$AA$4:$AA$1273,CAPEX!$I$4:$I$1273,Summary!$A$151,CAPEX!$G$4:$G$1273,Summary!A171,CAPEX!$V$4:$V$1273,"&gt;"&amp;10)</f>
        <v>0</v>
      </c>
      <c r="G171" s="134">
        <f t="shared" si="19"/>
        <v>650800</v>
      </c>
    </row>
    <row r="172" spans="1:7" x14ac:dyDescent="0.25">
      <c r="A172" s="79" t="s">
        <v>246</v>
      </c>
      <c r="B172" s="3">
        <f>SUMIFS(CAPEX!$AA$4:$AA$1273,CAPEX!$I$4:$I$1273,Summary!$A$151,CAPEX!$G$4:$G$1273,Summary!A172,CAPEX!$V$4:$V$1273,0)</f>
        <v>355870</v>
      </c>
      <c r="C172" s="65">
        <f>SUMIFS(CAPEX!$AA$4:$AA$1273,CAPEX!$I$4:$I$1273,Summary!$A$151,CAPEX!$G$4:$G$1273,Summary!A172,CAPEX!$V$4:$V$1273,1)+SUMIFS(CAPEX!$AA$4:$AA$1273,CAPEX!$I$4:$I$1273,Summary!$A$151,CAPEX!$G$4:$G$1273,Summary!A172,CAPEX!$V$4:$V$1273,2)</f>
        <v>2080</v>
      </c>
      <c r="D172" s="65">
        <f>SUMIFS(CAPEX!$AA$4:$AA$1273,CAPEX!$I$4:$I$1273,Summary!$A$151,CAPEX!$G$4:$G$1273,Summary!A172,CAPEX!$V$4:$V$1273,3)+SUMIFS(CAPEX!$AA$4:$AA$1273,CAPEX!$I$4:$I$1273,Summary!$A$151,CAPEX!$G$4:$G$1273,Summary!A172,CAPEX!$V$4:$V$1273,4)+SUMIFS(CAPEX!$AA$4:$AA$1273,CAPEX!$I$4:$I$1273,Summary!$A$151,CAPEX!$G$4:$G$1273,Summary!A172,CAPEX!$V$4:$V$1273,5)</f>
        <v>0</v>
      </c>
      <c r="E172" s="65">
        <f>SUMIFS(CAPEX!$AA$4:$AA$1273,CAPEX!$I$4:$I$1273,Summary!$A$151,CAPEX!$G$4:$G$1273,Summary!A172,CAPEX!$V$4:$V$1273,6)+SUMIFS(CAPEX!$AA$4:$AA$1273,CAPEX!$I$4:$I$1273,Summary!$A$151,CAPEX!$G$4:$G$1273,Summary!A172,CAPEX!$V$4:$V$1273,7)+SUMIFS(CAPEX!$AA$4:$AA$1273,CAPEX!$I$4:$I$1273,Summary!$A$151,CAPEX!$G$4:$G$1273,Summary!A172,CAPEX!$V$4:$V$1273,8)+SUMIFS(CAPEX!$AA$4:$AA$1273,CAPEX!$I$4:$I$1273,Summary!$A$151,CAPEX!$G$4:$G$1273,Summary!A172,CAPEX!$V$4:$V$1273,9)+SUMIFS(CAPEX!$AA$4:$AA$1273,CAPEX!$I$4:$I$1273,Summary!$A$151,CAPEX!$G$4:$G$1273,Summary!A172,CAPEX!$V$4:$V$1273,10)</f>
        <v>0</v>
      </c>
      <c r="F172" s="65">
        <f>SUMIFS(CAPEX!$AA$4:$AA$1273,CAPEX!$I$4:$I$1273,Summary!$A$151,CAPEX!$G$4:$G$1273,Summary!A172,CAPEX!$V$4:$V$1273,"&gt;"&amp;10)</f>
        <v>0</v>
      </c>
      <c r="G172" s="134">
        <f t="shared" si="19"/>
        <v>357950</v>
      </c>
    </row>
    <row r="173" spans="1:7" x14ac:dyDescent="0.25">
      <c r="A173" s="136" t="s">
        <v>137</v>
      </c>
      <c r="B173" s="135">
        <f>SUM(B155:B172)</f>
        <v>7472850</v>
      </c>
      <c r="C173" s="135">
        <f t="shared" ref="C173:G173" si="21">SUM(C155:C172)</f>
        <v>43620</v>
      </c>
      <c r="D173" s="135">
        <f t="shared" si="21"/>
        <v>0</v>
      </c>
      <c r="E173" s="135">
        <f t="shared" si="21"/>
        <v>5400</v>
      </c>
      <c r="F173" s="135">
        <f t="shared" si="21"/>
        <v>7010</v>
      </c>
      <c r="G173" s="135">
        <f t="shared" si="21"/>
        <v>7528880</v>
      </c>
    </row>
  </sheetData>
  <mergeCells count="36">
    <mergeCell ref="P7:P8"/>
    <mergeCell ref="B20:F20"/>
    <mergeCell ref="B18:C18"/>
    <mergeCell ref="A7:A8"/>
    <mergeCell ref="D7:D8"/>
    <mergeCell ref="G7:G8"/>
    <mergeCell ref="B7:C7"/>
    <mergeCell ref="E7:F7"/>
    <mergeCell ref="H7:I7"/>
    <mergeCell ref="K7:L7"/>
    <mergeCell ref="N7:O7"/>
    <mergeCell ref="J7:J8"/>
    <mergeCell ref="M7:M8"/>
    <mergeCell ref="A48:G48"/>
    <mergeCell ref="G49:G50"/>
    <mergeCell ref="G20:G21"/>
    <mergeCell ref="A19:G19"/>
    <mergeCell ref="A20:A21"/>
    <mergeCell ref="B49:F49"/>
    <mergeCell ref="A49:A50"/>
    <mergeCell ref="A74:G74"/>
    <mergeCell ref="A75:A76"/>
    <mergeCell ref="B75:F75"/>
    <mergeCell ref="G75:G76"/>
    <mergeCell ref="A100:G100"/>
    <mergeCell ref="A152:G152"/>
    <mergeCell ref="A153:A154"/>
    <mergeCell ref="B153:F153"/>
    <mergeCell ref="G153:G154"/>
    <mergeCell ref="A101:A102"/>
    <mergeCell ref="B101:F101"/>
    <mergeCell ref="G101:G102"/>
    <mergeCell ref="A126:G126"/>
    <mergeCell ref="A127:A128"/>
    <mergeCell ref="B127:F127"/>
    <mergeCell ref="G127:G128"/>
  </mergeCells>
  <pageMargins left="0.7" right="0.7" top="0.75" bottom="0.75" header="0.3" footer="0.3"/>
  <pageSetup paperSize="9" scale="70" orientation="landscape" horizontalDpi="300"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848D8-CFD8-49C1-A274-BF11C3EC57C1}">
  <sheetPr>
    <tabColor theme="5" tint="-0.249977111117893"/>
    <pageSetUpPr fitToPage="1"/>
  </sheetPr>
  <dimension ref="A1:AD1272"/>
  <sheetViews>
    <sheetView view="pageBreakPreview" zoomScale="70" zoomScaleNormal="70" zoomScaleSheetLayoutView="70" workbookViewId="0">
      <pane xSplit="3" ySplit="1" topLeftCell="P2" activePane="bottomRight" state="frozen"/>
      <selection activeCell="G147" sqref="G147"/>
      <selection pane="topRight" activeCell="G147" sqref="G147"/>
      <selection pane="bottomLeft" activeCell="G147" sqref="G147"/>
      <selection pane="bottomRight" activeCell="Z20" sqref="Z20"/>
    </sheetView>
  </sheetViews>
  <sheetFormatPr defaultColWidth="9.140625" defaultRowHeight="12" x14ac:dyDescent="0.25"/>
  <cols>
    <col min="1" max="1" width="5.5703125" style="170" customWidth="1"/>
    <col min="2" max="2" width="32" style="171" customWidth="1"/>
    <col min="3" max="3" width="18.7109375" style="171" customWidth="1"/>
    <col min="4" max="4" width="11.7109375" style="181" bestFit="1" customWidth="1"/>
    <col min="5" max="5" width="6.85546875" style="173" bestFit="1" customWidth="1"/>
    <col min="6" max="6" width="8" style="173" bestFit="1" customWidth="1"/>
    <col min="7" max="7" width="10.85546875" style="173" customWidth="1"/>
    <col min="8" max="8" width="12.42578125" style="173" bestFit="1" customWidth="1"/>
    <col min="9" max="9" width="8" style="173" bestFit="1" customWidth="1"/>
    <col min="10" max="10" width="10.5703125" style="173" bestFit="1" customWidth="1"/>
    <col min="11" max="11" width="12.140625" style="174" customWidth="1"/>
    <col min="12" max="12" width="9.28515625" style="174" customWidth="1"/>
    <col min="13" max="13" width="9.28515625" style="173" customWidth="1"/>
    <col min="14" max="14" width="7.140625" style="173" customWidth="1"/>
    <col min="15" max="15" width="5.28515625" style="173" bestFit="1" customWidth="1"/>
    <col min="16" max="16" width="13.28515625" style="173" customWidth="1"/>
    <col min="17" max="17" width="9.5703125" style="173" customWidth="1"/>
    <col min="18" max="18" width="8.28515625" style="173" customWidth="1"/>
    <col min="19" max="19" width="14.5703125" style="182" bestFit="1" customWidth="1"/>
    <col min="20" max="20" width="10.28515625" style="173" customWidth="1"/>
    <col min="21" max="21" width="7" style="173" customWidth="1"/>
    <col min="22" max="22" width="9.85546875" style="173" customWidth="1"/>
    <col min="23" max="23" width="11.42578125" style="173" hidden="1" customWidth="1"/>
    <col min="24" max="24" width="16.42578125" style="173" hidden="1" customWidth="1"/>
    <col min="25" max="25" width="19.7109375" style="182" hidden="1" customWidth="1"/>
    <col min="26" max="27" width="14.85546875" style="174" bestFit="1" customWidth="1"/>
    <col min="28" max="28" width="14.85546875" style="176" hidden="1" customWidth="1"/>
    <col min="29" max="29" width="39.5703125" style="171" customWidth="1"/>
    <col min="30" max="30" width="40.42578125" style="171" customWidth="1"/>
    <col min="31" max="16384" width="9.140625" style="34"/>
  </cols>
  <sheetData>
    <row r="1" spans="1:30" s="218" customFormat="1" ht="22.5" customHeight="1" x14ac:dyDescent="0.25">
      <c r="A1" s="212" t="s">
        <v>143</v>
      </c>
      <c r="B1" s="212" t="s">
        <v>170</v>
      </c>
      <c r="C1" s="212" t="s">
        <v>3</v>
      </c>
      <c r="D1" s="213" t="s">
        <v>171</v>
      </c>
      <c r="E1" s="213" t="s">
        <v>5</v>
      </c>
      <c r="F1" s="213" t="s">
        <v>146</v>
      </c>
      <c r="G1" s="213" t="s">
        <v>172</v>
      </c>
      <c r="H1" s="213" t="s">
        <v>148</v>
      </c>
      <c r="I1" s="213" t="s">
        <v>4</v>
      </c>
      <c r="J1" s="213" t="s">
        <v>173</v>
      </c>
      <c r="K1" s="214" t="s">
        <v>174</v>
      </c>
      <c r="L1" s="214" t="s">
        <v>175</v>
      </c>
      <c r="M1" s="213" t="s">
        <v>152</v>
      </c>
      <c r="N1" s="213" t="s">
        <v>176</v>
      </c>
      <c r="O1" s="213" t="s">
        <v>154</v>
      </c>
      <c r="P1" s="213" t="s">
        <v>177</v>
      </c>
      <c r="Q1" s="213" t="s">
        <v>178</v>
      </c>
      <c r="R1" s="213" t="s">
        <v>179</v>
      </c>
      <c r="S1" s="215" t="s">
        <v>180</v>
      </c>
      <c r="T1" s="213" t="s">
        <v>181</v>
      </c>
      <c r="U1" s="213" t="s">
        <v>182</v>
      </c>
      <c r="V1" s="213" t="s">
        <v>183</v>
      </c>
      <c r="W1" s="213" t="s">
        <v>184</v>
      </c>
      <c r="X1" s="213" t="s">
        <v>185</v>
      </c>
      <c r="Y1" s="213" t="s">
        <v>186</v>
      </c>
      <c r="Z1" s="214" t="s">
        <v>187</v>
      </c>
      <c r="AA1" s="214" t="s">
        <v>188</v>
      </c>
      <c r="AB1" s="216" t="s">
        <v>189</v>
      </c>
      <c r="AC1" s="212" t="s">
        <v>190</v>
      </c>
      <c r="AD1" s="212" t="s">
        <v>191</v>
      </c>
    </row>
    <row r="2" spans="1:30" s="8" customFormat="1" ht="24" x14ac:dyDescent="0.25">
      <c r="A2" s="183">
        <v>1</v>
      </c>
      <c r="B2" s="184" t="s">
        <v>193</v>
      </c>
      <c r="C2" s="184" t="s">
        <v>48</v>
      </c>
      <c r="D2" s="185">
        <v>2</v>
      </c>
      <c r="E2" s="184" t="s">
        <v>194</v>
      </c>
      <c r="F2" s="184" t="s">
        <v>140</v>
      </c>
      <c r="G2" s="184" t="s">
        <v>195</v>
      </c>
      <c r="H2" s="184" t="s">
        <v>196</v>
      </c>
      <c r="I2" s="184" t="s">
        <v>140</v>
      </c>
      <c r="J2" s="186">
        <v>2012</v>
      </c>
      <c r="K2" s="187">
        <v>420</v>
      </c>
      <c r="L2" s="187"/>
      <c r="M2" s="186" t="s">
        <v>139</v>
      </c>
      <c r="N2" s="186">
        <v>3</v>
      </c>
      <c r="O2" s="186">
        <v>2</v>
      </c>
      <c r="P2" s="186">
        <v>1</v>
      </c>
      <c r="Q2" s="186">
        <v>5</v>
      </c>
      <c r="R2" s="186">
        <v>1</v>
      </c>
      <c r="S2" s="188">
        <v>300</v>
      </c>
      <c r="T2" s="186">
        <v>10</v>
      </c>
      <c r="U2" s="186">
        <v>1</v>
      </c>
      <c r="V2" s="186">
        <v>0</v>
      </c>
      <c r="W2" s="186"/>
      <c r="X2" s="186">
        <v>0</v>
      </c>
      <c r="Y2" s="188"/>
      <c r="Z2" s="187">
        <f>S2*R2*K2*EXP(-Definitions!$E$4*tidycapex!V2)*U2</f>
        <v>126000</v>
      </c>
      <c r="AA2" s="187">
        <f>CEILING(Z2/Definitions!$F$10,10)</f>
        <v>2480</v>
      </c>
      <c r="AB2" s="189">
        <v>1</v>
      </c>
      <c r="AC2" s="190" t="s">
        <v>556</v>
      </c>
      <c r="AD2" s="190" t="s">
        <v>197</v>
      </c>
    </row>
    <row r="3" spans="1:30" s="8" customFormat="1" ht="24" x14ac:dyDescent="0.25">
      <c r="A3" s="170">
        <v>1</v>
      </c>
      <c r="B3" s="171" t="s">
        <v>193</v>
      </c>
      <c r="C3" s="171" t="s">
        <v>48</v>
      </c>
      <c r="D3" s="172">
        <v>2</v>
      </c>
      <c r="E3" s="171" t="s">
        <v>194</v>
      </c>
      <c r="F3" s="171" t="s">
        <v>140</v>
      </c>
      <c r="G3" s="171" t="s">
        <v>195</v>
      </c>
      <c r="H3" s="171" t="s">
        <v>196</v>
      </c>
      <c r="I3" s="171" t="s">
        <v>140</v>
      </c>
      <c r="J3" s="173">
        <v>2012</v>
      </c>
      <c r="K3" s="174">
        <v>420</v>
      </c>
      <c r="L3" s="174"/>
      <c r="M3" s="173" t="s">
        <v>139</v>
      </c>
      <c r="N3" s="173">
        <v>0</v>
      </c>
      <c r="O3" s="173">
        <v>1</v>
      </c>
      <c r="P3" s="173">
        <v>1</v>
      </c>
      <c r="Q3" s="173">
        <v>8</v>
      </c>
      <c r="R3" s="173">
        <v>1</v>
      </c>
      <c r="S3" s="175">
        <v>300</v>
      </c>
      <c r="T3" s="173">
        <v>10</v>
      </c>
      <c r="U3" s="173">
        <v>1</v>
      </c>
      <c r="V3" s="173">
        <v>10</v>
      </c>
      <c r="W3" s="173"/>
      <c r="X3" s="173">
        <v>0</v>
      </c>
      <c r="Y3" s="175"/>
      <c r="Z3" s="174">
        <f>S3*R3*K3*EXP(-Definitions!$E$4*tidycapex!V3)*U3</f>
        <v>126000</v>
      </c>
      <c r="AA3" s="174">
        <f>CEILING(Z3/Definitions!$F$10,10)</f>
        <v>2480</v>
      </c>
      <c r="AB3" s="176">
        <v>1</v>
      </c>
      <c r="AC3" s="177" t="s">
        <v>199</v>
      </c>
      <c r="AD3" s="177" t="s">
        <v>200</v>
      </c>
    </row>
    <row r="4" spans="1:30" s="8" customFormat="1" ht="24" x14ac:dyDescent="0.25">
      <c r="A4" s="170">
        <v>1</v>
      </c>
      <c r="B4" s="171" t="s">
        <v>193</v>
      </c>
      <c r="C4" s="171" t="s">
        <v>48</v>
      </c>
      <c r="D4" s="172">
        <v>2</v>
      </c>
      <c r="E4" s="171" t="s">
        <v>194</v>
      </c>
      <c r="F4" s="171" t="s">
        <v>140</v>
      </c>
      <c r="G4" s="171" t="s">
        <v>195</v>
      </c>
      <c r="H4" s="171" t="s">
        <v>196</v>
      </c>
      <c r="I4" s="171" t="s">
        <v>140</v>
      </c>
      <c r="J4" s="173">
        <v>2012</v>
      </c>
      <c r="K4" s="174">
        <v>420</v>
      </c>
      <c r="L4" s="174"/>
      <c r="M4" s="173" t="s">
        <v>139</v>
      </c>
      <c r="N4" s="173">
        <v>0</v>
      </c>
      <c r="O4" s="173">
        <v>1</v>
      </c>
      <c r="P4" s="173">
        <v>1</v>
      </c>
      <c r="Q4" s="173">
        <v>8</v>
      </c>
      <c r="R4" s="173">
        <v>1</v>
      </c>
      <c r="S4" s="175">
        <v>300</v>
      </c>
      <c r="T4" s="173">
        <v>10</v>
      </c>
      <c r="U4" s="173">
        <v>1</v>
      </c>
      <c r="V4" s="173">
        <v>20</v>
      </c>
      <c r="W4" s="173"/>
      <c r="X4" s="173">
        <v>0</v>
      </c>
      <c r="Y4" s="175"/>
      <c r="Z4" s="174">
        <f>S4*R4*K4*EXP(-Definitions!$E$4*tidycapex!V4)*U4</f>
        <v>126000</v>
      </c>
      <c r="AA4" s="174">
        <f>CEILING(Z4/Definitions!$F$10,10)</f>
        <v>2480</v>
      </c>
      <c r="AB4" s="176">
        <v>1</v>
      </c>
      <c r="AC4" s="177" t="s">
        <v>201</v>
      </c>
      <c r="AD4" s="177" t="s">
        <v>200</v>
      </c>
    </row>
    <row r="5" spans="1:30" s="8" customFormat="1" ht="24" x14ac:dyDescent="0.25">
      <c r="A5" s="170">
        <v>2</v>
      </c>
      <c r="B5" s="171" t="s">
        <v>198</v>
      </c>
      <c r="C5" s="171" t="s">
        <v>48</v>
      </c>
      <c r="D5" s="172">
        <v>1</v>
      </c>
      <c r="E5" s="171" t="s">
        <v>194</v>
      </c>
      <c r="F5" s="171" t="s">
        <v>140</v>
      </c>
      <c r="G5" s="171" t="s">
        <v>195</v>
      </c>
      <c r="H5" s="171" t="s">
        <v>196</v>
      </c>
      <c r="I5" s="171" t="s">
        <v>140</v>
      </c>
      <c r="J5" s="173">
        <v>2012</v>
      </c>
      <c r="K5" s="174">
        <v>420</v>
      </c>
      <c r="L5" s="174"/>
      <c r="M5" s="173" t="s">
        <v>139</v>
      </c>
      <c r="N5" s="173">
        <v>3</v>
      </c>
      <c r="O5" s="173">
        <v>1</v>
      </c>
      <c r="P5" s="173">
        <v>1</v>
      </c>
      <c r="Q5" s="173">
        <v>5</v>
      </c>
      <c r="R5" s="173">
        <v>1</v>
      </c>
      <c r="S5" s="175">
        <v>300</v>
      </c>
      <c r="T5" s="173">
        <v>10</v>
      </c>
      <c r="U5" s="173">
        <v>1</v>
      </c>
      <c r="V5" s="173">
        <v>0</v>
      </c>
      <c r="W5" s="173"/>
      <c r="X5" s="173">
        <v>0</v>
      </c>
      <c r="Y5" s="175"/>
      <c r="Z5" s="174">
        <f>S5*R5*K5*EXP(-Definitions!$E$4*tidycapex!V5)*U5</f>
        <v>126000</v>
      </c>
      <c r="AA5" s="174">
        <f>CEILING(Z5/Definitions!$F$10,10)</f>
        <v>2480</v>
      </c>
      <c r="AB5" s="176">
        <v>1</v>
      </c>
      <c r="AC5" s="177" t="s">
        <v>557</v>
      </c>
      <c r="AD5" s="177" t="s">
        <v>197</v>
      </c>
    </row>
    <row r="6" spans="1:30" s="8" customFormat="1" ht="24" x14ac:dyDescent="0.25">
      <c r="A6" s="170">
        <v>2</v>
      </c>
      <c r="B6" s="171" t="s">
        <v>198</v>
      </c>
      <c r="C6" s="171" t="s">
        <v>48</v>
      </c>
      <c r="D6" s="172">
        <v>1</v>
      </c>
      <c r="E6" s="171" t="s">
        <v>194</v>
      </c>
      <c r="F6" s="171" t="s">
        <v>140</v>
      </c>
      <c r="G6" s="171" t="s">
        <v>195</v>
      </c>
      <c r="H6" s="171" t="s">
        <v>196</v>
      </c>
      <c r="I6" s="171" t="s">
        <v>140</v>
      </c>
      <c r="J6" s="173">
        <v>2012</v>
      </c>
      <c r="K6" s="174">
        <v>420</v>
      </c>
      <c r="L6" s="174"/>
      <c r="M6" s="173" t="s">
        <v>139</v>
      </c>
      <c r="N6" s="173">
        <v>0</v>
      </c>
      <c r="O6" s="173">
        <v>1</v>
      </c>
      <c r="P6" s="173">
        <v>1</v>
      </c>
      <c r="Q6" s="173">
        <v>8</v>
      </c>
      <c r="R6" s="173">
        <v>1</v>
      </c>
      <c r="S6" s="175">
        <v>300</v>
      </c>
      <c r="T6" s="173">
        <v>10</v>
      </c>
      <c r="U6" s="173">
        <v>1</v>
      </c>
      <c r="V6" s="173">
        <v>10</v>
      </c>
      <c r="W6" s="173"/>
      <c r="X6" s="173">
        <v>0</v>
      </c>
      <c r="Y6" s="175"/>
      <c r="Z6" s="174">
        <f>S6*R6*K6*EXP(-Definitions!$E$4*tidycapex!V6)*U6</f>
        <v>126000</v>
      </c>
      <c r="AA6" s="174">
        <f>CEILING(Z6/Definitions!$F$10,10)</f>
        <v>2480</v>
      </c>
      <c r="AB6" s="176">
        <v>1</v>
      </c>
      <c r="AC6" s="177" t="s">
        <v>201</v>
      </c>
      <c r="AD6" s="177" t="s">
        <v>200</v>
      </c>
    </row>
    <row r="7" spans="1:30" s="8" customFormat="1" ht="24" x14ac:dyDescent="0.25">
      <c r="A7" s="170">
        <v>2</v>
      </c>
      <c r="B7" s="171" t="s">
        <v>198</v>
      </c>
      <c r="C7" s="171" t="s">
        <v>48</v>
      </c>
      <c r="D7" s="172">
        <v>1</v>
      </c>
      <c r="E7" s="171" t="s">
        <v>194</v>
      </c>
      <c r="F7" s="171" t="s">
        <v>140</v>
      </c>
      <c r="G7" s="171" t="s">
        <v>195</v>
      </c>
      <c r="H7" s="171" t="s">
        <v>196</v>
      </c>
      <c r="I7" s="171" t="s">
        <v>140</v>
      </c>
      <c r="J7" s="173">
        <v>2012</v>
      </c>
      <c r="K7" s="174">
        <v>420</v>
      </c>
      <c r="L7" s="174"/>
      <c r="M7" s="173" t="s">
        <v>139</v>
      </c>
      <c r="N7" s="173">
        <v>0</v>
      </c>
      <c r="O7" s="173">
        <v>1</v>
      </c>
      <c r="P7" s="173">
        <v>1</v>
      </c>
      <c r="Q7" s="173">
        <v>8</v>
      </c>
      <c r="R7" s="173">
        <v>1</v>
      </c>
      <c r="S7" s="175">
        <v>300</v>
      </c>
      <c r="T7" s="173">
        <v>10</v>
      </c>
      <c r="U7" s="173">
        <v>1</v>
      </c>
      <c r="V7" s="173">
        <v>20</v>
      </c>
      <c r="W7" s="173"/>
      <c r="X7" s="173">
        <v>0</v>
      </c>
      <c r="Y7" s="175"/>
      <c r="Z7" s="174">
        <f>S7*R7*K7*EXP(-Definitions!$E$4*tidycapex!V7)*U7</f>
        <v>126000</v>
      </c>
      <c r="AA7" s="174">
        <f>CEILING(Z7/Definitions!$F$10,10)</f>
        <v>2480</v>
      </c>
      <c r="AB7" s="176">
        <v>1</v>
      </c>
      <c r="AC7" s="177" t="s">
        <v>201</v>
      </c>
      <c r="AD7" s="177" t="s">
        <v>200</v>
      </c>
    </row>
    <row r="8" spans="1:30" s="8" customFormat="1" ht="36" x14ac:dyDescent="0.25">
      <c r="A8" s="170">
        <v>3</v>
      </c>
      <c r="B8" s="171" t="s">
        <v>202</v>
      </c>
      <c r="C8" s="171" t="s">
        <v>48</v>
      </c>
      <c r="D8" s="172">
        <v>2</v>
      </c>
      <c r="E8" s="171" t="s">
        <v>194</v>
      </c>
      <c r="F8" s="171" t="s">
        <v>140</v>
      </c>
      <c r="G8" s="171" t="s">
        <v>195</v>
      </c>
      <c r="H8" s="171" t="s">
        <v>196</v>
      </c>
      <c r="I8" s="171" t="s">
        <v>140</v>
      </c>
      <c r="J8" s="173">
        <v>2012</v>
      </c>
      <c r="K8" s="174">
        <v>1260</v>
      </c>
      <c r="L8" s="174"/>
      <c r="M8" s="173" t="s">
        <v>139</v>
      </c>
      <c r="N8" s="173">
        <v>3</v>
      </c>
      <c r="O8" s="173">
        <v>2</v>
      </c>
      <c r="P8" s="173">
        <v>1</v>
      </c>
      <c r="Q8" s="173">
        <v>8</v>
      </c>
      <c r="R8" s="173">
        <v>1</v>
      </c>
      <c r="S8" s="175">
        <v>250</v>
      </c>
      <c r="T8" s="173">
        <v>10</v>
      </c>
      <c r="U8" s="173">
        <v>1</v>
      </c>
      <c r="V8" s="173">
        <v>2</v>
      </c>
      <c r="W8" s="173"/>
      <c r="X8" s="173">
        <v>1</v>
      </c>
      <c r="Y8" s="175">
        <v>18500</v>
      </c>
      <c r="Z8" s="174">
        <f>S8*R8*K8*EXP(-Definitions!$E$4*tidycapex!V8)*U8</f>
        <v>315000</v>
      </c>
      <c r="AA8" s="174">
        <f>CEILING(Z8/Definitions!$F$10,10)</f>
        <v>6180</v>
      </c>
      <c r="AB8" s="176">
        <v>0</v>
      </c>
      <c r="AC8" s="177" t="s">
        <v>205</v>
      </c>
      <c r="AD8" s="177" t="s">
        <v>674</v>
      </c>
    </row>
    <row r="9" spans="1:30" s="8" customFormat="1" x14ac:dyDescent="0.25">
      <c r="A9" s="170">
        <v>3</v>
      </c>
      <c r="B9" s="171" t="s">
        <v>202</v>
      </c>
      <c r="C9" s="171" t="s">
        <v>48</v>
      </c>
      <c r="D9" s="172">
        <v>2</v>
      </c>
      <c r="E9" s="171" t="s">
        <v>194</v>
      </c>
      <c r="F9" s="171" t="s">
        <v>140</v>
      </c>
      <c r="G9" s="171" t="s">
        <v>195</v>
      </c>
      <c r="H9" s="171" t="s">
        <v>196</v>
      </c>
      <c r="I9" s="171" t="s">
        <v>140</v>
      </c>
      <c r="J9" s="173">
        <v>2012</v>
      </c>
      <c r="K9" s="174">
        <v>1260</v>
      </c>
      <c r="L9" s="174"/>
      <c r="M9" s="173" t="s">
        <v>139</v>
      </c>
      <c r="N9" s="173">
        <v>0</v>
      </c>
      <c r="O9" s="173">
        <v>1</v>
      </c>
      <c r="P9" s="173">
        <v>1</v>
      </c>
      <c r="Q9" s="173">
        <v>8</v>
      </c>
      <c r="R9" s="173">
        <v>1</v>
      </c>
      <c r="S9" s="175">
        <v>250</v>
      </c>
      <c r="T9" s="173">
        <v>10</v>
      </c>
      <c r="U9" s="173">
        <v>1</v>
      </c>
      <c r="V9" s="173">
        <v>12</v>
      </c>
      <c r="W9" s="173"/>
      <c r="X9" s="173">
        <v>0</v>
      </c>
      <c r="Y9" s="175"/>
      <c r="Z9" s="174">
        <f>S9*R9*K9*EXP(-Definitions!$E$4*tidycapex!V9)*U9</f>
        <v>315000</v>
      </c>
      <c r="AA9" s="174">
        <f>CEILING(Z9/Definitions!$F$10,10)</f>
        <v>6180</v>
      </c>
      <c r="AB9" s="176">
        <v>1</v>
      </c>
      <c r="AC9" s="177" t="s">
        <v>201</v>
      </c>
      <c r="AD9" s="177" t="s">
        <v>203</v>
      </c>
    </row>
    <row r="10" spans="1:30" s="8" customFormat="1" x14ac:dyDescent="0.25">
      <c r="A10" s="170">
        <v>3</v>
      </c>
      <c r="B10" s="171" t="s">
        <v>202</v>
      </c>
      <c r="C10" s="171" t="s">
        <v>48</v>
      </c>
      <c r="D10" s="172">
        <v>2</v>
      </c>
      <c r="E10" s="171" t="s">
        <v>194</v>
      </c>
      <c r="F10" s="171" t="s">
        <v>140</v>
      </c>
      <c r="G10" s="171" t="s">
        <v>195</v>
      </c>
      <c r="H10" s="171" t="s">
        <v>196</v>
      </c>
      <c r="I10" s="171" t="s">
        <v>140</v>
      </c>
      <c r="J10" s="173">
        <v>2012</v>
      </c>
      <c r="K10" s="174">
        <v>1260</v>
      </c>
      <c r="L10" s="174"/>
      <c r="M10" s="173" t="s">
        <v>139</v>
      </c>
      <c r="N10" s="173">
        <v>0</v>
      </c>
      <c r="O10" s="173">
        <v>1</v>
      </c>
      <c r="P10" s="173">
        <v>1</v>
      </c>
      <c r="Q10" s="173">
        <v>8</v>
      </c>
      <c r="R10" s="173">
        <v>1</v>
      </c>
      <c r="S10" s="175">
        <v>250</v>
      </c>
      <c r="T10" s="173">
        <v>10</v>
      </c>
      <c r="U10" s="173">
        <v>1</v>
      </c>
      <c r="V10" s="173">
        <v>22</v>
      </c>
      <c r="W10" s="173"/>
      <c r="X10" s="173">
        <v>0</v>
      </c>
      <c r="Y10" s="175"/>
      <c r="Z10" s="174">
        <f>S10*R10*K10*EXP(-Definitions!$E$4*tidycapex!V10)*U10</f>
        <v>315000</v>
      </c>
      <c r="AA10" s="174">
        <f>CEILING(Z10/Definitions!$F$10,10)</f>
        <v>6180</v>
      </c>
      <c r="AB10" s="176">
        <v>1</v>
      </c>
      <c r="AC10" s="177" t="s">
        <v>201</v>
      </c>
      <c r="AD10" s="177" t="s">
        <v>203</v>
      </c>
    </row>
    <row r="11" spans="1:30" s="8" customFormat="1" ht="36" x14ac:dyDescent="0.25">
      <c r="A11" s="170">
        <v>4</v>
      </c>
      <c r="B11" s="171" t="s">
        <v>204</v>
      </c>
      <c r="C11" s="171" t="s">
        <v>48</v>
      </c>
      <c r="D11" s="172">
        <v>2</v>
      </c>
      <c r="E11" s="171" t="s">
        <v>194</v>
      </c>
      <c r="F11" s="171" t="s">
        <v>140</v>
      </c>
      <c r="G11" s="171" t="s">
        <v>195</v>
      </c>
      <c r="H11" s="171" t="s">
        <v>196</v>
      </c>
      <c r="I11" s="171" t="s">
        <v>140</v>
      </c>
      <c r="J11" s="173">
        <v>2012</v>
      </c>
      <c r="K11" s="174">
        <v>1260</v>
      </c>
      <c r="L11" s="174"/>
      <c r="M11" s="173" t="s">
        <v>139</v>
      </c>
      <c r="N11" s="173">
        <v>3</v>
      </c>
      <c r="O11" s="173">
        <v>2</v>
      </c>
      <c r="P11" s="173">
        <v>1</v>
      </c>
      <c r="Q11" s="173">
        <v>8</v>
      </c>
      <c r="R11" s="173">
        <v>1</v>
      </c>
      <c r="S11" s="175">
        <v>250</v>
      </c>
      <c r="T11" s="173">
        <v>10</v>
      </c>
      <c r="U11" s="173">
        <v>1</v>
      </c>
      <c r="V11" s="173">
        <v>2</v>
      </c>
      <c r="W11" s="173"/>
      <c r="X11" s="173">
        <v>0</v>
      </c>
      <c r="Y11" s="175">
        <v>0</v>
      </c>
      <c r="Z11" s="174">
        <f>S11*R11*K11*EXP(-Definitions!$E$4*tidycapex!V11)*U11</f>
        <v>315000</v>
      </c>
      <c r="AA11" s="174">
        <f>CEILING(Z11/Definitions!$F$10,10)</f>
        <v>6180</v>
      </c>
      <c r="AB11" s="176">
        <v>1</v>
      </c>
      <c r="AC11" s="177" t="s">
        <v>205</v>
      </c>
      <c r="AD11" s="177" t="s">
        <v>203</v>
      </c>
    </row>
    <row r="12" spans="1:30" s="8" customFormat="1" x14ac:dyDescent="0.25">
      <c r="A12" s="170">
        <v>4</v>
      </c>
      <c r="B12" s="171" t="s">
        <v>204</v>
      </c>
      <c r="C12" s="171" t="s">
        <v>48</v>
      </c>
      <c r="D12" s="172">
        <v>2</v>
      </c>
      <c r="E12" s="171" t="s">
        <v>194</v>
      </c>
      <c r="F12" s="171" t="s">
        <v>140</v>
      </c>
      <c r="G12" s="171" t="s">
        <v>195</v>
      </c>
      <c r="H12" s="171" t="s">
        <v>196</v>
      </c>
      <c r="I12" s="171" t="s">
        <v>140</v>
      </c>
      <c r="J12" s="173">
        <v>2012</v>
      </c>
      <c r="K12" s="174">
        <v>1260</v>
      </c>
      <c r="L12" s="174"/>
      <c r="M12" s="173" t="s">
        <v>139</v>
      </c>
      <c r="N12" s="173">
        <v>0</v>
      </c>
      <c r="O12" s="173">
        <v>1</v>
      </c>
      <c r="P12" s="173">
        <v>1</v>
      </c>
      <c r="Q12" s="173">
        <v>8</v>
      </c>
      <c r="R12" s="173">
        <v>1</v>
      </c>
      <c r="S12" s="175">
        <v>250</v>
      </c>
      <c r="T12" s="173">
        <v>10</v>
      </c>
      <c r="U12" s="173">
        <v>1</v>
      </c>
      <c r="V12" s="173">
        <v>12</v>
      </c>
      <c r="W12" s="173"/>
      <c r="X12" s="173">
        <v>0</v>
      </c>
      <c r="Y12" s="175"/>
      <c r="Z12" s="174">
        <f>S12*R12*K12*EXP(-Definitions!$E$4*tidycapex!V12)*U12</f>
        <v>315000</v>
      </c>
      <c r="AA12" s="174">
        <f>CEILING(Z12/Definitions!$F$10,10)</f>
        <v>6180</v>
      </c>
      <c r="AB12" s="176">
        <v>1</v>
      </c>
      <c r="AC12" s="177" t="s">
        <v>201</v>
      </c>
      <c r="AD12" s="177" t="s">
        <v>203</v>
      </c>
    </row>
    <row r="13" spans="1:30" s="8" customFormat="1" x14ac:dyDescent="0.25">
      <c r="A13" s="170">
        <v>4</v>
      </c>
      <c r="B13" s="171" t="s">
        <v>204</v>
      </c>
      <c r="C13" s="171" t="s">
        <v>48</v>
      </c>
      <c r="D13" s="172">
        <v>2</v>
      </c>
      <c r="E13" s="171" t="s">
        <v>194</v>
      </c>
      <c r="F13" s="171" t="s">
        <v>140</v>
      </c>
      <c r="G13" s="171" t="s">
        <v>195</v>
      </c>
      <c r="H13" s="171" t="s">
        <v>196</v>
      </c>
      <c r="I13" s="171" t="s">
        <v>140</v>
      </c>
      <c r="J13" s="173">
        <v>2012</v>
      </c>
      <c r="K13" s="174">
        <v>1260</v>
      </c>
      <c r="L13" s="174"/>
      <c r="M13" s="173" t="s">
        <v>139</v>
      </c>
      <c r="N13" s="173">
        <v>0</v>
      </c>
      <c r="O13" s="173">
        <v>1</v>
      </c>
      <c r="P13" s="173">
        <v>1</v>
      </c>
      <c r="Q13" s="173">
        <v>8</v>
      </c>
      <c r="R13" s="173">
        <v>1</v>
      </c>
      <c r="S13" s="175">
        <v>250</v>
      </c>
      <c r="T13" s="173">
        <v>10</v>
      </c>
      <c r="U13" s="173">
        <v>1</v>
      </c>
      <c r="V13" s="173">
        <v>22</v>
      </c>
      <c r="W13" s="173"/>
      <c r="X13" s="173">
        <v>0</v>
      </c>
      <c r="Y13" s="175"/>
      <c r="Z13" s="174">
        <f>S13*R13*K13*EXP(-Definitions!$E$4*tidycapex!V13)*U13</f>
        <v>315000</v>
      </c>
      <c r="AA13" s="174">
        <f>CEILING(Z13/Definitions!$F$10,10)</f>
        <v>6180</v>
      </c>
      <c r="AB13" s="176">
        <v>1</v>
      </c>
      <c r="AC13" s="177" t="s">
        <v>201</v>
      </c>
      <c r="AD13" s="177" t="s">
        <v>203</v>
      </c>
    </row>
    <row r="14" spans="1:30" s="8" customFormat="1" ht="24" x14ac:dyDescent="0.25">
      <c r="A14" s="170">
        <v>5</v>
      </c>
      <c r="B14" s="171" t="s">
        <v>206</v>
      </c>
      <c r="C14" s="171" t="s">
        <v>48</v>
      </c>
      <c r="D14" s="172">
        <v>2</v>
      </c>
      <c r="E14" s="171" t="s">
        <v>194</v>
      </c>
      <c r="F14" s="171" t="s">
        <v>140</v>
      </c>
      <c r="G14" s="171" t="s">
        <v>195</v>
      </c>
      <c r="H14" s="171" t="s">
        <v>196</v>
      </c>
      <c r="I14" s="171" t="s">
        <v>140</v>
      </c>
      <c r="J14" s="173">
        <v>2012</v>
      </c>
      <c r="K14" s="174">
        <v>420</v>
      </c>
      <c r="L14" s="174"/>
      <c r="M14" s="173" t="s">
        <v>139</v>
      </c>
      <c r="N14" s="173">
        <v>3</v>
      </c>
      <c r="O14" s="173">
        <v>3</v>
      </c>
      <c r="P14" s="173">
        <v>1</v>
      </c>
      <c r="Q14" s="173">
        <v>5</v>
      </c>
      <c r="R14" s="173">
        <v>0.2</v>
      </c>
      <c r="S14" s="175">
        <v>720</v>
      </c>
      <c r="T14" s="173">
        <v>15</v>
      </c>
      <c r="U14" s="173">
        <v>1</v>
      </c>
      <c r="V14" s="173">
        <v>0</v>
      </c>
      <c r="W14" s="173"/>
      <c r="X14" s="173">
        <v>0</v>
      </c>
      <c r="Y14" s="175"/>
      <c r="Z14" s="174">
        <f>S14*R14*K14*EXP(-Definitions!$E$4*tidycapex!V14)*U14</f>
        <v>60480</v>
      </c>
      <c r="AA14" s="174">
        <f>CEILING(Z14/Definitions!$F$10,10)</f>
        <v>1190</v>
      </c>
      <c r="AB14" s="176">
        <v>1</v>
      </c>
      <c r="AC14" s="177" t="s">
        <v>558</v>
      </c>
      <c r="AD14" s="177" t="s">
        <v>207</v>
      </c>
    </row>
    <row r="15" spans="1:30" s="8" customFormat="1" ht="24" x14ac:dyDescent="0.25">
      <c r="A15" s="170">
        <v>5</v>
      </c>
      <c r="B15" s="171" t="s">
        <v>206</v>
      </c>
      <c r="C15" s="171" t="s">
        <v>48</v>
      </c>
      <c r="D15" s="172">
        <v>2</v>
      </c>
      <c r="E15" s="171" t="s">
        <v>194</v>
      </c>
      <c r="F15" s="171" t="s">
        <v>140</v>
      </c>
      <c r="G15" s="171" t="s">
        <v>195</v>
      </c>
      <c r="H15" s="171" t="s">
        <v>196</v>
      </c>
      <c r="I15" s="171" t="s">
        <v>140</v>
      </c>
      <c r="J15" s="173">
        <v>2012</v>
      </c>
      <c r="K15" s="174">
        <v>420</v>
      </c>
      <c r="L15" s="174"/>
      <c r="M15" s="173" t="s">
        <v>139</v>
      </c>
      <c r="N15" s="173">
        <v>3</v>
      </c>
      <c r="O15" s="173">
        <v>2</v>
      </c>
      <c r="P15" s="173">
        <v>1</v>
      </c>
      <c r="Q15" s="173">
        <v>5</v>
      </c>
      <c r="R15" s="173">
        <v>1</v>
      </c>
      <c r="S15" s="175">
        <v>720</v>
      </c>
      <c r="T15" s="173">
        <v>15</v>
      </c>
      <c r="U15" s="173">
        <v>1</v>
      </c>
      <c r="V15" s="173">
        <v>7</v>
      </c>
      <c r="W15" s="173"/>
      <c r="X15" s="173">
        <v>0</v>
      </c>
      <c r="Y15" s="175"/>
      <c r="Z15" s="174">
        <f>S15*R15*K15*EXP(-Definitions!$E$4*tidycapex!V15)*U15</f>
        <v>302400</v>
      </c>
      <c r="AA15" s="174">
        <f>CEILING(Z15/Definitions!$F$10,10)</f>
        <v>5930</v>
      </c>
      <c r="AB15" s="176">
        <v>1</v>
      </c>
      <c r="AC15" s="177" t="s">
        <v>208</v>
      </c>
      <c r="AD15" s="177" t="s">
        <v>209</v>
      </c>
    </row>
    <row r="16" spans="1:30" s="8" customFormat="1" ht="24" x14ac:dyDescent="0.25">
      <c r="A16" s="170">
        <v>5</v>
      </c>
      <c r="B16" s="171" t="s">
        <v>206</v>
      </c>
      <c r="C16" s="171" t="s">
        <v>48</v>
      </c>
      <c r="D16" s="172">
        <v>2</v>
      </c>
      <c r="E16" s="171" t="s">
        <v>194</v>
      </c>
      <c r="F16" s="171" t="s">
        <v>140</v>
      </c>
      <c r="G16" s="171" t="s">
        <v>195</v>
      </c>
      <c r="H16" s="171" t="s">
        <v>196</v>
      </c>
      <c r="I16" s="171" t="s">
        <v>140</v>
      </c>
      <c r="J16" s="173">
        <v>2012</v>
      </c>
      <c r="K16" s="174">
        <v>420</v>
      </c>
      <c r="L16" s="174"/>
      <c r="M16" s="173" t="s">
        <v>139</v>
      </c>
      <c r="N16" s="173">
        <v>0</v>
      </c>
      <c r="O16" s="173">
        <v>1</v>
      </c>
      <c r="P16" s="173">
        <v>1</v>
      </c>
      <c r="Q16" s="173">
        <v>8</v>
      </c>
      <c r="R16" s="173">
        <v>1</v>
      </c>
      <c r="S16" s="175">
        <v>720</v>
      </c>
      <c r="T16" s="173">
        <v>15</v>
      </c>
      <c r="U16" s="173">
        <v>1</v>
      </c>
      <c r="V16" s="173">
        <v>22</v>
      </c>
      <c r="W16" s="173"/>
      <c r="X16" s="173">
        <v>0</v>
      </c>
      <c r="Y16" s="175"/>
      <c r="Z16" s="174">
        <f>S16*R16*K16*EXP(-Definitions!$E$4*tidycapex!V16)*U16</f>
        <v>302400</v>
      </c>
      <c r="AA16" s="174">
        <f>CEILING(Z16/Definitions!$F$10,10)</f>
        <v>5930</v>
      </c>
      <c r="AB16" s="176">
        <v>1</v>
      </c>
      <c r="AC16" s="177" t="s">
        <v>208</v>
      </c>
      <c r="AD16" s="177" t="s">
        <v>209</v>
      </c>
    </row>
    <row r="17" spans="1:30" s="8" customFormat="1" ht="48" x14ac:dyDescent="0.25">
      <c r="A17" s="170">
        <v>6</v>
      </c>
      <c r="B17" s="171" t="s">
        <v>210</v>
      </c>
      <c r="C17" s="171" t="s">
        <v>48</v>
      </c>
      <c r="D17" s="172">
        <v>2</v>
      </c>
      <c r="E17" s="171" t="s">
        <v>194</v>
      </c>
      <c r="F17" s="171" t="s">
        <v>140</v>
      </c>
      <c r="G17" s="171" t="s">
        <v>211</v>
      </c>
      <c r="H17" s="171" t="s">
        <v>212</v>
      </c>
      <c r="I17" s="171" t="s">
        <v>140</v>
      </c>
      <c r="J17" s="173">
        <v>2012</v>
      </c>
      <c r="K17" s="174">
        <v>2</v>
      </c>
      <c r="L17" s="174"/>
      <c r="M17" s="173" t="s">
        <v>213</v>
      </c>
      <c r="N17" s="173">
        <v>4</v>
      </c>
      <c r="O17" s="173">
        <v>3</v>
      </c>
      <c r="P17" s="173">
        <v>1</v>
      </c>
      <c r="Q17" s="173">
        <v>5</v>
      </c>
      <c r="R17" s="173">
        <v>1</v>
      </c>
      <c r="S17" s="175">
        <v>140000</v>
      </c>
      <c r="T17" s="173">
        <v>10</v>
      </c>
      <c r="U17" s="173">
        <v>1</v>
      </c>
      <c r="V17" s="173">
        <v>0</v>
      </c>
      <c r="W17" s="173"/>
      <c r="X17" s="173">
        <v>0</v>
      </c>
      <c r="Y17" s="175"/>
      <c r="Z17" s="174">
        <f>S17*R17*K17*EXP(-Definitions!$E$4*tidycapex!V17)*U17</f>
        <v>280000</v>
      </c>
      <c r="AA17" s="174">
        <f>CEILING(Z17/Definitions!$F$10,10)</f>
        <v>5500</v>
      </c>
      <c r="AB17" s="176">
        <v>1</v>
      </c>
      <c r="AC17" s="177" t="s">
        <v>559</v>
      </c>
      <c r="AD17" s="177" t="s">
        <v>214</v>
      </c>
    </row>
    <row r="18" spans="1:30" s="8" customFormat="1" ht="24" x14ac:dyDescent="0.25">
      <c r="A18" s="170">
        <v>6</v>
      </c>
      <c r="B18" s="171" t="s">
        <v>210</v>
      </c>
      <c r="C18" s="171" t="s">
        <v>48</v>
      </c>
      <c r="D18" s="172">
        <v>2</v>
      </c>
      <c r="E18" s="171" t="s">
        <v>194</v>
      </c>
      <c r="F18" s="171" t="s">
        <v>140</v>
      </c>
      <c r="G18" s="171" t="s">
        <v>211</v>
      </c>
      <c r="H18" s="171" t="s">
        <v>212</v>
      </c>
      <c r="I18" s="171" t="s">
        <v>140</v>
      </c>
      <c r="J18" s="173">
        <v>2012</v>
      </c>
      <c r="K18" s="174">
        <v>2</v>
      </c>
      <c r="L18" s="174"/>
      <c r="M18" s="173" t="s">
        <v>213</v>
      </c>
      <c r="N18" s="173">
        <v>0</v>
      </c>
      <c r="O18" s="173">
        <v>1</v>
      </c>
      <c r="P18" s="173">
        <v>1</v>
      </c>
      <c r="Q18" s="173">
        <v>8</v>
      </c>
      <c r="R18" s="173">
        <v>1</v>
      </c>
      <c r="S18" s="175">
        <v>140000</v>
      </c>
      <c r="T18" s="173">
        <v>10</v>
      </c>
      <c r="U18" s="173">
        <v>1</v>
      </c>
      <c r="V18" s="173">
        <v>10</v>
      </c>
      <c r="W18" s="173"/>
      <c r="X18" s="173">
        <v>0</v>
      </c>
      <c r="Y18" s="175"/>
      <c r="Z18" s="174">
        <f>S18*R18*K18*EXP(-Definitions!$E$4*tidycapex!V18)*U18</f>
        <v>280000</v>
      </c>
      <c r="AA18" s="174">
        <f>CEILING(Z18/Definitions!$F$10,10)</f>
        <v>5500</v>
      </c>
      <c r="AB18" s="176">
        <v>1</v>
      </c>
      <c r="AC18" s="177" t="s">
        <v>215</v>
      </c>
      <c r="AD18" s="177" t="s">
        <v>216</v>
      </c>
    </row>
    <row r="19" spans="1:30" s="8" customFormat="1" ht="24" x14ac:dyDescent="0.25">
      <c r="A19" s="170">
        <v>6</v>
      </c>
      <c r="B19" s="171" t="s">
        <v>210</v>
      </c>
      <c r="C19" s="171" t="s">
        <v>48</v>
      </c>
      <c r="D19" s="172">
        <v>2</v>
      </c>
      <c r="E19" s="171" t="s">
        <v>194</v>
      </c>
      <c r="F19" s="171" t="s">
        <v>140</v>
      </c>
      <c r="G19" s="171" t="s">
        <v>211</v>
      </c>
      <c r="H19" s="171" t="s">
        <v>212</v>
      </c>
      <c r="I19" s="171" t="s">
        <v>140</v>
      </c>
      <c r="J19" s="173">
        <v>2012</v>
      </c>
      <c r="K19" s="174">
        <v>2</v>
      </c>
      <c r="L19" s="174"/>
      <c r="M19" s="173" t="s">
        <v>213</v>
      </c>
      <c r="N19" s="173">
        <v>0</v>
      </c>
      <c r="O19" s="173">
        <v>1</v>
      </c>
      <c r="P19" s="173">
        <v>1</v>
      </c>
      <c r="Q19" s="173">
        <v>8</v>
      </c>
      <c r="R19" s="173">
        <v>1</v>
      </c>
      <c r="S19" s="175">
        <v>140000</v>
      </c>
      <c r="T19" s="173">
        <v>10</v>
      </c>
      <c r="U19" s="173">
        <v>1</v>
      </c>
      <c r="V19" s="173">
        <v>20</v>
      </c>
      <c r="W19" s="173"/>
      <c r="X19" s="173">
        <v>0</v>
      </c>
      <c r="Y19" s="175"/>
      <c r="Z19" s="174">
        <f>S19*R19*K19*EXP(-Definitions!$E$4*tidycapex!V19)*U19</f>
        <v>280000</v>
      </c>
      <c r="AA19" s="174">
        <f>CEILING(Z19/Definitions!$F$10,10)</f>
        <v>5500</v>
      </c>
      <c r="AB19" s="176">
        <v>1</v>
      </c>
      <c r="AC19" s="177" t="s">
        <v>215</v>
      </c>
      <c r="AD19" s="177" t="s">
        <v>216</v>
      </c>
    </row>
    <row r="20" spans="1:30" s="8" customFormat="1" ht="60" x14ac:dyDescent="0.25">
      <c r="A20" s="170">
        <v>7</v>
      </c>
      <c r="B20" s="171" t="s">
        <v>560</v>
      </c>
      <c r="C20" s="171" t="s">
        <v>48</v>
      </c>
      <c r="D20" s="172">
        <v>2</v>
      </c>
      <c r="E20" s="171" t="s">
        <v>194</v>
      </c>
      <c r="F20" s="171" t="s">
        <v>140</v>
      </c>
      <c r="G20" s="171" t="s">
        <v>217</v>
      </c>
      <c r="H20" s="171" t="s">
        <v>218</v>
      </c>
      <c r="I20" s="171" t="s">
        <v>140</v>
      </c>
      <c r="J20" s="173">
        <v>2012</v>
      </c>
      <c r="K20" s="174">
        <v>420</v>
      </c>
      <c r="L20" s="174"/>
      <c r="M20" s="173" t="s">
        <v>139</v>
      </c>
      <c r="N20" s="173">
        <v>3</v>
      </c>
      <c r="O20" s="173">
        <v>2</v>
      </c>
      <c r="P20" s="173">
        <v>1</v>
      </c>
      <c r="Q20" s="173">
        <v>6</v>
      </c>
      <c r="R20" s="173">
        <v>1</v>
      </c>
      <c r="S20" s="175">
        <v>1000</v>
      </c>
      <c r="T20" s="173">
        <v>25</v>
      </c>
      <c r="U20" s="173">
        <v>1</v>
      </c>
      <c r="V20" s="173">
        <v>0</v>
      </c>
      <c r="W20" s="173"/>
      <c r="X20" s="173">
        <v>0</v>
      </c>
      <c r="Y20" s="175"/>
      <c r="Z20" s="174">
        <f>S20*R20*K20*EXP(-Definitions!$E$4*tidycapex!V20)*U20</f>
        <v>420000</v>
      </c>
      <c r="AA20" s="174">
        <f>CEILING(Z20/Definitions!$F$10,10)</f>
        <v>8240</v>
      </c>
      <c r="AB20" s="176">
        <v>2</v>
      </c>
      <c r="AC20" s="177" t="s">
        <v>219</v>
      </c>
      <c r="AD20" s="177" t="s">
        <v>220</v>
      </c>
    </row>
    <row r="21" spans="1:30" s="8" customFormat="1" ht="72" x14ac:dyDescent="0.25">
      <c r="A21" s="170">
        <v>8</v>
      </c>
      <c r="B21" s="171" t="s">
        <v>221</v>
      </c>
      <c r="C21" s="171" t="s">
        <v>48</v>
      </c>
      <c r="D21" s="172">
        <v>2</v>
      </c>
      <c r="E21" s="171" t="s">
        <v>194</v>
      </c>
      <c r="F21" s="171" t="s">
        <v>140</v>
      </c>
      <c r="G21" s="171" t="s">
        <v>217</v>
      </c>
      <c r="H21" s="171" t="s">
        <v>218</v>
      </c>
      <c r="I21" s="171" t="s">
        <v>140</v>
      </c>
      <c r="J21" s="173">
        <v>2012</v>
      </c>
      <c r="K21" s="174">
        <v>420</v>
      </c>
      <c r="L21" s="174"/>
      <c r="M21" s="173" t="s">
        <v>139</v>
      </c>
      <c r="N21" s="173">
        <v>3</v>
      </c>
      <c r="O21" s="173">
        <v>2</v>
      </c>
      <c r="P21" s="173">
        <v>1</v>
      </c>
      <c r="Q21" s="173">
        <v>6</v>
      </c>
      <c r="R21" s="173">
        <v>1</v>
      </c>
      <c r="S21" s="175">
        <v>2000</v>
      </c>
      <c r="T21" s="173">
        <v>25</v>
      </c>
      <c r="U21" s="173">
        <v>1</v>
      </c>
      <c r="V21" s="173">
        <v>0</v>
      </c>
      <c r="W21" s="173"/>
      <c r="X21" s="173">
        <v>0</v>
      </c>
      <c r="Y21" s="175"/>
      <c r="Z21" s="174">
        <f>S21*R21*K21*EXP(-Definitions!$E$4*tidycapex!V21)*U21</f>
        <v>840000</v>
      </c>
      <c r="AA21" s="174">
        <f>CEILING(Z21/Definitions!$F$10,10)</f>
        <v>16480</v>
      </c>
      <c r="AB21" s="176">
        <v>2</v>
      </c>
      <c r="AC21" s="177" t="s">
        <v>561</v>
      </c>
      <c r="AD21" s="177" t="s">
        <v>222</v>
      </c>
    </row>
    <row r="22" spans="1:30" s="8" customFormat="1" ht="36" x14ac:dyDescent="0.25">
      <c r="A22" s="170">
        <v>9</v>
      </c>
      <c r="B22" s="171" t="s">
        <v>223</v>
      </c>
      <c r="C22" s="171" t="s">
        <v>48</v>
      </c>
      <c r="D22" s="172">
        <v>2</v>
      </c>
      <c r="E22" s="171" t="s">
        <v>194</v>
      </c>
      <c r="F22" s="171" t="s">
        <v>140</v>
      </c>
      <c r="G22" s="171" t="s">
        <v>195</v>
      </c>
      <c r="H22" s="171" t="s">
        <v>196</v>
      </c>
      <c r="I22" s="171" t="s">
        <v>140</v>
      </c>
      <c r="J22" s="173">
        <v>2012</v>
      </c>
      <c r="K22" s="174">
        <v>40</v>
      </c>
      <c r="L22" s="174"/>
      <c r="M22" s="173" t="s">
        <v>139</v>
      </c>
      <c r="N22" s="173">
        <v>4</v>
      </c>
      <c r="O22" s="173">
        <v>3</v>
      </c>
      <c r="P22" s="173">
        <v>1</v>
      </c>
      <c r="Q22" s="173">
        <v>4</v>
      </c>
      <c r="R22" s="173">
        <v>1</v>
      </c>
      <c r="S22" s="175">
        <v>2000</v>
      </c>
      <c r="T22" s="173">
        <v>0</v>
      </c>
      <c r="U22" s="173">
        <v>1</v>
      </c>
      <c r="V22" s="173">
        <v>0</v>
      </c>
      <c r="W22" s="173"/>
      <c r="X22" s="173">
        <v>0</v>
      </c>
      <c r="Y22" s="175"/>
      <c r="Z22" s="174">
        <f>S22*R22*K22*EXP(-Definitions!$E$4*tidycapex!V22)*U22</f>
        <v>80000</v>
      </c>
      <c r="AA22" s="174">
        <f>CEILING(Z22/Definitions!$F$10,10)</f>
        <v>1570</v>
      </c>
      <c r="AB22" s="176">
        <v>1</v>
      </c>
      <c r="AC22" s="177" t="s">
        <v>562</v>
      </c>
      <c r="AD22" s="177" t="s">
        <v>563</v>
      </c>
    </row>
    <row r="23" spans="1:30" s="8" customFormat="1" ht="36" x14ac:dyDescent="0.25">
      <c r="A23" s="170">
        <v>10</v>
      </c>
      <c r="B23" s="171" t="s">
        <v>224</v>
      </c>
      <c r="C23" s="171" t="s">
        <v>48</v>
      </c>
      <c r="D23" s="172" t="s">
        <v>225</v>
      </c>
      <c r="E23" s="171" t="s">
        <v>194</v>
      </c>
      <c r="F23" s="171" t="s">
        <v>140</v>
      </c>
      <c r="G23" s="171" t="s">
        <v>226</v>
      </c>
      <c r="H23" s="171" t="s">
        <v>226</v>
      </c>
      <c r="I23" s="171" t="s">
        <v>140</v>
      </c>
      <c r="J23" s="173">
        <v>2012</v>
      </c>
      <c r="K23" s="174">
        <v>430</v>
      </c>
      <c r="L23" s="174"/>
      <c r="M23" s="173" t="s">
        <v>139</v>
      </c>
      <c r="N23" s="173">
        <v>3</v>
      </c>
      <c r="O23" s="173">
        <v>1</v>
      </c>
      <c r="P23" s="173">
        <v>1</v>
      </c>
      <c r="Q23" s="173">
        <v>1</v>
      </c>
      <c r="R23" s="173">
        <v>1</v>
      </c>
      <c r="S23" s="175">
        <v>2800</v>
      </c>
      <c r="T23" s="173">
        <v>50</v>
      </c>
      <c r="U23" s="173">
        <v>0</v>
      </c>
      <c r="V23" s="173">
        <v>0</v>
      </c>
      <c r="W23" s="173"/>
      <c r="X23" s="173">
        <v>1</v>
      </c>
      <c r="Y23" s="175">
        <v>5200</v>
      </c>
      <c r="Z23" s="174">
        <f>S23*R23*K23*EXP(-Definitions!$E$4*tidycapex!V23)*U23</f>
        <v>0</v>
      </c>
      <c r="AA23" s="174">
        <f>CEILING(Z23/Definitions!$F$10,10)</f>
        <v>0</v>
      </c>
      <c r="AB23" s="176">
        <v>1</v>
      </c>
      <c r="AC23" s="177" t="s">
        <v>564</v>
      </c>
      <c r="AD23" s="177" t="s">
        <v>565</v>
      </c>
    </row>
    <row r="24" spans="1:30" s="8" customFormat="1" ht="36" x14ac:dyDescent="0.25">
      <c r="A24" s="170">
        <v>11</v>
      </c>
      <c r="B24" s="171" t="s">
        <v>227</v>
      </c>
      <c r="C24" s="171" t="s">
        <v>48</v>
      </c>
      <c r="D24" s="172" t="s">
        <v>225</v>
      </c>
      <c r="E24" s="171" t="s">
        <v>194</v>
      </c>
      <c r="F24" s="171" t="s">
        <v>140</v>
      </c>
      <c r="G24" s="171" t="s">
        <v>228</v>
      </c>
      <c r="H24" s="171" t="s">
        <v>229</v>
      </c>
      <c r="I24" s="171" t="s">
        <v>140</v>
      </c>
      <c r="J24" s="173">
        <v>2012</v>
      </c>
      <c r="K24" s="174">
        <v>150</v>
      </c>
      <c r="L24" s="174"/>
      <c r="M24" s="173" t="s">
        <v>230</v>
      </c>
      <c r="N24" s="173">
        <v>5</v>
      </c>
      <c r="O24" s="173">
        <v>3</v>
      </c>
      <c r="P24" s="173">
        <v>0</v>
      </c>
      <c r="Q24" s="173">
        <v>6</v>
      </c>
      <c r="R24" s="173">
        <v>1</v>
      </c>
      <c r="S24" s="175">
        <v>3500</v>
      </c>
      <c r="T24" s="173">
        <v>0</v>
      </c>
      <c r="U24" s="173">
        <v>1</v>
      </c>
      <c r="V24" s="173">
        <v>0</v>
      </c>
      <c r="W24" s="173"/>
      <c r="X24" s="173">
        <v>0</v>
      </c>
      <c r="Y24" s="175">
        <v>0</v>
      </c>
      <c r="Z24" s="174">
        <f>S24*R24*K24*EXP(-Definitions!$E$4*tidycapex!V24)*U24</f>
        <v>525000</v>
      </c>
      <c r="AA24" s="174">
        <f>CEILING(Z24/Definitions!$F$10,10)</f>
        <v>10300</v>
      </c>
      <c r="AB24" s="176">
        <v>2</v>
      </c>
      <c r="AC24" s="177" t="s">
        <v>231</v>
      </c>
      <c r="AD24" s="177" t="s">
        <v>232</v>
      </c>
    </row>
    <row r="25" spans="1:30" s="8" customFormat="1" ht="96" x14ac:dyDescent="0.25">
      <c r="A25" s="170">
        <v>12</v>
      </c>
      <c r="B25" s="171" t="s">
        <v>233</v>
      </c>
      <c r="C25" s="171" t="s">
        <v>48</v>
      </c>
      <c r="D25" s="172" t="s">
        <v>225</v>
      </c>
      <c r="E25" s="171" t="s">
        <v>194</v>
      </c>
      <c r="F25" s="171" t="s">
        <v>140</v>
      </c>
      <c r="G25" s="171" t="s">
        <v>364</v>
      </c>
      <c r="H25" s="171" t="s">
        <v>364</v>
      </c>
      <c r="I25" s="171" t="s">
        <v>140</v>
      </c>
      <c r="J25" s="173">
        <v>2012</v>
      </c>
      <c r="K25" s="174">
        <v>1</v>
      </c>
      <c r="L25" s="174"/>
      <c r="M25" s="173" t="s">
        <v>236</v>
      </c>
      <c r="N25" s="173">
        <v>3</v>
      </c>
      <c r="O25" s="173">
        <v>2</v>
      </c>
      <c r="P25" s="173">
        <v>1</v>
      </c>
      <c r="Q25" s="173">
        <v>5</v>
      </c>
      <c r="R25" s="173">
        <v>1</v>
      </c>
      <c r="S25" s="175">
        <v>308748</v>
      </c>
      <c r="T25" s="173">
        <v>0</v>
      </c>
      <c r="U25" s="173">
        <v>1</v>
      </c>
      <c r="V25" s="173">
        <v>0</v>
      </c>
      <c r="W25" s="173"/>
      <c r="X25" s="173">
        <v>0</v>
      </c>
      <c r="Y25" s="175">
        <v>0</v>
      </c>
      <c r="Z25" s="174">
        <f>S25*R25*K25*EXP(-Definitions!$E$4*tidycapex!V25)*U25</f>
        <v>308748</v>
      </c>
      <c r="AA25" s="174">
        <f>CEILING(Z25/Definitions!$F$10,10)</f>
        <v>6060</v>
      </c>
      <c r="AB25" s="176">
        <v>1</v>
      </c>
      <c r="AC25" s="177" t="s">
        <v>566</v>
      </c>
      <c r="AD25" s="177" t="s">
        <v>237</v>
      </c>
    </row>
    <row r="26" spans="1:30" s="8" customFormat="1" ht="24" x14ac:dyDescent="0.25">
      <c r="A26" s="170">
        <v>13</v>
      </c>
      <c r="B26" s="171" t="s">
        <v>238</v>
      </c>
      <c r="C26" s="171" t="s">
        <v>48</v>
      </c>
      <c r="D26" s="172" t="s">
        <v>236</v>
      </c>
      <c r="E26" s="171" t="s">
        <v>194</v>
      </c>
      <c r="F26" s="171" t="s">
        <v>140</v>
      </c>
      <c r="G26" s="171" t="s">
        <v>239</v>
      </c>
      <c r="H26" s="171" t="s">
        <v>524</v>
      </c>
      <c r="I26" s="171" t="s">
        <v>140</v>
      </c>
      <c r="J26" s="173">
        <v>2012</v>
      </c>
      <c r="K26" s="174">
        <v>1</v>
      </c>
      <c r="L26" s="174"/>
      <c r="M26" s="173" t="s">
        <v>236</v>
      </c>
      <c r="N26" s="173">
        <v>0</v>
      </c>
      <c r="O26" s="173">
        <v>1</v>
      </c>
      <c r="P26" s="173">
        <v>1</v>
      </c>
      <c r="Q26" s="173">
        <v>9</v>
      </c>
      <c r="R26" s="173">
        <v>1</v>
      </c>
      <c r="S26" s="175">
        <v>339700</v>
      </c>
      <c r="T26" s="173">
        <v>0</v>
      </c>
      <c r="U26" s="173">
        <v>1</v>
      </c>
      <c r="V26" s="173">
        <v>0</v>
      </c>
      <c r="W26" s="173"/>
      <c r="X26" s="173">
        <v>0</v>
      </c>
      <c r="Y26" s="175">
        <v>0</v>
      </c>
      <c r="Z26" s="174">
        <f>S26*R26*K26*EXP(-Definitions!$E$4*tidycapex!V26)*U26</f>
        <v>339700</v>
      </c>
      <c r="AA26" s="174">
        <f>CEILING(Z26/Definitions!$F$10,10)</f>
        <v>6670</v>
      </c>
      <c r="AB26" s="176">
        <v>1</v>
      </c>
      <c r="AC26" s="177" t="s">
        <v>240</v>
      </c>
      <c r="AD26" s="177" t="s">
        <v>241</v>
      </c>
    </row>
    <row r="27" spans="1:30" s="8" customFormat="1" ht="36" x14ac:dyDescent="0.25">
      <c r="A27" s="170">
        <v>14</v>
      </c>
      <c r="B27" s="171" t="s">
        <v>242</v>
      </c>
      <c r="C27" s="171" t="s">
        <v>48</v>
      </c>
      <c r="D27" s="172" t="s">
        <v>236</v>
      </c>
      <c r="E27" s="171" t="s">
        <v>194</v>
      </c>
      <c r="F27" s="171" t="s">
        <v>140</v>
      </c>
      <c r="G27" s="171" t="s">
        <v>243</v>
      </c>
      <c r="H27" s="171" t="s">
        <v>524</v>
      </c>
      <c r="I27" s="171" t="s">
        <v>140</v>
      </c>
      <c r="J27" s="173">
        <v>2012</v>
      </c>
      <c r="K27" s="174">
        <v>1</v>
      </c>
      <c r="L27" s="174"/>
      <c r="M27" s="173" t="s">
        <v>236</v>
      </c>
      <c r="N27" s="173">
        <v>0</v>
      </c>
      <c r="O27" s="173">
        <v>1</v>
      </c>
      <c r="P27" s="173">
        <v>1</v>
      </c>
      <c r="Q27" s="173">
        <v>9</v>
      </c>
      <c r="R27" s="173">
        <v>1</v>
      </c>
      <c r="S27" s="175">
        <v>373600</v>
      </c>
      <c r="T27" s="173">
        <v>0</v>
      </c>
      <c r="U27" s="173">
        <v>1</v>
      </c>
      <c r="V27" s="173">
        <v>0</v>
      </c>
      <c r="W27" s="173"/>
      <c r="X27" s="173">
        <v>0</v>
      </c>
      <c r="Y27" s="175">
        <v>0</v>
      </c>
      <c r="Z27" s="174">
        <f>S27*R27*K27*EXP(-Definitions!$E$4*tidycapex!V27)*U27</f>
        <v>373600</v>
      </c>
      <c r="AA27" s="174">
        <f>CEILING(Z27/Definitions!$F$10,10)</f>
        <v>7330</v>
      </c>
      <c r="AB27" s="176">
        <v>1</v>
      </c>
      <c r="AC27" s="177" t="s">
        <v>244</v>
      </c>
      <c r="AD27" s="177" t="s">
        <v>567</v>
      </c>
    </row>
    <row r="28" spans="1:30" s="8" customFormat="1" ht="48" x14ac:dyDescent="0.25">
      <c r="A28" s="170">
        <v>15</v>
      </c>
      <c r="B28" s="171" t="s">
        <v>245</v>
      </c>
      <c r="C28" s="171" t="s">
        <v>48</v>
      </c>
      <c r="D28" s="172" t="s">
        <v>236</v>
      </c>
      <c r="E28" s="171" t="s">
        <v>194</v>
      </c>
      <c r="F28" s="171" t="s">
        <v>140</v>
      </c>
      <c r="G28" s="171" t="s">
        <v>246</v>
      </c>
      <c r="H28" s="171" t="s">
        <v>524</v>
      </c>
      <c r="I28" s="171" t="s">
        <v>140</v>
      </c>
      <c r="J28" s="173">
        <v>2012</v>
      </c>
      <c r="K28" s="174">
        <v>1</v>
      </c>
      <c r="L28" s="174"/>
      <c r="M28" s="173" t="s">
        <v>236</v>
      </c>
      <c r="N28" s="173">
        <v>0</v>
      </c>
      <c r="O28" s="173">
        <v>1</v>
      </c>
      <c r="P28" s="173">
        <v>1</v>
      </c>
      <c r="Q28" s="173">
        <v>9</v>
      </c>
      <c r="R28" s="173">
        <v>1</v>
      </c>
      <c r="S28" s="175">
        <v>192900</v>
      </c>
      <c r="T28" s="173">
        <v>0</v>
      </c>
      <c r="U28" s="173">
        <v>1</v>
      </c>
      <c r="V28" s="173">
        <v>0</v>
      </c>
      <c r="W28" s="173"/>
      <c r="X28" s="173">
        <v>0</v>
      </c>
      <c r="Y28" s="175">
        <v>0</v>
      </c>
      <c r="Z28" s="174">
        <f>S28*R28*K28*EXP(-Definitions!$E$4*tidycapex!V28)*U28</f>
        <v>192900</v>
      </c>
      <c r="AA28" s="174">
        <f>CEILING(Z28/Definitions!$F$10,10)</f>
        <v>3790</v>
      </c>
      <c r="AB28" s="176">
        <v>1</v>
      </c>
      <c r="AC28" s="177" t="s">
        <v>247</v>
      </c>
      <c r="AD28" s="177" t="s">
        <v>568</v>
      </c>
    </row>
    <row r="29" spans="1:30" s="9" customFormat="1" ht="48" x14ac:dyDescent="0.25">
      <c r="A29" s="170">
        <v>16</v>
      </c>
      <c r="B29" s="171" t="s">
        <v>248</v>
      </c>
      <c r="C29" s="171" t="s">
        <v>120</v>
      </c>
      <c r="D29" s="172">
        <v>1</v>
      </c>
      <c r="E29" s="171" t="s">
        <v>249</v>
      </c>
      <c r="F29" s="171" t="s">
        <v>140</v>
      </c>
      <c r="G29" s="171" t="s">
        <v>217</v>
      </c>
      <c r="H29" s="171" t="s">
        <v>218</v>
      </c>
      <c r="I29" s="171" t="s">
        <v>140</v>
      </c>
      <c r="J29" s="173">
        <v>2011</v>
      </c>
      <c r="K29" s="174">
        <v>1</v>
      </c>
      <c r="L29" s="174"/>
      <c r="M29" s="173" t="s">
        <v>236</v>
      </c>
      <c r="N29" s="173">
        <v>0</v>
      </c>
      <c r="O29" s="173">
        <v>1</v>
      </c>
      <c r="P29" s="173">
        <v>1</v>
      </c>
      <c r="Q29" s="173">
        <v>8</v>
      </c>
      <c r="R29" s="173">
        <v>1</v>
      </c>
      <c r="S29" s="175">
        <v>24900</v>
      </c>
      <c r="T29" s="173">
        <v>25</v>
      </c>
      <c r="U29" s="173">
        <v>1</v>
      </c>
      <c r="V29" s="173">
        <v>11</v>
      </c>
      <c r="W29" s="173"/>
      <c r="X29" s="173">
        <v>0</v>
      </c>
      <c r="Y29" s="175">
        <v>0</v>
      </c>
      <c r="Z29" s="174">
        <f>S29*R29*K29*EXP(-Definitions!$E$4*tidycapex!V29)*U29</f>
        <v>24900</v>
      </c>
      <c r="AA29" s="174">
        <f>CEILING(Z29/Definitions!$F$10,10)</f>
        <v>490</v>
      </c>
      <c r="AB29" s="176">
        <v>1</v>
      </c>
      <c r="AC29" s="177" t="s">
        <v>250</v>
      </c>
      <c r="AD29" s="177" t="s">
        <v>569</v>
      </c>
    </row>
    <row r="30" spans="1:30" s="9" customFormat="1" ht="36" x14ac:dyDescent="0.25">
      <c r="A30" s="170">
        <v>17</v>
      </c>
      <c r="B30" s="171" t="s">
        <v>251</v>
      </c>
      <c r="C30" s="171" t="s">
        <v>120</v>
      </c>
      <c r="D30" s="172">
        <v>1</v>
      </c>
      <c r="E30" s="171" t="s">
        <v>249</v>
      </c>
      <c r="F30" s="171" t="s">
        <v>140</v>
      </c>
      <c r="G30" s="171" t="s">
        <v>217</v>
      </c>
      <c r="H30" s="171" t="s">
        <v>218</v>
      </c>
      <c r="I30" s="171" t="s">
        <v>140</v>
      </c>
      <c r="J30" s="173">
        <v>2011</v>
      </c>
      <c r="K30" s="174">
        <v>1</v>
      </c>
      <c r="L30" s="174"/>
      <c r="M30" s="173" t="s">
        <v>236</v>
      </c>
      <c r="N30" s="173">
        <v>0</v>
      </c>
      <c r="O30" s="173">
        <v>1</v>
      </c>
      <c r="P30" s="173">
        <v>1</v>
      </c>
      <c r="Q30" s="173">
        <v>3</v>
      </c>
      <c r="R30" s="173">
        <v>1</v>
      </c>
      <c r="S30" s="175">
        <v>500000</v>
      </c>
      <c r="T30" s="173">
        <v>25</v>
      </c>
      <c r="U30" s="173">
        <v>1</v>
      </c>
      <c r="V30" s="173">
        <v>0</v>
      </c>
      <c r="W30" s="173"/>
      <c r="X30" s="173">
        <v>0</v>
      </c>
      <c r="Y30" s="175"/>
      <c r="Z30" s="174">
        <f>S30*R30*K30*EXP(-Definitions!$E$4*tidycapex!V30)*U30</f>
        <v>500000</v>
      </c>
      <c r="AA30" s="174">
        <f>CEILING(Z30/Definitions!$F$10,10)</f>
        <v>9810</v>
      </c>
      <c r="AB30" s="176">
        <v>1</v>
      </c>
      <c r="AC30" s="177" t="s">
        <v>570</v>
      </c>
      <c r="AD30" s="177" t="s">
        <v>571</v>
      </c>
    </row>
    <row r="31" spans="1:30" s="9" customFormat="1" ht="108" x14ac:dyDescent="0.25">
      <c r="A31" s="170">
        <v>18</v>
      </c>
      <c r="B31" s="171" t="s">
        <v>252</v>
      </c>
      <c r="C31" s="171" t="s">
        <v>120</v>
      </c>
      <c r="D31" s="172">
        <v>1</v>
      </c>
      <c r="E31" s="171" t="s">
        <v>249</v>
      </c>
      <c r="F31" s="171" t="s">
        <v>140</v>
      </c>
      <c r="G31" s="171" t="s">
        <v>364</v>
      </c>
      <c r="H31" s="171" t="s">
        <v>364</v>
      </c>
      <c r="I31" s="171" t="s">
        <v>140</v>
      </c>
      <c r="J31" s="173">
        <v>2011</v>
      </c>
      <c r="K31" s="174">
        <v>685</v>
      </c>
      <c r="L31" s="174"/>
      <c r="M31" s="173" t="s">
        <v>139</v>
      </c>
      <c r="N31" s="173">
        <v>0</v>
      </c>
      <c r="O31" s="173">
        <v>1</v>
      </c>
      <c r="P31" s="173">
        <v>1</v>
      </c>
      <c r="Q31" s="173">
        <v>5</v>
      </c>
      <c r="R31" s="173">
        <v>1</v>
      </c>
      <c r="S31" s="175">
        <v>1000</v>
      </c>
      <c r="T31" s="173">
        <v>0</v>
      </c>
      <c r="U31" s="173">
        <v>1</v>
      </c>
      <c r="V31" s="173">
        <v>0</v>
      </c>
      <c r="W31" s="173"/>
      <c r="X31" s="173">
        <v>0</v>
      </c>
      <c r="Y31" s="175">
        <v>0</v>
      </c>
      <c r="Z31" s="174">
        <f>S31*R31*K31*EXP(-Definitions!$E$4*tidycapex!V31)*U31</f>
        <v>685000</v>
      </c>
      <c r="AA31" s="174">
        <f>CEILING(Z31/Definitions!$F$10,10)</f>
        <v>13440</v>
      </c>
      <c r="AB31" s="176">
        <v>1</v>
      </c>
      <c r="AC31" s="177" t="s">
        <v>253</v>
      </c>
      <c r="AD31" s="177" t="s">
        <v>254</v>
      </c>
    </row>
    <row r="32" spans="1:30" s="9" customFormat="1" ht="24" x14ac:dyDescent="0.25">
      <c r="A32" s="170">
        <v>19</v>
      </c>
      <c r="B32" s="171" t="s">
        <v>238</v>
      </c>
      <c r="C32" s="171" t="s">
        <v>120</v>
      </c>
      <c r="D32" s="172" t="s">
        <v>236</v>
      </c>
      <c r="E32" s="171" t="s">
        <v>249</v>
      </c>
      <c r="F32" s="171" t="s">
        <v>140</v>
      </c>
      <c r="G32" s="171" t="s">
        <v>239</v>
      </c>
      <c r="H32" s="171" t="s">
        <v>524</v>
      </c>
      <c r="I32" s="171" t="s">
        <v>140</v>
      </c>
      <c r="J32" s="173">
        <v>2011</v>
      </c>
      <c r="K32" s="174">
        <v>1</v>
      </c>
      <c r="L32" s="174"/>
      <c r="M32" s="173" t="s">
        <v>236</v>
      </c>
      <c r="N32" s="173">
        <v>0</v>
      </c>
      <c r="O32" s="173">
        <v>1</v>
      </c>
      <c r="P32" s="173">
        <v>1</v>
      </c>
      <c r="Q32" s="173">
        <v>9</v>
      </c>
      <c r="R32" s="173">
        <v>1</v>
      </c>
      <c r="S32" s="175">
        <v>118500</v>
      </c>
      <c r="T32" s="173">
        <v>0</v>
      </c>
      <c r="U32" s="173">
        <v>1</v>
      </c>
      <c r="V32" s="173">
        <v>0</v>
      </c>
      <c r="W32" s="173"/>
      <c r="X32" s="173">
        <v>0</v>
      </c>
      <c r="Y32" s="175">
        <v>0</v>
      </c>
      <c r="Z32" s="174">
        <f>S32*R32*K32*EXP(-Definitions!$E$4*tidycapex!V32)*U32</f>
        <v>118500</v>
      </c>
      <c r="AA32" s="174">
        <f>CEILING(Z32/Definitions!$F$10,10)</f>
        <v>2330</v>
      </c>
      <c r="AB32" s="176">
        <v>1</v>
      </c>
      <c r="AC32" s="177" t="s">
        <v>240</v>
      </c>
      <c r="AD32" s="177" t="s">
        <v>241</v>
      </c>
    </row>
    <row r="33" spans="1:30" s="9" customFormat="1" ht="36" x14ac:dyDescent="0.25">
      <c r="A33" s="170">
        <v>20</v>
      </c>
      <c r="B33" s="171" t="s">
        <v>242</v>
      </c>
      <c r="C33" s="171" t="s">
        <v>120</v>
      </c>
      <c r="D33" s="172" t="s">
        <v>236</v>
      </c>
      <c r="E33" s="171" t="s">
        <v>249</v>
      </c>
      <c r="F33" s="171" t="s">
        <v>140</v>
      </c>
      <c r="G33" s="171" t="s">
        <v>243</v>
      </c>
      <c r="H33" s="171" t="s">
        <v>524</v>
      </c>
      <c r="I33" s="171" t="s">
        <v>140</v>
      </c>
      <c r="J33" s="173">
        <v>2011</v>
      </c>
      <c r="K33" s="174">
        <v>1</v>
      </c>
      <c r="L33" s="174"/>
      <c r="M33" s="173" t="s">
        <v>236</v>
      </c>
      <c r="N33" s="173">
        <v>0</v>
      </c>
      <c r="O33" s="173">
        <v>1</v>
      </c>
      <c r="P33" s="173">
        <v>1</v>
      </c>
      <c r="Q33" s="173">
        <v>9</v>
      </c>
      <c r="R33" s="173">
        <v>1</v>
      </c>
      <c r="S33" s="175">
        <v>130400</v>
      </c>
      <c r="T33" s="173">
        <v>0</v>
      </c>
      <c r="U33" s="173">
        <v>1</v>
      </c>
      <c r="V33" s="173">
        <v>0</v>
      </c>
      <c r="W33" s="173"/>
      <c r="X33" s="173">
        <v>0</v>
      </c>
      <c r="Y33" s="175">
        <v>0</v>
      </c>
      <c r="Z33" s="174">
        <f>S33*R33*K33*EXP(-Definitions!$E$4*tidycapex!V33)*U33</f>
        <v>130400</v>
      </c>
      <c r="AA33" s="174">
        <f>CEILING(Z33/Definitions!$F$10,10)</f>
        <v>2560</v>
      </c>
      <c r="AB33" s="176">
        <v>1</v>
      </c>
      <c r="AC33" s="177" t="s">
        <v>244</v>
      </c>
      <c r="AD33" s="177" t="s">
        <v>567</v>
      </c>
    </row>
    <row r="34" spans="1:30" s="9" customFormat="1" ht="48" x14ac:dyDescent="0.25">
      <c r="A34" s="170">
        <v>21</v>
      </c>
      <c r="B34" s="171" t="s">
        <v>245</v>
      </c>
      <c r="C34" s="171" t="s">
        <v>120</v>
      </c>
      <c r="D34" s="172" t="s">
        <v>236</v>
      </c>
      <c r="E34" s="171" t="s">
        <v>249</v>
      </c>
      <c r="F34" s="171" t="s">
        <v>140</v>
      </c>
      <c r="G34" s="171" t="s">
        <v>246</v>
      </c>
      <c r="H34" s="171" t="s">
        <v>524</v>
      </c>
      <c r="I34" s="171" t="s">
        <v>140</v>
      </c>
      <c r="J34" s="173">
        <v>2011</v>
      </c>
      <c r="K34" s="174">
        <v>1</v>
      </c>
      <c r="L34" s="174"/>
      <c r="M34" s="173" t="s">
        <v>236</v>
      </c>
      <c r="N34" s="173">
        <v>0</v>
      </c>
      <c r="O34" s="173">
        <v>1</v>
      </c>
      <c r="P34" s="173">
        <v>1</v>
      </c>
      <c r="Q34" s="173">
        <v>9</v>
      </c>
      <c r="R34" s="173">
        <v>1</v>
      </c>
      <c r="S34" s="175">
        <v>71700</v>
      </c>
      <c r="T34" s="173">
        <v>0</v>
      </c>
      <c r="U34" s="173">
        <v>1</v>
      </c>
      <c r="V34" s="173">
        <v>0</v>
      </c>
      <c r="W34" s="173"/>
      <c r="X34" s="173">
        <v>0</v>
      </c>
      <c r="Y34" s="175">
        <v>0</v>
      </c>
      <c r="Z34" s="174">
        <f>S34*R34*K34*EXP(-Definitions!$E$4*tidycapex!V34)*U34</f>
        <v>71700</v>
      </c>
      <c r="AA34" s="174">
        <f>CEILING(Z34/Definitions!$F$10,10)</f>
        <v>1410</v>
      </c>
      <c r="AB34" s="176">
        <v>1</v>
      </c>
      <c r="AC34" s="177" t="s">
        <v>247</v>
      </c>
      <c r="AD34" s="177" t="s">
        <v>568</v>
      </c>
    </row>
    <row r="35" spans="1:30" s="8" customFormat="1" ht="24" x14ac:dyDescent="0.25">
      <c r="A35" s="170">
        <v>22</v>
      </c>
      <c r="B35" s="171" t="s">
        <v>255</v>
      </c>
      <c r="C35" s="171" t="s">
        <v>84</v>
      </c>
      <c r="D35" s="172">
        <v>1</v>
      </c>
      <c r="E35" s="171" t="s">
        <v>194</v>
      </c>
      <c r="F35" s="171" t="s">
        <v>140</v>
      </c>
      <c r="G35" s="171" t="s">
        <v>256</v>
      </c>
      <c r="H35" s="171" t="s">
        <v>257</v>
      </c>
      <c r="I35" s="171" t="s">
        <v>140</v>
      </c>
      <c r="J35" s="173">
        <v>2011</v>
      </c>
      <c r="K35" s="174">
        <v>313860</v>
      </c>
      <c r="L35" s="211"/>
      <c r="M35" s="173" t="s">
        <v>258</v>
      </c>
      <c r="N35" s="173">
        <v>4</v>
      </c>
      <c r="O35" s="173">
        <v>3</v>
      </c>
      <c r="P35" s="173">
        <v>1</v>
      </c>
      <c r="Q35" s="173">
        <v>5</v>
      </c>
      <c r="R35" s="173">
        <v>0.03</v>
      </c>
      <c r="S35" s="175">
        <v>200</v>
      </c>
      <c r="T35" s="173">
        <v>0</v>
      </c>
      <c r="U35" s="173">
        <v>1</v>
      </c>
      <c r="V35" s="173">
        <v>0</v>
      </c>
      <c r="W35" s="211"/>
      <c r="X35" s="173">
        <v>0</v>
      </c>
      <c r="Y35" s="175">
        <v>0</v>
      </c>
      <c r="Z35" s="174">
        <f>S35*R35*K35*EXP(-Definitions!$E$4*tidycapex!V35)*U35</f>
        <v>1883160</v>
      </c>
      <c r="AA35" s="174">
        <f>CEILING(Z35/Definitions!$F$10,10)</f>
        <v>36930</v>
      </c>
      <c r="AB35" s="176">
        <v>1</v>
      </c>
      <c r="AC35" s="177" t="s">
        <v>259</v>
      </c>
      <c r="AD35" s="177" t="s">
        <v>572</v>
      </c>
    </row>
    <row r="36" spans="1:30" s="8" customFormat="1" ht="48" x14ac:dyDescent="0.25">
      <c r="A36" s="170">
        <v>23</v>
      </c>
      <c r="B36" s="171" t="s">
        <v>248</v>
      </c>
      <c r="C36" s="171" t="s">
        <v>84</v>
      </c>
      <c r="D36" s="172">
        <v>1</v>
      </c>
      <c r="E36" s="171" t="s">
        <v>194</v>
      </c>
      <c r="F36" s="171" t="s">
        <v>140</v>
      </c>
      <c r="G36" s="171" t="s">
        <v>217</v>
      </c>
      <c r="H36" s="171" t="s">
        <v>218</v>
      </c>
      <c r="I36" s="171" t="s">
        <v>140</v>
      </c>
      <c r="J36" s="173">
        <v>2011</v>
      </c>
      <c r="K36" s="174">
        <v>1</v>
      </c>
      <c r="L36" s="211"/>
      <c r="M36" s="173" t="s">
        <v>236</v>
      </c>
      <c r="N36" s="173">
        <v>0</v>
      </c>
      <c r="O36" s="173">
        <v>1</v>
      </c>
      <c r="P36" s="173">
        <v>1</v>
      </c>
      <c r="Q36" s="173">
        <v>8</v>
      </c>
      <c r="R36" s="173">
        <v>1</v>
      </c>
      <c r="S36" s="175">
        <v>721140</v>
      </c>
      <c r="T36" s="173">
        <v>25</v>
      </c>
      <c r="U36" s="173">
        <v>0</v>
      </c>
      <c r="V36" s="173">
        <v>11</v>
      </c>
      <c r="W36" s="211"/>
      <c r="X36" s="173">
        <v>1</v>
      </c>
      <c r="Y36" s="175">
        <v>14140</v>
      </c>
      <c r="Z36" s="174">
        <f>S36*R36*K36*EXP(-Definitions!$E$4*tidycapex!V36)*U36</f>
        <v>0</v>
      </c>
      <c r="AA36" s="174">
        <f>CEILING(Z36/Definitions!$F$10,10)</f>
        <v>0</v>
      </c>
      <c r="AB36" s="176">
        <v>1</v>
      </c>
      <c r="AC36" s="177" t="s">
        <v>271</v>
      </c>
      <c r="AD36" s="177" t="s">
        <v>573</v>
      </c>
    </row>
    <row r="37" spans="1:30" s="8" customFormat="1" ht="72" x14ac:dyDescent="0.25">
      <c r="A37" s="170">
        <v>24</v>
      </c>
      <c r="B37" s="171" t="s">
        <v>260</v>
      </c>
      <c r="C37" s="171" t="s">
        <v>84</v>
      </c>
      <c r="D37" s="172">
        <v>1</v>
      </c>
      <c r="E37" s="171" t="s">
        <v>194</v>
      </c>
      <c r="F37" s="171" t="s">
        <v>140</v>
      </c>
      <c r="G37" s="171" t="s">
        <v>217</v>
      </c>
      <c r="H37" s="171" t="s">
        <v>218</v>
      </c>
      <c r="I37" s="171" t="s">
        <v>140</v>
      </c>
      <c r="J37" s="173">
        <v>2011</v>
      </c>
      <c r="K37" s="174">
        <v>102</v>
      </c>
      <c r="L37" s="211"/>
      <c r="M37" s="173" t="s">
        <v>261</v>
      </c>
      <c r="N37" s="173">
        <v>3</v>
      </c>
      <c r="O37" s="173">
        <v>1</v>
      </c>
      <c r="P37" s="173">
        <v>1</v>
      </c>
      <c r="Q37" s="173">
        <v>8</v>
      </c>
      <c r="R37" s="173">
        <v>1</v>
      </c>
      <c r="S37" s="175">
        <v>70000</v>
      </c>
      <c r="T37" s="173">
        <v>25</v>
      </c>
      <c r="U37" s="173">
        <v>1</v>
      </c>
      <c r="V37" s="173">
        <v>11</v>
      </c>
      <c r="W37" s="211"/>
      <c r="X37" s="173">
        <v>0</v>
      </c>
      <c r="Y37" s="175">
        <v>0</v>
      </c>
      <c r="Z37" s="174">
        <f>S37*R37*K37*EXP(-Definitions!$E$4*tidycapex!V37)*U37</f>
        <v>7140000</v>
      </c>
      <c r="AA37" s="174">
        <f>CEILING(Z37/Definitions!$F$10,10)</f>
        <v>140000</v>
      </c>
      <c r="AB37" s="176">
        <v>1</v>
      </c>
      <c r="AC37" s="177" t="s">
        <v>574</v>
      </c>
      <c r="AD37" s="177" t="s">
        <v>575</v>
      </c>
    </row>
    <row r="38" spans="1:30" s="8" customFormat="1" ht="48" x14ac:dyDescent="0.25">
      <c r="A38" s="170">
        <v>25</v>
      </c>
      <c r="B38" s="171" t="s">
        <v>384</v>
      </c>
      <c r="C38" s="171" t="s">
        <v>84</v>
      </c>
      <c r="D38" s="172">
        <v>1</v>
      </c>
      <c r="E38" s="171" t="s">
        <v>194</v>
      </c>
      <c r="F38" s="171" t="s">
        <v>140</v>
      </c>
      <c r="G38" s="171" t="s">
        <v>226</v>
      </c>
      <c r="H38" s="171" t="s">
        <v>226</v>
      </c>
      <c r="I38" s="171" t="s">
        <v>140</v>
      </c>
      <c r="J38" s="173">
        <v>2011</v>
      </c>
      <c r="K38" s="174">
        <v>8640</v>
      </c>
      <c r="L38" s="211"/>
      <c r="M38" s="173" t="s">
        <v>139</v>
      </c>
      <c r="N38" s="173">
        <v>3</v>
      </c>
      <c r="O38" s="173">
        <v>1</v>
      </c>
      <c r="P38" s="173">
        <v>1</v>
      </c>
      <c r="Q38" s="173">
        <v>8</v>
      </c>
      <c r="R38" s="173">
        <v>1</v>
      </c>
      <c r="S38" s="175">
        <v>2000</v>
      </c>
      <c r="T38" s="173">
        <v>25</v>
      </c>
      <c r="U38" s="173">
        <v>1</v>
      </c>
      <c r="V38" s="173">
        <v>16</v>
      </c>
      <c r="W38" s="211"/>
      <c r="X38" s="173">
        <v>0</v>
      </c>
      <c r="Y38" s="175">
        <v>0</v>
      </c>
      <c r="Z38" s="174">
        <f>S38*R38*K38*EXP(-Definitions!$E$4*tidycapex!V38)*U38</f>
        <v>17280000</v>
      </c>
      <c r="AA38" s="174">
        <f>CEILING(Z38/Definitions!$F$10,10)</f>
        <v>338830</v>
      </c>
      <c r="AB38" s="176">
        <v>1</v>
      </c>
      <c r="AC38" s="177" t="s">
        <v>576</v>
      </c>
      <c r="AD38" s="177" t="s">
        <v>577</v>
      </c>
    </row>
    <row r="39" spans="1:30" s="8" customFormat="1" ht="60" x14ac:dyDescent="0.25">
      <c r="A39" s="170">
        <v>26</v>
      </c>
      <c r="B39" s="171" t="s">
        <v>262</v>
      </c>
      <c r="C39" s="171" t="s">
        <v>84</v>
      </c>
      <c r="D39" s="172">
        <v>1</v>
      </c>
      <c r="E39" s="171" t="s">
        <v>194</v>
      </c>
      <c r="F39" s="171" t="s">
        <v>140</v>
      </c>
      <c r="G39" s="171" t="s">
        <v>578</v>
      </c>
      <c r="H39" s="171" t="s">
        <v>257</v>
      </c>
      <c r="I39" s="171" t="s">
        <v>140</v>
      </c>
      <c r="J39" s="173">
        <v>2011</v>
      </c>
      <c r="K39" s="174">
        <v>10462</v>
      </c>
      <c r="L39" s="211"/>
      <c r="M39" s="173" t="s">
        <v>139</v>
      </c>
      <c r="N39" s="173">
        <v>3</v>
      </c>
      <c r="O39" s="173">
        <v>2</v>
      </c>
      <c r="P39" s="173">
        <v>0</v>
      </c>
      <c r="Q39" s="173">
        <v>4</v>
      </c>
      <c r="R39" s="173">
        <v>1</v>
      </c>
      <c r="S39" s="175">
        <v>4000</v>
      </c>
      <c r="T39" s="173">
        <v>0</v>
      </c>
      <c r="U39" s="173">
        <v>0.1</v>
      </c>
      <c r="V39" s="173">
        <v>0</v>
      </c>
      <c r="W39" s="211"/>
      <c r="X39" s="173">
        <v>1</v>
      </c>
      <c r="Y39" s="175">
        <v>905370</v>
      </c>
      <c r="Z39" s="174">
        <f>S39*R39*K39*EXP(-Definitions!$E$4*tidycapex!V39)*U39</f>
        <v>4184800</v>
      </c>
      <c r="AA39" s="174">
        <f>CEILING(Z39/Definitions!$F$10,10)</f>
        <v>82060</v>
      </c>
      <c r="AB39" s="176">
        <v>2</v>
      </c>
      <c r="AC39" s="177" t="s">
        <v>263</v>
      </c>
      <c r="AD39" s="177" t="s">
        <v>264</v>
      </c>
    </row>
    <row r="40" spans="1:30" s="8" customFormat="1" ht="72" x14ac:dyDescent="0.25">
      <c r="A40" s="170">
        <v>27</v>
      </c>
      <c r="B40" s="171" t="s">
        <v>702</v>
      </c>
      <c r="C40" s="171" t="s">
        <v>84</v>
      </c>
      <c r="D40" s="172">
        <v>1</v>
      </c>
      <c r="E40" s="171" t="s">
        <v>194</v>
      </c>
      <c r="F40" s="171" t="s">
        <v>140</v>
      </c>
      <c r="G40" s="171" t="s">
        <v>265</v>
      </c>
      <c r="H40" s="171" t="s">
        <v>266</v>
      </c>
      <c r="I40" s="171" t="s">
        <v>140</v>
      </c>
      <c r="J40" s="173">
        <v>2011</v>
      </c>
      <c r="K40" s="174">
        <v>1</v>
      </c>
      <c r="L40" s="211"/>
      <c r="M40" s="173" t="s">
        <v>236</v>
      </c>
      <c r="N40" s="173">
        <v>3</v>
      </c>
      <c r="O40" s="173">
        <v>3</v>
      </c>
      <c r="P40" s="173">
        <v>1</v>
      </c>
      <c r="Q40" s="173">
        <v>6</v>
      </c>
      <c r="R40" s="173">
        <v>1</v>
      </c>
      <c r="S40" s="175">
        <v>600000</v>
      </c>
      <c r="T40" s="173">
        <v>25</v>
      </c>
      <c r="U40" s="173">
        <v>0</v>
      </c>
      <c r="V40" s="173">
        <v>2</v>
      </c>
      <c r="W40" s="211"/>
      <c r="X40" s="173">
        <v>1</v>
      </c>
      <c r="Y40" s="175">
        <v>246165</v>
      </c>
      <c r="Z40" s="174">
        <f>S40*R40*K40*EXP(-Definitions!$E$4*tidycapex!V40)*U40</f>
        <v>0</v>
      </c>
      <c r="AA40" s="174">
        <f>CEILING(Z40/Definitions!$F$10,10)</f>
        <v>0</v>
      </c>
      <c r="AB40" s="176">
        <v>2</v>
      </c>
      <c r="AC40" s="177" t="s">
        <v>267</v>
      </c>
      <c r="AD40" s="177" t="s">
        <v>268</v>
      </c>
    </row>
    <row r="41" spans="1:30" s="8" customFormat="1" ht="72" x14ac:dyDescent="0.25">
      <c r="A41" s="170">
        <v>27</v>
      </c>
      <c r="B41" s="171" t="s">
        <v>702</v>
      </c>
      <c r="C41" s="171" t="s">
        <v>84</v>
      </c>
      <c r="D41" s="172">
        <v>1</v>
      </c>
      <c r="E41" s="171" t="s">
        <v>194</v>
      </c>
      <c r="F41" s="171" t="s">
        <v>140</v>
      </c>
      <c r="G41" s="171" t="s">
        <v>265</v>
      </c>
      <c r="H41" s="171" t="s">
        <v>266</v>
      </c>
      <c r="I41" s="171" t="s">
        <v>140</v>
      </c>
      <c r="J41" s="173">
        <v>2011</v>
      </c>
      <c r="K41" s="174">
        <v>1</v>
      </c>
      <c r="L41" s="211"/>
      <c r="M41" s="173" t="s">
        <v>236</v>
      </c>
      <c r="N41" s="173">
        <v>3</v>
      </c>
      <c r="O41" s="173">
        <v>3</v>
      </c>
      <c r="P41" s="173">
        <v>1</v>
      </c>
      <c r="Q41" s="173">
        <v>6</v>
      </c>
      <c r="R41" s="173">
        <v>1</v>
      </c>
      <c r="S41" s="175">
        <v>600000</v>
      </c>
      <c r="T41" s="173">
        <v>25</v>
      </c>
      <c r="U41" s="173">
        <v>1</v>
      </c>
      <c r="V41" s="173">
        <v>0</v>
      </c>
      <c r="W41" s="211"/>
      <c r="X41" s="173">
        <v>1</v>
      </c>
      <c r="Y41" s="175"/>
      <c r="Z41" s="174">
        <f>S41*R41*K41*EXP(-Definitions!$E$4*tidycapex!V41)*U41</f>
        <v>600000</v>
      </c>
      <c r="AA41" s="174">
        <f>CEILING(Z41/Definitions!$F$10,10)</f>
        <v>11770</v>
      </c>
      <c r="AB41" s="176">
        <v>2</v>
      </c>
      <c r="AC41" s="177" t="s">
        <v>267</v>
      </c>
      <c r="AD41" s="177" t="s">
        <v>268</v>
      </c>
    </row>
    <row r="42" spans="1:30" s="8" customFormat="1" ht="108" x14ac:dyDescent="0.25">
      <c r="A42" s="170">
        <v>28</v>
      </c>
      <c r="B42" s="171" t="s">
        <v>269</v>
      </c>
      <c r="C42" s="171" t="s">
        <v>84</v>
      </c>
      <c r="D42" s="172">
        <v>1</v>
      </c>
      <c r="E42" s="171" t="s">
        <v>194</v>
      </c>
      <c r="F42" s="171" t="s">
        <v>140</v>
      </c>
      <c r="G42" s="171" t="s">
        <v>364</v>
      </c>
      <c r="H42" s="171" t="s">
        <v>364</v>
      </c>
      <c r="I42" s="171" t="s">
        <v>140</v>
      </c>
      <c r="J42" s="173">
        <v>2011</v>
      </c>
      <c r="K42" s="174">
        <v>1</v>
      </c>
      <c r="L42" s="211"/>
      <c r="M42" s="173" t="s">
        <v>236</v>
      </c>
      <c r="N42" s="173">
        <v>3</v>
      </c>
      <c r="O42" s="173">
        <v>2</v>
      </c>
      <c r="P42" s="173">
        <v>1</v>
      </c>
      <c r="Q42" s="173">
        <v>5</v>
      </c>
      <c r="R42" s="173">
        <v>1</v>
      </c>
      <c r="S42" s="175">
        <v>606800</v>
      </c>
      <c r="T42" s="173">
        <v>0</v>
      </c>
      <c r="U42" s="173">
        <v>1</v>
      </c>
      <c r="V42" s="173">
        <v>0</v>
      </c>
      <c r="W42" s="211"/>
      <c r="X42" s="173">
        <v>0</v>
      </c>
      <c r="Y42" s="175">
        <v>0</v>
      </c>
      <c r="Z42" s="174">
        <f>S42*R42*K42*EXP(-Definitions!$E$4*tidycapex!V42)*U42</f>
        <v>606800</v>
      </c>
      <c r="AA42" s="174">
        <f>CEILING(Z42/Definitions!$F$10,10)</f>
        <v>11900</v>
      </c>
      <c r="AB42" s="176">
        <v>1</v>
      </c>
      <c r="AC42" s="177" t="s">
        <v>270</v>
      </c>
      <c r="AD42" s="177" t="s">
        <v>254</v>
      </c>
    </row>
    <row r="43" spans="1:30" s="8" customFormat="1" ht="24" x14ac:dyDescent="0.25">
      <c r="A43" s="170">
        <v>29</v>
      </c>
      <c r="B43" s="171" t="s">
        <v>238</v>
      </c>
      <c r="C43" s="171" t="s">
        <v>84</v>
      </c>
      <c r="D43" s="172" t="s">
        <v>236</v>
      </c>
      <c r="E43" s="171" t="s">
        <v>194</v>
      </c>
      <c r="F43" s="171" t="s">
        <v>140</v>
      </c>
      <c r="G43" s="171" t="s">
        <v>239</v>
      </c>
      <c r="H43" s="171" t="s">
        <v>524</v>
      </c>
      <c r="I43" s="171" t="s">
        <v>140</v>
      </c>
      <c r="J43" s="173">
        <v>2011</v>
      </c>
      <c r="K43" s="174">
        <v>1</v>
      </c>
      <c r="L43" s="211"/>
      <c r="M43" s="173" t="s">
        <v>236</v>
      </c>
      <c r="N43" s="173">
        <v>0</v>
      </c>
      <c r="O43" s="173">
        <v>1</v>
      </c>
      <c r="P43" s="173">
        <v>1</v>
      </c>
      <c r="Q43" s="173">
        <v>9</v>
      </c>
      <c r="R43" s="173">
        <v>1</v>
      </c>
      <c r="S43" s="175">
        <v>727500</v>
      </c>
      <c r="T43" s="173">
        <v>0</v>
      </c>
      <c r="U43" s="173">
        <v>1</v>
      </c>
      <c r="V43" s="173">
        <v>0</v>
      </c>
      <c r="W43" s="211"/>
      <c r="X43" s="173">
        <v>0</v>
      </c>
      <c r="Y43" s="175">
        <v>0</v>
      </c>
      <c r="Z43" s="174">
        <f>S43*R43*K43*EXP(-Definitions!$E$4*tidycapex!V43)*U43</f>
        <v>727500</v>
      </c>
      <c r="AA43" s="174">
        <f>CEILING(Z43/Definitions!$F$10,10)</f>
        <v>14270</v>
      </c>
      <c r="AB43" s="176">
        <v>1</v>
      </c>
      <c r="AC43" s="177" t="s">
        <v>240</v>
      </c>
      <c r="AD43" s="177" t="s">
        <v>241</v>
      </c>
    </row>
    <row r="44" spans="1:30" s="8" customFormat="1" ht="36" x14ac:dyDescent="0.25">
      <c r="A44" s="170">
        <v>30</v>
      </c>
      <c r="B44" s="171" t="s">
        <v>242</v>
      </c>
      <c r="C44" s="171" t="s">
        <v>84</v>
      </c>
      <c r="D44" s="172" t="s">
        <v>236</v>
      </c>
      <c r="E44" s="171" t="s">
        <v>194</v>
      </c>
      <c r="F44" s="171" t="s">
        <v>140</v>
      </c>
      <c r="G44" s="171" t="s">
        <v>243</v>
      </c>
      <c r="H44" s="171" t="s">
        <v>524</v>
      </c>
      <c r="I44" s="171" t="s">
        <v>140</v>
      </c>
      <c r="J44" s="173">
        <v>2011</v>
      </c>
      <c r="K44" s="174">
        <v>1</v>
      </c>
      <c r="L44" s="211"/>
      <c r="M44" s="173" t="s">
        <v>236</v>
      </c>
      <c r="N44" s="173">
        <v>0</v>
      </c>
      <c r="O44" s="173">
        <v>1</v>
      </c>
      <c r="P44" s="173">
        <v>1</v>
      </c>
      <c r="Q44" s="173">
        <v>9</v>
      </c>
      <c r="R44" s="173">
        <v>1</v>
      </c>
      <c r="S44" s="175">
        <v>800300</v>
      </c>
      <c r="T44" s="173">
        <v>0</v>
      </c>
      <c r="U44" s="173">
        <v>1</v>
      </c>
      <c r="V44" s="173">
        <v>0</v>
      </c>
      <c r="W44" s="211"/>
      <c r="X44" s="173">
        <v>0</v>
      </c>
      <c r="Y44" s="175">
        <v>0</v>
      </c>
      <c r="Z44" s="174">
        <f>S44*R44*K44*EXP(-Definitions!$E$4*tidycapex!V44)*U44</f>
        <v>800300</v>
      </c>
      <c r="AA44" s="174">
        <f>CEILING(Z44/Definitions!$F$10,10)</f>
        <v>15700</v>
      </c>
      <c r="AB44" s="176">
        <v>1</v>
      </c>
      <c r="AC44" s="177" t="s">
        <v>244</v>
      </c>
      <c r="AD44" s="177" t="s">
        <v>567</v>
      </c>
    </row>
    <row r="45" spans="1:30" s="8" customFormat="1" ht="48" x14ac:dyDescent="0.25">
      <c r="A45" s="170">
        <v>31</v>
      </c>
      <c r="B45" s="171" t="s">
        <v>245</v>
      </c>
      <c r="C45" s="171" t="s">
        <v>84</v>
      </c>
      <c r="D45" s="172" t="s">
        <v>236</v>
      </c>
      <c r="E45" s="171" t="s">
        <v>194</v>
      </c>
      <c r="F45" s="171" t="s">
        <v>140</v>
      </c>
      <c r="G45" s="171" t="s">
        <v>246</v>
      </c>
      <c r="H45" s="171" t="s">
        <v>524</v>
      </c>
      <c r="I45" s="171" t="s">
        <v>140</v>
      </c>
      <c r="J45" s="173">
        <v>2011</v>
      </c>
      <c r="K45" s="174">
        <v>1</v>
      </c>
      <c r="L45" s="211"/>
      <c r="M45" s="173" t="s">
        <v>236</v>
      </c>
      <c r="N45" s="173">
        <v>0</v>
      </c>
      <c r="O45" s="173">
        <v>1</v>
      </c>
      <c r="P45" s="173">
        <v>1</v>
      </c>
      <c r="Q45" s="173">
        <v>9</v>
      </c>
      <c r="R45" s="173">
        <v>1</v>
      </c>
      <c r="S45" s="175">
        <v>440200</v>
      </c>
      <c r="T45" s="173">
        <v>0</v>
      </c>
      <c r="U45" s="173">
        <v>1</v>
      </c>
      <c r="V45" s="173">
        <v>0</v>
      </c>
      <c r="W45" s="211"/>
      <c r="X45" s="173">
        <v>0</v>
      </c>
      <c r="Y45" s="175">
        <v>0</v>
      </c>
      <c r="Z45" s="174">
        <f>S45*R45*K45*EXP(-Definitions!$E$4*tidycapex!V45)*U45</f>
        <v>440200</v>
      </c>
      <c r="AA45" s="174">
        <f>CEILING(Z45/Definitions!$F$10,10)</f>
        <v>8640</v>
      </c>
      <c r="AB45" s="178">
        <v>1</v>
      </c>
      <c r="AC45" s="177" t="s">
        <v>247</v>
      </c>
      <c r="AD45" s="177" t="s">
        <v>568</v>
      </c>
    </row>
    <row r="46" spans="1:30" s="8" customFormat="1" ht="48" x14ac:dyDescent="0.25">
      <c r="A46" s="170">
        <v>32</v>
      </c>
      <c r="B46" s="171" t="s">
        <v>248</v>
      </c>
      <c r="C46" s="171" t="s">
        <v>102</v>
      </c>
      <c r="D46" s="172">
        <v>1</v>
      </c>
      <c r="E46" s="171" t="s">
        <v>194</v>
      </c>
      <c r="F46" s="171" t="s">
        <v>140</v>
      </c>
      <c r="G46" s="171" t="s">
        <v>217</v>
      </c>
      <c r="H46" s="171" t="s">
        <v>218</v>
      </c>
      <c r="I46" s="171" t="s">
        <v>140</v>
      </c>
      <c r="J46" s="173">
        <v>2012</v>
      </c>
      <c r="K46" s="174">
        <v>1</v>
      </c>
      <c r="L46" s="211"/>
      <c r="M46" s="173" t="s">
        <v>236</v>
      </c>
      <c r="N46" s="173">
        <v>0</v>
      </c>
      <c r="O46" s="173">
        <v>1</v>
      </c>
      <c r="P46" s="173">
        <v>1</v>
      </c>
      <c r="Q46" s="173">
        <v>8</v>
      </c>
      <c r="R46" s="173">
        <v>1</v>
      </c>
      <c r="S46" s="175">
        <v>4808790</v>
      </c>
      <c r="T46" s="173">
        <v>25</v>
      </c>
      <c r="U46" s="173">
        <v>0</v>
      </c>
      <c r="V46" s="173">
        <v>11</v>
      </c>
      <c r="W46" s="211"/>
      <c r="X46" s="173">
        <v>1</v>
      </c>
      <c r="Y46" s="175">
        <v>94290</v>
      </c>
      <c r="Z46" s="174">
        <f>S46*R46*K46*EXP(-Definitions!$E$4*tidycapex!V46)*U46</f>
        <v>0</v>
      </c>
      <c r="AA46" s="174">
        <f>CEILING(Z46/Definitions!$F$10,10)</f>
        <v>0</v>
      </c>
      <c r="AB46" s="176">
        <v>0</v>
      </c>
      <c r="AC46" s="177" t="s">
        <v>271</v>
      </c>
      <c r="AD46" s="177" t="s">
        <v>573</v>
      </c>
    </row>
    <row r="47" spans="1:30" s="9" customFormat="1" ht="72" x14ac:dyDescent="0.25">
      <c r="A47" s="170">
        <v>33</v>
      </c>
      <c r="B47" s="171" t="s">
        <v>260</v>
      </c>
      <c r="C47" s="171" t="s">
        <v>102</v>
      </c>
      <c r="D47" s="172">
        <v>1</v>
      </c>
      <c r="E47" s="171" t="s">
        <v>194</v>
      </c>
      <c r="F47" s="171" t="s">
        <v>140</v>
      </c>
      <c r="G47" s="171" t="s">
        <v>217</v>
      </c>
      <c r="H47" s="171" t="s">
        <v>218</v>
      </c>
      <c r="I47" s="171" t="s">
        <v>140</v>
      </c>
      <c r="J47" s="173">
        <v>2012</v>
      </c>
      <c r="K47" s="174">
        <v>102</v>
      </c>
      <c r="L47" s="211"/>
      <c r="M47" s="173" t="s">
        <v>261</v>
      </c>
      <c r="N47" s="173">
        <v>3</v>
      </c>
      <c r="O47" s="173">
        <v>1</v>
      </c>
      <c r="P47" s="173">
        <v>1</v>
      </c>
      <c r="Q47" s="173">
        <v>8</v>
      </c>
      <c r="R47" s="173">
        <v>1</v>
      </c>
      <c r="S47" s="175">
        <v>35000</v>
      </c>
      <c r="T47" s="173">
        <v>25</v>
      </c>
      <c r="U47" s="173">
        <v>1</v>
      </c>
      <c r="V47" s="173">
        <v>11</v>
      </c>
      <c r="W47" s="211"/>
      <c r="X47" s="173">
        <v>0</v>
      </c>
      <c r="Y47" s="175">
        <v>0</v>
      </c>
      <c r="Z47" s="174">
        <f>S47*R47*K47*EXP(-Definitions!$E$4*tidycapex!V47)*U47</f>
        <v>3570000</v>
      </c>
      <c r="AA47" s="174">
        <f>CEILING(Z47/Definitions!$F$10,10)</f>
        <v>70000</v>
      </c>
      <c r="AB47" s="176">
        <v>1</v>
      </c>
      <c r="AC47" s="177" t="s">
        <v>574</v>
      </c>
      <c r="AD47" s="177" t="s">
        <v>575</v>
      </c>
    </row>
    <row r="48" spans="1:30" s="9" customFormat="1" ht="48" x14ac:dyDescent="0.25">
      <c r="A48" s="170">
        <v>34</v>
      </c>
      <c r="B48" s="171" t="s">
        <v>272</v>
      </c>
      <c r="C48" s="171" t="s">
        <v>102</v>
      </c>
      <c r="D48" s="172">
        <v>1</v>
      </c>
      <c r="E48" s="171" t="s">
        <v>194</v>
      </c>
      <c r="F48" s="171" t="s">
        <v>140</v>
      </c>
      <c r="G48" s="171" t="s">
        <v>265</v>
      </c>
      <c r="H48" s="171" t="s">
        <v>266</v>
      </c>
      <c r="I48" s="171" t="s">
        <v>140</v>
      </c>
      <c r="J48" s="173">
        <v>2012</v>
      </c>
      <c r="K48" s="174">
        <v>1</v>
      </c>
      <c r="L48" s="211"/>
      <c r="M48" s="173" t="s">
        <v>236</v>
      </c>
      <c r="N48" s="173">
        <v>0</v>
      </c>
      <c r="O48" s="173">
        <v>1</v>
      </c>
      <c r="P48" s="173">
        <v>1</v>
      </c>
      <c r="Q48" s="173">
        <v>1</v>
      </c>
      <c r="R48" s="173">
        <v>1</v>
      </c>
      <c r="S48" s="175">
        <v>12217050</v>
      </c>
      <c r="T48" s="173">
        <v>0</v>
      </c>
      <c r="U48" s="173">
        <v>0</v>
      </c>
      <c r="V48" s="173">
        <v>0</v>
      </c>
      <c r="W48" s="211"/>
      <c r="X48" s="173">
        <v>1</v>
      </c>
      <c r="Y48" s="175">
        <v>239500</v>
      </c>
      <c r="Z48" s="174">
        <f>S48*R48*K48*EXP(-Definitions!$E$4*tidycapex!V48)*U48</f>
        <v>0</v>
      </c>
      <c r="AA48" s="174">
        <f>CEILING(Z48/Definitions!$F$10,10)</f>
        <v>0</v>
      </c>
      <c r="AB48" s="176">
        <v>0</v>
      </c>
      <c r="AC48" s="177" t="s">
        <v>273</v>
      </c>
      <c r="AD48" s="177" t="s">
        <v>573</v>
      </c>
    </row>
    <row r="49" spans="1:30" s="9" customFormat="1" ht="36" x14ac:dyDescent="0.25">
      <c r="A49" s="170">
        <v>35</v>
      </c>
      <c r="B49" s="171" t="s">
        <v>579</v>
      </c>
      <c r="C49" s="171" t="s">
        <v>102</v>
      </c>
      <c r="D49" s="172">
        <v>1</v>
      </c>
      <c r="E49" s="171" t="s">
        <v>194</v>
      </c>
      <c r="F49" s="171" t="s">
        <v>140</v>
      </c>
      <c r="G49" s="171" t="s">
        <v>256</v>
      </c>
      <c r="H49" s="171" t="s">
        <v>257</v>
      </c>
      <c r="I49" s="171" t="s">
        <v>140</v>
      </c>
      <c r="J49" s="173">
        <v>2012</v>
      </c>
      <c r="K49" s="174">
        <v>1</v>
      </c>
      <c r="L49" s="211"/>
      <c r="M49" s="173" t="s">
        <v>236</v>
      </c>
      <c r="N49" s="173">
        <v>4</v>
      </c>
      <c r="O49" s="173">
        <v>3</v>
      </c>
      <c r="P49" s="173">
        <v>1</v>
      </c>
      <c r="Q49" s="173">
        <v>3</v>
      </c>
      <c r="R49" s="173">
        <v>1</v>
      </c>
      <c r="S49" s="175">
        <v>5793600</v>
      </c>
      <c r="T49" s="173">
        <v>0</v>
      </c>
      <c r="U49" s="173">
        <v>0</v>
      </c>
      <c r="V49" s="173">
        <v>0</v>
      </c>
      <c r="W49" s="211"/>
      <c r="X49" s="173">
        <v>1</v>
      </c>
      <c r="Y49" s="175">
        <v>113600</v>
      </c>
      <c r="Z49" s="174">
        <f>S49*R49*K49*EXP(-Definitions!$E$4*tidycapex!V49)*U49</f>
        <v>0</v>
      </c>
      <c r="AA49" s="174">
        <f>CEILING(Z49/Definitions!$F$10,10)</f>
        <v>0</v>
      </c>
      <c r="AB49" s="176">
        <v>0</v>
      </c>
      <c r="AC49" s="177" t="s">
        <v>580</v>
      </c>
      <c r="AD49" s="177" t="s">
        <v>573</v>
      </c>
    </row>
    <row r="50" spans="1:30" s="9" customFormat="1" ht="60" x14ac:dyDescent="0.25">
      <c r="A50" s="170">
        <v>36</v>
      </c>
      <c r="B50" s="171" t="s">
        <v>262</v>
      </c>
      <c r="C50" s="171" t="s">
        <v>102</v>
      </c>
      <c r="D50" s="172">
        <v>1</v>
      </c>
      <c r="E50" s="171" t="s">
        <v>194</v>
      </c>
      <c r="F50" s="171" t="s">
        <v>140</v>
      </c>
      <c r="G50" s="171" t="s">
        <v>578</v>
      </c>
      <c r="H50" s="171" t="s">
        <v>257</v>
      </c>
      <c r="I50" s="171" t="s">
        <v>140</v>
      </c>
      <c r="J50" s="173">
        <v>2012</v>
      </c>
      <c r="K50" s="174">
        <v>2090</v>
      </c>
      <c r="L50" s="211"/>
      <c r="M50" s="173" t="s">
        <v>139</v>
      </c>
      <c r="N50" s="173">
        <v>3</v>
      </c>
      <c r="O50" s="173">
        <v>2</v>
      </c>
      <c r="P50" s="173">
        <v>0</v>
      </c>
      <c r="Q50" s="173">
        <v>4</v>
      </c>
      <c r="R50" s="173">
        <v>1</v>
      </c>
      <c r="S50" s="175">
        <v>4000</v>
      </c>
      <c r="T50" s="173">
        <v>0</v>
      </c>
      <c r="U50" s="173">
        <v>0.1</v>
      </c>
      <c r="V50" s="173">
        <v>0</v>
      </c>
      <c r="W50" s="211"/>
      <c r="X50" s="173">
        <v>1</v>
      </c>
      <c r="Y50" s="175">
        <v>166400</v>
      </c>
      <c r="Z50" s="174">
        <f>S50*R50*K50*EXP(-Definitions!$E$4*tidycapex!V50)*U50</f>
        <v>836000</v>
      </c>
      <c r="AA50" s="174">
        <f>CEILING(Z50/Definitions!$F$10,10)</f>
        <v>16400</v>
      </c>
      <c r="AB50" s="176">
        <v>2</v>
      </c>
      <c r="AC50" s="177" t="s">
        <v>263</v>
      </c>
      <c r="AD50" s="177" t="s">
        <v>264</v>
      </c>
    </row>
    <row r="51" spans="1:30" s="9" customFormat="1" ht="108" x14ac:dyDescent="0.25">
      <c r="A51" s="170">
        <v>37</v>
      </c>
      <c r="B51" s="171" t="s">
        <v>269</v>
      </c>
      <c r="C51" s="171" t="s">
        <v>102</v>
      </c>
      <c r="D51" s="172">
        <v>1</v>
      </c>
      <c r="E51" s="171" t="s">
        <v>194</v>
      </c>
      <c r="F51" s="171" t="s">
        <v>140</v>
      </c>
      <c r="G51" s="171" t="s">
        <v>364</v>
      </c>
      <c r="H51" s="171" t="s">
        <v>364</v>
      </c>
      <c r="I51" s="171" t="s">
        <v>140</v>
      </c>
      <c r="J51" s="173">
        <v>2012</v>
      </c>
      <c r="K51" s="174">
        <v>1</v>
      </c>
      <c r="L51" s="211"/>
      <c r="M51" s="173" t="s">
        <v>236</v>
      </c>
      <c r="N51" s="173">
        <v>3</v>
      </c>
      <c r="O51" s="173">
        <v>2</v>
      </c>
      <c r="P51" s="173">
        <v>1</v>
      </c>
      <c r="Q51" s="173">
        <v>5</v>
      </c>
      <c r="R51" s="173">
        <v>1</v>
      </c>
      <c r="S51" s="175">
        <v>83600</v>
      </c>
      <c r="T51" s="173">
        <v>0</v>
      </c>
      <c r="U51" s="173">
        <v>1</v>
      </c>
      <c r="V51" s="173">
        <v>0</v>
      </c>
      <c r="W51" s="211"/>
      <c r="X51" s="173">
        <v>0</v>
      </c>
      <c r="Y51" s="175">
        <v>0</v>
      </c>
      <c r="Z51" s="174">
        <f>S51*R51*K51*EXP(-Definitions!$E$4*tidycapex!V51)*U51</f>
        <v>83600</v>
      </c>
      <c r="AA51" s="174">
        <f>CEILING(Z51/Definitions!$F$10,10)</f>
        <v>1640</v>
      </c>
      <c r="AB51" s="176">
        <v>1</v>
      </c>
      <c r="AC51" s="177" t="s">
        <v>274</v>
      </c>
      <c r="AD51" s="177" t="s">
        <v>542</v>
      </c>
    </row>
    <row r="52" spans="1:30" s="9" customFormat="1" ht="24" x14ac:dyDescent="0.25">
      <c r="A52" s="170">
        <v>38</v>
      </c>
      <c r="B52" s="171" t="s">
        <v>238</v>
      </c>
      <c r="C52" s="171" t="s">
        <v>102</v>
      </c>
      <c r="D52" s="172" t="s">
        <v>236</v>
      </c>
      <c r="E52" s="171" t="s">
        <v>194</v>
      </c>
      <c r="F52" s="171" t="s">
        <v>140</v>
      </c>
      <c r="G52" s="171" t="s">
        <v>239</v>
      </c>
      <c r="H52" s="171" t="s">
        <v>524</v>
      </c>
      <c r="I52" s="171" t="s">
        <v>140</v>
      </c>
      <c r="J52" s="173">
        <v>2012</v>
      </c>
      <c r="K52" s="174">
        <v>1</v>
      </c>
      <c r="L52" s="211"/>
      <c r="M52" s="173" t="s">
        <v>236</v>
      </c>
      <c r="N52" s="173">
        <v>0</v>
      </c>
      <c r="O52" s="173">
        <v>1</v>
      </c>
      <c r="P52" s="173">
        <v>1</v>
      </c>
      <c r="Q52" s="173">
        <v>9</v>
      </c>
      <c r="R52" s="173">
        <v>1</v>
      </c>
      <c r="S52" s="175">
        <v>92000</v>
      </c>
      <c r="T52" s="173">
        <v>0</v>
      </c>
      <c r="U52" s="173">
        <v>1</v>
      </c>
      <c r="V52" s="173">
        <v>0</v>
      </c>
      <c r="W52" s="211"/>
      <c r="X52" s="173">
        <v>0</v>
      </c>
      <c r="Y52" s="175">
        <v>0</v>
      </c>
      <c r="Z52" s="174">
        <f>S52*R52*K52*EXP(-Definitions!$E$4*tidycapex!V52)*U52</f>
        <v>92000</v>
      </c>
      <c r="AA52" s="174">
        <f>CEILING(Z52/Definitions!$F$10,10)</f>
        <v>1810</v>
      </c>
      <c r="AB52" s="176">
        <v>1</v>
      </c>
      <c r="AC52" s="177" t="s">
        <v>240</v>
      </c>
      <c r="AD52" s="177" t="s">
        <v>241</v>
      </c>
    </row>
    <row r="53" spans="1:30" s="9" customFormat="1" ht="36" x14ac:dyDescent="0.25">
      <c r="A53" s="170">
        <v>39</v>
      </c>
      <c r="B53" s="171" t="s">
        <v>242</v>
      </c>
      <c r="C53" s="171" t="s">
        <v>102</v>
      </c>
      <c r="D53" s="172" t="s">
        <v>236</v>
      </c>
      <c r="E53" s="171" t="s">
        <v>194</v>
      </c>
      <c r="F53" s="171" t="s">
        <v>140</v>
      </c>
      <c r="G53" s="171" t="s">
        <v>243</v>
      </c>
      <c r="H53" s="171" t="s">
        <v>524</v>
      </c>
      <c r="I53" s="171" t="s">
        <v>140</v>
      </c>
      <c r="J53" s="173">
        <v>2012</v>
      </c>
      <c r="K53" s="174">
        <v>1</v>
      </c>
      <c r="L53" s="211"/>
      <c r="M53" s="173" t="s">
        <v>236</v>
      </c>
      <c r="N53" s="173">
        <v>0</v>
      </c>
      <c r="O53" s="173">
        <v>1</v>
      </c>
      <c r="P53" s="173">
        <v>1</v>
      </c>
      <c r="Q53" s="173">
        <v>9</v>
      </c>
      <c r="R53" s="173">
        <v>1</v>
      </c>
      <c r="S53" s="175">
        <v>101200</v>
      </c>
      <c r="T53" s="173">
        <v>0</v>
      </c>
      <c r="U53" s="173">
        <v>1</v>
      </c>
      <c r="V53" s="173">
        <v>0</v>
      </c>
      <c r="W53" s="211"/>
      <c r="X53" s="173">
        <v>0</v>
      </c>
      <c r="Y53" s="175">
        <v>0</v>
      </c>
      <c r="Z53" s="174">
        <f>S53*R53*K53*EXP(-Definitions!$E$4*tidycapex!V53)*U53</f>
        <v>101200</v>
      </c>
      <c r="AA53" s="174">
        <f>CEILING(Z53/Definitions!$F$10,10)</f>
        <v>1990</v>
      </c>
      <c r="AB53" s="176">
        <v>1</v>
      </c>
      <c r="AC53" s="177" t="s">
        <v>244</v>
      </c>
      <c r="AD53" s="177" t="s">
        <v>567</v>
      </c>
    </row>
    <row r="54" spans="1:30" s="9" customFormat="1" ht="48" x14ac:dyDescent="0.25">
      <c r="A54" s="170">
        <v>40</v>
      </c>
      <c r="B54" s="171" t="s">
        <v>245</v>
      </c>
      <c r="C54" s="171" t="s">
        <v>102</v>
      </c>
      <c r="D54" s="172" t="s">
        <v>236</v>
      </c>
      <c r="E54" s="171" t="s">
        <v>194</v>
      </c>
      <c r="F54" s="171" t="s">
        <v>140</v>
      </c>
      <c r="G54" s="171" t="s">
        <v>246</v>
      </c>
      <c r="H54" s="171" t="s">
        <v>524</v>
      </c>
      <c r="I54" s="171" t="s">
        <v>140</v>
      </c>
      <c r="J54" s="173">
        <v>2012</v>
      </c>
      <c r="K54" s="174">
        <v>1</v>
      </c>
      <c r="L54" s="211"/>
      <c r="M54" s="173" t="s">
        <v>236</v>
      </c>
      <c r="N54" s="173">
        <v>0</v>
      </c>
      <c r="O54" s="173">
        <v>1</v>
      </c>
      <c r="P54" s="173">
        <v>1</v>
      </c>
      <c r="Q54" s="173">
        <v>9</v>
      </c>
      <c r="R54" s="173">
        <v>1</v>
      </c>
      <c r="S54" s="175">
        <v>55700</v>
      </c>
      <c r="T54" s="173">
        <v>0</v>
      </c>
      <c r="U54" s="173">
        <v>1</v>
      </c>
      <c r="V54" s="173">
        <v>0</v>
      </c>
      <c r="W54" s="211"/>
      <c r="X54" s="173">
        <v>0</v>
      </c>
      <c r="Y54" s="211">
        <v>0</v>
      </c>
      <c r="Z54" s="174">
        <f>S54*R54*K54*EXP(-Definitions!$E$4*tidycapex!V54)*U54</f>
        <v>55700</v>
      </c>
      <c r="AA54" s="174">
        <f>CEILING(Z54/Definitions!$F$10,10)</f>
        <v>1100</v>
      </c>
      <c r="AB54" s="176">
        <v>1</v>
      </c>
      <c r="AC54" s="177" t="s">
        <v>247</v>
      </c>
      <c r="AD54" s="177" t="s">
        <v>568</v>
      </c>
    </row>
    <row r="55" spans="1:30" s="9" customFormat="1" ht="36" x14ac:dyDescent="0.25">
      <c r="A55" s="170">
        <v>41</v>
      </c>
      <c r="B55" s="171" t="s">
        <v>275</v>
      </c>
      <c r="C55" s="171" t="s">
        <v>38</v>
      </c>
      <c r="D55" s="172">
        <v>1</v>
      </c>
      <c r="E55" s="171" t="s">
        <v>194</v>
      </c>
      <c r="F55" s="171" t="s">
        <v>140</v>
      </c>
      <c r="G55" s="171" t="s">
        <v>488</v>
      </c>
      <c r="H55" s="171" t="s">
        <v>485</v>
      </c>
      <c r="I55" s="171" t="s">
        <v>140</v>
      </c>
      <c r="J55" s="173">
        <v>2006</v>
      </c>
      <c r="K55" s="174">
        <v>1200</v>
      </c>
      <c r="L55" s="211"/>
      <c r="M55" s="173" t="s">
        <v>139</v>
      </c>
      <c r="N55" s="173">
        <v>5</v>
      </c>
      <c r="O55" s="173">
        <v>3</v>
      </c>
      <c r="P55" s="173">
        <v>1</v>
      </c>
      <c r="Q55" s="173">
        <v>1</v>
      </c>
      <c r="R55" s="173">
        <v>1</v>
      </c>
      <c r="S55" s="175">
        <v>3800</v>
      </c>
      <c r="T55" s="173">
        <v>0</v>
      </c>
      <c r="U55" s="173">
        <v>1</v>
      </c>
      <c r="V55" s="173">
        <v>10</v>
      </c>
      <c r="W55" s="211"/>
      <c r="X55" s="173">
        <v>0</v>
      </c>
      <c r="Y55" s="175"/>
      <c r="Z55" s="174">
        <f>S55*R55*K55*EXP(-Definitions!$E$4*tidycapex!V55)*U55</f>
        <v>4560000</v>
      </c>
      <c r="AA55" s="174">
        <f>CEILING(Z55/Definitions!$F$10,10)</f>
        <v>89420</v>
      </c>
      <c r="AB55" s="176">
        <v>3</v>
      </c>
      <c r="AC55" s="177" t="s">
        <v>548</v>
      </c>
      <c r="AD55" s="177" t="s">
        <v>276</v>
      </c>
    </row>
    <row r="56" spans="1:30" s="8" customFormat="1" ht="24" x14ac:dyDescent="0.25">
      <c r="A56" s="170">
        <v>42</v>
      </c>
      <c r="B56" s="171" t="s">
        <v>238</v>
      </c>
      <c r="C56" s="171" t="s">
        <v>38</v>
      </c>
      <c r="D56" s="172" t="s">
        <v>236</v>
      </c>
      <c r="E56" s="171" t="s">
        <v>194</v>
      </c>
      <c r="F56" s="171" t="s">
        <v>140</v>
      </c>
      <c r="G56" s="171" t="s">
        <v>239</v>
      </c>
      <c r="H56" s="171" t="s">
        <v>524</v>
      </c>
      <c r="I56" s="171" t="s">
        <v>140</v>
      </c>
      <c r="J56" s="173">
        <v>2012</v>
      </c>
      <c r="K56" s="174">
        <v>1</v>
      </c>
      <c r="L56" s="211"/>
      <c r="M56" s="173" t="s">
        <v>236</v>
      </c>
      <c r="N56" s="173">
        <v>0</v>
      </c>
      <c r="O56" s="173">
        <v>1</v>
      </c>
      <c r="P56" s="173">
        <v>1</v>
      </c>
      <c r="Q56" s="173">
        <v>9</v>
      </c>
      <c r="R56" s="173">
        <v>1</v>
      </c>
      <c r="S56" s="175">
        <v>83600</v>
      </c>
      <c r="T56" s="173">
        <v>0</v>
      </c>
      <c r="U56" s="173">
        <v>1</v>
      </c>
      <c r="V56" s="173">
        <v>10</v>
      </c>
      <c r="W56" s="211"/>
      <c r="X56" s="173">
        <v>0</v>
      </c>
      <c r="Y56" s="175">
        <v>0</v>
      </c>
      <c r="Z56" s="174">
        <f>S56*R56*K56*EXP(-Definitions!$E$4*tidycapex!V56)*U56</f>
        <v>83600</v>
      </c>
      <c r="AA56" s="174">
        <f>CEILING(Z56/Definitions!$F$10,10)</f>
        <v>1640</v>
      </c>
      <c r="AB56" s="176">
        <v>1</v>
      </c>
      <c r="AC56" s="177" t="s">
        <v>240</v>
      </c>
      <c r="AD56" s="177" t="s">
        <v>241</v>
      </c>
    </row>
    <row r="57" spans="1:30" s="9" customFormat="1" ht="36" x14ac:dyDescent="0.25">
      <c r="A57" s="170">
        <v>43</v>
      </c>
      <c r="B57" s="171" t="s">
        <v>242</v>
      </c>
      <c r="C57" s="171" t="s">
        <v>38</v>
      </c>
      <c r="D57" s="172" t="s">
        <v>236</v>
      </c>
      <c r="E57" s="171" t="s">
        <v>194</v>
      </c>
      <c r="F57" s="171" t="s">
        <v>140</v>
      </c>
      <c r="G57" s="171" t="s">
        <v>243</v>
      </c>
      <c r="H57" s="171" t="s">
        <v>524</v>
      </c>
      <c r="I57" s="171" t="s">
        <v>140</v>
      </c>
      <c r="J57" s="173">
        <v>2012</v>
      </c>
      <c r="K57" s="174">
        <v>1</v>
      </c>
      <c r="L57" s="211"/>
      <c r="M57" s="173" t="s">
        <v>236</v>
      </c>
      <c r="N57" s="173">
        <v>0</v>
      </c>
      <c r="O57" s="173">
        <v>1</v>
      </c>
      <c r="P57" s="173">
        <v>1</v>
      </c>
      <c r="Q57" s="173">
        <v>9</v>
      </c>
      <c r="R57" s="173">
        <v>1</v>
      </c>
      <c r="S57" s="175">
        <v>92000</v>
      </c>
      <c r="T57" s="173">
        <v>0</v>
      </c>
      <c r="U57" s="173">
        <v>1</v>
      </c>
      <c r="V57" s="173">
        <v>10</v>
      </c>
      <c r="W57" s="211"/>
      <c r="X57" s="173">
        <v>0</v>
      </c>
      <c r="Y57" s="179">
        <v>0</v>
      </c>
      <c r="Z57" s="174">
        <f>S57*R57*K57*EXP(-Definitions!$E$4*tidycapex!V57)*U57</f>
        <v>92000</v>
      </c>
      <c r="AA57" s="174">
        <f>CEILING(Z57/Definitions!$F$10,10)</f>
        <v>1810</v>
      </c>
      <c r="AB57" s="176">
        <v>1</v>
      </c>
      <c r="AC57" s="177" t="s">
        <v>244</v>
      </c>
      <c r="AD57" s="177" t="s">
        <v>567</v>
      </c>
    </row>
    <row r="58" spans="1:30" s="9" customFormat="1" ht="48" x14ac:dyDescent="0.25">
      <c r="A58" s="170">
        <v>44</v>
      </c>
      <c r="B58" s="171" t="s">
        <v>245</v>
      </c>
      <c r="C58" s="171" t="s">
        <v>38</v>
      </c>
      <c r="D58" s="172" t="s">
        <v>236</v>
      </c>
      <c r="E58" s="171" t="s">
        <v>194</v>
      </c>
      <c r="F58" s="171" t="s">
        <v>140</v>
      </c>
      <c r="G58" s="171" t="s">
        <v>246</v>
      </c>
      <c r="H58" s="171" t="s">
        <v>524</v>
      </c>
      <c r="I58" s="171" t="s">
        <v>140</v>
      </c>
      <c r="J58" s="173">
        <v>2012</v>
      </c>
      <c r="K58" s="174">
        <v>1</v>
      </c>
      <c r="L58" s="211"/>
      <c r="M58" s="173" t="s">
        <v>236</v>
      </c>
      <c r="N58" s="173">
        <v>0</v>
      </c>
      <c r="O58" s="173">
        <v>1</v>
      </c>
      <c r="P58" s="173">
        <v>1</v>
      </c>
      <c r="Q58" s="173">
        <v>9</v>
      </c>
      <c r="R58" s="173">
        <v>1</v>
      </c>
      <c r="S58" s="175">
        <v>4600</v>
      </c>
      <c r="T58" s="173">
        <v>0</v>
      </c>
      <c r="U58" s="173">
        <v>1</v>
      </c>
      <c r="V58" s="173">
        <v>10</v>
      </c>
      <c r="W58" s="211"/>
      <c r="X58" s="173">
        <v>0</v>
      </c>
      <c r="Y58" s="175">
        <v>0</v>
      </c>
      <c r="Z58" s="174">
        <f>S58*R58*K58*EXP(-Definitions!$E$4*tidycapex!V58)*U58</f>
        <v>4600</v>
      </c>
      <c r="AA58" s="174">
        <f>CEILING(Z58/Definitions!$F$10,10)</f>
        <v>100</v>
      </c>
      <c r="AB58" s="176">
        <v>1</v>
      </c>
      <c r="AC58" s="177" t="s">
        <v>247</v>
      </c>
      <c r="AD58" s="177" t="s">
        <v>568</v>
      </c>
    </row>
    <row r="59" spans="1:30" s="9" customFormat="1" ht="36" x14ac:dyDescent="0.25">
      <c r="A59" s="170">
        <v>45</v>
      </c>
      <c r="B59" s="171" t="s">
        <v>277</v>
      </c>
      <c r="C59" s="171" t="s">
        <v>85</v>
      </c>
      <c r="D59" s="172">
        <v>1</v>
      </c>
      <c r="E59" s="171" t="s">
        <v>194</v>
      </c>
      <c r="F59" s="171" t="s">
        <v>140</v>
      </c>
      <c r="G59" s="171" t="s">
        <v>256</v>
      </c>
      <c r="H59" s="171" t="s">
        <v>257</v>
      </c>
      <c r="I59" s="171" t="s">
        <v>140</v>
      </c>
      <c r="J59" s="173">
        <v>2011</v>
      </c>
      <c r="K59" s="174">
        <v>2900</v>
      </c>
      <c r="L59" s="211"/>
      <c r="M59" s="173" t="s">
        <v>139</v>
      </c>
      <c r="N59" s="173">
        <v>5</v>
      </c>
      <c r="O59" s="173">
        <v>3</v>
      </c>
      <c r="P59" s="173">
        <v>1</v>
      </c>
      <c r="Q59" s="173">
        <v>3</v>
      </c>
      <c r="R59" s="173">
        <v>0.7</v>
      </c>
      <c r="S59" s="175">
        <v>5000</v>
      </c>
      <c r="T59" s="173">
        <v>0</v>
      </c>
      <c r="U59" s="173">
        <v>1</v>
      </c>
      <c r="V59" s="173">
        <v>0</v>
      </c>
      <c r="W59" s="211"/>
      <c r="X59" s="173">
        <v>1</v>
      </c>
      <c r="Y59" s="175">
        <v>166400</v>
      </c>
      <c r="Z59" s="174">
        <f>S59*R59*K59*EXP(-Definitions!$E$4*tidycapex!V59)*U59</f>
        <v>10150000</v>
      </c>
      <c r="AA59" s="174">
        <f>CEILING(Z59/Definitions!$F$10,10)</f>
        <v>199020</v>
      </c>
      <c r="AB59" s="176">
        <v>1</v>
      </c>
      <c r="AC59" s="177" t="s">
        <v>278</v>
      </c>
      <c r="AD59" s="177" t="s">
        <v>279</v>
      </c>
    </row>
    <row r="60" spans="1:30" s="9" customFormat="1" ht="24" x14ac:dyDescent="0.25">
      <c r="A60" s="170">
        <v>46</v>
      </c>
      <c r="B60" s="171" t="s">
        <v>280</v>
      </c>
      <c r="C60" s="171" t="s">
        <v>85</v>
      </c>
      <c r="D60" s="172">
        <v>1</v>
      </c>
      <c r="E60" s="171" t="s">
        <v>194</v>
      </c>
      <c r="F60" s="171" t="s">
        <v>140</v>
      </c>
      <c r="G60" s="171" t="s">
        <v>281</v>
      </c>
      <c r="H60" s="171" t="s">
        <v>196</v>
      </c>
      <c r="I60" s="171" t="s">
        <v>140</v>
      </c>
      <c r="J60" s="173">
        <v>2011</v>
      </c>
      <c r="K60" s="174">
        <v>3000</v>
      </c>
      <c r="L60" s="211"/>
      <c r="M60" s="173" t="s">
        <v>139</v>
      </c>
      <c r="N60" s="173">
        <v>5</v>
      </c>
      <c r="O60" s="173">
        <v>3</v>
      </c>
      <c r="P60" s="173">
        <v>1</v>
      </c>
      <c r="Q60" s="173">
        <v>3</v>
      </c>
      <c r="R60" s="173">
        <v>0.8</v>
      </c>
      <c r="S60" s="175">
        <v>2500</v>
      </c>
      <c r="T60" s="173">
        <v>0</v>
      </c>
      <c r="U60" s="173">
        <v>1</v>
      </c>
      <c r="V60" s="173">
        <v>0</v>
      </c>
      <c r="W60" s="211"/>
      <c r="X60" s="173">
        <v>1</v>
      </c>
      <c r="Y60" s="175">
        <v>248625</v>
      </c>
      <c r="Z60" s="174">
        <f>S60*R60*K60*EXP(-Definitions!$E$4*tidycapex!V60)*U60</f>
        <v>6000000</v>
      </c>
      <c r="AA60" s="174">
        <f>CEILING(Z60/Definitions!$F$10,10)</f>
        <v>117650</v>
      </c>
      <c r="AB60" s="176">
        <v>1</v>
      </c>
      <c r="AC60" s="177" t="s">
        <v>581</v>
      </c>
      <c r="AD60" s="177" t="s">
        <v>282</v>
      </c>
    </row>
    <row r="61" spans="1:30" s="9" customFormat="1" ht="24" x14ac:dyDescent="0.25">
      <c r="A61" s="170">
        <v>47</v>
      </c>
      <c r="B61" s="171" t="s">
        <v>283</v>
      </c>
      <c r="C61" s="171" t="s">
        <v>85</v>
      </c>
      <c r="D61" s="172">
        <v>1</v>
      </c>
      <c r="E61" s="171" t="s">
        <v>194</v>
      </c>
      <c r="F61" s="171" t="s">
        <v>140</v>
      </c>
      <c r="G61" s="171" t="s">
        <v>226</v>
      </c>
      <c r="H61" s="171" t="s">
        <v>226</v>
      </c>
      <c r="I61" s="171" t="s">
        <v>140</v>
      </c>
      <c r="J61" s="173">
        <v>2011</v>
      </c>
      <c r="K61" s="174">
        <v>3200</v>
      </c>
      <c r="L61" s="211"/>
      <c r="M61" s="173" t="s">
        <v>139</v>
      </c>
      <c r="N61" s="173">
        <v>5</v>
      </c>
      <c r="O61" s="173">
        <v>3</v>
      </c>
      <c r="P61" s="173">
        <v>1</v>
      </c>
      <c r="Q61" s="173">
        <v>3</v>
      </c>
      <c r="R61" s="173">
        <v>0.8</v>
      </c>
      <c r="S61" s="175">
        <v>2800</v>
      </c>
      <c r="T61" s="173">
        <v>0</v>
      </c>
      <c r="U61" s="173">
        <v>1</v>
      </c>
      <c r="V61" s="173">
        <v>0</v>
      </c>
      <c r="W61" s="211"/>
      <c r="X61" s="173">
        <v>1</v>
      </c>
      <c r="Y61" s="175">
        <v>464000</v>
      </c>
      <c r="Z61" s="174">
        <f>S61*R61*K61*EXP(-Definitions!$E$4*tidycapex!V61)*U61</f>
        <v>7168000</v>
      </c>
      <c r="AA61" s="174">
        <f>CEILING(Z61/Definitions!$F$10,10)</f>
        <v>140550</v>
      </c>
      <c r="AB61" s="176">
        <v>1</v>
      </c>
      <c r="AC61" s="177" t="s">
        <v>581</v>
      </c>
      <c r="AD61" s="177" t="s">
        <v>284</v>
      </c>
    </row>
    <row r="62" spans="1:30" s="9" customFormat="1" ht="24" x14ac:dyDescent="0.25">
      <c r="A62" s="170">
        <v>48</v>
      </c>
      <c r="B62" s="171" t="s">
        <v>285</v>
      </c>
      <c r="C62" s="171" t="s">
        <v>85</v>
      </c>
      <c r="D62" s="172">
        <v>1</v>
      </c>
      <c r="E62" s="171" t="s">
        <v>194</v>
      </c>
      <c r="F62" s="171" t="s">
        <v>140</v>
      </c>
      <c r="G62" s="171" t="s">
        <v>217</v>
      </c>
      <c r="H62" s="171" t="s">
        <v>218</v>
      </c>
      <c r="I62" s="171" t="s">
        <v>140</v>
      </c>
      <c r="J62" s="173">
        <v>2011</v>
      </c>
      <c r="K62" s="174">
        <v>2900</v>
      </c>
      <c r="L62" s="211"/>
      <c r="M62" s="173" t="s">
        <v>139</v>
      </c>
      <c r="N62" s="173">
        <v>5</v>
      </c>
      <c r="O62" s="173">
        <v>3</v>
      </c>
      <c r="P62" s="173">
        <v>1</v>
      </c>
      <c r="Q62" s="173">
        <v>3</v>
      </c>
      <c r="R62" s="173">
        <v>1</v>
      </c>
      <c r="S62" s="175">
        <v>4000</v>
      </c>
      <c r="T62" s="173">
        <v>50</v>
      </c>
      <c r="U62" s="173">
        <v>1</v>
      </c>
      <c r="V62" s="173">
        <v>0</v>
      </c>
      <c r="W62" s="211"/>
      <c r="X62" s="173">
        <v>1</v>
      </c>
      <c r="Y62" s="175">
        <v>208000</v>
      </c>
      <c r="Z62" s="174">
        <f>S62*R62*K62*EXP(-Definitions!$E$4*tidycapex!V62)*U62</f>
        <v>11600000</v>
      </c>
      <c r="AA62" s="174">
        <f>CEILING(Z62/Definitions!$F$10,10)</f>
        <v>227460</v>
      </c>
      <c r="AB62" s="176">
        <v>1</v>
      </c>
      <c r="AC62" s="177" t="s">
        <v>286</v>
      </c>
      <c r="AD62" s="177" t="s">
        <v>287</v>
      </c>
    </row>
    <row r="63" spans="1:30" s="9" customFormat="1" ht="36" x14ac:dyDescent="0.25">
      <c r="A63" s="170">
        <v>48</v>
      </c>
      <c r="B63" s="171" t="s">
        <v>285</v>
      </c>
      <c r="C63" s="171" t="s">
        <v>85</v>
      </c>
      <c r="D63" s="172">
        <v>1</v>
      </c>
      <c r="E63" s="171" t="s">
        <v>194</v>
      </c>
      <c r="F63" s="171" t="s">
        <v>140</v>
      </c>
      <c r="G63" s="171" t="s">
        <v>217</v>
      </c>
      <c r="H63" s="171" t="s">
        <v>218</v>
      </c>
      <c r="I63" s="171" t="s">
        <v>140</v>
      </c>
      <c r="J63" s="173">
        <v>2011</v>
      </c>
      <c r="K63" s="174">
        <v>2900</v>
      </c>
      <c r="L63" s="211"/>
      <c r="M63" s="173" t="s">
        <v>139</v>
      </c>
      <c r="N63" s="173">
        <v>0</v>
      </c>
      <c r="O63" s="173">
        <v>3</v>
      </c>
      <c r="P63" s="173">
        <v>1</v>
      </c>
      <c r="Q63" s="173">
        <v>8</v>
      </c>
      <c r="R63" s="173">
        <v>1</v>
      </c>
      <c r="S63" s="175">
        <v>4000</v>
      </c>
      <c r="T63" s="173">
        <v>50</v>
      </c>
      <c r="U63" s="173">
        <v>0</v>
      </c>
      <c r="V63" s="173">
        <v>25</v>
      </c>
      <c r="W63" s="211"/>
      <c r="X63" s="173">
        <v>1</v>
      </c>
      <c r="Y63" s="175">
        <v>145600</v>
      </c>
      <c r="Z63" s="174">
        <f>S63*R63*K63*EXP(-Definitions!$E$4*tidycapex!V63)*U63</f>
        <v>0</v>
      </c>
      <c r="AA63" s="174">
        <f>CEILING(Z63/Definitions!$F$10,10)</f>
        <v>0</v>
      </c>
      <c r="AB63" s="176">
        <v>0</v>
      </c>
      <c r="AC63" s="177" t="s">
        <v>582</v>
      </c>
      <c r="AD63" s="177" t="s">
        <v>565</v>
      </c>
    </row>
    <row r="64" spans="1:30" s="9" customFormat="1" ht="48" x14ac:dyDescent="0.25">
      <c r="A64" s="170">
        <v>49</v>
      </c>
      <c r="B64" s="171" t="s">
        <v>288</v>
      </c>
      <c r="C64" s="171" t="s">
        <v>85</v>
      </c>
      <c r="D64" s="172">
        <v>1</v>
      </c>
      <c r="E64" s="171" t="s">
        <v>194</v>
      </c>
      <c r="F64" s="171" t="s">
        <v>140</v>
      </c>
      <c r="G64" s="171" t="s">
        <v>195</v>
      </c>
      <c r="H64" s="171" t="s">
        <v>196</v>
      </c>
      <c r="I64" s="171" t="s">
        <v>140</v>
      </c>
      <c r="J64" s="173">
        <v>2011</v>
      </c>
      <c r="K64" s="174">
        <v>1</v>
      </c>
      <c r="L64" s="211"/>
      <c r="M64" s="173" t="s">
        <v>236</v>
      </c>
      <c r="N64" s="173">
        <v>5</v>
      </c>
      <c r="O64" s="173">
        <v>3</v>
      </c>
      <c r="P64" s="173">
        <v>1</v>
      </c>
      <c r="Q64" s="173">
        <v>4</v>
      </c>
      <c r="R64" s="173">
        <v>1</v>
      </c>
      <c r="S64" s="175">
        <v>2565300</v>
      </c>
      <c r="T64" s="173">
        <v>0</v>
      </c>
      <c r="U64" s="173">
        <v>1</v>
      </c>
      <c r="V64" s="173">
        <v>0</v>
      </c>
      <c r="W64" s="211"/>
      <c r="X64" s="173">
        <v>1</v>
      </c>
      <c r="Y64" s="175">
        <v>50300</v>
      </c>
      <c r="Z64" s="174">
        <f>S64*R64*K64*EXP(-Definitions!$E$4*tidycapex!V64)*U64</f>
        <v>2565300</v>
      </c>
      <c r="AA64" s="174">
        <f>CEILING(Z64/Definitions!$F$10,10)</f>
        <v>50300</v>
      </c>
      <c r="AB64" s="176">
        <v>1</v>
      </c>
      <c r="AC64" s="177" t="s">
        <v>289</v>
      </c>
      <c r="AD64" s="177" t="s">
        <v>290</v>
      </c>
    </row>
    <row r="65" spans="1:30" s="9" customFormat="1" ht="24" x14ac:dyDescent="0.25">
      <c r="A65" s="170">
        <v>50</v>
      </c>
      <c r="B65" s="171" t="s">
        <v>291</v>
      </c>
      <c r="C65" s="171" t="s">
        <v>85</v>
      </c>
      <c r="D65" s="172">
        <v>1</v>
      </c>
      <c r="E65" s="171" t="s">
        <v>194</v>
      </c>
      <c r="F65" s="171" t="s">
        <v>140</v>
      </c>
      <c r="G65" s="171" t="s">
        <v>281</v>
      </c>
      <c r="H65" s="171" t="s">
        <v>196</v>
      </c>
      <c r="I65" s="171" t="s">
        <v>140</v>
      </c>
      <c r="J65" s="173">
        <v>2011</v>
      </c>
      <c r="K65" s="174">
        <v>2</v>
      </c>
      <c r="L65" s="211"/>
      <c r="M65" s="173" t="s">
        <v>292</v>
      </c>
      <c r="N65" s="173">
        <v>5</v>
      </c>
      <c r="O65" s="173">
        <v>3</v>
      </c>
      <c r="P65" s="173">
        <v>1</v>
      </c>
      <c r="Q65" s="173">
        <v>5</v>
      </c>
      <c r="R65" s="173">
        <v>1</v>
      </c>
      <c r="S65" s="175">
        <v>540000</v>
      </c>
      <c r="T65" s="173">
        <v>0</v>
      </c>
      <c r="U65" s="173">
        <v>1</v>
      </c>
      <c r="V65" s="173">
        <v>0</v>
      </c>
      <c r="W65" s="211"/>
      <c r="X65" s="173">
        <v>0</v>
      </c>
      <c r="Y65" s="175">
        <v>0</v>
      </c>
      <c r="Z65" s="174">
        <f>S65*R65*K65*EXP(-Definitions!$E$4*tidycapex!V65)*U65</f>
        <v>1080000</v>
      </c>
      <c r="AA65" s="174">
        <f>CEILING(Z65/Definitions!$F$10,10)</f>
        <v>21180</v>
      </c>
      <c r="AB65" s="176">
        <v>1</v>
      </c>
      <c r="AC65" s="177" t="s">
        <v>583</v>
      </c>
      <c r="AD65" s="177" t="s">
        <v>293</v>
      </c>
    </row>
    <row r="66" spans="1:30" s="9" customFormat="1" ht="24" x14ac:dyDescent="0.25">
      <c r="A66" s="170">
        <v>51</v>
      </c>
      <c r="B66" s="171" t="s">
        <v>294</v>
      </c>
      <c r="C66" s="171" t="s">
        <v>85</v>
      </c>
      <c r="D66" s="172">
        <v>1</v>
      </c>
      <c r="E66" s="171" t="s">
        <v>194</v>
      </c>
      <c r="F66" s="171" t="s">
        <v>140</v>
      </c>
      <c r="G66" s="171" t="s">
        <v>195</v>
      </c>
      <c r="H66" s="171" t="s">
        <v>196</v>
      </c>
      <c r="I66" s="171" t="s">
        <v>140</v>
      </c>
      <c r="J66" s="173">
        <v>2011</v>
      </c>
      <c r="K66" s="174">
        <v>420</v>
      </c>
      <c r="L66" s="211"/>
      <c r="M66" s="173" t="s">
        <v>295</v>
      </c>
      <c r="N66" s="173">
        <v>0</v>
      </c>
      <c r="O66" s="173">
        <v>3</v>
      </c>
      <c r="P66" s="173">
        <v>1</v>
      </c>
      <c r="Q66" s="173">
        <v>6</v>
      </c>
      <c r="R66" s="173">
        <v>1</v>
      </c>
      <c r="S66" s="175">
        <v>700</v>
      </c>
      <c r="T66" s="173">
        <v>0</v>
      </c>
      <c r="U66" s="173">
        <v>1</v>
      </c>
      <c r="V66" s="173">
        <v>0</v>
      </c>
      <c r="W66" s="211"/>
      <c r="X66" s="173">
        <v>0</v>
      </c>
      <c r="Y66" s="175">
        <v>0</v>
      </c>
      <c r="Z66" s="174">
        <f>S66*R66*K66*EXP(-Definitions!$E$4*tidycapex!V66)*U66</f>
        <v>294000</v>
      </c>
      <c r="AA66" s="174">
        <f>CEILING(Z66/Definitions!$F$10,10)</f>
        <v>5770</v>
      </c>
      <c r="AB66" s="176">
        <v>3</v>
      </c>
      <c r="AC66" s="177" t="s">
        <v>584</v>
      </c>
      <c r="AD66" s="177" t="s">
        <v>296</v>
      </c>
    </row>
    <row r="67" spans="1:30" s="9" customFormat="1" ht="60" x14ac:dyDescent="0.25">
      <c r="A67" s="170">
        <v>52</v>
      </c>
      <c r="B67" s="171" t="s">
        <v>297</v>
      </c>
      <c r="C67" s="171" t="s">
        <v>85</v>
      </c>
      <c r="D67" s="172">
        <v>1</v>
      </c>
      <c r="E67" s="171" t="s">
        <v>194</v>
      </c>
      <c r="F67" s="171" t="s">
        <v>140</v>
      </c>
      <c r="G67" s="171" t="s">
        <v>195</v>
      </c>
      <c r="H67" s="171" t="s">
        <v>196</v>
      </c>
      <c r="I67" s="171" t="s">
        <v>140</v>
      </c>
      <c r="J67" s="173">
        <v>2011</v>
      </c>
      <c r="K67" s="174">
        <v>50</v>
      </c>
      <c r="L67" s="211"/>
      <c r="M67" s="173" t="s">
        <v>139</v>
      </c>
      <c r="N67" s="173">
        <v>4</v>
      </c>
      <c r="O67" s="173">
        <v>3</v>
      </c>
      <c r="P67" s="173">
        <v>1</v>
      </c>
      <c r="Q67" s="173">
        <v>4</v>
      </c>
      <c r="R67" s="173">
        <v>1</v>
      </c>
      <c r="S67" s="175">
        <v>2000</v>
      </c>
      <c r="T67" s="173">
        <v>0</v>
      </c>
      <c r="U67" s="173">
        <v>1</v>
      </c>
      <c r="V67" s="173">
        <v>0</v>
      </c>
      <c r="W67" s="211"/>
      <c r="X67" s="173">
        <v>0</v>
      </c>
      <c r="Y67" s="175">
        <v>0</v>
      </c>
      <c r="Z67" s="174">
        <f>S67*R67*K67*EXP(-Definitions!$E$4*tidycapex!V67)*U67</f>
        <v>100000</v>
      </c>
      <c r="AA67" s="174">
        <f>CEILING(Z67/Definitions!$F$10,10)</f>
        <v>1970</v>
      </c>
      <c r="AB67" s="176">
        <v>3</v>
      </c>
      <c r="AC67" s="177" t="s">
        <v>298</v>
      </c>
      <c r="AD67" s="177" t="s">
        <v>299</v>
      </c>
    </row>
    <row r="68" spans="1:30" s="9" customFormat="1" ht="24" x14ac:dyDescent="0.25">
      <c r="A68" s="170">
        <v>53</v>
      </c>
      <c r="B68" s="171" t="s">
        <v>300</v>
      </c>
      <c r="C68" s="171" t="s">
        <v>85</v>
      </c>
      <c r="D68" s="172">
        <v>1</v>
      </c>
      <c r="E68" s="171" t="s">
        <v>194</v>
      </c>
      <c r="F68" s="171" t="s">
        <v>140</v>
      </c>
      <c r="G68" s="171" t="s">
        <v>195</v>
      </c>
      <c r="H68" s="171" t="s">
        <v>196</v>
      </c>
      <c r="I68" s="171" t="s">
        <v>140</v>
      </c>
      <c r="J68" s="173">
        <v>2011</v>
      </c>
      <c r="K68" s="174">
        <v>140</v>
      </c>
      <c r="L68" s="211"/>
      <c r="M68" s="173" t="s">
        <v>139</v>
      </c>
      <c r="N68" s="173">
        <v>5</v>
      </c>
      <c r="O68" s="173">
        <v>3</v>
      </c>
      <c r="P68" s="173">
        <v>1</v>
      </c>
      <c r="Q68" s="173">
        <v>5</v>
      </c>
      <c r="R68" s="173">
        <v>1</v>
      </c>
      <c r="S68" s="175">
        <v>720</v>
      </c>
      <c r="T68" s="173">
        <v>15</v>
      </c>
      <c r="U68" s="173">
        <v>1</v>
      </c>
      <c r="V68" s="173">
        <v>0</v>
      </c>
      <c r="W68" s="211"/>
      <c r="X68" s="173">
        <v>0</v>
      </c>
      <c r="Y68" s="175">
        <v>0</v>
      </c>
      <c r="Z68" s="174">
        <f>S68*R68*K68*EXP(-Definitions!$E$4*tidycapex!V68)*U68</f>
        <v>100800</v>
      </c>
      <c r="AA68" s="174">
        <f>CEILING(Z68/Definitions!$F$10,10)</f>
        <v>1980</v>
      </c>
      <c r="AB68" s="176">
        <v>1</v>
      </c>
      <c r="AC68" s="177" t="s">
        <v>301</v>
      </c>
      <c r="AD68" s="177" t="s">
        <v>302</v>
      </c>
    </row>
    <row r="69" spans="1:30" s="9" customFormat="1" ht="84" x14ac:dyDescent="0.25">
      <c r="A69" s="170">
        <v>54</v>
      </c>
      <c r="B69" s="171" t="s">
        <v>269</v>
      </c>
      <c r="C69" s="171" t="s">
        <v>85</v>
      </c>
      <c r="D69" s="172">
        <v>1</v>
      </c>
      <c r="E69" s="171" t="s">
        <v>194</v>
      </c>
      <c r="F69" s="171" t="s">
        <v>140</v>
      </c>
      <c r="G69" s="171" t="s">
        <v>364</v>
      </c>
      <c r="H69" s="171" t="s">
        <v>364</v>
      </c>
      <c r="I69" s="171" t="s">
        <v>140</v>
      </c>
      <c r="J69" s="173">
        <v>2011</v>
      </c>
      <c r="K69" s="174">
        <v>1</v>
      </c>
      <c r="L69" s="211"/>
      <c r="M69" s="173" t="s">
        <v>236</v>
      </c>
      <c r="N69" s="173">
        <v>3</v>
      </c>
      <c r="O69" s="173">
        <v>2</v>
      </c>
      <c r="P69" s="173">
        <v>1</v>
      </c>
      <c r="Q69" s="173">
        <v>5</v>
      </c>
      <c r="R69" s="173">
        <v>1</v>
      </c>
      <c r="S69" s="175">
        <v>1953000</v>
      </c>
      <c r="T69" s="173">
        <v>0</v>
      </c>
      <c r="U69" s="173">
        <v>1</v>
      </c>
      <c r="V69" s="173">
        <v>0</v>
      </c>
      <c r="W69" s="211"/>
      <c r="X69" s="173">
        <v>0</v>
      </c>
      <c r="Y69" s="175">
        <v>0</v>
      </c>
      <c r="Z69" s="174">
        <f>S69*R69*K69*EXP(-Definitions!$E$4*tidycapex!V69)*U69</f>
        <v>1953000</v>
      </c>
      <c r="AA69" s="174">
        <f>CEILING(Z69/Definitions!$F$10,10)</f>
        <v>38300</v>
      </c>
      <c r="AB69" s="176">
        <v>1</v>
      </c>
      <c r="AC69" s="177" t="s">
        <v>303</v>
      </c>
      <c r="AD69" s="177" t="s">
        <v>304</v>
      </c>
    </row>
    <row r="70" spans="1:30" s="9" customFormat="1" ht="24" x14ac:dyDescent="0.25">
      <c r="A70" s="170">
        <v>55</v>
      </c>
      <c r="B70" s="171" t="s">
        <v>238</v>
      </c>
      <c r="C70" s="171" t="s">
        <v>85</v>
      </c>
      <c r="D70" s="172" t="s">
        <v>236</v>
      </c>
      <c r="E70" s="171" t="s">
        <v>194</v>
      </c>
      <c r="F70" s="171" t="s">
        <v>140</v>
      </c>
      <c r="G70" s="171" t="s">
        <v>239</v>
      </c>
      <c r="H70" s="171" t="s">
        <v>524</v>
      </c>
      <c r="I70" s="171" t="s">
        <v>140</v>
      </c>
      <c r="J70" s="173">
        <v>2011</v>
      </c>
      <c r="K70" s="174">
        <v>1</v>
      </c>
      <c r="L70" s="211"/>
      <c r="M70" s="173" t="s">
        <v>236</v>
      </c>
      <c r="N70" s="173">
        <v>0</v>
      </c>
      <c r="O70" s="173">
        <v>1</v>
      </c>
      <c r="P70" s="173">
        <v>1</v>
      </c>
      <c r="Q70" s="173">
        <v>9</v>
      </c>
      <c r="R70" s="173">
        <v>1</v>
      </c>
      <c r="S70" s="175">
        <v>4101200</v>
      </c>
      <c r="T70" s="173">
        <v>0</v>
      </c>
      <c r="U70" s="173">
        <v>1</v>
      </c>
      <c r="V70" s="173">
        <v>0</v>
      </c>
      <c r="W70" s="211"/>
      <c r="X70" s="173">
        <v>0</v>
      </c>
      <c r="Y70" s="175">
        <v>0</v>
      </c>
      <c r="Z70" s="174">
        <f>S70*R70*K70*EXP(-Definitions!$E$4*tidycapex!V70)*U70</f>
        <v>4101200</v>
      </c>
      <c r="AA70" s="174">
        <f>CEILING(Z70/Definitions!$F$10,10)</f>
        <v>80420</v>
      </c>
      <c r="AB70" s="176">
        <v>1</v>
      </c>
      <c r="AC70" s="177" t="s">
        <v>240</v>
      </c>
      <c r="AD70" s="177" t="s">
        <v>241</v>
      </c>
    </row>
    <row r="71" spans="1:30" s="8" customFormat="1" ht="36" x14ac:dyDescent="0.25">
      <c r="A71" s="170">
        <v>56</v>
      </c>
      <c r="B71" s="171" t="s">
        <v>242</v>
      </c>
      <c r="C71" s="171" t="s">
        <v>85</v>
      </c>
      <c r="D71" s="172" t="s">
        <v>236</v>
      </c>
      <c r="E71" s="171" t="s">
        <v>194</v>
      </c>
      <c r="F71" s="171" t="s">
        <v>140</v>
      </c>
      <c r="G71" s="171" t="s">
        <v>243</v>
      </c>
      <c r="H71" s="171" t="s">
        <v>524</v>
      </c>
      <c r="I71" s="171" t="s">
        <v>140</v>
      </c>
      <c r="J71" s="173">
        <v>2011</v>
      </c>
      <c r="K71" s="174">
        <v>1</v>
      </c>
      <c r="L71" s="211"/>
      <c r="M71" s="173" t="s">
        <v>236</v>
      </c>
      <c r="N71" s="173">
        <v>0</v>
      </c>
      <c r="O71" s="173">
        <v>1</v>
      </c>
      <c r="P71" s="173">
        <v>1</v>
      </c>
      <c r="Q71" s="173">
        <v>9</v>
      </c>
      <c r="R71" s="173">
        <v>1</v>
      </c>
      <c r="S71" s="175">
        <v>4511300</v>
      </c>
      <c r="T71" s="173">
        <v>0</v>
      </c>
      <c r="U71" s="173">
        <v>1</v>
      </c>
      <c r="V71" s="173">
        <v>0</v>
      </c>
      <c r="W71" s="211"/>
      <c r="X71" s="173">
        <v>0</v>
      </c>
      <c r="Y71" s="175">
        <v>0</v>
      </c>
      <c r="Z71" s="174">
        <f>S71*R71*K71*EXP(-Definitions!$E$4*tidycapex!V71)*U71</f>
        <v>4511300</v>
      </c>
      <c r="AA71" s="174">
        <f>CEILING(Z71/Definitions!$F$10,10)</f>
        <v>88460</v>
      </c>
      <c r="AB71" s="176">
        <v>1</v>
      </c>
      <c r="AC71" s="177" t="s">
        <v>244</v>
      </c>
      <c r="AD71" s="177" t="s">
        <v>567</v>
      </c>
    </row>
    <row r="72" spans="1:30" s="8" customFormat="1" ht="48" x14ac:dyDescent="0.25">
      <c r="A72" s="170">
        <v>57</v>
      </c>
      <c r="B72" s="171" t="s">
        <v>245</v>
      </c>
      <c r="C72" s="171" t="s">
        <v>85</v>
      </c>
      <c r="D72" s="172" t="s">
        <v>236</v>
      </c>
      <c r="E72" s="171" t="s">
        <v>194</v>
      </c>
      <c r="F72" s="171" t="s">
        <v>140</v>
      </c>
      <c r="G72" s="171" t="s">
        <v>246</v>
      </c>
      <c r="H72" s="171" t="s">
        <v>524</v>
      </c>
      <c r="I72" s="171" t="s">
        <v>140</v>
      </c>
      <c r="J72" s="173">
        <v>2011</v>
      </c>
      <c r="K72" s="174">
        <v>1</v>
      </c>
      <c r="L72" s="211"/>
      <c r="M72" s="173" t="s">
        <v>236</v>
      </c>
      <c r="N72" s="173">
        <v>0</v>
      </c>
      <c r="O72" s="173">
        <v>1</v>
      </c>
      <c r="P72" s="173">
        <v>1</v>
      </c>
      <c r="Q72" s="173">
        <v>9</v>
      </c>
      <c r="R72" s="173">
        <v>1</v>
      </c>
      <c r="S72" s="175">
        <v>2481200</v>
      </c>
      <c r="T72" s="173">
        <v>0</v>
      </c>
      <c r="U72" s="173">
        <v>1</v>
      </c>
      <c r="V72" s="173">
        <v>0</v>
      </c>
      <c r="W72" s="211"/>
      <c r="X72" s="173">
        <v>0</v>
      </c>
      <c r="Y72" s="175">
        <v>0</v>
      </c>
      <c r="Z72" s="174">
        <f>S72*R72*K72*EXP(-Definitions!$E$4*tidycapex!V72)*U72</f>
        <v>2481200</v>
      </c>
      <c r="AA72" s="174">
        <f>CEILING(Z72/Definitions!$F$10,10)</f>
        <v>48660</v>
      </c>
      <c r="AB72" s="176">
        <v>1</v>
      </c>
      <c r="AC72" s="177" t="s">
        <v>247</v>
      </c>
      <c r="AD72" s="177" t="s">
        <v>568</v>
      </c>
    </row>
    <row r="73" spans="1:30" s="8" customFormat="1" ht="24" x14ac:dyDescent="0.25">
      <c r="A73" s="170">
        <v>58</v>
      </c>
      <c r="B73" s="171" t="s">
        <v>305</v>
      </c>
      <c r="C73" s="171" t="s">
        <v>81</v>
      </c>
      <c r="D73" s="172">
        <v>1</v>
      </c>
      <c r="E73" s="171" t="s">
        <v>194</v>
      </c>
      <c r="F73" s="171" t="s">
        <v>140</v>
      </c>
      <c r="G73" s="171" t="s">
        <v>256</v>
      </c>
      <c r="H73" s="171" t="s">
        <v>257</v>
      </c>
      <c r="I73" s="171" t="s">
        <v>140</v>
      </c>
      <c r="J73" s="173">
        <v>2006</v>
      </c>
      <c r="K73" s="174">
        <v>60</v>
      </c>
      <c r="L73" s="211"/>
      <c r="M73" s="173" t="s">
        <v>258</v>
      </c>
      <c r="N73" s="173">
        <v>5</v>
      </c>
      <c r="O73" s="173">
        <v>3</v>
      </c>
      <c r="P73" s="173">
        <v>1</v>
      </c>
      <c r="Q73" s="173">
        <v>5</v>
      </c>
      <c r="R73" s="173">
        <v>1</v>
      </c>
      <c r="S73" s="175">
        <v>200</v>
      </c>
      <c r="T73" s="173">
        <v>0</v>
      </c>
      <c r="U73" s="173">
        <v>1</v>
      </c>
      <c r="V73" s="173">
        <v>0</v>
      </c>
      <c r="W73" s="211"/>
      <c r="X73" s="173">
        <v>0</v>
      </c>
      <c r="Y73" s="175">
        <v>0</v>
      </c>
      <c r="Z73" s="174">
        <f>S73*R73*K73*EXP(-Definitions!$E$4*tidycapex!V73)*U73</f>
        <v>12000</v>
      </c>
      <c r="AA73" s="174">
        <f>CEILING(Z73/Definitions!$F$10,10)</f>
        <v>240</v>
      </c>
      <c r="AB73" s="176">
        <v>1</v>
      </c>
      <c r="AC73" s="177" t="s">
        <v>378</v>
      </c>
      <c r="AD73" s="177" t="s">
        <v>379</v>
      </c>
    </row>
    <row r="74" spans="1:30" s="8" customFormat="1" ht="24" x14ac:dyDescent="0.25">
      <c r="A74" s="170">
        <v>59</v>
      </c>
      <c r="B74" s="171" t="s">
        <v>262</v>
      </c>
      <c r="C74" s="171" t="s">
        <v>81</v>
      </c>
      <c r="D74" s="172">
        <v>1</v>
      </c>
      <c r="E74" s="171" t="s">
        <v>194</v>
      </c>
      <c r="F74" s="171" t="s">
        <v>140</v>
      </c>
      <c r="G74" s="171" t="s">
        <v>578</v>
      </c>
      <c r="H74" s="171" t="s">
        <v>257</v>
      </c>
      <c r="I74" s="171" t="s">
        <v>140</v>
      </c>
      <c r="J74" s="173">
        <v>2006</v>
      </c>
      <c r="K74" s="174">
        <v>860</v>
      </c>
      <c r="L74" s="211"/>
      <c r="M74" s="173" t="s">
        <v>258</v>
      </c>
      <c r="N74" s="173">
        <v>3</v>
      </c>
      <c r="O74" s="173">
        <v>1</v>
      </c>
      <c r="P74" s="173">
        <v>0</v>
      </c>
      <c r="Q74" s="173">
        <v>1</v>
      </c>
      <c r="R74" s="173">
        <v>1</v>
      </c>
      <c r="S74" s="175">
        <v>4000</v>
      </c>
      <c r="T74" s="173">
        <v>0</v>
      </c>
      <c r="U74" s="173">
        <v>0</v>
      </c>
      <c r="V74" s="173">
        <v>0</v>
      </c>
      <c r="W74" s="211"/>
      <c r="X74" s="173">
        <v>0</v>
      </c>
      <c r="Y74" s="175">
        <v>0</v>
      </c>
      <c r="Z74" s="174">
        <f>S74*R74*K74*EXP(-Definitions!$E$4*tidycapex!V74)*U74</f>
        <v>0</v>
      </c>
      <c r="AA74" s="174">
        <f>CEILING(Z74/Definitions!$F$10,10)</f>
        <v>0</v>
      </c>
      <c r="AB74" s="176">
        <v>2</v>
      </c>
      <c r="AC74" s="177"/>
      <c r="AD74" s="177"/>
    </row>
    <row r="75" spans="1:30" s="8" customFormat="1" ht="15" x14ac:dyDescent="0.25">
      <c r="A75" s="170">
        <v>60</v>
      </c>
      <c r="B75" s="171" t="s">
        <v>306</v>
      </c>
      <c r="C75" s="171" t="s">
        <v>81</v>
      </c>
      <c r="D75" s="172">
        <v>1</v>
      </c>
      <c r="E75" s="171" t="s">
        <v>194</v>
      </c>
      <c r="F75" s="171" t="s">
        <v>140</v>
      </c>
      <c r="G75" s="171" t="s">
        <v>226</v>
      </c>
      <c r="H75" s="171" t="s">
        <v>226</v>
      </c>
      <c r="I75" s="171" t="s">
        <v>140</v>
      </c>
      <c r="J75" s="173">
        <v>2006</v>
      </c>
      <c r="K75" s="174">
        <v>860</v>
      </c>
      <c r="L75" s="211"/>
      <c r="M75" s="173" t="s">
        <v>139</v>
      </c>
      <c r="N75" s="173">
        <v>5</v>
      </c>
      <c r="O75" s="173">
        <v>3</v>
      </c>
      <c r="P75" s="173">
        <v>1</v>
      </c>
      <c r="Q75" s="173">
        <v>2</v>
      </c>
      <c r="R75" s="173">
        <v>0.5</v>
      </c>
      <c r="S75" s="175">
        <v>2500</v>
      </c>
      <c r="T75" s="173">
        <v>0</v>
      </c>
      <c r="U75" s="173">
        <v>1</v>
      </c>
      <c r="V75" s="173">
        <v>0</v>
      </c>
      <c r="W75" s="211"/>
      <c r="X75" s="173">
        <v>0</v>
      </c>
      <c r="Y75" s="175">
        <v>0</v>
      </c>
      <c r="Z75" s="174">
        <f>S75*R75*K75*EXP(-Definitions!$E$4*tidycapex!V75)*U75</f>
        <v>1075000</v>
      </c>
      <c r="AA75" s="174">
        <f>CEILING(Z75/Definitions!$F$10,10)</f>
        <v>21080</v>
      </c>
      <c r="AB75" s="176">
        <v>1</v>
      </c>
      <c r="AC75" s="177" t="s">
        <v>307</v>
      </c>
      <c r="AD75" s="177" t="s">
        <v>284</v>
      </c>
    </row>
    <row r="76" spans="1:30" s="8" customFormat="1" ht="48" x14ac:dyDescent="0.25">
      <c r="A76" s="170">
        <v>61</v>
      </c>
      <c r="B76" s="171" t="s">
        <v>285</v>
      </c>
      <c r="C76" s="171" t="s">
        <v>81</v>
      </c>
      <c r="D76" s="172">
        <v>1</v>
      </c>
      <c r="E76" s="171" t="s">
        <v>194</v>
      </c>
      <c r="F76" s="171" t="s">
        <v>140</v>
      </c>
      <c r="G76" s="171" t="s">
        <v>217</v>
      </c>
      <c r="H76" s="171" t="s">
        <v>218</v>
      </c>
      <c r="I76" s="171" t="s">
        <v>140</v>
      </c>
      <c r="J76" s="173">
        <v>2006</v>
      </c>
      <c r="K76" s="174">
        <v>860</v>
      </c>
      <c r="L76" s="211"/>
      <c r="M76" s="173" t="s">
        <v>139</v>
      </c>
      <c r="N76" s="173">
        <v>0</v>
      </c>
      <c r="O76" s="173">
        <v>3</v>
      </c>
      <c r="P76" s="173">
        <v>1</v>
      </c>
      <c r="Q76" s="173">
        <v>8</v>
      </c>
      <c r="R76" s="173">
        <v>1</v>
      </c>
      <c r="S76" s="175">
        <v>2500</v>
      </c>
      <c r="T76" s="173">
        <v>25</v>
      </c>
      <c r="U76" s="173">
        <v>1</v>
      </c>
      <c r="V76" s="173">
        <v>11</v>
      </c>
      <c r="W76" s="211"/>
      <c r="X76" s="173">
        <v>0</v>
      </c>
      <c r="Y76" s="175">
        <v>0</v>
      </c>
      <c r="Z76" s="174">
        <f>S76*R76*K76*EXP(-Definitions!$E$4*tidycapex!V76)*U76</f>
        <v>2150000</v>
      </c>
      <c r="AA76" s="174">
        <f>CEILING(Z76/Definitions!$F$10,10)</f>
        <v>42160</v>
      </c>
      <c r="AB76" s="176">
        <v>1</v>
      </c>
      <c r="AC76" s="177" t="s">
        <v>308</v>
      </c>
      <c r="AD76" s="177" t="s">
        <v>309</v>
      </c>
    </row>
    <row r="77" spans="1:30" s="8" customFormat="1" ht="120" x14ac:dyDescent="0.25">
      <c r="A77" s="170">
        <v>62</v>
      </c>
      <c r="B77" s="171" t="s">
        <v>269</v>
      </c>
      <c r="C77" s="171" t="s">
        <v>81</v>
      </c>
      <c r="D77" s="172">
        <v>1</v>
      </c>
      <c r="E77" s="171" t="s">
        <v>194</v>
      </c>
      <c r="F77" s="171" t="s">
        <v>140</v>
      </c>
      <c r="G77" s="171" t="s">
        <v>364</v>
      </c>
      <c r="H77" s="171" t="s">
        <v>364</v>
      </c>
      <c r="I77" s="171" t="s">
        <v>140</v>
      </c>
      <c r="J77" s="173">
        <v>2006</v>
      </c>
      <c r="K77" s="174">
        <v>1</v>
      </c>
      <c r="L77" s="211"/>
      <c r="M77" s="173" t="s">
        <v>236</v>
      </c>
      <c r="N77" s="173">
        <v>3</v>
      </c>
      <c r="O77" s="173">
        <v>2</v>
      </c>
      <c r="P77" s="173">
        <v>1</v>
      </c>
      <c r="Q77" s="173">
        <v>5</v>
      </c>
      <c r="R77" s="173">
        <v>1</v>
      </c>
      <c r="S77" s="175">
        <v>108700</v>
      </c>
      <c r="T77" s="173">
        <v>0</v>
      </c>
      <c r="U77" s="173">
        <v>1</v>
      </c>
      <c r="V77" s="173">
        <v>0</v>
      </c>
      <c r="W77" s="211"/>
      <c r="X77" s="173">
        <v>0</v>
      </c>
      <c r="Y77" s="175">
        <v>0</v>
      </c>
      <c r="Z77" s="174">
        <f>S77*R77*K77*EXP(-Definitions!$E$4*tidycapex!V77)*U77</f>
        <v>108700</v>
      </c>
      <c r="AA77" s="174">
        <f>CEILING(Z77/Definitions!$F$10,10)</f>
        <v>2140</v>
      </c>
      <c r="AB77" s="176">
        <v>1</v>
      </c>
      <c r="AC77" s="177" t="s">
        <v>310</v>
      </c>
      <c r="AD77" s="177" t="s">
        <v>311</v>
      </c>
    </row>
    <row r="78" spans="1:30" s="9" customFormat="1" ht="24" x14ac:dyDescent="0.25">
      <c r="A78" s="170">
        <v>63</v>
      </c>
      <c r="B78" s="171" t="s">
        <v>238</v>
      </c>
      <c r="C78" s="171" t="s">
        <v>81</v>
      </c>
      <c r="D78" s="172" t="s">
        <v>236</v>
      </c>
      <c r="E78" s="171" t="s">
        <v>194</v>
      </c>
      <c r="F78" s="171" t="s">
        <v>140</v>
      </c>
      <c r="G78" s="171" t="s">
        <v>239</v>
      </c>
      <c r="H78" s="171" t="s">
        <v>524</v>
      </c>
      <c r="I78" s="171" t="s">
        <v>140</v>
      </c>
      <c r="J78" s="173">
        <v>2006</v>
      </c>
      <c r="K78" s="174">
        <v>1</v>
      </c>
      <c r="L78" s="211"/>
      <c r="M78" s="173" t="s">
        <v>236</v>
      </c>
      <c r="N78" s="173">
        <v>0</v>
      </c>
      <c r="O78" s="173">
        <v>1</v>
      </c>
      <c r="P78" s="173">
        <v>1</v>
      </c>
      <c r="Q78" s="173">
        <v>9</v>
      </c>
      <c r="R78" s="173">
        <v>1</v>
      </c>
      <c r="S78" s="175">
        <v>119600</v>
      </c>
      <c r="T78" s="173">
        <v>0</v>
      </c>
      <c r="U78" s="173">
        <v>1</v>
      </c>
      <c r="V78" s="173">
        <v>0</v>
      </c>
      <c r="W78" s="211"/>
      <c r="X78" s="173">
        <v>0</v>
      </c>
      <c r="Y78" s="211">
        <v>0</v>
      </c>
      <c r="Z78" s="174">
        <f>S78*R78*K78*EXP(-Definitions!$E$4*tidycapex!V78)*U78</f>
        <v>119600</v>
      </c>
      <c r="AA78" s="174">
        <f>CEILING(Z78/Definitions!$F$10,10)</f>
        <v>2350</v>
      </c>
      <c r="AB78" s="176">
        <v>1</v>
      </c>
      <c r="AC78" s="177" t="s">
        <v>240</v>
      </c>
      <c r="AD78" s="177" t="s">
        <v>241</v>
      </c>
    </row>
    <row r="79" spans="1:30" s="9" customFormat="1" ht="36" x14ac:dyDescent="0.25">
      <c r="A79" s="170">
        <v>64</v>
      </c>
      <c r="B79" s="171" t="s">
        <v>242</v>
      </c>
      <c r="C79" s="171" t="s">
        <v>81</v>
      </c>
      <c r="D79" s="172" t="s">
        <v>236</v>
      </c>
      <c r="E79" s="171" t="s">
        <v>194</v>
      </c>
      <c r="F79" s="171" t="s">
        <v>140</v>
      </c>
      <c r="G79" s="171" t="s">
        <v>243</v>
      </c>
      <c r="H79" s="171" t="s">
        <v>524</v>
      </c>
      <c r="I79" s="171" t="s">
        <v>140</v>
      </c>
      <c r="J79" s="173">
        <v>2006</v>
      </c>
      <c r="K79" s="174">
        <v>1</v>
      </c>
      <c r="L79" s="211"/>
      <c r="M79" s="173" t="s">
        <v>236</v>
      </c>
      <c r="N79" s="173">
        <v>0</v>
      </c>
      <c r="O79" s="173">
        <v>1</v>
      </c>
      <c r="P79" s="173">
        <v>1</v>
      </c>
      <c r="Q79" s="173">
        <v>9</v>
      </c>
      <c r="R79" s="173">
        <v>1</v>
      </c>
      <c r="S79" s="175">
        <v>131600</v>
      </c>
      <c r="T79" s="173">
        <v>0</v>
      </c>
      <c r="U79" s="173">
        <v>1</v>
      </c>
      <c r="V79" s="173">
        <v>0</v>
      </c>
      <c r="W79" s="211"/>
      <c r="X79" s="173">
        <v>0</v>
      </c>
      <c r="Y79" s="211">
        <v>0</v>
      </c>
      <c r="Z79" s="174">
        <f>S79*R79*K79*EXP(-Definitions!$E$4*tidycapex!V79)*U79</f>
        <v>131600</v>
      </c>
      <c r="AA79" s="174">
        <f>CEILING(Z79/Definitions!$F$10,10)</f>
        <v>2590</v>
      </c>
      <c r="AB79" s="176">
        <v>1</v>
      </c>
      <c r="AC79" s="177" t="s">
        <v>244</v>
      </c>
      <c r="AD79" s="177" t="s">
        <v>567</v>
      </c>
    </row>
    <row r="80" spans="1:30" s="9" customFormat="1" ht="48" x14ac:dyDescent="0.25">
      <c r="A80" s="170">
        <v>65</v>
      </c>
      <c r="B80" s="171" t="s">
        <v>245</v>
      </c>
      <c r="C80" s="171" t="s">
        <v>81</v>
      </c>
      <c r="D80" s="172" t="s">
        <v>236</v>
      </c>
      <c r="E80" s="171" t="s">
        <v>194</v>
      </c>
      <c r="F80" s="171" t="s">
        <v>140</v>
      </c>
      <c r="G80" s="171" t="s">
        <v>246</v>
      </c>
      <c r="H80" s="171" t="s">
        <v>524</v>
      </c>
      <c r="I80" s="171" t="s">
        <v>140</v>
      </c>
      <c r="J80" s="173">
        <v>2006</v>
      </c>
      <c r="K80" s="174">
        <v>1</v>
      </c>
      <c r="L80" s="211"/>
      <c r="M80" s="173" t="s">
        <v>236</v>
      </c>
      <c r="N80" s="173">
        <v>0</v>
      </c>
      <c r="O80" s="173">
        <v>1</v>
      </c>
      <c r="P80" s="173">
        <v>1</v>
      </c>
      <c r="Q80" s="173">
        <v>9</v>
      </c>
      <c r="R80" s="173">
        <v>1</v>
      </c>
      <c r="S80" s="175">
        <v>72400</v>
      </c>
      <c r="T80" s="173">
        <v>0</v>
      </c>
      <c r="U80" s="173">
        <v>1</v>
      </c>
      <c r="V80" s="173">
        <v>0</v>
      </c>
      <c r="W80" s="211"/>
      <c r="X80" s="173">
        <v>0</v>
      </c>
      <c r="Y80" s="211">
        <v>0</v>
      </c>
      <c r="Z80" s="174">
        <f>S80*R80*K80*EXP(-Definitions!$E$4*tidycapex!V80)*U80</f>
        <v>72400</v>
      </c>
      <c r="AA80" s="174">
        <f>CEILING(Z80/Definitions!$F$10,10)</f>
        <v>1420</v>
      </c>
      <c r="AB80" s="176">
        <v>1</v>
      </c>
      <c r="AC80" s="177" t="s">
        <v>247</v>
      </c>
      <c r="AD80" s="177" t="s">
        <v>568</v>
      </c>
    </row>
    <row r="81" spans="1:30" s="9" customFormat="1" ht="36" x14ac:dyDescent="0.25">
      <c r="A81" s="170">
        <v>66</v>
      </c>
      <c r="B81" s="171" t="s">
        <v>312</v>
      </c>
      <c r="C81" s="171" t="s">
        <v>86</v>
      </c>
      <c r="D81" s="172">
        <v>1</v>
      </c>
      <c r="E81" s="171" t="s">
        <v>194</v>
      </c>
      <c r="F81" s="171" t="s">
        <v>140</v>
      </c>
      <c r="G81" s="171" t="s">
        <v>313</v>
      </c>
      <c r="H81" s="171" t="s">
        <v>212</v>
      </c>
      <c r="I81" s="171" t="s">
        <v>140</v>
      </c>
      <c r="J81" s="173">
        <v>2012</v>
      </c>
      <c r="K81" s="174">
        <v>1</v>
      </c>
      <c r="L81" s="174"/>
      <c r="M81" s="173" t="s">
        <v>236</v>
      </c>
      <c r="N81" s="173">
        <v>4</v>
      </c>
      <c r="O81" s="173">
        <v>2</v>
      </c>
      <c r="P81" s="173">
        <v>1</v>
      </c>
      <c r="Q81" s="173">
        <v>5</v>
      </c>
      <c r="R81" s="173">
        <v>0.5</v>
      </c>
      <c r="S81" s="175">
        <v>800000</v>
      </c>
      <c r="T81" s="173">
        <v>0</v>
      </c>
      <c r="U81" s="173">
        <v>1</v>
      </c>
      <c r="V81" s="173">
        <v>2</v>
      </c>
      <c r="W81" s="173"/>
      <c r="X81" s="173">
        <v>0</v>
      </c>
      <c r="Y81" s="175">
        <v>0</v>
      </c>
      <c r="Z81" s="174">
        <f>S81*R81*K81*EXP(-Definitions!$E$4*tidycapex!V81)*U81</f>
        <v>400000</v>
      </c>
      <c r="AA81" s="174">
        <f>CEILING(Z81/Definitions!$F$10,10)</f>
        <v>7850</v>
      </c>
      <c r="AB81" s="176">
        <v>1</v>
      </c>
      <c r="AC81" s="177" t="s">
        <v>314</v>
      </c>
      <c r="AD81" s="177" t="s">
        <v>315</v>
      </c>
    </row>
    <row r="82" spans="1:30" s="9" customFormat="1" ht="48" x14ac:dyDescent="0.25">
      <c r="A82" s="170">
        <v>67</v>
      </c>
      <c r="B82" s="171" t="s">
        <v>285</v>
      </c>
      <c r="C82" s="171" t="s">
        <v>86</v>
      </c>
      <c r="D82" s="172">
        <v>1</v>
      </c>
      <c r="E82" s="171" t="s">
        <v>194</v>
      </c>
      <c r="F82" s="171" t="s">
        <v>140</v>
      </c>
      <c r="G82" s="171" t="s">
        <v>217</v>
      </c>
      <c r="H82" s="171" t="s">
        <v>218</v>
      </c>
      <c r="I82" s="171" t="s">
        <v>140</v>
      </c>
      <c r="J82" s="173">
        <v>2012</v>
      </c>
      <c r="K82" s="174">
        <v>1000</v>
      </c>
      <c r="L82" s="211"/>
      <c r="M82" s="173" t="s">
        <v>139</v>
      </c>
      <c r="N82" s="173">
        <v>0</v>
      </c>
      <c r="O82" s="173">
        <v>1</v>
      </c>
      <c r="P82" s="173">
        <v>1</v>
      </c>
      <c r="Q82" s="173">
        <v>8</v>
      </c>
      <c r="R82" s="173">
        <v>1</v>
      </c>
      <c r="S82" s="175">
        <v>2500</v>
      </c>
      <c r="T82" s="173">
        <v>25</v>
      </c>
      <c r="U82" s="173">
        <v>1</v>
      </c>
      <c r="V82" s="173">
        <v>17</v>
      </c>
      <c r="W82" s="211"/>
      <c r="X82" s="173">
        <v>0</v>
      </c>
      <c r="Y82" s="175"/>
      <c r="Z82" s="174">
        <f>S82*R82*K82*EXP(-Definitions!$E$4*tidycapex!V82)*U82</f>
        <v>2500000</v>
      </c>
      <c r="AA82" s="174">
        <f>CEILING(Z82/Definitions!$F$10,10)</f>
        <v>49020</v>
      </c>
      <c r="AB82" s="176">
        <v>1</v>
      </c>
      <c r="AC82" s="177" t="s">
        <v>308</v>
      </c>
      <c r="AD82" s="177" t="s">
        <v>309</v>
      </c>
    </row>
    <row r="83" spans="1:30" s="9" customFormat="1" ht="60" x14ac:dyDescent="0.25">
      <c r="A83" s="170">
        <v>68</v>
      </c>
      <c r="B83" s="171" t="s">
        <v>262</v>
      </c>
      <c r="C83" s="171" t="s">
        <v>86</v>
      </c>
      <c r="D83" s="172">
        <v>1</v>
      </c>
      <c r="E83" s="171" t="s">
        <v>194</v>
      </c>
      <c r="F83" s="171" t="s">
        <v>140</v>
      </c>
      <c r="G83" s="171" t="s">
        <v>578</v>
      </c>
      <c r="H83" s="171" t="s">
        <v>257</v>
      </c>
      <c r="I83" s="171" t="s">
        <v>140</v>
      </c>
      <c r="J83" s="173">
        <v>2012</v>
      </c>
      <c r="K83" s="174">
        <v>1000</v>
      </c>
      <c r="L83" s="174"/>
      <c r="M83" s="173" t="s">
        <v>139</v>
      </c>
      <c r="N83" s="173">
        <v>3</v>
      </c>
      <c r="O83" s="173">
        <v>1</v>
      </c>
      <c r="P83" s="173">
        <v>0</v>
      </c>
      <c r="Q83" s="173">
        <v>1</v>
      </c>
      <c r="R83" s="173">
        <v>1</v>
      </c>
      <c r="S83" s="175">
        <v>4000</v>
      </c>
      <c r="T83" s="173">
        <v>0</v>
      </c>
      <c r="U83" s="173">
        <v>0.1</v>
      </c>
      <c r="V83" s="173">
        <v>0</v>
      </c>
      <c r="W83" s="173"/>
      <c r="X83" s="173">
        <v>0</v>
      </c>
      <c r="Y83" s="175"/>
      <c r="Z83" s="174">
        <f>S83*R83*K83*EXP(-Definitions!$E$4*tidycapex!V83)*U83</f>
        <v>400000</v>
      </c>
      <c r="AA83" s="174">
        <f>CEILING(Z83/Definitions!$F$10,10)</f>
        <v>7850</v>
      </c>
      <c r="AB83" s="176">
        <v>2</v>
      </c>
      <c r="AC83" s="177" t="s">
        <v>263</v>
      </c>
      <c r="AD83" s="177" t="s">
        <v>264</v>
      </c>
    </row>
    <row r="84" spans="1:30" s="9" customFormat="1" ht="120" x14ac:dyDescent="0.25">
      <c r="A84" s="170">
        <v>69</v>
      </c>
      <c r="B84" s="171" t="s">
        <v>233</v>
      </c>
      <c r="C84" s="171" t="s">
        <v>86</v>
      </c>
      <c r="D84" s="172">
        <v>1</v>
      </c>
      <c r="E84" s="171" t="s">
        <v>194</v>
      </c>
      <c r="F84" s="171" t="s">
        <v>140</v>
      </c>
      <c r="G84" s="171" t="s">
        <v>364</v>
      </c>
      <c r="H84" s="171" t="s">
        <v>364</v>
      </c>
      <c r="I84" s="171" t="s">
        <v>140</v>
      </c>
      <c r="J84" s="173">
        <v>2012</v>
      </c>
      <c r="K84" s="174">
        <v>1</v>
      </c>
      <c r="L84" s="211"/>
      <c r="M84" s="173" t="s">
        <v>236</v>
      </c>
      <c r="N84" s="173">
        <v>3</v>
      </c>
      <c r="O84" s="173">
        <v>2</v>
      </c>
      <c r="P84" s="173">
        <v>1</v>
      </c>
      <c r="Q84" s="173">
        <v>5</v>
      </c>
      <c r="R84" s="173">
        <v>1</v>
      </c>
      <c r="S84" s="175">
        <v>80000</v>
      </c>
      <c r="T84" s="173">
        <v>0</v>
      </c>
      <c r="U84" s="173">
        <v>1</v>
      </c>
      <c r="V84" s="173">
        <v>0</v>
      </c>
      <c r="W84" s="211"/>
      <c r="X84" s="173">
        <v>0</v>
      </c>
      <c r="Y84" s="175"/>
      <c r="Z84" s="174">
        <f>S84*R84*K84*EXP(-Definitions!$E$4*tidycapex!V84)*U84</f>
        <v>80000</v>
      </c>
      <c r="AA84" s="174">
        <f>CEILING(Z84/Definitions!$F$10,10)</f>
        <v>1570</v>
      </c>
      <c r="AB84" s="176">
        <v>1</v>
      </c>
      <c r="AC84" s="177" t="s">
        <v>316</v>
      </c>
      <c r="AD84" s="177" t="s">
        <v>317</v>
      </c>
    </row>
    <row r="85" spans="1:30" s="8" customFormat="1" ht="24" x14ac:dyDescent="0.25">
      <c r="A85" s="170">
        <v>70</v>
      </c>
      <c r="B85" s="171" t="s">
        <v>238</v>
      </c>
      <c r="C85" s="171" t="s">
        <v>86</v>
      </c>
      <c r="D85" s="172" t="s">
        <v>236</v>
      </c>
      <c r="E85" s="171" t="s">
        <v>194</v>
      </c>
      <c r="F85" s="171" t="s">
        <v>140</v>
      </c>
      <c r="G85" s="171" t="s">
        <v>239</v>
      </c>
      <c r="H85" s="171" t="s">
        <v>524</v>
      </c>
      <c r="I85" s="171" t="s">
        <v>140</v>
      </c>
      <c r="J85" s="173">
        <v>2012</v>
      </c>
      <c r="K85" s="174">
        <v>1</v>
      </c>
      <c r="L85" s="211"/>
      <c r="M85" s="173" t="s">
        <v>236</v>
      </c>
      <c r="N85" s="173">
        <v>0</v>
      </c>
      <c r="O85" s="173">
        <v>1</v>
      </c>
      <c r="P85" s="173">
        <v>1</v>
      </c>
      <c r="Q85" s="173">
        <v>9</v>
      </c>
      <c r="R85" s="173">
        <v>1</v>
      </c>
      <c r="S85" s="175">
        <v>88000</v>
      </c>
      <c r="T85" s="173">
        <v>0</v>
      </c>
      <c r="U85" s="173">
        <v>1</v>
      </c>
      <c r="V85" s="173">
        <v>0</v>
      </c>
      <c r="W85" s="211"/>
      <c r="X85" s="173">
        <v>0</v>
      </c>
      <c r="Y85" s="175">
        <v>0</v>
      </c>
      <c r="Z85" s="174">
        <f>S85*R85*K85*EXP(-Definitions!$E$4*tidycapex!V85)*U85</f>
        <v>88000</v>
      </c>
      <c r="AA85" s="174">
        <f>CEILING(Z85/Definitions!$F$10,10)</f>
        <v>1730</v>
      </c>
      <c r="AB85" s="176">
        <v>1</v>
      </c>
      <c r="AC85" s="177" t="s">
        <v>240</v>
      </c>
      <c r="AD85" s="177" t="s">
        <v>241</v>
      </c>
    </row>
    <row r="86" spans="1:30" s="8" customFormat="1" ht="36" x14ac:dyDescent="0.25">
      <c r="A86" s="170">
        <v>71</v>
      </c>
      <c r="B86" s="171" t="s">
        <v>242</v>
      </c>
      <c r="C86" s="171" t="s">
        <v>86</v>
      </c>
      <c r="D86" s="172" t="s">
        <v>236</v>
      </c>
      <c r="E86" s="171" t="s">
        <v>194</v>
      </c>
      <c r="F86" s="171" t="s">
        <v>140</v>
      </c>
      <c r="G86" s="171" t="s">
        <v>243</v>
      </c>
      <c r="H86" s="171" t="s">
        <v>524</v>
      </c>
      <c r="I86" s="171" t="s">
        <v>140</v>
      </c>
      <c r="J86" s="173">
        <v>2012</v>
      </c>
      <c r="K86" s="174">
        <v>1</v>
      </c>
      <c r="L86" s="211"/>
      <c r="M86" s="173" t="s">
        <v>236</v>
      </c>
      <c r="N86" s="173">
        <v>0</v>
      </c>
      <c r="O86" s="173">
        <v>1</v>
      </c>
      <c r="P86" s="173">
        <v>1</v>
      </c>
      <c r="Q86" s="173">
        <v>9</v>
      </c>
      <c r="R86" s="173">
        <v>1</v>
      </c>
      <c r="S86" s="175">
        <v>96800</v>
      </c>
      <c r="T86" s="173">
        <v>0</v>
      </c>
      <c r="U86" s="173">
        <v>1</v>
      </c>
      <c r="V86" s="173">
        <v>0</v>
      </c>
      <c r="W86" s="211"/>
      <c r="X86" s="173">
        <v>0</v>
      </c>
      <c r="Y86" s="175">
        <v>0</v>
      </c>
      <c r="Z86" s="174">
        <f>S86*R86*K86*EXP(-Definitions!$E$4*tidycapex!V86)*U86</f>
        <v>96800</v>
      </c>
      <c r="AA86" s="174">
        <f>CEILING(Z86/Definitions!$F$10,10)</f>
        <v>1900</v>
      </c>
      <c r="AB86" s="176">
        <v>1</v>
      </c>
      <c r="AC86" s="177" t="s">
        <v>244</v>
      </c>
      <c r="AD86" s="177" t="s">
        <v>567</v>
      </c>
    </row>
    <row r="87" spans="1:30" s="8" customFormat="1" ht="48" x14ac:dyDescent="0.25">
      <c r="A87" s="170">
        <v>72</v>
      </c>
      <c r="B87" s="171" t="s">
        <v>245</v>
      </c>
      <c r="C87" s="171" t="s">
        <v>86</v>
      </c>
      <c r="D87" s="172" t="s">
        <v>236</v>
      </c>
      <c r="E87" s="171" t="s">
        <v>194</v>
      </c>
      <c r="F87" s="171" t="s">
        <v>140</v>
      </c>
      <c r="G87" s="171" t="s">
        <v>246</v>
      </c>
      <c r="H87" s="171" t="s">
        <v>524</v>
      </c>
      <c r="I87" s="171" t="s">
        <v>140</v>
      </c>
      <c r="J87" s="173">
        <v>2012</v>
      </c>
      <c r="K87" s="174">
        <v>1</v>
      </c>
      <c r="L87" s="211"/>
      <c r="M87" s="173" t="s">
        <v>236</v>
      </c>
      <c r="N87" s="173">
        <v>0</v>
      </c>
      <c r="O87" s="173">
        <v>1</v>
      </c>
      <c r="P87" s="173">
        <v>1</v>
      </c>
      <c r="Q87" s="173">
        <v>9</v>
      </c>
      <c r="R87" s="173">
        <v>1</v>
      </c>
      <c r="S87" s="175">
        <v>53300</v>
      </c>
      <c r="T87" s="173">
        <v>0</v>
      </c>
      <c r="U87" s="173">
        <v>1</v>
      </c>
      <c r="V87" s="173">
        <v>0</v>
      </c>
      <c r="W87" s="211"/>
      <c r="X87" s="173">
        <v>0</v>
      </c>
      <c r="Y87" s="175">
        <v>0</v>
      </c>
      <c r="Z87" s="174">
        <f>S87*R87*K87*EXP(-Definitions!$E$4*tidycapex!V87)*U87</f>
        <v>53300</v>
      </c>
      <c r="AA87" s="174">
        <f>CEILING(Z87/Definitions!$F$10,10)</f>
        <v>1050</v>
      </c>
      <c r="AB87" s="176">
        <v>1</v>
      </c>
      <c r="AC87" s="177" t="s">
        <v>247</v>
      </c>
      <c r="AD87" s="177" t="s">
        <v>568</v>
      </c>
    </row>
    <row r="88" spans="1:30" s="8" customFormat="1" ht="24" x14ac:dyDescent="0.25">
      <c r="A88" s="170">
        <v>73</v>
      </c>
      <c r="B88" s="171" t="s">
        <v>198</v>
      </c>
      <c r="C88" s="171" t="s">
        <v>49</v>
      </c>
      <c r="D88" s="172">
        <v>1</v>
      </c>
      <c r="E88" s="171" t="s">
        <v>194</v>
      </c>
      <c r="F88" s="171" t="s">
        <v>140</v>
      </c>
      <c r="G88" s="171" t="s">
        <v>195</v>
      </c>
      <c r="H88" s="171" t="s">
        <v>196</v>
      </c>
      <c r="I88" s="171" t="s">
        <v>140</v>
      </c>
      <c r="J88" s="173">
        <v>2016</v>
      </c>
      <c r="K88" s="174">
        <v>310</v>
      </c>
      <c r="L88" s="211"/>
      <c r="M88" s="173" t="s">
        <v>139</v>
      </c>
      <c r="N88" s="173">
        <v>3</v>
      </c>
      <c r="O88" s="173">
        <v>3</v>
      </c>
      <c r="P88" s="173">
        <v>1</v>
      </c>
      <c r="Q88" s="173">
        <v>5</v>
      </c>
      <c r="R88" s="173">
        <v>1</v>
      </c>
      <c r="S88" s="175">
        <v>300</v>
      </c>
      <c r="T88" s="173">
        <v>10</v>
      </c>
      <c r="U88" s="173">
        <v>1</v>
      </c>
      <c r="V88" s="173">
        <v>0</v>
      </c>
      <c r="W88" s="211"/>
      <c r="X88" s="173">
        <v>0</v>
      </c>
      <c r="Y88" s="175">
        <v>0</v>
      </c>
      <c r="Z88" s="174">
        <f>S88*R88*K88*EXP(-Definitions!$E$4*tidycapex!V88)*U88</f>
        <v>93000</v>
      </c>
      <c r="AA88" s="174">
        <f>CEILING(Z88/Definitions!$F$10,10)</f>
        <v>1830</v>
      </c>
      <c r="AB88" s="176">
        <v>1</v>
      </c>
      <c r="AC88" s="177" t="s">
        <v>541</v>
      </c>
      <c r="AD88" s="177" t="s">
        <v>197</v>
      </c>
    </row>
    <row r="89" spans="1:30" s="8" customFormat="1" ht="24" x14ac:dyDescent="0.25">
      <c r="A89" s="170">
        <v>73</v>
      </c>
      <c r="B89" s="171" t="s">
        <v>198</v>
      </c>
      <c r="C89" s="171" t="s">
        <v>49</v>
      </c>
      <c r="D89" s="172">
        <v>1</v>
      </c>
      <c r="E89" s="171" t="s">
        <v>194</v>
      </c>
      <c r="F89" s="171" t="s">
        <v>140</v>
      </c>
      <c r="G89" s="171" t="s">
        <v>195</v>
      </c>
      <c r="H89" s="171" t="s">
        <v>196</v>
      </c>
      <c r="I89" s="171" t="s">
        <v>140</v>
      </c>
      <c r="J89" s="173">
        <v>2016</v>
      </c>
      <c r="K89" s="174">
        <v>310</v>
      </c>
      <c r="L89" s="211"/>
      <c r="M89" s="173" t="s">
        <v>139</v>
      </c>
      <c r="N89" s="173">
        <v>0</v>
      </c>
      <c r="O89" s="173">
        <v>1</v>
      </c>
      <c r="P89" s="173">
        <v>1</v>
      </c>
      <c r="Q89" s="173">
        <v>8</v>
      </c>
      <c r="R89" s="173">
        <v>1</v>
      </c>
      <c r="S89" s="175">
        <v>300</v>
      </c>
      <c r="T89" s="173">
        <v>10</v>
      </c>
      <c r="U89" s="173">
        <v>1</v>
      </c>
      <c r="V89" s="173">
        <v>10</v>
      </c>
      <c r="W89" s="211"/>
      <c r="X89" s="173">
        <v>0</v>
      </c>
      <c r="Y89" s="175">
        <v>0</v>
      </c>
      <c r="Z89" s="174">
        <f>S89*R89*K89*EXP(-Definitions!$E$4*tidycapex!V89)*U89</f>
        <v>93000</v>
      </c>
      <c r="AA89" s="174">
        <f>CEILING(Z89/Definitions!$F$10,10)</f>
        <v>1830</v>
      </c>
      <c r="AB89" s="176">
        <v>1</v>
      </c>
      <c r="AC89" s="177" t="s">
        <v>199</v>
      </c>
      <c r="AD89" s="177" t="s">
        <v>200</v>
      </c>
    </row>
    <row r="90" spans="1:30" s="8" customFormat="1" ht="24" x14ac:dyDescent="0.25">
      <c r="A90" s="170">
        <v>73</v>
      </c>
      <c r="B90" s="171" t="s">
        <v>198</v>
      </c>
      <c r="C90" s="171" t="s">
        <v>49</v>
      </c>
      <c r="D90" s="172">
        <v>1</v>
      </c>
      <c r="E90" s="171" t="s">
        <v>194</v>
      </c>
      <c r="F90" s="171" t="s">
        <v>140</v>
      </c>
      <c r="G90" s="171" t="s">
        <v>195</v>
      </c>
      <c r="H90" s="171" t="s">
        <v>196</v>
      </c>
      <c r="I90" s="171" t="s">
        <v>140</v>
      </c>
      <c r="J90" s="173">
        <v>2016</v>
      </c>
      <c r="K90" s="174">
        <v>310</v>
      </c>
      <c r="L90" s="211"/>
      <c r="M90" s="173" t="s">
        <v>139</v>
      </c>
      <c r="N90" s="173">
        <v>0</v>
      </c>
      <c r="O90" s="173">
        <v>1</v>
      </c>
      <c r="P90" s="173">
        <v>1</v>
      </c>
      <c r="Q90" s="173">
        <v>8</v>
      </c>
      <c r="R90" s="173">
        <v>1</v>
      </c>
      <c r="S90" s="175">
        <v>300</v>
      </c>
      <c r="T90" s="173">
        <v>10</v>
      </c>
      <c r="U90" s="173">
        <v>1</v>
      </c>
      <c r="V90" s="173">
        <v>20</v>
      </c>
      <c r="W90" s="211"/>
      <c r="X90" s="173">
        <v>0</v>
      </c>
      <c r="Y90" s="175">
        <v>0</v>
      </c>
      <c r="Z90" s="174">
        <f>S90*R90*K90*EXP(-Definitions!$E$4*tidycapex!V90)*U90</f>
        <v>93000</v>
      </c>
      <c r="AA90" s="174">
        <f>CEILING(Z90/Definitions!$F$10,10)</f>
        <v>1830</v>
      </c>
      <c r="AB90" s="176">
        <v>1</v>
      </c>
      <c r="AC90" s="177" t="s">
        <v>199</v>
      </c>
      <c r="AD90" s="177" t="s">
        <v>200</v>
      </c>
    </row>
    <row r="91" spans="1:30" s="8" customFormat="1" ht="36" x14ac:dyDescent="0.25">
      <c r="A91" s="170">
        <v>74</v>
      </c>
      <c r="B91" s="171" t="s">
        <v>318</v>
      </c>
      <c r="C91" s="171" t="s">
        <v>49</v>
      </c>
      <c r="D91" s="172">
        <v>1</v>
      </c>
      <c r="E91" s="171" t="s">
        <v>194</v>
      </c>
      <c r="F91" s="171" t="s">
        <v>140</v>
      </c>
      <c r="G91" s="171" t="s">
        <v>195</v>
      </c>
      <c r="H91" s="171" t="s">
        <v>196</v>
      </c>
      <c r="I91" s="171" t="s">
        <v>140</v>
      </c>
      <c r="J91" s="173">
        <v>2016</v>
      </c>
      <c r="K91" s="174">
        <v>300</v>
      </c>
      <c r="L91" s="211"/>
      <c r="M91" s="173" t="s">
        <v>139</v>
      </c>
      <c r="N91" s="173">
        <v>3</v>
      </c>
      <c r="O91" s="173">
        <v>2</v>
      </c>
      <c r="P91" s="173">
        <v>1</v>
      </c>
      <c r="Q91" s="173">
        <v>8</v>
      </c>
      <c r="R91" s="173">
        <v>1</v>
      </c>
      <c r="S91" s="175">
        <v>250</v>
      </c>
      <c r="T91" s="173">
        <v>10</v>
      </c>
      <c r="U91" s="173">
        <v>0</v>
      </c>
      <c r="V91" s="173">
        <v>2</v>
      </c>
      <c r="W91" s="211"/>
      <c r="X91" s="173">
        <v>1</v>
      </c>
      <c r="Y91" s="175">
        <v>18500</v>
      </c>
      <c r="Z91" s="174">
        <f>S91*R91*K91*EXP(-Definitions!$E$4*tidycapex!V91)*U91</f>
        <v>0</v>
      </c>
      <c r="AA91" s="174">
        <f>CEILING(Z91/Definitions!$F$10,10)</f>
        <v>0</v>
      </c>
      <c r="AB91" s="176">
        <v>1</v>
      </c>
      <c r="AC91" s="177" t="s">
        <v>205</v>
      </c>
      <c r="AD91" s="177" t="s">
        <v>674</v>
      </c>
    </row>
    <row r="92" spans="1:30" s="8" customFormat="1" ht="36" x14ac:dyDescent="0.25">
      <c r="A92" s="170">
        <v>74</v>
      </c>
      <c r="B92" s="171" t="s">
        <v>318</v>
      </c>
      <c r="C92" s="171" t="s">
        <v>49</v>
      </c>
      <c r="D92" s="172">
        <v>1</v>
      </c>
      <c r="E92" s="171" t="s">
        <v>194</v>
      </c>
      <c r="F92" s="171" t="s">
        <v>140</v>
      </c>
      <c r="G92" s="171" t="s">
        <v>195</v>
      </c>
      <c r="H92" s="171" t="s">
        <v>196</v>
      </c>
      <c r="I92" s="171" t="s">
        <v>140</v>
      </c>
      <c r="J92" s="173">
        <v>2016</v>
      </c>
      <c r="K92" s="174">
        <v>300</v>
      </c>
      <c r="L92" s="174"/>
      <c r="M92" s="173" t="s">
        <v>139</v>
      </c>
      <c r="N92" s="173">
        <v>3</v>
      </c>
      <c r="O92" s="173">
        <v>2</v>
      </c>
      <c r="P92" s="173">
        <v>1</v>
      </c>
      <c r="Q92" s="173">
        <v>8</v>
      </c>
      <c r="R92" s="173">
        <v>1</v>
      </c>
      <c r="S92" s="175">
        <v>250</v>
      </c>
      <c r="T92" s="173">
        <v>10</v>
      </c>
      <c r="U92" s="173">
        <v>1</v>
      </c>
      <c r="V92" s="173">
        <v>6</v>
      </c>
      <c r="W92" s="173"/>
      <c r="X92" s="173">
        <v>0</v>
      </c>
      <c r="Y92" s="175">
        <v>0</v>
      </c>
      <c r="Z92" s="174">
        <f>S92*R92*K92*EXP(-Definitions!$E$4*tidycapex!V92)*U92</f>
        <v>75000</v>
      </c>
      <c r="AA92" s="174">
        <f>CEILING(Z92/Definitions!$F$10,10)</f>
        <v>1480</v>
      </c>
      <c r="AB92" s="176">
        <v>1</v>
      </c>
      <c r="AC92" s="177" t="s">
        <v>205</v>
      </c>
      <c r="AD92" s="177" t="s">
        <v>203</v>
      </c>
    </row>
    <row r="93" spans="1:30" s="8" customFormat="1" x14ac:dyDescent="0.25">
      <c r="A93" s="170">
        <v>74</v>
      </c>
      <c r="B93" s="171" t="s">
        <v>318</v>
      </c>
      <c r="C93" s="171" t="s">
        <v>49</v>
      </c>
      <c r="D93" s="172">
        <v>1</v>
      </c>
      <c r="E93" s="171" t="s">
        <v>194</v>
      </c>
      <c r="F93" s="171" t="s">
        <v>140</v>
      </c>
      <c r="G93" s="171" t="s">
        <v>195</v>
      </c>
      <c r="H93" s="171" t="s">
        <v>196</v>
      </c>
      <c r="I93" s="171" t="s">
        <v>140</v>
      </c>
      <c r="J93" s="173">
        <v>2016</v>
      </c>
      <c r="K93" s="174">
        <v>300</v>
      </c>
      <c r="L93" s="174"/>
      <c r="M93" s="173" t="s">
        <v>139</v>
      </c>
      <c r="N93" s="173">
        <v>0</v>
      </c>
      <c r="O93" s="173">
        <v>1</v>
      </c>
      <c r="P93" s="173">
        <v>1</v>
      </c>
      <c r="Q93" s="173">
        <v>8</v>
      </c>
      <c r="R93" s="173">
        <v>1</v>
      </c>
      <c r="S93" s="175">
        <v>250</v>
      </c>
      <c r="T93" s="173">
        <v>10</v>
      </c>
      <c r="U93" s="173">
        <v>1</v>
      </c>
      <c r="V93" s="173">
        <v>16</v>
      </c>
      <c r="W93" s="173"/>
      <c r="X93" s="173">
        <v>0</v>
      </c>
      <c r="Y93" s="175">
        <v>0</v>
      </c>
      <c r="Z93" s="174">
        <f>S93*R93*K93*EXP(-Definitions!$E$4*tidycapex!V93)*U93</f>
        <v>75000</v>
      </c>
      <c r="AA93" s="174">
        <f>CEILING(Z93/Definitions!$F$10,10)</f>
        <v>1480</v>
      </c>
      <c r="AB93" s="176">
        <v>1</v>
      </c>
      <c r="AC93" s="177" t="s">
        <v>201</v>
      </c>
      <c r="AD93" s="177" t="s">
        <v>203</v>
      </c>
    </row>
    <row r="94" spans="1:30" s="8" customFormat="1" ht="24" x14ac:dyDescent="0.25">
      <c r="A94" s="170">
        <v>75</v>
      </c>
      <c r="B94" s="171" t="s">
        <v>206</v>
      </c>
      <c r="C94" s="171" t="s">
        <v>49</v>
      </c>
      <c r="D94" s="172">
        <v>1</v>
      </c>
      <c r="E94" s="171" t="s">
        <v>194</v>
      </c>
      <c r="F94" s="171" t="s">
        <v>140</v>
      </c>
      <c r="G94" s="171" t="s">
        <v>195</v>
      </c>
      <c r="H94" s="171" t="s">
        <v>196</v>
      </c>
      <c r="I94" s="171" t="s">
        <v>140</v>
      </c>
      <c r="J94" s="173">
        <v>2016</v>
      </c>
      <c r="K94" s="174">
        <v>310</v>
      </c>
      <c r="L94" s="211"/>
      <c r="M94" s="173" t="s">
        <v>139</v>
      </c>
      <c r="N94" s="173">
        <v>3</v>
      </c>
      <c r="O94" s="173">
        <v>1</v>
      </c>
      <c r="P94" s="173">
        <v>1</v>
      </c>
      <c r="Q94" s="173">
        <v>8</v>
      </c>
      <c r="R94" s="173">
        <v>1</v>
      </c>
      <c r="S94" s="175">
        <v>600</v>
      </c>
      <c r="T94" s="173">
        <v>15</v>
      </c>
      <c r="U94" s="173">
        <v>1</v>
      </c>
      <c r="V94" s="173">
        <v>11</v>
      </c>
      <c r="W94" s="211"/>
      <c r="X94" s="173">
        <v>0</v>
      </c>
      <c r="Y94" s="175">
        <v>0</v>
      </c>
      <c r="Z94" s="174">
        <f>S94*R94*K94*EXP(-Definitions!$E$4*tidycapex!V94)*U94</f>
        <v>186000</v>
      </c>
      <c r="AA94" s="174">
        <f>CEILING(Z94/Definitions!$F$10,10)</f>
        <v>3650</v>
      </c>
      <c r="AB94" s="176">
        <v>1</v>
      </c>
      <c r="AC94" s="177" t="s">
        <v>319</v>
      </c>
      <c r="AD94" s="177" t="s">
        <v>209</v>
      </c>
    </row>
    <row r="95" spans="1:30" s="8" customFormat="1" ht="60" x14ac:dyDescent="0.25">
      <c r="A95" s="170">
        <v>76</v>
      </c>
      <c r="B95" s="171" t="s">
        <v>320</v>
      </c>
      <c r="C95" s="171" t="s">
        <v>49</v>
      </c>
      <c r="D95" s="172">
        <v>1</v>
      </c>
      <c r="E95" s="171" t="s">
        <v>194</v>
      </c>
      <c r="F95" s="171" t="s">
        <v>140</v>
      </c>
      <c r="G95" s="171" t="s">
        <v>211</v>
      </c>
      <c r="H95" s="171" t="s">
        <v>212</v>
      </c>
      <c r="I95" s="171" t="s">
        <v>140</v>
      </c>
      <c r="J95" s="173">
        <v>2016</v>
      </c>
      <c r="K95" s="174">
        <v>16</v>
      </c>
      <c r="L95" s="211"/>
      <c r="M95" s="173" t="s">
        <v>321</v>
      </c>
      <c r="N95" s="173">
        <v>3</v>
      </c>
      <c r="O95" s="173">
        <v>1</v>
      </c>
      <c r="P95" s="173">
        <v>1</v>
      </c>
      <c r="Q95" s="173">
        <v>8</v>
      </c>
      <c r="R95" s="173">
        <v>1</v>
      </c>
      <c r="S95" s="175">
        <v>138000</v>
      </c>
      <c r="T95" s="173">
        <v>10</v>
      </c>
      <c r="U95" s="173">
        <v>1</v>
      </c>
      <c r="V95" s="173">
        <v>6</v>
      </c>
      <c r="W95" s="211"/>
      <c r="X95" s="173">
        <v>0</v>
      </c>
      <c r="Y95" s="175">
        <v>0</v>
      </c>
      <c r="Z95" s="174">
        <f>S95*R95*K95*EXP(-Definitions!$E$4*tidycapex!V95)*U95</f>
        <v>2208000</v>
      </c>
      <c r="AA95" s="174">
        <f>CEILING(Z95/Definitions!$F$10,10)</f>
        <v>43300</v>
      </c>
      <c r="AB95" s="176">
        <v>1</v>
      </c>
      <c r="AC95" s="177" t="s">
        <v>549</v>
      </c>
      <c r="AD95" s="177" t="s">
        <v>323</v>
      </c>
    </row>
    <row r="96" spans="1:30" s="8" customFormat="1" ht="88.5" customHeight="1" x14ac:dyDescent="0.25">
      <c r="A96" s="170">
        <v>76</v>
      </c>
      <c r="B96" s="171" t="s">
        <v>320</v>
      </c>
      <c r="C96" s="171" t="s">
        <v>49</v>
      </c>
      <c r="D96" s="172">
        <v>1</v>
      </c>
      <c r="E96" s="171" t="s">
        <v>194</v>
      </c>
      <c r="F96" s="171" t="s">
        <v>140</v>
      </c>
      <c r="G96" s="171" t="s">
        <v>211</v>
      </c>
      <c r="H96" s="171" t="s">
        <v>212</v>
      </c>
      <c r="I96" s="171" t="s">
        <v>140</v>
      </c>
      <c r="J96" s="173">
        <v>2016</v>
      </c>
      <c r="K96" s="174">
        <v>16</v>
      </c>
      <c r="L96" s="211"/>
      <c r="M96" s="173" t="s">
        <v>321</v>
      </c>
      <c r="N96" s="173">
        <v>0</v>
      </c>
      <c r="O96" s="173">
        <v>1</v>
      </c>
      <c r="P96" s="173">
        <v>1</v>
      </c>
      <c r="Q96" s="173">
        <v>8</v>
      </c>
      <c r="R96" s="173">
        <v>1</v>
      </c>
      <c r="S96" s="175">
        <v>138000</v>
      </c>
      <c r="T96" s="173">
        <v>10</v>
      </c>
      <c r="U96" s="173">
        <v>1</v>
      </c>
      <c r="V96" s="173">
        <v>16</v>
      </c>
      <c r="W96" s="211"/>
      <c r="X96" s="173">
        <v>0</v>
      </c>
      <c r="Y96" s="175">
        <v>0</v>
      </c>
      <c r="Z96" s="174">
        <f>S96*R96*K96*EXP(-Definitions!$E$4*tidycapex!V96)*U96</f>
        <v>2208000</v>
      </c>
      <c r="AA96" s="174">
        <f>CEILING(Z96/Definitions!$F$10,10)</f>
        <v>43300</v>
      </c>
      <c r="AB96" s="176">
        <v>1</v>
      </c>
      <c r="AC96" s="177" t="s">
        <v>215</v>
      </c>
      <c r="AD96" s="177" t="s">
        <v>324</v>
      </c>
    </row>
    <row r="97" spans="1:30" s="8" customFormat="1" ht="60" x14ac:dyDescent="0.25">
      <c r="A97" s="170">
        <v>77</v>
      </c>
      <c r="B97" s="171" t="s">
        <v>560</v>
      </c>
      <c r="C97" s="171" t="s">
        <v>49</v>
      </c>
      <c r="D97" s="172">
        <v>1</v>
      </c>
      <c r="E97" s="171" t="s">
        <v>194</v>
      </c>
      <c r="F97" s="171" t="s">
        <v>140</v>
      </c>
      <c r="G97" s="171" t="s">
        <v>217</v>
      </c>
      <c r="H97" s="171" t="s">
        <v>218</v>
      </c>
      <c r="I97" s="171" t="s">
        <v>140</v>
      </c>
      <c r="J97" s="173">
        <v>2016</v>
      </c>
      <c r="K97" s="174">
        <v>310</v>
      </c>
      <c r="L97" s="211"/>
      <c r="M97" s="173" t="s">
        <v>139</v>
      </c>
      <c r="N97" s="173">
        <v>3</v>
      </c>
      <c r="O97" s="173">
        <v>2</v>
      </c>
      <c r="P97" s="173">
        <v>1</v>
      </c>
      <c r="Q97" s="173">
        <v>5</v>
      </c>
      <c r="R97" s="173">
        <v>1</v>
      </c>
      <c r="S97" s="175">
        <v>1000</v>
      </c>
      <c r="T97" s="173">
        <v>25</v>
      </c>
      <c r="U97" s="173">
        <v>1</v>
      </c>
      <c r="V97" s="173">
        <v>0</v>
      </c>
      <c r="W97" s="211"/>
      <c r="X97" s="173">
        <v>0</v>
      </c>
      <c r="Y97" s="175">
        <v>0</v>
      </c>
      <c r="Z97" s="174">
        <f>S97*R97*K97*EXP(-Definitions!$E$4*tidycapex!V97)*U97</f>
        <v>310000</v>
      </c>
      <c r="AA97" s="174">
        <f>CEILING(Z97/Definitions!$F$10,10)</f>
        <v>6080</v>
      </c>
      <c r="AB97" s="176">
        <v>2</v>
      </c>
      <c r="AC97" s="177" t="s">
        <v>550</v>
      </c>
      <c r="AD97" s="177" t="s">
        <v>220</v>
      </c>
    </row>
    <row r="98" spans="1:30" s="8" customFormat="1" ht="72" x14ac:dyDescent="0.25">
      <c r="A98" s="170">
        <v>78</v>
      </c>
      <c r="B98" s="171" t="s">
        <v>221</v>
      </c>
      <c r="C98" s="171" t="s">
        <v>49</v>
      </c>
      <c r="D98" s="172">
        <v>1</v>
      </c>
      <c r="E98" s="171" t="s">
        <v>194</v>
      </c>
      <c r="F98" s="171" t="s">
        <v>140</v>
      </c>
      <c r="G98" s="171" t="s">
        <v>217</v>
      </c>
      <c r="H98" s="171" t="s">
        <v>218</v>
      </c>
      <c r="I98" s="171" t="s">
        <v>140</v>
      </c>
      <c r="J98" s="173">
        <v>2016</v>
      </c>
      <c r="K98" s="174">
        <v>310</v>
      </c>
      <c r="L98" s="211"/>
      <c r="M98" s="173" t="s">
        <v>139</v>
      </c>
      <c r="N98" s="173">
        <v>3</v>
      </c>
      <c r="O98" s="173">
        <v>2</v>
      </c>
      <c r="P98" s="173">
        <v>1</v>
      </c>
      <c r="Q98" s="173">
        <v>5</v>
      </c>
      <c r="R98" s="173">
        <v>1</v>
      </c>
      <c r="S98" s="175">
        <v>2000</v>
      </c>
      <c r="T98" s="173">
        <v>25</v>
      </c>
      <c r="U98" s="173">
        <v>1</v>
      </c>
      <c r="V98" s="173">
        <v>0</v>
      </c>
      <c r="W98" s="211"/>
      <c r="X98" s="173">
        <v>0</v>
      </c>
      <c r="Y98" s="175">
        <v>0</v>
      </c>
      <c r="Z98" s="174">
        <f>S98*R98*K98*EXP(-Definitions!$E$4*tidycapex!V98)*U98</f>
        <v>620000</v>
      </c>
      <c r="AA98" s="174">
        <f>CEILING(Z98/Definitions!$F$10,10)</f>
        <v>12160</v>
      </c>
      <c r="AB98" s="176">
        <v>2</v>
      </c>
      <c r="AC98" s="177" t="s">
        <v>551</v>
      </c>
      <c r="AD98" s="177" t="s">
        <v>222</v>
      </c>
    </row>
    <row r="99" spans="1:30" s="8" customFormat="1" ht="36" x14ac:dyDescent="0.25">
      <c r="A99" s="170">
        <v>79</v>
      </c>
      <c r="B99" s="171" t="s">
        <v>224</v>
      </c>
      <c r="C99" s="171" t="s">
        <v>49</v>
      </c>
      <c r="D99" s="172" t="s">
        <v>225</v>
      </c>
      <c r="E99" s="171" t="s">
        <v>194</v>
      </c>
      <c r="F99" s="171" t="s">
        <v>140</v>
      </c>
      <c r="G99" s="171" t="s">
        <v>226</v>
      </c>
      <c r="H99" s="171" t="s">
        <v>226</v>
      </c>
      <c r="I99" s="171" t="s">
        <v>140</v>
      </c>
      <c r="J99" s="173">
        <v>2016</v>
      </c>
      <c r="K99" s="174">
        <v>430</v>
      </c>
      <c r="L99" s="211"/>
      <c r="M99" s="173" t="s">
        <v>139</v>
      </c>
      <c r="N99" s="173">
        <v>3</v>
      </c>
      <c r="O99" s="173">
        <v>1</v>
      </c>
      <c r="P99" s="173">
        <v>1</v>
      </c>
      <c r="Q99" s="173">
        <v>1</v>
      </c>
      <c r="R99" s="173">
        <v>1</v>
      </c>
      <c r="S99" s="175">
        <v>2800</v>
      </c>
      <c r="T99" s="173">
        <v>50</v>
      </c>
      <c r="U99" s="173">
        <v>0</v>
      </c>
      <c r="V99" s="173">
        <v>0</v>
      </c>
      <c r="W99" s="211"/>
      <c r="X99" s="173">
        <v>1</v>
      </c>
      <c r="Y99" s="175">
        <v>5200</v>
      </c>
      <c r="Z99" s="174">
        <f>S99*R99*K99*EXP(-Definitions!$E$4*tidycapex!V99)*U99</f>
        <v>0</v>
      </c>
      <c r="AA99" s="174">
        <f>CEILING(Z99/Definitions!$F$10,10)</f>
        <v>0</v>
      </c>
      <c r="AB99" s="176">
        <v>0</v>
      </c>
      <c r="AC99" s="177" t="s">
        <v>553</v>
      </c>
      <c r="AD99" s="177" t="s">
        <v>565</v>
      </c>
    </row>
    <row r="100" spans="1:30" s="9" customFormat="1" ht="84" x14ac:dyDescent="0.25">
      <c r="A100" s="170">
        <v>80</v>
      </c>
      <c r="B100" s="171" t="s">
        <v>233</v>
      </c>
      <c r="C100" s="171" t="s">
        <v>49</v>
      </c>
      <c r="D100" s="172" t="s">
        <v>225</v>
      </c>
      <c r="E100" s="171" t="s">
        <v>194</v>
      </c>
      <c r="F100" s="171" t="s">
        <v>140</v>
      </c>
      <c r="G100" s="171" t="s">
        <v>364</v>
      </c>
      <c r="H100" s="171" t="s">
        <v>364</v>
      </c>
      <c r="I100" s="171" t="s">
        <v>140</v>
      </c>
      <c r="J100" s="173">
        <v>2016</v>
      </c>
      <c r="K100" s="174">
        <v>1</v>
      </c>
      <c r="L100" s="211"/>
      <c r="M100" s="173" t="s">
        <v>236</v>
      </c>
      <c r="N100" s="173">
        <v>3</v>
      </c>
      <c r="O100" s="173">
        <v>2</v>
      </c>
      <c r="P100" s="173">
        <v>1</v>
      </c>
      <c r="Q100" s="173">
        <v>5</v>
      </c>
      <c r="R100" s="173">
        <v>1</v>
      </c>
      <c r="S100" s="175">
        <v>81840</v>
      </c>
      <c r="T100" s="173">
        <v>0</v>
      </c>
      <c r="U100" s="173">
        <v>1</v>
      </c>
      <c r="V100" s="173">
        <v>0</v>
      </c>
      <c r="W100" s="211"/>
      <c r="X100" s="173">
        <v>0</v>
      </c>
      <c r="Y100" s="175">
        <v>0</v>
      </c>
      <c r="Z100" s="174">
        <f>S100*R100*K100*EXP(-Definitions!$E$4*tidycapex!V100)*U100</f>
        <v>81840</v>
      </c>
      <c r="AA100" s="174">
        <f>CEILING(Z100/Definitions!$F$10,10)</f>
        <v>1610</v>
      </c>
      <c r="AB100" s="176">
        <v>1</v>
      </c>
      <c r="AC100" s="177" t="s">
        <v>585</v>
      </c>
      <c r="AD100" s="177" t="s">
        <v>237</v>
      </c>
    </row>
    <row r="101" spans="1:30" s="9" customFormat="1" ht="24" x14ac:dyDescent="0.25">
      <c r="A101" s="170">
        <v>81</v>
      </c>
      <c r="B101" s="171" t="s">
        <v>238</v>
      </c>
      <c r="C101" s="171" t="s">
        <v>49</v>
      </c>
      <c r="D101" s="172" t="s">
        <v>236</v>
      </c>
      <c r="E101" s="171" t="s">
        <v>194</v>
      </c>
      <c r="F101" s="171" t="s">
        <v>140</v>
      </c>
      <c r="G101" s="171" t="s">
        <v>239</v>
      </c>
      <c r="H101" s="171" t="s">
        <v>524</v>
      </c>
      <c r="I101" s="171" t="s">
        <v>140</v>
      </c>
      <c r="J101" s="173">
        <v>2016</v>
      </c>
      <c r="K101" s="174">
        <v>1</v>
      </c>
      <c r="L101" s="211"/>
      <c r="M101" s="173" t="s">
        <v>236</v>
      </c>
      <c r="N101" s="173">
        <v>0</v>
      </c>
      <c r="O101" s="173">
        <v>1</v>
      </c>
      <c r="P101" s="173">
        <v>1</v>
      </c>
      <c r="Q101" s="173">
        <v>9</v>
      </c>
      <c r="R101" s="173">
        <v>1</v>
      </c>
      <c r="S101" s="175">
        <v>110500</v>
      </c>
      <c r="T101" s="173">
        <v>0</v>
      </c>
      <c r="U101" s="173">
        <v>1</v>
      </c>
      <c r="V101" s="173">
        <v>0</v>
      </c>
      <c r="W101" s="211"/>
      <c r="X101" s="173">
        <v>0</v>
      </c>
      <c r="Y101" s="175">
        <v>0</v>
      </c>
      <c r="Z101" s="174">
        <f>S101*R101*K101*EXP(-Definitions!$E$4*tidycapex!V101)*U101</f>
        <v>110500</v>
      </c>
      <c r="AA101" s="174">
        <f>CEILING(Z101/Definitions!$F$10,10)</f>
        <v>2170</v>
      </c>
      <c r="AB101" s="176">
        <v>1</v>
      </c>
      <c r="AC101" s="177" t="s">
        <v>240</v>
      </c>
      <c r="AD101" s="177" t="s">
        <v>241</v>
      </c>
    </row>
    <row r="102" spans="1:30" s="9" customFormat="1" ht="36" x14ac:dyDescent="0.25">
      <c r="A102" s="170">
        <v>82</v>
      </c>
      <c r="B102" s="171" t="s">
        <v>242</v>
      </c>
      <c r="C102" s="171" t="s">
        <v>49</v>
      </c>
      <c r="D102" s="172" t="s">
        <v>236</v>
      </c>
      <c r="E102" s="171" t="s">
        <v>194</v>
      </c>
      <c r="F102" s="171" t="s">
        <v>140</v>
      </c>
      <c r="G102" s="171" t="s">
        <v>243</v>
      </c>
      <c r="H102" s="171" t="s">
        <v>524</v>
      </c>
      <c r="I102" s="171" t="s">
        <v>140</v>
      </c>
      <c r="J102" s="173">
        <v>2016</v>
      </c>
      <c r="K102" s="174">
        <v>1</v>
      </c>
      <c r="L102" s="211"/>
      <c r="M102" s="173" t="s">
        <v>236</v>
      </c>
      <c r="N102" s="173">
        <v>0</v>
      </c>
      <c r="O102" s="173">
        <v>1</v>
      </c>
      <c r="P102" s="173">
        <v>1</v>
      </c>
      <c r="Q102" s="173">
        <v>9</v>
      </c>
      <c r="R102" s="173">
        <v>1</v>
      </c>
      <c r="S102" s="175">
        <v>121600</v>
      </c>
      <c r="T102" s="173">
        <v>0</v>
      </c>
      <c r="U102" s="173">
        <v>1</v>
      </c>
      <c r="V102" s="173">
        <v>0</v>
      </c>
      <c r="W102" s="211"/>
      <c r="X102" s="173">
        <v>0</v>
      </c>
      <c r="Y102" s="175">
        <v>0</v>
      </c>
      <c r="Z102" s="174">
        <f>S102*R102*K102*EXP(-Definitions!$E$4*tidycapex!V102)*U102</f>
        <v>121600</v>
      </c>
      <c r="AA102" s="174">
        <f>CEILING(Z102/Definitions!$F$10,10)</f>
        <v>2390</v>
      </c>
      <c r="AB102" s="176">
        <v>1</v>
      </c>
      <c r="AC102" s="177" t="s">
        <v>244</v>
      </c>
      <c r="AD102" s="177" t="s">
        <v>567</v>
      </c>
    </row>
    <row r="103" spans="1:30" s="9" customFormat="1" ht="48" x14ac:dyDescent="0.25">
      <c r="A103" s="170">
        <v>83</v>
      </c>
      <c r="B103" s="171" t="s">
        <v>245</v>
      </c>
      <c r="C103" s="171" t="s">
        <v>49</v>
      </c>
      <c r="D103" s="172" t="s">
        <v>236</v>
      </c>
      <c r="E103" s="171" t="s">
        <v>194</v>
      </c>
      <c r="F103" s="171" t="s">
        <v>140</v>
      </c>
      <c r="G103" s="171" t="s">
        <v>246</v>
      </c>
      <c r="H103" s="171" t="s">
        <v>524</v>
      </c>
      <c r="I103" s="171" t="s">
        <v>140</v>
      </c>
      <c r="J103" s="173">
        <v>2016</v>
      </c>
      <c r="K103" s="174">
        <v>1</v>
      </c>
      <c r="L103" s="211"/>
      <c r="M103" s="173" t="s">
        <v>236</v>
      </c>
      <c r="N103" s="173">
        <v>0</v>
      </c>
      <c r="O103" s="173">
        <v>1</v>
      </c>
      <c r="P103" s="173">
        <v>1</v>
      </c>
      <c r="Q103" s="173">
        <v>9</v>
      </c>
      <c r="R103" s="173">
        <v>1</v>
      </c>
      <c r="S103" s="175">
        <v>66900</v>
      </c>
      <c r="T103" s="173">
        <v>0</v>
      </c>
      <c r="U103" s="173">
        <v>1</v>
      </c>
      <c r="V103" s="173">
        <v>0</v>
      </c>
      <c r="W103" s="211"/>
      <c r="X103" s="173">
        <v>0</v>
      </c>
      <c r="Y103" s="175">
        <v>0</v>
      </c>
      <c r="Z103" s="174">
        <f>S103*R103*K103*EXP(-Definitions!$E$4*tidycapex!V103)*U103</f>
        <v>66900</v>
      </c>
      <c r="AA103" s="174">
        <f>CEILING(Z103/Definitions!$F$10,10)</f>
        <v>1320</v>
      </c>
      <c r="AB103" s="176">
        <v>1</v>
      </c>
      <c r="AC103" s="177" t="s">
        <v>247</v>
      </c>
      <c r="AD103" s="177" t="s">
        <v>568</v>
      </c>
    </row>
    <row r="104" spans="1:30" s="9" customFormat="1" ht="36" x14ac:dyDescent="0.25">
      <c r="A104" s="170">
        <v>84</v>
      </c>
      <c r="B104" s="171" t="s">
        <v>325</v>
      </c>
      <c r="C104" s="171" t="s">
        <v>70</v>
      </c>
      <c r="D104" s="172">
        <v>1</v>
      </c>
      <c r="E104" s="171" t="s">
        <v>194</v>
      </c>
      <c r="F104" s="171" t="s">
        <v>140</v>
      </c>
      <c r="G104" s="171" t="s">
        <v>217</v>
      </c>
      <c r="H104" s="171" t="s">
        <v>218</v>
      </c>
      <c r="I104" s="171" t="s">
        <v>140</v>
      </c>
      <c r="J104" s="173">
        <v>2006</v>
      </c>
      <c r="K104" s="174">
        <v>7.5</v>
      </c>
      <c r="L104" s="211"/>
      <c r="M104" s="173" t="s">
        <v>326</v>
      </c>
      <c r="N104" s="173">
        <v>3</v>
      </c>
      <c r="O104" s="173">
        <v>1</v>
      </c>
      <c r="P104" s="173">
        <v>1</v>
      </c>
      <c r="Q104" s="173">
        <v>8</v>
      </c>
      <c r="R104" s="173">
        <v>1</v>
      </c>
      <c r="S104" s="175">
        <v>13500000</v>
      </c>
      <c r="T104" s="173">
        <v>30</v>
      </c>
      <c r="U104" s="173">
        <v>1</v>
      </c>
      <c r="V104" s="173">
        <v>15</v>
      </c>
      <c r="W104" s="211"/>
      <c r="X104" s="173">
        <v>0</v>
      </c>
      <c r="Y104" s="211">
        <v>0</v>
      </c>
      <c r="Z104" s="174">
        <f>S104*R104*K104*EXP(-Definitions!$E$4*tidycapex!V104)*U104</f>
        <v>101250000</v>
      </c>
      <c r="AA104" s="174">
        <f>CEILING(Z104/Definitions!$F$10,10)</f>
        <v>1985300</v>
      </c>
      <c r="AB104" s="176">
        <v>1</v>
      </c>
      <c r="AC104" s="177" t="s">
        <v>586</v>
      </c>
      <c r="AD104" s="177" t="s">
        <v>587</v>
      </c>
    </row>
    <row r="105" spans="1:30" s="8" customFormat="1" ht="24" x14ac:dyDescent="0.25">
      <c r="A105" s="170">
        <v>85</v>
      </c>
      <c r="B105" s="171" t="s">
        <v>327</v>
      </c>
      <c r="C105" s="171" t="s">
        <v>70</v>
      </c>
      <c r="D105" s="172">
        <v>1</v>
      </c>
      <c r="E105" s="171" t="s">
        <v>194</v>
      </c>
      <c r="F105" s="171" t="s">
        <v>140</v>
      </c>
      <c r="G105" s="171" t="s">
        <v>364</v>
      </c>
      <c r="H105" s="171" t="s">
        <v>364</v>
      </c>
      <c r="I105" s="171" t="s">
        <v>140</v>
      </c>
      <c r="J105" s="173">
        <v>2006</v>
      </c>
      <c r="K105" s="174">
        <v>1</v>
      </c>
      <c r="L105" s="211"/>
      <c r="M105" s="173" t="s">
        <v>236</v>
      </c>
      <c r="N105" s="173">
        <v>3</v>
      </c>
      <c r="O105" s="173">
        <v>2</v>
      </c>
      <c r="P105" s="173">
        <v>1</v>
      </c>
      <c r="Q105" s="173">
        <v>5</v>
      </c>
      <c r="R105" s="173">
        <v>1</v>
      </c>
      <c r="S105" s="175">
        <v>75000</v>
      </c>
      <c r="T105" s="173">
        <v>0</v>
      </c>
      <c r="U105" s="173">
        <v>1</v>
      </c>
      <c r="V105" s="173">
        <v>0</v>
      </c>
      <c r="W105" s="211"/>
      <c r="X105" s="173">
        <v>0</v>
      </c>
      <c r="Y105" s="211">
        <v>0</v>
      </c>
      <c r="Z105" s="174">
        <f>S105*R105*K105*EXP(-Definitions!$E$4*tidycapex!V105)*U105</f>
        <v>75000</v>
      </c>
      <c r="AA105" s="174">
        <f>CEILING(Z105/Definitions!$F$10,10)</f>
        <v>1480</v>
      </c>
      <c r="AB105" s="176">
        <v>1</v>
      </c>
      <c r="AC105" s="177" t="s">
        <v>588</v>
      </c>
      <c r="AD105" s="177" t="s">
        <v>588</v>
      </c>
    </row>
    <row r="106" spans="1:30" s="8" customFormat="1" ht="24" x14ac:dyDescent="0.25">
      <c r="A106" s="170">
        <v>86</v>
      </c>
      <c r="B106" s="171" t="s">
        <v>238</v>
      </c>
      <c r="C106" s="171" t="s">
        <v>70</v>
      </c>
      <c r="D106" s="172" t="s">
        <v>236</v>
      </c>
      <c r="E106" s="171" t="s">
        <v>194</v>
      </c>
      <c r="F106" s="171" t="s">
        <v>140</v>
      </c>
      <c r="G106" s="171" t="s">
        <v>239</v>
      </c>
      <c r="H106" s="171" t="s">
        <v>524</v>
      </c>
      <c r="I106" s="171" t="s">
        <v>140</v>
      </c>
      <c r="J106" s="173">
        <v>2006</v>
      </c>
      <c r="K106" s="174">
        <v>1</v>
      </c>
      <c r="L106" s="211"/>
      <c r="M106" s="173" t="s">
        <v>236</v>
      </c>
      <c r="N106" s="173">
        <v>0</v>
      </c>
      <c r="O106" s="173">
        <v>1</v>
      </c>
      <c r="P106" s="173">
        <v>1</v>
      </c>
      <c r="Q106" s="173">
        <v>9</v>
      </c>
      <c r="R106" s="173">
        <v>1</v>
      </c>
      <c r="S106" s="175">
        <v>7500</v>
      </c>
      <c r="T106" s="173">
        <v>0</v>
      </c>
      <c r="U106" s="173">
        <v>1</v>
      </c>
      <c r="V106" s="173">
        <v>0</v>
      </c>
      <c r="W106" s="211"/>
      <c r="X106" s="173">
        <v>0</v>
      </c>
      <c r="Y106" s="211">
        <v>0</v>
      </c>
      <c r="Z106" s="174">
        <f>S106*R106*K106*EXP(-Definitions!$E$4*tidycapex!V106)*U106</f>
        <v>7500</v>
      </c>
      <c r="AA106" s="174">
        <f>CEILING(Z106/Definitions!$F$10,10)</f>
        <v>150</v>
      </c>
      <c r="AB106" s="176">
        <v>1</v>
      </c>
      <c r="AC106" s="177" t="s">
        <v>240</v>
      </c>
      <c r="AD106" s="177" t="s">
        <v>241</v>
      </c>
    </row>
    <row r="107" spans="1:30" s="8" customFormat="1" ht="36" x14ac:dyDescent="0.25">
      <c r="A107" s="170">
        <v>87</v>
      </c>
      <c r="B107" s="171" t="s">
        <v>242</v>
      </c>
      <c r="C107" s="171" t="s">
        <v>70</v>
      </c>
      <c r="D107" s="172" t="s">
        <v>236</v>
      </c>
      <c r="E107" s="171" t="s">
        <v>194</v>
      </c>
      <c r="F107" s="171" t="s">
        <v>140</v>
      </c>
      <c r="G107" s="171" t="s">
        <v>243</v>
      </c>
      <c r="H107" s="171" t="s">
        <v>524</v>
      </c>
      <c r="I107" s="171" t="s">
        <v>140</v>
      </c>
      <c r="J107" s="173">
        <v>2006</v>
      </c>
      <c r="K107" s="174">
        <v>1</v>
      </c>
      <c r="L107" s="211"/>
      <c r="M107" s="173" t="s">
        <v>236</v>
      </c>
      <c r="N107" s="173">
        <v>0</v>
      </c>
      <c r="O107" s="173">
        <v>1</v>
      </c>
      <c r="P107" s="173">
        <v>1</v>
      </c>
      <c r="Q107" s="173">
        <v>9</v>
      </c>
      <c r="R107" s="173">
        <v>1</v>
      </c>
      <c r="S107" s="175">
        <v>8300</v>
      </c>
      <c r="T107" s="173">
        <v>0</v>
      </c>
      <c r="U107" s="173">
        <v>1</v>
      </c>
      <c r="V107" s="173">
        <v>0</v>
      </c>
      <c r="W107" s="211"/>
      <c r="X107" s="173">
        <v>0</v>
      </c>
      <c r="Y107" s="175">
        <v>0</v>
      </c>
      <c r="Z107" s="174">
        <f>S107*R107*K107*EXP(-Definitions!$E$4*tidycapex!V107)*U107</f>
        <v>8300</v>
      </c>
      <c r="AA107" s="174">
        <f>CEILING(Z107/Definitions!$F$10,10)</f>
        <v>170</v>
      </c>
      <c r="AB107" s="176">
        <v>1</v>
      </c>
      <c r="AC107" s="177" t="s">
        <v>244</v>
      </c>
      <c r="AD107" s="177" t="s">
        <v>567</v>
      </c>
    </row>
    <row r="108" spans="1:30" s="8" customFormat="1" ht="48" x14ac:dyDescent="0.25">
      <c r="A108" s="170">
        <v>88</v>
      </c>
      <c r="B108" s="171" t="s">
        <v>245</v>
      </c>
      <c r="C108" s="171" t="s">
        <v>70</v>
      </c>
      <c r="D108" s="172" t="s">
        <v>236</v>
      </c>
      <c r="E108" s="171" t="s">
        <v>194</v>
      </c>
      <c r="F108" s="171" t="s">
        <v>140</v>
      </c>
      <c r="G108" s="171" t="s">
        <v>246</v>
      </c>
      <c r="H108" s="171" t="s">
        <v>524</v>
      </c>
      <c r="I108" s="171" t="s">
        <v>140</v>
      </c>
      <c r="J108" s="173">
        <v>2006</v>
      </c>
      <c r="K108" s="174">
        <v>1</v>
      </c>
      <c r="L108" s="211"/>
      <c r="M108" s="173" t="s">
        <v>236</v>
      </c>
      <c r="N108" s="173">
        <v>0</v>
      </c>
      <c r="O108" s="173">
        <v>1</v>
      </c>
      <c r="P108" s="173">
        <v>1</v>
      </c>
      <c r="Q108" s="173">
        <v>9</v>
      </c>
      <c r="R108" s="173">
        <v>1</v>
      </c>
      <c r="S108" s="175">
        <v>4600</v>
      </c>
      <c r="T108" s="173">
        <v>0</v>
      </c>
      <c r="U108" s="173">
        <v>1</v>
      </c>
      <c r="V108" s="173">
        <v>0</v>
      </c>
      <c r="W108" s="211"/>
      <c r="X108" s="173">
        <v>0</v>
      </c>
      <c r="Y108" s="175">
        <v>0</v>
      </c>
      <c r="Z108" s="174">
        <f>S108*R108*K108*EXP(-Definitions!$E$4*tidycapex!V108)*U108</f>
        <v>4600</v>
      </c>
      <c r="AA108" s="174">
        <f>CEILING(Z108/Definitions!$F$10,10)</f>
        <v>100</v>
      </c>
      <c r="AB108" s="176">
        <v>1</v>
      </c>
      <c r="AC108" s="177" t="s">
        <v>247</v>
      </c>
      <c r="AD108" s="177" t="s">
        <v>568</v>
      </c>
    </row>
    <row r="109" spans="1:30" s="8" customFormat="1" ht="24" x14ac:dyDescent="0.25">
      <c r="A109" s="170">
        <v>89</v>
      </c>
      <c r="B109" s="171" t="s">
        <v>328</v>
      </c>
      <c r="C109" s="171" t="s">
        <v>18</v>
      </c>
      <c r="D109" s="172">
        <v>1</v>
      </c>
      <c r="E109" s="171" t="s">
        <v>194</v>
      </c>
      <c r="F109" s="171" t="s">
        <v>140</v>
      </c>
      <c r="G109" s="171" t="s">
        <v>195</v>
      </c>
      <c r="H109" s="171" t="s">
        <v>196</v>
      </c>
      <c r="I109" s="171" t="s">
        <v>140</v>
      </c>
      <c r="J109" s="173">
        <v>2006</v>
      </c>
      <c r="K109" s="174">
        <v>166</v>
      </c>
      <c r="L109" s="211"/>
      <c r="M109" s="173" t="s">
        <v>139</v>
      </c>
      <c r="N109" s="173">
        <v>5</v>
      </c>
      <c r="O109" s="173">
        <v>2</v>
      </c>
      <c r="P109" s="173">
        <v>1</v>
      </c>
      <c r="Q109" s="173">
        <v>3</v>
      </c>
      <c r="R109" s="173">
        <v>1</v>
      </c>
      <c r="S109" s="175">
        <v>250</v>
      </c>
      <c r="T109" s="173">
        <v>10</v>
      </c>
      <c r="U109" s="173">
        <v>1</v>
      </c>
      <c r="V109" s="173">
        <v>0</v>
      </c>
      <c r="W109" s="211"/>
      <c r="X109" s="173">
        <v>0</v>
      </c>
      <c r="Y109" s="175"/>
      <c r="Z109" s="174">
        <f>S109*R109*K109*EXP(-Definitions!$E$4*tidycapex!V109)*U109</f>
        <v>41500</v>
      </c>
      <c r="AA109" s="174">
        <f>CEILING(Z109/Definitions!$F$10,10)</f>
        <v>820</v>
      </c>
      <c r="AB109" s="176">
        <v>1</v>
      </c>
      <c r="AC109" s="177" t="s">
        <v>329</v>
      </c>
      <c r="AD109" s="177" t="s">
        <v>330</v>
      </c>
    </row>
    <row r="110" spans="1:30" s="8" customFormat="1" ht="24" x14ac:dyDescent="0.25">
      <c r="A110" s="170">
        <v>89</v>
      </c>
      <c r="B110" s="171" t="s">
        <v>328</v>
      </c>
      <c r="C110" s="171" t="s">
        <v>18</v>
      </c>
      <c r="D110" s="172">
        <v>1</v>
      </c>
      <c r="E110" s="171" t="s">
        <v>194</v>
      </c>
      <c r="F110" s="171" t="s">
        <v>140</v>
      </c>
      <c r="G110" s="171" t="s">
        <v>195</v>
      </c>
      <c r="H110" s="171" t="s">
        <v>196</v>
      </c>
      <c r="I110" s="171" t="s">
        <v>140</v>
      </c>
      <c r="J110" s="173">
        <v>2006</v>
      </c>
      <c r="K110" s="174">
        <v>166</v>
      </c>
      <c r="L110" s="174"/>
      <c r="M110" s="173" t="s">
        <v>139</v>
      </c>
      <c r="N110" s="173">
        <v>0</v>
      </c>
      <c r="O110" s="173">
        <v>1</v>
      </c>
      <c r="P110" s="173">
        <v>1</v>
      </c>
      <c r="Q110" s="173">
        <v>8</v>
      </c>
      <c r="R110" s="173">
        <v>1</v>
      </c>
      <c r="S110" s="175">
        <v>250</v>
      </c>
      <c r="T110" s="173">
        <v>10</v>
      </c>
      <c r="U110" s="173">
        <v>1</v>
      </c>
      <c r="V110" s="173">
        <v>10</v>
      </c>
      <c r="W110" s="173"/>
      <c r="X110" s="173">
        <v>0</v>
      </c>
      <c r="Y110" s="175"/>
      <c r="Z110" s="174">
        <f>S110*R110*K110*EXP(-Definitions!$E$4*tidycapex!V110)*U110</f>
        <v>41500</v>
      </c>
      <c r="AA110" s="174">
        <f>CEILING(Z110/Definitions!$F$10,10)</f>
        <v>820</v>
      </c>
      <c r="AB110" s="176">
        <v>1</v>
      </c>
      <c r="AC110" s="177" t="s">
        <v>329</v>
      </c>
      <c r="AD110" s="177" t="s">
        <v>330</v>
      </c>
    </row>
    <row r="111" spans="1:30" s="8" customFormat="1" ht="24" x14ac:dyDescent="0.25">
      <c r="A111" s="170">
        <v>89</v>
      </c>
      <c r="B111" s="171" t="s">
        <v>328</v>
      </c>
      <c r="C111" s="171" t="s">
        <v>18</v>
      </c>
      <c r="D111" s="172">
        <v>1</v>
      </c>
      <c r="E111" s="171" t="s">
        <v>194</v>
      </c>
      <c r="F111" s="171" t="s">
        <v>140</v>
      </c>
      <c r="G111" s="171" t="s">
        <v>195</v>
      </c>
      <c r="H111" s="171" t="s">
        <v>196</v>
      </c>
      <c r="I111" s="171" t="s">
        <v>140</v>
      </c>
      <c r="J111" s="173">
        <v>2006</v>
      </c>
      <c r="K111" s="174">
        <v>166</v>
      </c>
      <c r="L111" s="211"/>
      <c r="M111" s="173" t="s">
        <v>139</v>
      </c>
      <c r="N111" s="173">
        <v>0</v>
      </c>
      <c r="O111" s="173">
        <v>1</v>
      </c>
      <c r="P111" s="173">
        <v>1</v>
      </c>
      <c r="Q111" s="173">
        <v>8</v>
      </c>
      <c r="R111" s="173">
        <v>1</v>
      </c>
      <c r="S111" s="175">
        <v>250</v>
      </c>
      <c r="T111" s="173">
        <v>10</v>
      </c>
      <c r="U111" s="173">
        <v>1</v>
      </c>
      <c r="V111" s="173">
        <v>20</v>
      </c>
      <c r="W111" s="211"/>
      <c r="X111" s="173">
        <v>0</v>
      </c>
      <c r="Y111" s="175"/>
      <c r="Z111" s="174">
        <f>S111*R111*K111*EXP(-Definitions!$E$4*tidycapex!V111)*U111</f>
        <v>41500</v>
      </c>
      <c r="AA111" s="174">
        <f>CEILING(Z111/Definitions!$F$10,10)</f>
        <v>820</v>
      </c>
      <c r="AB111" s="176">
        <v>1</v>
      </c>
      <c r="AC111" s="177" t="s">
        <v>329</v>
      </c>
      <c r="AD111" s="177" t="s">
        <v>330</v>
      </c>
    </row>
    <row r="112" spans="1:30" s="8" customFormat="1" ht="36" x14ac:dyDescent="0.25">
      <c r="A112" s="170">
        <v>90</v>
      </c>
      <c r="B112" s="171" t="s">
        <v>331</v>
      </c>
      <c r="C112" s="171" t="s">
        <v>18</v>
      </c>
      <c r="D112" s="172">
        <v>1</v>
      </c>
      <c r="E112" s="171" t="s">
        <v>194</v>
      </c>
      <c r="F112" s="171" t="s">
        <v>140</v>
      </c>
      <c r="G112" s="171" t="s">
        <v>211</v>
      </c>
      <c r="H112" s="171" t="s">
        <v>212</v>
      </c>
      <c r="I112" s="171" t="s">
        <v>140</v>
      </c>
      <c r="J112" s="173">
        <v>2006</v>
      </c>
      <c r="K112" s="174">
        <v>2</v>
      </c>
      <c r="L112" s="211"/>
      <c r="M112" s="173" t="s">
        <v>332</v>
      </c>
      <c r="N112" s="173">
        <v>5</v>
      </c>
      <c r="O112" s="173">
        <v>2</v>
      </c>
      <c r="P112" s="173">
        <v>1</v>
      </c>
      <c r="Q112" s="173">
        <v>5</v>
      </c>
      <c r="R112" s="173">
        <v>1</v>
      </c>
      <c r="S112" s="175">
        <v>30000</v>
      </c>
      <c r="T112" s="173">
        <v>10</v>
      </c>
      <c r="U112" s="173">
        <v>1</v>
      </c>
      <c r="V112" s="173">
        <v>0</v>
      </c>
      <c r="W112" s="211"/>
      <c r="X112" s="173">
        <v>0</v>
      </c>
      <c r="Y112" s="175">
        <v>0</v>
      </c>
      <c r="Z112" s="174">
        <f>S112*R112*K112*EXP(-Definitions!$E$4*tidycapex!V112)*U112</f>
        <v>60000</v>
      </c>
      <c r="AA112" s="174">
        <f>CEILING(Z112/Definitions!$F$10,10)</f>
        <v>1180</v>
      </c>
      <c r="AB112" s="176">
        <v>2</v>
      </c>
      <c r="AC112" s="177" t="s">
        <v>333</v>
      </c>
      <c r="AD112" s="177" t="s">
        <v>334</v>
      </c>
    </row>
    <row r="113" spans="1:30" s="8" customFormat="1" ht="24" x14ac:dyDescent="0.25">
      <c r="A113" s="170">
        <v>90</v>
      </c>
      <c r="B113" s="171" t="s">
        <v>331</v>
      </c>
      <c r="C113" s="171" t="s">
        <v>18</v>
      </c>
      <c r="D113" s="172">
        <v>1</v>
      </c>
      <c r="E113" s="171" t="s">
        <v>194</v>
      </c>
      <c r="F113" s="171" t="s">
        <v>140</v>
      </c>
      <c r="G113" s="171" t="s">
        <v>211</v>
      </c>
      <c r="H113" s="171" t="s">
        <v>212</v>
      </c>
      <c r="I113" s="171" t="s">
        <v>140</v>
      </c>
      <c r="J113" s="173">
        <v>2006</v>
      </c>
      <c r="K113" s="174">
        <v>2</v>
      </c>
      <c r="L113" s="211"/>
      <c r="M113" s="173" t="s">
        <v>332</v>
      </c>
      <c r="N113" s="173">
        <v>0</v>
      </c>
      <c r="O113" s="173">
        <v>1</v>
      </c>
      <c r="P113" s="173">
        <v>1</v>
      </c>
      <c r="Q113" s="173">
        <v>8</v>
      </c>
      <c r="R113" s="173">
        <v>1</v>
      </c>
      <c r="S113" s="175">
        <v>30000</v>
      </c>
      <c r="T113" s="173">
        <v>10</v>
      </c>
      <c r="U113" s="173">
        <v>1</v>
      </c>
      <c r="V113" s="173">
        <v>10</v>
      </c>
      <c r="W113" s="211"/>
      <c r="X113" s="173">
        <v>0</v>
      </c>
      <c r="Y113" s="175">
        <v>0</v>
      </c>
      <c r="Z113" s="174">
        <f>S113*R113*K113*EXP(-Definitions!$E$4*tidycapex!V113)*U113</f>
        <v>60000</v>
      </c>
      <c r="AA113" s="174">
        <f>CEILING(Z113/Definitions!$F$10,10)</f>
        <v>1180</v>
      </c>
      <c r="AB113" s="176">
        <v>2</v>
      </c>
      <c r="AC113" s="177" t="s">
        <v>335</v>
      </c>
      <c r="AD113" s="177" t="s">
        <v>334</v>
      </c>
    </row>
    <row r="114" spans="1:30" s="8" customFormat="1" ht="24" x14ac:dyDescent="0.25">
      <c r="A114" s="170">
        <v>90</v>
      </c>
      <c r="B114" s="171" t="s">
        <v>331</v>
      </c>
      <c r="C114" s="171" t="s">
        <v>18</v>
      </c>
      <c r="D114" s="172">
        <v>1</v>
      </c>
      <c r="E114" s="171" t="s">
        <v>194</v>
      </c>
      <c r="F114" s="171" t="s">
        <v>140</v>
      </c>
      <c r="G114" s="171" t="s">
        <v>211</v>
      </c>
      <c r="H114" s="171" t="s">
        <v>212</v>
      </c>
      <c r="I114" s="171" t="s">
        <v>140</v>
      </c>
      <c r="J114" s="173">
        <v>2006</v>
      </c>
      <c r="K114" s="174">
        <v>2</v>
      </c>
      <c r="L114" s="211"/>
      <c r="M114" s="173" t="s">
        <v>332</v>
      </c>
      <c r="N114" s="173">
        <v>0</v>
      </c>
      <c r="O114" s="173">
        <v>1</v>
      </c>
      <c r="P114" s="173">
        <v>1</v>
      </c>
      <c r="Q114" s="173">
        <v>8</v>
      </c>
      <c r="R114" s="173">
        <v>1</v>
      </c>
      <c r="S114" s="175">
        <v>30000</v>
      </c>
      <c r="T114" s="173">
        <v>10</v>
      </c>
      <c r="U114" s="173">
        <v>1</v>
      </c>
      <c r="V114" s="173">
        <v>20</v>
      </c>
      <c r="W114" s="211"/>
      <c r="X114" s="173">
        <v>0</v>
      </c>
      <c r="Y114" s="175">
        <v>0</v>
      </c>
      <c r="Z114" s="174">
        <f>S114*R114*K114*EXP(-Definitions!$E$4*tidycapex!V114)*U114</f>
        <v>60000</v>
      </c>
      <c r="AA114" s="174">
        <f>CEILING(Z114/Definitions!$F$10,10)</f>
        <v>1180</v>
      </c>
      <c r="AB114" s="176">
        <v>2</v>
      </c>
      <c r="AC114" s="177" t="s">
        <v>335</v>
      </c>
      <c r="AD114" s="177" t="s">
        <v>334</v>
      </c>
    </row>
    <row r="115" spans="1:30" s="8" customFormat="1" ht="108" x14ac:dyDescent="0.25">
      <c r="A115" s="170">
        <v>91</v>
      </c>
      <c r="B115" s="171" t="s">
        <v>560</v>
      </c>
      <c r="C115" s="171" t="s">
        <v>18</v>
      </c>
      <c r="D115" s="172">
        <v>1</v>
      </c>
      <c r="E115" s="171" t="s">
        <v>194</v>
      </c>
      <c r="F115" s="171" t="s">
        <v>140</v>
      </c>
      <c r="G115" s="171" t="s">
        <v>217</v>
      </c>
      <c r="H115" s="171" t="s">
        <v>218</v>
      </c>
      <c r="I115" s="171" t="s">
        <v>140</v>
      </c>
      <c r="J115" s="173">
        <v>2006</v>
      </c>
      <c r="K115" s="174">
        <v>70</v>
      </c>
      <c r="L115" s="211"/>
      <c r="M115" s="173" t="s">
        <v>139</v>
      </c>
      <c r="N115" s="173">
        <v>5</v>
      </c>
      <c r="O115" s="173">
        <v>2</v>
      </c>
      <c r="P115" s="173">
        <v>1</v>
      </c>
      <c r="Q115" s="173">
        <v>5</v>
      </c>
      <c r="R115" s="173">
        <v>1</v>
      </c>
      <c r="S115" s="175">
        <v>1000</v>
      </c>
      <c r="T115" s="173">
        <v>25</v>
      </c>
      <c r="U115" s="173">
        <v>1</v>
      </c>
      <c r="V115" s="173">
        <v>0</v>
      </c>
      <c r="W115" s="211"/>
      <c r="X115" s="173">
        <v>0</v>
      </c>
      <c r="Y115" s="211"/>
      <c r="Z115" s="174">
        <f>S115*R115*K115*EXP(-Definitions!$E$4*tidycapex!V115)*U115</f>
        <v>70000</v>
      </c>
      <c r="AA115" s="174">
        <f>CEILING(Z115/Definitions!$F$10,10)</f>
        <v>1380</v>
      </c>
      <c r="AB115" s="176">
        <v>2</v>
      </c>
      <c r="AC115" s="177" t="s">
        <v>589</v>
      </c>
      <c r="AD115" s="177" t="s">
        <v>590</v>
      </c>
    </row>
    <row r="116" spans="1:30" s="8" customFormat="1" ht="120" x14ac:dyDescent="0.25">
      <c r="A116" s="170">
        <v>92</v>
      </c>
      <c r="B116" s="171" t="s">
        <v>269</v>
      </c>
      <c r="C116" s="171" t="s">
        <v>18</v>
      </c>
      <c r="D116" s="172">
        <v>1</v>
      </c>
      <c r="E116" s="171" t="s">
        <v>194</v>
      </c>
      <c r="F116" s="171" t="s">
        <v>140</v>
      </c>
      <c r="G116" s="171" t="s">
        <v>364</v>
      </c>
      <c r="H116" s="171" t="s">
        <v>364</v>
      </c>
      <c r="I116" s="171" t="s">
        <v>140</v>
      </c>
      <c r="J116" s="173">
        <v>2006</v>
      </c>
      <c r="K116" s="174">
        <v>1</v>
      </c>
      <c r="L116" s="211"/>
      <c r="M116" s="173" t="s">
        <v>236</v>
      </c>
      <c r="N116" s="173">
        <v>3</v>
      </c>
      <c r="O116" s="173">
        <v>2</v>
      </c>
      <c r="P116" s="173">
        <v>1</v>
      </c>
      <c r="Q116" s="173">
        <v>5</v>
      </c>
      <c r="R116" s="173">
        <v>1</v>
      </c>
      <c r="S116" s="175">
        <v>17200</v>
      </c>
      <c r="T116" s="173">
        <v>0</v>
      </c>
      <c r="U116" s="173">
        <v>1</v>
      </c>
      <c r="V116" s="173">
        <v>0</v>
      </c>
      <c r="W116" s="211"/>
      <c r="X116" s="173">
        <v>0</v>
      </c>
      <c r="Y116" s="211"/>
      <c r="Z116" s="174">
        <f>S116*R116*K116*EXP(-Definitions!$E$4*tidycapex!V116)*U116</f>
        <v>17200</v>
      </c>
      <c r="AA116" s="174">
        <f>CEILING(Z116/Definitions!$F$10,10)</f>
        <v>340</v>
      </c>
      <c r="AB116" s="176">
        <v>1</v>
      </c>
      <c r="AC116" s="177" t="s">
        <v>591</v>
      </c>
      <c r="AD116" s="177" t="s">
        <v>591</v>
      </c>
    </row>
    <row r="117" spans="1:30" s="8" customFormat="1" ht="24" x14ac:dyDescent="0.25">
      <c r="A117" s="170">
        <v>93</v>
      </c>
      <c r="B117" s="171" t="s">
        <v>238</v>
      </c>
      <c r="C117" s="171" t="s">
        <v>18</v>
      </c>
      <c r="D117" s="172" t="s">
        <v>236</v>
      </c>
      <c r="E117" s="171" t="s">
        <v>194</v>
      </c>
      <c r="F117" s="171" t="s">
        <v>140</v>
      </c>
      <c r="G117" s="171" t="s">
        <v>239</v>
      </c>
      <c r="H117" s="171" t="s">
        <v>524</v>
      </c>
      <c r="I117" s="171" t="s">
        <v>140</v>
      </c>
      <c r="J117" s="173">
        <v>2006</v>
      </c>
      <c r="K117" s="174">
        <v>1</v>
      </c>
      <c r="L117" s="211"/>
      <c r="M117" s="173" t="s">
        <v>236</v>
      </c>
      <c r="N117" s="173">
        <v>0</v>
      </c>
      <c r="O117" s="173">
        <v>1</v>
      </c>
      <c r="P117" s="173">
        <v>1</v>
      </c>
      <c r="Q117" s="173">
        <v>9</v>
      </c>
      <c r="R117" s="173">
        <v>1</v>
      </c>
      <c r="S117" s="175">
        <v>18900</v>
      </c>
      <c r="T117" s="173">
        <v>0</v>
      </c>
      <c r="U117" s="173">
        <v>1</v>
      </c>
      <c r="V117" s="173">
        <v>0</v>
      </c>
      <c r="W117" s="211"/>
      <c r="X117" s="173">
        <v>0</v>
      </c>
      <c r="Y117" s="211">
        <v>0</v>
      </c>
      <c r="Z117" s="174">
        <f>S117*R117*K117*EXP(-Definitions!$E$4*tidycapex!V117)*U117</f>
        <v>18900</v>
      </c>
      <c r="AA117" s="174">
        <f>CEILING(Z117/Definitions!$F$10,10)</f>
        <v>380</v>
      </c>
      <c r="AB117" s="176">
        <v>1</v>
      </c>
      <c r="AC117" s="177" t="s">
        <v>240</v>
      </c>
      <c r="AD117" s="177" t="s">
        <v>241</v>
      </c>
    </row>
    <row r="118" spans="1:30" s="8" customFormat="1" ht="36" x14ac:dyDescent="0.25">
      <c r="A118" s="170">
        <v>94</v>
      </c>
      <c r="B118" s="171" t="s">
        <v>242</v>
      </c>
      <c r="C118" s="171" t="s">
        <v>18</v>
      </c>
      <c r="D118" s="172" t="s">
        <v>236</v>
      </c>
      <c r="E118" s="171" t="s">
        <v>194</v>
      </c>
      <c r="F118" s="171" t="s">
        <v>140</v>
      </c>
      <c r="G118" s="171" t="s">
        <v>243</v>
      </c>
      <c r="H118" s="171" t="s">
        <v>524</v>
      </c>
      <c r="I118" s="171" t="s">
        <v>140</v>
      </c>
      <c r="J118" s="173">
        <v>2006</v>
      </c>
      <c r="K118" s="174">
        <v>1</v>
      </c>
      <c r="L118" s="211"/>
      <c r="M118" s="173" t="s">
        <v>236</v>
      </c>
      <c r="N118" s="173">
        <v>0</v>
      </c>
      <c r="O118" s="173">
        <v>1</v>
      </c>
      <c r="P118" s="173">
        <v>1</v>
      </c>
      <c r="Q118" s="173">
        <v>9</v>
      </c>
      <c r="R118" s="173">
        <v>1</v>
      </c>
      <c r="S118" s="175">
        <v>20800</v>
      </c>
      <c r="T118" s="173">
        <v>0</v>
      </c>
      <c r="U118" s="173">
        <v>1</v>
      </c>
      <c r="V118" s="173">
        <v>0</v>
      </c>
      <c r="W118" s="211"/>
      <c r="X118" s="173">
        <v>0</v>
      </c>
      <c r="Y118" s="211">
        <v>0</v>
      </c>
      <c r="Z118" s="174">
        <f>S118*R118*K118*EXP(-Definitions!$E$4*tidycapex!V118)*U118</f>
        <v>20800</v>
      </c>
      <c r="AA118" s="174">
        <f>CEILING(Z118/Definitions!$F$10,10)</f>
        <v>410</v>
      </c>
      <c r="AB118" s="176">
        <v>1</v>
      </c>
      <c r="AC118" s="177" t="s">
        <v>244</v>
      </c>
      <c r="AD118" s="177" t="s">
        <v>567</v>
      </c>
    </row>
    <row r="119" spans="1:30" s="8" customFormat="1" ht="48" x14ac:dyDescent="0.25">
      <c r="A119" s="170">
        <v>95</v>
      </c>
      <c r="B119" s="171" t="s">
        <v>245</v>
      </c>
      <c r="C119" s="171" t="s">
        <v>18</v>
      </c>
      <c r="D119" s="172" t="s">
        <v>236</v>
      </c>
      <c r="E119" s="171" t="s">
        <v>194</v>
      </c>
      <c r="F119" s="171" t="s">
        <v>140</v>
      </c>
      <c r="G119" s="171" t="s">
        <v>246</v>
      </c>
      <c r="H119" s="171" t="s">
        <v>524</v>
      </c>
      <c r="I119" s="171" t="s">
        <v>140</v>
      </c>
      <c r="J119" s="173">
        <v>2006</v>
      </c>
      <c r="K119" s="174">
        <v>1</v>
      </c>
      <c r="L119" s="211"/>
      <c r="M119" s="173" t="s">
        <v>236</v>
      </c>
      <c r="N119" s="173">
        <v>0</v>
      </c>
      <c r="O119" s="173">
        <v>1</v>
      </c>
      <c r="P119" s="173">
        <v>1</v>
      </c>
      <c r="Q119" s="173">
        <v>9</v>
      </c>
      <c r="R119" s="173">
        <v>1</v>
      </c>
      <c r="S119" s="175">
        <v>11500</v>
      </c>
      <c r="T119" s="173">
        <v>0</v>
      </c>
      <c r="U119" s="173">
        <v>1</v>
      </c>
      <c r="V119" s="173">
        <v>0</v>
      </c>
      <c r="W119" s="211"/>
      <c r="X119" s="173">
        <v>0</v>
      </c>
      <c r="Y119" s="211">
        <v>0</v>
      </c>
      <c r="Z119" s="174">
        <f>S119*R119*K119*EXP(-Definitions!$E$4*tidycapex!V119)*U119</f>
        <v>11500</v>
      </c>
      <c r="AA119" s="174">
        <f>CEILING(Z119/Definitions!$F$10,10)</f>
        <v>230</v>
      </c>
      <c r="AB119" s="176">
        <v>1</v>
      </c>
      <c r="AC119" s="177" t="s">
        <v>247</v>
      </c>
      <c r="AD119" s="177" t="s">
        <v>568</v>
      </c>
    </row>
    <row r="120" spans="1:30" s="8" customFormat="1" ht="15" x14ac:dyDescent="0.25">
      <c r="A120" s="170">
        <v>96</v>
      </c>
      <c r="B120" s="171" t="s">
        <v>328</v>
      </c>
      <c r="C120" s="171" t="s">
        <v>21</v>
      </c>
      <c r="D120" s="172">
        <v>1</v>
      </c>
      <c r="E120" s="171" t="s">
        <v>194</v>
      </c>
      <c r="F120" s="171" t="s">
        <v>140</v>
      </c>
      <c r="G120" s="171" t="s">
        <v>195</v>
      </c>
      <c r="H120" s="171" t="s">
        <v>196</v>
      </c>
      <c r="I120" s="171" t="s">
        <v>140</v>
      </c>
      <c r="J120" s="173">
        <v>2006</v>
      </c>
      <c r="K120" s="174">
        <v>4050</v>
      </c>
      <c r="L120" s="211"/>
      <c r="M120" s="173" t="s">
        <v>139</v>
      </c>
      <c r="N120" s="173">
        <v>5</v>
      </c>
      <c r="O120" s="173">
        <v>2</v>
      </c>
      <c r="P120" s="173">
        <v>1</v>
      </c>
      <c r="Q120" s="173">
        <v>5</v>
      </c>
      <c r="R120" s="173">
        <v>1</v>
      </c>
      <c r="S120" s="175">
        <v>250</v>
      </c>
      <c r="T120" s="173">
        <v>10</v>
      </c>
      <c r="U120" s="173">
        <v>1</v>
      </c>
      <c r="V120" s="173">
        <v>0</v>
      </c>
      <c r="W120" s="211"/>
      <c r="X120" s="173">
        <v>0</v>
      </c>
      <c r="Y120" s="175"/>
      <c r="Z120" s="174">
        <f>S120*R120*K120*EXP(-Definitions!$E$4*tidycapex!V120)*U120</f>
        <v>1012500</v>
      </c>
      <c r="AA120" s="174">
        <f>CEILING(Z120/Definitions!$F$10,10)</f>
        <v>19860</v>
      </c>
      <c r="AB120" s="176">
        <v>1</v>
      </c>
      <c r="AC120" s="177" t="s">
        <v>329</v>
      </c>
      <c r="AD120" s="177" t="s">
        <v>330</v>
      </c>
    </row>
    <row r="121" spans="1:30" s="8" customFormat="1" ht="15" x14ac:dyDescent="0.25">
      <c r="A121" s="170">
        <v>96</v>
      </c>
      <c r="B121" s="171" t="s">
        <v>328</v>
      </c>
      <c r="C121" s="171" t="s">
        <v>21</v>
      </c>
      <c r="D121" s="172">
        <v>1</v>
      </c>
      <c r="E121" s="171" t="s">
        <v>194</v>
      </c>
      <c r="F121" s="171" t="s">
        <v>140</v>
      </c>
      <c r="G121" s="171" t="s">
        <v>195</v>
      </c>
      <c r="H121" s="171" t="s">
        <v>196</v>
      </c>
      <c r="I121" s="171" t="s">
        <v>140</v>
      </c>
      <c r="J121" s="173">
        <v>2006</v>
      </c>
      <c r="K121" s="174">
        <v>4050</v>
      </c>
      <c r="L121" s="211"/>
      <c r="M121" s="173" t="s">
        <v>139</v>
      </c>
      <c r="N121" s="173">
        <v>0</v>
      </c>
      <c r="O121" s="173">
        <v>1</v>
      </c>
      <c r="P121" s="173">
        <v>1</v>
      </c>
      <c r="Q121" s="173">
        <v>8</v>
      </c>
      <c r="R121" s="173">
        <v>1</v>
      </c>
      <c r="S121" s="175">
        <v>250</v>
      </c>
      <c r="T121" s="173">
        <v>10</v>
      </c>
      <c r="U121" s="173">
        <v>1</v>
      </c>
      <c r="V121" s="173">
        <v>10</v>
      </c>
      <c r="W121" s="211"/>
      <c r="X121" s="173">
        <v>0</v>
      </c>
      <c r="Y121" s="175"/>
      <c r="Z121" s="174">
        <f>S121*R121*K121*EXP(-Definitions!$E$4*tidycapex!V121)*U121</f>
        <v>1012500</v>
      </c>
      <c r="AA121" s="174">
        <f>CEILING(Z121/Definitions!$F$10,10)</f>
        <v>19860</v>
      </c>
      <c r="AB121" s="176">
        <v>1</v>
      </c>
      <c r="AC121" s="177" t="s">
        <v>329</v>
      </c>
      <c r="AD121" s="177" t="s">
        <v>330</v>
      </c>
    </row>
    <row r="122" spans="1:30" s="8" customFormat="1" ht="15" x14ac:dyDescent="0.25">
      <c r="A122" s="170">
        <v>96</v>
      </c>
      <c r="B122" s="171" t="s">
        <v>328</v>
      </c>
      <c r="C122" s="171" t="s">
        <v>21</v>
      </c>
      <c r="D122" s="172">
        <v>1</v>
      </c>
      <c r="E122" s="171" t="s">
        <v>194</v>
      </c>
      <c r="F122" s="171" t="s">
        <v>140</v>
      </c>
      <c r="G122" s="171" t="s">
        <v>195</v>
      </c>
      <c r="H122" s="171" t="s">
        <v>196</v>
      </c>
      <c r="I122" s="171" t="s">
        <v>140</v>
      </c>
      <c r="J122" s="173">
        <v>2006</v>
      </c>
      <c r="K122" s="174">
        <v>4050</v>
      </c>
      <c r="L122" s="211"/>
      <c r="M122" s="173" t="s">
        <v>139</v>
      </c>
      <c r="N122" s="173">
        <v>0</v>
      </c>
      <c r="O122" s="173">
        <v>1</v>
      </c>
      <c r="P122" s="173">
        <v>1</v>
      </c>
      <c r="Q122" s="173">
        <v>8</v>
      </c>
      <c r="R122" s="173">
        <v>1</v>
      </c>
      <c r="S122" s="175">
        <v>250</v>
      </c>
      <c r="T122" s="173">
        <v>10</v>
      </c>
      <c r="U122" s="173">
        <v>1</v>
      </c>
      <c r="V122" s="173">
        <v>20</v>
      </c>
      <c r="W122" s="211"/>
      <c r="X122" s="173">
        <v>0</v>
      </c>
      <c r="Y122" s="175"/>
      <c r="Z122" s="174">
        <f>S122*R122*K122*EXP(-Definitions!$E$4*tidycapex!V122)*U122</f>
        <v>1012500</v>
      </c>
      <c r="AA122" s="174">
        <f>CEILING(Z122/Definitions!$F$10,10)</f>
        <v>19860</v>
      </c>
      <c r="AB122" s="176">
        <v>1</v>
      </c>
      <c r="AC122" s="177" t="s">
        <v>329</v>
      </c>
      <c r="AD122" s="177" t="s">
        <v>330</v>
      </c>
    </row>
    <row r="123" spans="1:30" s="8" customFormat="1" ht="24" x14ac:dyDescent="0.25">
      <c r="A123" s="170">
        <v>97</v>
      </c>
      <c r="B123" s="171" t="s">
        <v>336</v>
      </c>
      <c r="C123" s="171" t="s">
        <v>21</v>
      </c>
      <c r="D123" s="172">
        <v>1</v>
      </c>
      <c r="E123" s="171" t="s">
        <v>194</v>
      </c>
      <c r="F123" s="171" t="s">
        <v>140</v>
      </c>
      <c r="G123" s="171" t="s">
        <v>195</v>
      </c>
      <c r="H123" s="171" t="s">
        <v>196</v>
      </c>
      <c r="I123" s="171" t="s">
        <v>140</v>
      </c>
      <c r="J123" s="173">
        <v>2006</v>
      </c>
      <c r="K123" s="174">
        <v>1300</v>
      </c>
      <c r="L123" s="211"/>
      <c r="M123" s="173" t="s">
        <v>139</v>
      </c>
      <c r="N123" s="173">
        <v>5</v>
      </c>
      <c r="O123" s="173">
        <v>2</v>
      </c>
      <c r="P123" s="173">
        <v>1</v>
      </c>
      <c r="Q123" s="173">
        <v>5</v>
      </c>
      <c r="R123" s="173">
        <v>1</v>
      </c>
      <c r="S123" s="175">
        <v>150</v>
      </c>
      <c r="T123" s="173">
        <v>20</v>
      </c>
      <c r="U123" s="173">
        <v>1</v>
      </c>
      <c r="V123" s="173">
        <v>0</v>
      </c>
      <c r="W123" s="211"/>
      <c r="X123" s="173">
        <v>0</v>
      </c>
      <c r="Y123" s="211"/>
      <c r="Z123" s="174">
        <f>S123*R123*K123*EXP(-Definitions!$E$4*tidycapex!V123)*U123</f>
        <v>195000</v>
      </c>
      <c r="AA123" s="174">
        <f>CEILING(Z123/Definitions!$F$10,10)</f>
        <v>3830</v>
      </c>
      <c r="AB123" s="176">
        <v>1</v>
      </c>
      <c r="AC123" s="177" t="s">
        <v>337</v>
      </c>
      <c r="AD123" s="177" t="s">
        <v>338</v>
      </c>
    </row>
    <row r="124" spans="1:30" s="8" customFormat="1" ht="24" x14ac:dyDescent="0.25">
      <c r="A124" s="170">
        <v>97</v>
      </c>
      <c r="B124" s="171" t="s">
        <v>336</v>
      </c>
      <c r="C124" s="171" t="s">
        <v>21</v>
      </c>
      <c r="D124" s="172">
        <v>1</v>
      </c>
      <c r="E124" s="171" t="s">
        <v>194</v>
      </c>
      <c r="F124" s="171" t="s">
        <v>140</v>
      </c>
      <c r="G124" s="171" t="s">
        <v>195</v>
      </c>
      <c r="H124" s="171" t="s">
        <v>196</v>
      </c>
      <c r="I124" s="171" t="s">
        <v>140</v>
      </c>
      <c r="J124" s="173">
        <v>2006</v>
      </c>
      <c r="K124" s="174">
        <v>1300</v>
      </c>
      <c r="L124" s="174"/>
      <c r="M124" s="173" t="s">
        <v>139</v>
      </c>
      <c r="N124" s="173">
        <v>0</v>
      </c>
      <c r="O124" s="173">
        <v>1</v>
      </c>
      <c r="P124" s="173">
        <v>1</v>
      </c>
      <c r="Q124" s="173">
        <v>8</v>
      </c>
      <c r="R124" s="173">
        <v>1</v>
      </c>
      <c r="S124" s="175">
        <v>150</v>
      </c>
      <c r="T124" s="173">
        <v>20</v>
      </c>
      <c r="U124" s="173">
        <v>1</v>
      </c>
      <c r="V124" s="173">
        <v>20</v>
      </c>
      <c r="W124" s="173"/>
      <c r="X124" s="173">
        <v>0</v>
      </c>
      <c r="Y124" s="175"/>
      <c r="Z124" s="174">
        <f>S124*R124*K124*EXP(-Definitions!$E$4*tidycapex!V124)*U124</f>
        <v>195000</v>
      </c>
      <c r="AA124" s="174">
        <f>CEILING(Z124/Definitions!$F$10,10)</f>
        <v>3830</v>
      </c>
      <c r="AB124" s="176">
        <v>1</v>
      </c>
      <c r="AC124" s="177" t="s">
        <v>339</v>
      </c>
      <c r="AD124" s="177" t="s">
        <v>338</v>
      </c>
    </row>
    <row r="125" spans="1:30" s="8" customFormat="1" ht="36" x14ac:dyDescent="0.25">
      <c r="A125" s="170">
        <v>98</v>
      </c>
      <c r="B125" s="171" t="s">
        <v>331</v>
      </c>
      <c r="C125" s="171" t="s">
        <v>21</v>
      </c>
      <c r="D125" s="172">
        <v>1</v>
      </c>
      <c r="E125" s="171" t="s">
        <v>194</v>
      </c>
      <c r="F125" s="171" t="s">
        <v>140</v>
      </c>
      <c r="G125" s="171" t="s">
        <v>211</v>
      </c>
      <c r="H125" s="171" t="s">
        <v>212</v>
      </c>
      <c r="I125" s="171" t="s">
        <v>140</v>
      </c>
      <c r="J125" s="173">
        <v>2006</v>
      </c>
      <c r="K125" s="174">
        <v>107</v>
      </c>
      <c r="L125" s="211"/>
      <c r="M125" s="173" t="s">
        <v>332</v>
      </c>
      <c r="N125" s="173">
        <v>5</v>
      </c>
      <c r="O125" s="173">
        <v>2</v>
      </c>
      <c r="P125" s="173">
        <v>1</v>
      </c>
      <c r="Q125" s="173">
        <v>5</v>
      </c>
      <c r="R125" s="173">
        <v>1</v>
      </c>
      <c r="S125" s="175">
        <v>45000</v>
      </c>
      <c r="T125" s="173">
        <v>10</v>
      </c>
      <c r="U125" s="173">
        <v>1</v>
      </c>
      <c r="V125" s="173">
        <v>0</v>
      </c>
      <c r="W125" s="211"/>
      <c r="X125" s="173">
        <v>0</v>
      </c>
      <c r="Y125" s="175">
        <v>0</v>
      </c>
      <c r="Z125" s="174">
        <f>S125*R125*K125*EXP(-Definitions!$E$4*tidycapex!V125)*U125</f>
        <v>4815000</v>
      </c>
      <c r="AA125" s="174">
        <f>CEILING(Z125/Definitions!$F$10,10)</f>
        <v>94420</v>
      </c>
      <c r="AB125" s="176">
        <v>2</v>
      </c>
      <c r="AC125" s="177" t="s">
        <v>333</v>
      </c>
      <c r="AD125" s="177" t="s">
        <v>334</v>
      </c>
    </row>
    <row r="126" spans="1:30" s="8" customFormat="1" ht="24" x14ac:dyDescent="0.25">
      <c r="A126" s="170">
        <v>98</v>
      </c>
      <c r="B126" s="171" t="s">
        <v>331</v>
      </c>
      <c r="C126" s="171" t="s">
        <v>21</v>
      </c>
      <c r="D126" s="172">
        <v>1</v>
      </c>
      <c r="E126" s="171" t="s">
        <v>194</v>
      </c>
      <c r="F126" s="171" t="s">
        <v>140</v>
      </c>
      <c r="G126" s="171" t="s">
        <v>211</v>
      </c>
      <c r="H126" s="171" t="s">
        <v>212</v>
      </c>
      <c r="I126" s="171" t="s">
        <v>140</v>
      </c>
      <c r="J126" s="173">
        <v>2006</v>
      </c>
      <c r="K126" s="174">
        <v>107</v>
      </c>
      <c r="L126" s="211"/>
      <c r="M126" s="173" t="s">
        <v>332</v>
      </c>
      <c r="N126" s="173">
        <v>0</v>
      </c>
      <c r="O126" s="173">
        <v>1</v>
      </c>
      <c r="P126" s="173">
        <v>1</v>
      </c>
      <c r="Q126" s="173">
        <v>8</v>
      </c>
      <c r="R126" s="173">
        <v>1</v>
      </c>
      <c r="S126" s="175">
        <v>45000</v>
      </c>
      <c r="T126" s="173">
        <v>10</v>
      </c>
      <c r="U126" s="173">
        <v>1</v>
      </c>
      <c r="V126" s="173">
        <v>10</v>
      </c>
      <c r="W126" s="211"/>
      <c r="X126" s="173">
        <v>0</v>
      </c>
      <c r="Y126" s="175">
        <v>0</v>
      </c>
      <c r="Z126" s="174">
        <f>S126*R126*K126*EXP(-Definitions!$E$4*tidycapex!V126)*U126</f>
        <v>4815000</v>
      </c>
      <c r="AA126" s="174">
        <f>CEILING(Z126/Definitions!$F$10,10)</f>
        <v>94420</v>
      </c>
      <c r="AB126" s="176">
        <v>2</v>
      </c>
      <c r="AC126" s="177" t="s">
        <v>335</v>
      </c>
      <c r="AD126" s="177" t="s">
        <v>334</v>
      </c>
    </row>
    <row r="127" spans="1:30" s="8" customFormat="1" ht="24" x14ac:dyDescent="0.25">
      <c r="A127" s="170">
        <v>98</v>
      </c>
      <c r="B127" s="171" t="s">
        <v>331</v>
      </c>
      <c r="C127" s="171" t="s">
        <v>21</v>
      </c>
      <c r="D127" s="172">
        <v>1</v>
      </c>
      <c r="E127" s="171" t="s">
        <v>194</v>
      </c>
      <c r="F127" s="171" t="s">
        <v>140</v>
      </c>
      <c r="G127" s="171" t="s">
        <v>211</v>
      </c>
      <c r="H127" s="171" t="s">
        <v>212</v>
      </c>
      <c r="I127" s="171" t="s">
        <v>140</v>
      </c>
      <c r="J127" s="173">
        <v>2006</v>
      </c>
      <c r="K127" s="174">
        <v>107</v>
      </c>
      <c r="L127" s="211"/>
      <c r="M127" s="173" t="s">
        <v>332</v>
      </c>
      <c r="N127" s="173">
        <v>0</v>
      </c>
      <c r="O127" s="173">
        <v>1</v>
      </c>
      <c r="P127" s="173">
        <v>1</v>
      </c>
      <c r="Q127" s="173">
        <v>8</v>
      </c>
      <c r="R127" s="173">
        <v>1</v>
      </c>
      <c r="S127" s="175">
        <v>45000</v>
      </c>
      <c r="T127" s="173">
        <v>10</v>
      </c>
      <c r="U127" s="173">
        <v>1</v>
      </c>
      <c r="V127" s="173">
        <v>20</v>
      </c>
      <c r="W127" s="211"/>
      <c r="X127" s="173">
        <v>0</v>
      </c>
      <c r="Y127" s="175">
        <v>0</v>
      </c>
      <c r="Z127" s="174">
        <f>S127*R127*K127*EXP(-Definitions!$E$4*tidycapex!V127)*U127</f>
        <v>4815000</v>
      </c>
      <c r="AA127" s="174">
        <f>CEILING(Z127/Definitions!$F$10,10)</f>
        <v>94420</v>
      </c>
      <c r="AB127" s="176">
        <v>2</v>
      </c>
      <c r="AC127" s="177" t="s">
        <v>335</v>
      </c>
      <c r="AD127" s="177" t="s">
        <v>334</v>
      </c>
    </row>
    <row r="128" spans="1:30" s="8" customFormat="1" ht="48" x14ac:dyDescent="0.25">
      <c r="A128" s="170">
        <v>99</v>
      </c>
      <c r="B128" s="171" t="s">
        <v>223</v>
      </c>
      <c r="C128" s="171" t="s">
        <v>21</v>
      </c>
      <c r="D128" s="172">
        <v>1</v>
      </c>
      <c r="E128" s="171" t="s">
        <v>194</v>
      </c>
      <c r="F128" s="171" t="s">
        <v>140</v>
      </c>
      <c r="G128" s="171" t="s">
        <v>195</v>
      </c>
      <c r="H128" s="171" t="s">
        <v>196</v>
      </c>
      <c r="I128" s="171" t="s">
        <v>140</v>
      </c>
      <c r="J128" s="173">
        <v>2006</v>
      </c>
      <c r="K128" s="174">
        <v>200</v>
      </c>
      <c r="L128" s="211"/>
      <c r="M128" s="173" t="s">
        <v>139</v>
      </c>
      <c r="N128" s="173">
        <v>4</v>
      </c>
      <c r="O128" s="173">
        <v>3</v>
      </c>
      <c r="P128" s="173">
        <v>1</v>
      </c>
      <c r="Q128" s="173">
        <v>4</v>
      </c>
      <c r="R128" s="173">
        <v>1</v>
      </c>
      <c r="S128" s="175">
        <v>2000</v>
      </c>
      <c r="T128" s="173">
        <v>0</v>
      </c>
      <c r="U128" s="173">
        <v>1</v>
      </c>
      <c r="V128" s="173">
        <v>0</v>
      </c>
      <c r="W128" s="211"/>
      <c r="X128" s="173">
        <v>0</v>
      </c>
      <c r="Y128" s="175"/>
      <c r="Z128" s="174">
        <f>S128*R128*K128*EXP(-Definitions!$E$4*tidycapex!V128)*U128</f>
        <v>400000</v>
      </c>
      <c r="AA128" s="174">
        <f>CEILING(Z128/Definitions!$F$10,10)</f>
        <v>7850</v>
      </c>
      <c r="AB128" s="176">
        <v>1</v>
      </c>
      <c r="AC128" s="177" t="s">
        <v>592</v>
      </c>
      <c r="AD128" s="177" t="s">
        <v>563</v>
      </c>
    </row>
    <row r="129" spans="1:30" s="8" customFormat="1" ht="108" x14ac:dyDescent="0.25">
      <c r="A129" s="170">
        <v>100</v>
      </c>
      <c r="B129" s="171" t="s">
        <v>560</v>
      </c>
      <c r="C129" s="171" t="s">
        <v>21</v>
      </c>
      <c r="D129" s="172">
        <v>1</v>
      </c>
      <c r="E129" s="171" t="s">
        <v>194</v>
      </c>
      <c r="F129" s="171" t="s">
        <v>140</v>
      </c>
      <c r="G129" s="171" t="s">
        <v>217</v>
      </c>
      <c r="H129" s="171" t="s">
        <v>218</v>
      </c>
      <c r="I129" s="171" t="s">
        <v>140</v>
      </c>
      <c r="J129" s="173">
        <v>2006</v>
      </c>
      <c r="K129" s="174">
        <v>1300</v>
      </c>
      <c r="L129" s="211"/>
      <c r="M129" s="173" t="s">
        <v>139</v>
      </c>
      <c r="N129" s="173">
        <v>5</v>
      </c>
      <c r="O129" s="173">
        <v>2</v>
      </c>
      <c r="P129" s="173">
        <v>1</v>
      </c>
      <c r="Q129" s="173">
        <v>5</v>
      </c>
      <c r="R129" s="173">
        <v>1</v>
      </c>
      <c r="S129" s="175">
        <v>1000</v>
      </c>
      <c r="T129" s="173">
        <v>25</v>
      </c>
      <c r="U129" s="173">
        <v>1</v>
      </c>
      <c r="V129" s="173">
        <v>0</v>
      </c>
      <c r="W129" s="211"/>
      <c r="X129" s="173">
        <v>0</v>
      </c>
      <c r="Y129" s="211"/>
      <c r="Z129" s="174">
        <f>S129*R129*K129*EXP(-Definitions!$E$4*tidycapex!V129)*U129</f>
        <v>1300000</v>
      </c>
      <c r="AA129" s="174">
        <f>CEILING(Z129/Definitions!$F$10,10)</f>
        <v>25500</v>
      </c>
      <c r="AB129" s="176">
        <v>2</v>
      </c>
      <c r="AC129" s="177" t="s">
        <v>589</v>
      </c>
      <c r="AD129" s="177" t="s">
        <v>590</v>
      </c>
    </row>
    <row r="130" spans="1:30" s="8" customFormat="1" ht="120" x14ac:dyDescent="0.25">
      <c r="A130" s="170">
        <v>101</v>
      </c>
      <c r="B130" s="171" t="s">
        <v>269</v>
      </c>
      <c r="C130" s="171" t="s">
        <v>21</v>
      </c>
      <c r="D130" s="172">
        <v>1</v>
      </c>
      <c r="E130" s="171" t="s">
        <v>194</v>
      </c>
      <c r="F130" s="171" t="s">
        <v>140</v>
      </c>
      <c r="G130" s="171" t="s">
        <v>364</v>
      </c>
      <c r="H130" s="171" t="s">
        <v>364</v>
      </c>
      <c r="I130" s="171" t="s">
        <v>140</v>
      </c>
      <c r="J130" s="173">
        <v>2006</v>
      </c>
      <c r="K130" s="174">
        <v>1</v>
      </c>
      <c r="L130" s="211"/>
      <c r="M130" s="173" t="s">
        <v>236</v>
      </c>
      <c r="N130" s="173">
        <v>3</v>
      </c>
      <c r="O130" s="173">
        <v>2</v>
      </c>
      <c r="P130" s="173">
        <v>1</v>
      </c>
      <c r="Q130" s="173">
        <v>5</v>
      </c>
      <c r="R130" s="173">
        <v>1</v>
      </c>
      <c r="S130" s="175">
        <v>617800</v>
      </c>
      <c r="T130" s="173">
        <v>0</v>
      </c>
      <c r="U130" s="173">
        <v>1</v>
      </c>
      <c r="V130" s="173">
        <v>0</v>
      </c>
      <c r="W130" s="211"/>
      <c r="X130" s="173">
        <v>0</v>
      </c>
      <c r="Y130" s="211"/>
      <c r="Z130" s="174">
        <f>S130*R130*K130*EXP(-Definitions!$E$4*tidycapex!V130)*U130</f>
        <v>617800</v>
      </c>
      <c r="AA130" s="174">
        <f>CEILING(Z130/Definitions!$F$10,10)</f>
        <v>12120</v>
      </c>
      <c r="AB130" s="176">
        <v>1</v>
      </c>
      <c r="AC130" s="177" t="s">
        <v>591</v>
      </c>
      <c r="AD130" s="177" t="s">
        <v>591</v>
      </c>
    </row>
    <row r="131" spans="1:30" s="8" customFormat="1" ht="24" x14ac:dyDescent="0.25">
      <c r="A131" s="170">
        <v>102</v>
      </c>
      <c r="B131" s="171" t="s">
        <v>238</v>
      </c>
      <c r="C131" s="171" t="s">
        <v>21</v>
      </c>
      <c r="D131" s="172" t="s">
        <v>236</v>
      </c>
      <c r="E131" s="171" t="s">
        <v>194</v>
      </c>
      <c r="F131" s="171" t="s">
        <v>140</v>
      </c>
      <c r="G131" s="171" t="s">
        <v>239</v>
      </c>
      <c r="H131" s="171" t="s">
        <v>524</v>
      </c>
      <c r="I131" s="171" t="s">
        <v>140</v>
      </c>
      <c r="J131" s="173">
        <v>2006</v>
      </c>
      <c r="K131" s="174">
        <v>1</v>
      </c>
      <c r="L131" s="211"/>
      <c r="M131" s="173" t="s">
        <v>236</v>
      </c>
      <c r="N131" s="173">
        <v>0</v>
      </c>
      <c r="O131" s="173">
        <v>1</v>
      </c>
      <c r="P131" s="173">
        <v>1</v>
      </c>
      <c r="Q131" s="173">
        <v>9</v>
      </c>
      <c r="R131" s="173">
        <v>1</v>
      </c>
      <c r="S131" s="175">
        <v>834100</v>
      </c>
      <c r="T131" s="173">
        <v>0</v>
      </c>
      <c r="U131" s="173">
        <v>1</v>
      </c>
      <c r="V131" s="173">
        <v>0</v>
      </c>
      <c r="W131" s="211"/>
      <c r="X131" s="173">
        <v>0</v>
      </c>
      <c r="Y131" s="211">
        <v>0</v>
      </c>
      <c r="Z131" s="174">
        <f>S131*R131*K131*EXP(-Definitions!$E$4*tidycapex!V131)*U131</f>
        <v>834100</v>
      </c>
      <c r="AA131" s="174">
        <f>CEILING(Z131/Definitions!$F$10,10)</f>
        <v>16360</v>
      </c>
      <c r="AB131" s="176">
        <v>1</v>
      </c>
      <c r="AC131" s="177" t="s">
        <v>240</v>
      </c>
      <c r="AD131" s="177" t="s">
        <v>241</v>
      </c>
    </row>
    <row r="132" spans="1:30" s="8" customFormat="1" ht="36" x14ac:dyDescent="0.25">
      <c r="A132" s="170">
        <v>103</v>
      </c>
      <c r="B132" s="171" t="s">
        <v>242</v>
      </c>
      <c r="C132" s="171" t="s">
        <v>21</v>
      </c>
      <c r="D132" s="172" t="s">
        <v>236</v>
      </c>
      <c r="E132" s="171" t="s">
        <v>194</v>
      </c>
      <c r="F132" s="171" t="s">
        <v>140</v>
      </c>
      <c r="G132" s="171" t="s">
        <v>243</v>
      </c>
      <c r="H132" s="171" t="s">
        <v>524</v>
      </c>
      <c r="I132" s="171" t="s">
        <v>140</v>
      </c>
      <c r="J132" s="173">
        <v>2006</v>
      </c>
      <c r="K132" s="174">
        <v>1</v>
      </c>
      <c r="L132" s="211"/>
      <c r="M132" s="173" t="s">
        <v>236</v>
      </c>
      <c r="N132" s="173">
        <v>0</v>
      </c>
      <c r="O132" s="173">
        <v>1</v>
      </c>
      <c r="P132" s="173">
        <v>1</v>
      </c>
      <c r="Q132" s="173">
        <v>9</v>
      </c>
      <c r="R132" s="173">
        <v>1</v>
      </c>
      <c r="S132" s="175">
        <v>917500</v>
      </c>
      <c r="T132" s="173">
        <v>0</v>
      </c>
      <c r="U132" s="173">
        <v>1</v>
      </c>
      <c r="V132" s="173">
        <v>0</v>
      </c>
      <c r="W132" s="211"/>
      <c r="X132" s="173">
        <v>0</v>
      </c>
      <c r="Y132" s="211">
        <v>0</v>
      </c>
      <c r="Z132" s="174">
        <f>S132*R132*K132*EXP(-Definitions!$E$4*tidycapex!V132)*U132</f>
        <v>917500</v>
      </c>
      <c r="AA132" s="174">
        <f>CEILING(Z132/Definitions!$F$10,10)</f>
        <v>18000</v>
      </c>
      <c r="AB132" s="176">
        <v>1</v>
      </c>
      <c r="AC132" s="177" t="s">
        <v>244</v>
      </c>
      <c r="AD132" s="177" t="s">
        <v>567</v>
      </c>
    </row>
    <row r="133" spans="1:30" s="8" customFormat="1" ht="48" x14ac:dyDescent="0.25">
      <c r="A133" s="170">
        <v>104</v>
      </c>
      <c r="B133" s="171" t="s">
        <v>245</v>
      </c>
      <c r="C133" s="171" t="s">
        <v>21</v>
      </c>
      <c r="D133" s="172" t="s">
        <v>236</v>
      </c>
      <c r="E133" s="171" t="s">
        <v>194</v>
      </c>
      <c r="F133" s="171" t="s">
        <v>140</v>
      </c>
      <c r="G133" s="171" t="s">
        <v>246</v>
      </c>
      <c r="H133" s="171" t="s">
        <v>524</v>
      </c>
      <c r="I133" s="171" t="s">
        <v>140</v>
      </c>
      <c r="J133" s="173">
        <v>2006</v>
      </c>
      <c r="K133" s="174">
        <v>1</v>
      </c>
      <c r="L133" s="211"/>
      <c r="M133" s="173" t="s">
        <v>236</v>
      </c>
      <c r="N133" s="173">
        <v>0</v>
      </c>
      <c r="O133" s="173">
        <v>1</v>
      </c>
      <c r="P133" s="173">
        <v>1</v>
      </c>
      <c r="Q133" s="173">
        <v>9</v>
      </c>
      <c r="R133" s="173">
        <v>1</v>
      </c>
      <c r="S133" s="175">
        <v>504600</v>
      </c>
      <c r="T133" s="173">
        <v>0</v>
      </c>
      <c r="U133" s="173">
        <v>1</v>
      </c>
      <c r="V133" s="173">
        <v>0</v>
      </c>
      <c r="W133" s="211"/>
      <c r="X133" s="173">
        <v>0</v>
      </c>
      <c r="Y133" s="211">
        <v>0</v>
      </c>
      <c r="Z133" s="174">
        <f>S133*R133*K133*EXP(-Definitions!$E$4*tidycapex!V133)*U133</f>
        <v>504600</v>
      </c>
      <c r="AA133" s="174">
        <f>CEILING(Z133/Definitions!$F$10,10)</f>
        <v>9900</v>
      </c>
      <c r="AB133" s="176">
        <v>1</v>
      </c>
      <c r="AC133" s="177" t="s">
        <v>247</v>
      </c>
      <c r="AD133" s="177" t="s">
        <v>568</v>
      </c>
    </row>
    <row r="134" spans="1:30" s="8" customFormat="1" ht="15" x14ac:dyDescent="0.25">
      <c r="A134" s="170">
        <v>105</v>
      </c>
      <c r="B134" s="171" t="s">
        <v>328</v>
      </c>
      <c r="C134" s="171" t="s">
        <v>20</v>
      </c>
      <c r="D134" s="172">
        <v>1</v>
      </c>
      <c r="E134" s="171" t="s">
        <v>194</v>
      </c>
      <c r="F134" s="171" t="s">
        <v>140</v>
      </c>
      <c r="G134" s="171" t="s">
        <v>195</v>
      </c>
      <c r="H134" s="171" t="s">
        <v>196</v>
      </c>
      <c r="I134" s="171" t="s">
        <v>140</v>
      </c>
      <c r="J134" s="173">
        <v>2006</v>
      </c>
      <c r="K134" s="174">
        <v>2490</v>
      </c>
      <c r="L134" s="211"/>
      <c r="M134" s="173" t="s">
        <v>139</v>
      </c>
      <c r="N134" s="173">
        <v>5</v>
      </c>
      <c r="O134" s="173">
        <v>2</v>
      </c>
      <c r="P134" s="173">
        <v>1</v>
      </c>
      <c r="Q134" s="173">
        <v>5</v>
      </c>
      <c r="R134" s="173">
        <v>1</v>
      </c>
      <c r="S134" s="175">
        <v>250</v>
      </c>
      <c r="T134" s="173">
        <v>10</v>
      </c>
      <c r="U134" s="173">
        <v>1</v>
      </c>
      <c r="V134" s="173">
        <v>0</v>
      </c>
      <c r="W134" s="211"/>
      <c r="X134" s="173">
        <v>0</v>
      </c>
      <c r="Y134" s="175"/>
      <c r="Z134" s="174">
        <f>S134*R134*K134*EXP(-Definitions!$E$4*tidycapex!V134)*U134</f>
        <v>622500</v>
      </c>
      <c r="AA134" s="174">
        <f>CEILING(Z134/Definitions!$F$10,10)</f>
        <v>12210</v>
      </c>
      <c r="AB134" s="176">
        <v>1</v>
      </c>
      <c r="AC134" s="177" t="s">
        <v>329</v>
      </c>
      <c r="AD134" s="177" t="s">
        <v>330</v>
      </c>
    </row>
    <row r="135" spans="1:30" s="8" customFormat="1" ht="15" x14ac:dyDescent="0.25">
      <c r="A135" s="170">
        <v>105</v>
      </c>
      <c r="B135" s="171" t="s">
        <v>328</v>
      </c>
      <c r="C135" s="171" t="s">
        <v>20</v>
      </c>
      <c r="D135" s="172">
        <v>1</v>
      </c>
      <c r="E135" s="171" t="s">
        <v>194</v>
      </c>
      <c r="F135" s="171" t="s">
        <v>140</v>
      </c>
      <c r="G135" s="171" t="s">
        <v>195</v>
      </c>
      <c r="H135" s="171" t="s">
        <v>196</v>
      </c>
      <c r="I135" s="171" t="s">
        <v>140</v>
      </c>
      <c r="J135" s="173">
        <v>2006</v>
      </c>
      <c r="K135" s="174">
        <v>2490</v>
      </c>
      <c r="L135" s="211"/>
      <c r="M135" s="173" t="s">
        <v>139</v>
      </c>
      <c r="N135" s="173">
        <v>0</v>
      </c>
      <c r="O135" s="173">
        <v>1</v>
      </c>
      <c r="P135" s="173">
        <v>1</v>
      </c>
      <c r="Q135" s="173">
        <v>8</v>
      </c>
      <c r="R135" s="173">
        <v>1</v>
      </c>
      <c r="S135" s="175">
        <v>250</v>
      </c>
      <c r="T135" s="173">
        <v>10</v>
      </c>
      <c r="U135" s="173">
        <v>1</v>
      </c>
      <c r="V135" s="173">
        <v>10</v>
      </c>
      <c r="W135" s="211"/>
      <c r="X135" s="173">
        <v>0</v>
      </c>
      <c r="Y135" s="175"/>
      <c r="Z135" s="174">
        <f>S135*R135*K135*EXP(-Definitions!$E$4*tidycapex!V135)*U135</f>
        <v>622500</v>
      </c>
      <c r="AA135" s="174">
        <f>CEILING(Z135/Definitions!$F$10,10)</f>
        <v>12210</v>
      </c>
      <c r="AB135" s="176">
        <v>1</v>
      </c>
      <c r="AC135" s="177" t="s">
        <v>329</v>
      </c>
      <c r="AD135" s="177" t="s">
        <v>330</v>
      </c>
    </row>
    <row r="136" spans="1:30" s="8" customFormat="1" ht="15" x14ac:dyDescent="0.25">
      <c r="A136" s="170">
        <v>105</v>
      </c>
      <c r="B136" s="171" t="s">
        <v>328</v>
      </c>
      <c r="C136" s="171" t="s">
        <v>20</v>
      </c>
      <c r="D136" s="172">
        <v>1</v>
      </c>
      <c r="E136" s="171" t="s">
        <v>194</v>
      </c>
      <c r="F136" s="171" t="s">
        <v>140</v>
      </c>
      <c r="G136" s="171" t="s">
        <v>195</v>
      </c>
      <c r="H136" s="171" t="s">
        <v>196</v>
      </c>
      <c r="I136" s="171" t="s">
        <v>140</v>
      </c>
      <c r="J136" s="173">
        <v>2006</v>
      </c>
      <c r="K136" s="174">
        <v>2490</v>
      </c>
      <c r="L136" s="211"/>
      <c r="M136" s="173" t="s">
        <v>139</v>
      </c>
      <c r="N136" s="173">
        <v>0</v>
      </c>
      <c r="O136" s="173">
        <v>1</v>
      </c>
      <c r="P136" s="173">
        <v>1</v>
      </c>
      <c r="Q136" s="173">
        <v>8</v>
      </c>
      <c r="R136" s="173">
        <v>1</v>
      </c>
      <c r="S136" s="175">
        <v>250</v>
      </c>
      <c r="T136" s="173">
        <v>10</v>
      </c>
      <c r="U136" s="173">
        <v>1</v>
      </c>
      <c r="V136" s="173">
        <v>20</v>
      </c>
      <c r="W136" s="211"/>
      <c r="X136" s="173">
        <v>0</v>
      </c>
      <c r="Y136" s="175"/>
      <c r="Z136" s="174">
        <f>S136*R136*K136*EXP(-Definitions!$E$4*tidycapex!V136)*U136</f>
        <v>622500</v>
      </c>
      <c r="AA136" s="174">
        <f>CEILING(Z136/Definitions!$F$10,10)</f>
        <v>12210</v>
      </c>
      <c r="AB136" s="176">
        <v>1</v>
      </c>
      <c r="AC136" s="177" t="s">
        <v>329</v>
      </c>
      <c r="AD136" s="177" t="s">
        <v>330</v>
      </c>
    </row>
    <row r="137" spans="1:30" s="8" customFormat="1" ht="24" x14ac:dyDescent="0.25">
      <c r="A137" s="170">
        <v>106</v>
      </c>
      <c r="B137" s="171" t="s">
        <v>336</v>
      </c>
      <c r="C137" s="171" t="s">
        <v>20</v>
      </c>
      <c r="D137" s="172">
        <v>1</v>
      </c>
      <c r="E137" s="171" t="s">
        <v>194</v>
      </c>
      <c r="F137" s="171" t="s">
        <v>140</v>
      </c>
      <c r="G137" s="171" t="s">
        <v>195</v>
      </c>
      <c r="H137" s="171" t="s">
        <v>196</v>
      </c>
      <c r="I137" s="171" t="s">
        <v>140</v>
      </c>
      <c r="J137" s="173">
        <v>2006</v>
      </c>
      <c r="K137" s="174">
        <v>780</v>
      </c>
      <c r="L137" s="211"/>
      <c r="M137" s="173" t="s">
        <v>139</v>
      </c>
      <c r="N137" s="173">
        <v>5</v>
      </c>
      <c r="O137" s="173">
        <v>2</v>
      </c>
      <c r="P137" s="173">
        <v>1</v>
      </c>
      <c r="Q137" s="173">
        <v>5</v>
      </c>
      <c r="R137" s="173">
        <v>1</v>
      </c>
      <c r="S137" s="175">
        <v>150</v>
      </c>
      <c r="T137" s="173">
        <v>20</v>
      </c>
      <c r="U137" s="173">
        <v>1</v>
      </c>
      <c r="V137" s="173">
        <v>0</v>
      </c>
      <c r="W137" s="211"/>
      <c r="X137" s="173">
        <v>0</v>
      </c>
      <c r="Y137" s="211"/>
      <c r="Z137" s="174">
        <f>S137*R137*K137*EXP(-Definitions!$E$4*tidycapex!V137)*U137</f>
        <v>117000</v>
      </c>
      <c r="AA137" s="174">
        <f>CEILING(Z137/Definitions!$F$10,10)</f>
        <v>2300</v>
      </c>
      <c r="AB137" s="176">
        <v>1</v>
      </c>
      <c r="AC137" s="177" t="s">
        <v>337</v>
      </c>
      <c r="AD137" s="177" t="s">
        <v>338</v>
      </c>
    </row>
    <row r="138" spans="1:30" s="8" customFormat="1" ht="24" x14ac:dyDescent="0.25">
      <c r="A138" s="170">
        <v>106</v>
      </c>
      <c r="B138" s="171" t="s">
        <v>336</v>
      </c>
      <c r="C138" s="171" t="s">
        <v>20</v>
      </c>
      <c r="D138" s="172">
        <v>1</v>
      </c>
      <c r="E138" s="171" t="s">
        <v>194</v>
      </c>
      <c r="F138" s="171" t="s">
        <v>140</v>
      </c>
      <c r="G138" s="171" t="s">
        <v>195</v>
      </c>
      <c r="H138" s="171" t="s">
        <v>196</v>
      </c>
      <c r="I138" s="171" t="s">
        <v>140</v>
      </c>
      <c r="J138" s="173">
        <v>2006</v>
      </c>
      <c r="K138" s="174">
        <v>780</v>
      </c>
      <c r="L138" s="211"/>
      <c r="M138" s="173" t="s">
        <v>139</v>
      </c>
      <c r="N138" s="173">
        <v>0</v>
      </c>
      <c r="O138" s="173">
        <v>1</v>
      </c>
      <c r="P138" s="173">
        <v>1</v>
      </c>
      <c r="Q138" s="173">
        <v>8</v>
      </c>
      <c r="R138" s="173">
        <v>1</v>
      </c>
      <c r="S138" s="175">
        <v>150</v>
      </c>
      <c r="T138" s="173">
        <v>20</v>
      </c>
      <c r="U138" s="173">
        <v>1</v>
      </c>
      <c r="V138" s="173">
        <v>20</v>
      </c>
      <c r="W138" s="211"/>
      <c r="X138" s="173">
        <v>0</v>
      </c>
      <c r="Y138" s="175"/>
      <c r="Z138" s="174">
        <f>S138*R138*K138*EXP(-Definitions!$E$4*tidycapex!V138)*U138</f>
        <v>117000</v>
      </c>
      <c r="AA138" s="174">
        <f>CEILING(Z138/Definitions!$F$10,10)</f>
        <v>2300</v>
      </c>
      <c r="AB138" s="176">
        <v>1</v>
      </c>
      <c r="AC138" s="177" t="s">
        <v>339</v>
      </c>
      <c r="AD138" s="177" t="s">
        <v>338</v>
      </c>
    </row>
    <row r="139" spans="1:30" s="8" customFormat="1" ht="36" x14ac:dyDescent="0.25">
      <c r="A139" s="170">
        <v>107</v>
      </c>
      <c r="B139" s="171" t="s">
        <v>331</v>
      </c>
      <c r="C139" s="171" t="s">
        <v>20</v>
      </c>
      <c r="D139" s="172">
        <v>1</v>
      </c>
      <c r="E139" s="171" t="s">
        <v>194</v>
      </c>
      <c r="F139" s="171" t="s">
        <v>140</v>
      </c>
      <c r="G139" s="171" t="s">
        <v>211</v>
      </c>
      <c r="H139" s="171" t="s">
        <v>212</v>
      </c>
      <c r="I139" s="171" t="s">
        <v>140</v>
      </c>
      <c r="J139" s="173">
        <v>2006</v>
      </c>
      <c r="K139" s="174">
        <v>62</v>
      </c>
      <c r="L139" s="211"/>
      <c r="M139" s="173" t="s">
        <v>332</v>
      </c>
      <c r="N139" s="173">
        <v>5</v>
      </c>
      <c r="O139" s="173">
        <v>2</v>
      </c>
      <c r="P139" s="173">
        <v>1</v>
      </c>
      <c r="Q139" s="173">
        <v>5</v>
      </c>
      <c r="R139" s="173">
        <v>1</v>
      </c>
      <c r="S139" s="175">
        <v>30000</v>
      </c>
      <c r="T139" s="173">
        <v>10</v>
      </c>
      <c r="U139" s="173">
        <v>0</v>
      </c>
      <c r="V139" s="173">
        <v>10</v>
      </c>
      <c r="W139" s="211"/>
      <c r="X139" s="173">
        <v>1</v>
      </c>
      <c r="Y139" s="211">
        <v>489000</v>
      </c>
      <c r="Z139" s="174">
        <f>S139*R139*K139*EXP(-Definitions!$E$4*tidycapex!V139)*U139</f>
        <v>0</v>
      </c>
      <c r="AA139" s="174">
        <f>CEILING(Z139/Definitions!$F$10,10)</f>
        <v>0</v>
      </c>
      <c r="AB139" s="176">
        <v>0</v>
      </c>
      <c r="AC139" s="177" t="s">
        <v>333</v>
      </c>
      <c r="AD139" s="177" t="s">
        <v>679</v>
      </c>
    </row>
    <row r="140" spans="1:30" s="8" customFormat="1" ht="36" x14ac:dyDescent="0.25">
      <c r="A140" s="170">
        <v>107</v>
      </c>
      <c r="B140" s="171" t="s">
        <v>331</v>
      </c>
      <c r="C140" s="171" t="s">
        <v>20</v>
      </c>
      <c r="D140" s="172">
        <v>1</v>
      </c>
      <c r="E140" s="171" t="s">
        <v>194</v>
      </c>
      <c r="F140" s="171" t="s">
        <v>140</v>
      </c>
      <c r="G140" s="171" t="s">
        <v>211</v>
      </c>
      <c r="H140" s="171" t="s">
        <v>212</v>
      </c>
      <c r="I140" s="171" t="s">
        <v>140</v>
      </c>
      <c r="J140" s="173">
        <v>2006</v>
      </c>
      <c r="K140" s="174">
        <v>62</v>
      </c>
      <c r="L140" s="211"/>
      <c r="M140" s="173" t="s">
        <v>332</v>
      </c>
      <c r="N140" s="173">
        <v>5</v>
      </c>
      <c r="O140" s="173">
        <v>2</v>
      </c>
      <c r="P140" s="173">
        <v>1</v>
      </c>
      <c r="Q140" s="173">
        <v>5</v>
      </c>
      <c r="R140" s="173">
        <v>1</v>
      </c>
      <c r="S140" s="175">
        <v>30000</v>
      </c>
      <c r="T140" s="173">
        <v>10</v>
      </c>
      <c r="U140" s="173">
        <v>1</v>
      </c>
      <c r="V140" s="173">
        <v>0</v>
      </c>
      <c r="W140" s="211"/>
      <c r="X140" s="173">
        <v>0</v>
      </c>
      <c r="Y140" s="175">
        <v>0</v>
      </c>
      <c r="Z140" s="174">
        <f>S140*R140*K140*EXP(-Definitions!$E$4*tidycapex!V140)*U140</f>
        <v>1860000</v>
      </c>
      <c r="AA140" s="174">
        <f>CEILING(Z140/Definitions!$F$10,10)</f>
        <v>36480</v>
      </c>
      <c r="AB140" s="176">
        <v>2</v>
      </c>
      <c r="AC140" s="177" t="s">
        <v>333</v>
      </c>
      <c r="AD140" s="177" t="s">
        <v>334</v>
      </c>
    </row>
    <row r="141" spans="1:30" s="8" customFormat="1" ht="24" x14ac:dyDescent="0.25">
      <c r="A141" s="170">
        <v>107</v>
      </c>
      <c r="B141" s="171" t="s">
        <v>331</v>
      </c>
      <c r="C141" s="171" t="s">
        <v>20</v>
      </c>
      <c r="D141" s="172">
        <v>1</v>
      </c>
      <c r="E141" s="171" t="s">
        <v>194</v>
      </c>
      <c r="F141" s="171" t="s">
        <v>140</v>
      </c>
      <c r="G141" s="171" t="s">
        <v>211</v>
      </c>
      <c r="H141" s="171" t="s">
        <v>212</v>
      </c>
      <c r="I141" s="171" t="s">
        <v>140</v>
      </c>
      <c r="J141" s="173">
        <v>2006</v>
      </c>
      <c r="K141" s="174">
        <v>105</v>
      </c>
      <c r="L141" s="211"/>
      <c r="M141" s="173" t="s">
        <v>332</v>
      </c>
      <c r="N141" s="173">
        <v>0</v>
      </c>
      <c r="O141" s="173">
        <v>1</v>
      </c>
      <c r="P141" s="173">
        <v>1</v>
      </c>
      <c r="Q141" s="173">
        <v>8</v>
      </c>
      <c r="R141" s="173">
        <v>1</v>
      </c>
      <c r="S141" s="175">
        <v>30000</v>
      </c>
      <c r="T141" s="173">
        <v>10</v>
      </c>
      <c r="U141" s="173">
        <v>1</v>
      </c>
      <c r="V141" s="173">
        <v>10</v>
      </c>
      <c r="W141" s="211"/>
      <c r="X141" s="173">
        <v>0</v>
      </c>
      <c r="Y141" s="175">
        <v>0</v>
      </c>
      <c r="Z141" s="174">
        <f>S141*R141*K141*EXP(-Definitions!$E$4*tidycapex!V141)*U141</f>
        <v>3150000</v>
      </c>
      <c r="AA141" s="174">
        <f>CEILING(Z141/Definitions!$F$10,10)</f>
        <v>61770</v>
      </c>
      <c r="AB141" s="176">
        <v>2</v>
      </c>
      <c r="AC141" s="177" t="s">
        <v>335</v>
      </c>
      <c r="AD141" s="177" t="s">
        <v>334</v>
      </c>
    </row>
    <row r="142" spans="1:30" s="8" customFormat="1" ht="24" x14ac:dyDescent="0.25">
      <c r="A142" s="170">
        <v>107</v>
      </c>
      <c r="B142" s="171" t="s">
        <v>331</v>
      </c>
      <c r="C142" s="171" t="s">
        <v>20</v>
      </c>
      <c r="D142" s="172">
        <v>1</v>
      </c>
      <c r="E142" s="171" t="s">
        <v>194</v>
      </c>
      <c r="F142" s="171" t="s">
        <v>140</v>
      </c>
      <c r="G142" s="171" t="s">
        <v>211</v>
      </c>
      <c r="H142" s="171" t="s">
        <v>212</v>
      </c>
      <c r="I142" s="171" t="s">
        <v>140</v>
      </c>
      <c r="J142" s="173">
        <v>2006</v>
      </c>
      <c r="K142" s="174">
        <v>105</v>
      </c>
      <c r="L142" s="211"/>
      <c r="M142" s="173" t="s">
        <v>332</v>
      </c>
      <c r="N142" s="173">
        <v>0</v>
      </c>
      <c r="O142" s="173">
        <v>1</v>
      </c>
      <c r="P142" s="173">
        <v>1</v>
      </c>
      <c r="Q142" s="173">
        <v>8</v>
      </c>
      <c r="R142" s="173">
        <v>1</v>
      </c>
      <c r="S142" s="175">
        <v>30000</v>
      </c>
      <c r="T142" s="173">
        <v>10</v>
      </c>
      <c r="U142" s="173">
        <v>1</v>
      </c>
      <c r="V142" s="173">
        <v>20</v>
      </c>
      <c r="W142" s="211"/>
      <c r="X142" s="173">
        <v>0</v>
      </c>
      <c r="Y142" s="175">
        <v>0</v>
      </c>
      <c r="Z142" s="174">
        <f>S142*R142*K142*EXP(-Definitions!$E$4*tidycapex!V142)*U142</f>
        <v>3150000</v>
      </c>
      <c r="AA142" s="174">
        <f>CEILING(Z142/Definitions!$F$10,10)</f>
        <v>61770</v>
      </c>
      <c r="AB142" s="176">
        <v>1</v>
      </c>
      <c r="AC142" s="177" t="s">
        <v>335</v>
      </c>
      <c r="AD142" s="177" t="s">
        <v>334</v>
      </c>
    </row>
    <row r="143" spans="1:30" s="8" customFormat="1" ht="48" x14ac:dyDescent="0.25">
      <c r="A143" s="170">
        <v>108</v>
      </c>
      <c r="B143" s="171" t="s">
        <v>223</v>
      </c>
      <c r="C143" s="171" t="s">
        <v>20</v>
      </c>
      <c r="D143" s="172">
        <v>1</v>
      </c>
      <c r="E143" s="171" t="s">
        <v>194</v>
      </c>
      <c r="F143" s="171" t="s">
        <v>140</v>
      </c>
      <c r="G143" s="171" t="s">
        <v>195</v>
      </c>
      <c r="H143" s="171" t="s">
        <v>196</v>
      </c>
      <c r="I143" s="171" t="s">
        <v>140</v>
      </c>
      <c r="J143" s="173">
        <v>2006</v>
      </c>
      <c r="K143" s="174">
        <v>130</v>
      </c>
      <c r="L143" s="211"/>
      <c r="M143" s="173" t="s">
        <v>139</v>
      </c>
      <c r="N143" s="173">
        <v>4</v>
      </c>
      <c r="O143" s="173">
        <v>3</v>
      </c>
      <c r="P143" s="173">
        <v>1</v>
      </c>
      <c r="Q143" s="173">
        <v>4</v>
      </c>
      <c r="R143" s="173">
        <v>1</v>
      </c>
      <c r="S143" s="175">
        <v>2000</v>
      </c>
      <c r="T143" s="173">
        <v>0</v>
      </c>
      <c r="U143" s="173">
        <v>1</v>
      </c>
      <c r="V143" s="173">
        <v>0</v>
      </c>
      <c r="W143" s="211"/>
      <c r="X143" s="173">
        <v>0</v>
      </c>
      <c r="Y143" s="175"/>
      <c r="Z143" s="174">
        <f>S143*R143*K143*EXP(-Definitions!$E$4*tidycapex!V143)*U143</f>
        <v>260000</v>
      </c>
      <c r="AA143" s="174">
        <f>CEILING(Z143/Definitions!$F$10,10)</f>
        <v>5100</v>
      </c>
      <c r="AB143" s="176">
        <v>1</v>
      </c>
      <c r="AC143" s="177" t="s">
        <v>592</v>
      </c>
      <c r="AD143" s="177" t="s">
        <v>563</v>
      </c>
    </row>
    <row r="144" spans="1:30" s="8" customFormat="1" ht="48" x14ac:dyDescent="0.25">
      <c r="A144" s="170">
        <v>109</v>
      </c>
      <c r="B144" s="171" t="s">
        <v>248</v>
      </c>
      <c r="C144" s="171" t="s">
        <v>20</v>
      </c>
      <c r="D144" s="172">
        <v>1</v>
      </c>
      <c r="E144" s="171" t="s">
        <v>194</v>
      </c>
      <c r="F144" s="171" t="s">
        <v>140</v>
      </c>
      <c r="G144" s="171" t="s">
        <v>217</v>
      </c>
      <c r="H144" s="171" t="s">
        <v>218</v>
      </c>
      <c r="I144" s="171" t="s">
        <v>140</v>
      </c>
      <c r="J144" s="173">
        <v>2006</v>
      </c>
      <c r="K144" s="174">
        <v>1</v>
      </c>
      <c r="L144" s="211"/>
      <c r="M144" s="173" t="s">
        <v>236</v>
      </c>
      <c r="N144" s="173">
        <v>0</v>
      </c>
      <c r="O144" s="173">
        <v>1</v>
      </c>
      <c r="P144" s="173">
        <v>1</v>
      </c>
      <c r="Q144" s="173">
        <v>8</v>
      </c>
      <c r="R144" s="173">
        <v>1</v>
      </c>
      <c r="S144" s="175">
        <v>346290</v>
      </c>
      <c r="T144" s="173">
        <v>25</v>
      </c>
      <c r="U144" s="173">
        <v>0</v>
      </c>
      <c r="V144" s="173">
        <v>11</v>
      </c>
      <c r="W144" s="211"/>
      <c r="X144" s="173">
        <v>1</v>
      </c>
      <c r="Y144" s="175">
        <v>6790</v>
      </c>
      <c r="Z144" s="174">
        <f>S144*R144*K144*EXP(-Definitions!$E$4*tidycapex!V144)*U144</f>
        <v>0</v>
      </c>
      <c r="AA144" s="174">
        <f>CEILING(Z144/Definitions!$F$10,10)</f>
        <v>0</v>
      </c>
      <c r="AB144" s="176">
        <v>0</v>
      </c>
      <c r="AC144" s="177" t="s">
        <v>250</v>
      </c>
      <c r="AD144" s="177" t="s">
        <v>569</v>
      </c>
    </row>
    <row r="145" spans="1:30" s="8" customFormat="1" ht="108" x14ac:dyDescent="0.25">
      <c r="A145" s="170">
        <v>110</v>
      </c>
      <c r="B145" s="171" t="s">
        <v>560</v>
      </c>
      <c r="C145" s="171" t="s">
        <v>20</v>
      </c>
      <c r="D145" s="172">
        <v>1</v>
      </c>
      <c r="E145" s="171" t="s">
        <v>194</v>
      </c>
      <c r="F145" s="171" t="s">
        <v>140</v>
      </c>
      <c r="G145" s="171" t="s">
        <v>217</v>
      </c>
      <c r="H145" s="171" t="s">
        <v>218</v>
      </c>
      <c r="I145" s="171" t="s">
        <v>140</v>
      </c>
      <c r="J145" s="173">
        <v>2006</v>
      </c>
      <c r="K145" s="174">
        <v>780</v>
      </c>
      <c r="L145" s="211"/>
      <c r="M145" s="173" t="s">
        <v>139</v>
      </c>
      <c r="N145" s="173">
        <v>5</v>
      </c>
      <c r="O145" s="173">
        <v>2</v>
      </c>
      <c r="P145" s="173">
        <v>1</v>
      </c>
      <c r="Q145" s="173">
        <v>5</v>
      </c>
      <c r="R145" s="173">
        <v>1</v>
      </c>
      <c r="S145" s="175">
        <v>1000</v>
      </c>
      <c r="T145" s="173">
        <v>25</v>
      </c>
      <c r="U145" s="173">
        <v>1</v>
      </c>
      <c r="V145" s="173">
        <v>0</v>
      </c>
      <c r="W145" s="211"/>
      <c r="X145" s="173">
        <v>0</v>
      </c>
      <c r="Y145" s="175"/>
      <c r="Z145" s="174">
        <f>S145*R145*K145*EXP(-Definitions!$E$4*tidycapex!V145)*U145</f>
        <v>780000</v>
      </c>
      <c r="AA145" s="174">
        <f>CEILING(Z145/Definitions!$F$10,10)</f>
        <v>15300</v>
      </c>
      <c r="AB145" s="176">
        <v>1</v>
      </c>
      <c r="AC145" s="177" t="s">
        <v>589</v>
      </c>
      <c r="AD145" s="177" t="s">
        <v>590</v>
      </c>
    </row>
    <row r="146" spans="1:30" s="8" customFormat="1" ht="120" x14ac:dyDescent="0.25">
      <c r="A146" s="170">
        <v>111</v>
      </c>
      <c r="B146" s="171" t="s">
        <v>269</v>
      </c>
      <c r="C146" s="171" t="s">
        <v>20</v>
      </c>
      <c r="D146" s="172">
        <v>1</v>
      </c>
      <c r="E146" s="171" t="s">
        <v>194</v>
      </c>
      <c r="F146" s="171" t="s">
        <v>140</v>
      </c>
      <c r="G146" s="171" t="s">
        <v>364</v>
      </c>
      <c r="H146" s="171" t="s">
        <v>364</v>
      </c>
      <c r="I146" s="171" t="s">
        <v>140</v>
      </c>
      <c r="J146" s="173">
        <v>2006</v>
      </c>
      <c r="K146" s="174">
        <v>1</v>
      </c>
      <c r="L146" s="211"/>
      <c r="M146" s="173" t="s">
        <v>236</v>
      </c>
      <c r="N146" s="173">
        <v>3</v>
      </c>
      <c r="O146" s="173">
        <v>2</v>
      </c>
      <c r="P146" s="173">
        <v>1</v>
      </c>
      <c r="Q146" s="173">
        <v>5</v>
      </c>
      <c r="R146" s="173">
        <v>1</v>
      </c>
      <c r="S146" s="175">
        <v>291200</v>
      </c>
      <c r="T146" s="173">
        <v>0</v>
      </c>
      <c r="U146" s="173">
        <v>1</v>
      </c>
      <c r="V146" s="173">
        <v>0</v>
      </c>
      <c r="W146" s="211"/>
      <c r="X146" s="173">
        <v>0</v>
      </c>
      <c r="Y146" s="175"/>
      <c r="Z146" s="174">
        <f>S146*R146*K146*EXP(-Definitions!$E$4*tidycapex!V146)*U146</f>
        <v>291200</v>
      </c>
      <c r="AA146" s="174">
        <f>CEILING(Z146/Definitions!$F$10,10)</f>
        <v>5710</v>
      </c>
      <c r="AB146" s="176">
        <v>1</v>
      </c>
      <c r="AC146" s="177" t="s">
        <v>591</v>
      </c>
      <c r="AD146" s="177" t="s">
        <v>591</v>
      </c>
    </row>
    <row r="147" spans="1:30" s="8" customFormat="1" ht="24" x14ac:dyDescent="0.25">
      <c r="A147" s="170">
        <v>112</v>
      </c>
      <c r="B147" s="171" t="s">
        <v>238</v>
      </c>
      <c r="C147" s="171" t="s">
        <v>20</v>
      </c>
      <c r="D147" s="172" t="s">
        <v>236</v>
      </c>
      <c r="E147" s="171" t="s">
        <v>194</v>
      </c>
      <c r="F147" s="171" t="s">
        <v>140</v>
      </c>
      <c r="G147" s="171" t="s">
        <v>239</v>
      </c>
      <c r="H147" s="171" t="s">
        <v>524</v>
      </c>
      <c r="I147" s="171" t="s">
        <v>140</v>
      </c>
      <c r="J147" s="173">
        <v>2006</v>
      </c>
      <c r="K147" s="174">
        <v>1</v>
      </c>
      <c r="L147" s="211"/>
      <c r="M147" s="173" t="s">
        <v>236</v>
      </c>
      <c r="N147" s="173">
        <v>0</v>
      </c>
      <c r="O147" s="173">
        <v>1</v>
      </c>
      <c r="P147" s="173">
        <v>1</v>
      </c>
      <c r="Q147" s="173">
        <v>9</v>
      </c>
      <c r="R147" s="173">
        <v>1</v>
      </c>
      <c r="S147" s="175">
        <v>393100</v>
      </c>
      <c r="T147" s="173">
        <v>0</v>
      </c>
      <c r="U147" s="173">
        <v>1</v>
      </c>
      <c r="V147" s="173">
        <v>0</v>
      </c>
      <c r="W147" s="211"/>
      <c r="X147" s="173">
        <v>0</v>
      </c>
      <c r="Y147" s="175">
        <v>0</v>
      </c>
      <c r="Z147" s="174">
        <f>S147*R147*K147*EXP(-Definitions!$E$4*tidycapex!V147)*U147</f>
        <v>393100</v>
      </c>
      <c r="AA147" s="174">
        <f>CEILING(Z147/Definitions!$F$10,10)</f>
        <v>7710</v>
      </c>
      <c r="AB147" s="176">
        <v>1</v>
      </c>
      <c r="AC147" s="177" t="s">
        <v>240</v>
      </c>
      <c r="AD147" s="177" t="s">
        <v>241</v>
      </c>
    </row>
    <row r="148" spans="1:30" s="8" customFormat="1" ht="36" x14ac:dyDescent="0.25">
      <c r="A148" s="170">
        <v>113</v>
      </c>
      <c r="B148" s="171" t="s">
        <v>242</v>
      </c>
      <c r="C148" s="171" t="s">
        <v>20</v>
      </c>
      <c r="D148" s="172" t="s">
        <v>236</v>
      </c>
      <c r="E148" s="171" t="s">
        <v>194</v>
      </c>
      <c r="F148" s="171" t="s">
        <v>140</v>
      </c>
      <c r="G148" s="171" t="s">
        <v>243</v>
      </c>
      <c r="H148" s="171" t="s">
        <v>524</v>
      </c>
      <c r="I148" s="171" t="s">
        <v>140</v>
      </c>
      <c r="J148" s="173">
        <v>2006</v>
      </c>
      <c r="K148" s="174">
        <v>1</v>
      </c>
      <c r="L148" s="211"/>
      <c r="M148" s="173" t="s">
        <v>236</v>
      </c>
      <c r="N148" s="173">
        <v>0</v>
      </c>
      <c r="O148" s="173">
        <v>1</v>
      </c>
      <c r="P148" s="173">
        <v>1</v>
      </c>
      <c r="Q148" s="173">
        <v>9</v>
      </c>
      <c r="R148" s="173">
        <v>1</v>
      </c>
      <c r="S148" s="175">
        <v>432400</v>
      </c>
      <c r="T148" s="173">
        <v>0</v>
      </c>
      <c r="U148" s="173">
        <v>1</v>
      </c>
      <c r="V148" s="173">
        <v>0</v>
      </c>
      <c r="W148" s="211"/>
      <c r="X148" s="173">
        <v>0</v>
      </c>
      <c r="Y148" s="175">
        <v>0</v>
      </c>
      <c r="Z148" s="174">
        <f>S148*R148*K148*EXP(-Definitions!$E$4*tidycapex!V148)*U148</f>
        <v>432400</v>
      </c>
      <c r="AA148" s="174">
        <f>CEILING(Z148/Definitions!$F$10,10)</f>
        <v>8480</v>
      </c>
      <c r="AB148" s="176">
        <v>1</v>
      </c>
      <c r="AC148" s="177" t="s">
        <v>244</v>
      </c>
      <c r="AD148" s="177" t="s">
        <v>567</v>
      </c>
    </row>
    <row r="149" spans="1:30" s="8" customFormat="1" ht="48" x14ac:dyDescent="0.25">
      <c r="A149" s="170">
        <v>114</v>
      </c>
      <c r="B149" s="171" t="s">
        <v>245</v>
      </c>
      <c r="C149" s="171" t="s">
        <v>20</v>
      </c>
      <c r="D149" s="172" t="s">
        <v>236</v>
      </c>
      <c r="E149" s="171" t="s">
        <v>194</v>
      </c>
      <c r="F149" s="171" t="s">
        <v>140</v>
      </c>
      <c r="G149" s="171" t="s">
        <v>246</v>
      </c>
      <c r="H149" s="171" t="s">
        <v>524</v>
      </c>
      <c r="I149" s="171" t="s">
        <v>140</v>
      </c>
      <c r="J149" s="173">
        <v>2006</v>
      </c>
      <c r="K149" s="174">
        <v>1</v>
      </c>
      <c r="L149" s="211"/>
      <c r="M149" s="173" t="s">
        <v>236</v>
      </c>
      <c r="N149" s="173">
        <v>0</v>
      </c>
      <c r="O149" s="173">
        <v>1</v>
      </c>
      <c r="P149" s="173">
        <v>1</v>
      </c>
      <c r="Q149" s="173">
        <v>9</v>
      </c>
      <c r="R149" s="173">
        <v>1</v>
      </c>
      <c r="S149" s="175">
        <v>237900</v>
      </c>
      <c r="T149" s="173">
        <v>0</v>
      </c>
      <c r="U149" s="173">
        <v>1</v>
      </c>
      <c r="V149" s="173">
        <v>0</v>
      </c>
      <c r="W149" s="211"/>
      <c r="X149" s="173">
        <v>0</v>
      </c>
      <c r="Y149" s="175">
        <v>0</v>
      </c>
      <c r="Z149" s="174">
        <f>S149*R149*K149*EXP(-Definitions!$E$4*tidycapex!V149)*U149</f>
        <v>237900</v>
      </c>
      <c r="AA149" s="174">
        <f>CEILING(Z149/Definitions!$F$10,10)</f>
        <v>4670</v>
      </c>
      <c r="AB149" s="176">
        <v>1</v>
      </c>
      <c r="AC149" s="177" t="s">
        <v>247</v>
      </c>
      <c r="AD149" s="177" t="s">
        <v>568</v>
      </c>
    </row>
    <row r="150" spans="1:30" s="8" customFormat="1" ht="15" x14ac:dyDescent="0.25">
      <c r="A150" s="170">
        <v>115</v>
      </c>
      <c r="B150" s="171" t="s">
        <v>328</v>
      </c>
      <c r="C150" s="171" t="s">
        <v>19</v>
      </c>
      <c r="D150" s="172">
        <v>1</v>
      </c>
      <c r="E150" s="171" t="s">
        <v>194</v>
      </c>
      <c r="F150" s="171" t="s">
        <v>140</v>
      </c>
      <c r="G150" s="171" t="s">
        <v>195</v>
      </c>
      <c r="H150" s="171" t="s">
        <v>196</v>
      </c>
      <c r="I150" s="171" t="s">
        <v>140</v>
      </c>
      <c r="J150" s="173">
        <v>2006</v>
      </c>
      <c r="K150" s="174">
        <v>3500</v>
      </c>
      <c r="L150" s="211"/>
      <c r="M150" s="173" t="s">
        <v>139</v>
      </c>
      <c r="N150" s="173">
        <v>5</v>
      </c>
      <c r="O150" s="173">
        <v>2</v>
      </c>
      <c r="P150" s="173">
        <v>1</v>
      </c>
      <c r="Q150" s="173">
        <v>5</v>
      </c>
      <c r="R150" s="173">
        <v>1</v>
      </c>
      <c r="S150" s="175">
        <v>250</v>
      </c>
      <c r="T150" s="173">
        <v>10</v>
      </c>
      <c r="U150" s="173">
        <v>1</v>
      </c>
      <c r="V150" s="173">
        <v>0</v>
      </c>
      <c r="W150" s="211"/>
      <c r="X150" s="173">
        <v>0</v>
      </c>
      <c r="Y150" s="175">
        <v>0</v>
      </c>
      <c r="Z150" s="174">
        <f>S150*R150*K150*EXP(-Definitions!$E$4*tidycapex!V150)*U150</f>
        <v>875000</v>
      </c>
      <c r="AA150" s="174">
        <f>CEILING(Z150/Definitions!$F$10,10)</f>
        <v>17160</v>
      </c>
      <c r="AB150" s="176">
        <v>1</v>
      </c>
      <c r="AC150" s="177" t="s">
        <v>329</v>
      </c>
      <c r="AD150" s="171" t="s">
        <v>330</v>
      </c>
    </row>
    <row r="151" spans="1:30" s="8" customFormat="1" ht="15" x14ac:dyDescent="0.25">
      <c r="A151" s="170">
        <v>115</v>
      </c>
      <c r="B151" s="171" t="s">
        <v>328</v>
      </c>
      <c r="C151" s="171" t="s">
        <v>19</v>
      </c>
      <c r="D151" s="172">
        <v>1</v>
      </c>
      <c r="E151" s="171" t="s">
        <v>194</v>
      </c>
      <c r="F151" s="171" t="s">
        <v>140</v>
      </c>
      <c r="G151" s="171" t="s">
        <v>195</v>
      </c>
      <c r="H151" s="171" t="s">
        <v>196</v>
      </c>
      <c r="I151" s="171" t="s">
        <v>140</v>
      </c>
      <c r="J151" s="173">
        <v>2006</v>
      </c>
      <c r="K151" s="174">
        <v>3500</v>
      </c>
      <c r="L151" s="211"/>
      <c r="M151" s="173" t="s">
        <v>139</v>
      </c>
      <c r="N151" s="173">
        <v>0</v>
      </c>
      <c r="O151" s="173">
        <v>1</v>
      </c>
      <c r="P151" s="173">
        <v>1</v>
      </c>
      <c r="Q151" s="173">
        <v>8</v>
      </c>
      <c r="R151" s="173">
        <v>1</v>
      </c>
      <c r="S151" s="175">
        <v>250</v>
      </c>
      <c r="T151" s="173">
        <v>10</v>
      </c>
      <c r="U151" s="173">
        <v>1</v>
      </c>
      <c r="V151" s="173">
        <v>10</v>
      </c>
      <c r="W151" s="211"/>
      <c r="X151" s="173">
        <v>0</v>
      </c>
      <c r="Y151" s="175">
        <v>0</v>
      </c>
      <c r="Z151" s="174">
        <f>S151*R151*K151*EXP(-Definitions!$E$4*tidycapex!V151)*U151</f>
        <v>875000</v>
      </c>
      <c r="AA151" s="174">
        <f>CEILING(Z151/Definitions!$F$10,10)</f>
        <v>17160</v>
      </c>
      <c r="AB151" s="176">
        <v>1</v>
      </c>
      <c r="AC151" s="177" t="s">
        <v>329</v>
      </c>
      <c r="AD151" s="171" t="s">
        <v>330</v>
      </c>
    </row>
    <row r="152" spans="1:30" s="8" customFormat="1" ht="15" x14ac:dyDescent="0.25">
      <c r="A152" s="170">
        <v>115</v>
      </c>
      <c r="B152" s="171" t="s">
        <v>328</v>
      </c>
      <c r="C152" s="171" t="s">
        <v>19</v>
      </c>
      <c r="D152" s="172">
        <v>1</v>
      </c>
      <c r="E152" s="171" t="s">
        <v>194</v>
      </c>
      <c r="F152" s="171" t="s">
        <v>140</v>
      </c>
      <c r="G152" s="171" t="s">
        <v>195</v>
      </c>
      <c r="H152" s="171" t="s">
        <v>196</v>
      </c>
      <c r="I152" s="171" t="s">
        <v>140</v>
      </c>
      <c r="J152" s="173">
        <v>2006</v>
      </c>
      <c r="K152" s="174">
        <v>3500</v>
      </c>
      <c r="L152" s="211"/>
      <c r="M152" s="173" t="s">
        <v>139</v>
      </c>
      <c r="N152" s="173">
        <v>0</v>
      </c>
      <c r="O152" s="173">
        <v>1</v>
      </c>
      <c r="P152" s="173">
        <v>1</v>
      </c>
      <c r="Q152" s="173">
        <v>8</v>
      </c>
      <c r="R152" s="173">
        <v>1</v>
      </c>
      <c r="S152" s="175">
        <v>250</v>
      </c>
      <c r="T152" s="173">
        <v>10</v>
      </c>
      <c r="U152" s="173">
        <v>1</v>
      </c>
      <c r="V152" s="173">
        <v>20</v>
      </c>
      <c r="W152" s="211"/>
      <c r="X152" s="173">
        <v>0</v>
      </c>
      <c r="Y152" s="175">
        <v>0</v>
      </c>
      <c r="Z152" s="174">
        <f>S152*R152*K152*EXP(-Definitions!$E$4*tidycapex!V152)*U152</f>
        <v>875000</v>
      </c>
      <c r="AA152" s="174">
        <f>CEILING(Z152/Definitions!$F$10,10)</f>
        <v>17160</v>
      </c>
      <c r="AB152" s="176">
        <v>1</v>
      </c>
      <c r="AC152" s="177" t="s">
        <v>329</v>
      </c>
      <c r="AD152" s="171" t="s">
        <v>330</v>
      </c>
    </row>
    <row r="153" spans="1:30" s="8" customFormat="1" ht="24" x14ac:dyDescent="0.25">
      <c r="A153" s="170">
        <v>116</v>
      </c>
      <c r="B153" s="171" t="s">
        <v>336</v>
      </c>
      <c r="C153" s="171" t="s">
        <v>19</v>
      </c>
      <c r="D153" s="172">
        <v>1</v>
      </c>
      <c r="E153" s="171" t="s">
        <v>194</v>
      </c>
      <c r="F153" s="171" t="s">
        <v>140</v>
      </c>
      <c r="G153" s="171" t="s">
        <v>195</v>
      </c>
      <c r="H153" s="171" t="s">
        <v>196</v>
      </c>
      <c r="I153" s="171" t="s">
        <v>140</v>
      </c>
      <c r="J153" s="173">
        <v>2006</v>
      </c>
      <c r="K153" s="174">
        <v>1500</v>
      </c>
      <c r="L153" s="174"/>
      <c r="M153" s="173" t="s">
        <v>139</v>
      </c>
      <c r="N153" s="173">
        <v>5</v>
      </c>
      <c r="O153" s="173">
        <v>2</v>
      </c>
      <c r="P153" s="173">
        <v>1</v>
      </c>
      <c r="Q153" s="173">
        <v>5</v>
      </c>
      <c r="R153" s="173">
        <v>1</v>
      </c>
      <c r="S153" s="175">
        <v>150</v>
      </c>
      <c r="T153" s="173">
        <v>20</v>
      </c>
      <c r="U153" s="173">
        <v>1</v>
      </c>
      <c r="V153" s="173">
        <v>0</v>
      </c>
      <c r="W153" s="173"/>
      <c r="X153" s="173">
        <v>0</v>
      </c>
      <c r="Y153" s="175">
        <v>0</v>
      </c>
      <c r="Z153" s="174">
        <f>S153*R153*K153*EXP(-Definitions!$E$4*tidycapex!V153)*U153</f>
        <v>225000</v>
      </c>
      <c r="AA153" s="174">
        <f>CEILING(Z153/Definitions!$F$10,10)</f>
        <v>4420</v>
      </c>
      <c r="AB153" s="176">
        <v>1</v>
      </c>
      <c r="AC153" s="177" t="s">
        <v>337</v>
      </c>
      <c r="AD153" s="177" t="s">
        <v>338</v>
      </c>
    </row>
    <row r="154" spans="1:30" s="8" customFormat="1" ht="24" x14ac:dyDescent="0.25">
      <c r="A154" s="170">
        <v>116</v>
      </c>
      <c r="B154" s="171" t="s">
        <v>336</v>
      </c>
      <c r="C154" s="171" t="s">
        <v>19</v>
      </c>
      <c r="D154" s="172">
        <v>1</v>
      </c>
      <c r="E154" s="171" t="s">
        <v>194</v>
      </c>
      <c r="F154" s="171" t="s">
        <v>140</v>
      </c>
      <c r="G154" s="171" t="s">
        <v>195</v>
      </c>
      <c r="H154" s="171" t="s">
        <v>196</v>
      </c>
      <c r="I154" s="171" t="s">
        <v>140</v>
      </c>
      <c r="J154" s="173">
        <v>2006</v>
      </c>
      <c r="K154" s="174">
        <v>1500</v>
      </c>
      <c r="L154" s="211"/>
      <c r="M154" s="173" t="s">
        <v>139</v>
      </c>
      <c r="N154" s="173">
        <v>0</v>
      </c>
      <c r="O154" s="173">
        <v>1</v>
      </c>
      <c r="P154" s="173">
        <v>1</v>
      </c>
      <c r="Q154" s="173">
        <v>8</v>
      </c>
      <c r="R154" s="173">
        <v>1</v>
      </c>
      <c r="S154" s="175">
        <v>150</v>
      </c>
      <c r="T154" s="173">
        <v>20</v>
      </c>
      <c r="U154" s="173">
        <v>1</v>
      </c>
      <c r="V154" s="173">
        <v>20</v>
      </c>
      <c r="W154" s="211"/>
      <c r="X154" s="211">
        <v>0</v>
      </c>
      <c r="Y154" s="175">
        <v>0</v>
      </c>
      <c r="Z154" s="174">
        <f>S154*R154*K154*EXP(-Definitions!$E$4*tidycapex!V154)*U154</f>
        <v>225000</v>
      </c>
      <c r="AA154" s="174">
        <f>CEILING(Z154/Definitions!$F$10,10)</f>
        <v>4420</v>
      </c>
      <c r="AB154" s="176">
        <v>1</v>
      </c>
      <c r="AC154" s="177" t="s">
        <v>339</v>
      </c>
      <c r="AD154" s="177" t="s">
        <v>338</v>
      </c>
    </row>
    <row r="155" spans="1:30" s="8" customFormat="1" ht="36" x14ac:dyDescent="0.25">
      <c r="A155" s="170">
        <v>117</v>
      </c>
      <c r="B155" s="171" t="s">
        <v>331</v>
      </c>
      <c r="C155" s="171" t="s">
        <v>19</v>
      </c>
      <c r="D155" s="172">
        <v>1</v>
      </c>
      <c r="E155" s="171" t="s">
        <v>194</v>
      </c>
      <c r="F155" s="171" t="s">
        <v>140</v>
      </c>
      <c r="G155" s="171" t="s">
        <v>211</v>
      </c>
      <c r="H155" s="171" t="s">
        <v>212</v>
      </c>
      <c r="I155" s="171" t="s">
        <v>140</v>
      </c>
      <c r="J155" s="173">
        <v>2006</v>
      </c>
      <c r="K155" s="174">
        <v>62</v>
      </c>
      <c r="L155" s="211"/>
      <c r="M155" s="173" t="s">
        <v>332</v>
      </c>
      <c r="N155" s="173">
        <v>5</v>
      </c>
      <c r="O155" s="173">
        <v>2</v>
      </c>
      <c r="P155" s="173">
        <v>1</v>
      </c>
      <c r="Q155" s="173">
        <v>5</v>
      </c>
      <c r="R155" s="173">
        <v>1</v>
      </c>
      <c r="S155" s="175">
        <v>30000</v>
      </c>
      <c r="T155" s="173">
        <v>10</v>
      </c>
      <c r="U155" s="173">
        <v>1</v>
      </c>
      <c r="V155" s="173">
        <v>0</v>
      </c>
      <c r="W155" s="211"/>
      <c r="X155" s="173">
        <v>1</v>
      </c>
      <c r="Y155" s="175">
        <v>0</v>
      </c>
      <c r="Z155" s="174">
        <f>S155*R155*K155*EXP(-Definitions!$E$4*tidycapex!V155)*U155</f>
        <v>1860000</v>
      </c>
      <c r="AA155" s="174">
        <f>CEILING(Z155/Definitions!$F$10,10)</f>
        <v>36480</v>
      </c>
      <c r="AB155" s="176">
        <v>2</v>
      </c>
      <c r="AC155" s="177" t="s">
        <v>333</v>
      </c>
      <c r="AD155" s="177" t="s">
        <v>334</v>
      </c>
    </row>
    <row r="156" spans="1:30" s="8" customFormat="1" ht="24" x14ac:dyDescent="0.25">
      <c r="A156" s="170">
        <v>117</v>
      </c>
      <c r="B156" s="171" t="s">
        <v>331</v>
      </c>
      <c r="C156" s="171" t="s">
        <v>19</v>
      </c>
      <c r="D156" s="172">
        <v>1</v>
      </c>
      <c r="E156" s="171" t="s">
        <v>194</v>
      </c>
      <c r="F156" s="171" t="s">
        <v>140</v>
      </c>
      <c r="G156" s="171" t="s">
        <v>211</v>
      </c>
      <c r="H156" s="171" t="s">
        <v>212</v>
      </c>
      <c r="I156" s="171" t="s">
        <v>140</v>
      </c>
      <c r="J156" s="173">
        <v>2006</v>
      </c>
      <c r="K156" s="174">
        <v>62</v>
      </c>
      <c r="L156" s="211"/>
      <c r="M156" s="173" t="s">
        <v>332</v>
      </c>
      <c r="N156" s="173">
        <v>0</v>
      </c>
      <c r="O156" s="173">
        <v>1</v>
      </c>
      <c r="P156" s="173">
        <v>1</v>
      </c>
      <c r="Q156" s="173">
        <v>8</v>
      </c>
      <c r="R156" s="173">
        <v>1</v>
      </c>
      <c r="S156" s="175">
        <v>30000</v>
      </c>
      <c r="T156" s="173">
        <v>10</v>
      </c>
      <c r="U156" s="173">
        <v>1</v>
      </c>
      <c r="V156" s="173">
        <v>10</v>
      </c>
      <c r="W156" s="211"/>
      <c r="X156" s="173">
        <v>1</v>
      </c>
      <c r="Y156" s="175">
        <v>0</v>
      </c>
      <c r="Z156" s="174">
        <f>S156*R156*K156*EXP(-Definitions!$E$4*tidycapex!V156)*U156</f>
        <v>1860000</v>
      </c>
      <c r="AA156" s="174">
        <f>CEILING(Z156/Definitions!$F$10,10)</f>
        <v>36480</v>
      </c>
      <c r="AB156" s="176">
        <v>2</v>
      </c>
      <c r="AC156" s="177" t="s">
        <v>335</v>
      </c>
      <c r="AD156" s="177" t="s">
        <v>334</v>
      </c>
    </row>
    <row r="157" spans="1:30" s="8" customFormat="1" ht="24" x14ac:dyDescent="0.25">
      <c r="A157" s="170">
        <v>117</v>
      </c>
      <c r="B157" s="171" t="s">
        <v>331</v>
      </c>
      <c r="C157" s="171" t="s">
        <v>19</v>
      </c>
      <c r="D157" s="172">
        <v>1</v>
      </c>
      <c r="E157" s="171" t="s">
        <v>194</v>
      </c>
      <c r="F157" s="171" t="s">
        <v>140</v>
      </c>
      <c r="G157" s="171" t="s">
        <v>211</v>
      </c>
      <c r="H157" s="171" t="s">
        <v>212</v>
      </c>
      <c r="I157" s="171" t="s">
        <v>140</v>
      </c>
      <c r="J157" s="173">
        <v>2006</v>
      </c>
      <c r="K157" s="174">
        <v>62</v>
      </c>
      <c r="L157" s="211"/>
      <c r="M157" s="173" t="s">
        <v>332</v>
      </c>
      <c r="N157" s="173">
        <v>0</v>
      </c>
      <c r="O157" s="173">
        <v>1</v>
      </c>
      <c r="P157" s="173">
        <v>1</v>
      </c>
      <c r="Q157" s="173">
        <v>8</v>
      </c>
      <c r="R157" s="173">
        <v>1</v>
      </c>
      <c r="S157" s="175">
        <v>30000</v>
      </c>
      <c r="T157" s="173">
        <v>10</v>
      </c>
      <c r="U157" s="173">
        <v>1</v>
      </c>
      <c r="V157" s="173">
        <v>20</v>
      </c>
      <c r="W157" s="211"/>
      <c r="X157" s="173">
        <v>1</v>
      </c>
      <c r="Y157" s="175">
        <v>0</v>
      </c>
      <c r="Z157" s="174">
        <f>S157*R157*K157*EXP(-Definitions!$E$4*tidycapex!V157)*U157</f>
        <v>1860000</v>
      </c>
      <c r="AA157" s="174">
        <f>CEILING(Z157/Definitions!$F$10,10)</f>
        <v>36480</v>
      </c>
      <c r="AB157" s="176">
        <v>2</v>
      </c>
      <c r="AC157" s="177" t="s">
        <v>335</v>
      </c>
      <c r="AD157" s="177" t="s">
        <v>334</v>
      </c>
    </row>
    <row r="158" spans="1:30" s="8" customFormat="1" ht="48" x14ac:dyDescent="0.25">
      <c r="A158" s="170">
        <v>118</v>
      </c>
      <c r="B158" s="171" t="s">
        <v>223</v>
      </c>
      <c r="C158" s="171" t="s">
        <v>19</v>
      </c>
      <c r="D158" s="172">
        <v>1</v>
      </c>
      <c r="E158" s="171" t="s">
        <v>194</v>
      </c>
      <c r="F158" s="171" t="s">
        <v>140</v>
      </c>
      <c r="G158" s="171" t="s">
        <v>195</v>
      </c>
      <c r="H158" s="171" t="s">
        <v>196</v>
      </c>
      <c r="I158" s="171" t="s">
        <v>140</v>
      </c>
      <c r="J158" s="173">
        <v>2006</v>
      </c>
      <c r="K158" s="174">
        <v>150</v>
      </c>
      <c r="L158" s="211"/>
      <c r="M158" s="173" t="s">
        <v>139</v>
      </c>
      <c r="N158" s="173">
        <v>4</v>
      </c>
      <c r="O158" s="173">
        <v>3</v>
      </c>
      <c r="P158" s="173">
        <v>1</v>
      </c>
      <c r="Q158" s="173">
        <v>4</v>
      </c>
      <c r="R158" s="173">
        <v>1</v>
      </c>
      <c r="S158" s="175">
        <v>2000</v>
      </c>
      <c r="T158" s="173">
        <v>0</v>
      </c>
      <c r="U158" s="173">
        <v>1</v>
      </c>
      <c r="V158" s="173">
        <v>0</v>
      </c>
      <c r="W158" s="211"/>
      <c r="X158" s="173">
        <v>0</v>
      </c>
      <c r="Y158" s="211">
        <v>0</v>
      </c>
      <c r="Z158" s="174">
        <f>S158*R158*K158*EXP(-Definitions!$E$4*tidycapex!V158)*U158</f>
        <v>300000</v>
      </c>
      <c r="AA158" s="174">
        <f>CEILING(Z158/Definitions!$F$10,10)</f>
        <v>5890</v>
      </c>
      <c r="AB158" s="176">
        <v>1</v>
      </c>
      <c r="AC158" s="177" t="s">
        <v>592</v>
      </c>
      <c r="AD158" s="177" t="s">
        <v>563</v>
      </c>
    </row>
    <row r="159" spans="1:30" s="8" customFormat="1" ht="108" x14ac:dyDescent="0.25">
      <c r="A159" s="170">
        <v>119</v>
      </c>
      <c r="B159" s="171" t="s">
        <v>560</v>
      </c>
      <c r="C159" s="171" t="s">
        <v>19</v>
      </c>
      <c r="D159" s="172">
        <v>1</v>
      </c>
      <c r="E159" s="171" t="s">
        <v>194</v>
      </c>
      <c r="F159" s="171" t="s">
        <v>140</v>
      </c>
      <c r="G159" s="171" t="s">
        <v>217</v>
      </c>
      <c r="H159" s="171" t="s">
        <v>218</v>
      </c>
      <c r="I159" s="171" t="s">
        <v>140</v>
      </c>
      <c r="J159" s="173">
        <v>2006</v>
      </c>
      <c r="K159" s="174">
        <v>1500</v>
      </c>
      <c r="L159" s="211"/>
      <c r="M159" s="173" t="s">
        <v>139</v>
      </c>
      <c r="N159" s="173">
        <v>5</v>
      </c>
      <c r="O159" s="173">
        <v>2</v>
      </c>
      <c r="P159" s="173">
        <v>1</v>
      </c>
      <c r="Q159" s="173">
        <v>5</v>
      </c>
      <c r="R159" s="173">
        <v>1</v>
      </c>
      <c r="S159" s="175">
        <v>1000</v>
      </c>
      <c r="T159" s="173">
        <v>25</v>
      </c>
      <c r="U159" s="173">
        <v>1</v>
      </c>
      <c r="V159" s="173">
        <v>0</v>
      </c>
      <c r="W159" s="211"/>
      <c r="X159" s="173">
        <v>0</v>
      </c>
      <c r="Y159" s="211">
        <v>0</v>
      </c>
      <c r="Z159" s="174">
        <f>S159*R159*K159*EXP(-Definitions!$E$4*tidycapex!V159)*U159</f>
        <v>1500000</v>
      </c>
      <c r="AA159" s="174">
        <f>CEILING(Z159/Definitions!$F$10,10)</f>
        <v>29420</v>
      </c>
      <c r="AB159" s="176">
        <v>2</v>
      </c>
      <c r="AC159" s="177" t="s">
        <v>589</v>
      </c>
      <c r="AD159" s="177" t="s">
        <v>590</v>
      </c>
    </row>
    <row r="160" spans="1:30" s="8" customFormat="1" ht="120" x14ac:dyDescent="0.25">
      <c r="A160" s="170">
        <v>120</v>
      </c>
      <c r="B160" s="171" t="s">
        <v>269</v>
      </c>
      <c r="C160" s="171" t="s">
        <v>19</v>
      </c>
      <c r="D160" s="172">
        <v>1</v>
      </c>
      <c r="E160" s="171" t="s">
        <v>194</v>
      </c>
      <c r="F160" s="171" t="s">
        <v>140</v>
      </c>
      <c r="G160" s="171" t="s">
        <v>364</v>
      </c>
      <c r="H160" s="171" t="s">
        <v>364</v>
      </c>
      <c r="I160" s="171" t="s">
        <v>140</v>
      </c>
      <c r="J160" s="173">
        <v>2006</v>
      </c>
      <c r="K160" s="174">
        <v>1</v>
      </c>
      <c r="L160" s="211"/>
      <c r="M160" s="173" t="s">
        <v>236</v>
      </c>
      <c r="N160" s="173">
        <v>3</v>
      </c>
      <c r="O160" s="173">
        <v>2</v>
      </c>
      <c r="P160" s="173">
        <v>1</v>
      </c>
      <c r="Q160" s="173">
        <v>5</v>
      </c>
      <c r="R160" s="173">
        <v>1</v>
      </c>
      <c r="S160" s="175">
        <v>380800</v>
      </c>
      <c r="T160" s="173">
        <v>0</v>
      </c>
      <c r="U160" s="173">
        <v>1</v>
      </c>
      <c r="V160" s="173">
        <v>0</v>
      </c>
      <c r="W160" s="211"/>
      <c r="X160" s="173"/>
      <c r="Y160" s="211">
        <v>0</v>
      </c>
      <c r="Z160" s="174">
        <f>S160*R160*K160*EXP(-Definitions!$E$4*tidycapex!V160)*U160</f>
        <v>380800</v>
      </c>
      <c r="AA160" s="174">
        <f>CEILING(Z160/Definitions!$F$10,10)</f>
        <v>7470</v>
      </c>
      <c r="AB160" s="176">
        <v>1</v>
      </c>
      <c r="AC160" s="177" t="s">
        <v>591</v>
      </c>
      <c r="AD160" s="177" t="s">
        <v>591</v>
      </c>
    </row>
    <row r="161" spans="1:30" s="8" customFormat="1" ht="24" x14ac:dyDescent="0.25">
      <c r="A161" s="170">
        <v>121</v>
      </c>
      <c r="B161" s="171" t="s">
        <v>238</v>
      </c>
      <c r="C161" s="171" t="s">
        <v>19</v>
      </c>
      <c r="D161" s="172" t="s">
        <v>236</v>
      </c>
      <c r="E161" s="171" t="s">
        <v>194</v>
      </c>
      <c r="F161" s="171" t="s">
        <v>140</v>
      </c>
      <c r="G161" s="171" t="s">
        <v>239</v>
      </c>
      <c r="H161" s="171" t="s">
        <v>524</v>
      </c>
      <c r="I161" s="171" t="s">
        <v>140</v>
      </c>
      <c r="J161" s="173">
        <v>2006</v>
      </c>
      <c r="K161" s="174">
        <v>1</v>
      </c>
      <c r="L161" s="211"/>
      <c r="M161" s="173" t="s">
        <v>236</v>
      </c>
      <c r="N161" s="173">
        <v>0</v>
      </c>
      <c r="O161" s="173">
        <v>1</v>
      </c>
      <c r="P161" s="173">
        <v>1</v>
      </c>
      <c r="Q161" s="173">
        <v>9</v>
      </c>
      <c r="R161" s="173">
        <v>1</v>
      </c>
      <c r="S161" s="175">
        <v>514100</v>
      </c>
      <c r="T161" s="173">
        <v>0</v>
      </c>
      <c r="U161" s="173">
        <v>1</v>
      </c>
      <c r="V161" s="173">
        <v>0</v>
      </c>
      <c r="W161" s="211"/>
      <c r="X161" s="173">
        <v>0</v>
      </c>
      <c r="Y161" s="211">
        <v>0</v>
      </c>
      <c r="Z161" s="174">
        <f>S161*R161*K161*EXP(-Definitions!$E$4*tidycapex!V161)*U161</f>
        <v>514100</v>
      </c>
      <c r="AA161" s="174">
        <f>CEILING(Z161/Definitions!$F$10,10)</f>
        <v>10090</v>
      </c>
      <c r="AB161" s="176">
        <v>1</v>
      </c>
      <c r="AC161" s="177" t="s">
        <v>240</v>
      </c>
      <c r="AD161" s="177" t="s">
        <v>241</v>
      </c>
    </row>
    <row r="162" spans="1:30" s="8" customFormat="1" ht="36" x14ac:dyDescent="0.25">
      <c r="A162" s="170">
        <v>122</v>
      </c>
      <c r="B162" s="171" t="s">
        <v>242</v>
      </c>
      <c r="C162" s="171" t="s">
        <v>19</v>
      </c>
      <c r="D162" s="172" t="s">
        <v>236</v>
      </c>
      <c r="E162" s="171" t="s">
        <v>194</v>
      </c>
      <c r="F162" s="171" t="s">
        <v>140</v>
      </c>
      <c r="G162" s="171" t="s">
        <v>243</v>
      </c>
      <c r="H162" s="171" t="s">
        <v>524</v>
      </c>
      <c r="I162" s="171" t="s">
        <v>140</v>
      </c>
      <c r="J162" s="173">
        <v>2006</v>
      </c>
      <c r="K162" s="174">
        <v>1</v>
      </c>
      <c r="L162" s="211"/>
      <c r="M162" s="173" t="s">
        <v>236</v>
      </c>
      <c r="N162" s="173">
        <v>0</v>
      </c>
      <c r="O162" s="173">
        <v>1</v>
      </c>
      <c r="P162" s="173">
        <v>1</v>
      </c>
      <c r="Q162" s="173">
        <v>9</v>
      </c>
      <c r="R162" s="173">
        <v>1</v>
      </c>
      <c r="S162" s="175">
        <v>565500</v>
      </c>
      <c r="T162" s="173">
        <v>0</v>
      </c>
      <c r="U162" s="173">
        <v>1</v>
      </c>
      <c r="V162" s="173">
        <v>0</v>
      </c>
      <c r="W162" s="211"/>
      <c r="X162" s="173">
        <v>0</v>
      </c>
      <c r="Y162" s="211">
        <v>0</v>
      </c>
      <c r="Z162" s="174">
        <f>S162*R162*K162*EXP(-Definitions!$E$4*tidycapex!V162)*U162</f>
        <v>565500</v>
      </c>
      <c r="AA162" s="174">
        <f>CEILING(Z162/Definitions!$F$10,10)</f>
        <v>11090</v>
      </c>
      <c r="AB162" s="176">
        <v>1</v>
      </c>
      <c r="AC162" s="177" t="s">
        <v>244</v>
      </c>
      <c r="AD162" s="177" t="s">
        <v>567</v>
      </c>
    </row>
    <row r="163" spans="1:30" s="8" customFormat="1" ht="48" x14ac:dyDescent="0.25">
      <c r="A163" s="170">
        <v>123</v>
      </c>
      <c r="B163" s="171" t="s">
        <v>245</v>
      </c>
      <c r="C163" s="171" t="s">
        <v>19</v>
      </c>
      <c r="D163" s="172" t="s">
        <v>236</v>
      </c>
      <c r="E163" s="171" t="s">
        <v>194</v>
      </c>
      <c r="F163" s="171" t="s">
        <v>140</v>
      </c>
      <c r="G163" s="171" t="s">
        <v>246</v>
      </c>
      <c r="H163" s="171" t="s">
        <v>524</v>
      </c>
      <c r="I163" s="171" t="s">
        <v>140</v>
      </c>
      <c r="J163" s="173">
        <v>2006</v>
      </c>
      <c r="K163" s="174">
        <v>1</v>
      </c>
      <c r="L163" s="211"/>
      <c r="M163" s="173" t="s">
        <v>236</v>
      </c>
      <c r="N163" s="173">
        <v>0</v>
      </c>
      <c r="O163" s="173">
        <v>1</v>
      </c>
      <c r="P163" s="173">
        <v>1</v>
      </c>
      <c r="Q163" s="173">
        <v>9</v>
      </c>
      <c r="R163" s="173">
        <v>1</v>
      </c>
      <c r="S163" s="175">
        <v>311100</v>
      </c>
      <c r="T163" s="173">
        <v>0</v>
      </c>
      <c r="U163" s="173">
        <v>1</v>
      </c>
      <c r="V163" s="173">
        <v>0</v>
      </c>
      <c r="W163" s="211"/>
      <c r="X163" s="173">
        <v>0</v>
      </c>
      <c r="Y163" s="211">
        <v>0</v>
      </c>
      <c r="Z163" s="174">
        <f>S163*R163*K163*EXP(-Definitions!$E$4*tidycapex!V163)*U163</f>
        <v>311100</v>
      </c>
      <c r="AA163" s="174">
        <f>CEILING(Z163/Definitions!$F$10,10)</f>
        <v>6100</v>
      </c>
      <c r="AB163" s="176">
        <v>1</v>
      </c>
      <c r="AC163" s="177" t="s">
        <v>247</v>
      </c>
      <c r="AD163" s="177" t="s">
        <v>568</v>
      </c>
    </row>
    <row r="164" spans="1:30" s="8" customFormat="1" ht="15" x14ac:dyDescent="0.25">
      <c r="A164" s="170">
        <v>124</v>
      </c>
      <c r="B164" s="171" t="s">
        <v>328</v>
      </c>
      <c r="C164" s="171" t="s">
        <v>25</v>
      </c>
      <c r="D164" s="172">
        <v>1</v>
      </c>
      <c r="E164" s="171" t="s">
        <v>194</v>
      </c>
      <c r="F164" s="171" t="s">
        <v>140</v>
      </c>
      <c r="G164" s="171" t="s">
        <v>195</v>
      </c>
      <c r="H164" s="171" t="s">
        <v>196</v>
      </c>
      <c r="I164" s="171" t="s">
        <v>140</v>
      </c>
      <c r="J164" s="173">
        <v>2006</v>
      </c>
      <c r="K164" s="174">
        <v>3500</v>
      </c>
      <c r="L164" s="211"/>
      <c r="M164" s="173" t="s">
        <v>139</v>
      </c>
      <c r="N164" s="173">
        <v>5</v>
      </c>
      <c r="O164" s="173">
        <v>2</v>
      </c>
      <c r="P164" s="173">
        <v>1</v>
      </c>
      <c r="Q164" s="173">
        <v>5</v>
      </c>
      <c r="R164" s="173">
        <v>1</v>
      </c>
      <c r="S164" s="175">
        <v>250</v>
      </c>
      <c r="T164" s="173">
        <v>10</v>
      </c>
      <c r="U164" s="173">
        <v>1</v>
      </c>
      <c r="V164" s="173">
        <v>0</v>
      </c>
      <c r="W164" s="211"/>
      <c r="X164" s="173">
        <v>0</v>
      </c>
      <c r="Y164" s="211"/>
      <c r="Z164" s="174">
        <f>S164*R164*K164*EXP(-Definitions!$E$4*tidycapex!V164)*U164</f>
        <v>875000</v>
      </c>
      <c r="AA164" s="174">
        <f>CEILING(Z164/Definitions!$F$10,10)</f>
        <v>17160</v>
      </c>
      <c r="AB164" s="176">
        <v>1</v>
      </c>
      <c r="AC164" s="177" t="s">
        <v>329</v>
      </c>
      <c r="AD164" s="177" t="s">
        <v>330</v>
      </c>
    </row>
    <row r="165" spans="1:30" s="8" customFormat="1" ht="15" x14ac:dyDescent="0.25">
      <c r="A165" s="170">
        <v>124</v>
      </c>
      <c r="B165" s="171" t="s">
        <v>328</v>
      </c>
      <c r="C165" s="171" t="s">
        <v>25</v>
      </c>
      <c r="D165" s="172">
        <v>1</v>
      </c>
      <c r="E165" s="171" t="s">
        <v>194</v>
      </c>
      <c r="F165" s="171" t="s">
        <v>140</v>
      </c>
      <c r="G165" s="171" t="s">
        <v>195</v>
      </c>
      <c r="H165" s="171" t="s">
        <v>196</v>
      </c>
      <c r="I165" s="171" t="s">
        <v>140</v>
      </c>
      <c r="J165" s="173">
        <v>2006</v>
      </c>
      <c r="K165" s="174">
        <v>3500</v>
      </c>
      <c r="L165" s="211"/>
      <c r="M165" s="173" t="s">
        <v>139</v>
      </c>
      <c r="N165" s="173">
        <v>0</v>
      </c>
      <c r="O165" s="173">
        <v>1</v>
      </c>
      <c r="P165" s="173">
        <v>1</v>
      </c>
      <c r="Q165" s="173">
        <v>8</v>
      </c>
      <c r="R165" s="173">
        <v>1</v>
      </c>
      <c r="S165" s="175">
        <v>250</v>
      </c>
      <c r="T165" s="173">
        <v>10</v>
      </c>
      <c r="U165" s="173">
        <v>1</v>
      </c>
      <c r="V165" s="173">
        <v>10</v>
      </c>
      <c r="W165" s="211"/>
      <c r="X165" s="173">
        <v>0</v>
      </c>
      <c r="Y165" s="211"/>
      <c r="Z165" s="174">
        <f>S165*R165*K165*EXP(-Definitions!$E$4*tidycapex!V165)*U165</f>
        <v>875000</v>
      </c>
      <c r="AA165" s="174">
        <f>CEILING(Z165/Definitions!$F$10,10)</f>
        <v>17160</v>
      </c>
      <c r="AB165" s="176">
        <v>1</v>
      </c>
      <c r="AC165" s="177" t="s">
        <v>329</v>
      </c>
      <c r="AD165" s="171" t="s">
        <v>330</v>
      </c>
    </row>
    <row r="166" spans="1:30" s="8" customFormat="1" ht="15" x14ac:dyDescent="0.25">
      <c r="A166" s="170">
        <v>124</v>
      </c>
      <c r="B166" s="171" t="s">
        <v>328</v>
      </c>
      <c r="C166" s="171" t="s">
        <v>25</v>
      </c>
      <c r="D166" s="172">
        <v>1</v>
      </c>
      <c r="E166" s="171" t="s">
        <v>194</v>
      </c>
      <c r="F166" s="171" t="s">
        <v>140</v>
      </c>
      <c r="G166" s="171" t="s">
        <v>195</v>
      </c>
      <c r="H166" s="171" t="s">
        <v>196</v>
      </c>
      <c r="I166" s="171" t="s">
        <v>140</v>
      </c>
      <c r="J166" s="173">
        <v>2006</v>
      </c>
      <c r="K166" s="174">
        <v>3500</v>
      </c>
      <c r="L166" s="211"/>
      <c r="M166" s="173" t="s">
        <v>139</v>
      </c>
      <c r="N166" s="173">
        <v>0</v>
      </c>
      <c r="O166" s="173">
        <v>1</v>
      </c>
      <c r="P166" s="173">
        <v>1</v>
      </c>
      <c r="Q166" s="173">
        <v>8</v>
      </c>
      <c r="R166" s="173">
        <v>1</v>
      </c>
      <c r="S166" s="175">
        <v>250</v>
      </c>
      <c r="T166" s="173">
        <v>10</v>
      </c>
      <c r="U166" s="173">
        <v>1</v>
      </c>
      <c r="V166" s="173">
        <v>20</v>
      </c>
      <c r="W166" s="211"/>
      <c r="X166" s="173">
        <v>0</v>
      </c>
      <c r="Y166" s="211"/>
      <c r="Z166" s="174">
        <f>S166*R166*K166*EXP(-Definitions!$E$4*tidycapex!V166)*U166</f>
        <v>875000</v>
      </c>
      <c r="AA166" s="174">
        <f>CEILING(Z166/Definitions!$F$10,10)</f>
        <v>17160</v>
      </c>
      <c r="AB166" s="176">
        <v>1</v>
      </c>
      <c r="AC166" s="177" t="s">
        <v>329</v>
      </c>
      <c r="AD166" s="171" t="s">
        <v>330</v>
      </c>
    </row>
    <row r="167" spans="1:30" s="8" customFormat="1" ht="24" x14ac:dyDescent="0.25">
      <c r="A167" s="170">
        <v>125</v>
      </c>
      <c r="B167" s="171" t="s">
        <v>336</v>
      </c>
      <c r="C167" s="171" t="s">
        <v>25</v>
      </c>
      <c r="D167" s="172">
        <v>1</v>
      </c>
      <c r="E167" s="171" t="s">
        <v>194</v>
      </c>
      <c r="F167" s="171" t="s">
        <v>140</v>
      </c>
      <c r="G167" s="171" t="s">
        <v>195</v>
      </c>
      <c r="H167" s="171" t="s">
        <v>196</v>
      </c>
      <c r="I167" s="171" t="s">
        <v>140</v>
      </c>
      <c r="J167" s="173">
        <v>2006</v>
      </c>
      <c r="K167" s="174">
        <v>1100</v>
      </c>
      <c r="L167" s="174"/>
      <c r="M167" s="173" t="s">
        <v>139</v>
      </c>
      <c r="N167" s="173">
        <v>5</v>
      </c>
      <c r="O167" s="173">
        <v>2</v>
      </c>
      <c r="P167" s="173">
        <v>1</v>
      </c>
      <c r="Q167" s="173">
        <v>5</v>
      </c>
      <c r="R167" s="173">
        <v>1</v>
      </c>
      <c r="S167" s="175">
        <v>150</v>
      </c>
      <c r="T167" s="173">
        <v>20</v>
      </c>
      <c r="U167" s="173">
        <v>1</v>
      </c>
      <c r="V167" s="173">
        <v>0</v>
      </c>
      <c r="W167" s="173"/>
      <c r="X167" s="173">
        <v>0</v>
      </c>
      <c r="Y167" s="175"/>
      <c r="Z167" s="174">
        <f>S167*R167*K167*EXP(-Definitions!$E$4*tidycapex!V167)*U167</f>
        <v>165000</v>
      </c>
      <c r="AA167" s="174">
        <f>CEILING(Z167/Definitions!$F$10,10)</f>
        <v>3240</v>
      </c>
      <c r="AB167" s="176">
        <v>1</v>
      </c>
      <c r="AC167" s="177" t="s">
        <v>337</v>
      </c>
      <c r="AD167" s="171" t="s">
        <v>338</v>
      </c>
    </row>
    <row r="168" spans="1:30" s="8" customFormat="1" ht="24" x14ac:dyDescent="0.25">
      <c r="A168" s="170">
        <v>125</v>
      </c>
      <c r="B168" s="171" t="s">
        <v>336</v>
      </c>
      <c r="C168" s="171" t="s">
        <v>25</v>
      </c>
      <c r="D168" s="172">
        <v>1</v>
      </c>
      <c r="E168" s="171" t="s">
        <v>194</v>
      </c>
      <c r="F168" s="171" t="s">
        <v>140</v>
      </c>
      <c r="G168" s="171" t="s">
        <v>195</v>
      </c>
      <c r="H168" s="171" t="s">
        <v>196</v>
      </c>
      <c r="I168" s="171" t="s">
        <v>140</v>
      </c>
      <c r="J168" s="173">
        <v>2006</v>
      </c>
      <c r="K168" s="174">
        <v>1100</v>
      </c>
      <c r="L168" s="211"/>
      <c r="M168" s="173" t="s">
        <v>139</v>
      </c>
      <c r="N168" s="173">
        <v>0</v>
      </c>
      <c r="O168" s="173">
        <v>1</v>
      </c>
      <c r="P168" s="173">
        <v>1</v>
      </c>
      <c r="Q168" s="173">
        <v>8</v>
      </c>
      <c r="R168" s="173">
        <v>1</v>
      </c>
      <c r="S168" s="175">
        <v>150</v>
      </c>
      <c r="T168" s="173">
        <v>20</v>
      </c>
      <c r="U168" s="173">
        <v>1</v>
      </c>
      <c r="V168" s="173">
        <v>20</v>
      </c>
      <c r="W168" s="211"/>
      <c r="X168" s="211">
        <v>0</v>
      </c>
      <c r="Y168" s="175"/>
      <c r="Z168" s="174">
        <f>S168*R168*K168*EXP(-Definitions!$E$4*tidycapex!V168)*U168</f>
        <v>165000</v>
      </c>
      <c r="AA168" s="174">
        <f>CEILING(Z168/Definitions!$F$10,10)</f>
        <v>3240</v>
      </c>
      <c r="AB168" s="176">
        <v>1</v>
      </c>
      <c r="AC168" s="177" t="s">
        <v>339</v>
      </c>
      <c r="AD168" s="177" t="s">
        <v>338</v>
      </c>
    </row>
    <row r="169" spans="1:30" s="8" customFormat="1" ht="24" x14ac:dyDescent="0.25">
      <c r="A169" s="170">
        <v>126</v>
      </c>
      <c r="B169" s="171" t="s">
        <v>340</v>
      </c>
      <c r="C169" s="171" t="s">
        <v>25</v>
      </c>
      <c r="D169" s="172">
        <v>1</v>
      </c>
      <c r="E169" s="171" t="s">
        <v>194</v>
      </c>
      <c r="F169" s="171" t="s">
        <v>140</v>
      </c>
      <c r="G169" s="171" t="s">
        <v>195</v>
      </c>
      <c r="H169" s="171" t="s">
        <v>196</v>
      </c>
      <c r="I169" s="171" t="s">
        <v>140</v>
      </c>
      <c r="J169" s="173">
        <v>2006</v>
      </c>
      <c r="K169" s="174">
        <v>52250</v>
      </c>
      <c r="L169" s="211"/>
      <c r="M169" s="173" t="s">
        <v>258</v>
      </c>
      <c r="N169" s="173">
        <v>0</v>
      </c>
      <c r="O169" s="173">
        <v>1</v>
      </c>
      <c r="P169" s="173">
        <v>1</v>
      </c>
      <c r="Q169" s="173">
        <v>8</v>
      </c>
      <c r="R169" s="173">
        <v>1</v>
      </c>
      <c r="S169" s="175">
        <v>250</v>
      </c>
      <c r="T169" s="173">
        <v>20</v>
      </c>
      <c r="U169" s="173">
        <v>1</v>
      </c>
      <c r="V169" s="173">
        <v>20</v>
      </c>
      <c r="W169" s="211"/>
      <c r="X169" s="173">
        <v>0</v>
      </c>
      <c r="Y169" s="175"/>
      <c r="Z169" s="174">
        <f>S169*R169*K169*EXP(-Definitions!$E$4*tidycapex!V169)*U169</f>
        <v>13062500</v>
      </c>
      <c r="AA169" s="174">
        <f>CEILING(Z169/Definitions!$F$10,10)</f>
        <v>256130</v>
      </c>
      <c r="AB169" s="176">
        <v>1</v>
      </c>
      <c r="AC169" s="177" t="s">
        <v>341</v>
      </c>
      <c r="AD169" s="177" t="s">
        <v>342</v>
      </c>
    </row>
    <row r="170" spans="1:30" s="8" customFormat="1" ht="36" x14ac:dyDescent="0.25">
      <c r="A170" s="170">
        <v>127</v>
      </c>
      <c r="B170" s="171" t="s">
        <v>331</v>
      </c>
      <c r="C170" s="171" t="s">
        <v>25</v>
      </c>
      <c r="D170" s="172">
        <v>1</v>
      </c>
      <c r="E170" s="171" t="s">
        <v>194</v>
      </c>
      <c r="F170" s="171" t="s">
        <v>140</v>
      </c>
      <c r="G170" s="171" t="s">
        <v>211</v>
      </c>
      <c r="H170" s="171" t="s">
        <v>212</v>
      </c>
      <c r="I170" s="171" t="s">
        <v>140</v>
      </c>
      <c r="J170" s="173">
        <v>2006</v>
      </c>
      <c r="K170" s="174">
        <v>61</v>
      </c>
      <c r="L170" s="211"/>
      <c r="M170" s="173" t="s">
        <v>332</v>
      </c>
      <c r="N170" s="173">
        <v>5</v>
      </c>
      <c r="O170" s="173">
        <v>2</v>
      </c>
      <c r="P170" s="173">
        <v>1</v>
      </c>
      <c r="Q170" s="173">
        <v>5</v>
      </c>
      <c r="R170" s="173">
        <v>1</v>
      </c>
      <c r="S170" s="175">
        <v>30000</v>
      </c>
      <c r="T170" s="173">
        <v>10</v>
      </c>
      <c r="U170" s="173">
        <v>1</v>
      </c>
      <c r="V170" s="173">
        <v>0</v>
      </c>
      <c r="W170" s="211"/>
      <c r="X170" s="173">
        <v>1</v>
      </c>
      <c r="Y170" s="175"/>
      <c r="Z170" s="174">
        <f>S170*R170*K170*EXP(-Definitions!$E$4*tidycapex!V170)*U170</f>
        <v>1830000</v>
      </c>
      <c r="AA170" s="174">
        <f>CEILING(Z170/Definitions!$F$10,10)</f>
        <v>35890</v>
      </c>
      <c r="AB170" s="176">
        <v>2</v>
      </c>
      <c r="AC170" s="177" t="s">
        <v>333</v>
      </c>
      <c r="AD170" s="177" t="s">
        <v>334</v>
      </c>
    </row>
    <row r="171" spans="1:30" s="8" customFormat="1" ht="24" x14ac:dyDescent="0.25">
      <c r="A171" s="170">
        <v>127</v>
      </c>
      <c r="B171" s="171" t="s">
        <v>331</v>
      </c>
      <c r="C171" s="171" t="s">
        <v>25</v>
      </c>
      <c r="D171" s="172">
        <v>1</v>
      </c>
      <c r="E171" s="171" t="s">
        <v>194</v>
      </c>
      <c r="F171" s="171" t="s">
        <v>140</v>
      </c>
      <c r="G171" s="171" t="s">
        <v>211</v>
      </c>
      <c r="H171" s="171" t="s">
        <v>212</v>
      </c>
      <c r="I171" s="171" t="s">
        <v>140</v>
      </c>
      <c r="J171" s="173">
        <v>2006</v>
      </c>
      <c r="K171" s="174">
        <v>61</v>
      </c>
      <c r="L171" s="211"/>
      <c r="M171" s="173" t="s">
        <v>332</v>
      </c>
      <c r="N171" s="173">
        <v>0</v>
      </c>
      <c r="O171" s="173">
        <v>1</v>
      </c>
      <c r="P171" s="173">
        <v>1</v>
      </c>
      <c r="Q171" s="173">
        <v>8</v>
      </c>
      <c r="R171" s="173">
        <v>1</v>
      </c>
      <c r="S171" s="175">
        <v>30000</v>
      </c>
      <c r="T171" s="173">
        <v>10</v>
      </c>
      <c r="U171" s="173">
        <v>1</v>
      </c>
      <c r="V171" s="173">
        <v>10</v>
      </c>
      <c r="W171" s="211"/>
      <c r="X171" s="173">
        <v>0</v>
      </c>
      <c r="Y171" s="175"/>
      <c r="Z171" s="174">
        <f>S171*R171*K171*EXP(-Definitions!$E$4*tidycapex!V171)*U171</f>
        <v>1830000</v>
      </c>
      <c r="AA171" s="174">
        <f>CEILING(Z171/Definitions!$F$10,10)</f>
        <v>35890</v>
      </c>
      <c r="AB171" s="176">
        <v>2</v>
      </c>
      <c r="AC171" s="177" t="s">
        <v>335</v>
      </c>
      <c r="AD171" s="177" t="s">
        <v>334</v>
      </c>
    </row>
    <row r="172" spans="1:30" s="8" customFormat="1" ht="24" x14ac:dyDescent="0.25">
      <c r="A172" s="170">
        <v>127</v>
      </c>
      <c r="B172" s="171" t="s">
        <v>331</v>
      </c>
      <c r="C172" s="171" t="s">
        <v>25</v>
      </c>
      <c r="D172" s="172">
        <v>1</v>
      </c>
      <c r="E172" s="171" t="s">
        <v>194</v>
      </c>
      <c r="F172" s="171" t="s">
        <v>140</v>
      </c>
      <c r="G172" s="171" t="s">
        <v>211</v>
      </c>
      <c r="H172" s="171" t="s">
        <v>212</v>
      </c>
      <c r="I172" s="171" t="s">
        <v>140</v>
      </c>
      <c r="J172" s="173">
        <v>2006</v>
      </c>
      <c r="K172" s="174">
        <v>61</v>
      </c>
      <c r="L172" s="211"/>
      <c r="M172" s="173" t="s">
        <v>332</v>
      </c>
      <c r="N172" s="173">
        <v>0</v>
      </c>
      <c r="O172" s="173">
        <v>1</v>
      </c>
      <c r="P172" s="173">
        <v>1</v>
      </c>
      <c r="Q172" s="173">
        <v>8</v>
      </c>
      <c r="R172" s="173">
        <v>1</v>
      </c>
      <c r="S172" s="175">
        <v>30000</v>
      </c>
      <c r="T172" s="173">
        <v>10</v>
      </c>
      <c r="U172" s="173">
        <v>1</v>
      </c>
      <c r="V172" s="173">
        <v>20</v>
      </c>
      <c r="W172" s="211"/>
      <c r="X172" s="173">
        <v>0</v>
      </c>
      <c r="Y172" s="211"/>
      <c r="Z172" s="174">
        <f>S172*R172*K172*EXP(-Definitions!$E$4*tidycapex!V172)*U172</f>
        <v>1830000</v>
      </c>
      <c r="AA172" s="174">
        <f>CEILING(Z172/Definitions!$F$10,10)</f>
        <v>35890</v>
      </c>
      <c r="AB172" s="178">
        <v>2</v>
      </c>
      <c r="AC172" s="177" t="s">
        <v>335</v>
      </c>
      <c r="AD172" s="177" t="s">
        <v>334</v>
      </c>
    </row>
    <row r="173" spans="1:30" s="8" customFormat="1" ht="108" x14ac:dyDescent="0.25">
      <c r="A173" s="170">
        <v>128</v>
      </c>
      <c r="B173" s="171" t="s">
        <v>560</v>
      </c>
      <c r="C173" s="171" t="s">
        <v>25</v>
      </c>
      <c r="D173" s="172">
        <v>1</v>
      </c>
      <c r="E173" s="171" t="s">
        <v>194</v>
      </c>
      <c r="F173" s="171" t="s">
        <v>140</v>
      </c>
      <c r="G173" s="171" t="s">
        <v>217</v>
      </c>
      <c r="H173" s="171" t="s">
        <v>218</v>
      </c>
      <c r="I173" s="171" t="s">
        <v>140</v>
      </c>
      <c r="J173" s="173">
        <v>2006</v>
      </c>
      <c r="K173" s="174">
        <v>1100</v>
      </c>
      <c r="L173" s="211"/>
      <c r="M173" s="173" t="s">
        <v>139</v>
      </c>
      <c r="N173" s="173">
        <v>5</v>
      </c>
      <c r="O173" s="173">
        <v>2</v>
      </c>
      <c r="P173" s="173">
        <v>1</v>
      </c>
      <c r="Q173" s="173">
        <v>5</v>
      </c>
      <c r="R173" s="173">
        <v>1</v>
      </c>
      <c r="S173" s="175">
        <v>1000</v>
      </c>
      <c r="T173" s="173">
        <v>25</v>
      </c>
      <c r="U173" s="173">
        <v>1</v>
      </c>
      <c r="V173" s="173">
        <v>0</v>
      </c>
      <c r="W173" s="211"/>
      <c r="X173" s="173">
        <v>0</v>
      </c>
      <c r="Y173" s="211"/>
      <c r="Z173" s="174">
        <f>S173*R173*K173*EXP(-Definitions!$E$4*tidycapex!V173)*U173</f>
        <v>1100000</v>
      </c>
      <c r="AA173" s="174">
        <f>CEILING(Z173/Definitions!$F$10,10)</f>
        <v>21570</v>
      </c>
      <c r="AB173" s="178">
        <v>2</v>
      </c>
      <c r="AC173" s="177" t="s">
        <v>589</v>
      </c>
      <c r="AD173" s="177" t="s">
        <v>590</v>
      </c>
    </row>
    <row r="174" spans="1:30" s="8" customFormat="1" ht="120" x14ac:dyDescent="0.25">
      <c r="A174" s="170">
        <v>129</v>
      </c>
      <c r="B174" s="171" t="s">
        <v>269</v>
      </c>
      <c r="C174" s="171" t="s">
        <v>25</v>
      </c>
      <c r="D174" s="172">
        <v>1</v>
      </c>
      <c r="E174" s="171" t="s">
        <v>194</v>
      </c>
      <c r="F174" s="171" t="s">
        <v>140</v>
      </c>
      <c r="G174" s="171" t="s">
        <v>364</v>
      </c>
      <c r="H174" s="171" t="s">
        <v>364</v>
      </c>
      <c r="I174" s="171" t="s">
        <v>140</v>
      </c>
      <c r="J174" s="173">
        <v>2006</v>
      </c>
      <c r="K174" s="174">
        <v>1</v>
      </c>
      <c r="L174" s="211"/>
      <c r="M174" s="173" t="s">
        <v>236</v>
      </c>
      <c r="N174" s="173">
        <v>3</v>
      </c>
      <c r="O174" s="173">
        <v>2</v>
      </c>
      <c r="P174" s="173">
        <v>1</v>
      </c>
      <c r="Q174" s="173">
        <v>5</v>
      </c>
      <c r="R174" s="173">
        <v>1</v>
      </c>
      <c r="S174" s="175">
        <v>397000</v>
      </c>
      <c r="T174" s="173">
        <v>0</v>
      </c>
      <c r="U174" s="173">
        <v>1</v>
      </c>
      <c r="V174" s="173">
        <v>0</v>
      </c>
      <c r="W174" s="211"/>
      <c r="X174" s="173"/>
      <c r="Y174" s="211">
        <v>0</v>
      </c>
      <c r="Z174" s="174">
        <f>S174*R174*K174*EXP(-Definitions!$E$4*tidycapex!V174)*U174</f>
        <v>397000</v>
      </c>
      <c r="AA174" s="174">
        <f>CEILING(Z174/Definitions!$F$10,10)</f>
        <v>7790</v>
      </c>
      <c r="AB174" s="178">
        <v>1</v>
      </c>
      <c r="AC174" s="177" t="s">
        <v>593</v>
      </c>
      <c r="AD174" s="177" t="s">
        <v>593</v>
      </c>
    </row>
    <row r="175" spans="1:30" s="8" customFormat="1" ht="24" x14ac:dyDescent="0.25">
      <c r="A175" s="170">
        <v>130</v>
      </c>
      <c r="B175" s="171" t="s">
        <v>238</v>
      </c>
      <c r="C175" s="171" t="s">
        <v>25</v>
      </c>
      <c r="D175" s="172" t="s">
        <v>236</v>
      </c>
      <c r="E175" s="171" t="s">
        <v>194</v>
      </c>
      <c r="F175" s="171" t="s">
        <v>140</v>
      </c>
      <c r="G175" s="171" t="s">
        <v>239</v>
      </c>
      <c r="H175" s="171" t="s">
        <v>524</v>
      </c>
      <c r="I175" s="171" t="s">
        <v>140</v>
      </c>
      <c r="J175" s="173">
        <v>2006</v>
      </c>
      <c r="K175" s="174">
        <v>1</v>
      </c>
      <c r="L175" s="211"/>
      <c r="M175" s="173" t="s">
        <v>236</v>
      </c>
      <c r="N175" s="173">
        <v>0</v>
      </c>
      <c r="O175" s="173">
        <v>1</v>
      </c>
      <c r="P175" s="173">
        <v>1</v>
      </c>
      <c r="Q175" s="173">
        <v>9</v>
      </c>
      <c r="R175" s="173">
        <v>1</v>
      </c>
      <c r="S175" s="175">
        <v>436700</v>
      </c>
      <c r="T175" s="173">
        <v>0</v>
      </c>
      <c r="U175" s="173">
        <v>1</v>
      </c>
      <c r="V175" s="173">
        <v>0</v>
      </c>
      <c r="W175" s="211"/>
      <c r="X175" s="173">
        <v>0</v>
      </c>
      <c r="Y175" s="211">
        <v>0</v>
      </c>
      <c r="Z175" s="174">
        <f>S175*R175*K175*EXP(-Definitions!$E$4*tidycapex!V175)*U175</f>
        <v>436700</v>
      </c>
      <c r="AA175" s="174">
        <f>CEILING(Z175/Definitions!$F$10,10)</f>
        <v>8570</v>
      </c>
      <c r="AB175" s="178">
        <v>1</v>
      </c>
      <c r="AC175" s="177" t="s">
        <v>240</v>
      </c>
      <c r="AD175" s="177" t="s">
        <v>241</v>
      </c>
    </row>
    <row r="176" spans="1:30" s="8" customFormat="1" ht="36" x14ac:dyDescent="0.25">
      <c r="A176" s="170">
        <v>131</v>
      </c>
      <c r="B176" s="171" t="s">
        <v>242</v>
      </c>
      <c r="C176" s="171" t="s">
        <v>25</v>
      </c>
      <c r="D176" s="172" t="s">
        <v>236</v>
      </c>
      <c r="E176" s="171" t="s">
        <v>194</v>
      </c>
      <c r="F176" s="171" t="s">
        <v>140</v>
      </c>
      <c r="G176" s="171" t="s">
        <v>243</v>
      </c>
      <c r="H176" s="171" t="s">
        <v>524</v>
      </c>
      <c r="I176" s="171" t="s">
        <v>140</v>
      </c>
      <c r="J176" s="173">
        <v>2006</v>
      </c>
      <c r="K176" s="174">
        <v>1</v>
      </c>
      <c r="L176" s="211"/>
      <c r="M176" s="173" t="s">
        <v>236</v>
      </c>
      <c r="N176" s="173">
        <v>0</v>
      </c>
      <c r="O176" s="173">
        <v>1</v>
      </c>
      <c r="P176" s="173">
        <v>1</v>
      </c>
      <c r="Q176" s="173">
        <v>9</v>
      </c>
      <c r="R176" s="173">
        <v>1</v>
      </c>
      <c r="S176" s="175">
        <v>480400</v>
      </c>
      <c r="T176" s="173">
        <v>0</v>
      </c>
      <c r="U176" s="173">
        <v>1</v>
      </c>
      <c r="V176" s="173">
        <v>0</v>
      </c>
      <c r="W176" s="211"/>
      <c r="X176" s="173">
        <v>0</v>
      </c>
      <c r="Y176" s="211">
        <v>0</v>
      </c>
      <c r="Z176" s="174">
        <f>S176*R176*K176*EXP(-Definitions!$E$4*tidycapex!V176)*U176</f>
        <v>480400</v>
      </c>
      <c r="AA176" s="174">
        <f>CEILING(Z176/Definitions!$F$10,10)</f>
        <v>9420</v>
      </c>
      <c r="AB176" s="178">
        <v>1</v>
      </c>
      <c r="AC176" s="177" t="s">
        <v>244</v>
      </c>
      <c r="AD176" s="177" t="s">
        <v>567</v>
      </c>
    </row>
    <row r="177" spans="1:30" s="8" customFormat="1" ht="48" x14ac:dyDescent="0.25">
      <c r="A177" s="170">
        <v>132</v>
      </c>
      <c r="B177" s="171" t="s">
        <v>245</v>
      </c>
      <c r="C177" s="171" t="s">
        <v>25</v>
      </c>
      <c r="D177" s="172" t="s">
        <v>236</v>
      </c>
      <c r="E177" s="171" t="s">
        <v>194</v>
      </c>
      <c r="F177" s="171" t="s">
        <v>140</v>
      </c>
      <c r="G177" s="171" t="s">
        <v>246</v>
      </c>
      <c r="H177" s="171" t="s">
        <v>524</v>
      </c>
      <c r="I177" s="171" t="s">
        <v>140</v>
      </c>
      <c r="J177" s="173">
        <v>2006</v>
      </c>
      <c r="K177" s="174">
        <v>1</v>
      </c>
      <c r="L177" s="211"/>
      <c r="M177" s="173" t="s">
        <v>236</v>
      </c>
      <c r="N177" s="173">
        <v>0</v>
      </c>
      <c r="O177" s="173">
        <v>1</v>
      </c>
      <c r="P177" s="173">
        <v>1</v>
      </c>
      <c r="Q177" s="173">
        <v>9</v>
      </c>
      <c r="R177" s="173">
        <v>1</v>
      </c>
      <c r="S177" s="175">
        <v>264300</v>
      </c>
      <c r="T177" s="173">
        <v>0</v>
      </c>
      <c r="U177" s="173">
        <v>1</v>
      </c>
      <c r="V177" s="173">
        <v>0</v>
      </c>
      <c r="W177" s="211"/>
      <c r="X177" s="173">
        <v>0</v>
      </c>
      <c r="Y177" s="175">
        <v>0</v>
      </c>
      <c r="Z177" s="174">
        <f>S177*R177*K177*EXP(-Definitions!$E$4*tidycapex!V177)*U177</f>
        <v>264300</v>
      </c>
      <c r="AA177" s="174">
        <f>CEILING(Z177/Definitions!$F$10,10)</f>
        <v>5190</v>
      </c>
      <c r="AB177" s="178">
        <v>1</v>
      </c>
      <c r="AC177" s="177" t="s">
        <v>247</v>
      </c>
      <c r="AD177" s="177" t="s">
        <v>568</v>
      </c>
    </row>
    <row r="178" spans="1:30" s="8" customFormat="1" ht="15" x14ac:dyDescent="0.25">
      <c r="A178" s="170">
        <v>133</v>
      </c>
      <c r="B178" s="171" t="s">
        <v>328</v>
      </c>
      <c r="C178" s="171" t="s">
        <v>26</v>
      </c>
      <c r="D178" s="172">
        <v>1</v>
      </c>
      <c r="E178" s="171" t="s">
        <v>194</v>
      </c>
      <c r="F178" s="171" t="s">
        <v>140</v>
      </c>
      <c r="G178" s="171" t="s">
        <v>195</v>
      </c>
      <c r="H178" s="171" t="s">
        <v>196</v>
      </c>
      <c r="I178" s="171" t="s">
        <v>140</v>
      </c>
      <c r="J178" s="173">
        <v>2006</v>
      </c>
      <c r="K178" s="174">
        <v>3500</v>
      </c>
      <c r="L178" s="211"/>
      <c r="M178" s="173" t="s">
        <v>139</v>
      </c>
      <c r="N178" s="173">
        <v>5</v>
      </c>
      <c r="O178" s="173">
        <v>2</v>
      </c>
      <c r="P178" s="173">
        <v>1</v>
      </c>
      <c r="Q178" s="173">
        <v>5</v>
      </c>
      <c r="R178" s="173">
        <v>1</v>
      </c>
      <c r="S178" s="175">
        <v>250</v>
      </c>
      <c r="T178" s="173">
        <v>10</v>
      </c>
      <c r="U178" s="173">
        <v>1</v>
      </c>
      <c r="V178" s="173">
        <v>0</v>
      </c>
      <c r="W178" s="211"/>
      <c r="X178" s="173">
        <v>0</v>
      </c>
      <c r="Y178" s="175"/>
      <c r="Z178" s="174">
        <f>S178*R178*K178*EXP(-Definitions!$E$4*tidycapex!V178)*U178</f>
        <v>875000</v>
      </c>
      <c r="AA178" s="174">
        <f>CEILING(Z178/Definitions!$F$10,10)</f>
        <v>17160</v>
      </c>
      <c r="AB178" s="178">
        <v>1</v>
      </c>
      <c r="AC178" s="177" t="s">
        <v>329</v>
      </c>
      <c r="AD178" s="171" t="s">
        <v>330</v>
      </c>
    </row>
    <row r="179" spans="1:30" s="8" customFormat="1" ht="15" x14ac:dyDescent="0.25">
      <c r="A179" s="170">
        <v>133</v>
      </c>
      <c r="B179" s="171" t="s">
        <v>328</v>
      </c>
      <c r="C179" s="171" t="s">
        <v>26</v>
      </c>
      <c r="D179" s="172">
        <v>1</v>
      </c>
      <c r="E179" s="171" t="s">
        <v>194</v>
      </c>
      <c r="F179" s="171" t="s">
        <v>140</v>
      </c>
      <c r="G179" s="171" t="s">
        <v>195</v>
      </c>
      <c r="H179" s="171" t="s">
        <v>196</v>
      </c>
      <c r="I179" s="171" t="s">
        <v>140</v>
      </c>
      <c r="J179" s="173">
        <v>2006</v>
      </c>
      <c r="K179" s="174">
        <v>3500</v>
      </c>
      <c r="L179" s="211"/>
      <c r="M179" s="173" t="s">
        <v>139</v>
      </c>
      <c r="N179" s="173">
        <v>0</v>
      </c>
      <c r="O179" s="173">
        <v>1</v>
      </c>
      <c r="P179" s="173">
        <v>1</v>
      </c>
      <c r="Q179" s="173">
        <v>8</v>
      </c>
      <c r="R179" s="173">
        <v>1</v>
      </c>
      <c r="S179" s="175">
        <v>250</v>
      </c>
      <c r="T179" s="173">
        <v>10</v>
      </c>
      <c r="U179" s="173">
        <v>1</v>
      </c>
      <c r="V179" s="173">
        <v>10</v>
      </c>
      <c r="W179" s="211"/>
      <c r="X179" s="173">
        <v>0</v>
      </c>
      <c r="Y179" s="175"/>
      <c r="Z179" s="174">
        <f>S179*R179*K179*EXP(-Definitions!$E$4*tidycapex!V179)*U179</f>
        <v>875000</v>
      </c>
      <c r="AA179" s="174">
        <f>CEILING(Z179/Definitions!$F$10,10)</f>
        <v>17160</v>
      </c>
      <c r="AB179" s="178">
        <v>1</v>
      </c>
      <c r="AC179" s="177" t="s">
        <v>329</v>
      </c>
      <c r="AD179" s="177" t="s">
        <v>330</v>
      </c>
    </row>
    <row r="180" spans="1:30" s="8" customFormat="1" ht="15" x14ac:dyDescent="0.25">
      <c r="A180" s="170">
        <v>133</v>
      </c>
      <c r="B180" s="171" t="s">
        <v>328</v>
      </c>
      <c r="C180" s="171" t="s">
        <v>26</v>
      </c>
      <c r="D180" s="172">
        <v>1</v>
      </c>
      <c r="E180" s="171" t="s">
        <v>194</v>
      </c>
      <c r="F180" s="171" t="s">
        <v>140</v>
      </c>
      <c r="G180" s="171" t="s">
        <v>195</v>
      </c>
      <c r="H180" s="171" t="s">
        <v>196</v>
      </c>
      <c r="I180" s="171" t="s">
        <v>140</v>
      </c>
      <c r="J180" s="173">
        <v>2006</v>
      </c>
      <c r="K180" s="174">
        <v>3500</v>
      </c>
      <c r="L180" s="211"/>
      <c r="M180" s="173" t="s">
        <v>139</v>
      </c>
      <c r="N180" s="173">
        <v>0</v>
      </c>
      <c r="O180" s="173">
        <v>1</v>
      </c>
      <c r="P180" s="173">
        <v>1</v>
      </c>
      <c r="Q180" s="173">
        <v>8</v>
      </c>
      <c r="R180" s="173">
        <v>1</v>
      </c>
      <c r="S180" s="175">
        <v>250</v>
      </c>
      <c r="T180" s="173">
        <v>10</v>
      </c>
      <c r="U180" s="173">
        <v>1</v>
      </c>
      <c r="V180" s="173">
        <v>20</v>
      </c>
      <c r="W180" s="211"/>
      <c r="X180" s="173">
        <v>0</v>
      </c>
      <c r="Y180" s="211"/>
      <c r="Z180" s="174">
        <f>S180*R180*K180*EXP(-Definitions!$E$4*tidycapex!V180)*U180</f>
        <v>875000</v>
      </c>
      <c r="AA180" s="174">
        <f>CEILING(Z180/Definitions!$F$10,10)</f>
        <v>17160</v>
      </c>
      <c r="AB180" s="178">
        <v>1</v>
      </c>
      <c r="AC180" s="177" t="s">
        <v>329</v>
      </c>
      <c r="AD180" s="177" t="s">
        <v>330</v>
      </c>
    </row>
    <row r="181" spans="1:30" s="8" customFormat="1" ht="24" x14ac:dyDescent="0.25">
      <c r="A181" s="170">
        <v>134</v>
      </c>
      <c r="B181" s="171" t="s">
        <v>336</v>
      </c>
      <c r="C181" s="171" t="s">
        <v>26</v>
      </c>
      <c r="D181" s="172">
        <v>1</v>
      </c>
      <c r="E181" s="171" t="s">
        <v>194</v>
      </c>
      <c r="F181" s="171" t="s">
        <v>140</v>
      </c>
      <c r="G181" s="171" t="s">
        <v>195</v>
      </c>
      <c r="H181" s="171" t="s">
        <v>196</v>
      </c>
      <c r="I181" s="171" t="s">
        <v>140</v>
      </c>
      <c r="J181" s="173">
        <v>2006</v>
      </c>
      <c r="K181" s="174">
        <v>1500</v>
      </c>
      <c r="L181" s="211"/>
      <c r="M181" s="173" t="s">
        <v>139</v>
      </c>
      <c r="N181" s="173">
        <v>5</v>
      </c>
      <c r="O181" s="173">
        <v>2</v>
      </c>
      <c r="P181" s="173">
        <v>1</v>
      </c>
      <c r="Q181" s="173">
        <v>5</v>
      </c>
      <c r="R181" s="173">
        <v>1</v>
      </c>
      <c r="S181" s="175">
        <v>150</v>
      </c>
      <c r="T181" s="173">
        <v>20</v>
      </c>
      <c r="U181" s="173">
        <v>1</v>
      </c>
      <c r="V181" s="173">
        <v>0</v>
      </c>
      <c r="W181" s="211"/>
      <c r="X181" s="211">
        <v>0</v>
      </c>
      <c r="Y181" s="175"/>
      <c r="Z181" s="174">
        <f>S181*R181*K181*EXP(-Definitions!$E$4*tidycapex!V181)*U181</f>
        <v>225000</v>
      </c>
      <c r="AA181" s="174">
        <f>CEILING(Z181/Definitions!$F$10,10)</f>
        <v>4420</v>
      </c>
      <c r="AB181" s="178">
        <v>1</v>
      </c>
      <c r="AC181" s="171" t="s">
        <v>337</v>
      </c>
      <c r="AD181" s="171" t="s">
        <v>338</v>
      </c>
    </row>
    <row r="182" spans="1:30" s="8" customFormat="1" ht="24" x14ac:dyDescent="0.25">
      <c r="A182" s="170">
        <v>134</v>
      </c>
      <c r="B182" s="171" t="s">
        <v>336</v>
      </c>
      <c r="C182" s="171" t="s">
        <v>26</v>
      </c>
      <c r="D182" s="172">
        <v>1</v>
      </c>
      <c r="E182" s="171" t="s">
        <v>194</v>
      </c>
      <c r="F182" s="171" t="s">
        <v>140</v>
      </c>
      <c r="G182" s="171" t="s">
        <v>195</v>
      </c>
      <c r="H182" s="171" t="s">
        <v>196</v>
      </c>
      <c r="I182" s="171" t="s">
        <v>140</v>
      </c>
      <c r="J182" s="173">
        <v>2006</v>
      </c>
      <c r="K182" s="174">
        <v>1500</v>
      </c>
      <c r="L182" s="211"/>
      <c r="M182" s="173" t="s">
        <v>139</v>
      </c>
      <c r="N182" s="173">
        <v>0</v>
      </c>
      <c r="O182" s="173">
        <v>1</v>
      </c>
      <c r="P182" s="173">
        <v>1</v>
      </c>
      <c r="Q182" s="173">
        <v>8</v>
      </c>
      <c r="R182" s="173">
        <v>1</v>
      </c>
      <c r="S182" s="175">
        <v>150</v>
      </c>
      <c r="T182" s="173">
        <v>20</v>
      </c>
      <c r="U182" s="173">
        <v>1</v>
      </c>
      <c r="V182" s="173">
        <v>20</v>
      </c>
      <c r="W182" s="211"/>
      <c r="X182" s="173">
        <v>0</v>
      </c>
      <c r="Y182" s="175"/>
      <c r="Z182" s="174">
        <f>S182*R182*K182*EXP(-Definitions!$E$4*tidycapex!V182)*U182</f>
        <v>225000</v>
      </c>
      <c r="AA182" s="174">
        <f>CEILING(Z182/Definitions!$F$10,10)</f>
        <v>4420</v>
      </c>
      <c r="AB182" s="176">
        <v>1</v>
      </c>
      <c r="AC182" s="171" t="s">
        <v>339</v>
      </c>
      <c r="AD182" s="171" t="s">
        <v>338</v>
      </c>
    </row>
    <row r="183" spans="1:30" s="8" customFormat="1" ht="36" x14ac:dyDescent="0.25">
      <c r="A183" s="170">
        <v>135</v>
      </c>
      <c r="B183" s="171" t="s">
        <v>331</v>
      </c>
      <c r="C183" s="171" t="s">
        <v>26</v>
      </c>
      <c r="D183" s="172">
        <v>1</v>
      </c>
      <c r="E183" s="171" t="s">
        <v>194</v>
      </c>
      <c r="F183" s="171" t="s">
        <v>140</v>
      </c>
      <c r="G183" s="171" t="s">
        <v>211</v>
      </c>
      <c r="H183" s="171" t="s">
        <v>212</v>
      </c>
      <c r="I183" s="171" t="s">
        <v>140</v>
      </c>
      <c r="J183" s="173">
        <v>2006</v>
      </c>
      <c r="K183" s="174">
        <v>62</v>
      </c>
      <c r="L183" s="211"/>
      <c r="M183" s="173" t="s">
        <v>332</v>
      </c>
      <c r="N183" s="173">
        <v>5</v>
      </c>
      <c r="O183" s="173">
        <v>2</v>
      </c>
      <c r="P183" s="173">
        <v>1</v>
      </c>
      <c r="Q183" s="173">
        <v>5</v>
      </c>
      <c r="R183" s="173">
        <v>1</v>
      </c>
      <c r="S183" s="175">
        <v>30000</v>
      </c>
      <c r="T183" s="173">
        <v>10</v>
      </c>
      <c r="U183" s="173">
        <v>1</v>
      </c>
      <c r="V183" s="173">
        <v>0</v>
      </c>
      <c r="W183" s="211"/>
      <c r="X183" s="173">
        <v>0</v>
      </c>
      <c r="Y183" s="175">
        <v>0</v>
      </c>
      <c r="Z183" s="174">
        <f>S183*R183*K183*EXP(-Definitions!$E$4*tidycapex!V183)*U183</f>
        <v>1860000</v>
      </c>
      <c r="AA183" s="174">
        <f>CEILING(Z183/Definitions!$F$10,10)</f>
        <v>36480</v>
      </c>
      <c r="AB183" s="176">
        <v>2</v>
      </c>
      <c r="AC183" s="177" t="s">
        <v>333</v>
      </c>
      <c r="AD183" s="177" t="s">
        <v>334</v>
      </c>
    </row>
    <row r="184" spans="1:30" s="8" customFormat="1" ht="24" x14ac:dyDescent="0.25">
      <c r="A184" s="170">
        <v>135</v>
      </c>
      <c r="B184" s="171" t="s">
        <v>331</v>
      </c>
      <c r="C184" s="171" t="s">
        <v>26</v>
      </c>
      <c r="D184" s="172">
        <v>1</v>
      </c>
      <c r="E184" s="171" t="s">
        <v>194</v>
      </c>
      <c r="F184" s="171" t="s">
        <v>140</v>
      </c>
      <c r="G184" s="171" t="s">
        <v>211</v>
      </c>
      <c r="H184" s="171" t="s">
        <v>212</v>
      </c>
      <c r="I184" s="171" t="s">
        <v>140</v>
      </c>
      <c r="J184" s="173">
        <v>2006</v>
      </c>
      <c r="K184" s="174">
        <v>62</v>
      </c>
      <c r="L184" s="211"/>
      <c r="M184" s="173" t="s">
        <v>332</v>
      </c>
      <c r="N184" s="173">
        <v>0</v>
      </c>
      <c r="O184" s="173">
        <v>1</v>
      </c>
      <c r="P184" s="173">
        <v>1</v>
      </c>
      <c r="Q184" s="173">
        <v>8</v>
      </c>
      <c r="R184" s="173">
        <v>1</v>
      </c>
      <c r="S184" s="175">
        <v>30000</v>
      </c>
      <c r="T184" s="173">
        <v>10</v>
      </c>
      <c r="U184" s="173">
        <v>1</v>
      </c>
      <c r="V184" s="173">
        <v>10</v>
      </c>
      <c r="W184" s="211"/>
      <c r="X184" s="173">
        <v>0</v>
      </c>
      <c r="Y184" s="175">
        <v>0</v>
      </c>
      <c r="Z184" s="174">
        <f>S184*R184*K184*EXP(-Definitions!$E$4*tidycapex!V184)*U184</f>
        <v>1860000</v>
      </c>
      <c r="AA184" s="174">
        <f>CEILING(Z184/Definitions!$F$10,10)</f>
        <v>36480</v>
      </c>
      <c r="AB184" s="176">
        <v>2</v>
      </c>
      <c r="AC184" s="177" t="s">
        <v>335</v>
      </c>
      <c r="AD184" s="177" t="s">
        <v>334</v>
      </c>
    </row>
    <row r="185" spans="1:30" s="8" customFormat="1" ht="24" x14ac:dyDescent="0.25">
      <c r="A185" s="170">
        <v>135</v>
      </c>
      <c r="B185" s="171" t="s">
        <v>331</v>
      </c>
      <c r="C185" s="171" t="s">
        <v>26</v>
      </c>
      <c r="D185" s="172">
        <v>1</v>
      </c>
      <c r="E185" s="171" t="s">
        <v>194</v>
      </c>
      <c r="F185" s="171" t="s">
        <v>140</v>
      </c>
      <c r="G185" s="171" t="s">
        <v>211</v>
      </c>
      <c r="H185" s="171" t="s">
        <v>212</v>
      </c>
      <c r="I185" s="171" t="s">
        <v>140</v>
      </c>
      <c r="J185" s="173">
        <v>2006</v>
      </c>
      <c r="K185" s="174">
        <v>62</v>
      </c>
      <c r="L185" s="211"/>
      <c r="M185" s="173" t="s">
        <v>332</v>
      </c>
      <c r="N185" s="173">
        <v>0</v>
      </c>
      <c r="O185" s="173">
        <v>1</v>
      </c>
      <c r="P185" s="173">
        <v>1</v>
      </c>
      <c r="Q185" s="173">
        <v>8</v>
      </c>
      <c r="R185" s="173">
        <v>1</v>
      </c>
      <c r="S185" s="175">
        <v>30000</v>
      </c>
      <c r="T185" s="173">
        <v>10</v>
      </c>
      <c r="U185" s="173">
        <v>1</v>
      </c>
      <c r="V185" s="173">
        <v>20</v>
      </c>
      <c r="W185" s="211"/>
      <c r="X185" s="173">
        <v>0</v>
      </c>
      <c r="Y185" s="211">
        <v>0</v>
      </c>
      <c r="Z185" s="174">
        <f>S185*R185*K185*EXP(-Definitions!$E$4*tidycapex!V185)*U185</f>
        <v>1860000</v>
      </c>
      <c r="AA185" s="174">
        <f>CEILING(Z185/Definitions!$F$10,10)</f>
        <v>36480</v>
      </c>
      <c r="AB185" s="176">
        <v>2</v>
      </c>
      <c r="AC185" s="177" t="s">
        <v>335</v>
      </c>
      <c r="AD185" s="177" t="s">
        <v>334</v>
      </c>
    </row>
    <row r="186" spans="1:30" s="8" customFormat="1" ht="108" x14ac:dyDescent="0.25">
      <c r="A186" s="170">
        <v>136</v>
      </c>
      <c r="B186" s="171" t="s">
        <v>560</v>
      </c>
      <c r="C186" s="171" t="s">
        <v>26</v>
      </c>
      <c r="D186" s="172">
        <v>1</v>
      </c>
      <c r="E186" s="171" t="s">
        <v>194</v>
      </c>
      <c r="F186" s="171" t="s">
        <v>140</v>
      </c>
      <c r="G186" s="171" t="s">
        <v>217</v>
      </c>
      <c r="H186" s="171" t="s">
        <v>218</v>
      </c>
      <c r="I186" s="171" t="s">
        <v>140</v>
      </c>
      <c r="J186" s="173">
        <v>2006</v>
      </c>
      <c r="K186" s="174">
        <v>1500</v>
      </c>
      <c r="L186" s="211"/>
      <c r="M186" s="173" t="s">
        <v>139</v>
      </c>
      <c r="N186" s="173">
        <v>5</v>
      </c>
      <c r="O186" s="173">
        <v>2</v>
      </c>
      <c r="P186" s="173">
        <v>1</v>
      </c>
      <c r="Q186" s="173">
        <v>5</v>
      </c>
      <c r="R186" s="173">
        <v>1</v>
      </c>
      <c r="S186" s="175">
        <v>1000</v>
      </c>
      <c r="T186" s="173">
        <v>25</v>
      </c>
      <c r="U186" s="173">
        <v>1</v>
      </c>
      <c r="V186" s="173">
        <v>0</v>
      </c>
      <c r="W186" s="211"/>
      <c r="X186" s="173">
        <v>0</v>
      </c>
      <c r="Y186" s="211"/>
      <c r="Z186" s="174">
        <f>S186*R186*K186*EXP(-Definitions!$E$4*tidycapex!V186)*U186</f>
        <v>1500000</v>
      </c>
      <c r="AA186" s="174">
        <f>CEILING(Z186/Definitions!$F$10,10)</f>
        <v>29420</v>
      </c>
      <c r="AB186" s="176">
        <v>2</v>
      </c>
      <c r="AC186" s="177" t="s">
        <v>589</v>
      </c>
      <c r="AD186" s="177" t="s">
        <v>590</v>
      </c>
    </row>
    <row r="187" spans="1:30" s="8" customFormat="1" ht="120" x14ac:dyDescent="0.25">
      <c r="A187" s="170">
        <v>137</v>
      </c>
      <c r="B187" s="171" t="s">
        <v>269</v>
      </c>
      <c r="C187" s="171" t="s">
        <v>26</v>
      </c>
      <c r="D187" s="172">
        <v>1</v>
      </c>
      <c r="E187" s="171" t="s">
        <v>194</v>
      </c>
      <c r="F187" s="171" t="s">
        <v>140</v>
      </c>
      <c r="G187" s="171" t="s">
        <v>364</v>
      </c>
      <c r="H187" s="171" t="s">
        <v>364</v>
      </c>
      <c r="I187" s="171" t="s">
        <v>140</v>
      </c>
      <c r="J187" s="173">
        <v>2006</v>
      </c>
      <c r="K187" s="174">
        <v>1</v>
      </c>
      <c r="L187" s="211"/>
      <c r="M187" s="173" t="s">
        <v>236</v>
      </c>
      <c r="N187" s="173">
        <v>3</v>
      </c>
      <c r="O187" s="173">
        <v>2</v>
      </c>
      <c r="P187" s="173">
        <v>1</v>
      </c>
      <c r="Q187" s="173">
        <v>5</v>
      </c>
      <c r="R187" s="173">
        <v>1</v>
      </c>
      <c r="S187" s="175">
        <v>356800</v>
      </c>
      <c r="T187" s="173">
        <v>0</v>
      </c>
      <c r="U187" s="173">
        <v>1</v>
      </c>
      <c r="V187" s="173">
        <v>0</v>
      </c>
      <c r="W187" s="211"/>
      <c r="X187" s="173"/>
      <c r="Y187" s="211">
        <v>0</v>
      </c>
      <c r="Z187" s="174">
        <f>S187*R187*K187*EXP(-Definitions!$E$4*tidycapex!V187)*U187</f>
        <v>356800</v>
      </c>
      <c r="AA187" s="174">
        <f>CEILING(Z187/Definitions!$F$10,10)</f>
        <v>7000</v>
      </c>
      <c r="AB187" s="176">
        <v>1</v>
      </c>
      <c r="AC187" s="177" t="s">
        <v>591</v>
      </c>
      <c r="AD187" s="177" t="s">
        <v>591</v>
      </c>
    </row>
    <row r="188" spans="1:30" s="8" customFormat="1" ht="24" x14ac:dyDescent="0.25">
      <c r="A188" s="170">
        <v>138</v>
      </c>
      <c r="B188" s="171" t="s">
        <v>238</v>
      </c>
      <c r="C188" s="171" t="s">
        <v>26</v>
      </c>
      <c r="D188" s="172" t="s">
        <v>236</v>
      </c>
      <c r="E188" s="171" t="s">
        <v>194</v>
      </c>
      <c r="F188" s="171" t="s">
        <v>140</v>
      </c>
      <c r="G188" s="171" t="s">
        <v>239</v>
      </c>
      <c r="H188" s="171" t="s">
        <v>524</v>
      </c>
      <c r="I188" s="171" t="s">
        <v>140</v>
      </c>
      <c r="J188" s="173">
        <v>2006</v>
      </c>
      <c r="K188" s="174">
        <v>1</v>
      </c>
      <c r="L188" s="211"/>
      <c r="M188" s="173" t="s">
        <v>236</v>
      </c>
      <c r="N188" s="173">
        <v>0</v>
      </c>
      <c r="O188" s="173">
        <v>1</v>
      </c>
      <c r="P188" s="173">
        <v>1</v>
      </c>
      <c r="Q188" s="173">
        <v>9</v>
      </c>
      <c r="R188" s="173">
        <v>1</v>
      </c>
      <c r="S188" s="175">
        <v>481700</v>
      </c>
      <c r="T188" s="173">
        <v>0</v>
      </c>
      <c r="U188" s="173">
        <v>1</v>
      </c>
      <c r="V188" s="173">
        <v>0</v>
      </c>
      <c r="W188" s="211"/>
      <c r="X188" s="173">
        <v>0</v>
      </c>
      <c r="Y188" s="211">
        <v>0</v>
      </c>
      <c r="Z188" s="174">
        <f>S188*R188*K188*EXP(-Definitions!$E$4*tidycapex!V188)*U188</f>
        <v>481700</v>
      </c>
      <c r="AA188" s="174">
        <f>CEILING(Z188/Definitions!$F$10,10)</f>
        <v>9450</v>
      </c>
      <c r="AB188" s="176">
        <v>1</v>
      </c>
      <c r="AC188" s="177" t="s">
        <v>240</v>
      </c>
      <c r="AD188" s="177" t="s">
        <v>241</v>
      </c>
    </row>
    <row r="189" spans="1:30" s="8" customFormat="1" ht="36" x14ac:dyDescent="0.25">
      <c r="A189" s="170">
        <v>139</v>
      </c>
      <c r="B189" s="171" t="s">
        <v>242</v>
      </c>
      <c r="C189" s="171" t="s">
        <v>26</v>
      </c>
      <c r="D189" s="172" t="s">
        <v>236</v>
      </c>
      <c r="E189" s="171" t="s">
        <v>194</v>
      </c>
      <c r="F189" s="171" t="s">
        <v>140</v>
      </c>
      <c r="G189" s="171" t="s">
        <v>243</v>
      </c>
      <c r="H189" s="171" t="s">
        <v>524</v>
      </c>
      <c r="I189" s="171" t="s">
        <v>140</v>
      </c>
      <c r="J189" s="173">
        <v>2006</v>
      </c>
      <c r="K189" s="174">
        <v>1</v>
      </c>
      <c r="L189" s="211"/>
      <c r="M189" s="173" t="s">
        <v>236</v>
      </c>
      <c r="N189" s="173">
        <v>0</v>
      </c>
      <c r="O189" s="173">
        <v>1</v>
      </c>
      <c r="P189" s="173">
        <v>1</v>
      </c>
      <c r="Q189" s="173">
        <v>9</v>
      </c>
      <c r="R189" s="173">
        <v>1</v>
      </c>
      <c r="S189" s="175">
        <v>529900</v>
      </c>
      <c r="T189" s="173">
        <v>0</v>
      </c>
      <c r="U189" s="173">
        <v>1</v>
      </c>
      <c r="V189" s="173">
        <v>0</v>
      </c>
      <c r="W189" s="211"/>
      <c r="X189" s="173">
        <v>0</v>
      </c>
      <c r="Y189" s="211">
        <v>0</v>
      </c>
      <c r="Z189" s="174">
        <f>S189*R189*K189*EXP(-Definitions!$E$4*tidycapex!V189)*U189</f>
        <v>529900</v>
      </c>
      <c r="AA189" s="174">
        <f>CEILING(Z189/Definitions!$F$10,10)</f>
        <v>10400</v>
      </c>
      <c r="AB189" s="176">
        <v>1</v>
      </c>
      <c r="AC189" s="177" t="s">
        <v>244</v>
      </c>
      <c r="AD189" s="177" t="s">
        <v>567</v>
      </c>
    </row>
    <row r="190" spans="1:30" s="8" customFormat="1" ht="48" x14ac:dyDescent="0.25">
      <c r="A190" s="170">
        <v>140</v>
      </c>
      <c r="B190" s="171" t="s">
        <v>245</v>
      </c>
      <c r="C190" s="171" t="s">
        <v>26</v>
      </c>
      <c r="D190" s="172" t="s">
        <v>236</v>
      </c>
      <c r="E190" s="171" t="s">
        <v>194</v>
      </c>
      <c r="F190" s="171" t="s">
        <v>140</v>
      </c>
      <c r="G190" s="171" t="s">
        <v>246</v>
      </c>
      <c r="H190" s="171" t="s">
        <v>524</v>
      </c>
      <c r="I190" s="171" t="s">
        <v>140</v>
      </c>
      <c r="J190" s="173">
        <v>2006</v>
      </c>
      <c r="K190" s="174">
        <v>1</v>
      </c>
      <c r="L190" s="211"/>
      <c r="M190" s="173" t="s">
        <v>236</v>
      </c>
      <c r="N190" s="173">
        <v>0</v>
      </c>
      <c r="O190" s="173">
        <v>1</v>
      </c>
      <c r="P190" s="173">
        <v>1</v>
      </c>
      <c r="Q190" s="173">
        <v>9</v>
      </c>
      <c r="R190" s="173">
        <v>1</v>
      </c>
      <c r="S190" s="175">
        <v>291500</v>
      </c>
      <c r="T190" s="173">
        <v>0</v>
      </c>
      <c r="U190" s="173">
        <v>1</v>
      </c>
      <c r="V190" s="173">
        <v>0</v>
      </c>
      <c r="W190" s="211"/>
      <c r="X190" s="173">
        <v>0</v>
      </c>
      <c r="Y190" s="175">
        <v>0</v>
      </c>
      <c r="Z190" s="174">
        <f>S190*R190*K190*EXP(-Definitions!$E$4*tidycapex!V190)*U190</f>
        <v>291500</v>
      </c>
      <c r="AA190" s="174">
        <f>CEILING(Z190/Definitions!$F$10,10)</f>
        <v>5720</v>
      </c>
      <c r="AB190" s="176">
        <v>1</v>
      </c>
      <c r="AC190" s="177" t="s">
        <v>247</v>
      </c>
      <c r="AD190" s="177" t="s">
        <v>568</v>
      </c>
    </row>
    <row r="191" spans="1:30" s="8" customFormat="1" ht="15" x14ac:dyDescent="0.25">
      <c r="A191" s="170">
        <v>141</v>
      </c>
      <c r="B191" s="171" t="s">
        <v>328</v>
      </c>
      <c r="C191" s="171" t="s">
        <v>22</v>
      </c>
      <c r="D191" s="172">
        <v>1</v>
      </c>
      <c r="E191" s="171" t="s">
        <v>194</v>
      </c>
      <c r="F191" s="171" t="s">
        <v>140</v>
      </c>
      <c r="G191" s="171" t="s">
        <v>195</v>
      </c>
      <c r="H191" s="171" t="s">
        <v>196</v>
      </c>
      <c r="I191" s="171" t="s">
        <v>140</v>
      </c>
      <c r="J191" s="173">
        <v>2006</v>
      </c>
      <c r="K191" s="174">
        <v>3300</v>
      </c>
      <c r="L191" s="211"/>
      <c r="M191" s="173" t="s">
        <v>139</v>
      </c>
      <c r="N191" s="173">
        <v>5</v>
      </c>
      <c r="O191" s="173">
        <v>2</v>
      </c>
      <c r="P191" s="173">
        <v>1</v>
      </c>
      <c r="Q191" s="173">
        <v>5</v>
      </c>
      <c r="R191" s="173">
        <v>1</v>
      </c>
      <c r="S191" s="175">
        <v>250</v>
      </c>
      <c r="T191" s="173">
        <v>10</v>
      </c>
      <c r="U191" s="173">
        <v>1</v>
      </c>
      <c r="V191" s="173">
        <v>0</v>
      </c>
      <c r="W191" s="211"/>
      <c r="X191" s="173">
        <v>0</v>
      </c>
      <c r="Y191" s="175"/>
      <c r="Z191" s="174">
        <f>S191*R191*K191*EXP(-Definitions!$E$4*tidycapex!V191)*U191</f>
        <v>825000</v>
      </c>
      <c r="AA191" s="174">
        <f>CEILING(Z191/Definitions!$F$10,10)</f>
        <v>16180</v>
      </c>
      <c r="AB191" s="176">
        <v>1</v>
      </c>
      <c r="AC191" s="177" t="s">
        <v>329</v>
      </c>
      <c r="AD191" s="171" t="s">
        <v>330</v>
      </c>
    </row>
    <row r="192" spans="1:30" s="8" customFormat="1" ht="15" x14ac:dyDescent="0.25">
      <c r="A192" s="170">
        <v>141</v>
      </c>
      <c r="B192" s="171" t="s">
        <v>328</v>
      </c>
      <c r="C192" s="171" t="s">
        <v>22</v>
      </c>
      <c r="D192" s="172">
        <v>1</v>
      </c>
      <c r="E192" s="171" t="s">
        <v>194</v>
      </c>
      <c r="F192" s="171" t="s">
        <v>140</v>
      </c>
      <c r="G192" s="171" t="s">
        <v>195</v>
      </c>
      <c r="H192" s="171" t="s">
        <v>196</v>
      </c>
      <c r="I192" s="171" t="s">
        <v>140</v>
      </c>
      <c r="J192" s="173">
        <v>2006</v>
      </c>
      <c r="K192" s="174">
        <v>3300</v>
      </c>
      <c r="L192" s="211"/>
      <c r="M192" s="173" t="s">
        <v>139</v>
      </c>
      <c r="N192" s="173">
        <v>0</v>
      </c>
      <c r="O192" s="173">
        <v>1</v>
      </c>
      <c r="P192" s="173">
        <v>1</v>
      </c>
      <c r="Q192" s="173">
        <v>8</v>
      </c>
      <c r="R192" s="173">
        <v>1</v>
      </c>
      <c r="S192" s="175">
        <v>250</v>
      </c>
      <c r="T192" s="173">
        <v>10</v>
      </c>
      <c r="U192" s="173">
        <v>1</v>
      </c>
      <c r="V192" s="173">
        <v>10</v>
      </c>
      <c r="W192" s="211"/>
      <c r="X192" s="173">
        <v>0</v>
      </c>
      <c r="Y192" s="175"/>
      <c r="Z192" s="174">
        <f>S192*R192*K192*EXP(-Definitions!$E$4*tidycapex!V192)*U192</f>
        <v>825000</v>
      </c>
      <c r="AA192" s="174">
        <f>CEILING(Z192/Definitions!$F$10,10)</f>
        <v>16180</v>
      </c>
      <c r="AB192" s="176">
        <v>1</v>
      </c>
      <c r="AC192" s="177" t="s">
        <v>329</v>
      </c>
      <c r="AD192" s="177" t="s">
        <v>330</v>
      </c>
    </row>
    <row r="193" spans="1:30" s="8" customFormat="1" x14ac:dyDescent="0.25">
      <c r="A193" s="170">
        <v>141</v>
      </c>
      <c r="B193" s="171" t="s">
        <v>328</v>
      </c>
      <c r="C193" s="171" t="s">
        <v>22</v>
      </c>
      <c r="D193" s="172">
        <v>1</v>
      </c>
      <c r="E193" s="171" t="s">
        <v>194</v>
      </c>
      <c r="F193" s="171" t="s">
        <v>140</v>
      </c>
      <c r="G193" s="171" t="s">
        <v>195</v>
      </c>
      <c r="H193" s="171" t="s">
        <v>196</v>
      </c>
      <c r="I193" s="171" t="s">
        <v>140</v>
      </c>
      <c r="J193" s="173">
        <v>2006</v>
      </c>
      <c r="K193" s="174">
        <v>3300</v>
      </c>
      <c r="L193" s="174"/>
      <c r="M193" s="173" t="s">
        <v>139</v>
      </c>
      <c r="N193" s="173">
        <v>0</v>
      </c>
      <c r="O193" s="173">
        <v>1</v>
      </c>
      <c r="P193" s="173">
        <v>1</v>
      </c>
      <c r="Q193" s="173">
        <v>8</v>
      </c>
      <c r="R193" s="173">
        <v>1</v>
      </c>
      <c r="S193" s="175">
        <v>250</v>
      </c>
      <c r="T193" s="173">
        <v>10</v>
      </c>
      <c r="U193" s="173">
        <v>1</v>
      </c>
      <c r="V193" s="173">
        <v>20</v>
      </c>
      <c r="W193" s="173"/>
      <c r="X193" s="173">
        <v>0</v>
      </c>
      <c r="Y193" s="175"/>
      <c r="Z193" s="174">
        <f>S193*R193*K193*EXP(-Definitions!$E$4*tidycapex!V193)*U193</f>
        <v>825000</v>
      </c>
      <c r="AA193" s="174">
        <f>CEILING(Z193/Definitions!$F$10,10)</f>
        <v>16180</v>
      </c>
      <c r="AB193" s="176">
        <v>1</v>
      </c>
      <c r="AC193" s="177" t="s">
        <v>329</v>
      </c>
      <c r="AD193" s="177" t="s">
        <v>330</v>
      </c>
    </row>
    <row r="194" spans="1:30" s="8" customFormat="1" ht="24" x14ac:dyDescent="0.25">
      <c r="A194" s="170">
        <v>142</v>
      </c>
      <c r="B194" s="171" t="s">
        <v>336</v>
      </c>
      <c r="C194" s="171" t="s">
        <v>22</v>
      </c>
      <c r="D194" s="172">
        <v>1</v>
      </c>
      <c r="E194" s="171" t="s">
        <v>194</v>
      </c>
      <c r="F194" s="171" t="s">
        <v>140</v>
      </c>
      <c r="G194" s="171" t="s">
        <v>195</v>
      </c>
      <c r="H194" s="171" t="s">
        <v>196</v>
      </c>
      <c r="I194" s="171" t="s">
        <v>140</v>
      </c>
      <c r="J194" s="173">
        <v>2006</v>
      </c>
      <c r="K194" s="174">
        <v>1050</v>
      </c>
      <c r="L194" s="211"/>
      <c r="M194" s="173" t="s">
        <v>139</v>
      </c>
      <c r="N194" s="173">
        <v>5</v>
      </c>
      <c r="O194" s="173">
        <v>2</v>
      </c>
      <c r="P194" s="173">
        <v>1</v>
      </c>
      <c r="Q194" s="173">
        <v>5</v>
      </c>
      <c r="R194" s="173">
        <v>1</v>
      </c>
      <c r="S194" s="175">
        <v>150</v>
      </c>
      <c r="T194" s="173">
        <v>20</v>
      </c>
      <c r="U194" s="173">
        <v>1</v>
      </c>
      <c r="V194" s="173">
        <v>0</v>
      </c>
      <c r="W194" s="211"/>
      <c r="X194" s="211">
        <v>0</v>
      </c>
      <c r="Y194" s="211"/>
      <c r="Z194" s="174">
        <f>S194*R194*K194*EXP(-Definitions!$E$4*tidycapex!V194)*U194</f>
        <v>157500</v>
      </c>
      <c r="AA194" s="174">
        <f>CEILING(Z194/Definitions!$F$10,10)</f>
        <v>3090</v>
      </c>
      <c r="AB194" s="176">
        <v>1</v>
      </c>
      <c r="AC194" s="177" t="s">
        <v>337</v>
      </c>
      <c r="AD194" s="177" t="s">
        <v>338</v>
      </c>
    </row>
    <row r="195" spans="1:30" s="8" customFormat="1" ht="24" x14ac:dyDescent="0.25">
      <c r="A195" s="170">
        <v>142</v>
      </c>
      <c r="B195" s="171" t="s">
        <v>336</v>
      </c>
      <c r="C195" s="171" t="s">
        <v>22</v>
      </c>
      <c r="D195" s="172">
        <v>1</v>
      </c>
      <c r="E195" s="171" t="s">
        <v>194</v>
      </c>
      <c r="F195" s="171" t="s">
        <v>140</v>
      </c>
      <c r="G195" s="171" t="s">
        <v>195</v>
      </c>
      <c r="H195" s="171" t="s">
        <v>196</v>
      </c>
      <c r="I195" s="171" t="s">
        <v>140</v>
      </c>
      <c r="J195" s="173">
        <v>2006</v>
      </c>
      <c r="K195" s="174">
        <v>1050</v>
      </c>
      <c r="L195" s="211"/>
      <c r="M195" s="173" t="s">
        <v>139</v>
      </c>
      <c r="N195" s="173">
        <v>0</v>
      </c>
      <c r="O195" s="173">
        <v>1</v>
      </c>
      <c r="P195" s="173">
        <v>1</v>
      </c>
      <c r="Q195" s="173">
        <v>8</v>
      </c>
      <c r="R195" s="173">
        <v>1</v>
      </c>
      <c r="S195" s="175">
        <v>150</v>
      </c>
      <c r="T195" s="173">
        <v>20</v>
      </c>
      <c r="U195" s="173">
        <v>1</v>
      </c>
      <c r="V195" s="173">
        <v>20</v>
      </c>
      <c r="W195" s="211"/>
      <c r="X195" s="173">
        <v>0</v>
      </c>
      <c r="Y195" s="175"/>
      <c r="Z195" s="174">
        <f>S195*R195*K195*EXP(-Definitions!$E$4*tidycapex!V195)*U195</f>
        <v>157500</v>
      </c>
      <c r="AA195" s="174">
        <f>CEILING(Z195/Definitions!$F$10,10)</f>
        <v>3090</v>
      </c>
      <c r="AB195" s="176">
        <v>1</v>
      </c>
      <c r="AC195" s="177" t="s">
        <v>339</v>
      </c>
      <c r="AD195" s="177" t="s">
        <v>338</v>
      </c>
    </row>
    <row r="196" spans="1:30" s="8" customFormat="1" ht="36" x14ac:dyDescent="0.25">
      <c r="A196" s="170">
        <v>143</v>
      </c>
      <c r="B196" s="171" t="s">
        <v>343</v>
      </c>
      <c r="C196" s="171" t="s">
        <v>22</v>
      </c>
      <c r="D196" s="172">
        <v>1</v>
      </c>
      <c r="E196" s="171" t="s">
        <v>194</v>
      </c>
      <c r="F196" s="171" t="s">
        <v>140</v>
      </c>
      <c r="G196" s="171" t="s">
        <v>211</v>
      </c>
      <c r="H196" s="171" t="s">
        <v>212</v>
      </c>
      <c r="I196" s="171" t="s">
        <v>140</v>
      </c>
      <c r="J196" s="173">
        <v>2006</v>
      </c>
      <c r="K196" s="174">
        <v>84</v>
      </c>
      <c r="L196" s="211"/>
      <c r="M196" s="173" t="s">
        <v>332</v>
      </c>
      <c r="N196" s="173">
        <v>5</v>
      </c>
      <c r="O196" s="173">
        <v>2</v>
      </c>
      <c r="P196" s="173">
        <v>1</v>
      </c>
      <c r="Q196" s="173">
        <v>5</v>
      </c>
      <c r="R196" s="173">
        <v>1</v>
      </c>
      <c r="S196" s="175">
        <v>45000</v>
      </c>
      <c r="T196" s="173">
        <v>10</v>
      </c>
      <c r="U196" s="173">
        <v>1</v>
      </c>
      <c r="V196" s="173">
        <v>0</v>
      </c>
      <c r="W196" s="211"/>
      <c r="X196" s="173">
        <v>0</v>
      </c>
      <c r="Y196" s="175">
        <v>0</v>
      </c>
      <c r="Z196" s="174">
        <f>S196*R196*K196*EXP(-Definitions!$E$4*tidycapex!V196)*U196</f>
        <v>3780000</v>
      </c>
      <c r="AA196" s="174">
        <f>CEILING(Z196/Definitions!$F$10,10)</f>
        <v>74120</v>
      </c>
      <c r="AB196" s="176">
        <v>2</v>
      </c>
      <c r="AC196" s="177" t="s">
        <v>333</v>
      </c>
      <c r="AD196" s="177" t="s">
        <v>334</v>
      </c>
    </row>
    <row r="197" spans="1:30" s="8" customFormat="1" ht="24" x14ac:dyDescent="0.25">
      <c r="A197" s="170">
        <v>143</v>
      </c>
      <c r="B197" s="171" t="s">
        <v>343</v>
      </c>
      <c r="C197" s="171" t="s">
        <v>22</v>
      </c>
      <c r="D197" s="172">
        <v>1</v>
      </c>
      <c r="E197" s="171" t="s">
        <v>194</v>
      </c>
      <c r="F197" s="171" t="s">
        <v>140</v>
      </c>
      <c r="G197" s="171" t="s">
        <v>211</v>
      </c>
      <c r="H197" s="171" t="s">
        <v>212</v>
      </c>
      <c r="I197" s="171" t="s">
        <v>140</v>
      </c>
      <c r="J197" s="173">
        <v>2006</v>
      </c>
      <c r="K197" s="174">
        <v>84</v>
      </c>
      <c r="L197" s="211"/>
      <c r="M197" s="173" t="s">
        <v>332</v>
      </c>
      <c r="N197" s="173">
        <v>0</v>
      </c>
      <c r="O197" s="173">
        <v>1</v>
      </c>
      <c r="P197" s="173">
        <v>1</v>
      </c>
      <c r="Q197" s="173">
        <v>8</v>
      </c>
      <c r="R197" s="173">
        <v>1</v>
      </c>
      <c r="S197" s="175">
        <v>45000</v>
      </c>
      <c r="T197" s="173">
        <v>10</v>
      </c>
      <c r="U197" s="173">
        <v>1</v>
      </c>
      <c r="V197" s="173">
        <v>10</v>
      </c>
      <c r="W197" s="211"/>
      <c r="X197" s="173">
        <v>0</v>
      </c>
      <c r="Y197" s="175">
        <v>0</v>
      </c>
      <c r="Z197" s="174">
        <f>S197*R197*K197*EXP(-Definitions!$E$4*tidycapex!V197)*U197</f>
        <v>3780000</v>
      </c>
      <c r="AA197" s="174">
        <f>CEILING(Z197/Definitions!$F$10,10)</f>
        <v>74120</v>
      </c>
      <c r="AB197" s="176">
        <v>2</v>
      </c>
      <c r="AC197" s="177" t="s">
        <v>335</v>
      </c>
      <c r="AD197" s="177" t="s">
        <v>334</v>
      </c>
    </row>
    <row r="198" spans="1:30" s="8" customFormat="1" ht="24" x14ac:dyDescent="0.25">
      <c r="A198" s="170">
        <v>143</v>
      </c>
      <c r="B198" s="171" t="s">
        <v>343</v>
      </c>
      <c r="C198" s="171" t="s">
        <v>22</v>
      </c>
      <c r="D198" s="172">
        <v>1</v>
      </c>
      <c r="E198" s="171" t="s">
        <v>194</v>
      </c>
      <c r="F198" s="171" t="s">
        <v>140</v>
      </c>
      <c r="G198" s="171" t="s">
        <v>211</v>
      </c>
      <c r="H198" s="171" t="s">
        <v>212</v>
      </c>
      <c r="I198" s="171" t="s">
        <v>140</v>
      </c>
      <c r="J198" s="173">
        <v>2006</v>
      </c>
      <c r="K198" s="174">
        <v>84</v>
      </c>
      <c r="L198" s="211"/>
      <c r="M198" s="173" t="s">
        <v>332</v>
      </c>
      <c r="N198" s="173">
        <v>0</v>
      </c>
      <c r="O198" s="173">
        <v>1</v>
      </c>
      <c r="P198" s="173">
        <v>1</v>
      </c>
      <c r="Q198" s="173">
        <v>8</v>
      </c>
      <c r="R198" s="173">
        <v>1</v>
      </c>
      <c r="S198" s="175">
        <v>45000</v>
      </c>
      <c r="T198" s="173">
        <v>10</v>
      </c>
      <c r="U198" s="173">
        <v>1</v>
      </c>
      <c r="V198" s="173">
        <v>20</v>
      </c>
      <c r="W198" s="211"/>
      <c r="X198" s="173">
        <v>0</v>
      </c>
      <c r="Y198" s="211">
        <v>0</v>
      </c>
      <c r="Z198" s="174">
        <f>S198*R198*K198*EXP(-Definitions!$E$4*tidycapex!V198)*U198</f>
        <v>3780000</v>
      </c>
      <c r="AA198" s="174">
        <f>CEILING(Z198/Definitions!$F$10,10)</f>
        <v>74120</v>
      </c>
      <c r="AB198" s="176">
        <v>2</v>
      </c>
      <c r="AC198" s="177" t="s">
        <v>335</v>
      </c>
      <c r="AD198" s="177" t="s">
        <v>334</v>
      </c>
    </row>
    <row r="199" spans="1:30" s="8" customFormat="1" ht="108" x14ac:dyDescent="0.25">
      <c r="A199" s="170">
        <v>144</v>
      </c>
      <c r="B199" s="171" t="s">
        <v>560</v>
      </c>
      <c r="C199" s="171" t="s">
        <v>22</v>
      </c>
      <c r="D199" s="172">
        <v>1</v>
      </c>
      <c r="E199" s="171" t="s">
        <v>194</v>
      </c>
      <c r="F199" s="171" t="s">
        <v>140</v>
      </c>
      <c r="G199" s="171" t="s">
        <v>217</v>
      </c>
      <c r="H199" s="171" t="s">
        <v>218</v>
      </c>
      <c r="I199" s="171" t="s">
        <v>140</v>
      </c>
      <c r="J199" s="173">
        <v>2006</v>
      </c>
      <c r="K199" s="174">
        <v>1050</v>
      </c>
      <c r="L199" s="211"/>
      <c r="M199" s="173" t="s">
        <v>139</v>
      </c>
      <c r="N199" s="173">
        <v>5</v>
      </c>
      <c r="O199" s="173">
        <v>2</v>
      </c>
      <c r="P199" s="173">
        <v>1</v>
      </c>
      <c r="Q199" s="173">
        <v>5</v>
      </c>
      <c r="R199" s="173">
        <v>1</v>
      </c>
      <c r="S199" s="175">
        <v>1000</v>
      </c>
      <c r="T199" s="173">
        <v>25</v>
      </c>
      <c r="U199" s="173">
        <v>1</v>
      </c>
      <c r="V199" s="173">
        <v>0</v>
      </c>
      <c r="W199" s="211"/>
      <c r="X199" s="173">
        <v>0</v>
      </c>
      <c r="Y199" s="211"/>
      <c r="Z199" s="174">
        <f>S199*R199*K199*EXP(-Definitions!$E$4*tidycapex!V199)*U199</f>
        <v>1050000</v>
      </c>
      <c r="AA199" s="174">
        <f>CEILING(Z199/Definitions!$F$10,10)</f>
        <v>20590</v>
      </c>
      <c r="AB199" s="176">
        <v>2</v>
      </c>
      <c r="AC199" s="177" t="s">
        <v>589</v>
      </c>
      <c r="AD199" s="177" t="s">
        <v>590</v>
      </c>
    </row>
    <row r="200" spans="1:30" s="8" customFormat="1" ht="120" x14ac:dyDescent="0.25">
      <c r="A200" s="170">
        <v>145</v>
      </c>
      <c r="B200" s="171" t="s">
        <v>269</v>
      </c>
      <c r="C200" s="171" t="s">
        <v>22</v>
      </c>
      <c r="D200" s="172">
        <v>1</v>
      </c>
      <c r="E200" s="171" t="s">
        <v>194</v>
      </c>
      <c r="F200" s="171" t="s">
        <v>140</v>
      </c>
      <c r="G200" s="171" t="s">
        <v>364</v>
      </c>
      <c r="H200" s="171" t="s">
        <v>364</v>
      </c>
      <c r="I200" s="171" t="s">
        <v>140</v>
      </c>
      <c r="J200" s="173">
        <v>2006</v>
      </c>
      <c r="K200" s="174">
        <v>1</v>
      </c>
      <c r="L200" s="211"/>
      <c r="M200" s="173" t="s">
        <v>236</v>
      </c>
      <c r="N200" s="173">
        <v>3</v>
      </c>
      <c r="O200" s="173">
        <v>2</v>
      </c>
      <c r="P200" s="173">
        <v>1</v>
      </c>
      <c r="Q200" s="173">
        <v>5</v>
      </c>
      <c r="R200" s="173">
        <v>1</v>
      </c>
      <c r="S200" s="175">
        <v>465000</v>
      </c>
      <c r="T200" s="173">
        <v>0</v>
      </c>
      <c r="U200" s="173">
        <v>1</v>
      </c>
      <c r="V200" s="173">
        <v>0</v>
      </c>
      <c r="W200" s="211"/>
      <c r="X200" s="173"/>
      <c r="Y200" s="211"/>
      <c r="Z200" s="174">
        <f>S200*R200*K200*EXP(-Definitions!$E$4*tidycapex!V200)*U200</f>
        <v>465000</v>
      </c>
      <c r="AA200" s="174">
        <f>CEILING(Z200/Definitions!$F$10,10)</f>
        <v>9120</v>
      </c>
      <c r="AB200" s="176">
        <v>1</v>
      </c>
      <c r="AC200" s="177" t="s">
        <v>591</v>
      </c>
      <c r="AD200" s="177" t="s">
        <v>591</v>
      </c>
    </row>
    <row r="201" spans="1:30" s="8" customFormat="1" ht="24" x14ac:dyDescent="0.25">
      <c r="A201" s="170">
        <v>146</v>
      </c>
      <c r="B201" s="171" t="s">
        <v>238</v>
      </c>
      <c r="C201" s="171" t="s">
        <v>22</v>
      </c>
      <c r="D201" s="172" t="s">
        <v>236</v>
      </c>
      <c r="E201" s="171" t="s">
        <v>194</v>
      </c>
      <c r="F201" s="171" t="s">
        <v>140</v>
      </c>
      <c r="G201" s="171" t="s">
        <v>239</v>
      </c>
      <c r="H201" s="171" t="s">
        <v>524</v>
      </c>
      <c r="I201" s="171" t="s">
        <v>140</v>
      </c>
      <c r="J201" s="173">
        <v>2006</v>
      </c>
      <c r="K201" s="174">
        <v>1</v>
      </c>
      <c r="L201" s="211"/>
      <c r="M201" s="173" t="s">
        <v>236</v>
      </c>
      <c r="N201" s="173">
        <v>0</v>
      </c>
      <c r="O201" s="173">
        <v>1</v>
      </c>
      <c r="P201" s="173">
        <v>1</v>
      </c>
      <c r="Q201" s="173">
        <v>9</v>
      </c>
      <c r="R201" s="173">
        <v>1</v>
      </c>
      <c r="S201" s="175">
        <v>627800</v>
      </c>
      <c r="T201" s="173">
        <v>0</v>
      </c>
      <c r="U201" s="173">
        <v>1</v>
      </c>
      <c r="V201" s="173">
        <v>0</v>
      </c>
      <c r="W201" s="211"/>
      <c r="X201" s="173">
        <v>0</v>
      </c>
      <c r="Y201" s="211">
        <v>0</v>
      </c>
      <c r="Z201" s="174">
        <f>S201*R201*K201*EXP(-Definitions!$E$4*tidycapex!V201)*U201</f>
        <v>627800</v>
      </c>
      <c r="AA201" s="174">
        <f>CEILING(Z201/Definitions!$F$10,10)</f>
        <v>12310</v>
      </c>
      <c r="AB201" s="176">
        <v>1</v>
      </c>
      <c r="AC201" s="177" t="s">
        <v>240</v>
      </c>
      <c r="AD201" s="177" t="s">
        <v>241</v>
      </c>
    </row>
    <row r="202" spans="1:30" s="8" customFormat="1" ht="36" x14ac:dyDescent="0.25">
      <c r="A202" s="170">
        <v>147</v>
      </c>
      <c r="B202" s="171" t="s">
        <v>242</v>
      </c>
      <c r="C202" s="171" t="s">
        <v>22</v>
      </c>
      <c r="D202" s="172" t="s">
        <v>236</v>
      </c>
      <c r="E202" s="171" t="s">
        <v>194</v>
      </c>
      <c r="F202" s="171" t="s">
        <v>140</v>
      </c>
      <c r="G202" s="171" t="s">
        <v>243</v>
      </c>
      <c r="H202" s="171" t="s">
        <v>524</v>
      </c>
      <c r="I202" s="171" t="s">
        <v>140</v>
      </c>
      <c r="J202" s="173">
        <v>2006</v>
      </c>
      <c r="K202" s="174">
        <v>1</v>
      </c>
      <c r="L202" s="211"/>
      <c r="M202" s="173" t="s">
        <v>236</v>
      </c>
      <c r="N202" s="173">
        <v>0</v>
      </c>
      <c r="O202" s="173">
        <v>1</v>
      </c>
      <c r="P202" s="173">
        <v>1</v>
      </c>
      <c r="Q202" s="173">
        <v>9</v>
      </c>
      <c r="R202" s="173">
        <v>1</v>
      </c>
      <c r="S202" s="175">
        <v>690600</v>
      </c>
      <c r="T202" s="173">
        <v>0</v>
      </c>
      <c r="U202" s="173">
        <v>1</v>
      </c>
      <c r="V202" s="173">
        <v>0</v>
      </c>
      <c r="W202" s="211"/>
      <c r="X202" s="173">
        <v>0</v>
      </c>
      <c r="Y202" s="211">
        <v>0</v>
      </c>
      <c r="Z202" s="174">
        <f>S202*R202*K202*EXP(-Definitions!$E$4*tidycapex!V202)*U202</f>
        <v>690600</v>
      </c>
      <c r="AA202" s="174">
        <f>CEILING(Z202/Definitions!$F$10,10)</f>
        <v>13550</v>
      </c>
      <c r="AB202" s="176">
        <v>1</v>
      </c>
      <c r="AC202" s="177" t="s">
        <v>244</v>
      </c>
      <c r="AD202" s="177" t="s">
        <v>567</v>
      </c>
    </row>
    <row r="203" spans="1:30" s="8" customFormat="1" ht="48" x14ac:dyDescent="0.25">
      <c r="A203" s="170">
        <v>148</v>
      </c>
      <c r="B203" s="171" t="s">
        <v>245</v>
      </c>
      <c r="C203" s="171" t="s">
        <v>22</v>
      </c>
      <c r="D203" s="172" t="s">
        <v>236</v>
      </c>
      <c r="E203" s="171" t="s">
        <v>194</v>
      </c>
      <c r="F203" s="171" t="s">
        <v>140</v>
      </c>
      <c r="G203" s="171" t="s">
        <v>246</v>
      </c>
      <c r="H203" s="171" t="s">
        <v>524</v>
      </c>
      <c r="I203" s="171" t="s">
        <v>140</v>
      </c>
      <c r="J203" s="173">
        <v>2006</v>
      </c>
      <c r="K203" s="174">
        <v>1</v>
      </c>
      <c r="L203" s="211"/>
      <c r="M203" s="173" t="s">
        <v>236</v>
      </c>
      <c r="N203" s="173">
        <v>0</v>
      </c>
      <c r="O203" s="173">
        <v>1</v>
      </c>
      <c r="P203" s="173">
        <v>1</v>
      </c>
      <c r="Q203" s="173">
        <v>9</v>
      </c>
      <c r="R203" s="173">
        <v>1</v>
      </c>
      <c r="S203" s="175">
        <v>379800</v>
      </c>
      <c r="T203" s="173">
        <v>0</v>
      </c>
      <c r="U203" s="173">
        <v>1</v>
      </c>
      <c r="V203" s="173">
        <v>0</v>
      </c>
      <c r="W203" s="211"/>
      <c r="X203" s="173">
        <v>0</v>
      </c>
      <c r="Y203" s="175">
        <v>0</v>
      </c>
      <c r="Z203" s="174">
        <f>S203*R203*K203*EXP(-Definitions!$E$4*tidycapex!V203)*U203</f>
        <v>379800</v>
      </c>
      <c r="AA203" s="174">
        <f>CEILING(Z203/Definitions!$F$10,10)</f>
        <v>7450</v>
      </c>
      <c r="AB203" s="176">
        <v>1</v>
      </c>
      <c r="AC203" s="177" t="s">
        <v>247</v>
      </c>
      <c r="AD203" s="177" t="s">
        <v>568</v>
      </c>
    </row>
    <row r="204" spans="1:30" s="8" customFormat="1" ht="15" x14ac:dyDescent="0.25">
      <c r="A204" s="170">
        <v>149</v>
      </c>
      <c r="B204" s="171" t="s">
        <v>328</v>
      </c>
      <c r="C204" s="171" t="s">
        <v>23</v>
      </c>
      <c r="D204" s="172">
        <v>1</v>
      </c>
      <c r="E204" s="171" t="s">
        <v>194</v>
      </c>
      <c r="F204" s="171" t="s">
        <v>140</v>
      </c>
      <c r="G204" s="171" t="s">
        <v>195</v>
      </c>
      <c r="H204" s="171" t="s">
        <v>196</v>
      </c>
      <c r="I204" s="171" t="s">
        <v>140</v>
      </c>
      <c r="J204" s="173">
        <v>2006</v>
      </c>
      <c r="K204" s="174">
        <v>4050</v>
      </c>
      <c r="L204" s="211"/>
      <c r="M204" s="173" t="s">
        <v>139</v>
      </c>
      <c r="N204" s="173">
        <v>5</v>
      </c>
      <c r="O204" s="173">
        <v>2</v>
      </c>
      <c r="P204" s="173">
        <v>1</v>
      </c>
      <c r="Q204" s="173">
        <v>5</v>
      </c>
      <c r="R204" s="173">
        <v>1</v>
      </c>
      <c r="S204" s="175">
        <v>250</v>
      </c>
      <c r="T204" s="173">
        <v>10</v>
      </c>
      <c r="U204" s="173">
        <v>1</v>
      </c>
      <c r="V204" s="173">
        <v>0</v>
      </c>
      <c r="W204" s="211"/>
      <c r="X204" s="173">
        <v>0</v>
      </c>
      <c r="Y204" s="175"/>
      <c r="Z204" s="174">
        <f>S204*R204*K204*EXP(-Definitions!$E$4*tidycapex!V204)*U204</f>
        <v>1012500</v>
      </c>
      <c r="AA204" s="174">
        <f>CEILING(Z204/Definitions!$F$10,10)</f>
        <v>19860</v>
      </c>
      <c r="AB204" s="176">
        <v>1</v>
      </c>
      <c r="AC204" s="177" t="s">
        <v>329</v>
      </c>
      <c r="AD204" s="171" t="s">
        <v>330</v>
      </c>
    </row>
    <row r="205" spans="1:30" s="8" customFormat="1" ht="15" x14ac:dyDescent="0.25">
      <c r="A205" s="170">
        <v>149</v>
      </c>
      <c r="B205" s="171" t="s">
        <v>328</v>
      </c>
      <c r="C205" s="171" t="s">
        <v>23</v>
      </c>
      <c r="D205" s="172">
        <v>1</v>
      </c>
      <c r="E205" s="171" t="s">
        <v>194</v>
      </c>
      <c r="F205" s="171" t="s">
        <v>140</v>
      </c>
      <c r="G205" s="171" t="s">
        <v>195</v>
      </c>
      <c r="H205" s="171" t="s">
        <v>196</v>
      </c>
      <c r="I205" s="171" t="s">
        <v>140</v>
      </c>
      <c r="J205" s="173">
        <v>2006</v>
      </c>
      <c r="K205" s="174">
        <v>4050</v>
      </c>
      <c r="L205" s="211"/>
      <c r="M205" s="173" t="s">
        <v>139</v>
      </c>
      <c r="N205" s="173">
        <v>0</v>
      </c>
      <c r="O205" s="173">
        <v>1</v>
      </c>
      <c r="P205" s="173">
        <v>1</v>
      </c>
      <c r="Q205" s="173">
        <v>8</v>
      </c>
      <c r="R205" s="173">
        <v>1</v>
      </c>
      <c r="S205" s="175">
        <v>250</v>
      </c>
      <c r="T205" s="173">
        <v>10</v>
      </c>
      <c r="U205" s="173">
        <v>1</v>
      </c>
      <c r="V205" s="173">
        <v>10</v>
      </c>
      <c r="W205" s="211"/>
      <c r="X205" s="173">
        <v>0</v>
      </c>
      <c r="Y205" s="175"/>
      <c r="Z205" s="174">
        <f>S205*R205*K205*EXP(-Definitions!$E$4*tidycapex!V205)*U205</f>
        <v>1012500</v>
      </c>
      <c r="AA205" s="174">
        <f>CEILING(Z205/Definitions!$F$10,10)</f>
        <v>19860</v>
      </c>
      <c r="AB205" s="176">
        <v>1</v>
      </c>
      <c r="AC205" s="177" t="s">
        <v>329</v>
      </c>
      <c r="AD205" s="171" t="s">
        <v>330</v>
      </c>
    </row>
    <row r="206" spans="1:30" s="8" customFormat="1" ht="15" x14ac:dyDescent="0.25">
      <c r="A206" s="170">
        <v>149</v>
      </c>
      <c r="B206" s="171" t="s">
        <v>328</v>
      </c>
      <c r="C206" s="171" t="s">
        <v>23</v>
      </c>
      <c r="D206" s="172">
        <v>1</v>
      </c>
      <c r="E206" s="171" t="s">
        <v>194</v>
      </c>
      <c r="F206" s="171" t="s">
        <v>140</v>
      </c>
      <c r="G206" s="171" t="s">
        <v>195</v>
      </c>
      <c r="H206" s="171" t="s">
        <v>196</v>
      </c>
      <c r="I206" s="171" t="s">
        <v>140</v>
      </c>
      <c r="J206" s="173">
        <v>2006</v>
      </c>
      <c r="K206" s="174">
        <v>4050</v>
      </c>
      <c r="L206" s="211"/>
      <c r="M206" s="173" t="s">
        <v>139</v>
      </c>
      <c r="N206" s="173">
        <v>0</v>
      </c>
      <c r="O206" s="173">
        <v>1</v>
      </c>
      <c r="P206" s="173">
        <v>1</v>
      </c>
      <c r="Q206" s="173">
        <v>8</v>
      </c>
      <c r="R206" s="173">
        <v>1</v>
      </c>
      <c r="S206" s="175">
        <v>250</v>
      </c>
      <c r="T206" s="173">
        <v>10</v>
      </c>
      <c r="U206" s="173">
        <v>1</v>
      </c>
      <c r="V206" s="173">
        <v>20</v>
      </c>
      <c r="W206" s="211"/>
      <c r="X206" s="173">
        <v>0</v>
      </c>
      <c r="Y206" s="175"/>
      <c r="Z206" s="174">
        <f>S206*R206*K206*EXP(-Definitions!$E$4*tidycapex!V206)*U206</f>
        <v>1012500</v>
      </c>
      <c r="AA206" s="174">
        <f>CEILING(Z206/Definitions!$F$10,10)</f>
        <v>19860</v>
      </c>
      <c r="AB206" s="176">
        <v>1</v>
      </c>
      <c r="AC206" s="177" t="s">
        <v>329</v>
      </c>
      <c r="AD206" s="171" t="s">
        <v>330</v>
      </c>
    </row>
    <row r="207" spans="1:30" s="8" customFormat="1" ht="24" x14ac:dyDescent="0.25">
      <c r="A207" s="170">
        <v>150</v>
      </c>
      <c r="B207" s="171" t="s">
        <v>336</v>
      </c>
      <c r="C207" s="171" t="s">
        <v>23</v>
      </c>
      <c r="D207" s="172">
        <v>1</v>
      </c>
      <c r="E207" s="171" t="s">
        <v>194</v>
      </c>
      <c r="F207" s="171" t="s">
        <v>140</v>
      </c>
      <c r="G207" s="171" t="s">
        <v>195</v>
      </c>
      <c r="H207" s="171" t="s">
        <v>196</v>
      </c>
      <c r="I207" s="171" t="s">
        <v>140</v>
      </c>
      <c r="J207" s="173">
        <v>2006</v>
      </c>
      <c r="K207" s="174">
        <v>1300</v>
      </c>
      <c r="L207" s="174"/>
      <c r="M207" s="173" t="s">
        <v>139</v>
      </c>
      <c r="N207" s="173">
        <v>5</v>
      </c>
      <c r="O207" s="173">
        <v>2</v>
      </c>
      <c r="P207" s="173">
        <v>1</v>
      </c>
      <c r="Q207" s="173">
        <v>5</v>
      </c>
      <c r="R207" s="173">
        <v>1</v>
      </c>
      <c r="S207" s="175">
        <v>150</v>
      </c>
      <c r="T207" s="173">
        <v>20</v>
      </c>
      <c r="U207" s="173">
        <v>1</v>
      </c>
      <c r="V207" s="173">
        <v>0</v>
      </c>
      <c r="W207" s="173"/>
      <c r="X207" s="173">
        <v>0</v>
      </c>
      <c r="Y207" s="175"/>
      <c r="Z207" s="174">
        <f>S207*R207*K207*EXP(-Definitions!$E$4*tidycapex!V207)*U207</f>
        <v>195000</v>
      </c>
      <c r="AA207" s="174">
        <f>CEILING(Z207/Definitions!$F$10,10)</f>
        <v>3830</v>
      </c>
      <c r="AB207" s="176">
        <v>1</v>
      </c>
      <c r="AC207" s="177" t="s">
        <v>337</v>
      </c>
      <c r="AD207" s="177" t="s">
        <v>338</v>
      </c>
    </row>
    <row r="208" spans="1:30" s="8" customFormat="1" ht="24" x14ac:dyDescent="0.25">
      <c r="A208" s="170">
        <v>150</v>
      </c>
      <c r="B208" s="171" t="s">
        <v>336</v>
      </c>
      <c r="C208" s="171" t="s">
        <v>23</v>
      </c>
      <c r="D208" s="172">
        <v>1</v>
      </c>
      <c r="E208" s="171" t="s">
        <v>194</v>
      </c>
      <c r="F208" s="171" t="s">
        <v>140</v>
      </c>
      <c r="G208" s="171" t="s">
        <v>195</v>
      </c>
      <c r="H208" s="171" t="s">
        <v>196</v>
      </c>
      <c r="I208" s="171" t="s">
        <v>140</v>
      </c>
      <c r="J208" s="173">
        <v>2006</v>
      </c>
      <c r="K208" s="174">
        <v>1300</v>
      </c>
      <c r="L208" s="211"/>
      <c r="M208" s="173" t="s">
        <v>139</v>
      </c>
      <c r="N208" s="173">
        <v>0</v>
      </c>
      <c r="O208" s="173">
        <v>1</v>
      </c>
      <c r="P208" s="173">
        <v>1</v>
      </c>
      <c r="Q208" s="173">
        <v>8</v>
      </c>
      <c r="R208" s="173">
        <v>1</v>
      </c>
      <c r="S208" s="175">
        <v>150</v>
      </c>
      <c r="T208" s="173">
        <v>20</v>
      </c>
      <c r="U208" s="173">
        <v>1</v>
      </c>
      <c r="V208" s="173">
        <v>20</v>
      </c>
      <c r="W208" s="211"/>
      <c r="X208" s="173">
        <v>0</v>
      </c>
      <c r="Y208" s="175"/>
      <c r="Z208" s="174">
        <f>S208*R208*K208*EXP(-Definitions!$E$4*tidycapex!V208)*U208</f>
        <v>195000</v>
      </c>
      <c r="AA208" s="174">
        <f>CEILING(Z208/Definitions!$F$10,10)</f>
        <v>3830</v>
      </c>
      <c r="AB208" s="176">
        <v>1</v>
      </c>
      <c r="AC208" s="177" t="s">
        <v>339</v>
      </c>
      <c r="AD208" s="177" t="s">
        <v>338</v>
      </c>
    </row>
    <row r="209" spans="1:30" s="8" customFormat="1" ht="36" x14ac:dyDescent="0.25">
      <c r="A209" s="170">
        <v>151</v>
      </c>
      <c r="B209" s="171" t="s">
        <v>331</v>
      </c>
      <c r="C209" s="171" t="s">
        <v>23</v>
      </c>
      <c r="D209" s="172">
        <v>1</v>
      </c>
      <c r="E209" s="171" t="s">
        <v>194</v>
      </c>
      <c r="F209" s="171" t="s">
        <v>140</v>
      </c>
      <c r="G209" s="171" t="s">
        <v>211</v>
      </c>
      <c r="H209" s="171" t="s">
        <v>212</v>
      </c>
      <c r="I209" s="171" t="s">
        <v>140</v>
      </c>
      <c r="J209" s="173">
        <v>2006</v>
      </c>
      <c r="K209" s="174">
        <v>105</v>
      </c>
      <c r="L209" s="211"/>
      <c r="M209" s="173" t="s">
        <v>332</v>
      </c>
      <c r="N209" s="173">
        <v>5</v>
      </c>
      <c r="O209" s="173">
        <v>2</v>
      </c>
      <c r="P209" s="173">
        <v>1</v>
      </c>
      <c r="Q209" s="173">
        <v>5</v>
      </c>
      <c r="R209" s="173">
        <v>1</v>
      </c>
      <c r="S209" s="175">
        <v>30000</v>
      </c>
      <c r="T209" s="173">
        <v>10</v>
      </c>
      <c r="U209" s="173">
        <v>1</v>
      </c>
      <c r="V209" s="173">
        <v>0</v>
      </c>
      <c r="W209" s="211"/>
      <c r="X209" s="173">
        <v>0</v>
      </c>
      <c r="Y209" s="175">
        <v>0</v>
      </c>
      <c r="Z209" s="174">
        <f>S209*R209*K209*EXP(-Definitions!$E$4*tidycapex!V209)*U209</f>
        <v>3150000</v>
      </c>
      <c r="AA209" s="174">
        <f>CEILING(Z209/Definitions!$F$10,10)</f>
        <v>61770</v>
      </c>
      <c r="AB209" s="176">
        <v>2</v>
      </c>
      <c r="AC209" s="177" t="s">
        <v>333</v>
      </c>
      <c r="AD209" s="177" t="s">
        <v>334</v>
      </c>
    </row>
    <row r="210" spans="1:30" s="8" customFormat="1" ht="24" x14ac:dyDescent="0.25">
      <c r="A210" s="170">
        <v>151</v>
      </c>
      <c r="B210" s="171" t="s">
        <v>331</v>
      </c>
      <c r="C210" s="171" t="s">
        <v>23</v>
      </c>
      <c r="D210" s="172">
        <v>1</v>
      </c>
      <c r="E210" s="171" t="s">
        <v>194</v>
      </c>
      <c r="F210" s="171" t="s">
        <v>140</v>
      </c>
      <c r="G210" s="171" t="s">
        <v>211</v>
      </c>
      <c r="H210" s="171" t="s">
        <v>212</v>
      </c>
      <c r="I210" s="171" t="s">
        <v>140</v>
      </c>
      <c r="J210" s="173">
        <v>2006</v>
      </c>
      <c r="K210" s="174">
        <v>105</v>
      </c>
      <c r="L210" s="211"/>
      <c r="M210" s="173" t="s">
        <v>332</v>
      </c>
      <c r="N210" s="173">
        <v>0</v>
      </c>
      <c r="O210" s="173">
        <v>1</v>
      </c>
      <c r="P210" s="173">
        <v>1</v>
      </c>
      <c r="Q210" s="173">
        <v>8</v>
      </c>
      <c r="R210" s="173">
        <v>1</v>
      </c>
      <c r="S210" s="175">
        <v>30000</v>
      </c>
      <c r="T210" s="173">
        <v>10</v>
      </c>
      <c r="U210" s="173">
        <v>1</v>
      </c>
      <c r="V210" s="173">
        <v>10</v>
      </c>
      <c r="W210" s="211"/>
      <c r="X210" s="173">
        <v>0</v>
      </c>
      <c r="Y210" s="175">
        <v>0</v>
      </c>
      <c r="Z210" s="174">
        <f>S210*R210*K210*EXP(-Definitions!$E$4*tidycapex!V210)*U210</f>
        <v>3150000</v>
      </c>
      <c r="AA210" s="174">
        <f>CEILING(Z210/Definitions!$F$10,10)</f>
        <v>61770</v>
      </c>
      <c r="AB210" s="176">
        <v>2</v>
      </c>
      <c r="AC210" s="177" t="s">
        <v>335</v>
      </c>
      <c r="AD210" s="177" t="s">
        <v>334</v>
      </c>
    </row>
    <row r="211" spans="1:30" s="8" customFormat="1" ht="24" x14ac:dyDescent="0.25">
      <c r="A211" s="170">
        <v>151</v>
      </c>
      <c r="B211" s="171" t="s">
        <v>331</v>
      </c>
      <c r="C211" s="171" t="s">
        <v>23</v>
      </c>
      <c r="D211" s="172">
        <v>1</v>
      </c>
      <c r="E211" s="171" t="s">
        <v>194</v>
      </c>
      <c r="F211" s="171" t="s">
        <v>140</v>
      </c>
      <c r="G211" s="171" t="s">
        <v>211</v>
      </c>
      <c r="H211" s="171" t="s">
        <v>212</v>
      </c>
      <c r="I211" s="171" t="s">
        <v>140</v>
      </c>
      <c r="J211" s="173">
        <v>2006</v>
      </c>
      <c r="K211" s="174">
        <v>105</v>
      </c>
      <c r="L211" s="211"/>
      <c r="M211" s="173" t="s">
        <v>332</v>
      </c>
      <c r="N211" s="173">
        <v>0</v>
      </c>
      <c r="O211" s="173">
        <v>1</v>
      </c>
      <c r="P211" s="173">
        <v>1</v>
      </c>
      <c r="Q211" s="173">
        <v>8</v>
      </c>
      <c r="R211" s="173">
        <v>1</v>
      </c>
      <c r="S211" s="175">
        <v>30000</v>
      </c>
      <c r="T211" s="173">
        <v>10</v>
      </c>
      <c r="U211" s="173">
        <v>1</v>
      </c>
      <c r="V211" s="173">
        <v>20</v>
      </c>
      <c r="W211" s="211"/>
      <c r="X211" s="173">
        <v>0</v>
      </c>
      <c r="Y211" s="175">
        <v>0</v>
      </c>
      <c r="Z211" s="174">
        <f>S211*R211*K211*EXP(-Definitions!$E$4*tidycapex!V211)*U211</f>
        <v>3150000</v>
      </c>
      <c r="AA211" s="174">
        <f>CEILING(Z211/Definitions!$F$10,10)</f>
        <v>61770</v>
      </c>
      <c r="AB211" s="176">
        <v>2</v>
      </c>
      <c r="AC211" s="177" t="s">
        <v>335</v>
      </c>
      <c r="AD211" s="177" t="s">
        <v>334</v>
      </c>
    </row>
    <row r="212" spans="1:30" s="8" customFormat="1" ht="48" x14ac:dyDescent="0.25">
      <c r="A212" s="170">
        <v>152</v>
      </c>
      <c r="B212" s="171" t="s">
        <v>223</v>
      </c>
      <c r="C212" s="171" t="s">
        <v>23</v>
      </c>
      <c r="D212" s="172">
        <v>1</v>
      </c>
      <c r="E212" s="171" t="s">
        <v>194</v>
      </c>
      <c r="F212" s="171" t="s">
        <v>140</v>
      </c>
      <c r="G212" s="171" t="s">
        <v>195</v>
      </c>
      <c r="H212" s="171" t="s">
        <v>196</v>
      </c>
      <c r="I212" s="171" t="s">
        <v>140</v>
      </c>
      <c r="J212" s="173">
        <v>2006</v>
      </c>
      <c r="K212" s="174">
        <v>200</v>
      </c>
      <c r="L212" s="211"/>
      <c r="M212" s="173" t="s">
        <v>139</v>
      </c>
      <c r="N212" s="173">
        <v>4</v>
      </c>
      <c r="O212" s="173">
        <v>3</v>
      </c>
      <c r="P212" s="173">
        <v>1</v>
      </c>
      <c r="Q212" s="173">
        <v>4</v>
      </c>
      <c r="R212" s="173">
        <v>1</v>
      </c>
      <c r="S212" s="175">
        <v>2000</v>
      </c>
      <c r="T212" s="173">
        <v>0</v>
      </c>
      <c r="U212" s="173">
        <v>1</v>
      </c>
      <c r="V212" s="173">
        <v>0</v>
      </c>
      <c r="W212" s="211"/>
      <c r="X212" s="173">
        <v>0</v>
      </c>
      <c r="Y212" s="175">
        <v>0</v>
      </c>
      <c r="Z212" s="174">
        <f>S212*R212*K212*EXP(-Definitions!$E$4*tidycapex!V212)*U212</f>
        <v>400000</v>
      </c>
      <c r="AA212" s="174">
        <f>CEILING(Z212/Definitions!$F$10,10)</f>
        <v>7850</v>
      </c>
      <c r="AB212" s="176">
        <v>1</v>
      </c>
      <c r="AC212" s="177" t="s">
        <v>592</v>
      </c>
      <c r="AD212" s="177" t="s">
        <v>563</v>
      </c>
    </row>
    <row r="213" spans="1:30" s="8" customFormat="1" ht="108" x14ac:dyDescent="0.25">
      <c r="A213" s="170">
        <v>153</v>
      </c>
      <c r="B213" s="171" t="s">
        <v>560</v>
      </c>
      <c r="C213" s="171" t="s">
        <v>23</v>
      </c>
      <c r="D213" s="172">
        <v>1</v>
      </c>
      <c r="E213" s="171" t="s">
        <v>194</v>
      </c>
      <c r="F213" s="171" t="s">
        <v>140</v>
      </c>
      <c r="G213" s="171" t="s">
        <v>217</v>
      </c>
      <c r="H213" s="171" t="s">
        <v>218</v>
      </c>
      <c r="I213" s="171" t="s">
        <v>140</v>
      </c>
      <c r="J213" s="173">
        <v>2006</v>
      </c>
      <c r="K213" s="174">
        <v>1300</v>
      </c>
      <c r="L213" s="211"/>
      <c r="M213" s="173" t="s">
        <v>139</v>
      </c>
      <c r="N213" s="173">
        <v>5</v>
      </c>
      <c r="O213" s="173">
        <v>2</v>
      </c>
      <c r="P213" s="173">
        <v>1</v>
      </c>
      <c r="Q213" s="173">
        <v>5</v>
      </c>
      <c r="R213" s="173">
        <v>1</v>
      </c>
      <c r="S213" s="175">
        <v>1000</v>
      </c>
      <c r="T213" s="173">
        <v>25</v>
      </c>
      <c r="U213" s="173">
        <v>1</v>
      </c>
      <c r="V213" s="173">
        <v>0</v>
      </c>
      <c r="W213" s="211"/>
      <c r="X213" s="173">
        <v>0</v>
      </c>
      <c r="Y213" s="175">
        <v>0</v>
      </c>
      <c r="Z213" s="174">
        <f>S213*R213*K213*EXP(-Definitions!$E$4*tidycapex!V213)*U213</f>
        <v>1300000</v>
      </c>
      <c r="AA213" s="174">
        <f>CEILING(Z213/Definitions!$F$10,10)</f>
        <v>25500</v>
      </c>
      <c r="AB213" s="176">
        <v>2</v>
      </c>
      <c r="AC213" s="177" t="s">
        <v>589</v>
      </c>
      <c r="AD213" s="177" t="s">
        <v>590</v>
      </c>
    </row>
    <row r="214" spans="1:30" s="8" customFormat="1" ht="24" x14ac:dyDescent="0.25">
      <c r="A214" s="170">
        <v>154</v>
      </c>
      <c r="B214" s="171" t="s">
        <v>238</v>
      </c>
      <c r="C214" s="171" t="s">
        <v>23</v>
      </c>
      <c r="D214" s="172" t="s">
        <v>236</v>
      </c>
      <c r="E214" s="171" t="s">
        <v>194</v>
      </c>
      <c r="F214" s="171" t="s">
        <v>140</v>
      </c>
      <c r="G214" s="171" t="s">
        <v>239</v>
      </c>
      <c r="H214" s="171" t="s">
        <v>524</v>
      </c>
      <c r="I214" s="171" t="s">
        <v>140</v>
      </c>
      <c r="J214" s="173">
        <v>2006</v>
      </c>
      <c r="K214" s="174">
        <v>1</v>
      </c>
      <c r="L214" s="211"/>
      <c r="M214" s="173" t="s">
        <v>236</v>
      </c>
      <c r="N214" s="173">
        <v>0</v>
      </c>
      <c r="O214" s="173">
        <v>1</v>
      </c>
      <c r="P214" s="173">
        <v>1</v>
      </c>
      <c r="Q214" s="173">
        <v>9</v>
      </c>
      <c r="R214" s="173">
        <v>1</v>
      </c>
      <c r="S214" s="175">
        <v>605800</v>
      </c>
      <c r="T214" s="173">
        <v>0</v>
      </c>
      <c r="U214" s="173">
        <v>1</v>
      </c>
      <c r="V214" s="173">
        <v>0</v>
      </c>
      <c r="W214" s="211"/>
      <c r="X214" s="173">
        <v>0</v>
      </c>
      <c r="Y214" s="175">
        <v>0</v>
      </c>
      <c r="Z214" s="174">
        <f>S214*R214*K214*EXP(-Definitions!$E$4*tidycapex!V214)*U214</f>
        <v>605800</v>
      </c>
      <c r="AA214" s="174">
        <f>CEILING(Z214/Definitions!$F$10,10)</f>
        <v>11880</v>
      </c>
      <c r="AB214" s="176">
        <v>1</v>
      </c>
      <c r="AC214" s="177" t="s">
        <v>240</v>
      </c>
      <c r="AD214" s="177" t="s">
        <v>241</v>
      </c>
    </row>
    <row r="215" spans="1:30" s="8" customFormat="1" ht="36" x14ac:dyDescent="0.25">
      <c r="A215" s="170">
        <v>155</v>
      </c>
      <c r="B215" s="171" t="s">
        <v>242</v>
      </c>
      <c r="C215" s="171" t="s">
        <v>23</v>
      </c>
      <c r="D215" s="172" t="s">
        <v>236</v>
      </c>
      <c r="E215" s="171" t="s">
        <v>194</v>
      </c>
      <c r="F215" s="171" t="s">
        <v>140</v>
      </c>
      <c r="G215" s="171" t="s">
        <v>243</v>
      </c>
      <c r="H215" s="171" t="s">
        <v>524</v>
      </c>
      <c r="I215" s="171" t="s">
        <v>140</v>
      </c>
      <c r="J215" s="173">
        <v>2006</v>
      </c>
      <c r="K215" s="174">
        <v>1</v>
      </c>
      <c r="L215" s="211"/>
      <c r="M215" s="173" t="s">
        <v>236</v>
      </c>
      <c r="N215" s="173">
        <v>0</v>
      </c>
      <c r="O215" s="173">
        <v>1</v>
      </c>
      <c r="P215" s="173">
        <v>1</v>
      </c>
      <c r="Q215" s="173">
        <v>9</v>
      </c>
      <c r="R215" s="173">
        <v>1</v>
      </c>
      <c r="S215" s="175">
        <v>666400</v>
      </c>
      <c r="T215" s="173">
        <v>0</v>
      </c>
      <c r="U215" s="173">
        <v>1</v>
      </c>
      <c r="V215" s="173">
        <v>0</v>
      </c>
      <c r="W215" s="211"/>
      <c r="X215" s="173">
        <v>0</v>
      </c>
      <c r="Y215" s="175">
        <v>0</v>
      </c>
      <c r="Z215" s="174">
        <f>S215*R215*K215*EXP(-Definitions!$E$4*tidycapex!V215)*U215</f>
        <v>666400</v>
      </c>
      <c r="AA215" s="174">
        <f>CEILING(Z215/Definitions!$F$10,10)</f>
        <v>13070</v>
      </c>
      <c r="AB215" s="176">
        <v>1</v>
      </c>
      <c r="AC215" s="177" t="s">
        <v>244</v>
      </c>
      <c r="AD215" s="177" t="s">
        <v>567</v>
      </c>
    </row>
    <row r="216" spans="1:30" s="8" customFormat="1" ht="48" x14ac:dyDescent="0.25">
      <c r="A216" s="170">
        <v>156</v>
      </c>
      <c r="B216" s="171" t="s">
        <v>245</v>
      </c>
      <c r="C216" s="171" t="s">
        <v>23</v>
      </c>
      <c r="D216" s="172" t="s">
        <v>236</v>
      </c>
      <c r="E216" s="171" t="s">
        <v>194</v>
      </c>
      <c r="F216" s="171" t="s">
        <v>140</v>
      </c>
      <c r="G216" s="171" t="s">
        <v>246</v>
      </c>
      <c r="H216" s="171" t="s">
        <v>524</v>
      </c>
      <c r="I216" s="171" t="s">
        <v>140</v>
      </c>
      <c r="J216" s="173">
        <v>2006</v>
      </c>
      <c r="K216" s="174">
        <v>1</v>
      </c>
      <c r="L216" s="211"/>
      <c r="M216" s="173" t="s">
        <v>236</v>
      </c>
      <c r="N216" s="173">
        <v>0</v>
      </c>
      <c r="O216" s="173">
        <v>1</v>
      </c>
      <c r="P216" s="173">
        <v>1</v>
      </c>
      <c r="Q216" s="173">
        <v>9</v>
      </c>
      <c r="R216" s="173">
        <v>1</v>
      </c>
      <c r="S216" s="175">
        <v>366500</v>
      </c>
      <c r="T216" s="173">
        <v>0</v>
      </c>
      <c r="U216" s="173">
        <v>1</v>
      </c>
      <c r="V216" s="173">
        <v>0</v>
      </c>
      <c r="W216" s="211"/>
      <c r="X216" s="173">
        <v>0</v>
      </c>
      <c r="Y216" s="175">
        <v>0</v>
      </c>
      <c r="Z216" s="174">
        <f>S216*R216*K216*EXP(-Definitions!$E$4*tidycapex!V216)*U216</f>
        <v>366500</v>
      </c>
      <c r="AA216" s="174">
        <f>CEILING(Z216/Definitions!$F$10,10)</f>
        <v>7190</v>
      </c>
      <c r="AB216" s="176">
        <v>1</v>
      </c>
      <c r="AC216" s="177" t="s">
        <v>247</v>
      </c>
      <c r="AD216" s="177" t="s">
        <v>568</v>
      </c>
    </row>
    <row r="217" spans="1:30" s="8" customFormat="1" ht="132" x14ac:dyDescent="0.25">
      <c r="A217" s="170">
        <v>157</v>
      </c>
      <c r="B217" s="171" t="s">
        <v>327</v>
      </c>
      <c r="C217" s="171" t="s">
        <v>39</v>
      </c>
      <c r="D217" s="172">
        <v>1</v>
      </c>
      <c r="E217" s="171" t="s">
        <v>194</v>
      </c>
      <c r="F217" s="171" t="s">
        <v>140</v>
      </c>
      <c r="G217" s="171" t="s">
        <v>364</v>
      </c>
      <c r="H217" s="171" t="s">
        <v>364</v>
      </c>
      <c r="I217" s="171" t="s">
        <v>140</v>
      </c>
      <c r="J217" s="173">
        <v>2006</v>
      </c>
      <c r="K217" s="174">
        <v>502</v>
      </c>
      <c r="L217" s="211"/>
      <c r="M217" s="173" t="s">
        <v>139</v>
      </c>
      <c r="N217" s="173">
        <v>3</v>
      </c>
      <c r="O217" s="173">
        <v>1</v>
      </c>
      <c r="P217" s="173">
        <v>1</v>
      </c>
      <c r="Q217" s="173">
        <v>4</v>
      </c>
      <c r="R217" s="173">
        <v>1</v>
      </c>
      <c r="S217" s="175">
        <v>5000</v>
      </c>
      <c r="T217" s="173">
        <v>0</v>
      </c>
      <c r="U217" s="173">
        <v>1</v>
      </c>
      <c r="V217" s="173">
        <v>2</v>
      </c>
      <c r="W217" s="211"/>
      <c r="X217" s="173">
        <v>1</v>
      </c>
      <c r="Y217" s="175">
        <v>63100</v>
      </c>
      <c r="Z217" s="174">
        <f>S217*R217*K217*EXP(-Definitions!$E$4*tidycapex!V217)*U217</f>
        <v>2510000</v>
      </c>
      <c r="AA217" s="174">
        <f>CEILING(Z217/Definitions!$F$10,10)</f>
        <v>49220</v>
      </c>
      <c r="AB217" s="176">
        <v>1</v>
      </c>
      <c r="AC217" s="177" t="s">
        <v>344</v>
      </c>
      <c r="AD217" s="177" t="s">
        <v>675</v>
      </c>
    </row>
    <row r="218" spans="1:30" s="8" customFormat="1" ht="24" x14ac:dyDescent="0.25">
      <c r="A218" s="170">
        <v>158</v>
      </c>
      <c r="B218" s="171" t="s">
        <v>238</v>
      </c>
      <c r="C218" s="171" t="s">
        <v>39</v>
      </c>
      <c r="D218" s="172" t="s">
        <v>236</v>
      </c>
      <c r="E218" s="171" t="s">
        <v>194</v>
      </c>
      <c r="F218" s="171" t="s">
        <v>140</v>
      </c>
      <c r="G218" s="171" t="s">
        <v>239</v>
      </c>
      <c r="H218" s="171" t="s">
        <v>524</v>
      </c>
      <c r="I218" s="171" t="s">
        <v>140</v>
      </c>
      <c r="J218" s="173">
        <v>2006</v>
      </c>
      <c r="K218" s="174">
        <v>1</v>
      </c>
      <c r="L218" s="211"/>
      <c r="M218" s="173" t="s">
        <v>236</v>
      </c>
      <c r="N218" s="173">
        <v>0</v>
      </c>
      <c r="O218" s="173">
        <v>1</v>
      </c>
      <c r="P218" s="173">
        <v>1</v>
      </c>
      <c r="Q218" s="173">
        <v>9</v>
      </c>
      <c r="R218" s="173">
        <v>1</v>
      </c>
      <c r="S218" s="175">
        <v>251000</v>
      </c>
      <c r="T218" s="173">
        <v>0</v>
      </c>
      <c r="U218" s="173">
        <v>1</v>
      </c>
      <c r="V218" s="173">
        <v>2</v>
      </c>
      <c r="W218" s="211"/>
      <c r="X218" s="173">
        <v>0</v>
      </c>
      <c r="Y218" s="175">
        <v>0</v>
      </c>
      <c r="Z218" s="174">
        <f>S218*R218*K218*EXP(-Definitions!$E$4*tidycapex!V218)*U218</f>
        <v>251000</v>
      </c>
      <c r="AA218" s="174">
        <f>CEILING(Z218/Definitions!$F$10,10)</f>
        <v>4930</v>
      </c>
      <c r="AB218" s="176">
        <v>1</v>
      </c>
      <c r="AC218" s="177" t="s">
        <v>240</v>
      </c>
      <c r="AD218" s="177" t="s">
        <v>241</v>
      </c>
    </row>
    <row r="219" spans="1:30" s="8" customFormat="1" ht="36" x14ac:dyDescent="0.25">
      <c r="A219" s="170">
        <v>159</v>
      </c>
      <c r="B219" s="171" t="s">
        <v>242</v>
      </c>
      <c r="C219" s="171" t="s">
        <v>39</v>
      </c>
      <c r="D219" s="172" t="s">
        <v>236</v>
      </c>
      <c r="E219" s="171" t="s">
        <v>194</v>
      </c>
      <c r="F219" s="171" t="s">
        <v>140</v>
      </c>
      <c r="G219" s="171" t="s">
        <v>243</v>
      </c>
      <c r="H219" s="171" t="s">
        <v>524</v>
      </c>
      <c r="I219" s="171" t="s">
        <v>140</v>
      </c>
      <c r="J219" s="173">
        <v>2006</v>
      </c>
      <c r="K219" s="174">
        <v>1</v>
      </c>
      <c r="L219" s="211"/>
      <c r="M219" s="173" t="s">
        <v>236</v>
      </c>
      <c r="N219" s="173">
        <v>0</v>
      </c>
      <c r="O219" s="173">
        <v>1</v>
      </c>
      <c r="P219" s="173">
        <v>1</v>
      </c>
      <c r="Q219" s="173">
        <v>9</v>
      </c>
      <c r="R219" s="173">
        <v>1</v>
      </c>
      <c r="S219" s="175">
        <v>276100</v>
      </c>
      <c r="T219" s="173">
        <v>0</v>
      </c>
      <c r="U219" s="173">
        <v>1</v>
      </c>
      <c r="V219" s="173">
        <v>2</v>
      </c>
      <c r="W219" s="211"/>
      <c r="X219" s="173">
        <v>0</v>
      </c>
      <c r="Y219" s="175">
        <v>0</v>
      </c>
      <c r="Z219" s="174">
        <f>S219*R219*K219*EXP(-Definitions!$E$4*tidycapex!V219)*U219</f>
        <v>276100</v>
      </c>
      <c r="AA219" s="174">
        <f>CEILING(Z219/Definitions!$F$10,10)</f>
        <v>5420</v>
      </c>
      <c r="AB219" s="176">
        <v>1</v>
      </c>
      <c r="AC219" s="177" t="s">
        <v>244</v>
      </c>
      <c r="AD219" s="177" t="s">
        <v>567</v>
      </c>
    </row>
    <row r="220" spans="1:30" s="8" customFormat="1" ht="48" x14ac:dyDescent="0.25">
      <c r="A220" s="170">
        <v>160</v>
      </c>
      <c r="B220" s="171" t="s">
        <v>245</v>
      </c>
      <c r="C220" s="171" t="s">
        <v>39</v>
      </c>
      <c r="D220" s="172" t="s">
        <v>236</v>
      </c>
      <c r="E220" s="171" t="s">
        <v>194</v>
      </c>
      <c r="F220" s="171" t="s">
        <v>140</v>
      </c>
      <c r="G220" s="171" t="s">
        <v>246</v>
      </c>
      <c r="H220" s="171" t="s">
        <v>524</v>
      </c>
      <c r="I220" s="171" t="s">
        <v>140</v>
      </c>
      <c r="J220" s="173">
        <v>2006</v>
      </c>
      <c r="K220" s="174">
        <v>1</v>
      </c>
      <c r="L220" s="211"/>
      <c r="M220" s="173" t="s">
        <v>236</v>
      </c>
      <c r="N220" s="173">
        <v>0</v>
      </c>
      <c r="O220" s="173">
        <v>1</v>
      </c>
      <c r="P220" s="173">
        <v>1</v>
      </c>
      <c r="Q220" s="173">
        <v>9</v>
      </c>
      <c r="R220" s="173">
        <v>1</v>
      </c>
      <c r="S220" s="175">
        <v>151900</v>
      </c>
      <c r="T220" s="173">
        <v>0</v>
      </c>
      <c r="U220" s="173">
        <v>1</v>
      </c>
      <c r="V220" s="173">
        <v>2</v>
      </c>
      <c r="W220" s="211"/>
      <c r="X220" s="173">
        <v>0</v>
      </c>
      <c r="Y220" s="175">
        <v>0</v>
      </c>
      <c r="Z220" s="174">
        <f>S220*R220*K220*EXP(-Definitions!$E$4*tidycapex!V220)*U220</f>
        <v>151900</v>
      </c>
      <c r="AA220" s="174">
        <f>CEILING(Z220/Definitions!$F$10,10)</f>
        <v>2980</v>
      </c>
      <c r="AB220" s="176">
        <v>1</v>
      </c>
      <c r="AC220" s="177" t="s">
        <v>247</v>
      </c>
      <c r="AD220" s="177" t="s">
        <v>568</v>
      </c>
    </row>
    <row r="221" spans="1:30" s="8" customFormat="1" ht="96" x14ac:dyDescent="0.25">
      <c r="A221" s="170">
        <v>161</v>
      </c>
      <c r="B221" s="171" t="s">
        <v>327</v>
      </c>
      <c r="C221" s="171" t="s">
        <v>36</v>
      </c>
      <c r="D221" s="172">
        <v>1</v>
      </c>
      <c r="E221" s="171" t="s">
        <v>194</v>
      </c>
      <c r="F221" s="171" t="s">
        <v>140</v>
      </c>
      <c r="G221" s="171" t="s">
        <v>364</v>
      </c>
      <c r="H221" s="171" t="s">
        <v>364</v>
      </c>
      <c r="I221" s="171" t="s">
        <v>140</v>
      </c>
      <c r="J221" s="173">
        <v>2006</v>
      </c>
      <c r="K221" s="174">
        <v>220</v>
      </c>
      <c r="L221" s="211"/>
      <c r="M221" s="173" t="s">
        <v>139</v>
      </c>
      <c r="N221" s="173">
        <v>3</v>
      </c>
      <c r="O221" s="173">
        <v>1</v>
      </c>
      <c r="P221" s="173">
        <v>1</v>
      </c>
      <c r="Q221" s="173">
        <v>4</v>
      </c>
      <c r="R221" s="173">
        <v>1</v>
      </c>
      <c r="S221" s="175">
        <v>5000</v>
      </c>
      <c r="T221" s="173">
        <v>0</v>
      </c>
      <c r="U221" s="173">
        <v>1</v>
      </c>
      <c r="V221" s="173">
        <v>2</v>
      </c>
      <c r="W221" s="211"/>
      <c r="X221" s="173">
        <v>0</v>
      </c>
      <c r="Y221" s="175">
        <v>0</v>
      </c>
      <c r="Z221" s="174">
        <f>S221*R221*K221*EXP(-Definitions!$E$4*tidycapex!V221)*U221</f>
        <v>1100000</v>
      </c>
      <c r="AA221" s="174">
        <f>CEILING(Z221/Definitions!$F$10,10)</f>
        <v>21570</v>
      </c>
      <c r="AB221" s="176">
        <v>1</v>
      </c>
      <c r="AC221" s="177" t="s">
        <v>345</v>
      </c>
      <c r="AD221" s="177" t="s">
        <v>346</v>
      </c>
    </row>
    <row r="222" spans="1:30" s="8" customFormat="1" ht="24" x14ac:dyDescent="0.25">
      <c r="A222" s="170">
        <v>162</v>
      </c>
      <c r="B222" s="171" t="s">
        <v>238</v>
      </c>
      <c r="C222" s="171" t="s">
        <v>36</v>
      </c>
      <c r="D222" s="172" t="s">
        <v>236</v>
      </c>
      <c r="E222" s="171" t="s">
        <v>194</v>
      </c>
      <c r="F222" s="171" t="s">
        <v>140</v>
      </c>
      <c r="G222" s="171" t="s">
        <v>239</v>
      </c>
      <c r="H222" s="171" t="s">
        <v>524</v>
      </c>
      <c r="I222" s="171" t="s">
        <v>140</v>
      </c>
      <c r="J222" s="173">
        <v>2006</v>
      </c>
      <c r="K222" s="174">
        <v>1</v>
      </c>
      <c r="L222" s="211"/>
      <c r="M222" s="173" t="s">
        <v>236</v>
      </c>
      <c r="N222" s="173">
        <v>0</v>
      </c>
      <c r="O222" s="173">
        <v>1</v>
      </c>
      <c r="P222" s="173">
        <v>1</v>
      </c>
      <c r="Q222" s="173">
        <v>9</v>
      </c>
      <c r="R222" s="173">
        <v>1</v>
      </c>
      <c r="S222" s="175">
        <v>110000</v>
      </c>
      <c r="T222" s="173">
        <v>0</v>
      </c>
      <c r="U222" s="173">
        <v>1</v>
      </c>
      <c r="V222" s="173">
        <v>2</v>
      </c>
      <c r="W222" s="211"/>
      <c r="X222" s="173">
        <v>0</v>
      </c>
      <c r="Y222" s="175">
        <v>0</v>
      </c>
      <c r="Z222" s="174">
        <f>S222*R222*K222*EXP(-Definitions!$E$4*tidycapex!V222)*U222</f>
        <v>110000</v>
      </c>
      <c r="AA222" s="174">
        <f>CEILING(Z222/Definitions!$F$10,10)</f>
        <v>2160</v>
      </c>
      <c r="AB222" s="176">
        <v>1</v>
      </c>
      <c r="AC222" s="177" t="s">
        <v>240</v>
      </c>
      <c r="AD222" s="177" t="s">
        <v>241</v>
      </c>
    </row>
    <row r="223" spans="1:30" s="8" customFormat="1" ht="36" x14ac:dyDescent="0.25">
      <c r="A223" s="170">
        <v>163</v>
      </c>
      <c r="B223" s="171" t="s">
        <v>242</v>
      </c>
      <c r="C223" s="171" t="s">
        <v>36</v>
      </c>
      <c r="D223" s="172" t="s">
        <v>236</v>
      </c>
      <c r="E223" s="171" t="s">
        <v>194</v>
      </c>
      <c r="F223" s="171" t="s">
        <v>140</v>
      </c>
      <c r="G223" s="171" t="s">
        <v>243</v>
      </c>
      <c r="H223" s="171" t="s">
        <v>524</v>
      </c>
      <c r="I223" s="171" t="s">
        <v>140</v>
      </c>
      <c r="J223" s="173">
        <v>2006</v>
      </c>
      <c r="K223" s="174">
        <v>1</v>
      </c>
      <c r="L223" s="211"/>
      <c r="M223" s="173" t="s">
        <v>236</v>
      </c>
      <c r="N223" s="173">
        <v>0</v>
      </c>
      <c r="O223" s="173">
        <v>1</v>
      </c>
      <c r="P223" s="173">
        <v>1</v>
      </c>
      <c r="Q223" s="173">
        <v>9</v>
      </c>
      <c r="R223" s="173">
        <v>1</v>
      </c>
      <c r="S223" s="175">
        <v>121000</v>
      </c>
      <c r="T223" s="173">
        <v>0</v>
      </c>
      <c r="U223" s="173">
        <v>1</v>
      </c>
      <c r="V223" s="173">
        <v>2</v>
      </c>
      <c r="W223" s="211"/>
      <c r="X223" s="173">
        <v>0</v>
      </c>
      <c r="Y223" s="175">
        <v>0</v>
      </c>
      <c r="Z223" s="174">
        <f>S223*R223*K223*EXP(-Definitions!$E$4*tidycapex!V223)*U223</f>
        <v>121000</v>
      </c>
      <c r="AA223" s="174">
        <f>CEILING(Z223/Definitions!$F$10,10)</f>
        <v>2380</v>
      </c>
      <c r="AB223" s="176">
        <v>1</v>
      </c>
      <c r="AC223" s="177" t="s">
        <v>244</v>
      </c>
      <c r="AD223" s="177" t="s">
        <v>567</v>
      </c>
    </row>
    <row r="224" spans="1:30" s="8" customFormat="1" ht="48" x14ac:dyDescent="0.25">
      <c r="A224" s="170">
        <v>164</v>
      </c>
      <c r="B224" s="171" t="s">
        <v>245</v>
      </c>
      <c r="C224" s="171" t="s">
        <v>36</v>
      </c>
      <c r="D224" s="172" t="s">
        <v>236</v>
      </c>
      <c r="E224" s="171" t="s">
        <v>194</v>
      </c>
      <c r="F224" s="171" t="s">
        <v>140</v>
      </c>
      <c r="G224" s="171" t="s">
        <v>246</v>
      </c>
      <c r="H224" s="171" t="s">
        <v>524</v>
      </c>
      <c r="I224" s="171" t="s">
        <v>140</v>
      </c>
      <c r="J224" s="173">
        <v>2006</v>
      </c>
      <c r="K224" s="174">
        <v>1</v>
      </c>
      <c r="L224" s="211"/>
      <c r="M224" s="173" t="s">
        <v>236</v>
      </c>
      <c r="N224" s="173">
        <v>0</v>
      </c>
      <c r="O224" s="173">
        <v>1</v>
      </c>
      <c r="P224" s="173">
        <v>1</v>
      </c>
      <c r="Q224" s="173">
        <v>9</v>
      </c>
      <c r="R224" s="173">
        <v>1</v>
      </c>
      <c r="S224" s="175">
        <v>66600</v>
      </c>
      <c r="T224" s="173">
        <v>0</v>
      </c>
      <c r="U224" s="173">
        <v>1</v>
      </c>
      <c r="V224" s="173">
        <v>2</v>
      </c>
      <c r="W224" s="211"/>
      <c r="X224" s="173">
        <v>0</v>
      </c>
      <c r="Y224" s="175">
        <v>0</v>
      </c>
      <c r="Z224" s="174">
        <f>S224*R224*K224*EXP(-Definitions!$E$4*tidycapex!V224)*U224</f>
        <v>66600</v>
      </c>
      <c r="AA224" s="174">
        <f>CEILING(Z224/Definitions!$F$10,10)</f>
        <v>1310</v>
      </c>
      <c r="AB224" s="176">
        <v>1</v>
      </c>
      <c r="AC224" s="177" t="s">
        <v>247</v>
      </c>
      <c r="AD224" s="177" t="s">
        <v>568</v>
      </c>
    </row>
    <row r="225" spans="1:30" s="8" customFormat="1" ht="36" x14ac:dyDescent="0.25">
      <c r="A225" s="170">
        <v>165</v>
      </c>
      <c r="B225" s="171" t="s">
        <v>327</v>
      </c>
      <c r="C225" s="171" t="s">
        <v>12</v>
      </c>
      <c r="D225" s="172">
        <v>1</v>
      </c>
      <c r="E225" s="171" t="s">
        <v>194</v>
      </c>
      <c r="F225" s="171" t="s">
        <v>142</v>
      </c>
      <c r="G225" s="171" t="s">
        <v>364</v>
      </c>
      <c r="H225" s="171" t="s">
        <v>364</v>
      </c>
      <c r="I225" s="171" t="s">
        <v>142</v>
      </c>
      <c r="J225" s="173">
        <v>2016</v>
      </c>
      <c r="K225" s="174">
        <v>382</v>
      </c>
      <c r="L225" s="174"/>
      <c r="M225" s="173" t="s">
        <v>139</v>
      </c>
      <c r="N225" s="173">
        <v>2</v>
      </c>
      <c r="O225" s="173">
        <v>1</v>
      </c>
      <c r="P225" s="173">
        <v>1</v>
      </c>
      <c r="Q225" s="173">
        <v>4</v>
      </c>
      <c r="R225" s="173">
        <v>1</v>
      </c>
      <c r="S225" s="175">
        <v>5000</v>
      </c>
      <c r="T225" s="173">
        <v>0</v>
      </c>
      <c r="U225" s="173">
        <v>0.4</v>
      </c>
      <c r="V225" s="173">
        <v>0</v>
      </c>
      <c r="W225" s="173"/>
      <c r="X225" s="173">
        <v>1</v>
      </c>
      <c r="Y225" s="175">
        <v>87700</v>
      </c>
      <c r="Z225" s="174">
        <f>S225*R225*K225*EXP(-Definitions!$E$4*tidycapex!V225)*U225</f>
        <v>764000</v>
      </c>
      <c r="AA225" s="174">
        <f>CEILING(Z225/Definitions!$F$10,10)</f>
        <v>14990</v>
      </c>
      <c r="AB225" s="178">
        <v>1</v>
      </c>
      <c r="AC225" s="177" t="s">
        <v>347</v>
      </c>
      <c r="AD225" s="177" t="s">
        <v>348</v>
      </c>
    </row>
    <row r="226" spans="1:30" s="8" customFormat="1" ht="48" x14ac:dyDescent="0.25">
      <c r="A226" s="170">
        <v>166</v>
      </c>
      <c r="B226" s="171" t="s">
        <v>248</v>
      </c>
      <c r="C226" s="171" t="s">
        <v>12</v>
      </c>
      <c r="D226" s="172">
        <v>1</v>
      </c>
      <c r="E226" s="171" t="s">
        <v>194</v>
      </c>
      <c r="F226" s="171" t="s">
        <v>142</v>
      </c>
      <c r="G226" s="171" t="s">
        <v>217</v>
      </c>
      <c r="H226" s="171" t="s">
        <v>218</v>
      </c>
      <c r="I226" s="171" t="s">
        <v>142</v>
      </c>
      <c r="J226" s="173">
        <v>2016</v>
      </c>
      <c r="K226" s="174">
        <v>1</v>
      </c>
      <c r="L226" s="174"/>
      <c r="M226" s="173" t="s">
        <v>236</v>
      </c>
      <c r="N226" s="173">
        <v>2</v>
      </c>
      <c r="O226" s="173">
        <v>1</v>
      </c>
      <c r="P226" s="173">
        <v>1</v>
      </c>
      <c r="Q226" s="173">
        <v>5</v>
      </c>
      <c r="R226" s="173">
        <v>1</v>
      </c>
      <c r="S226" s="175">
        <v>2559690</v>
      </c>
      <c r="T226" s="173">
        <v>25</v>
      </c>
      <c r="U226" s="173">
        <v>1</v>
      </c>
      <c r="V226" s="173">
        <v>21</v>
      </c>
      <c r="W226" s="173"/>
      <c r="X226" s="173">
        <v>1</v>
      </c>
      <c r="Y226" s="175">
        <v>50190</v>
      </c>
      <c r="Z226" s="174">
        <f>S226*R226*K226*EXP(-Definitions!$E$4*tidycapex!V226)*U226</f>
        <v>2559690</v>
      </c>
      <c r="AA226" s="174">
        <f>CEILING(Z226/Definitions!$F$10,10)</f>
        <v>50190</v>
      </c>
      <c r="AB226" s="178">
        <v>1</v>
      </c>
      <c r="AC226" s="177" t="s">
        <v>250</v>
      </c>
      <c r="AD226" s="177" t="s">
        <v>569</v>
      </c>
    </row>
    <row r="227" spans="1:30" s="8" customFormat="1" ht="36" x14ac:dyDescent="0.25">
      <c r="A227" s="170">
        <v>167</v>
      </c>
      <c r="B227" s="171" t="s">
        <v>262</v>
      </c>
      <c r="C227" s="171" t="s">
        <v>12</v>
      </c>
      <c r="D227" s="172">
        <v>1</v>
      </c>
      <c r="E227" s="171" t="s">
        <v>194</v>
      </c>
      <c r="F227" s="171" t="s">
        <v>142</v>
      </c>
      <c r="G227" s="171" t="s">
        <v>578</v>
      </c>
      <c r="H227" s="171" t="s">
        <v>257</v>
      </c>
      <c r="I227" s="171" t="s">
        <v>142</v>
      </c>
      <c r="J227" s="173">
        <v>2016</v>
      </c>
      <c r="K227" s="174">
        <v>382</v>
      </c>
      <c r="L227" s="174"/>
      <c r="M227" s="173" t="s">
        <v>236</v>
      </c>
      <c r="N227" s="173">
        <v>2</v>
      </c>
      <c r="O227" s="173">
        <v>1</v>
      </c>
      <c r="P227" s="173">
        <v>0</v>
      </c>
      <c r="Q227" s="173">
        <v>5</v>
      </c>
      <c r="R227" s="173">
        <v>1</v>
      </c>
      <c r="S227" s="175">
        <v>4000</v>
      </c>
      <c r="T227" s="173">
        <v>0</v>
      </c>
      <c r="U227" s="173">
        <v>0</v>
      </c>
      <c r="V227" s="173">
        <v>0</v>
      </c>
      <c r="W227" s="173"/>
      <c r="X227" s="173">
        <v>1</v>
      </c>
      <c r="Y227" s="175">
        <v>7500</v>
      </c>
      <c r="Z227" s="174">
        <f>S227*R227*K227*EXP(-Definitions!$E$4*tidycapex!V227)*U227</f>
        <v>0</v>
      </c>
      <c r="AA227" s="174">
        <f>CEILING(Z227/Definitions!$F$10,10)</f>
        <v>0</v>
      </c>
      <c r="AB227" s="176">
        <v>0</v>
      </c>
      <c r="AC227" s="177" t="s">
        <v>349</v>
      </c>
      <c r="AD227" s="177" t="s">
        <v>565</v>
      </c>
    </row>
    <row r="228" spans="1:30" s="8" customFormat="1" ht="24" x14ac:dyDescent="0.25">
      <c r="A228" s="170">
        <v>168</v>
      </c>
      <c r="B228" s="171" t="s">
        <v>238</v>
      </c>
      <c r="C228" s="171" t="s">
        <v>12</v>
      </c>
      <c r="D228" s="172" t="s">
        <v>236</v>
      </c>
      <c r="E228" s="171" t="s">
        <v>194</v>
      </c>
      <c r="F228" s="171" t="s">
        <v>142</v>
      </c>
      <c r="G228" s="171" t="s">
        <v>239</v>
      </c>
      <c r="H228" s="171" t="s">
        <v>524</v>
      </c>
      <c r="I228" s="171" t="s">
        <v>142</v>
      </c>
      <c r="J228" s="173">
        <v>2016</v>
      </c>
      <c r="K228" s="174">
        <v>1</v>
      </c>
      <c r="L228" s="174"/>
      <c r="M228" s="173" t="s">
        <v>236</v>
      </c>
      <c r="N228" s="173">
        <v>0</v>
      </c>
      <c r="O228" s="173">
        <v>1</v>
      </c>
      <c r="P228" s="173">
        <v>1</v>
      </c>
      <c r="Q228" s="173">
        <v>9</v>
      </c>
      <c r="R228" s="173">
        <v>1</v>
      </c>
      <c r="S228" s="175">
        <v>76400</v>
      </c>
      <c r="T228" s="173">
        <v>0</v>
      </c>
      <c r="U228" s="173">
        <v>1</v>
      </c>
      <c r="V228" s="173">
        <v>0</v>
      </c>
      <c r="W228" s="173"/>
      <c r="X228" s="173">
        <v>0</v>
      </c>
      <c r="Y228" s="175">
        <v>0</v>
      </c>
      <c r="Z228" s="174">
        <f>S228*R228*K228*EXP(-Definitions!$E$4*tidycapex!V228)*U228</f>
        <v>76400</v>
      </c>
      <c r="AA228" s="174">
        <f>CEILING(Z228/Definitions!$F$10,10)</f>
        <v>1500</v>
      </c>
      <c r="AB228" s="176">
        <v>1</v>
      </c>
      <c r="AC228" s="177" t="s">
        <v>240</v>
      </c>
      <c r="AD228" s="177" t="s">
        <v>241</v>
      </c>
    </row>
    <row r="229" spans="1:30" s="8" customFormat="1" ht="36" x14ac:dyDescent="0.25">
      <c r="A229" s="170">
        <v>169</v>
      </c>
      <c r="B229" s="171" t="s">
        <v>242</v>
      </c>
      <c r="C229" s="171" t="s">
        <v>12</v>
      </c>
      <c r="D229" s="172" t="s">
        <v>236</v>
      </c>
      <c r="E229" s="171" t="s">
        <v>194</v>
      </c>
      <c r="F229" s="171" t="s">
        <v>142</v>
      </c>
      <c r="G229" s="171" t="s">
        <v>243</v>
      </c>
      <c r="H229" s="171" t="s">
        <v>524</v>
      </c>
      <c r="I229" s="171" t="s">
        <v>142</v>
      </c>
      <c r="J229" s="173">
        <v>2016</v>
      </c>
      <c r="K229" s="174">
        <v>1</v>
      </c>
      <c r="L229" s="174"/>
      <c r="M229" s="173" t="s">
        <v>236</v>
      </c>
      <c r="N229" s="173">
        <v>0</v>
      </c>
      <c r="O229" s="173">
        <v>1</v>
      </c>
      <c r="P229" s="173">
        <v>1</v>
      </c>
      <c r="Q229" s="173">
        <v>9</v>
      </c>
      <c r="R229" s="173">
        <v>1</v>
      </c>
      <c r="S229" s="175">
        <v>84100</v>
      </c>
      <c r="T229" s="173">
        <v>0</v>
      </c>
      <c r="U229" s="173">
        <v>1</v>
      </c>
      <c r="V229" s="173">
        <v>0</v>
      </c>
      <c r="W229" s="173"/>
      <c r="X229" s="173">
        <v>0</v>
      </c>
      <c r="Y229" s="175">
        <v>0</v>
      </c>
      <c r="Z229" s="174">
        <f>S229*R229*K229*EXP(-Definitions!$E$4*tidycapex!V229)*U229</f>
        <v>84100</v>
      </c>
      <c r="AA229" s="174">
        <f>CEILING(Z229/Definitions!$F$10,10)</f>
        <v>1650</v>
      </c>
      <c r="AB229" s="176">
        <v>1</v>
      </c>
      <c r="AC229" s="177" t="s">
        <v>244</v>
      </c>
      <c r="AD229" s="177" t="s">
        <v>567</v>
      </c>
    </row>
    <row r="230" spans="1:30" s="9" customFormat="1" ht="48" x14ac:dyDescent="0.25">
      <c r="A230" s="170">
        <v>170</v>
      </c>
      <c r="B230" s="171" t="s">
        <v>245</v>
      </c>
      <c r="C230" s="171" t="s">
        <v>12</v>
      </c>
      <c r="D230" s="172" t="s">
        <v>236</v>
      </c>
      <c r="E230" s="171" t="s">
        <v>194</v>
      </c>
      <c r="F230" s="171" t="s">
        <v>142</v>
      </c>
      <c r="G230" s="171" t="s">
        <v>246</v>
      </c>
      <c r="H230" s="171" t="s">
        <v>524</v>
      </c>
      <c r="I230" s="171" t="s">
        <v>142</v>
      </c>
      <c r="J230" s="173">
        <v>2016</v>
      </c>
      <c r="K230" s="174">
        <v>1</v>
      </c>
      <c r="L230" s="174"/>
      <c r="M230" s="173" t="s">
        <v>236</v>
      </c>
      <c r="N230" s="173">
        <v>0</v>
      </c>
      <c r="O230" s="173">
        <v>1</v>
      </c>
      <c r="P230" s="173">
        <v>1</v>
      </c>
      <c r="Q230" s="173">
        <v>9</v>
      </c>
      <c r="R230" s="173">
        <v>1</v>
      </c>
      <c r="S230" s="175">
        <v>46300</v>
      </c>
      <c r="T230" s="173">
        <v>0</v>
      </c>
      <c r="U230" s="173">
        <v>1</v>
      </c>
      <c r="V230" s="173">
        <v>0</v>
      </c>
      <c r="W230" s="173"/>
      <c r="X230" s="173">
        <v>0</v>
      </c>
      <c r="Y230" s="175">
        <v>0</v>
      </c>
      <c r="Z230" s="174">
        <f>S230*R230*K230*EXP(-Definitions!$E$4*tidycapex!V230)*U230</f>
        <v>46300</v>
      </c>
      <c r="AA230" s="174">
        <f>CEILING(Z230/Definitions!$F$10,10)</f>
        <v>910</v>
      </c>
      <c r="AB230" s="176">
        <v>1</v>
      </c>
      <c r="AC230" s="177" t="s">
        <v>247</v>
      </c>
      <c r="AD230" s="177" t="s">
        <v>568</v>
      </c>
    </row>
    <row r="231" spans="1:30" s="9" customFormat="1" ht="24" x14ac:dyDescent="0.25">
      <c r="A231" s="170">
        <v>171</v>
      </c>
      <c r="B231" s="171" t="s">
        <v>193</v>
      </c>
      <c r="C231" s="171" t="s">
        <v>50</v>
      </c>
      <c r="D231" s="172">
        <v>2</v>
      </c>
      <c r="E231" s="171" t="s">
        <v>194</v>
      </c>
      <c r="F231" s="171" t="s">
        <v>142</v>
      </c>
      <c r="G231" s="171" t="s">
        <v>195</v>
      </c>
      <c r="H231" s="171" t="s">
        <v>196</v>
      </c>
      <c r="I231" s="171" t="s">
        <v>142</v>
      </c>
      <c r="J231" s="173">
        <v>2016</v>
      </c>
      <c r="K231" s="174">
        <v>400</v>
      </c>
      <c r="L231" s="174"/>
      <c r="M231" s="173" t="s">
        <v>139</v>
      </c>
      <c r="N231" s="173">
        <v>3</v>
      </c>
      <c r="O231" s="173">
        <v>2</v>
      </c>
      <c r="P231" s="173">
        <v>1</v>
      </c>
      <c r="Q231" s="173">
        <v>5</v>
      </c>
      <c r="R231" s="173">
        <v>1</v>
      </c>
      <c r="S231" s="175">
        <v>300</v>
      </c>
      <c r="T231" s="173">
        <v>10</v>
      </c>
      <c r="U231" s="173">
        <v>1</v>
      </c>
      <c r="V231" s="173">
        <v>0</v>
      </c>
      <c r="W231" s="173"/>
      <c r="X231" s="173">
        <v>0</v>
      </c>
      <c r="Y231" s="175">
        <v>0</v>
      </c>
      <c r="Z231" s="174">
        <f>S231*R231*K231*EXP(-Definitions!$E$4*tidycapex!V231)*U231</f>
        <v>120000</v>
      </c>
      <c r="AA231" s="174">
        <f>CEILING(Z231/Definitions!$F$10,10)</f>
        <v>2360</v>
      </c>
      <c r="AB231" s="178">
        <v>1</v>
      </c>
      <c r="AC231" s="177" t="s">
        <v>540</v>
      </c>
      <c r="AD231" s="177" t="s">
        <v>197</v>
      </c>
    </row>
    <row r="232" spans="1:30" s="9" customFormat="1" ht="24" x14ac:dyDescent="0.25">
      <c r="A232" s="170">
        <v>172</v>
      </c>
      <c r="B232" s="171" t="s">
        <v>198</v>
      </c>
      <c r="C232" s="171" t="s">
        <v>50</v>
      </c>
      <c r="D232" s="172">
        <v>1</v>
      </c>
      <c r="E232" s="171" t="s">
        <v>194</v>
      </c>
      <c r="F232" s="171" t="s">
        <v>142</v>
      </c>
      <c r="G232" s="171" t="s">
        <v>195</v>
      </c>
      <c r="H232" s="171" t="s">
        <v>196</v>
      </c>
      <c r="I232" s="171" t="s">
        <v>142</v>
      </c>
      <c r="J232" s="173">
        <v>2016</v>
      </c>
      <c r="K232" s="174">
        <v>400</v>
      </c>
      <c r="L232" s="174"/>
      <c r="M232" s="173" t="s">
        <v>139</v>
      </c>
      <c r="N232" s="173">
        <v>3</v>
      </c>
      <c r="O232" s="173">
        <v>2</v>
      </c>
      <c r="P232" s="173">
        <v>1</v>
      </c>
      <c r="Q232" s="173">
        <v>5</v>
      </c>
      <c r="R232" s="173">
        <v>1</v>
      </c>
      <c r="S232" s="175">
        <v>300</v>
      </c>
      <c r="T232" s="173">
        <v>10</v>
      </c>
      <c r="U232" s="173">
        <v>1</v>
      </c>
      <c r="V232" s="173">
        <v>0</v>
      </c>
      <c r="W232" s="173"/>
      <c r="X232" s="173">
        <v>0</v>
      </c>
      <c r="Y232" s="175">
        <v>0</v>
      </c>
      <c r="Z232" s="174">
        <f>S232*R232*K232*EXP(-Definitions!$E$4*tidycapex!V232)*U232</f>
        <v>120000</v>
      </c>
      <c r="AA232" s="174">
        <f>CEILING(Z232/Definitions!$F$10,10)</f>
        <v>2360</v>
      </c>
      <c r="AB232" s="178">
        <v>1</v>
      </c>
      <c r="AC232" s="177" t="s">
        <v>541</v>
      </c>
      <c r="AD232" s="177" t="s">
        <v>197</v>
      </c>
    </row>
    <row r="233" spans="1:30" s="9" customFormat="1" ht="36" x14ac:dyDescent="0.25">
      <c r="A233" s="170">
        <v>173</v>
      </c>
      <c r="B233" s="171" t="s">
        <v>202</v>
      </c>
      <c r="C233" s="171" t="s">
        <v>50</v>
      </c>
      <c r="D233" s="172">
        <v>2</v>
      </c>
      <c r="E233" s="171" t="s">
        <v>194</v>
      </c>
      <c r="F233" s="171" t="s">
        <v>142</v>
      </c>
      <c r="G233" s="171" t="s">
        <v>195</v>
      </c>
      <c r="H233" s="171" t="s">
        <v>196</v>
      </c>
      <c r="I233" s="171" t="s">
        <v>142</v>
      </c>
      <c r="J233" s="173">
        <v>2016</v>
      </c>
      <c r="K233" s="174">
        <v>1260</v>
      </c>
      <c r="L233" s="174"/>
      <c r="M233" s="173" t="s">
        <v>139</v>
      </c>
      <c r="N233" s="173">
        <v>3</v>
      </c>
      <c r="O233" s="173">
        <v>2</v>
      </c>
      <c r="P233" s="173">
        <v>1</v>
      </c>
      <c r="Q233" s="173">
        <v>8</v>
      </c>
      <c r="R233" s="173">
        <v>1</v>
      </c>
      <c r="S233" s="175">
        <v>250</v>
      </c>
      <c r="T233" s="173">
        <v>10</v>
      </c>
      <c r="U233" s="173">
        <v>0</v>
      </c>
      <c r="V233" s="173">
        <v>2</v>
      </c>
      <c r="W233" s="173"/>
      <c r="X233" s="173">
        <v>1</v>
      </c>
      <c r="Y233" s="175">
        <v>18500</v>
      </c>
      <c r="Z233" s="174">
        <f>S233*R233*K233*EXP(-Definitions!$E$4*tidycapex!V233)*U233</f>
        <v>0</v>
      </c>
      <c r="AA233" s="174">
        <f>CEILING(Z233/Definitions!$F$10,10)</f>
        <v>0</v>
      </c>
      <c r="AB233" s="178">
        <v>0</v>
      </c>
      <c r="AC233" s="171" t="s">
        <v>205</v>
      </c>
      <c r="AD233" s="171" t="s">
        <v>674</v>
      </c>
    </row>
    <row r="234" spans="1:30" s="8" customFormat="1" x14ac:dyDescent="0.25">
      <c r="A234" s="170">
        <v>173</v>
      </c>
      <c r="B234" s="171" t="s">
        <v>202</v>
      </c>
      <c r="C234" s="171" t="s">
        <v>50</v>
      </c>
      <c r="D234" s="172">
        <v>2</v>
      </c>
      <c r="E234" s="171" t="s">
        <v>194</v>
      </c>
      <c r="F234" s="171" t="s">
        <v>142</v>
      </c>
      <c r="G234" s="171" t="s">
        <v>195</v>
      </c>
      <c r="H234" s="171" t="s">
        <v>196</v>
      </c>
      <c r="I234" s="171" t="s">
        <v>142</v>
      </c>
      <c r="J234" s="173">
        <v>2016</v>
      </c>
      <c r="K234" s="174">
        <v>1260</v>
      </c>
      <c r="L234" s="174"/>
      <c r="M234" s="173" t="s">
        <v>139</v>
      </c>
      <c r="N234" s="173">
        <v>3</v>
      </c>
      <c r="O234" s="173">
        <v>2</v>
      </c>
      <c r="P234" s="173">
        <v>1</v>
      </c>
      <c r="Q234" s="173">
        <v>8</v>
      </c>
      <c r="R234" s="173">
        <v>1</v>
      </c>
      <c r="S234" s="175">
        <v>250</v>
      </c>
      <c r="T234" s="173">
        <v>10</v>
      </c>
      <c r="U234" s="173">
        <v>1</v>
      </c>
      <c r="V234" s="173">
        <v>6</v>
      </c>
      <c r="W234" s="173"/>
      <c r="X234" s="173">
        <v>0</v>
      </c>
      <c r="Y234" s="175">
        <v>0</v>
      </c>
      <c r="Z234" s="174">
        <f>S234*R234*K234*EXP(-Definitions!$E$4*tidycapex!V234)*U234</f>
        <v>315000</v>
      </c>
      <c r="AA234" s="174">
        <f>CEILING(Z234/Definitions!$F$10,10)</f>
        <v>6180</v>
      </c>
      <c r="AB234" s="178">
        <v>1</v>
      </c>
      <c r="AC234" s="171" t="s">
        <v>201</v>
      </c>
      <c r="AD234" s="171" t="s">
        <v>203</v>
      </c>
    </row>
    <row r="235" spans="1:30" s="8" customFormat="1" x14ac:dyDescent="0.25">
      <c r="A235" s="170">
        <v>173</v>
      </c>
      <c r="B235" s="171" t="s">
        <v>202</v>
      </c>
      <c r="C235" s="171" t="s">
        <v>50</v>
      </c>
      <c r="D235" s="172">
        <v>2</v>
      </c>
      <c r="E235" s="171" t="s">
        <v>194</v>
      </c>
      <c r="F235" s="171" t="s">
        <v>142</v>
      </c>
      <c r="G235" s="171" t="s">
        <v>195</v>
      </c>
      <c r="H235" s="171" t="s">
        <v>196</v>
      </c>
      <c r="I235" s="171" t="s">
        <v>142</v>
      </c>
      <c r="J235" s="173">
        <v>2016</v>
      </c>
      <c r="K235" s="174">
        <v>1260</v>
      </c>
      <c r="L235" s="174"/>
      <c r="M235" s="173" t="s">
        <v>139</v>
      </c>
      <c r="N235" s="173">
        <v>0</v>
      </c>
      <c r="O235" s="173">
        <v>1</v>
      </c>
      <c r="P235" s="173">
        <v>1</v>
      </c>
      <c r="Q235" s="173">
        <v>8</v>
      </c>
      <c r="R235" s="173">
        <v>1</v>
      </c>
      <c r="S235" s="175">
        <v>250</v>
      </c>
      <c r="T235" s="173">
        <v>10</v>
      </c>
      <c r="U235" s="173">
        <v>1</v>
      </c>
      <c r="V235" s="173">
        <v>16</v>
      </c>
      <c r="W235" s="173"/>
      <c r="X235" s="173">
        <v>0</v>
      </c>
      <c r="Y235" s="175"/>
      <c r="Z235" s="174">
        <f>S235*R235*K235*EXP(-Definitions!$E$4*tidycapex!V235)*U235</f>
        <v>315000</v>
      </c>
      <c r="AA235" s="174">
        <f>CEILING(Z235/Definitions!$F$10,10)</f>
        <v>6180</v>
      </c>
      <c r="AB235" s="178">
        <v>1</v>
      </c>
      <c r="AC235" s="171" t="s">
        <v>201</v>
      </c>
      <c r="AD235" s="171" t="s">
        <v>203</v>
      </c>
    </row>
    <row r="236" spans="1:30" s="8" customFormat="1" ht="36" x14ac:dyDescent="0.25">
      <c r="A236" s="170">
        <v>174</v>
      </c>
      <c r="B236" s="171" t="s">
        <v>204</v>
      </c>
      <c r="C236" s="171" t="s">
        <v>50</v>
      </c>
      <c r="D236" s="172">
        <v>2</v>
      </c>
      <c r="E236" s="171" t="s">
        <v>194</v>
      </c>
      <c r="F236" s="171" t="s">
        <v>142</v>
      </c>
      <c r="G236" s="171" t="s">
        <v>195</v>
      </c>
      <c r="H236" s="171" t="s">
        <v>196</v>
      </c>
      <c r="I236" s="171" t="s">
        <v>142</v>
      </c>
      <c r="J236" s="173">
        <v>2016</v>
      </c>
      <c r="K236" s="174">
        <v>1260</v>
      </c>
      <c r="L236" s="174"/>
      <c r="M236" s="173" t="s">
        <v>139</v>
      </c>
      <c r="N236" s="173">
        <v>3</v>
      </c>
      <c r="O236" s="173">
        <v>2</v>
      </c>
      <c r="P236" s="173">
        <v>1</v>
      </c>
      <c r="Q236" s="173">
        <v>8</v>
      </c>
      <c r="R236" s="173">
        <v>1</v>
      </c>
      <c r="S236" s="175">
        <v>250</v>
      </c>
      <c r="T236" s="173">
        <v>10</v>
      </c>
      <c r="U236" s="173">
        <v>1</v>
      </c>
      <c r="V236" s="173">
        <v>6</v>
      </c>
      <c r="W236" s="173"/>
      <c r="X236" s="173">
        <v>0</v>
      </c>
      <c r="Y236" s="175">
        <v>0</v>
      </c>
      <c r="Z236" s="174">
        <f>S236*R236*K236*EXP(-Definitions!$E$4*tidycapex!V236)*U236</f>
        <v>315000</v>
      </c>
      <c r="AA236" s="174">
        <f>CEILING(Z236/Definitions!$F$10,10)</f>
        <v>6180</v>
      </c>
      <c r="AB236" s="176">
        <v>1</v>
      </c>
      <c r="AC236" s="171" t="s">
        <v>205</v>
      </c>
      <c r="AD236" s="177" t="s">
        <v>203</v>
      </c>
    </row>
    <row r="237" spans="1:30" s="8" customFormat="1" x14ac:dyDescent="0.25">
      <c r="A237" s="170">
        <v>174</v>
      </c>
      <c r="B237" s="171" t="s">
        <v>204</v>
      </c>
      <c r="C237" s="171" t="s">
        <v>50</v>
      </c>
      <c r="D237" s="172">
        <v>2</v>
      </c>
      <c r="E237" s="171" t="s">
        <v>194</v>
      </c>
      <c r="F237" s="171" t="s">
        <v>142</v>
      </c>
      <c r="G237" s="171" t="s">
        <v>195</v>
      </c>
      <c r="H237" s="171" t="s">
        <v>196</v>
      </c>
      <c r="I237" s="171" t="s">
        <v>142</v>
      </c>
      <c r="J237" s="173">
        <v>2016</v>
      </c>
      <c r="K237" s="174">
        <v>1260</v>
      </c>
      <c r="L237" s="174"/>
      <c r="M237" s="173" t="s">
        <v>139</v>
      </c>
      <c r="N237" s="173">
        <v>0</v>
      </c>
      <c r="O237" s="173">
        <v>1</v>
      </c>
      <c r="P237" s="173">
        <v>1</v>
      </c>
      <c r="Q237" s="173">
        <v>8</v>
      </c>
      <c r="R237" s="173">
        <v>1</v>
      </c>
      <c r="S237" s="175">
        <v>250</v>
      </c>
      <c r="T237" s="173">
        <v>10</v>
      </c>
      <c r="U237" s="173">
        <v>1</v>
      </c>
      <c r="V237" s="173">
        <v>16</v>
      </c>
      <c r="W237" s="173"/>
      <c r="X237" s="173">
        <v>0</v>
      </c>
      <c r="Y237" s="175"/>
      <c r="Z237" s="174">
        <f>S237*R237*K237*EXP(-Definitions!$E$4*tidycapex!V237)*U237</f>
        <v>315000</v>
      </c>
      <c r="AA237" s="174">
        <f>CEILING(Z237/Definitions!$F$10,10)</f>
        <v>6180</v>
      </c>
      <c r="AB237" s="176">
        <v>1</v>
      </c>
      <c r="AC237" s="171" t="s">
        <v>201</v>
      </c>
      <c r="AD237" s="171" t="s">
        <v>203</v>
      </c>
    </row>
    <row r="238" spans="1:30" s="8" customFormat="1" ht="24" x14ac:dyDescent="0.25">
      <c r="A238" s="170">
        <v>175</v>
      </c>
      <c r="B238" s="171" t="s">
        <v>206</v>
      </c>
      <c r="C238" s="171" t="s">
        <v>50</v>
      </c>
      <c r="D238" s="172">
        <v>2</v>
      </c>
      <c r="E238" s="171" t="s">
        <v>194</v>
      </c>
      <c r="F238" s="171" t="s">
        <v>142</v>
      </c>
      <c r="G238" s="171" t="s">
        <v>195</v>
      </c>
      <c r="H238" s="171" t="s">
        <v>196</v>
      </c>
      <c r="I238" s="171" t="s">
        <v>142</v>
      </c>
      <c r="J238" s="173">
        <v>2016</v>
      </c>
      <c r="K238" s="174">
        <v>400</v>
      </c>
      <c r="L238" s="211"/>
      <c r="M238" s="173" t="s">
        <v>139</v>
      </c>
      <c r="N238" s="173">
        <v>3</v>
      </c>
      <c r="O238" s="173">
        <v>1</v>
      </c>
      <c r="P238" s="173">
        <v>1</v>
      </c>
      <c r="Q238" s="173">
        <v>8</v>
      </c>
      <c r="R238" s="173">
        <v>1</v>
      </c>
      <c r="S238" s="175">
        <v>600</v>
      </c>
      <c r="T238" s="173">
        <v>15</v>
      </c>
      <c r="U238" s="173">
        <v>1</v>
      </c>
      <c r="V238" s="173">
        <v>11</v>
      </c>
      <c r="W238" s="211"/>
      <c r="X238" s="173">
        <v>0</v>
      </c>
      <c r="Y238" s="175">
        <v>0</v>
      </c>
      <c r="Z238" s="174">
        <f>S238*R238*K238*EXP(-Definitions!$E$4*tidycapex!V238)*U238</f>
        <v>240000</v>
      </c>
      <c r="AA238" s="174">
        <f>CEILING(Z238/Definitions!$F$10,10)</f>
        <v>4710</v>
      </c>
      <c r="AB238" s="176">
        <v>1</v>
      </c>
      <c r="AC238" s="171" t="s">
        <v>351</v>
      </c>
      <c r="AD238" s="171" t="s">
        <v>352</v>
      </c>
    </row>
    <row r="239" spans="1:30" s="8" customFormat="1" ht="84" x14ac:dyDescent="0.25">
      <c r="A239" s="170">
        <v>176</v>
      </c>
      <c r="B239" s="171" t="s">
        <v>320</v>
      </c>
      <c r="C239" s="171" t="s">
        <v>50</v>
      </c>
      <c r="D239" s="172">
        <v>2</v>
      </c>
      <c r="E239" s="171" t="s">
        <v>194</v>
      </c>
      <c r="F239" s="171" t="s">
        <v>142</v>
      </c>
      <c r="G239" s="171" t="s">
        <v>211</v>
      </c>
      <c r="H239" s="171" t="s">
        <v>212</v>
      </c>
      <c r="I239" s="171" t="s">
        <v>142</v>
      </c>
      <c r="J239" s="173">
        <v>2016</v>
      </c>
      <c r="K239" s="174">
        <v>20</v>
      </c>
      <c r="L239" s="211"/>
      <c r="M239" s="173" t="s">
        <v>321</v>
      </c>
      <c r="N239" s="173">
        <v>3</v>
      </c>
      <c r="O239" s="173">
        <v>1</v>
      </c>
      <c r="P239" s="173">
        <v>1</v>
      </c>
      <c r="Q239" s="173">
        <v>8</v>
      </c>
      <c r="R239" s="173">
        <v>1</v>
      </c>
      <c r="S239" s="175">
        <v>138000</v>
      </c>
      <c r="T239" s="173">
        <v>10</v>
      </c>
      <c r="U239" s="173">
        <v>1</v>
      </c>
      <c r="V239" s="173">
        <v>5</v>
      </c>
      <c r="W239" s="211"/>
      <c r="X239" s="173">
        <v>0</v>
      </c>
      <c r="Y239" s="175">
        <v>0</v>
      </c>
      <c r="Z239" s="174">
        <f>S239*R239*K239*EXP(-Definitions!$E$4*tidycapex!V239)*U239</f>
        <v>2760000</v>
      </c>
      <c r="AA239" s="174">
        <f>CEILING(Z239/Definitions!$F$10,10)</f>
        <v>54120</v>
      </c>
      <c r="AB239" s="176">
        <v>2</v>
      </c>
      <c r="AC239" s="177" t="s">
        <v>362</v>
      </c>
      <c r="AD239" s="177" t="s">
        <v>363</v>
      </c>
    </row>
    <row r="240" spans="1:30" s="8" customFormat="1" ht="24" x14ac:dyDescent="0.25">
      <c r="A240" s="170">
        <v>176</v>
      </c>
      <c r="B240" s="171" t="s">
        <v>320</v>
      </c>
      <c r="C240" s="171" t="s">
        <v>50</v>
      </c>
      <c r="D240" s="172">
        <v>2</v>
      </c>
      <c r="E240" s="171" t="s">
        <v>194</v>
      </c>
      <c r="F240" s="171" t="s">
        <v>142</v>
      </c>
      <c r="G240" s="171" t="s">
        <v>211</v>
      </c>
      <c r="H240" s="171" t="s">
        <v>212</v>
      </c>
      <c r="I240" s="171" t="s">
        <v>142</v>
      </c>
      <c r="J240" s="173">
        <v>2016</v>
      </c>
      <c r="K240" s="174">
        <v>20</v>
      </c>
      <c r="L240" s="211"/>
      <c r="M240" s="173" t="s">
        <v>321</v>
      </c>
      <c r="N240" s="173">
        <v>3</v>
      </c>
      <c r="O240" s="173">
        <v>1</v>
      </c>
      <c r="P240" s="173">
        <v>1</v>
      </c>
      <c r="Q240" s="173">
        <v>8</v>
      </c>
      <c r="R240" s="173">
        <v>1</v>
      </c>
      <c r="S240" s="175">
        <v>138000</v>
      </c>
      <c r="T240" s="173">
        <v>10</v>
      </c>
      <c r="U240" s="173">
        <v>1</v>
      </c>
      <c r="V240" s="173">
        <v>15</v>
      </c>
      <c r="W240" s="211"/>
      <c r="X240" s="173">
        <v>0</v>
      </c>
      <c r="Y240" s="175">
        <v>0</v>
      </c>
      <c r="Z240" s="174">
        <f>S240*R240*K240*EXP(-Definitions!$E$4*tidycapex!V240)*U240</f>
        <v>2760000</v>
      </c>
      <c r="AA240" s="174">
        <f>CEILING(Z240/Definitions!$F$10,10)</f>
        <v>54120</v>
      </c>
      <c r="AB240" s="176">
        <v>2</v>
      </c>
      <c r="AC240" s="177" t="s">
        <v>215</v>
      </c>
      <c r="AD240" s="177" t="s">
        <v>324</v>
      </c>
    </row>
    <row r="241" spans="1:30" s="8" customFormat="1" ht="72" x14ac:dyDescent="0.25">
      <c r="A241" s="170">
        <v>177</v>
      </c>
      <c r="B241" s="171" t="s">
        <v>221</v>
      </c>
      <c r="C241" s="171" t="s">
        <v>50</v>
      </c>
      <c r="D241" s="172" t="s">
        <v>225</v>
      </c>
      <c r="E241" s="171" t="s">
        <v>194</v>
      </c>
      <c r="F241" s="171" t="s">
        <v>142</v>
      </c>
      <c r="G241" s="171" t="s">
        <v>217</v>
      </c>
      <c r="H241" s="171" t="s">
        <v>218</v>
      </c>
      <c r="I241" s="171" t="s">
        <v>142</v>
      </c>
      <c r="J241" s="173">
        <v>2016</v>
      </c>
      <c r="K241" s="174">
        <v>400</v>
      </c>
      <c r="L241" s="211"/>
      <c r="M241" s="173" t="s">
        <v>139</v>
      </c>
      <c r="N241" s="173">
        <v>4</v>
      </c>
      <c r="O241" s="173">
        <v>3</v>
      </c>
      <c r="P241" s="173">
        <v>1</v>
      </c>
      <c r="Q241" s="173">
        <v>5</v>
      </c>
      <c r="R241" s="173">
        <v>1</v>
      </c>
      <c r="S241" s="175">
        <v>2000</v>
      </c>
      <c r="T241" s="173">
        <v>25</v>
      </c>
      <c r="U241" s="173">
        <v>1</v>
      </c>
      <c r="V241" s="173">
        <v>0</v>
      </c>
      <c r="W241" s="211"/>
      <c r="X241" s="173">
        <v>0</v>
      </c>
      <c r="Y241" s="175">
        <v>0</v>
      </c>
      <c r="Z241" s="174">
        <f>S241*R241*K241*EXP(-Definitions!$E$4*tidycapex!V241)*U241</f>
        <v>800000</v>
      </c>
      <c r="AA241" s="174">
        <f>CEILING(Z241/Definitions!$F$10,10)</f>
        <v>15690</v>
      </c>
      <c r="AB241" s="176">
        <v>2</v>
      </c>
      <c r="AC241" s="177" t="s">
        <v>552</v>
      </c>
      <c r="AD241" s="177" t="s">
        <v>222</v>
      </c>
    </row>
    <row r="242" spans="1:30" s="8" customFormat="1" ht="72" x14ac:dyDescent="0.25">
      <c r="A242" s="170">
        <v>177</v>
      </c>
      <c r="B242" s="171" t="s">
        <v>221</v>
      </c>
      <c r="C242" s="171" t="s">
        <v>50</v>
      </c>
      <c r="D242" s="172" t="s">
        <v>225</v>
      </c>
      <c r="E242" s="171" t="s">
        <v>194</v>
      </c>
      <c r="F242" s="171" t="s">
        <v>142</v>
      </c>
      <c r="G242" s="171" t="s">
        <v>217</v>
      </c>
      <c r="H242" s="171" t="s">
        <v>218</v>
      </c>
      <c r="I242" s="171" t="s">
        <v>142</v>
      </c>
      <c r="J242" s="173">
        <v>2016</v>
      </c>
      <c r="K242" s="174">
        <v>400</v>
      </c>
      <c r="L242" s="211"/>
      <c r="M242" s="173" t="s">
        <v>139</v>
      </c>
      <c r="N242" s="173">
        <v>1</v>
      </c>
      <c r="O242" s="173">
        <v>1</v>
      </c>
      <c r="P242" s="173">
        <v>1</v>
      </c>
      <c r="Q242" s="173">
        <v>5</v>
      </c>
      <c r="R242" s="173">
        <v>1</v>
      </c>
      <c r="S242" s="175">
        <v>2000</v>
      </c>
      <c r="T242" s="173">
        <v>25</v>
      </c>
      <c r="U242" s="173">
        <v>1</v>
      </c>
      <c r="V242" s="173">
        <v>0</v>
      </c>
      <c r="W242" s="211"/>
      <c r="X242" s="173">
        <v>0</v>
      </c>
      <c r="Y242" s="175">
        <v>0</v>
      </c>
      <c r="Z242" s="174">
        <f>S242*R242*K242*EXP(-Definitions!$E$4*tidycapex!V242)*U242</f>
        <v>800000</v>
      </c>
      <c r="AA242" s="174">
        <f>CEILING(Z242/Definitions!$F$10,10)</f>
        <v>15690</v>
      </c>
      <c r="AB242" s="176">
        <v>2</v>
      </c>
      <c r="AC242" s="177" t="s">
        <v>552</v>
      </c>
      <c r="AD242" s="177" t="s">
        <v>222</v>
      </c>
    </row>
    <row r="243" spans="1:30" s="8" customFormat="1" ht="36" x14ac:dyDescent="0.25">
      <c r="A243" s="170">
        <v>178</v>
      </c>
      <c r="B243" s="171" t="s">
        <v>224</v>
      </c>
      <c r="C243" s="171" t="s">
        <v>50</v>
      </c>
      <c r="D243" s="172" t="s">
        <v>225</v>
      </c>
      <c r="E243" s="171" t="s">
        <v>194</v>
      </c>
      <c r="F243" s="171" t="s">
        <v>142</v>
      </c>
      <c r="G243" s="171" t="s">
        <v>226</v>
      </c>
      <c r="H243" s="171" t="s">
        <v>226</v>
      </c>
      <c r="I243" s="171" t="s">
        <v>142</v>
      </c>
      <c r="J243" s="173">
        <v>2016</v>
      </c>
      <c r="K243" s="174">
        <v>430</v>
      </c>
      <c r="L243" s="211"/>
      <c r="M243" s="173" t="s">
        <v>139</v>
      </c>
      <c r="N243" s="173">
        <v>3</v>
      </c>
      <c r="O243" s="173">
        <v>1</v>
      </c>
      <c r="P243" s="173">
        <v>1</v>
      </c>
      <c r="Q243" s="173">
        <v>1</v>
      </c>
      <c r="R243" s="173">
        <v>1</v>
      </c>
      <c r="S243" s="175">
        <v>2800</v>
      </c>
      <c r="T243" s="173">
        <v>50</v>
      </c>
      <c r="U243" s="173">
        <v>0</v>
      </c>
      <c r="V243" s="173">
        <v>0</v>
      </c>
      <c r="W243" s="211"/>
      <c r="X243" s="173">
        <v>1</v>
      </c>
      <c r="Y243" s="175">
        <v>5200</v>
      </c>
      <c r="Z243" s="174">
        <f>S243*R243*K243*EXP(-Definitions!$E$4*tidycapex!V243)*U243</f>
        <v>0</v>
      </c>
      <c r="AA243" s="174">
        <f>CEILING(Z243/Definitions!$F$10,10)</f>
        <v>0</v>
      </c>
      <c r="AB243" s="176">
        <v>0</v>
      </c>
      <c r="AC243" s="177" t="s">
        <v>554</v>
      </c>
      <c r="AD243" s="177" t="s">
        <v>573</v>
      </c>
    </row>
    <row r="244" spans="1:30" s="8" customFormat="1" ht="48" x14ac:dyDescent="0.25">
      <c r="A244" s="170">
        <v>179</v>
      </c>
      <c r="B244" s="171" t="s">
        <v>269</v>
      </c>
      <c r="C244" s="171" t="s">
        <v>50</v>
      </c>
      <c r="D244" s="172">
        <v>1</v>
      </c>
      <c r="E244" s="171" t="s">
        <v>194</v>
      </c>
      <c r="F244" s="171" t="s">
        <v>142</v>
      </c>
      <c r="G244" s="171" t="s">
        <v>364</v>
      </c>
      <c r="H244" s="171" t="s">
        <v>364</v>
      </c>
      <c r="I244" s="171" t="s">
        <v>142</v>
      </c>
      <c r="J244" s="173">
        <v>2016</v>
      </c>
      <c r="K244" s="174">
        <v>1</v>
      </c>
      <c r="L244" s="211"/>
      <c r="M244" s="173" t="s">
        <v>236</v>
      </c>
      <c r="N244" s="173">
        <v>3</v>
      </c>
      <c r="O244" s="173">
        <v>2</v>
      </c>
      <c r="P244" s="173">
        <v>1</v>
      </c>
      <c r="Q244" s="173">
        <v>5</v>
      </c>
      <c r="R244" s="173">
        <v>1</v>
      </c>
      <c r="S244" s="175">
        <v>460000</v>
      </c>
      <c r="T244" s="173">
        <v>0</v>
      </c>
      <c r="U244" s="173">
        <v>1</v>
      </c>
      <c r="V244" s="173">
        <v>0</v>
      </c>
      <c r="W244" s="211"/>
      <c r="X244" s="173"/>
      <c r="Y244" s="175"/>
      <c r="Z244" s="174">
        <f>S244*R244*K244*EXP(-Definitions!$E$4*tidycapex!V244)*U244</f>
        <v>460000</v>
      </c>
      <c r="AA244" s="174">
        <f>CEILING(Z244/Definitions!$F$10,10)</f>
        <v>9020</v>
      </c>
      <c r="AB244" s="176">
        <v>1</v>
      </c>
      <c r="AC244" s="177" t="s">
        <v>594</v>
      </c>
      <c r="AD244" s="177" t="s">
        <v>594</v>
      </c>
    </row>
    <row r="245" spans="1:30" s="8" customFormat="1" ht="24" x14ac:dyDescent="0.25">
      <c r="A245" s="170">
        <v>180</v>
      </c>
      <c r="B245" s="171" t="s">
        <v>238</v>
      </c>
      <c r="C245" s="171" t="s">
        <v>50</v>
      </c>
      <c r="D245" s="172" t="s">
        <v>236</v>
      </c>
      <c r="E245" s="171" t="s">
        <v>194</v>
      </c>
      <c r="F245" s="171" t="s">
        <v>142</v>
      </c>
      <c r="G245" s="171" t="s">
        <v>239</v>
      </c>
      <c r="H245" s="171" t="s">
        <v>524</v>
      </c>
      <c r="I245" s="171" t="s">
        <v>142</v>
      </c>
      <c r="J245" s="173">
        <v>2016</v>
      </c>
      <c r="K245" s="174">
        <v>1</v>
      </c>
      <c r="L245" s="211"/>
      <c r="M245" s="173" t="s">
        <v>236</v>
      </c>
      <c r="N245" s="173">
        <v>0</v>
      </c>
      <c r="O245" s="173">
        <v>1</v>
      </c>
      <c r="P245" s="173">
        <v>1</v>
      </c>
      <c r="Q245" s="173">
        <v>9</v>
      </c>
      <c r="R245" s="173">
        <v>1</v>
      </c>
      <c r="S245" s="175">
        <v>506000</v>
      </c>
      <c r="T245" s="173">
        <v>0</v>
      </c>
      <c r="U245" s="173">
        <v>1</v>
      </c>
      <c r="V245" s="173">
        <v>0</v>
      </c>
      <c r="W245" s="211"/>
      <c r="X245" s="173">
        <v>0</v>
      </c>
      <c r="Y245" s="175">
        <v>0</v>
      </c>
      <c r="Z245" s="174">
        <f>S245*R245*K245*EXP(-Definitions!$E$4*tidycapex!V245)*U245</f>
        <v>506000</v>
      </c>
      <c r="AA245" s="174">
        <f>CEILING(Z245/Definitions!$F$10,10)</f>
        <v>9930</v>
      </c>
      <c r="AB245" s="176">
        <v>1</v>
      </c>
      <c r="AC245" s="177" t="s">
        <v>240</v>
      </c>
      <c r="AD245" s="177" t="s">
        <v>241</v>
      </c>
    </row>
    <row r="246" spans="1:30" s="8" customFormat="1" ht="36" x14ac:dyDescent="0.25">
      <c r="A246" s="170">
        <v>181</v>
      </c>
      <c r="B246" s="171" t="s">
        <v>242</v>
      </c>
      <c r="C246" s="171" t="s">
        <v>50</v>
      </c>
      <c r="D246" s="172" t="s">
        <v>236</v>
      </c>
      <c r="E246" s="171" t="s">
        <v>194</v>
      </c>
      <c r="F246" s="171" t="s">
        <v>142</v>
      </c>
      <c r="G246" s="171" t="s">
        <v>243</v>
      </c>
      <c r="H246" s="171" t="s">
        <v>524</v>
      </c>
      <c r="I246" s="171" t="s">
        <v>142</v>
      </c>
      <c r="J246" s="173">
        <v>2016</v>
      </c>
      <c r="K246" s="174">
        <v>1</v>
      </c>
      <c r="L246" s="211"/>
      <c r="M246" s="173" t="s">
        <v>236</v>
      </c>
      <c r="N246" s="173">
        <v>0</v>
      </c>
      <c r="O246" s="173">
        <v>1</v>
      </c>
      <c r="P246" s="173">
        <v>1</v>
      </c>
      <c r="Q246" s="173">
        <v>9</v>
      </c>
      <c r="R246" s="173">
        <v>1</v>
      </c>
      <c r="S246" s="175">
        <v>556600</v>
      </c>
      <c r="T246" s="173">
        <v>0</v>
      </c>
      <c r="U246" s="173">
        <v>1</v>
      </c>
      <c r="V246" s="173">
        <v>0</v>
      </c>
      <c r="W246" s="211"/>
      <c r="X246" s="173">
        <v>0</v>
      </c>
      <c r="Y246" s="175">
        <v>0</v>
      </c>
      <c r="Z246" s="174">
        <f>S246*R246*K246*EXP(-Definitions!$E$4*tidycapex!V246)*U246</f>
        <v>556600</v>
      </c>
      <c r="AA246" s="174">
        <f>CEILING(Z246/Definitions!$F$10,10)</f>
        <v>10920</v>
      </c>
      <c r="AB246" s="176">
        <v>1</v>
      </c>
      <c r="AC246" s="177" t="s">
        <v>244</v>
      </c>
      <c r="AD246" s="177" t="s">
        <v>567</v>
      </c>
    </row>
    <row r="247" spans="1:30" s="8" customFormat="1" ht="48" x14ac:dyDescent="0.25">
      <c r="A247" s="170">
        <v>182</v>
      </c>
      <c r="B247" s="171" t="s">
        <v>245</v>
      </c>
      <c r="C247" s="171" t="s">
        <v>50</v>
      </c>
      <c r="D247" s="172" t="s">
        <v>236</v>
      </c>
      <c r="E247" s="171" t="s">
        <v>194</v>
      </c>
      <c r="F247" s="171" t="s">
        <v>142</v>
      </c>
      <c r="G247" s="171" t="s">
        <v>246</v>
      </c>
      <c r="H247" s="171" t="s">
        <v>524</v>
      </c>
      <c r="I247" s="171" t="s">
        <v>142</v>
      </c>
      <c r="J247" s="173">
        <v>2016</v>
      </c>
      <c r="K247" s="174">
        <v>1</v>
      </c>
      <c r="L247" s="211"/>
      <c r="M247" s="173" t="s">
        <v>236</v>
      </c>
      <c r="N247" s="173">
        <v>0</v>
      </c>
      <c r="O247" s="173">
        <v>1</v>
      </c>
      <c r="P247" s="173">
        <v>1</v>
      </c>
      <c r="Q247" s="173">
        <v>9</v>
      </c>
      <c r="R247" s="173">
        <v>1</v>
      </c>
      <c r="S247" s="175">
        <v>300200</v>
      </c>
      <c r="T247" s="173">
        <v>0</v>
      </c>
      <c r="U247" s="173">
        <v>1</v>
      </c>
      <c r="V247" s="173">
        <v>0</v>
      </c>
      <c r="W247" s="211"/>
      <c r="X247" s="173">
        <v>0</v>
      </c>
      <c r="Y247" s="175">
        <v>0</v>
      </c>
      <c r="Z247" s="174">
        <f>S247*R247*K247*EXP(-Definitions!$E$4*tidycapex!V247)*U247</f>
        <v>300200</v>
      </c>
      <c r="AA247" s="174">
        <f>CEILING(Z247/Definitions!$F$10,10)</f>
        <v>5890</v>
      </c>
      <c r="AB247" s="176">
        <v>1</v>
      </c>
      <c r="AC247" s="177" t="s">
        <v>247</v>
      </c>
      <c r="AD247" s="177" t="s">
        <v>568</v>
      </c>
    </row>
    <row r="248" spans="1:30" s="8" customFormat="1" ht="72" x14ac:dyDescent="0.25">
      <c r="A248" s="170">
        <v>183</v>
      </c>
      <c r="B248" s="171" t="s">
        <v>327</v>
      </c>
      <c r="C248" s="171" t="s">
        <v>69</v>
      </c>
      <c r="D248" s="172">
        <v>1</v>
      </c>
      <c r="E248" s="171" t="s">
        <v>194</v>
      </c>
      <c r="F248" s="171" t="s">
        <v>140</v>
      </c>
      <c r="G248" s="171" t="s">
        <v>364</v>
      </c>
      <c r="H248" s="171" t="s">
        <v>364</v>
      </c>
      <c r="I248" s="171" t="s">
        <v>140</v>
      </c>
      <c r="J248" s="173">
        <v>2006</v>
      </c>
      <c r="K248" s="174">
        <v>1342</v>
      </c>
      <c r="L248" s="211"/>
      <c r="M248" s="173" t="s">
        <v>139</v>
      </c>
      <c r="N248" s="173">
        <v>3</v>
      </c>
      <c r="O248" s="173">
        <v>1</v>
      </c>
      <c r="P248" s="173">
        <v>1</v>
      </c>
      <c r="Q248" s="173">
        <v>4</v>
      </c>
      <c r="R248" s="173">
        <v>1</v>
      </c>
      <c r="S248" s="175">
        <v>5000</v>
      </c>
      <c r="T248" s="173">
        <v>0</v>
      </c>
      <c r="U248" s="173">
        <v>0.3</v>
      </c>
      <c r="V248" s="173">
        <v>2</v>
      </c>
      <c r="W248" s="211"/>
      <c r="X248" s="173">
        <v>0</v>
      </c>
      <c r="Y248" s="175">
        <v>0</v>
      </c>
      <c r="Z248" s="174">
        <f>S248*R248*K248*EXP(-Definitions!$E$4*tidycapex!V248)*U248</f>
        <v>2013000</v>
      </c>
      <c r="AA248" s="174">
        <f>CEILING(Z248/Definitions!$F$10,10)</f>
        <v>39480</v>
      </c>
      <c r="AB248" s="176">
        <v>1</v>
      </c>
      <c r="AC248" s="177" t="s">
        <v>543</v>
      </c>
      <c r="AD248" s="177" t="s">
        <v>353</v>
      </c>
    </row>
    <row r="249" spans="1:30" s="8" customFormat="1" ht="60" x14ac:dyDescent="0.25">
      <c r="A249" s="170">
        <v>184</v>
      </c>
      <c r="B249" s="171" t="s">
        <v>262</v>
      </c>
      <c r="C249" s="171" t="s">
        <v>69</v>
      </c>
      <c r="D249" s="172">
        <v>1</v>
      </c>
      <c r="E249" s="171" t="s">
        <v>194</v>
      </c>
      <c r="F249" s="171" t="s">
        <v>140</v>
      </c>
      <c r="G249" s="171" t="s">
        <v>578</v>
      </c>
      <c r="H249" s="171" t="s">
        <v>257</v>
      </c>
      <c r="I249" s="171" t="s">
        <v>140</v>
      </c>
      <c r="J249" s="173">
        <v>2006</v>
      </c>
      <c r="K249" s="174">
        <v>1342</v>
      </c>
      <c r="L249" s="211"/>
      <c r="M249" s="173" t="s">
        <v>139</v>
      </c>
      <c r="N249" s="173">
        <v>2</v>
      </c>
      <c r="O249" s="173">
        <v>1</v>
      </c>
      <c r="P249" s="173">
        <v>0</v>
      </c>
      <c r="Q249" s="173">
        <v>5</v>
      </c>
      <c r="R249" s="173">
        <v>1</v>
      </c>
      <c r="S249" s="175">
        <v>4000</v>
      </c>
      <c r="T249" s="173">
        <v>0</v>
      </c>
      <c r="U249" s="173">
        <v>0.3</v>
      </c>
      <c r="V249" s="173">
        <v>0</v>
      </c>
      <c r="W249" s="211"/>
      <c r="X249" s="173">
        <v>1</v>
      </c>
      <c r="Y249" s="175">
        <v>39470</v>
      </c>
      <c r="Z249" s="174">
        <f>S249*R249*K249*EXP(-Definitions!$E$4*tidycapex!V249)*U249</f>
        <v>1610400</v>
      </c>
      <c r="AA249" s="174">
        <f>CEILING(Z249/Definitions!$F$10,10)</f>
        <v>31580</v>
      </c>
      <c r="AB249" s="176">
        <v>2</v>
      </c>
      <c r="AC249" s="177" t="s">
        <v>354</v>
      </c>
      <c r="AD249" s="177" t="s">
        <v>264</v>
      </c>
    </row>
    <row r="250" spans="1:30" s="8" customFormat="1" ht="24" x14ac:dyDescent="0.25">
      <c r="A250" s="170">
        <v>185</v>
      </c>
      <c r="B250" s="171" t="s">
        <v>238</v>
      </c>
      <c r="C250" s="171" t="s">
        <v>69</v>
      </c>
      <c r="D250" s="172" t="s">
        <v>236</v>
      </c>
      <c r="E250" s="171" t="s">
        <v>194</v>
      </c>
      <c r="F250" s="171" t="s">
        <v>140</v>
      </c>
      <c r="G250" s="171" t="s">
        <v>239</v>
      </c>
      <c r="H250" s="171" t="s">
        <v>524</v>
      </c>
      <c r="I250" s="171" t="s">
        <v>140</v>
      </c>
      <c r="J250" s="173">
        <v>2006</v>
      </c>
      <c r="K250" s="174">
        <v>1</v>
      </c>
      <c r="L250" s="211"/>
      <c r="M250" s="173" t="s">
        <v>236</v>
      </c>
      <c r="N250" s="173">
        <v>0</v>
      </c>
      <c r="O250" s="173">
        <v>1</v>
      </c>
      <c r="P250" s="173">
        <v>1</v>
      </c>
      <c r="Q250" s="173">
        <v>9</v>
      </c>
      <c r="R250" s="173">
        <v>1</v>
      </c>
      <c r="S250" s="175">
        <v>362400</v>
      </c>
      <c r="T250" s="173">
        <v>0</v>
      </c>
      <c r="U250" s="173">
        <v>1</v>
      </c>
      <c r="V250" s="173">
        <v>0</v>
      </c>
      <c r="W250" s="211"/>
      <c r="X250" s="173">
        <v>0</v>
      </c>
      <c r="Y250" s="175">
        <v>0</v>
      </c>
      <c r="Z250" s="174">
        <f>S250*R250*K250*EXP(-Definitions!$E$4*tidycapex!V250)*U250</f>
        <v>362400</v>
      </c>
      <c r="AA250" s="174">
        <f>CEILING(Z250/Definitions!$F$10,10)</f>
        <v>7110</v>
      </c>
      <c r="AB250" s="176">
        <v>1</v>
      </c>
      <c r="AC250" s="177" t="s">
        <v>240</v>
      </c>
      <c r="AD250" s="177" t="s">
        <v>241</v>
      </c>
    </row>
    <row r="251" spans="1:30" s="8" customFormat="1" ht="36" x14ac:dyDescent="0.25">
      <c r="A251" s="170">
        <v>186</v>
      </c>
      <c r="B251" s="171" t="s">
        <v>242</v>
      </c>
      <c r="C251" s="171" t="s">
        <v>69</v>
      </c>
      <c r="D251" s="172" t="s">
        <v>236</v>
      </c>
      <c r="E251" s="171" t="s">
        <v>194</v>
      </c>
      <c r="F251" s="171" t="s">
        <v>140</v>
      </c>
      <c r="G251" s="171" t="s">
        <v>243</v>
      </c>
      <c r="H251" s="171" t="s">
        <v>524</v>
      </c>
      <c r="I251" s="171" t="s">
        <v>140</v>
      </c>
      <c r="J251" s="173">
        <v>2006</v>
      </c>
      <c r="K251" s="174">
        <v>1</v>
      </c>
      <c r="L251" s="211"/>
      <c r="M251" s="173" t="s">
        <v>236</v>
      </c>
      <c r="N251" s="173">
        <v>0</v>
      </c>
      <c r="O251" s="173">
        <v>1</v>
      </c>
      <c r="P251" s="173">
        <v>1</v>
      </c>
      <c r="Q251" s="173">
        <v>9</v>
      </c>
      <c r="R251" s="173">
        <v>1</v>
      </c>
      <c r="S251" s="175">
        <v>398600</v>
      </c>
      <c r="T251" s="173">
        <v>0</v>
      </c>
      <c r="U251" s="173">
        <v>1</v>
      </c>
      <c r="V251" s="173">
        <v>0</v>
      </c>
      <c r="W251" s="211"/>
      <c r="X251" s="173">
        <v>0</v>
      </c>
      <c r="Y251" s="175">
        <v>0</v>
      </c>
      <c r="Z251" s="174">
        <f>S251*R251*K251*EXP(-Definitions!$E$4*tidycapex!V251)*U251</f>
        <v>398600</v>
      </c>
      <c r="AA251" s="174">
        <f>CEILING(Z251/Definitions!$F$10,10)</f>
        <v>7820</v>
      </c>
      <c r="AB251" s="176">
        <v>1</v>
      </c>
      <c r="AC251" s="177" t="s">
        <v>244</v>
      </c>
      <c r="AD251" s="177" t="s">
        <v>567</v>
      </c>
    </row>
    <row r="252" spans="1:30" s="8" customFormat="1" ht="48" x14ac:dyDescent="0.25">
      <c r="A252" s="170">
        <v>187</v>
      </c>
      <c r="B252" s="171" t="s">
        <v>245</v>
      </c>
      <c r="C252" s="171" t="s">
        <v>69</v>
      </c>
      <c r="D252" s="172" t="s">
        <v>236</v>
      </c>
      <c r="E252" s="171" t="s">
        <v>194</v>
      </c>
      <c r="F252" s="171" t="s">
        <v>140</v>
      </c>
      <c r="G252" s="171" t="s">
        <v>246</v>
      </c>
      <c r="H252" s="171" t="s">
        <v>524</v>
      </c>
      <c r="I252" s="171" t="s">
        <v>140</v>
      </c>
      <c r="J252" s="173">
        <v>2006</v>
      </c>
      <c r="K252" s="174">
        <v>1</v>
      </c>
      <c r="L252" s="211"/>
      <c r="M252" s="173" t="s">
        <v>236</v>
      </c>
      <c r="N252" s="173">
        <v>0</v>
      </c>
      <c r="O252" s="173">
        <v>1</v>
      </c>
      <c r="P252" s="173">
        <v>1</v>
      </c>
      <c r="Q252" s="173">
        <v>9</v>
      </c>
      <c r="R252" s="173">
        <v>1</v>
      </c>
      <c r="S252" s="175">
        <v>219300</v>
      </c>
      <c r="T252" s="173">
        <v>0</v>
      </c>
      <c r="U252" s="173">
        <v>1</v>
      </c>
      <c r="V252" s="173">
        <v>0</v>
      </c>
      <c r="W252" s="211"/>
      <c r="X252" s="173">
        <v>0</v>
      </c>
      <c r="Y252" s="175">
        <v>0</v>
      </c>
      <c r="Z252" s="174">
        <f>S252*R252*K252*EXP(-Definitions!$E$4*tidycapex!V252)*U252</f>
        <v>219300</v>
      </c>
      <c r="AA252" s="174">
        <f>CEILING(Z252/Definitions!$F$10,10)</f>
        <v>4300</v>
      </c>
      <c r="AB252" s="176">
        <v>1</v>
      </c>
      <c r="AC252" s="177" t="s">
        <v>247</v>
      </c>
      <c r="AD252" s="177" t="s">
        <v>568</v>
      </c>
    </row>
    <row r="253" spans="1:30" s="8" customFormat="1" ht="36" x14ac:dyDescent="0.25">
      <c r="A253" s="170">
        <v>188</v>
      </c>
      <c r="B253" s="171" t="s">
        <v>327</v>
      </c>
      <c r="C253" s="171" t="s">
        <v>101</v>
      </c>
      <c r="D253" s="172">
        <v>1</v>
      </c>
      <c r="E253" s="171" t="s">
        <v>194</v>
      </c>
      <c r="F253" s="171" t="s">
        <v>140</v>
      </c>
      <c r="G253" s="171" t="s">
        <v>364</v>
      </c>
      <c r="H253" s="171" t="s">
        <v>364</v>
      </c>
      <c r="I253" s="171" t="s">
        <v>140</v>
      </c>
      <c r="J253" s="173">
        <v>2006</v>
      </c>
      <c r="K253" s="174">
        <v>1100</v>
      </c>
      <c r="L253" s="211"/>
      <c r="M253" s="173" t="s">
        <v>139</v>
      </c>
      <c r="N253" s="173">
        <v>0</v>
      </c>
      <c r="O253" s="173">
        <v>1</v>
      </c>
      <c r="P253" s="173">
        <v>1</v>
      </c>
      <c r="Q253" s="173">
        <v>5</v>
      </c>
      <c r="R253" s="173">
        <v>1</v>
      </c>
      <c r="S253" s="175">
        <v>5000</v>
      </c>
      <c r="T253" s="173">
        <v>0</v>
      </c>
      <c r="U253" s="173">
        <v>0.3</v>
      </c>
      <c r="V253" s="173">
        <v>0</v>
      </c>
      <c r="W253" s="211"/>
      <c r="X253" s="173">
        <v>0</v>
      </c>
      <c r="Y253" s="175">
        <v>0</v>
      </c>
      <c r="Z253" s="174">
        <f>S253*R253*K253*EXP(-Definitions!$E$4*tidycapex!V253)*U253</f>
        <v>1650000</v>
      </c>
      <c r="AA253" s="174">
        <f>CEILING(Z253/Definitions!$F$10,10)</f>
        <v>32360</v>
      </c>
      <c r="AB253" s="176">
        <v>1</v>
      </c>
      <c r="AC253" s="177" t="s">
        <v>355</v>
      </c>
      <c r="AD253" s="177" t="s">
        <v>355</v>
      </c>
    </row>
    <row r="254" spans="1:30" s="8" customFormat="1" ht="48" x14ac:dyDescent="0.25">
      <c r="A254" s="170">
        <v>189</v>
      </c>
      <c r="B254" s="171" t="s">
        <v>384</v>
      </c>
      <c r="C254" s="171" t="s">
        <v>101</v>
      </c>
      <c r="D254" s="172">
        <v>1</v>
      </c>
      <c r="E254" s="171" t="s">
        <v>194</v>
      </c>
      <c r="F254" s="171" t="s">
        <v>140</v>
      </c>
      <c r="G254" s="171" t="s">
        <v>226</v>
      </c>
      <c r="H254" s="171" t="s">
        <v>226</v>
      </c>
      <c r="I254" s="171" t="s">
        <v>140</v>
      </c>
      <c r="J254" s="173">
        <v>2006</v>
      </c>
      <c r="K254" s="174">
        <v>160</v>
      </c>
      <c r="L254" s="211"/>
      <c r="M254" s="173" t="s">
        <v>139</v>
      </c>
      <c r="N254" s="173">
        <v>0</v>
      </c>
      <c r="O254" s="173">
        <v>1</v>
      </c>
      <c r="P254" s="173">
        <v>1</v>
      </c>
      <c r="Q254" s="173">
        <v>8</v>
      </c>
      <c r="R254" s="173">
        <v>1</v>
      </c>
      <c r="S254" s="175">
        <v>2000</v>
      </c>
      <c r="T254" s="173">
        <v>25</v>
      </c>
      <c r="U254" s="173">
        <v>1</v>
      </c>
      <c r="V254" s="173">
        <v>6</v>
      </c>
      <c r="W254" s="211"/>
      <c r="X254" s="173">
        <v>1</v>
      </c>
      <c r="Y254" s="175">
        <v>12700</v>
      </c>
      <c r="Z254" s="174">
        <f>S254*R254*K254*EXP(-Definitions!$E$4*tidycapex!V254)*U254</f>
        <v>320000</v>
      </c>
      <c r="AA254" s="174">
        <f>CEILING(Z254/Definitions!$F$10,10)</f>
        <v>6280</v>
      </c>
      <c r="AB254" s="176">
        <v>1</v>
      </c>
      <c r="AC254" s="177" t="s">
        <v>576</v>
      </c>
      <c r="AD254" s="177" t="s">
        <v>577</v>
      </c>
    </row>
    <row r="255" spans="1:30" s="8" customFormat="1" ht="72" x14ac:dyDescent="0.25">
      <c r="A255" s="170">
        <v>190</v>
      </c>
      <c r="B255" s="171" t="s">
        <v>260</v>
      </c>
      <c r="C255" s="171" t="s">
        <v>101</v>
      </c>
      <c r="D255" s="172">
        <v>1</v>
      </c>
      <c r="E255" s="171" t="s">
        <v>194</v>
      </c>
      <c r="F255" s="171" t="s">
        <v>140</v>
      </c>
      <c r="G255" s="171" t="s">
        <v>217</v>
      </c>
      <c r="H255" s="171" t="s">
        <v>218</v>
      </c>
      <c r="I255" s="171" t="s">
        <v>140</v>
      </c>
      <c r="J255" s="173">
        <v>2006</v>
      </c>
      <c r="K255" s="174">
        <v>102</v>
      </c>
      <c r="L255" s="211"/>
      <c r="M255" s="173" t="s">
        <v>261</v>
      </c>
      <c r="N255" s="173">
        <v>3</v>
      </c>
      <c r="O255" s="173">
        <v>1</v>
      </c>
      <c r="P255" s="173">
        <v>1</v>
      </c>
      <c r="Q255" s="173">
        <v>8</v>
      </c>
      <c r="R255" s="173">
        <v>1</v>
      </c>
      <c r="S255" s="175">
        <v>35000</v>
      </c>
      <c r="T255" s="173">
        <v>25</v>
      </c>
      <c r="U255" s="173">
        <v>1</v>
      </c>
      <c r="V255" s="173">
        <v>11</v>
      </c>
      <c r="W255" s="211"/>
      <c r="X255" s="173">
        <v>0</v>
      </c>
      <c r="Y255" s="175">
        <v>0</v>
      </c>
      <c r="Z255" s="174">
        <f>S255*R255*K255*EXP(-Definitions!$E$4*tidycapex!V255)*U255</f>
        <v>3570000</v>
      </c>
      <c r="AA255" s="174">
        <f>CEILING(Z255/Definitions!$F$10,10)</f>
        <v>70000</v>
      </c>
      <c r="AB255" s="176">
        <v>1</v>
      </c>
      <c r="AC255" s="177" t="s">
        <v>574</v>
      </c>
      <c r="AD255" s="177" t="s">
        <v>575</v>
      </c>
    </row>
    <row r="256" spans="1:30" s="8" customFormat="1" ht="24" x14ac:dyDescent="0.25">
      <c r="A256" s="170">
        <v>191</v>
      </c>
      <c r="B256" s="171" t="s">
        <v>238</v>
      </c>
      <c r="C256" s="171" t="s">
        <v>101</v>
      </c>
      <c r="D256" s="172" t="s">
        <v>236</v>
      </c>
      <c r="E256" s="171" t="s">
        <v>194</v>
      </c>
      <c r="F256" s="171" t="s">
        <v>140</v>
      </c>
      <c r="G256" s="171" t="s">
        <v>239</v>
      </c>
      <c r="H256" s="171" t="s">
        <v>524</v>
      </c>
      <c r="I256" s="171" t="s">
        <v>140</v>
      </c>
      <c r="J256" s="173">
        <v>2006</v>
      </c>
      <c r="K256" s="174">
        <v>1</v>
      </c>
      <c r="L256" s="211"/>
      <c r="M256" s="173" t="s">
        <v>236</v>
      </c>
      <c r="N256" s="173">
        <v>0</v>
      </c>
      <c r="O256" s="173">
        <v>1</v>
      </c>
      <c r="P256" s="173">
        <v>1</v>
      </c>
      <c r="Q256" s="173">
        <v>9</v>
      </c>
      <c r="R256" s="173">
        <v>1</v>
      </c>
      <c r="S256" s="175">
        <v>165000</v>
      </c>
      <c r="T256" s="173">
        <v>0</v>
      </c>
      <c r="U256" s="173">
        <v>1</v>
      </c>
      <c r="V256" s="173">
        <v>0</v>
      </c>
      <c r="W256" s="211"/>
      <c r="X256" s="173">
        <v>0</v>
      </c>
      <c r="Y256" s="175">
        <v>0</v>
      </c>
      <c r="Z256" s="174">
        <f>S256*R256*K256*EXP(-Definitions!$E$4*tidycapex!V256)*U256</f>
        <v>165000</v>
      </c>
      <c r="AA256" s="174">
        <f>CEILING(Z256/Definitions!$F$10,10)</f>
        <v>3240</v>
      </c>
      <c r="AB256" s="176">
        <v>1</v>
      </c>
      <c r="AC256" s="177" t="s">
        <v>240</v>
      </c>
      <c r="AD256" s="177" t="s">
        <v>241</v>
      </c>
    </row>
    <row r="257" spans="1:30" s="8" customFormat="1" ht="36" x14ac:dyDescent="0.25">
      <c r="A257" s="170">
        <v>192</v>
      </c>
      <c r="B257" s="171" t="s">
        <v>242</v>
      </c>
      <c r="C257" s="171" t="s">
        <v>101</v>
      </c>
      <c r="D257" s="172" t="s">
        <v>236</v>
      </c>
      <c r="E257" s="171" t="s">
        <v>194</v>
      </c>
      <c r="F257" s="171" t="s">
        <v>140</v>
      </c>
      <c r="G257" s="171" t="s">
        <v>243</v>
      </c>
      <c r="H257" s="171" t="s">
        <v>524</v>
      </c>
      <c r="I257" s="171" t="s">
        <v>140</v>
      </c>
      <c r="J257" s="173">
        <v>2006</v>
      </c>
      <c r="K257" s="174">
        <v>1</v>
      </c>
      <c r="L257" s="211"/>
      <c r="M257" s="173" t="s">
        <v>236</v>
      </c>
      <c r="N257" s="173">
        <v>0</v>
      </c>
      <c r="O257" s="173">
        <v>1</v>
      </c>
      <c r="P257" s="173">
        <v>1</v>
      </c>
      <c r="Q257" s="173">
        <v>9</v>
      </c>
      <c r="R257" s="173">
        <v>1</v>
      </c>
      <c r="S257" s="175">
        <v>181500</v>
      </c>
      <c r="T257" s="173">
        <v>0</v>
      </c>
      <c r="U257" s="173">
        <v>1</v>
      </c>
      <c r="V257" s="173">
        <v>0</v>
      </c>
      <c r="W257" s="211"/>
      <c r="X257" s="173">
        <v>0</v>
      </c>
      <c r="Y257" s="175">
        <v>0</v>
      </c>
      <c r="Z257" s="174">
        <f>S257*R257*K257*EXP(-Definitions!$E$4*tidycapex!V257)*U257</f>
        <v>181500</v>
      </c>
      <c r="AA257" s="174">
        <f>CEILING(Z257/Definitions!$F$10,10)</f>
        <v>3560</v>
      </c>
      <c r="AB257" s="176">
        <v>1</v>
      </c>
      <c r="AC257" s="177" t="s">
        <v>244</v>
      </c>
      <c r="AD257" s="177" t="s">
        <v>567</v>
      </c>
    </row>
    <row r="258" spans="1:30" s="8" customFormat="1" ht="48" x14ac:dyDescent="0.25">
      <c r="A258" s="170">
        <v>193</v>
      </c>
      <c r="B258" s="171" t="s">
        <v>245</v>
      </c>
      <c r="C258" s="171" t="s">
        <v>101</v>
      </c>
      <c r="D258" s="172" t="s">
        <v>236</v>
      </c>
      <c r="E258" s="171" t="s">
        <v>194</v>
      </c>
      <c r="F258" s="171" t="s">
        <v>140</v>
      </c>
      <c r="G258" s="171" t="s">
        <v>246</v>
      </c>
      <c r="H258" s="171" t="s">
        <v>524</v>
      </c>
      <c r="I258" s="171" t="s">
        <v>140</v>
      </c>
      <c r="J258" s="173">
        <v>2006</v>
      </c>
      <c r="K258" s="174">
        <v>1</v>
      </c>
      <c r="L258" s="211"/>
      <c r="M258" s="173" t="s">
        <v>236</v>
      </c>
      <c r="N258" s="173">
        <v>0</v>
      </c>
      <c r="O258" s="173">
        <v>1</v>
      </c>
      <c r="P258" s="173">
        <v>1</v>
      </c>
      <c r="Q258" s="173">
        <v>9</v>
      </c>
      <c r="R258" s="173">
        <v>1</v>
      </c>
      <c r="S258" s="175">
        <v>99900</v>
      </c>
      <c r="T258" s="173">
        <v>0</v>
      </c>
      <c r="U258" s="173">
        <v>1</v>
      </c>
      <c r="V258" s="173">
        <v>0</v>
      </c>
      <c r="W258" s="211"/>
      <c r="X258" s="173">
        <v>0</v>
      </c>
      <c r="Y258" s="175">
        <v>0</v>
      </c>
      <c r="Z258" s="174">
        <f>S258*R258*K258*EXP(-Definitions!$E$4*tidycapex!V258)*U258</f>
        <v>99900</v>
      </c>
      <c r="AA258" s="174">
        <f>CEILING(Z258/Definitions!$F$10,10)</f>
        <v>1960</v>
      </c>
      <c r="AB258" s="176">
        <v>1</v>
      </c>
      <c r="AC258" s="177" t="s">
        <v>247</v>
      </c>
      <c r="AD258" s="177" t="s">
        <v>568</v>
      </c>
    </row>
    <row r="259" spans="1:30" s="8" customFormat="1" ht="36" x14ac:dyDescent="0.25">
      <c r="A259" s="170">
        <v>194</v>
      </c>
      <c r="B259" s="171" t="s">
        <v>227</v>
      </c>
      <c r="C259" s="171" t="s">
        <v>17</v>
      </c>
      <c r="D259" s="172" t="s">
        <v>225</v>
      </c>
      <c r="E259" s="171" t="s">
        <v>194</v>
      </c>
      <c r="F259" s="171" t="s">
        <v>140</v>
      </c>
      <c r="G259" s="171" t="s">
        <v>228</v>
      </c>
      <c r="H259" s="171" t="s">
        <v>229</v>
      </c>
      <c r="I259" s="171" t="s">
        <v>140</v>
      </c>
      <c r="J259" s="173">
        <v>2016</v>
      </c>
      <c r="K259" s="174">
        <v>800</v>
      </c>
      <c r="L259" s="211"/>
      <c r="M259" s="173" t="s">
        <v>230</v>
      </c>
      <c r="N259" s="173">
        <v>5</v>
      </c>
      <c r="O259" s="173">
        <v>3</v>
      </c>
      <c r="P259" s="173">
        <v>0</v>
      </c>
      <c r="Q259" s="173">
        <v>6</v>
      </c>
      <c r="R259" s="173">
        <v>1</v>
      </c>
      <c r="S259" s="175">
        <v>5000</v>
      </c>
      <c r="T259" s="173">
        <v>0</v>
      </c>
      <c r="U259" s="173">
        <v>1</v>
      </c>
      <c r="V259" s="173">
        <v>0</v>
      </c>
      <c r="W259" s="211"/>
      <c r="X259" s="173">
        <v>0</v>
      </c>
      <c r="Y259" s="175">
        <v>0</v>
      </c>
      <c r="Z259" s="174">
        <f>S259*R259*K259*EXP(-Definitions!$E$4*tidycapex!V259)*U259</f>
        <v>4000000</v>
      </c>
      <c r="AA259" s="174">
        <f>CEILING(Z259/Definitions!$F$10,10)</f>
        <v>78440</v>
      </c>
      <c r="AB259" s="176">
        <v>2</v>
      </c>
      <c r="AC259" s="177" t="s">
        <v>231</v>
      </c>
      <c r="AD259" s="177" t="s">
        <v>232</v>
      </c>
    </row>
    <row r="260" spans="1:30" s="8" customFormat="1" ht="36" x14ac:dyDescent="0.25">
      <c r="A260" s="170">
        <v>195</v>
      </c>
      <c r="B260" s="171" t="s">
        <v>262</v>
      </c>
      <c r="C260" s="171" t="s">
        <v>17</v>
      </c>
      <c r="D260" s="172">
        <v>1</v>
      </c>
      <c r="E260" s="171" t="s">
        <v>194</v>
      </c>
      <c r="F260" s="171" t="s">
        <v>140</v>
      </c>
      <c r="G260" s="171" t="s">
        <v>578</v>
      </c>
      <c r="H260" s="171" t="s">
        <v>257</v>
      </c>
      <c r="I260" s="171" t="s">
        <v>140</v>
      </c>
      <c r="J260" s="173">
        <v>2016</v>
      </c>
      <c r="K260" s="174">
        <v>11880</v>
      </c>
      <c r="L260" s="211"/>
      <c r="M260" s="173" t="s">
        <v>139</v>
      </c>
      <c r="N260" s="173">
        <v>3</v>
      </c>
      <c r="O260" s="173">
        <v>1</v>
      </c>
      <c r="P260" s="173">
        <v>0</v>
      </c>
      <c r="Q260" s="173">
        <v>5</v>
      </c>
      <c r="R260" s="173">
        <v>1</v>
      </c>
      <c r="S260" s="175">
        <v>4000</v>
      </c>
      <c r="T260" s="173">
        <v>0</v>
      </c>
      <c r="U260" s="173">
        <v>0.05</v>
      </c>
      <c r="V260" s="173">
        <v>0</v>
      </c>
      <c r="W260" s="211"/>
      <c r="X260" s="173">
        <v>1</v>
      </c>
      <c r="Y260" s="175">
        <v>342700</v>
      </c>
      <c r="Z260" s="174">
        <f>S260*R260*K260*EXP(-Definitions!$E$4*tidycapex!V260)*U260</f>
        <v>2376000</v>
      </c>
      <c r="AA260" s="174">
        <f>CEILING(Z260/Definitions!$F$10,10)</f>
        <v>46590</v>
      </c>
      <c r="AB260" s="176">
        <v>2</v>
      </c>
      <c r="AC260" s="177" t="s">
        <v>349</v>
      </c>
      <c r="AD260" s="177" t="s">
        <v>350</v>
      </c>
    </row>
    <row r="261" spans="1:30" s="8" customFormat="1" ht="48" x14ac:dyDescent="0.25">
      <c r="A261" s="170">
        <v>196</v>
      </c>
      <c r="B261" s="171" t="s">
        <v>384</v>
      </c>
      <c r="C261" s="171" t="s">
        <v>17</v>
      </c>
      <c r="D261" s="172">
        <v>1</v>
      </c>
      <c r="E261" s="171" t="s">
        <v>194</v>
      </c>
      <c r="F261" s="171" t="s">
        <v>140</v>
      </c>
      <c r="G261" s="171" t="s">
        <v>226</v>
      </c>
      <c r="H261" s="171" t="s">
        <v>226</v>
      </c>
      <c r="I261" s="171" t="s">
        <v>140</v>
      </c>
      <c r="J261" s="173">
        <v>2016</v>
      </c>
      <c r="K261" s="174">
        <v>3300</v>
      </c>
      <c r="L261" s="211"/>
      <c r="M261" s="173" t="s">
        <v>139</v>
      </c>
      <c r="N261" s="173">
        <v>0</v>
      </c>
      <c r="O261" s="173">
        <v>1</v>
      </c>
      <c r="P261" s="173">
        <v>1</v>
      </c>
      <c r="Q261" s="173">
        <v>8</v>
      </c>
      <c r="R261" s="173">
        <v>1</v>
      </c>
      <c r="S261" s="175">
        <v>2000</v>
      </c>
      <c r="T261" s="173">
        <v>25</v>
      </c>
      <c r="U261" s="173">
        <v>1</v>
      </c>
      <c r="V261" s="173">
        <v>6</v>
      </c>
      <c r="W261" s="211"/>
      <c r="X261" s="173">
        <v>1</v>
      </c>
      <c r="Y261" s="175">
        <v>57120</v>
      </c>
      <c r="Z261" s="174">
        <f>S261*R261*K261*EXP(-Definitions!$E$4*tidycapex!V261)*U261</f>
        <v>6600000</v>
      </c>
      <c r="AA261" s="174">
        <f>CEILING(Z261/Definitions!$F$10,10)</f>
        <v>129420</v>
      </c>
      <c r="AB261" s="176">
        <v>1</v>
      </c>
      <c r="AC261" s="177" t="s">
        <v>576</v>
      </c>
      <c r="AD261" s="177" t="s">
        <v>577</v>
      </c>
    </row>
    <row r="262" spans="1:30" s="8" customFormat="1" ht="72" x14ac:dyDescent="0.25">
      <c r="A262" s="170">
        <v>197</v>
      </c>
      <c r="B262" s="171" t="s">
        <v>260</v>
      </c>
      <c r="C262" s="171" t="s">
        <v>17</v>
      </c>
      <c r="D262" s="172">
        <v>1</v>
      </c>
      <c r="E262" s="171" t="s">
        <v>194</v>
      </c>
      <c r="F262" s="171" t="s">
        <v>140</v>
      </c>
      <c r="G262" s="171" t="s">
        <v>217</v>
      </c>
      <c r="H262" s="171" t="s">
        <v>218</v>
      </c>
      <c r="I262" s="171" t="s">
        <v>140</v>
      </c>
      <c r="J262" s="173">
        <v>2016</v>
      </c>
      <c r="K262" s="174">
        <v>102</v>
      </c>
      <c r="L262" s="211"/>
      <c r="M262" s="173" t="s">
        <v>261</v>
      </c>
      <c r="N262" s="173">
        <v>3</v>
      </c>
      <c r="O262" s="173">
        <v>1</v>
      </c>
      <c r="P262" s="173">
        <v>1</v>
      </c>
      <c r="Q262" s="173">
        <v>8</v>
      </c>
      <c r="R262" s="173">
        <v>1</v>
      </c>
      <c r="S262" s="175">
        <v>35000</v>
      </c>
      <c r="T262" s="173">
        <v>25</v>
      </c>
      <c r="U262" s="173">
        <v>1</v>
      </c>
      <c r="V262" s="173">
        <v>21</v>
      </c>
      <c r="W262" s="211"/>
      <c r="X262" s="173">
        <v>0</v>
      </c>
      <c r="Y262" s="175">
        <v>16030</v>
      </c>
      <c r="Z262" s="174">
        <f>S262*R262*K262*EXP(-Definitions!$E$4*tidycapex!V262)*U262</f>
        <v>3570000</v>
      </c>
      <c r="AA262" s="174">
        <f>CEILING(Z262/Definitions!$F$10,10)</f>
        <v>70000</v>
      </c>
      <c r="AB262" s="176">
        <v>1</v>
      </c>
      <c r="AC262" s="177" t="s">
        <v>574</v>
      </c>
      <c r="AD262" s="177" t="s">
        <v>575</v>
      </c>
    </row>
    <row r="263" spans="1:30" s="8" customFormat="1" ht="24" x14ac:dyDescent="0.25">
      <c r="A263" s="170">
        <v>198</v>
      </c>
      <c r="B263" s="171" t="s">
        <v>269</v>
      </c>
      <c r="C263" s="171" t="s">
        <v>17</v>
      </c>
      <c r="D263" s="172">
        <v>1</v>
      </c>
      <c r="E263" s="171" t="s">
        <v>194</v>
      </c>
      <c r="F263" s="171" t="s">
        <v>140</v>
      </c>
      <c r="G263" s="171" t="s">
        <v>364</v>
      </c>
      <c r="H263" s="171" t="s">
        <v>364</v>
      </c>
      <c r="I263" s="171" t="s">
        <v>140</v>
      </c>
      <c r="J263" s="173">
        <v>2016</v>
      </c>
      <c r="K263" s="174">
        <v>1</v>
      </c>
      <c r="L263" s="211"/>
      <c r="M263" s="173" t="s">
        <v>236</v>
      </c>
      <c r="N263" s="173">
        <v>3</v>
      </c>
      <c r="O263" s="173">
        <v>2</v>
      </c>
      <c r="P263" s="173">
        <v>1</v>
      </c>
      <c r="Q263" s="173">
        <v>5</v>
      </c>
      <c r="R263" s="173">
        <v>1</v>
      </c>
      <c r="S263" s="175">
        <v>318800</v>
      </c>
      <c r="T263" s="173">
        <v>0</v>
      </c>
      <c r="U263" s="173">
        <v>1</v>
      </c>
      <c r="V263" s="173">
        <v>0</v>
      </c>
      <c r="W263" s="211"/>
      <c r="X263" s="173">
        <v>0</v>
      </c>
      <c r="Y263" s="175">
        <v>0</v>
      </c>
      <c r="Z263" s="174">
        <f>S263*R263*K263*EXP(-Definitions!$E$4*tidycapex!V263)*U263</f>
        <v>318800</v>
      </c>
      <c r="AA263" s="174">
        <f>CEILING(Z263/Definitions!$F$10,10)</f>
        <v>6260</v>
      </c>
      <c r="AB263" s="176">
        <v>1</v>
      </c>
      <c r="AC263" s="177" t="s">
        <v>357</v>
      </c>
      <c r="AD263" s="177" t="s">
        <v>357</v>
      </c>
    </row>
    <row r="264" spans="1:30" s="8" customFormat="1" ht="24" x14ac:dyDescent="0.25">
      <c r="A264" s="170">
        <v>199</v>
      </c>
      <c r="B264" s="171" t="s">
        <v>238</v>
      </c>
      <c r="C264" s="171" t="s">
        <v>17</v>
      </c>
      <c r="D264" s="172" t="s">
        <v>236</v>
      </c>
      <c r="E264" s="171" t="s">
        <v>194</v>
      </c>
      <c r="F264" s="171" t="s">
        <v>140</v>
      </c>
      <c r="G264" s="171" t="s">
        <v>239</v>
      </c>
      <c r="H264" s="171" t="s">
        <v>524</v>
      </c>
      <c r="I264" s="171" t="s">
        <v>140</v>
      </c>
      <c r="J264" s="173">
        <v>2016</v>
      </c>
      <c r="K264" s="174">
        <v>1</v>
      </c>
      <c r="L264" s="211"/>
      <c r="M264" s="173" t="s">
        <v>236</v>
      </c>
      <c r="N264" s="173">
        <v>0</v>
      </c>
      <c r="O264" s="173">
        <v>1</v>
      </c>
      <c r="P264" s="173">
        <v>1</v>
      </c>
      <c r="Q264" s="173">
        <v>9</v>
      </c>
      <c r="R264" s="173">
        <v>1</v>
      </c>
      <c r="S264" s="175">
        <v>669500</v>
      </c>
      <c r="T264" s="173">
        <v>0</v>
      </c>
      <c r="U264" s="173">
        <v>1</v>
      </c>
      <c r="V264" s="173">
        <v>0</v>
      </c>
      <c r="W264" s="211"/>
      <c r="X264" s="173">
        <v>0</v>
      </c>
      <c r="Y264" s="175">
        <v>0</v>
      </c>
      <c r="Z264" s="174">
        <f>S264*R264*K264*EXP(-Definitions!$E$4*tidycapex!V264)*U264</f>
        <v>669500</v>
      </c>
      <c r="AA264" s="174">
        <f>CEILING(Z264/Definitions!$F$10,10)</f>
        <v>13130</v>
      </c>
      <c r="AB264" s="176">
        <v>1</v>
      </c>
      <c r="AC264" s="177" t="s">
        <v>240</v>
      </c>
      <c r="AD264" s="177" t="s">
        <v>241</v>
      </c>
    </row>
    <row r="265" spans="1:30" s="8" customFormat="1" ht="36" x14ac:dyDescent="0.25">
      <c r="A265" s="170">
        <v>200</v>
      </c>
      <c r="B265" s="171" t="s">
        <v>242</v>
      </c>
      <c r="C265" s="171" t="s">
        <v>17</v>
      </c>
      <c r="D265" s="172" t="s">
        <v>236</v>
      </c>
      <c r="E265" s="171" t="s">
        <v>194</v>
      </c>
      <c r="F265" s="171" t="s">
        <v>140</v>
      </c>
      <c r="G265" s="171" t="s">
        <v>243</v>
      </c>
      <c r="H265" s="171" t="s">
        <v>524</v>
      </c>
      <c r="I265" s="171" t="s">
        <v>140</v>
      </c>
      <c r="J265" s="173">
        <v>2016</v>
      </c>
      <c r="K265" s="174">
        <v>1</v>
      </c>
      <c r="L265" s="211"/>
      <c r="M265" s="173" t="s">
        <v>236</v>
      </c>
      <c r="N265" s="173">
        <v>0</v>
      </c>
      <c r="O265" s="173">
        <v>1</v>
      </c>
      <c r="P265" s="173">
        <v>1</v>
      </c>
      <c r="Q265" s="173">
        <v>9</v>
      </c>
      <c r="R265" s="173">
        <v>1</v>
      </c>
      <c r="S265" s="175">
        <v>736500</v>
      </c>
      <c r="T265" s="173">
        <v>0</v>
      </c>
      <c r="U265" s="173">
        <v>1</v>
      </c>
      <c r="V265" s="173">
        <v>0</v>
      </c>
      <c r="W265" s="211"/>
      <c r="X265" s="173">
        <v>0</v>
      </c>
      <c r="Y265" s="175">
        <v>0</v>
      </c>
      <c r="Z265" s="174">
        <f>S265*R265*K265*EXP(-Definitions!$E$4*tidycapex!V265)*U265</f>
        <v>736500</v>
      </c>
      <c r="AA265" s="174">
        <f>CEILING(Z265/Definitions!$F$10,10)</f>
        <v>14450</v>
      </c>
      <c r="AB265" s="176">
        <v>1</v>
      </c>
      <c r="AC265" s="177" t="s">
        <v>244</v>
      </c>
      <c r="AD265" s="177" t="s">
        <v>567</v>
      </c>
    </row>
    <row r="266" spans="1:30" s="8" customFormat="1" ht="48" x14ac:dyDescent="0.25">
      <c r="A266" s="170">
        <v>201</v>
      </c>
      <c r="B266" s="171" t="s">
        <v>245</v>
      </c>
      <c r="C266" s="171" t="s">
        <v>17</v>
      </c>
      <c r="D266" s="172" t="s">
        <v>236</v>
      </c>
      <c r="E266" s="171" t="s">
        <v>194</v>
      </c>
      <c r="F266" s="171" t="s">
        <v>140</v>
      </c>
      <c r="G266" s="171" t="s">
        <v>246</v>
      </c>
      <c r="H266" s="171" t="s">
        <v>524</v>
      </c>
      <c r="I266" s="171" t="s">
        <v>140</v>
      </c>
      <c r="J266" s="173">
        <v>2016</v>
      </c>
      <c r="K266" s="174">
        <v>1</v>
      </c>
      <c r="L266" s="211"/>
      <c r="M266" s="173" t="s">
        <v>236</v>
      </c>
      <c r="N266" s="173">
        <v>0</v>
      </c>
      <c r="O266" s="173">
        <v>1</v>
      </c>
      <c r="P266" s="173">
        <v>1</v>
      </c>
      <c r="Q266" s="173">
        <v>9</v>
      </c>
      <c r="R266" s="173">
        <v>1</v>
      </c>
      <c r="S266" s="175">
        <v>405100</v>
      </c>
      <c r="T266" s="173">
        <v>0</v>
      </c>
      <c r="U266" s="173">
        <v>1</v>
      </c>
      <c r="V266" s="173">
        <v>0</v>
      </c>
      <c r="W266" s="211"/>
      <c r="X266" s="173">
        <v>0</v>
      </c>
      <c r="Y266" s="175">
        <v>0</v>
      </c>
      <c r="Z266" s="174">
        <f>S266*R266*K266*EXP(-Definitions!$E$4*tidycapex!V266)*U266</f>
        <v>405100</v>
      </c>
      <c r="AA266" s="174">
        <f>CEILING(Z266/Definitions!$F$10,10)</f>
        <v>7950</v>
      </c>
      <c r="AB266" s="176">
        <v>1</v>
      </c>
      <c r="AC266" s="177" t="s">
        <v>247</v>
      </c>
      <c r="AD266" s="177" t="s">
        <v>568</v>
      </c>
    </row>
    <row r="267" spans="1:30" s="8" customFormat="1" ht="36" x14ac:dyDescent="0.25">
      <c r="A267" s="170">
        <v>202</v>
      </c>
      <c r="B267" s="171" t="s">
        <v>227</v>
      </c>
      <c r="C267" s="171" t="s">
        <v>33</v>
      </c>
      <c r="D267" s="172">
        <v>1</v>
      </c>
      <c r="E267" s="171" t="s">
        <v>194</v>
      </c>
      <c r="F267" s="171" t="s">
        <v>140</v>
      </c>
      <c r="G267" s="171" t="s">
        <v>228</v>
      </c>
      <c r="H267" s="171" t="s">
        <v>229</v>
      </c>
      <c r="I267" s="171" t="s">
        <v>140</v>
      </c>
      <c r="J267" s="173">
        <v>2016</v>
      </c>
      <c r="K267" s="174">
        <v>250</v>
      </c>
      <c r="L267" s="211"/>
      <c r="M267" s="173" t="s">
        <v>230</v>
      </c>
      <c r="N267" s="173">
        <v>5</v>
      </c>
      <c r="O267" s="173">
        <v>3</v>
      </c>
      <c r="P267" s="173">
        <v>0</v>
      </c>
      <c r="Q267" s="173">
        <v>6</v>
      </c>
      <c r="R267" s="173">
        <v>1</v>
      </c>
      <c r="S267" s="175">
        <v>5000</v>
      </c>
      <c r="T267" s="173">
        <v>0</v>
      </c>
      <c r="U267" s="173">
        <v>1</v>
      </c>
      <c r="V267" s="173">
        <v>0</v>
      </c>
      <c r="W267" s="211"/>
      <c r="X267" s="173">
        <v>0</v>
      </c>
      <c r="Y267" s="175">
        <v>0</v>
      </c>
      <c r="Z267" s="174">
        <f>S267*R267*K267*EXP(-Definitions!$E$4*tidycapex!V267)*U267</f>
        <v>1250000</v>
      </c>
      <c r="AA267" s="174">
        <f>CEILING(Z267/Definitions!$F$10,10)</f>
        <v>24510</v>
      </c>
      <c r="AB267" s="176">
        <v>2</v>
      </c>
      <c r="AC267" s="177" t="s">
        <v>358</v>
      </c>
      <c r="AD267" s="177" t="s">
        <v>355</v>
      </c>
    </row>
    <row r="268" spans="1:30" s="8" customFormat="1" ht="36" x14ac:dyDescent="0.25">
      <c r="A268" s="170">
        <v>203</v>
      </c>
      <c r="B268" s="171" t="s">
        <v>262</v>
      </c>
      <c r="C268" s="171" t="s">
        <v>33</v>
      </c>
      <c r="D268" s="172">
        <v>1</v>
      </c>
      <c r="E268" s="171" t="s">
        <v>194</v>
      </c>
      <c r="F268" s="171" t="s">
        <v>140</v>
      </c>
      <c r="G268" s="171" t="s">
        <v>578</v>
      </c>
      <c r="H268" s="171" t="s">
        <v>235</v>
      </c>
      <c r="I268" s="171" t="s">
        <v>140</v>
      </c>
      <c r="J268" s="173">
        <v>2016</v>
      </c>
      <c r="K268" s="174">
        <v>5913</v>
      </c>
      <c r="L268" s="211"/>
      <c r="M268" s="173" t="s">
        <v>139</v>
      </c>
      <c r="N268" s="173">
        <v>3</v>
      </c>
      <c r="O268" s="173">
        <v>1</v>
      </c>
      <c r="P268" s="173">
        <v>0</v>
      </c>
      <c r="Q268" s="173">
        <v>5</v>
      </c>
      <c r="R268" s="173">
        <v>1</v>
      </c>
      <c r="S268" s="175">
        <v>4000</v>
      </c>
      <c r="T268" s="173">
        <v>0</v>
      </c>
      <c r="U268" s="173">
        <v>0.05</v>
      </c>
      <c r="V268" s="173">
        <v>0</v>
      </c>
      <c r="W268" s="211"/>
      <c r="X268" s="173">
        <v>1</v>
      </c>
      <c r="Y268" s="175">
        <v>170570</v>
      </c>
      <c r="Z268" s="174">
        <f>S268*R268*K268*EXP(-Definitions!$E$4*tidycapex!V268)*U268</f>
        <v>1182600</v>
      </c>
      <c r="AA268" s="174">
        <f>CEILING(Z268/Definitions!$F$10,10)</f>
        <v>23190</v>
      </c>
      <c r="AB268" s="176">
        <v>2</v>
      </c>
      <c r="AC268" s="177" t="s">
        <v>349</v>
      </c>
      <c r="AD268" s="177" t="s">
        <v>350</v>
      </c>
    </row>
    <row r="269" spans="1:30" s="8" customFormat="1" ht="36" x14ac:dyDescent="0.25">
      <c r="A269" s="170">
        <v>204</v>
      </c>
      <c r="B269" s="171" t="s">
        <v>368</v>
      </c>
      <c r="C269" s="171" t="s">
        <v>33</v>
      </c>
      <c r="D269" s="172">
        <v>1</v>
      </c>
      <c r="E269" s="171" t="s">
        <v>194</v>
      </c>
      <c r="F269" s="171" t="s">
        <v>140</v>
      </c>
      <c r="G269" s="171" t="s">
        <v>226</v>
      </c>
      <c r="H269" s="171" t="s">
        <v>226</v>
      </c>
      <c r="I269" s="171" t="s">
        <v>140</v>
      </c>
      <c r="J269" s="173">
        <v>2016</v>
      </c>
      <c r="K269" s="174">
        <v>3300</v>
      </c>
      <c r="L269" s="211"/>
      <c r="M269" s="173" t="s">
        <v>139</v>
      </c>
      <c r="N269" s="173">
        <v>0</v>
      </c>
      <c r="O269" s="173">
        <v>1</v>
      </c>
      <c r="P269" s="173">
        <v>1</v>
      </c>
      <c r="Q269" s="173">
        <v>8</v>
      </c>
      <c r="R269" s="173">
        <v>1</v>
      </c>
      <c r="S269" s="175">
        <v>2000</v>
      </c>
      <c r="T269" s="173">
        <v>25</v>
      </c>
      <c r="U269" s="173">
        <v>0</v>
      </c>
      <c r="V269" s="173">
        <v>6</v>
      </c>
      <c r="W269" s="211"/>
      <c r="X269" s="173">
        <v>1</v>
      </c>
      <c r="Y269" s="175">
        <v>284280</v>
      </c>
      <c r="Z269" s="174">
        <f>S269*R269*K269*EXP(-Definitions!$E$4*tidycapex!V269)*U269</f>
        <v>0</v>
      </c>
      <c r="AA269" s="174">
        <f>CEILING(Z269/Definitions!$F$10,10)</f>
        <v>0</v>
      </c>
      <c r="AB269" s="176">
        <v>0</v>
      </c>
      <c r="AC269" s="177" t="s">
        <v>595</v>
      </c>
      <c r="AD269" s="177" t="s">
        <v>573</v>
      </c>
    </row>
    <row r="270" spans="1:30" s="8" customFormat="1" ht="24" x14ac:dyDescent="0.25">
      <c r="A270" s="170">
        <v>205</v>
      </c>
      <c r="B270" s="171" t="s">
        <v>269</v>
      </c>
      <c r="C270" s="171" t="s">
        <v>33</v>
      </c>
      <c r="D270" s="172">
        <v>1</v>
      </c>
      <c r="E270" s="171" t="s">
        <v>194</v>
      </c>
      <c r="F270" s="171" t="s">
        <v>140</v>
      </c>
      <c r="G270" s="171" t="s">
        <v>364</v>
      </c>
      <c r="H270" s="171" t="s">
        <v>364</v>
      </c>
      <c r="I270" s="171" t="s">
        <v>140</v>
      </c>
      <c r="J270" s="173">
        <v>2016</v>
      </c>
      <c r="K270" s="174">
        <v>1</v>
      </c>
      <c r="L270" s="211"/>
      <c r="M270" s="173" t="s">
        <v>236</v>
      </c>
      <c r="N270" s="173">
        <v>3</v>
      </c>
      <c r="O270" s="173">
        <v>2</v>
      </c>
      <c r="P270" s="173">
        <v>1</v>
      </c>
      <c r="Q270" s="173">
        <v>5</v>
      </c>
      <c r="R270" s="173">
        <v>1</v>
      </c>
      <c r="S270" s="175">
        <v>243300</v>
      </c>
      <c r="T270" s="173">
        <v>0</v>
      </c>
      <c r="U270" s="173">
        <v>1</v>
      </c>
      <c r="V270" s="173">
        <v>0</v>
      </c>
      <c r="W270" s="211"/>
      <c r="X270" s="173">
        <v>0</v>
      </c>
      <c r="Y270" s="175">
        <v>0</v>
      </c>
      <c r="Z270" s="174">
        <f>S270*R270*K270*EXP(-Definitions!$E$4*tidycapex!V270)*U270</f>
        <v>243300</v>
      </c>
      <c r="AA270" s="174">
        <f>CEILING(Z270/Definitions!$F$10,10)</f>
        <v>4780</v>
      </c>
      <c r="AB270" s="176">
        <v>1</v>
      </c>
      <c r="AC270" s="177" t="s">
        <v>357</v>
      </c>
      <c r="AD270" s="177" t="s">
        <v>357</v>
      </c>
    </row>
    <row r="271" spans="1:30" s="8" customFormat="1" ht="24" x14ac:dyDescent="0.25">
      <c r="A271" s="170">
        <v>206</v>
      </c>
      <c r="B271" s="171" t="s">
        <v>238</v>
      </c>
      <c r="C271" s="171" t="s">
        <v>33</v>
      </c>
      <c r="D271" s="172" t="s">
        <v>236</v>
      </c>
      <c r="E271" s="171" t="s">
        <v>194</v>
      </c>
      <c r="F271" s="171" t="s">
        <v>140</v>
      </c>
      <c r="G271" s="171" t="s">
        <v>239</v>
      </c>
      <c r="H271" s="171" t="s">
        <v>524</v>
      </c>
      <c r="I271" s="171" t="s">
        <v>140</v>
      </c>
      <c r="J271" s="173">
        <v>2016</v>
      </c>
      <c r="K271" s="174">
        <v>1</v>
      </c>
      <c r="L271" s="211"/>
      <c r="M271" s="173" t="s">
        <v>236</v>
      </c>
      <c r="N271" s="173">
        <v>0</v>
      </c>
      <c r="O271" s="173">
        <v>1</v>
      </c>
      <c r="P271" s="173">
        <v>1</v>
      </c>
      <c r="Q271" s="173">
        <v>9</v>
      </c>
      <c r="R271" s="173">
        <v>1</v>
      </c>
      <c r="S271" s="175">
        <v>267600</v>
      </c>
      <c r="T271" s="173">
        <v>0</v>
      </c>
      <c r="U271" s="173">
        <v>1</v>
      </c>
      <c r="V271" s="173">
        <v>0</v>
      </c>
      <c r="W271" s="211"/>
      <c r="X271" s="173">
        <v>0</v>
      </c>
      <c r="Y271" s="175">
        <v>0</v>
      </c>
      <c r="Z271" s="174">
        <f>S271*R271*K271*EXP(-Definitions!$E$4*tidycapex!V271)*U271</f>
        <v>267600</v>
      </c>
      <c r="AA271" s="174">
        <f>CEILING(Z271/Definitions!$F$10,10)</f>
        <v>5250</v>
      </c>
      <c r="AB271" s="176">
        <v>1</v>
      </c>
      <c r="AC271" s="177" t="s">
        <v>240</v>
      </c>
      <c r="AD271" s="177" t="s">
        <v>241</v>
      </c>
    </row>
    <row r="272" spans="1:30" s="8" customFormat="1" ht="36" x14ac:dyDescent="0.25">
      <c r="A272" s="170">
        <v>207</v>
      </c>
      <c r="B272" s="171" t="s">
        <v>242</v>
      </c>
      <c r="C272" s="171" t="s">
        <v>33</v>
      </c>
      <c r="D272" s="172" t="s">
        <v>236</v>
      </c>
      <c r="E272" s="171" t="s">
        <v>194</v>
      </c>
      <c r="F272" s="171" t="s">
        <v>140</v>
      </c>
      <c r="G272" s="171" t="s">
        <v>243</v>
      </c>
      <c r="H272" s="171" t="s">
        <v>524</v>
      </c>
      <c r="I272" s="171" t="s">
        <v>140</v>
      </c>
      <c r="J272" s="173">
        <v>2016</v>
      </c>
      <c r="K272" s="174">
        <v>1</v>
      </c>
      <c r="L272" s="211"/>
      <c r="M272" s="173" t="s">
        <v>236</v>
      </c>
      <c r="N272" s="173">
        <v>0</v>
      </c>
      <c r="O272" s="173">
        <v>1</v>
      </c>
      <c r="P272" s="173">
        <v>1</v>
      </c>
      <c r="Q272" s="173">
        <v>9</v>
      </c>
      <c r="R272" s="173">
        <v>1</v>
      </c>
      <c r="S272" s="175">
        <v>294400</v>
      </c>
      <c r="T272" s="173">
        <v>0</v>
      </c>
      <c r="U272" s="173">
        <v>1</v>
      </c>
      <c r="V272" s="173">
        <v>0</v>
      </c>
      <c r="W272" s="211"/>
      <c r="X272" s="173">
        <v>0</v>
      </c>
      <c r="Y272" s="175">
        <v>0</v>
      </c>
      <c r="Z272" s="174">
        <f>S272*R272*K272*EXP(-Definitions!$E$4*tidycapex!V272)*U272</f>
        <v>294400</v>
      </c>
      <c r="AA272" s="174">
        <f>CEILING(Z272/Definitions!$F$10,10)</f>
        <v>5780</v>
      </c>
      <c r="AB272" s="176">
        <v>1</v>
      </c>
      <c r="AC272" s="177" t="s">
        <v>244</v>
      </c>
      <c r="AD272" s="177" t="s">
        <v>567</v>
      </c>
    </row>
    <row r="273" spans="1:30" s="8" customFormat="1" ht="48" x14ac:dyDescent="0.25">
      <c r="A273" s="170">
        <v>208</v>
      </c>
      <c r="B273" s="171" t="s">
        <v>245</v>
      </c>
      <c r="C273" s="171" t="s">
        <v>33</v>
      </c>
      <c r="D273" s="172" t="s">
        <v>236</v>
      </c>
      <c r="E273" s="171" t="s">
        <v>194</v>
      </c>
      <c r="F273" s="171" t="s">
        <v>140</v>
      </c>
      <c r="G273" s="171" t="s">
        <v>246</v>
      </c>
      <c r="H273" s="171" t="s">
        <v>524</v>
      </c>
      <c r="I273" s="171" t="s">
        <v>140</v>
      </c>
      <c r="J273" s="173">
        <v>2016</v>
      </c>
      <c r="K273" s="174">
        <v>1</v>
      </c>
      <c r="L273" s="211"/>
      <c r="M273" s="173" t="s">
        <v>236</v>
      </c>
      <c r="N273" s="173">
        <v>0</v>
      </c>
      <c r="O273" s="173">
        <v>1</v>
      </c>
      <c r="P273" s="173">
        <v>1</v>
      </c>
      <c r="Q273" s="173">
        <v>9</v>
      </c>
      <c r="R273" s="173">
        <v>1</v>
      </c>
      <c r="S273" s="175">
        <v>161900</v>
      </c>
      <c r="T273" s="173">
        <v>0</v>
      </c>
      <c r="U273" s="173">
        <v>1</v>
      </c>
      <c r="V273" s="173">
        <v>0</v>
      </c>
      <c r="W273" s="211"/>
      <c r="X273" s="173">
        <v>0</v>
      </c>
      <c r="Y273" s="175">
        <v>0</v>
      </c>
      <c r="Z273" s="174">
        <f>S273*R273*K273*EXP(-Definitions!$E$4*tidycapex!V273)*U273</f>
        <v>161900</v>
      </c>
      <c r="AA273" s="174">
        <f>CEILING(Z273/Definitions!$F$10,10)</f>
        <v>3180</v>
      </c>
      <c r="AB273" s="176">
        <v>1</v>
      </c>
      <c r="AC273" s="177" t="s">
        <v>247</v>
      </c>
      <c r="AD273" s="177" t="s">
        <v>568</v>
      </c>
    </row>
    <row r="274" spans="1:30" s="8" customFormat="1" ht="36" x14ac:dyDescent="0.25">
      <c r="A274" s="170">
        <v>209</v>
      </c>
      <c r="B274" s="171" t="s">
        <v>227</v>
      </c>
      <c r="C274" s="171" t="s">
        <v>52</v>
      </c>
      <c r="D274" s="172" t="s">
        <v>225</v>
      </c>
      <c r="E274" s="171" t="s">
        <v>249</v>
      </c>
      <c r="F274" s="171" t="s">
        <v>142</v>
      </c>
      <c r="G274" s="171" t="s">
        <v>228</v>
      </c>
      <c r="H274" s="171" t="s">
        <v>229</v>
      </c>
      <c r="I274" s="171" t="s">
        <v>142</v>
      </c>
      <c r="J274" s="173">
        <v>2006</v>
      </c>
      <c r="K274" s="174">
        <v>150</v>
      </c>
      <c r="L274" s="211"/>
      <c r="M274" s="173" t="s">
        <v>230</v>
      </c>
      <c r="N274" s="173">
        <v>5</v>
      </c>
      <c r="O274" s="173">
        <v>3</v>
      </c>
      <c r="P274" s="173">
        <v>0</v>
      </c>
      <c r="Q274" s="173">
        <v>6</v>
      </c>
      <c r="R274" s="173">
        <v>1</v>
      </c>
      <c r="S274" s="175">
        <v>5000</v>
      </c>
      <c r="T274" s="173">
        <v>0</v>
      </c>
      <c r="U274" s="173">
        <v>1</v>
      </c>
      <c r="V274" s="173">
        <v>0</v>
      </c>
      <c r="W274" s="211"/>
      <c r="X274" s="173">
        <v>0</v>
      </c>
      <c r="Y274" s="175">
        <v>0</v>
      </c>
      <c r="Z274" s="174">
        <f>S274*R274*K274*EXP(-Definitions!$E$4*tidycapex!V274)*U274</f>
        <v>750000</v>
      </c>
      <c r="AA274" s="174">
        <f>CEILING(Z274/Definitions!$F$10,10)</f>
        <v>14710</v>
      </c>
      <c r="AB274" s="176">
        <v>2</v>
      </c>
      <c r="AC274" s="177" t="s">
        <v>231</v>
      </c>
      <c r="AD274" s="177" t="s">
        <v>232</v>
      </c>
    </row>
    <row r="275" spans="1:30" s="8" customFormat="1" ht="24" x14ac:dyDescent="0.25">
      <c r="A275" s="170">
        <v>210</v>
      </c>
      <c r="B275" s="171" t="s">
        <v>193</v>
      </c>
      <c r="C275" s="171" t="s">
        <v>52</v>
      </c>
      <c r="D275" s="172">
        <v>2</v>
      </c>
      <c r="E275" s="171" t="s">
        <v>249</v>
      </c>
      <c r="F275" s="171" t="s">
        <v>142</v>
      </c>
      <c r="G275" s="171" t="s">
        <v>195</v>
      </c>
      <c r="H275" s="171" t="s">
        <v>196</v>
      </c>
      <c r="I275" s="171" t="s">
        <v>142</v>
      </c>
      <c r="J275" s="173">
        <v>2006</v>
      </c>
      <c r="K275" s="174">
        <v>720</v>
      </c>
      <c r="L275" s="211"/>
      <c r="M275" s="173" t="s">
        <v>139</v>
      </c>
      <c r="N275" s="173">
        <v>3</v>
      </c>
      <c r="O275" s="173">
        <v>2</v>
      </c>
      <c r="P275" s="173">
        <v>1</v>
      </c>
      <c r="Q275" s="173">
        <v>5</v>
      </c>
      <c r="R275" s="173">
        <v>1</v>
      </c>
      <c r="S275" s="175">
        <v>300</v>
      </c>
      <c r="T275" s="173">
        <v>10</v>
      </c>
      <c r="U275" s="173">
        <v>1</v>
      </c>
      <c r="V275" s="173">
        <v>0</v>
      </c>
      <c r="W275" s="211"/>
      <c r="X275" s="173">
        <v>0</v>
      </c>
      <c r="Y275" s="175">
        <v>0</v>
      </c>
      <c r="Z275" s="174">
        <f>S275*R275*K275*EXP(-Definitions!$E$4*tidycapex!V275)*U275</f>
        <v>216000</v>
      </c>
      <c r="AA275" s="174">
        <f>CEILING(Z275/Definitions!$F$10,10)</f>
        <v>4240</v>
      </c>
      <c r="AB275" s="176">
        <v>1</v>
      </c>
      <c r="AC275" s="177" t="s">
        <v>540</v>
      </c>
      <c r="AD275" s="177" t="s">
        <v>197</v>
      </c>
    </row>
    <row r="276" spans="1:30" s="8" customFormat="1" ht="24" x14ac:dyDescent="0.25">
      <c r="A276" s="170">
        <v>211</v>
      </c>
      <c r="B276" s="171" t="s">
        <v>198</v>
      </c>
      <c r="C276" s="171" t="s">
        <v>52</v>
      </c>
      <c r="D276" s="172">
        <v>1</v>
      </c>
      <c r="E276" s="171" t="s">
        <v>249</v>
      </c>
      <c r="F276" s="171" t="s">
        <v>142</v>
      </c>
      <c r="G276" s="171" t="s">
        <v>195</v>
      </c>
      <c r="H276" s="171" t="s">
        <v>196</v>
      </c>
      <c r="I276" s="171" t="s">
        <v>142</v>
      </c>
      <c r="J276" s="173">
        <v>2006</v>
      </c>
      <c r="K276" s="174">
        <v>720</v>
      </c>
      <c r="L276" s="211"/>
      <c r="M276" s="173" t="s">
        <v>139</v>
      </c>
      <c r="N276" s="173">
        <v>3</v>
      </c>
      <c r="O276" s="173">
        <v>2</v>
      </c>
      <c r="P276" s="173">
        <v>1</v>
      </c>
      <c r="Q276" s="173">
        <v>5</v>
      </c>
      <c r="R276" s="173">
        <v>1</v>
      </c>
      <c r="S276" s="175">
        <v>300</v>
      </c>
      <c r="T276" s="173">
        <v>10</v>
      </c>
      <c r="U276" s="173">
        <v>1</v>
      </c>
      <c r="V276" s="173">
        <v>0</v>
      </c>
      <c r="W276" s="211"/>
      <c r="X276" s="173">
        <v>0</v>
      </c>
      <c r="Y276" s="175">
        <v>0</v>
      </c>
      <c r="Z276" s="174">
        <f>S276*R276*K276*EXP(-Definitions!$E$4*tidycapex!V276)*U276</f>
        <v>216000</v>
      </c>
      <c r="AA276" s="174">
        <f>CEILING(Z276/Definitions!$F$10,10)</f>
        <v>4240</v>
      </c>
      <c r="AB276" s="176">
        <v>1</v>
      </c>
      <c r="AC276" s="177" t="s">
        <v>541</v>
      </c>
      <c r="AD276" s="177" t="s">
        <v>197</v>
      </c>
    </row>
    <row r="277" spans="1:30" s="8" customFormat="1" ht="24" x14ac:dyDescent="0.25">
      <c r="A277" s="170">
        <v>212</v>
      </c>
      <c r="B277" s="171" t="s">
        <v>202</v>
      </c>
      <c r="C277" s="171" t="s">
        <v>52</v>
      </c>
      <c r="D277" s="172">
        <v>2</v>
      </c>
      <c r="E277" s="171" t="s">
        <v>249</v>
      </c>
      <c r="F277" s="171" t="s">
        <v>142</v>
      </c>
      <c r="G277" s="171" t="s">
        <v>195</v>
      </c>
      <c r="H277" s="171" t="s">
        <v>196</v>
      </c>
      <c r="I277" s="171" t="s">
        <v>142</v>
      </c>
      <c r="J277" s="173">
        <v>2006</v>
      </c>
      <c r="K277" s="174">
        <v>600</v>
      </c>
      <c r="L277" s="174"/>
      <c r="M277" s="173" t="s">
        <v>139</v>
      </c>
      <c r="N277" s="173">
        <v>3</v>
      </c>
      <c r="O277" s="173">
        <v>2</v>
      </c>
      <c r="P277" s="173">
        <v>1</v>
      </c>
      <c r="Q277" s="173">
        <v>5</v>
      </c>
      <c r="R277" s="173">
        <v>1</v>
      </c>
      <c r="S277" s="175">
        <v>250</v>
      </c>
      <c r="T277" s="173">
        <v>10</v>
      </c>
      <c r="U277" s="173">
        <v>0</v>
      </c>
      <c r="V277" s="173">
        <v>2</v>
      </c>
      <c r="W277" s="173"/>
      <c r="X277" s="173">
        <v>1</v>
      </c>
      <c r="Y277" s="175">
        <v>30500</v>
      </c>
      <c r="Z277" s="174">
        <f>S277*R277*K277*EXP(-Definitions!$E$4*tidycapex!V277)*U277</f>
        <v>0</v>
      </c>
      <c r="AA277" s="174">
        <f>CEILING(Z277/Definitions!$F$10,10)</f>
        <v>0</v>
      </c>
      <c r="AB277" s="176">
        <v>0</v>
      </c>
      <c r="AC277" s="177" t="s">
        <v>359</v>
      </c>
      <c r="AD277" s="177" t="s">
        <v>676</v>
      </c>
    </row>
    <row r="278" spans="1:30" s="8" customFormat="1" ht="24" x14ac:dyDescent="0.25">
      <c r="A278" s="170">
        <v>212</v>
      </c>
      <c r="B278" s="171" t="s">
        <v>202</v>
      </c>
      <c r="C278" s="171" t="s">
        <v>52</v>
      </c>
      <c r="D278" s="172">
        <v>2</v>
      </c>
      <c r="E278" s="171" t="s">
        <v>249</v>
      </c>
      <c r="F278" s="171" t="s">
        <v>142</v>
      </c>
      <c r="G278" s="171" t="s">
        <v>195</v>
      </c>
      <c r="H278" s="171" t="s">
        <v>196</v>
      </c>
      <c r="I278" s="171" t="s">
        <v>142</v>
      </c>
      <c r="J278" s="173">
        <v>2006</v>
      </c>
      <c r="K278" s="174">
        <v>600</v>
      </c>
      <c r="L278" s="211"/>
      <c r="M278" s="173" t="s">
        <v>139</v>
      </c>
      <c r="N278" s="173">
        <v>3</v>
      </c>
      <c r="O278" s="173">
        <v>2</v>
      </c>
      <c r="P278" s="173">
        <v>1</v>
      </c>
      <c r="Q278" s="173">
        <v>5</v>
      </c>
      <c r="R278" s="173">
        <v>1</v>
      </c>
      <c r="S278" s="175">
        <v>250</v>
      </c>
      <c r="T278" s="173">
        <v>10</v>
      </c>
      <c r="U278" s="173">
        <v>1</v>
      </c>
      <c r="V278" s="173">
        <v>0</v>
      </c>
      <c r="W278" s="211"/>
      <c r="X278" s="173">
        <v>0</v>
      </c>
      <c r="Y278" s="175">
        <v>0</v>
      </c>
      <c r="Z278" s="174">
        <f>S278*R278*K278*EXP(-Definitions!$E$4*tidycapex!V278)*U278</f>
        <v>150000</v>
      </c>
      <c r="AA278" s="174">
        <f>CEILING(Z278/Definitions!$F$10,10)</f>
        <v>2950</v>
      </c>
      <c r="AB278" s="176">
        <v>1</v>
      </c>
      <c r="AC278" s="177" t="s">
        <v>359</v>
      </c>
      <c r="AD278" s="177" t="s">
        <v>360</v>
      </c>
    </row>
    <row r="279" spans="1:30" s="8" customFormat="1" ht="15" x14ac:dyDescent="0.25">
      <c r="A279" s="170">
        <v>212</v>
      </c>
      <c r="B279" s="171" t="s">
        <v>202</v>
      </c>
      <c r="C279" s="171" t="s">
        <v>52</v>
      </c>
      <c r="D279" s="172">
        <v>2</v>
      </c>
      <c r="E279" s="171" t="s">
        <v>249</v>
      </c>
      <c r="F279" s="171" t="s">
        <v>142</v>
      </c>
      <c r="G279" s="171" t="s">
        <v>195</v>
      </c>
      <c r="H279" s="171" t="s">
        <v>196</v>
      </c>
      <c r="I279" s="171" t="s">
        <v>142</v>
      </c>
      <c r="J279" s="173">
        <v>2006</v>
      </c>
      <c r="K279" s="174">
        <v>600</v>
      </c>
      <c r="L279" s="211"/>
      <c r="M279" s="173" t="s">
        <v>139</v>
      </c>
      <c r="N279" s="173">
        <v>0</v>
      </c>
      <c r="O279" s="173">
        <v>1</v>
      </c>
      <c r="P279" s="173">
        <v>1</v>
      </c>
      <c r="Q279" s="173">
        <v>8</v>
      </c>
      <c r="R279" s="173">
        <v>1</v>
      </c>
      <c r="S279" s="175">
        <v>250</v>
      </c>
      <c r="T279" s="173">
        <v>10</v>
      </c>
      <c r="U279" s="173">
        <v>1</v>
      </c>
      <c r="V279" s="173">
        <v>10</v>
      </c>
      <c r="W279" s="211"/>
      <c r="X279" s="173">
        <v>0</v>
      </c>
      <c r="Y279" s="175">
        <v>0</v>
      </c>
      <c r="Z279" s="174">
        <f>S279*R279*K279*EXP(-Definitions!$E$4*tidycapex!V279)*U279</f>
        <v>150000</v>
      </c>
      <c r="AA279" s="174">
        <f>CEILING(Z279/Definitions!$F$10,10)</f>
        <v>2950</v>
      </c>
      <c r="AB279" s="176">
        <v>1</v>
      </c>
      <c r="AC279" s="177" t="s">
        <v>201</v>
      </c>
      <c r="AD279" s="177" t="s">
        <v>203</v>
      </c>
    </row>
    <row r="280" spans="1:30" s="8" customFormat="1" ht="15" x14ac:dyDescent="0.25">
      <c r="A280" s="170">
        <v>212</v>
      </c>
      <c r="B280" s="171" t="s">
        <v>202</v>
      </c>
      <c r="C280" s="171" t="s">
        <v>52</v>
      </c>
      <c r="D280" s="172">
        <v>2</v>
      </c>
      <c r="E280" s="171" t="s">
        <v>249</v>
      </c>
      <c r="F280" s="171" t="s">
        <v>142</v>
      </c>
      <c r="G280" s="171" t="s">
        <v>195</v>
      </c>
      <c r="H280" s="171" t="s">
        <v>196</v>
      </c>
      <c r="I280" s="171" t="s">
        <v>142</v>
      </c>
      <c r="J280" s="173">
        <v>2006</v>
      </c>
      <c r="K280" s="174">
        <v>600</v>
      </c>
      <c r="L280" s="211"/>
      <c r="M280" s="173" t="s">
        <v>139</v>
      </c>
      <c r="N280" s="173">
        <v>0</v>
      </c>
      <c r="O280" s="173">
        <v>1</v>
      </c>
      <c r="P280" s="173">
        <v>1</v>
      </c>
      <c r="Q280" s="173">
        <v>8</v>
      </c>
      <c r="R280" s="173">
        <v>1</v>
      </c>
      <c r="S280" s="175">
        <v>250</v>
      </c>
      <c r="T280" s="173">
        <v>10</v>
      </c>
      <c r="U280" s="173">
        <v>1</v>
      </c>
      <c r="V280" s="173">
        <v>20</v>
      </c>
      <c r="W280" s="211"/>
      <c r="X280" s="173">
        <v>0</v>
      </c>
      <c r="Y280" s="175">
        <v>0</v>
      </c>
      <c r="Z280" s="174">
        <f>S280*R280*K280*EXP(-Definitions!$E$4*tidycapex!V280)*U280</f>
        <v>150000</v>
      </c>
      <c r="AA280" s="174">
        <f>CEILING(Z280/Definitions!$F$10,10)</f>
        <v>2950</v>
      </c>
      <c r="AB280" s="176">
        <v>1</v>
      </c>
      <c r="AC280" s="177" t="s">
        <v>201</v>
      </c>
      <c r="AD280" s="177" t="s">
        <v>203</v>
      </c>
    </row>
    <row r="281" spans="1:30" s="8" customFormat="1" ht="24" x14ac:dyDescent="0.25">
      <c r="A281" s="170">
        <v>213</v>
      </c>
      <c r="B281" s="171" t="s">
        <v>204</v>
      </c>
      <c r="C281" s="171" t="s">
        <v>52</v>
      </c>
      <c r="D281" s="172">
        <v>1</v>
      </c>
      <c r="E281" s="171" t="s">
        <v>249</v>
      </c>
      <c r="F281" s="171" t="s">
        <v>142</v>
      </c>
      <c r="G281" s="171" t="s">
        <v>195</v>
      </c>
      <c r="H281" s="171" t="s">
        <v>196</v>
      </c>
      <c r="I281" s="171" t="s">
        <v>142</v>
      </c>
      <c r="J281" s="173">
        <v>2006</v>
      </c>
      <c r="K281" s="174">
        <v>600</v>
      </c>
      <c r="L281" s="211"/>
      <c r="M281" s="173" t="s">
        <v>139</v>
      </c>
      <c r="N281" s="173">
        <v>3</v>
      </c>
      <c r="O281" s="173">
        <v>2</v>
      </c>
      <c r="P281" s="173">
        <v>1</v>
      </c>
      <c r="Q281" s="173">
        <v>5</v>
      </c>
      <c r="R281" s="173">
        <v>1</v>
      </c>
      <c r="S281" s="175">
        <v>250</v>
      </c>
      <c r="T281" s="173">
        <v>10</v>
      </c>
      <c r="U281" s="173">
        <v>1</v>
      </c>
      <c r="V281" s="173">
        <v>0</v>
      </c>
      <c r="W281" s="211"/>
      <c r="X281" s="173">
        <v>0</v>
      </c>
      <c r="Y281" s="175">
        <v>0</v>
      </c>
      <c r="Z281" s="174">
        <f>S281*R281*K281*EXP(-Definitions!$E$4*tidycapex!V281)*U281</f>
        <v>150000</v>
      </c>
      <c r="AA281" s="174">
        <f>CEILING(Z281/Definitions!$F$10,10)</f>
        <v>2950</v>
      </c>
      <c r="AB281" s="176">
        <v>1</v>
      </c>
      <c r="AC281" s="177" t="s">
        <v>359</v>
      </c>
      <c r="AD281" s="177" t="s">
        <v>360</v>
      </c>
    </row>
    <row r="282" spans="1:30" s="8" customFormat="1" x14ac:dyDescent="0.25">
      <c r="A282" s="170">
        <v>213</v>
      </c>
      <c r="B282" s="171" t="s">
        <v>204</v>
      </c>
      <c r="C282" s="171" t="s">
        <v>52</v>
      </c>
      <c r="D282" s="172">
        <v>1</v>
      </c>
      <c r="E282" s="171" t="s">
        <v>249</v>
      </c>
      <c r="F282" s="171" t="s">
        <v>142</v>
      </c>
      <c r="G282" s="171" t="s">
        <v>195</v>
      </c>
      <c r="H282" s="171" t="s">
        <v>196</v>
      </c>
      <c r="I282" s="171" t="s">
        <v>142</v>
      </c>
      <c r="J282" s="173">
        <v>2006</v>
      </c>
      <c r="K282" s="174">
        <v>600</v>
      </c>
      <c r="L282" s="174"/>
      <c r="M282" s="173" t="s">
        <v>139</v>
      </c>
      <c r="N282" s="173">
        <v>0</v>
      </c>
      <c r="O282" s="173">
        <v>1</v>
      </c>
      <c r="P282" s="173">
        <v>1</v>
      </c>
      <c r="Q282" s="173">
        <v>8</v>
      </c>
      <c r="R282" s="173">
        <v>1</v>
      </c>
      <c r="S282" s="175">
        <v>250</v>
      </c>
      <c r="T282" s="173">
        <v>10</v>
      </c>
      <c r="U282" s="173">
        <v>1</v>
      </c>
      <c r="V282" s="173">
        <v>10</v>
      </c>
      <c r="W282" s="173"/>
      <c r="X282" s="173">
        <v>0</v>
      </c>
      <c r="Y282" s="175">
        <v>0</v>
      </c>
      <c r="Z282" s="174">
        <f>S282*R282*K282*EXP(-Definitions!$E$4*tidycapex!V282)*U282</f>
        <v>150000</v>
      </c>
      <c r="AA282" s="174">
        <f>CEILING(Z282/Definitions!$F$10,10)</f>
        <v>2950</v>
      </c>
      <c r="AB282" s="176">
        <v>1</v>
      </c>
      <c r="AC282" s="177" t="s">
        <v>201</v>
      </c>
      <c r="AD282" s="177" t="s">
        <v>203</v>
      </c>
    </row>
    <row r="283" spans="1:30" s="8" customFormat="1" x14ac:dyDescent="0.25">
      <c r="A283" s="170">
        <v>213</v>
      </c>
      <c r="B283" s="171" t="s">
        <v>204</v>
      </c>
      <c r="C283" s="171" t="s">
        <v>52</v>
      </c>
      <c r="D283" s="172">
        <v>1</v>
      </c>
      <c r="E283" s="171" t="s">
        <v>249</v>
      </c>
      <c r="F283" s="171" t="s">
        <v>142</v>
      </c>
      <c r="G283" s="171" t="s">
        <v>195</v>
      </c>
      <c r="H283" s="171" t="s">
        <v>196</v>
      </c>
      <c r="I283" s="171" t="s">
        <v>142</v>
      </c>
      <c r="J283" s="173">
        <v>2006</v>
      </c>
      <c r="K283" s="174">
        <v>600</v>
      </c>
      <c r="L283" s="174"/>
      <c r="M283" s="173" t="s">
        <v>139</v>
      </c>
      <c r="N283" s="173">
        <v>0</v>
      </c>
      <c r="O283" s="173">
        <v>1</v>
      </c>
      <c r="P283" s="173">
        <v>1</v>
      </c>
      <c r="Q283" s="173">
        <v>8</v>
      </c>
      <c r="R283" s="173">
        <v>1</v>
      </c>
      <c r="S283" s="175">
        <v>250</v>
      </c>
      <c r="T283" s="173">
        <v>10</v>
      </c>
      <c r="U283" s="173">
        <v>1</v>
      </c>
      <c r="V283" s="173">
        <v>20</v>
      </c>
      <c r="W283" s="173"/>
      <c r="X283" s="173">
        <v>0</v>
      </c>
      <c r="Y283" s="175">
        <v>0</v>
      </c>
      <c r="Z283" s="174">
        <f>S283*R283*K283*EXP(-Definitions!$E$4*tidycapex!V283)*U283</f>
        <v>150000</v>
      </c>
      <c r="AA283" s="174">
        <f>CEILING(Z283/Definitions!$F$10,10)</f>
        <v>2950</v>
      </c>
      <c r="AB283" s="176">
        <v>1</v>
      </c>
      <c r="AC283" s="177" t="s">
        <v>201</v>
      </c>
      <c r="AD283" s="177" t="s">
        <v>203</v>
      </c>
    </row>
    <row r="284" spans="1:30" s="8" customFormat="1" ht="24" x14ac:dyDescent="0.25">
      <c r="A284" s="170">
        <v>214</v>
      </c>
      <c r="B284" s="171" t="s">
        <v>206</v>
      </c>
      <c r="C284" s="171" t="s">
        <v>52</v>
      </c>
      <c r="D284" s="172">
        <v>2</v>
      </c>
      <c r="E284" s="171" t="s">
        <v>249</v>
      </c>
      <c r="F284" s="171" t="s">
        <v>142</v>
      </c>
      <c r="G284" s="171" t="s">
        <v>195</v>
      </c>
      <c r="H284" s="171" t="s">
        <v>196</v>
      </c>
      <c r="I284" s="171" t="s">
        <v>142</v>
      </c>
      <c r="J284" s="173">
        <v>2006</v>
      </c>
      <c r="K284" s="174">
        <v>720</v>
      </c>
      <c r="L284" s="211"/>
      <c r="M284" s="173" t="s">
        <v>139</v>
      </c>
      <c r="N284" s="173">
        <v>3</v>
      </c>
      <c r="O284" s="173">
        <v>1</v>
      </c>
      <c r="P284" s="173">
        <v>1</v>
      </c>
      <c r="Q284" s="173">
        <v>8</v>
      </c>
      <c r="R284" s="173">
        <v>1</v>
      </c>
      <c r="S284" s="175">
        <v>600</v>
      </c>
      <c r="T284" s="173">
        <v>15</v>
      </c>
      <c r="U284" s="173">
        <v>1</v>
      </c>
      <c r="V284" s="173">
        <v>1</v>
      </c>
      <c r="W284" s="211"/>
      <c r="X284" s="173">
        <v>0</v>
      </c>
      <c r="Y284" s="175">
        <v>0</v>
      </c>
      <c r="Z284" s="174">
        <f>S284*R284*K284*EXP(-Definitions!$E$4*tidycapex!V284)*U284</f>
        <v>432000</v>
      </c>
      <c r="AA284" s="174">
        <f>CEILING(Z284/Definitions!$F$10,10)</f>
        <v>8480</v>
      </c>
      <c r="AB284" s="176">
        <v>1</v>
      </c>
      <c r="AC284" s="177" t="s">
        <v>351</v>
      </c>
      <c r="AD284" s="177" t="s">
        <v>352</v>
      </c>
    </row>
    <row r="285" spans="1:30" s="8" customFormat="1" ht="15" x14ac:dyDescent="0.25">
      <c r="A285" s="170">
        <v>214</v>
      </c>
      <c r="B285" s="171" t="s">
        <v>206</v>
      </c>
      <c r="C285" s="171" t="s">
        <v>52</v>
      </c>
      <c r="D285" s="172">
        <v>2</v>
      </c>
      <c r="E285" s="171" t="s">
        <v>249</v>
      </c>
      <c r="F285" s="171" t="s">
        <v>142</v>
      </c>
      <c r="G285" s="171" t="s">
        <v>195</v>
      </c>
      <c r="H285" s="171" t="s">
        <v>196</v>
      </c>
      <c r="I285" s="171" t="s">
        <v>142</v>
      </c>
      <c r="J285" s="173">
        <v>2006</v>
      </c>
      <c r="K285" s="174">
        <v>720</v>
      </c>
      <c r="L285" s="211"/>
      <c r="M285" s="173" t="s">
        <v>139</v>
      </c>
      <c r="N285" s="173">
        <v>0</v>
      </c>
      <c r="O285" s="173">
        <v>1</v>
      </c>
      <c r="P285" s="173">
        <v>1</v>
      </c>
      <c r="Q285" s="173">
        <v>8</v>
      </c>
      <c r="R285" s="173">
        <v>1</v>
      </c>
      <c r="S285" s="175">
        <v>600</v>
      </c>
      <c r="T285" s="173">
        <v>15</v>
      </c>
      <c r="U285" s="173">
        <v>1</v>
      </c>
      <c r="V285" s="173">
        <v>16</v>
      </c>
      <c r="W285" s="211"/>
      <c r="X285" s="173">
        <v>0</v>
      </c>
      <c r="Y285" s="175">
        <v>0</v>
      </c>
      <c r="Z285" s="174">
        <f>S285*R285*K285*EXP(-Definitions!$E$4*tidycapex!V285)*U285</f>
        <v>432000</v>
      </c>
      <c r="AA285" s="174">
        <f>CEILING(Z285/Definitions!$F$10,10)</f>
        <v>8480</v>
      </c>
      <c r="AB285" s="176">
        <v>1</v>
      </c>
      <c r="AC285" s="177" t="s">
        <v>208</v>
      </c>
      <c r="AD285" s="177" t="s">
        <v>361</v>
      </c>
    </row>
    <row r="286" spans="1:30" s="8" customFormat="1" ht="84" x14ac:dyDescent="0.25">
      <c r="A286" s="170">
        <v>215</v>
      </c>
      <c r="B286" s="171" t="s">
        <v>320</v>
      </c>
      <c r="C286" s="171" t="s">
        <v>52</v>
      </c>
      <c r="D286" s="172">
        <v>2</v>
      </c>
      <c r="E286" s="171" t="s">
        <v>249</v>
      </c>
      <c r="F286" s="171" t="s">
        <v>142</v>
      </c>
      <c r="G286" s="171" t="s">
        <v>211</v>
      </c>
      <c r="H286" s="171" t="s">
        <v>212</v>
      </c>
      <c r="I286" s="171" t="s">
        <v>142</v>
      </c>
      <c r="J286" s="173">
        <v>2006</v>
      </c>
      <c r="K286" s="174">
        <v>36</v>
      </c>
      <c r="L286" s="211"/>
      <c r="M286" s="173" t="s">
        <v>321</v>
      </c>
      <c r="N286" s="173">
        <v>3</v>
      </c>
      <c r="O286" s="173">
        <v>1</v>
      </c>
      <c r="P286" s="173">
        <v>1</v>
      </c>
      <c r="Q286" s="173">
        <v>5</v>
      </c>
      <c r="R286" s="173">
        <v>0.5</v>
      </c>
      <c r="S286" s="175">
        <v>138000</v>
      </c>
      <c r="T286" s="173">
        <v>10</v>
      </c>
      <c r="U286" s="173">
        <v>1</v>
      </c>
      <c r="V286" s="173">
        <v>0</v>
      </c>
      <c r="W286" s="211"/>
      <c r="X286" s="173">
        <v>0</v>
      </c>
      <c r="Y286" s="175">
        <v>0</v>
      </c>
      <c r="Z286" s="174">
        <f>S286*R286*K286*EXP(-Definitions!$E$4*tidycapex!V286)*U286</f>
        <v>2484000</v>
      </c>
      <c r="AA286" s="174">
        <f>CEILING(Z286/Definitions!$F$10,10)</f>
        <v>48710</v>
      </c>
      <c r="AB286" s="176">
        <v>1</v>
      </c>
      <c r="AC286" s="177" t="s">
        <v>362</v>
      </c>
      <c r="AD286" s="177" t="s">
        <v>363</v>
      </c>
    </row>
    <row r="287" spans="1:30" s="8" customFormat="1" ht="24" x14ac:dyDescent="0.25">
      <c r="A287" s="170">
        <v>215</v>
      </c>
      <c r="B287" s="171" t="s">
        <v>320</v>
      </c>
      <c r="C287" s="171" t="s">
        <v>52</v>
      </c>
      <c r="D287" s="172">
        <v>2</v>
      </c>
      <c r="E287" s="171" t="s">
        <v>249</v>
      </c>
      <c r="F287" s="171" t="s">
        <v>142</v>
      </c>
      <c r="G287" s="171" t="s">
        <v>211</v>
      </c>
      <c r="H287" s="171" t="s">
        <v>212</v>
      </c>
      <c r="I287" s="171" t="s">
        <v>142</v>
      </c>
      <c r="J287" s="173">
        <v>2006</v>
      </c>
      <c r="K287" s="174">
        <v>36</v>
      </c>
      <c r="L287" s="211"/>
      <c r="M287" s="173" t="s">
        <v>321</v>
      </c>
      <c r="N287" s="173">
        <v>0</v>
      </c>
      <c r="O287" s="173">
        <v>1</v>
      </c>
      <c r="P287" s="173">
        <v>1</v>
      </c>
      <c r="Q287" s="173">
        <v>8</v>
      </c>
      <c r="R287" s="173">
        <v>1</v>
      </c>
      <c r="S287" s="175">
        <v>138000</v>
      </c>
      <c r="T287" s="173">
        <v>10</v>
      </c>
      <c r="U287" s="173">
        <v>1</v>
      </c>
      <c r="V287" s="173">
        <v>5</v>
      </c>
      <c r="W287" s="211"/>
      <c r="X287" s="173">
        <v>0</v>
      </c>
      <c r="Y287" s="175">
        <v>0</v>
      </c>
      <c r="Z287" s="174">
        <f>S287*R287*K287*EXP(-Definitions!$E$4*tidycapex!V287)*U287</f>
        <v>4968000</v>
      </c>
      <c r="AA287" s="174">
        <f>CEILING(Z287/Definitions!$F$10,10)</f>
        <v>97420</v>
      </c>
      <c r="AB287" s="176">
        <v>1</v>
      </c>
      <c r="AC287" s="177" t="s">
        <v>215</v>
      </c>
      <c r="AD287" s="177" t="s">
        <v>324</v>
      </c>
    </row>
    <row r="288" spans="1:30" s="8" customFormat="1" ht="24" x14ac:dyDescent="0.25">
      <c r="A288" s="170">
        <v>215</v>
      </c>
      <c r="B288" s="171" t="s">
        <v>320</v>
      </c>
      <c r="C288" s="171" t="s">
        <v>52</v>
      </c>
      <c r="D288" s="172">
        <v>2</v>
      </c>
      <c r="E288" s="171" t="s">
        <v>249</v>
      </c>
      <c r="F288" s="171" t="s">
        <v>142</v>
      </c>
      <c r="G288" s="171" t="s">
        <v>211</v>
      </c>
      <c r="H288" s="171" t="s">
        <v>212</v>
      </c>
      <c r="I288" s="171" t="s">
        <v>142</v>
      </c>
      <c r="J288" s="173">
        <v>2006</v>
      </c>
      <c r="K288" s="174">
        <v>36</v>
      </c>
      <c r="L288" s="211"/>
      <c r="M288" s="173" t="s">
        <v>321</v>
      </c>
      <c r="N288" s="173">
        <v>0</v>
      </c>
      <c r="O288" s="173">
        <v>1</v>
      </c>
      <c r="P288" s="173">
        <v>1</v>
      </c>
      <c r="Q288" s="173">
        <v>8</v>
      </c>
      <c r="R288" s="173">
        <v>1</v>
      </c>
      <c r="S288" s="175">
        <v>138000</v>
      </c>
      <c r="T288" s="173">
        <v>10</v>
      </c>
      <c r="U288" s="173">
        <v>1</v>
      </c>
      <c r="V288" s="173">
        <v>15</v>
      </c>
      <c r="W288" s="211"/>
      <c r="X288" s="173">
        <v>0</v>
      </c>
      <c r="Y288" s="175">
        <v>0</v>
      </c>
      <c r="Z288" s="174">
        <f>S288*R288*K288*EXP(-Definitions!$E$4*tidycapex!V288)*U288</f>
        <v>4968000</v>
      </c>
      <c r="AA288" s="174">
        <f>CEILING(Z288/Definitions!$F$10,10)</f>
        <v>97420</v>
      </c>
      <c r="AB288" s="176">
        <v>1</v>
      </c>
      <c r="AC288" s="177" t="s">
        <v>215</v>
      </c>
      <c r="AD288" s="177" t="s">
        <v>324</v>
      </c>
    </row>
    <row r="289" spans="1:30" s="8" customFormat="1" ht="24" x14ac:dyDescent="0.25">
      <c r="A289" s="170">
        <v>215</v>
      </c>
      <c r="B289" s="171" t="s">
        <v>320</v>
      </c>
      <c r="C289" s="171" t="s">
        <v>52</v>
      </c>
      <c r="D289" s="172">
        <v>2</v>
      </c>
      <c r="E289" s="171" t="s">
        <v>249</v>
      </c>
      <c r="F289" s="171" t="s">
        <v>142</v>
      </c>
      <c r="G289" s="171" t="s">
        <v>211</v>
      </c>
      <c r="H289" s="171" t="s">
        <v>212</v>
      </c>
      <c r="I289" s="171" t="s">
        <v>142</v>
      </c>
      <c r="J289" s="173">
        <v>2006</v>
      </c>
      <c r="K289" s="174">
        <v>36</v>
      </c>
      <c r="L289" s="211"/>
      <c r="M289" s="173" t="s">
        <v>321</v>
      </c>
      <c r="N289" s="173">
        <v>0</v>
      </c>
      <c r="O289" s="173">
        <v>1</v>
      </c>
      <c r="P289" s="173">
        <v>1</v>
      </c>
      <c r="Q289" s="173">
        <v>8</v>
      </c>
      <c r="R289" s="173">
        <v>1</v>
      </c>
      <c r="S289" s="175">
        <v>138000</v>
      </c>
      <c r="T289" s="173">
        <v>10</v>
      </c>
      <c r="U289" s="173">
        <v>1</v>
      </c>
      <c r="V289" s="173">
        <v>25</v>
      </c>
      <c r="W289" s="211"/>
      <c r="X289" s="173">
        <v>0</v>
      </c>
      <c r="Y289" s="175">
        <v>0</v>
      </c>
      <c r="Z289" s="174">
        <f>S289*R289*K289*EXP(-Definitions!$E$4*tidycapex!V289)*U289</f>
        <v>4968000</v>
      </c>
      <c r="AA289" s="174">
        <f>CEILING(Z289/Definitions!$F$10,10)</f>
        <v>97420</v>
      </c>
      <c r="AB289" s="176">
        <v>1</v>
      </c>
      <c r="AC289" s="177" t="s">
        <v>215</v>
      </c>
      <c r="AD289" s="177" t="s">
        <v>324</v>
      </c>
    </row>
    <row r="290" spans="1:30" s="8" customFormat="1" ht="60" x14ac:dyDescent="0.25">
      <c r="A290" s="170">
        <v>216</v>
      </c>
      <c r="B290" s="171" t="s">
        <v>560</v>
      </c>
      <c r="C290" s="171" t="s">
        <v>52</v>
      </c>
      <c r="D290" s="172">
        <v>2</v>
      </c>
      <c r="E290" s="171" t="s">
        <v>249</v>
      </c>
      <c r="F290" s="171" t="s">
        <v>142</v>
      </c>
      <c r="G290" s="171" t="s">
        <v>217</v>
      </c>
      <c r="H290" s="171" t="s">
        <v>218</v>
      </c>
      <c r="I290" s="171" t="s">
        <v>142</v>
      </c>
      <c r="J290" s="173">
        <v>2006</v>
      </c>
      <c r="K290" s="174">
        <v>720</v>
      </c>
      <c r="L290" s="211"/>
      <c r="M290" s="173" t="s">
        <v>139</v>
      </c>
      <c r="N290" s="173">
        <v>3</v>
      </c>
      <c r="O290" s="173">
        <v>2</v>
      </c>
      <c r="P290" s="173">
        <v>1</v>
      </c>
      <c r="Q290" s="173">
        <v>5</v>
      </c>
      <c r="R290" s="173">
        <v>1</v>
      </c>
      <c r="S290" s="175">
        <v>1000</v>
      </c>
      <c r="T290" s="173">
        <v>25</v>
      </c>
      <c r="U290" s="173">
        <v>1</v>
      </c>
      <c r="V290" s="173">
        <v>0</v>
      </c>
      <c r="W290" s="211"/>
      <c r="X290" s="173">
        <v>0</v>
      </c>
      <c r="Y290" s="175">
        <v>0</v>
      </c>
      <c r="Z290" s="174">
        <f>S290*R290*K290*EXP(-Definitions!$E$4*tidycapex!V290)*U290</f>
        <v>720000</v>
      </c>
      <c r="AA290" s="174">
        <f>CEILING(Z290/Definitions!$F$10,10)</f>
        <v>14120</v>
      </c>
      <c r="AB290" s="176">
        <v>2</v>
      </c>
      <c r="AC290" s="177" t="s">
        <v>219</v>
      </c>
      <c r="AD290" s="177" t="s">
        <v>220</v>
      </c>
    </row>
    <row r="291" spans="1:30" s="8" customFormat="1" ht="72" x14ac:dyDescent="0.25">
      <c r="A291" s="170">
        <v>217</v>
      </c>
      <c r="B291" s="171" t="s">
        <v>221</v>
      </c>
      <c r="C291" s="171" t="s">
        <v>52</v>
      </c>
      <c r="D291" s="172">
        <v>2</v>
      </c>
      <c r="E291" s="171" t="s">
        <v>249</v>
      </c>
      <c r="F291" s="171" t="s">
        <v>142</v>
      </c>
      <c r="G291" s="171" t="s">
        <v>217</v>
      </c>
      <c r="H291" s="171" t="s">
        <v>218</v>
      </c>
      <c r="I291" s="171" t="s">
        <v>142</v>
      </c>
      <c r="J291" s="173">
        <v>2006</v>
      </c>
      <c r="K291" s="174">
        <v>720</v>
      </c>
      <c r="L291" s="211"/>
      <c r="M291" s="173" t="s">
        <v>139</v>
      </c>
      <c r="N291" s="173">
        <v>3</v>
      </c>
      <c r="O291" s="173">
        <v>2</v>
      </c>
      <c r="P291" s="173">
        <v>1</v>
      </c>
      <c r="Q291" s="173">
        <v>5</v>
      </c>
      <c r="R291" s="173">
        <v>1</v>
      </c>
      <c r="S291" s="175">
        <v>2000</v>
      </c>
      <c r="T291" s="173">
        <v>25</v>
      </c>
      <c r="U291" s="173">
        <v>1</v>
      </c>
      <c r="V291" s="173">
        <v>0</v>
      </c>
      <c r="W291" s="211"/>
      <c r="X291" s="173">
        <v>0</v>
      </c>
      <c r="Y291" s="175">
        <v>0</v>
      </c>
      <c r="Z291" s="174">
        <f>S291*R291*K291*EXP(-Definitions!$E$4*tidycapex!V291)*U291</f>
        <v>1440000</v>
      </c>
      <c r="AA291" s="174">
        <f>CEILING(Z291/Definitions!$F$10,10)</f>
        <v>28240</v>
      </c>
      <c r="AB291" s="176">
        <v>2</v>
      </c>
      <c r="AC291" s="177" t="s">
        <v>552</v>
      </c>
      <c r="AD291" s="177" t="s">
        <v>222</v>
      </c>
    </row>
    <row r="292" spans="1:30" s="8" customFormat="1" ht="36" x14ac:dyDescent="0.25">
      <c r="A292" s="170">
        <v>218</v>
      </c>
      <c r="B292" s="171" t="s">
        <v>224</v>
      </c>
      <c r="C292" s="171" t="s">
        <v>52</v>
      </c>
      <c r="D292" s="172" t="s">
        <v>225</v>
      </c>
      <c r="E292" s="171" t="s">
        <v>249</v>
      </c>
      <c r="F292" s="171" t="s">
        <v>142</v>
      </c>
      <c r="G292" s="171" t="s">
        <v>226</v>
      </c>
      <c r="H292" s="171" t="s">
        <v>226</v>
      </c>
      <c r="I292" s="171" t="s">
        <v>142</v>
      </c>
      <c r="J292" s="173">
        <v>2006</v>
      </c>
      <c r="K292" s="174">
        <v>720</v>
      </c>
      <c r="L292" s="211"/>
      <c r="M292" s="173" t="s">
        <v>139</v>
      </c>
      <c r="N292" s="173">
        <v>3</v>
      </c>
      <c r="O292" s="173">
        <v>1</v>
      </c>
      <c r="P292" s="173">
        <v>1</v>
      </c>
      <c r="Q292" s="173">
        <v>1</v>
      </c>
      <c r="R292" s="173">
        <v>1</v>
      </c>
      <c r="S292" s="175">
        <v>2800</v>
      </c>
      <c r="T292" s="173">
        <v>50</v>
      </c>
      <c r="U292" s="173">
        <v>0</v>
      </c>
      <c r="V292" s="173">
        <v>0</v>
      </c>
      <c r="W292" s="211"/>
      <c r="X292" s="173">
        <v>1</v>
      </c>
      <c r="Y292" s="175">
        <v>8500</v>
      </c>
      <c r="Z292" s="174">
        <f>S292*R292*K292*EXP(-Definitions!$E$4*tidycapex!V292)*U292</f>
        <v>0</v>
      </c>
      <c r="AA292" s="174">
        <f>CEILING(Z292/Definitions!$F$10,10)</f>
        <v>0</v>
      </c>
      <c r="AB292" s="176">
        <v>0</v>
      </c>
      <c r="AC292" s="177" t="s">
        <v>554</v>
      </c>
      <c r="AD292" s="177" t="s">
        <v>573</v>
      </c>
    </row>
    <row r="293" spans="1:30" s="8" customFormat="1" ht="108" x14ac:dyDescent="0.25">
      <c r="A293" s="170">
        <v>219</v>
      </c>
      <c r="B293" s="171" t="s">
        <v>233</v>
      </c>
      <c r="C293" s="171" t="s">
        <v>52</v>
      </c>
      <c r="D293" s="172" t="s">
        <v>225</v>
      </c>
      <c r="E293" s="171" t="s">
        <v>249</v>
      </c>
      <c r="F293" s="171" t="s">
        <v>142</v>
      </c>
      <c r="G293" s="171" t="s">
        <v>364</v>
      </c>
      <c r="H293" s="171" t="s">
        <v>364</v>
      </c>
      <c r="I293" s="171" t="s">
        <v>142</v>
      </c>
      <c r="J293" s="173">
        <v>2006</v>
      </c>
      <c r="K293" s="174">
        <v>1</v>
      </c>
      <c r="L293" s="211"/>
      <c r="M293" s="173" t="s">
        <v>236</v>
      </c>
      <c r="N293" s="173">
        <v>3</v>
      </c>
      <c r="O293" s="173">
        <v>2</v>
      </c>
      <c r="P293" s="173">
        <v>1</v>
      </c>
      <c r="Q293" s="173">
        <v>5</v>
      </c>
      <c r="R293" s="173">
        <v>1</v>
      </c>
      <c r="S293" s="175">
        <v>1152600</v>
      </c>
      <c r="T293" s="173">
        <v>0</v>
      </c>
      <c r="U293" s="173">
        <v>1</v>
      </c>
      <c r="V293" s="173">
        <v>0</v>
      </c>
      <c r="W293" s="211"/>
      <c r="X293" s="173">
        <v>0</v>
      </c>
      <c r="Y293" s="175">
        <v>0</v>
      </c>
      <c r="Z293" s="174">
        <f>S293*R293*K293*EXP(-Definitions!$E$4*tidycapex!V293)*U293</f>
        <v>1152600</v>
      </c>
      <c r="AA293" s="174">
        <f>CEILING(Z293/Definitions!$F$10,10)</f>
        <v>22600</v>
      </c>
      <c r="AB293" s="176">
        <v>1</v>
      </c>
      <c r="AC293" s="177" t="s">
        <v>596</v>
      </c>
      <c r="AD293" s="177" t="s">
        <v>596</v>
      </c>
    </row>
    <row r="294" spans="1:30" s="8" customFormat="1" ht="24" x14ac:dyDescent="0.25">
      <c r="A294" s="170">
        <v>220</v>
      </c>
      <c r="B294" s="171" t="s">
        <v>238</v>
      </c>
      <c r="C294" s="171" t="s">
        <v>52</v>
      </c>
      <c r="D294" s="172" t="s">
        <v>236</v>
      </c>
      <c r="E294" s="171" t="s">
        <v>249</v>
      </c>
      <c r="F294" s="171" t="s">
        <v>142</v>
      </c>
      <c r="G294" s="171" t="s">
        <v>239</v>
      </c>
      <c r="H294" s="171" t="s">
        <v>524</v>
      </c>
      <c r="I294" s="171" t="s">
        <v>142</v>
      </c>
      <c r="J294" s="173">
        <v>2006</v>
      </c>
      <c r="K294" s="174">
        <v>1</v>
      </c>
      <c r="L294" s="211"/>
      <c r="M294" s="173" t="s">
        <v>236</v>
      </c>
      <c r="N294" s="173">
        <v>0</v>
      </c>
      <c r="O294" s="173">
        <v>1</v>
      </c>
      <c r="P294" s="173">
        <v>1</v>
      </c>
      <c r="Q294" s="173">
        <v>9</v>
      </c>
      <c r="R294" s="173">
        <v>1</v>
      </c>
      <c r="S294" s="175">
        <v>1267900</v>
      </c>
      <c r="T294" s="173">
        <v>0</v>
      </c>
      <c r="U294" s="173">
        <v>1</v>
      </c>
      <c r="V294" s="173">
        <v>0</v>
      </c>
      <c r="W294" s="211"/>
      <c r="X294" s="173">
        <v>0</v>
      </c>
      <c r="Y294" s="175">
        <v>0</v>
      </c>
      <c r="Z294" s="174">
        <f>S294*R294*K294*EXP(-Definitions!$E$4*tidycapex!V294)*U294</f>
        <v>1267900</v>
      </c>
      <c r="AA294" s="174">
        <f>CEILING(Z294/Definitions!$F$10,10)</f>
        <v>24870</v>
      </c>
      <c r="AB294" s="176">
        <v>1</v>
      </c>
      <c r="AC294" s="177" t="s">
        <v>240</v>
      </c>
      <c r="AD294" s="177" t="s">
        <v>241</v>
      </c>
    </row>
    <row r="295" spans="1:30" s="8" customFormat="1" ht="36" x14ac:dyDescent="0.25">
      <c r="A295" s="170">
        <v>221</v>
      </c>
      <c r="B295" s="171" t="s">
        <v>242</v>
      </c>
      <c r="C295" s="171" t="s">
        <v>52</v>
      </c>
      <c r="D295" s="172" t="s">
        <v>236</v>
      </c>
      <c r="E295" s="171" t="s">
        <v>249</v>
      </c>
      <c r="F295" s="171" t="s">
        <v>142</v>
      </c>
      <c r="G295" s="171" t="s">
        <v>243</v>
      </c>
      <c r="H295" s="171" t="s">
        <v>524</v>
      </c>
      <c r="I295" s="171" t="s">
        <v>142</v>
      </c>
      <c r="J295" s="173">
        <v>2006</v>
      </c>
      <c r="K295" s="174">
        <v>1</v>
      </c>
      <c r="L295" s="211"/>
      <c r="M295" s="173" t="s">
        <v>236</v>
      </c>
      <c r="N295" s="173">
        <v>0</v>
      </c>
      <c r="O295" s="173">
        <v>1</v>
      </c>
      <c r="P295" s="173">
        <v>1</v>
      </c>
      <c r="Q295" s="173">
        <v>9</v>
      </c>
      <c r="R295" s="173">
        <v>1</v>
      </c>
      <c r="S295" s="175">
        <v>1394700</v>
      </c>
      <c r="T295" s="173">
        <v>0</v>
      </c>
      <c r="U295" s="173">
        <v>1</v>
      </c>
      <c r="V295" s="173">
        <v>0</v>
      </c>
      <c r="W295" s="211"/>
      <c r="X295" s="173">
        <v>0</v>
      </c>
      <c r="Y295" s="175">
        <v>0</v>
      </c>
      <c r="Z295" s="174">
        <f>S295*R295*K295*EXP(-Definitions!$E$4*tidycapex!V295)*U295</f>
        <v>1394700</v>
      </c>
      <c r="AA295" s="174">
        <f>CEILING(Z295/Definitions!$F$10,10)</f>
        <v>27350</v>
      </c>
      <c r="AB295" s="176">
        <v>1</v>
      </c>
      <c r="AC295" s="177" t="s">
        <v>244</v>
      </c>
      <c r="AD295" s="177" t="s">
        <v>567</v>
      </c>
    </row>
    <row r="296" spans="1:30" s="8" customFormat="1" ht="48" x14ac:dyDescent="0.25">
      <c r="A296" s="170">
        <v>222</v>
      </c>
      <c r="B296" s="171" t="s">
        <v>245</v>
      </c>
      <c r="C296" s="171" t="s">
        <v>52</v>
      </c>
      <c r="D296" s="172" t="s">
        <v>236</v>
      </c>
      <c r="E296" s="171" t="s">
        <v>249</v>
      </c>
      <c r="F296" s="171" t="s">
        <v>142</v>
      </c>
      <c r="G296" s="171" t="s">
        <v>246</v>
      </c>
      <c r="H296" s="171" t="s">
        <v>524</v>
      </c>
      <c r="I296" s="171" t="s">
        <v>142</v>
      </c>
      <c r="J296" s="173">
        <v>2006</v>
      </c>
      <c r="K296" s="174">
        <v>1</v>
      </c>
      <c r="L296" s="211"/>
      <c r="M296" s="173" t="s">
        <v>236</v>
      </c>
      <c r="N296" s="173">
        <v>0</v>
      </c>
      <c r="O296" s="173">
        <v>1</v>
      </c>
      <c r="P296" s="173">
        <v>1</v>
      </c>
      <c r="Q296" s="173">
        <v>9</v>
      </c>
      <c r="R296" s="173">
        <v>1</v>
      </c>
      <c r="S296" s="175">
        <v>767100</v>
      </c>
      <c r="T296" s="173">
        <v>0</v>
      </c>
      <c r="U296" s="173">
        <v>1</v>
      </c>
      <c r="V296" s="173">
        <v>0</v>
      </c>
      <c r="W296" s="211"/>
      <c r="X296" s="173">
        <v>0</v>
      </c>
      <c r="Y296" s="175">
        <v>0</v>
      </c>
      <c r="Z296" s="174">
        <f>S296*R296*K296*EXP(-Definitions!$E$4*tidycapex!V296)*U296</f>
        <v>767100</v>
      </c>
      <c r="AA296" s="174">
        <f>CEILING(Z296/Definitions!$F$10,10)</f>
        <v>15050</v>
      </c>
      <c r="AB296" s="176">
        <v>1</v>
      </c>
      <c r="AC296" s="177" t="s">
        <v>247</v>
      </c>
      <c r="AD296" s="177" t="s">
        <v>568</v>
      </c>
    </row>
    <row r="297" spans="1:30" s="8" customFormat="1" ht="36" x14ac:dyDescent="0.25">
      <c r="A297" s="170">
        <v>223</v>
      </c>
      <c r="B297" s="171" t="s">
        <v>227</v>
      </c>
      <c r="C297" s="171" t="s">
        <v>51</v>
      </c>
      <c r="D297" s="172" t="s">
        <v>225</v>
      </c>
      <c r="E297" s="171" t="s">
        <v>249</v>
      </c>
      <c r="F297" s="171" t="s">
        <v>142</v>
      </c>
      <c r="G297" s="171" t="s">
        <v>228</v>
      </c>
      <c r="H297" s="171" t="s">
        <v>229</v>
      </c>
      <c r="I297" s="171" t="s">
        <v>142</v>
      </c>
      <c r="J297" s="173">
        <v>2006</v>
      </c>
      <c r="K297" s="174">
        <v>150</v>
      </c>
      <c r="L297" s="211"/>
      <c r="M297" s="173" t="s">
        <v>230</v>
      </c>
      <c r="N297" s="173">
        <v>5</v>
      </c>
      <c r="O297" s="173">
        <v>3</v>
      </c>
      <c r="P297" s="173">
        <v>0</v>
      </c>
      <c r="Q297" s="173">
        <v>6</v>
      </c>
      <c r="R297" s="173">
        <v>1</v>
      </c>
      <c r="S297" s="175">
        <v>5000</v>
      </c>
      <c r="T297" s="173">
        <v>0</v>
      </c>
      <c r="U297" s="173">
        <v>1</v>
      </c>
      <c r="V297" s="173">
        <v>0</v>
      </c>
      <c r="W297" s="211"/>
      <c r="X297" s="173">
        <v>0</v>
      </c>
      <c r="Y297" s="175">
        <v>0</v>
      </c>
      <c r="Z297" s="174">
        <f>S297*R297*K297*EXP(-Definitions!$E$4*tidycapex!V297)*U297</f>
        <v>750000</v>
      </c>
      <c r="AA297" s="174">
        <f>CEILING(Z297/Definitions!$F$10,10)</f>
        <v>14710</v>
      </c>
      <c r="AB297" s="176">
        <v>2</v>
      </c>
      <c r="AC297" s="177" t="s">
        <v>231</v>
      </c>
      <c r="AD297" s="177" t="s">
        <v>232</v>
      </c>
    </row>
    <row r="298" spans="1:30" s="8" customFormat="1" ht="24" x14ac:dyDescent="0.25">
      <c r="A298" s="170">
        <v>224</v>
      </c>
      <c r="B298" s="171" t="s">
        <v>193</v>
      </c>
      <c r="C298" s="171" t="s">
        <v>51</v>
      </c>
      <c r="D298" s="172">
        <v>2</v>
      </c>
      <c r="E298" s="171" t="s">
        <v>249</v>
      </c>
      <c r="F298" s="171" t="s">
        <v>142</v>
      </c>
      <c r="G298" s="171" t="s">
        <v>195</v>
      </c>
      <c r="H298" s="171" t="s">
        <v>196</v>
      </c>
      <c r="I298" s="171" t="s">
        <v>142</v>
      </c>
      <c r="J298" s="173">
        <v>2006</v>
      </c>
      <c r="K298" s="174">
        <v>640</v>
      </c>
      <c r="L298" s="211"/>
      <c r="M298" s="173" t="s">
        <v>139</v>
      </c>
      <c r="N298" s="173">
        <v>3</v>
      </c>
      <c r="O298" s="173">
        <v>2</v>
      </c>
      <c r="P298" s="173">
        <v>1</v>
      </c>
      <c r="Q298" s="173">
        <v>5</v>
      </c>
      <c r="R298" s="173">
        <v>1</v>
      </c>
      <c r="S298" s="175">
        <v>300</v>
      </c>
      <c r="T298" s="173">
        <v>10</v>
      </c>
      <c r="U298" s="173">
        <v>1</v>
      </c>
      <c r="V298" s="173">
        <v>0</v>
      </c>
      <c r="W298" s="211"/>
      <c r="X298" s="173">
        <v>0</v>
      </c>
      <c r="Y298" s="175">
        <v>0</v>
      </c>
      <c r="Z298" s="174">
        <f>S298*R298*K298*EXP(-Definitions!$E$4*tidycapex!V298)*U298</f>
        <v>192000</v>
      </c>
      <c r="AA298" s="174">
        <f>CEILING(Z298/Definitions!$F$10,10)</f>
        <v>3770</v>
      </c>
      <c r="AB298" s="176">
        <v>1</v>
      </c>
      <c r="AC298" s="177" t="s">
        <v>540</v>
      </c>
      <c r="AD298" s="177" t="s">
        <v>197</v>
      </c>
    </row>
    <row r="299" spans="1:30" s="8" customFormat="1" ht="24" x14ac:dyDescent="0.25">
      <c r="A299" s="170">
        <v>225</v>
      </c>
      <c r="B299" s="171" t="s">
        <v>198</v>
      </c>
      <c r="C299" s="171" t="s">
        <v>51</v>
      </c>
      <c r="D299" s="172">
        <v>1</v>
      </c>
      <c r="E299" s="171" t="s">
        <v>249</v>
      </c>
      <c r="F299" s="171" t="s">
        <v>142</v>
      </c>
      <c r="G299" s="171" t="s">
        <v>195</v>
      </c>
      <c r="H299" s="171" t="s">
        <v>196</v>
      </c>
      <c r="I299" s="171" t="s">
        <v>142</v>
      </c>
      <c r="J299" s="173">
        <v>2006</v>
      </c>
      <c r="K299" s="174">
        <v>640</v>
      </c>
      <c r="L299" s="174"/>
      <c r="M299" s="173" t="s">
        <v>139</v>
      </c>
      <c r="N299" s="173">
        <v>3</v>
      </c>
      <c r="O299" s="173">
        <v>2</v>
      </c>
      <c r="P299" s="173">
        <v>1</v>
      </c>
      <c r="Q299" s="173">
        <v>5</v>
      </c>
      <c r="R299" s="173">
        <v>1</v>
      </c>
      <c r="S299" s="175">
        <v>300</v>
      </c>
      <c r="T299" s="173">
        <v>10</v>
      </c>
      <c r="U299" s="173">
        <v>1</v>
      </c>
      <c r="V299" s="173">
        <v>0</v>
      </c>
      <c r="W299" s="173"/>
      <c r="X299" s="173">
        <v>0</v>
      </c>
      <c r="Y299" s="175">
        <v>0</v>
      </c>
      <c r="Z299" s="174">
        <f>S299*R299*K299*EXP(-Definitions!$E$4*tidycapex!V299)*U299</f>
        <v>192000</v>
      </c>
      <c r="AA299" s="174">
        <f>CEILING(Z299/Definitions!$F$10,10)</f>
        <v>3770</v>
      </c>
      <c r="AB299" s="176">
        <v>1</v>
      </c>
      <c r="AC299" s="177" t="s">
        <v>541</v>
      </c>
      <c r="AD299" s="177" t="s">
        <v>197</v>
      </c>
    </row>
    <row r="300" spans="1:30" s="8" customFormat="1" ht="24" x14ac:dyDescent="0.25">
      <c r="A300" s="170">
        <v>226</v>
      </c>
      <c r="B300" s="171" t="s">
        <v>202</v>
      </c>
      <c r="C300" s="171" t="s">
        <v>51</v>
      </c>
      <c r="D300" s="172">
        <v>2</v>
      </c>
      <c r="E300" s="171" t="s">
        <v>249</v>
      </c>
      <c r="F300" s="171" t="s">
        <v>142</v>
      </c>
      <c r="G300" s="171" t="s">
        <v>195</v>
      </c>
      <c r="H300" s="171" t="s">
        <v>196</v>
      </c>
      <c r="I300" s="171" t="s">
        <v>142</v>
      </c>
      <c r="J300" s="173">
        <v>2006</v>
      </c>
      <c r="K300" s="174">
        <v>510</v>
      </c>
      <c r="L300" s="211"/>
      <c r="M300" s="173" t="s">
        <v>139</v>
      </c>
      <c r="N300" s="173">
        <v>3</v>
      </c>
      <c r="O300" s="173">
        <v>2</v>
      </c>
      <c r="P300" s="173">
        <v>1</v>
      </c>
      <c r="Q300" s="173">
        <v>5</v>
      </c>
      <c r="R300" s="173">
        <v>1</v>
      </c>
      <c r="S300" s="175">
        <v>250</v>
      </c>
      <c r="T300" s="173">
        <v>10</v>
      </c>
      <c r="U300" s="173">
        <v>0</v>
      </c>
      <c r="V300" s="173">
        <v>2</v>
      </c>
      <c r="W300" s="211"/>
      <c r="X300" s="173">
        <v>1</v>
      </c>
      <c r="Y300" s="175">
        <v>27000</v>
      </c>
      <c r="Z300" s="174">
        <f>S300*R300*K300*EXP(-Definitions!$E$4*tidycapex!V300)*U300</f>
        <v>0</v>
      </c>
      <c r="AA300" s="174">
        <f>CEILING(Z300/Definitions!$F$10,10)</f>
        <v>0</v>
      </c>
      <c r="AB300" s="176">
        <v>0</v>
      </c>
      <c r="AC300" s="177" t="s">
        <v>359</v>
      </c>
      <c r="AD300" s="177" t="s">
        <v>676</v>
      </c>
    </row>
    <row r="301" spans="1:30" s="8" customFormat="1" ht="24" x14ac:dyDescent="0.25">
      <c r="A301" s="170">
        <v>226</v>
      </c>
      <c r="B301" s="171" t="s">
        <v>202</v>
      </c>
      <c r="C301" s="171" t="s">
        <v>51</v>
      </c>
      <c r="D301" s="172">
        <v>2</v>
      </c>
      <c r="E301" s="171" t="s">
        <v>249</v>
      </c>
      <c r="F301" s="171" t="s">
        <v>142</v>
      </c>
      <c r="G301" s="171" t="s">
        <v>195</v>
      </c>
      <c r="H301" s="171" t="s">
        <v>196</v>
      </c>
      <c r="I301" s="171" t="s">
        <v>142</v>
      </c>
      <c r="J301" s="173">
        <v>2006</v>
      </c>
      <c r="K301" s="174">
        <v>510</v>
      </c>
      <c r="L301" s="211"/>
      <c r="M301" s="173" t="s">
        <v>139</v>
      </c>
      <c r="N301" s="173">
        <v>3</v>
      </c>
      <c r="O301" s="173">
        <v>2</v>
      </c>
      <c r="P301" s="173">
        <v>1</v>
      </c>
      <c r="Q301" s="173">
        <v>5</v>
      </c>
      <c r="R301" s="173">
        <v>1</v>
      </c>
      <c r="S301" s="175">
        <v>250</v>
      </c>
      <c r="T301" s="173">
        <v>10</v>
      </c>
      <c r="U301" s="173">
        <v>1</v>
      </c>
      <c r="V301" s="173">
        <v>0</v>
      </c>
      <c r="W301" s="211"/>
      <c r="X301" s="173">
        <v>0</v>
      </c>
      <c r="Y301" s="175">
        <v>0</v>
      </c>
      <c r="Z301" s="174">
        <f>S301*R301*K301*EXP(-Definitions!$E$4*tidycapex!V301)*U301</f>
        <v>127500</v>
      </c>
      <c r="AA301" s="174">
        <f>CEILING(Z301/Definitions!$F$10,10)</f>
        <v>2500</v>
      </c>
      <c r="AB301" s="176">
        <v>1</v>
      </c>
      <c r="AC301" s="177" t="s">
        <v>359</v>
      </c>
      <c r="AD301" s="177" t="s">
        <v>360</v>
      </c>
    </row>
    <row r="302" spans="1:30" s="8" customFormat="1" ht="15" x14ac:dyDescent="0.25">
      <c r="A302" s="170">
        <v>226</v>
      </c>
      <c r="B302" s="171" t="s">
        <v>202</v>
      </c>
      <c r="C302" s="171" t="s">
        <v>51</v>
      </c>
      <c r="D302" s="172">
        <v>2</v>
      </c>
      <c r="E302" s="171" t="s">
        <v>249</v>
      </c>
      <c r="F302" s="171" t="s">
        <v>142</v>
      </c>
      <c r="G302" s="171" t="s">
        <v>195</v>
      </c>
      <c r="H302" s="171" t="s">
        <v>196</v>
      </c>
      <c r="I302" s="171" t="s">
        <v>142</v>
      </c>
      <c r="J302" s="173">
        <v>2006</v>
      </c>
      <c r="K302" s="174">
        <v>600</v>
      </c>
      <c r="L302" s="211"/>
      <c r="M302" s="173" t="s">
        <v>139</v>
      </c>
      <c r="N302" s="173">
        <v>0</v>
      </c>
      <c r="O302" s="173">
        <v>1</v>
      </c>
      <c r="P302" s="173">
        <v>1</v>
      </c>
      <c r="Q302" s="173">
        <v>8</v>
      </c>
      <c r="R302" s="173">
        <v>1</v>
      </c>
      <c r="S302" s="175">
        <v>250</v>
      </c>
      <c r="T302" s="173">
        <v>10</v>
      </c>
      <c r="U302" s="173">
        <v>1</v>
      </c>
      <c r="V302" s="173">
        <v>10</v>
      </c>
      <c r="W302" s="211"/>
      <c r="X302" s="173">
        <v>0</v>
      </c>
      <c r="Y302" s="175">
        <v>0</v>
      </c>
      <c r="Z302" s="174">
        <f>S302*R302*K302*EXP(-Definitions!$E$4*tidycapex!V302)*U302</f>
        <v>150000</v>
      </c>
      <c r="AA302" s="174">
        <f>CEILING(Z302/Definitions!$F$10,10)</f>
        <v>2950</v>
      </c>
      <c r="AB302" s="176">
        <v>1</v>
      </c>
      <c r="AC302" s="177" t="s">
        <v>201</v>
      </c>
      <c r="AD302" s="177" t="s">
        <v>203</v>
      </c>
    </row>
    <row r="303" spans="1:30" s="8" customFormat="1" ht="15" x14ac:dyDescent="0.25">
      <c r="A303" s="170">
        <v>226</v>
      </c>
      <c r="B303" s="171" t="s">
        <v>202</v>
      </c>
      <c r="C303" s="171" t="s">
        <v>51</v>
      </c>
      <c r="D303" s="172">
        <v>2</v>
      </c>
      <c r="E303" s="171" t="s">
        <v>249</v>
      </c>
      <c r="F303" s="171" t="s">
        <v>142</v>
      </c>
      <c r="G303" s="171" t="s">
        <v>195</v>
      </c>
      <c r="H303" s="171" t="s">
        <v>196</v>
      </c>
      <c r="I303" s="171" t="s">
        <v>142</v>
      </c>
      <c r="J303" s="173">
        <v>2006</v>
      </c>
      <c r="K303" s="174">
        <v>600</v>
      </c>
      <c r="L303" s="211"/>
      <c r="M303" s="173" t="s">
        <v>139</v>
      </c>
      <c r="N303" s="173">
        <v>0</v>
      </c>
      <c r="O303" s="173">
        <v>1</v>
      </c>
      <c r="P303" s="173">
        <v>1</v>
      </c>
      <c r="Q303" s="173">
        <v>8</v>
      </c>
      <c r="R303" s="173">
        <v>1</v>
      </c>
      <c r="S303" s="175">
        <v>250</v>
      </c>
      <c r="T303" s="173">
        <v>10</v>
      </c>
      <c r="U303" s="173">
        <v>1</v>
      </c>
      <c r="V303" s="173">
        <v>20</v>
      </c>
      <c r="W303" s="211"/>
      <c r="X303" s="173">
        <v>0</v>
      </c>
      <c r="Y303" s="175">
        <v>0</v>
      </c>
      <c r="Z303" s="174">
        <f>S303*R303*K303*EXP(-Definitions!$E$4*tidycapex!V303)*U303</f>
        <v>150000</v>
      </c>
      <c r="AA303" s="174">
        <f>CEILING(Z303/Definitions!$F$10,10)</f>
        <v>2950</v>
      </c>
      <c r="AB303" s="176">
        <v>1</v>
      </c>
      <c r="AC303" s="177" t="s">
        <v>201</v>
      </c>
      <c r="AD303" s="177" t="s">
        <v>203</v>
      </c>
    </row>
    <row r="304" spans="1:30" s="8" customFormat="1" ht="24" x14ac:dyDescent="0.25">
      <c r="A304" s="170">
        <v>227</v>
      </c>
      <c r="B304" s="171" t="s">
        <v>204</v>
      </c>
      <c r="C304" s="171" t="s">
        <v>51</v>
      </c>
      <c r="D304" s="172">
        <v>1</v>
      </c>
      <c r="E304" s="171" t="s">
        <v>249</v>
      </c>
      <c r="F304" s="171" t="s">
        <v>142</v>
      </c>
      <c r="G304" s="171" t="s">
        <v>195</v>
      </c>
      <c r="H304" s="171" t="s">
        <v>196</v>
      </c>
      <c r="I304" s="171" t="s">
        <v>142</v>
      </c>
      <c r="J304" s="173">
        <v>2006</v>
      </c>
      <c r="K304" s="174">
        <v>600</v>
      </c>
      <c r="L304" s="174"/>
      <c r="M304" s="173" t="s">
        <v>139</v>
      </c>
      <c r="N304" s="173">
        <v>3</v>
      </c>
      <c r="O304" s="173">
        <v>2</v>
      </c>
      <c r="P304" s="173">
        <v>1</v>
      </c>
      <c r="Q304" s="173">
        <v>5</v>
      </c>
      <c r="R304" s="173">
        <v>1</v>
      </c>
      <c r="S304" s="175">
        <v>250</v>
      </c>
      <c r="T304" s="173">
        <v>10</v>
      </c>
      <c r="U304" s="173">
        <v>1</v>
      </c>
      <c r="V304" s="173">
        <v>0</v>
      </c>
      <c r="W304" s="173"/>
      <c r="X304" s="173">
        <v>0</v>
      </c>
      <c r="Y304" s="175">
        <v>0</v>
      </c>
      <c r="Z304" s="174">
        <f>S304*R304*K304*EXP(-Definitions!$E$4*tidycapex!V304)*U304</f>
        <v>150000</v>
      </c>
      <c r="AA304" s="174">
        <f>CEILING(Z304/Definitions!$F$10,10)</f>
        <v>2950</v>
      </c>
      <c r="AB304" s="176">
        <v>1</v>
      </c>
      <c r="AC304" s="177" t="s">
        <v>359</v>
      </c>
      <c r="AD304" s="177" t="s">
        <v>360</v>
      </c>
    </row>
    <row r="305" spans="1:30" s="8" customFormat="1" x14ac:dyDescent="0.25">
      <c r="A305" s="170">
        <v>227</v>
      </c>
      <c r="B305" s="171" t="s">
        <v>204</v>
      </c>
      <c r="C305" s="171" t="s">
        <v>51</v>
      </c>
      <c r="D305" s="172">
        <v>1</v>
      </c>
      <c r="E305" s="171" t="s">
        <v>249</v>
      </c>
      <c r="F305" s="171" t="s">
        <v>142</v>
      </c>
      <c r="G305" s="171" t="s">
        <v>195</v>
      </c>
      <c r="H305" s="171" t="s">
        <v>196</v>
      </c>
      <c r="I305" s="171" t="s">
        <v>142</v>
      </c>
      <c r="J305" s="173">
        <v>2006</v>
      </c>
      <c r="K305" s="174">
        <v>600</v>
      </c>
      <c r="L305" s="174"/>
      <c r="M305" s="173" t="s">
        <v>139</v>
      </c>
      <c r="N305" s="173">
        <v>0</v>
      </c>
      <c r="O305" s="173">
        <v>1</v>
      </c>
      <c r="P305" s="173">
        <v>1</v>
      </c>
      <c r="Q305" s="173">
        <v>8</v>
      </c>
      <c r="R305" s="173">
        <v>1</v>
      </c>
      <c r="S305" s="175">
        <v>250</v>
      </c>
      <c r="T305" s="173">
        <v>10</v>
      </c>
      <c r="U305" s="173">
        <v>1</v>
      </c>
      <c r="V305" s="173">
        <v>10</v>
      </c>
      <c r="W305" s="173"/>
      <c r="X305" s="173">
        <v>0</v>
      </c>
      <c r="Y305" s="175">
        <v>0</v>
      </c>
      <c r="Z305" s="174">
        <f>S305*R305*K305*EXP(-Definitions!$E$4*tidycapex!V305)*U305</f>
        <v>150000</v>
      </c>
      <c r="AA305" s="174">
        <f>CEILING(Z305/Definitions!$F$10,10)</f>
        <v>2950</v>
      </c>
      <c r="AB305" s="176">
        <v>1</v>
      </c>
      <c r="AC305" s="177" t="s">
        <v>201</v>
      </c>
      <c r="AD305" s="177" t="s">
        <v>203</v>
      </c>
    </row>
    <row r="306" spans="1:30" s="8" customFormat="1" ht="15" x14ac:dyDescent="0.25">
      <c r="A306" s="170">
        <v>227</v>
      </c>
      <c r="B306" s="171" t="s">
        <v>204</v>
      </c>
      <c r="C306" s="171" t="s">
        <v>51</v>
      </c>
      <c r="D306" s="172">
        <v>1</v>
      </c>
      <c r="E306" s="171" t="s">
        <v>249</v>
      </c>
      <c r="F306" s="171" t="s">
        <v>142</v>
      </c>
      <c r="G306" s="171" t="s">
        <v>195</v>
      </c>
      <c r="H306" s="171" t="s">
        <v>196</v>
      </c>
      <c r="I306" s="171" t="s">
        <v>142</v>
      </c>
      <c r="J306" s="173">
        <v>2006</v>
      </c>
      <c r="K306" s="174">
        <v>600</v>
      </c>
      <c r="L306" s="211"/>
      <c r="M306" s="173" t="s">
        <v>139</v>
      </c>
      <c r="N306" s="173">
        <v>0</v>
      </c>
      <c r="O306" s="173">
        <v>1</v>
      </c>
      <c r="P306" s="173">
        <v>1</v>
      </c>
      <c r="Q306" s="173">
        <v>8</v>
      </c>
      <c r="R306" s="173">
        <v>1</v>
      </c>
      <c r="S306" s="175">
        <v>250</v>
      </c>
      <c r="T306" s="173">
        <v>10</v>
      </c>
      <c r="U306" s="173">
        <v>1</v>
      </c>
      <c r="V306" s="173">
        <v>20</v>
      </c>
      <c r="W306" s="211"/>
      <c r="X306" s="173">
        <v>0</v>
      </c>
      <c r="Y306" s="175">
        <v>0</v>
      </c>
      <c r="Z306" s="174">
        <f>S306*R306*K306*EXP(-Definitions!$E$4*tidycapex!V306)*U306</f>
        <v>150000</v>
      </c>
      <c r="AA306" s="174">
        <f>CEILING(Z306/Definitions!$F$10,10)</f>
        <v>2950</v>
      </c>
      <c r="AB306" s="176">
        <v>1</v>
      </c>
      <c r="AC306" s="177" t="s">
        <v>201</v>
      </c>
      <c r="AD306" s="177" t="s">
        <v>203</v>
      </c>
    </row>
    <row r="307" spans="1:30" s="8" customFormat="1" ht="24" x14ac:dyDescent="0.25">
      <c r="A307" s="170">
        <v>228</v>
      </c>
      <c r="B307" s="171" t="s">
        <v>206</v>
      </c>
      <c r="C307" s="171" t="s">
        <v>51</v>
      </c>
      <c r="D307" s="172">
        <v>2</v>
      </c>
      <c r="E307" s="171" t="s">
        <v>249</v>
      </c>
      <c r="F307" s="171" t="s">
        <v>142</v>
      </c>
      <c r="G307" s="171" t="s">
        <v>195</v>
      </c>
      <c r="H307" s="171" t="s">
        <v>196</v>
      </c>
      <c r="I307" s="171" t="s">
        <v>142</v>
      </c>
      <c r="J307" s="173">
        <v>2006</v>
      </c>
      <c r="K307" s="174">
        <v>720</v>
      </c>
      <c r="L307" s="211"/>
      <c r="M307" s="173" t="s">
        <v>139</v>
      </c>
      <c r="N307" s="173">
        <v>3</v>
      </c>
      <c r="O307" s="173">
        <v>1</v>
      </c>
      <c r="P307" s="173">
        <v>1</v>
      </c>
      <c r="Q307" s="173">
        <v>8</v>
      </c>
      <c r="R307" s="173">
        <v>1</v>
      </c>
      <c r="S307" s="175">
        <v>600</v>
      </c>
      <c r="T307" s="173">
        <v>15</v>
      </c>
      <c r="U307" s="173">
        <v>1</v>
      </c>
      <c r="V307" s="173">
        <v>1</v>
      </c>
      <c r="W307" s="211"/>
      <c r="X307" s="173">
        <v>0</v>
      </c>
      <c r="Y307" s="175">
        <v>0</v>
      </c>
      <c r="Z307" s="174">
        <f>S307*R307*K307*EXP(-Definitions!$E$4*tidycapex!V307)*U307</f>
        <v>432000</v>
      </c>
      <c r="AA307" s="174">
        <f>CEILING(Z307/Definitions!$F$10,10)</f>
        <v>8480</v>
      </c>
      <c r="AB307" s="176">
        <v>1</v>
      </c>
      <c r="AC307" s="177" t="s">
        <v>351</v>
      </c>
      <c r="AD307" s="177" t="s">
        <v>352</v>
      </c>
    </row>
    <row r="308" spans="1:30" s="8" customFormat="1" ht="15" x14ac:dyDescent="0.25">
      <c r="A308" s="170">
        <v>228</v>
      </c>
      <c r="B308" s="171" t="s">
        <v>206</v>
      </c>
      <c r="C308" s="171" t="s">
        <v>51</v>
      </c>
      <c r="D308" s="172">
        <v>2</v>
      </c>
      <c r="E308" s="171" t="s">
        <v>249</v>
      </c>
      <c r="F308" s="171" t="s">
        <v>142</v>
      </c>
      <c r="G308" s="171" t="s">
        <v>195</v>
      </c>
      <c r="H308" s="171" t="s">
        <v>196</v>
      </c>
      <c r="I308" s="171" t="s">
        <v>142</v>
      </c>
      <c r="J308" s="173">
        <v>2006</v>
      </c>
      <c r="K308" s="174">
        <v>720</v>
      </c>
      <c r="L308" s="211"/>
      <c r="M308" s="173" t="s">
        <v>139</v>
      </c>
      <c r="N308" s="173">
        <v>0</v>
      </c>
      <c r="O308" s="173">
        <v>1</v>
      </c>
      <c r="P308" s="173">
        <v>1</v>
      </c>
      <c r="Q308" s="173">
        <v>8</v>
      </c>
      <c r="R308" s="173">
        <v>1</v>
      </c>
      <c r="S308" s="175">
        <v>600</v>
      </c>
      <c r="T308" s="173">
        <v>15</v>
      </c>
      <c r="U308" s="173">
        <v>1</v>
      </c>
      <c r="V308" s="173">
        <v>16</v>
      </c>
      <c r="W308" s="211"/>
      <c r="X308" s="173">
        <v>0</v>
      </c>
      <c r="Y308" s="175">
        <v>0</v>
      </c>
      <c r="Z308" s="174">
        <f>S308*R308*K308*EXP(-Definitions!$E$4*tidycapex!V308)*U308</f>
        <v>432000</v>
      </c>
      <c r="AA308" s="174">
        <f>CEILING(Z308/Definitions!$F$10,10)</f>
        <v>8480</v>
      </c>
      <c r="AB308" s="176">
        <v>1</v>
      </c>
      <c r="AC308" s="177" t="s">
        <v>208</v>
      </c>
      <c r="AD308" s="177" t="s">
        <v>361</v>
      </c>
    </row>
    <row r="309" spans="1:30" s="8" customFormat="1" ht="84" x14ac:dyDescent="0.25">
      <c r="A309" s="170">
        <v>229</v>
      </c>
      <c r="B309" s="171" t="s">
        <v>320</v>
      </c>
      <c r="C309" s="171" t="s">
        <v>51</v>
      </c>
      <c r="D309" s="172">
        <v>2</v>
      </c>
      <c r="E309" s="171" t="s">
        <v>249</v>
      </c>
      <c r="F309" s="171" t="s">
        <v>142</v>
      </c>
      <c r="G309" s="171" t="s">
        <v>211</v>
      </c>
      <c r="H309" s="171" t="s">
        <v>212</v>
      </c>
      <c r="I309" s="171" t="s">
        <v>142</v>
      </c>
      <c r="J309" s="173">
        <v>2006</v>
      </c>
      <c r="K309" s="174">
        <v>36</v>
      </c>
      <c r="L309" s="211"/>
      <c r="M309" s="173" t="s">
        <v>321</v>
      </c>
      <c r="N309" s="173">
        <v>3</v>
      </c>
      <c r="O309" s="173">
        <v>1</v>
      </c>
      <c r="P309" s="173">
        <v>1</v>
      </c>
      <c r="Q309" s="173">
        <v>5</v>
      </c>
      <c r="R309" s="173">
        <v>0.5</v>
      </c>
      <c r="S309" s="175">
        <v>138000</v>
      </c>
      <c r="T309" s="173">
        <v>10</v>
      </c>
      <c r="U309" s="173">
        <v>1</v>
      </c>
      <c r="V309" s="173">
        <v>0</v>
      </c>
      <c r="W309" s="211"/>
      <c r="X309" s="173">
        <v>0</v>
      </c>
      <c r="Y309" s="175">
        <v>0</v>
      </c>
      <c r="Z309" s="174">
        <f>S309*R309*K309*EXP(-Definitions!$E$4*tidycapex!V309)*U309</f>
        <v>2484000</v>
      </c>
      <c r="AA309" s="174">
        <f>CEILING(Z309/Definitions!$F$10,10)</f>
        <v>48710</v>
      </c>
      <c r="AB309" s="176">
        <v>2</v>
      </c>
      <c r="AC309" s="177" t="s">
        <v>362</v>
      </c>
      <c r="AD309" s="177" t="s">
        <v>363</v>
      </c>
    </row>
    <row r="310" spans="1:30" s="8" customFormat="1" ht="24" x14ac:dyDescent="0.25">
      <c r="A310" s="170">
        <v>229</v>
      </c>
      <c r="B310" s="171" t="s">
        <v>320</v>
      </c>
      <c r="C310" s="171" t="s">
        <v>51</v>
      </c>
      <c r="D310" s="172">
        <v>2</v>
      </c>
      <c r="E310" s="171" t="s">
        <v>249</v>
      </c>
      <c r="F310" s="171" t="s">
        <v>142</v>
      </c>
      <c r="G310" s="171" t="s">
        <v>211</v>
      </c>
      <c r="H310" s="171" t="s">
        <v>212</v>
      </c>
      <c r="I310" s="171" t="s">
        <v>142</v>
      </c>
      <c r="J310" s="173">
        <v>2006</v>
      </c>
      <c r="K310" s="174">
        <v>36</v>
      </c>
      <c r="L310" s="211"/>
      <c r="M310" s="173" t="s">
        <v>321</v>
      </c>
      <c r="N310" s="173">
        <v>0</v>
      </c>
      <c r="O310" s="173">
        <v>1</v>
      </c>
      <c r="P310" s="173">
        <v>1</v>
      </c>
      <c r="Q310" s="173">
        <v>8</v>
      </c>
      <c r="R310" s="173">
        <v>1</v>
      </c>
      <c r="S310" s="175">
        <v>138000</v>
      </c>
      <c r="T310" s="173">
        <v>10</v>
      </c>
      <c r="U310" s="173">
        <v>1</v>
      </c>
      <c r="V310" s="173">
        <v>5</v>
      </c>
      <c r="W310" s="211"/>
      <c r="X310" s="173">
        <v>0</v>
      </c>
      <c r="Y310" s="175">
        <v>0</v>
      </c>
      <c r="Z310" s="174">
        <f>S310*R310*K310*EXP(-Definitions!$E$4*tidycapex!V310)*U310</f>
        <v>4968000</v>
      </c>
      <c r="AA310" s="174">
        <f>CEILING(Z310/Definitions!$F$10,10)</f>
        <v>97420</v>
      </c>
      <c r="AB310" s="176">
        <v>2</v>
      </c>
      <c r="AC310" s="177" t="s">
        <v>215</v>
      </c>
      <c r="AD310" s="177" t="s">
        <v>324</v>
      </c>
    </row>
    <row r="311" spans="1:30" s="8" customFormat="1" ht="24" x14ac:dyDescent="0.25">
      <c r="A311" s="170">
        <v>229</v>
      </c>
      <c r="B311" s="171" t="s">
        <v>320</v>
      </c>
      <c r="C311" s="171" t="s">
        <v>51</v>
      </c>
      <c r="D311" s="172">
        <v>2</v>
      </c>
      <c r="E311" s="171" t="s">
        <v>249</v>
      </c>
      <c r="F311" s="171" t="s">
        <v>142</v>
      </c>
      <c r="G311" s="171" t="s">
        <v>211</v>
      </c>
      <c r="H311" s="171" t="s">
        <v>212</v>
      </c>
      <c r="I311" s="171" t="s">
        <v>142</v>
      </c>
      <c r="J311" s="173">
        <v>2006</v>
      </c>
      <c r="K311" s="174">
        <v>36</v>
      </c>
      <c r="L311" s="211"/>
      <c r="M311" s="173" t="s">
        <v>321</v>
      </c>
      <c r="N311" s="173">
        <v>0</v>
      </c>
      <c r="O311" s="173">
        <v>1</v>
      </c>
      <c r="P311" s="173">
        <v>1</v>
      </c>
      <c r="Q311" s="173">
        <v>8</v>
      </c>
      <c r="R311" s="173">
        <v>1</v>
      </c>
      <c r="S311" s="175">
        <v>138000</v>
      </c>
      <c r="T311" s="173">
        <v>10</v>
      </c>
      <c r="U311" s="173">
        <v>1</v>
      </c>
      <c r="V311" s="173">
        <v>15</v>
      </c>
      <c r="W311" s="211"/>
      <c r="X311" s="173">
        <v>0</v>
      </c>
      <c r="Y311" s="175">
        <v>0</v>
      </c>
      <c r="Z311" s="174">
        <f>S311*R311*K311*EXP(-Definitions!$E$4*tidycapex!V311)*U311</f>
        <v>4968000</v>
      </c>
      <c r="AA311" s="174">
        <f>CEILING(Z311/Definitions!$F$10,10)</f>
        <v>97420</v>
      </c>
      <c r="AB311" s="176">
        <v>2</v>
      </c>
      <c r="AC311" s="177" t="s">
        <v>215</v>
      </c>
      <c r="AD311" s="177" t="s">
        <v>324</v>
      </c>
    </row>
    <row r="312" spans="1:30" s="8" customFormat="1" ht="24" x14ac:dyDescent="0.25">
      <c r="A312" s="170">
        <v>229</v>
      </c>
      <c r="B312" s="171" t="s">
        <v>320</v>
      </c>
      <c r="C312" s="171" t="s">
        <v>51</v>
      </c>
      <c r="D312" s="172">
        <v>2</v>
      </c>
      <c r="E312" s="171" t="s">
        <v>249</v>
      </c>
      <c r="F312" s="171" t="s">
        <v>142</v>
      </c>
      <c r="G312" s="171" t="s">
        <v>211</v>
      </c>
      <c r="H312" s="171" t="s">
        <v>212</v>
      </c>
      <c r="I312" s="171" t="s">
        <v>142</v>
      </c>
      <c r="J312" s="173">
        <v>2006</v>
      </c>
      <c r="K312" s="174">
        <v>36</v>
      </c>
      <c r="L312" s="211"/>
      <c r="M312" s="173" t="s">
        <v>321</v>
      </c>
      <c r="N312" s="173">
        <v>0</v>
      </c>
      <c r="O312" s="173">
        <v>1</v>
      </c>
      <c r="P312" s="173">
        <v>1</v>
      </c>
      <c r="Q312" s="173">
        <v>8</v>
      </c>
      <c r="R312" s="173">
        <v>1</v>
      </c>
      <c r="S312" s="175">
        <v>138000</v>
      </c>
      <c r="T312" s="173">
        <v>10</v>
      </c>
      <c r="U312" s="173">
        <v>1</v>
      </c>
      <c r="V312" s="173">
        <v>25</v>
      </c>
      <c r="W312" s="211"/>
      <c r="X312" s="173">
        <v>0</v>
      </c>
      <c r="Y312" s="175">
        <v>0</v>
      </c>
      <c r="Z312" s="174">
        <f>S312*R312*K312*EXP(-Definitions!$E$4*tidycapex!V312)*U312</f>
        <v>4968000</v>
      </c>
      <c r="AA312" s="174">
        <f>CEILING(Z312/Definitions!$F$10,10)</f>
        <v>97420</v>
      </c>
      <c r="AB312" s="176">
        <v>2</v>
      </c>
      <c r="AC312" s="177" t="s">
        <v>215</v>
      </c>
      <c r="AD312" s="177" t="s">
        <v>324</v>
      </c>
    </row>
    <row r="313" spans="1:30" s="8" customFormat="1" ht="60" x14ac:dyDescent="0.25">
      <c r="A313" s="170">
        <v>230</v>
      </c>
      <c r="B313" s="171" t="s">
        <v>560</v>
      </c>
      <c r="C313" s="171" t="s">
        <v>51</v>
      </c>
      <c r="D313" s="172">
        <v>2</v>
      </c>
      <c r="E313" s="171" t="s">
        <v>249</v>
      </c>
      <c r="F313" s="171" t="s">
        <v>142</v>
      </c>
      <c r="G313" s="171" t="s">
        <v>217</v>
      </c>
      <c r="H313" s="171" t="s">
        <v>218</v>
      </c>
      <c r="I313" s="171" t="s">
        <v>142</v>
      </c>
      <c r="J313" s="173">
        <v>2006</v>
      </c>
      <c r="K313" s="174">
        <v>720</v>
      </c>
      <c r="L313" s="211"/>
      <c r="M313" s="173" t="s">
        <v>139</v>
      </c>
      <c r="N313" s="173">
        <v>3</v>
      </c>
      <c r="O313" s="173">
        <v>2</v>
      </c>
      <c r="P313" s="173">
        <v>1</v>
      </c>
      <c r="Q313" s="173">
        <v>5</v>
      </c>
      <c r="R313" s="173">
        <v>1</v>
      </c>
      <c r="S313" s="175">
        <v>1000</v>
      </c>
      <c r="T313" s="173">
        <v>25</v>
      </c>
      <c r="U313" s="173">
        <v>1</v>
      </c>
      <c r="V313" s="173">
        <v>0</v>
      </c>
      <c r="W313" s="211"/>
      <c r="X313" s="173">
        <v>0</v>
      </c>
      <c r="Y313" s="175">
        <v>0</v>
      </c>
      <c r="Z313" s="174">
        <f>S313*R313*K313*EXP(-Definitions!$E$4*tidycapex!V313)*U313</f>
        <v>720000</v>
      </c>
      <c r="AA313" s="174">
        <f>CEILING(Z313/Definitions!$F$10,10)</f>
        <v>14120</v>
      </c>
      <c r="AB313" s="176">
        <v>2</v>
      </c>
      <c r="AC313" s="177" t="s">
        <v>219</v>
      </c>
      <c r="AD313" s="177" t="s">
        <v>220</v>
      </c>
    </row>
    <row r="314" spans="1:30" s="8" customFormat="1" ht="72" x14ac:dyDescent="0.25">
      <c r="A314" s="170">
        <v>231</v>
      </c>
      <c r="B314" s="171" t="s">
        <v>221</v>
      </c>
      <c r="C314" s="171" t="s">
        <v>51</v>
      </c>
      <c r="D314" s="172">
        <v>2</v>
      </c>
      <c r="E314" s="171" t="s">
        <v>249</v>
      </c>
      <c r="F314" s="171" t="s">
        <v>142</v>
      </c>
      <c r="G314" s="171" t="s">
        <v>217</v>
      </c>
      <c r="H314" s="171" t="s">
        <v>218</v>
      </c>
      <c r="I314" s="171" t="s">
        <v>142</v>
      </c>
      <c r="J314" s="173">
        <v>2006</v>
      </c>
      <c r="K314" s="174">
        <v>720</v>
      </c>
      <c r="L314" s="211"/>
      <c r="M314" s="173" t="s">
        <v>139</v>
      </c>
      <c r="N314" s="173">
        <v>3</v>
      </c>
      <c r="O314" s="173">
        <v>2</v>
      </c>
      <c r="P314" s="173">
        <v>1</v>
      </c>
      <c r="Q314" s="173">
        <v>5</v>
      </c>
      <c r="R314" s="173">
        <v>1</v>
      </c>
      <c r="S314" s="175">
        <v>2000</v>
      </c>
      <c r="T314" s="173">
        <v>25</v>
      </c>
      <c r="U314" s="173">
        <v>1</v>
      </c>
      <c r="V314" s="173">
        <v>0</v>
      </c>
      <c r="W314" s="211"/>
      <c r="X314" s="173">
        <v>0</v>
      </c>
      <c r="Y314" s="175">
        <v>0</v>
      </c>
      <c r="Z314" s="174">
        <f>S314*R314*K314*EXP(-Definitions!$E$4*tidycapex!V314)*U314</f>
        <v>1440000</v>
      </c>
      <c r="AA314" s="174">
        <f>CEILING(Z314/Definitions!$F$10,10)</f>
        <v>28240</v>
      </c>
      <c r="AB314" s="176">
        <v>2</v>
      </c>
      <c r="AC314" s="177" t="s">
        <v>552</v>
      </c>
      <c r="AD314" s="177" t="s">
        <v>222</v>
      </c>
    </row>
    <row r="315" spans="1:30" s="8" customFormat="1" ht="36" x14ac:dyDescent="0.25">
      <c r="A315" s="170">
        <v>232</v>
      </c>
      <c r="B315" s="171" t="s">
        <v>224</v>
      </c>
      <c r="C315" s="171" t="s">
        <v>51</v>
      </c>
      <c r="D315" s="172" t="s">
        <v>225</v>
      </c>
      <c r="E315" s="171" t="s">
        <v>249</v>
      </c>
      <c r="F315" s="171" t="s">
        <v>142</v>
      </c>
      <c r="G315" s="171" t="s">
        <v>226</v>
      </c>
      <c r="H315" s="171" t="s">
        <v>226</v>
      </c>
      <c r="I315" s="171" t="s">
        <v>142</v>
      </c>
      <c r="J315" s="173">
        <v>2006</v>
      </c>
      <c r="K315" s="174">
        <v>720</v>
      </c>
      <c r="L315" s="211"/>
      <c r="M315" s="173" t="s">
        <v>139</v>
      </c>
      <c r="N315" s="173">
        <v>3</v>
      </c>
      <c r="O315" s="173">
        <v>1</v>
      </c>
      <c r="P315" s="173">
        <v>1</v>
      </c>
      <c r="Q315" s="173">
        <v>1</v>
      </c>
      <c r="R315" s="173">
        <v>1</v>
      </c>
      <c r="S315" s="175">
        <v>2800</v>
      </c>
      <c r="T315" s="173">
        <v>50</v>
      </c>
      <c r="U315" s="173">
        <v>0</v>
      </c>
      <c r="V315" s="173">
        <v>0</v>
      </c>
      <c r="W315" s="211"/>
      <c r="X315" s="173">
        <v>1</v>
      </c>
      <c r="Y315" s="175">
        <v>7500</v>
      </c>
      <c r="Z315" s="174">
        <f>S315*R315*K315*EXP(-Definitions!$E$4*tidycapex!V315)*U315</f>
        <v>0</v>
      </c>
      <c r="AA315" s="174">
        <f>CEILING(Z315/Definitions!$F$10,10)</f>
        <v>0</v>
      </c>
      <c r="AB315" s="176">
        <v>0</v>
      </c>
      <c r="AC315" s="177" t="s">
        <v>554</v>
      </c>
      <c r="AD315" s="177" t="s">
        <v>573</v>
      </c>
    </row>
    <row r="316" spans="1:30" s="8" customFormat="1" ht="108" x14ac:dyDescent="0.25">
      <c r="A316" s="170">
        <v>233</v>
      </c>
      <c r="B316" s="171" t="s">
        <v>233</v>
      </c>
      <c r="C316" s="171" t="s">
        <v>51</v>
      </c>
      <c r="D316" s="172" t="s">
        <v>225</v>
      </c>
      <c r="E316" s="171" t="s">
        <v>249</v>
      </c>
      <c r="F316" s="171" t="s">
        <v>142</v>
      </c>
      <c r="G316" s="171" t="s">
        <v>364</v>
      </c>
      <c r="H316" s="171" t="s">
        <v>364</v>
      </c>
      <c r="I316" s="171" t="s">
        <v>142</v>
      </c>
      <c r="J316" s="173">
        <v>2006</v>
      </c>
      <c r="K316" s="174">
        <v>1</v>
      </c>
      <c r="L316" s="211"/>
      <c r="M316" s="173" t="s">
        <v>236</v>
      </c>
      <c r="N316" s="173">
        <v>3</v>
      </c>
      <c r="O316" s="173">
        <v>2</v>
      </c>
      <c r="P316" s="173">
        <v>1</v>
      </c>
      <c r="Q316" s="173">
        <v>5</v>
      </c>
      <c r="R316" s="173">
        <v>1</v>
      </c>
      <c r="S316" s="175">
        <v>1145600</v>
      </c>
      <c r="T316" s="173">
        <v>0</v>
      </c>
      <c r="U316" s="173">
        <v>1</v>
      </c>
      <c r="V316" s="173">
        <v>0</v>
      </c>
      <c r="W316" s="211"/>
      <c r="X316" s="173">
        <v>0</v>
      </c>
      <c r="Y316" s="175">
        <v>0</v>
      </c>
      <c r="Z316" s="174">
        <f>S316*R316*K316*EXP(-Definitions!$E$4*tidycapex!V316)*U316</f>
        <v>1145600</v>
      </c>
      <c r="AA316" s="174">
        <f>CEILING(Z316/Definitions!$F$10,10)</f>
        <v>22470</v>
      </c>
      <c r="AB316" s="176">
        <v>1</v>
      </c>
      <c r="AC316" s="177" t="s">
        <v>596</v>
      </c>
      <c r="AD316" s="177" t="s">
        <v>596</v>
      </c>
    </row>
    <row r="317" spans="1:30" s="8" customFormat="1" ht="24" x14ac:dyDescent="0.25">
      <c r="A317" s="170">
        <v>234</v>
      </c>
      <c r="B317" s="171" t="s">
        <v>238</v>
      </c>
      <c r="C317" s="171" t="s">
        <v>51</v>
      </c>
      <c r="D317" s="172" t="s">
        <v>236</v>
      </c>
      <c r="E317" s="171" t="s">
        <v>249</v>
      </c>
      <c r="F317" s="171" t="s">
        <v>142</v>
      </c>
      <c r="G317" s="171" t="s">
        <v>239</v>
      </c>
      <c r="H317" s="171" t="s">
        <v>524</v>
      </c>
      <c r="I317" s="171" t="s">
        <v>142</v>
      </c>
      <c r="J317" s="173">
        <v>2006</v>
      </c>
      <c r="K317" s="174">
        <v>1</v>
      </c>
      <c r="L317" s="211"/>
      <c r="M317" s="173" t="s">
        <v>236</v>
      </c>
      <c r="N317" s="173">
        <v>0</v>
      </c>
      <c r="O317" s="173">
        <v>1</v>
      </c>
      <c r="P317" s="173">
        <v>1</v>
      </c>
      <c r="Q317" s="173">
        <v>9</v>
      </c>
      <c r="R317" s="173">
        <v>1</v>
      </c>
      <c r="S317" s="175">
        <v>1260200</v>
      </c>
      <c r="T317" s="173">
        <v>0</v>
      </c>
      <c r="U317" s="173">
        <v>1</v>
      </c>
      <c r="V317" s="173">
        <v>0</v>
      </c>
      <c r="W317" s="211"/>
      <c r="X317" s="173">
        <v>0</v>
      </c>
      <c r="Y317" s="175">
        <v>0</v>
      </c>
      <c r="Z317" s="174">
        <f>S317*R317*K317*EXP(-Definitions!$E$4*tidycapex!V317)*U317</f>
        <v>1260200</v>
      </c>
      <c r="AA317" s="174">
        <f>CEILING(Z317/Definitions!$F$10,10)</f>
        <v>24710</v>
      </c>
      <c r="AB317" s="176">
        <v>1</v>
      </c>
      <c r="AC317" s="177" t="s">
        <v>240</v>
      </c>
      <c r="AD317" s="177" t="s">
        <v>241</v>
      </c>
    </row>
    <row r="318" spans="1:30" s="8" customFormat="1" ht="36" x14ac:dyDescent="0.25">
      <c r="A318" s="170">
        <v>235</v>
      </c>
      <c r="B318" s="171" t="s">
        <v>242</v>
      </c>
      <c r="C318" s="171" t="s">
        <v>51</v>
      </c>
      <c r="D318" s="172" t="s">
        <v>236</v>
      </c>
      <c r="E318" s="171" t="s">
        <v>249</v>
      </c>
      <c r="F318" s="171" t="s">
        <v>142</v>
      </c>
      <c r="G318" s="171" t="s">
        <v>243</v>
      </c>
      <c r="H318" s="171" t="s">
        <v>524</v>
      </c>
      <c r="I318" s="171" t="s">
        <v>142</v>
      </c>
      <c r="J318" s="173">
        <v>2006</v>
      </c>
      <c r="K318" s="174">
        <v>1</v>
      </c>
      <c r="L318" s="211"/>
      <c r="M318" s="173" t="s">
        <v>236</v>
      </c>
      <c r="N318" s="173">
        <v>0</v>
      </c>
      <c r="O318" s="173">
        <v>1</v>
      </c>
      <c r="P318" s="173">
        <v>1</v>
      </c>
      <c r="Q318" s="173">
        <v>9</v>
      </c>
      <c r="R318" s="173">
        <v>1</v>
      </c>
      <c r="S318" s="175">
        <v>1386200</v>
      </c>
      <c r="T318" s="173">
        <v>0</v>
      </c>
      <c r="U318" s="173">
        <v>1</v>
      </c>
      <c r="V318" s="173">
        <v>0</v>
      </c>
      <c r="W318" s="211"/>
      <c r="X318" s="173">
        <v>0</v>
      </c>
      <c r="Y318" s="175">
        <v>0</v>
      </c>
      <c r="Z318" s="174">
        <f>S318*R318*K318*EXP(-Definitions!$E$4*tidycapex!V318)*U318</f>
        <v>1386200</v>
      </c>
      <c r="AA318" s="174">
        <f>CEILING(Z318/Definitions!$F$10,10)</f>
        <v>27190</v>
      </c>
      <c r="AB318" s="176">
        <v>1</v>
      </c>
      <c r="AC318" s="177" t="s">
        <v>244</v>
      </c>
      <c r="AD318" s="177" t="s">
        <v>567</v>
      </c>
    </row>
    <row r="319" spans="1:30" s="8" customFormat="1" ht="48" x14ac:dyDescent="0.25">
      <c r="A319" s="170">
        <v>236</v>
      </c>
      <c r="B319" s="171" t="s">
        <v>245</v>
      </c>
      <c r="C319" s="171" t="s">
        <v>51</v>
      </c>
      <c r="D319" s="172" t="s">
        <v>236</v>
      </c>
      <c r="E319" s="171" t="s">
        <v>249</v>
      </c>
      <c r="F319" s="171" t="s">
        <v>142</v>
      </c>
      <c r="G319" s="171" t="s">
        <v>246</v>
      </c>
      <c r="H319" s="171" t="s">
        <v>524</v>
      </c>
      <c r="I319" s="171" t="s">
        <v>142</v>
      </c>
      <c r="J319" s="173">
        <v>2006</v>
      </c>
      <c r="K319" s="174">
        <v>1</v>
      </c>
      <c r="L319" s="211"/>
      <c r="M319" s="173" t="s">
        <v>236</v>
      </c>
      <c r="N319" s="173">
        <v>0</v>
      </c>
      <c r="O319" s="173">
        <v>1</v>
      </c>
      <c r="P319" s="173">
        <v>1</v>
      </c>
      <c r="Q319" s="173">
        <v>9</v>
      </c>
      <c r="R319" s="173">
        <v>1</v>
      </c>
      <c r="S319" s="175">
        <v>762400</v>
      </c>
      <c r="T319" s="173">
        <v>0</v>
      </c>
      <c r="U319" s="173">
        <v>1</v>
      </c>
      <c r="V319" s="173">
        <v>0</v>
      </c>
      <c r="W319" s="211"/>
      <c r="X319" s="173">
        <v>0</v>
      </c>
      <c r="Y319" s="175">
        <v>0</v>
      </c>
      <c r="Z319" s="174">
        <f>S319*R319*K319*EXP(-Definitions!$E$4*tidycapex!V319)*U319</f>
        <v>762400</v>
      </c>
      <c r="AA319" s="174">
        <f>CEILING(Z319/Definitions!$F$10,10)</f>
        <v>14950</v>
      </c>
      <c r="AB319" s="176">
        <v>1</v>
      </c>
      <c r="AC319" s="177" t="s">
        <v>247</v>
      </c>
      <c r="AD319" s="177" t="s">
        <v>568</v>
      </c>
    </row>
    <row r="320" spans="1:30" s="8" customFormat="1" ht="60" x14ac:dyDescent="0.25">
      <c r="A320" s="170">
        <v>237</v>
      </c>
      <c r="B320" s="171" t="s">
        <v>262</v>
      </c>
      <c r="C320" s="171" t="s">
        <v>78</v>
      </c>
      <c r="D320" s="172">
        <v>1</v>
      </c>
      <c r="E320" s="171" t="s">
        <v>249</v>
      </c>
      <c r="F320" s="171" t="s">
        <v>142</v>
      </c>
      <c r="G320" s="171" t="s">
        <v>578</v>
      </c>
      <c r="H320" s="171" t="s">
        <v>257</v>
      </c>
      <c r="I320" s="171" t="s">
        <v>142</v>
      </c>
      <c r="J320" s="173">
        <v>2006</v>
      </c>
      <c r="K320" s="174">
        <v>4950</v>
      </c>
      <c r="L320" s="211"/>
      <c r="M320" s="173" t="s">
        <v>139</v>
      </c>
      <c r="N320" s="173">
        <v>3</v>
      </c>
      <c r="O320" s="173">
        <v>1</v>
      </c>
      <c r="P320" s="173">
        <v>0</v>
      </c>
      <c r="Q320" s="173">
        <v>5</v>
      </c>
      <c r="R320" s="173">
        <v>1</v>
      </c>
      <c r="S320" s="175">
        <v>4000</v>
      </c>
      <c r="T320" s="173">
        <v>0</v>
      </c>
      <c r="U320" s="173">
        <v>0.25</v>
      </c>
      <c r="V320" s="173">
        <v>0</v>
      </c>
      <c r="W320" s="211"/>
      <c r="X320" s="173">
        <v>1</v>
      </c>
      <c r="Y320" s="175">
        <v>136300</v>
      </c>
      <c r="Z320" s="174">
        <f>S320*R320*K320*EXP(-Definitions!$E$4*tidycapex!V320)*U320</f>
        <v>4950000</v>
      </c>
      <c r="AA320" s="174">
        <f>CEILING(Z320/Definitions!$F$10,10)</f>
        <v>97060</v>
      </c>
      <c r="AB320" s="176">
        <v>2</v>
      </c>
      <c r="AC320" s="177" t="s">
        <v>710</v>
      </c>
      <c r="AD320" s="177" t="s">
        <v>264</v>
      </c>
    </row>
    <row r="321" spans="1:30" s="8" customFormat="1" ht="36" x14ac:dyDescent="0.25">
      <c r="A321" s="170">
        <v>238</v>
      </c>
      <c r="B321" s="171" t="s">
        <v>365</v>
      </c>
      <c r="C321" s="171" t="s">
        <v>78</v>
      </c>
      <c r="D321" s="172">
        <v>1</v>
      </c>
      <c r="E321" s="171" t="s">
        <v>249</v>
      </c>
      <c r="F321" s="171" t="s">
        <v>142</v>
      </c>
      <c r="G321" s="171" t="s">
        <v>256</v>
      </c>
      <c r="H321" s="171" t="s">
        <v>257</v>
      </c>
      <c r="I321" s="171" t="s">
        <v>142</v>
      </c>
      <c r="J321" s="173">
        <v>2006</v>
      </c>
      <c r="K321" s="174">
        <v>1</v>
      </c>
      <c r="L321" s="211"/>
      <c r="M321" s="173" t="s">
        <v>236</v>
      </c>
      <c r="N321" s="173">
        <v>5</v>
      </c>
      <c r="O321" s="173">
        <v>1</v>
      </c>
      <c r="P321" s="173">
        <v>1</v>
      </c>
      <c r="Q321" s="173">
        <v>5</v>
      </c>
      <c r="R321" s="173">
        <v>1</v>
      </c>
      <c r="S321" s="175">
        <v>1856400</v>
      </c>
      <c r="T321" s="173">
        <v>0</v>
      </c>
      <c r="U321" s="173">
        <v>0</v>
      </c>
      <c r="V321" s="173">
        <v>0</v>
      </c>
      <c r="W321" s="211"/>
      <c r="X321" s="173">
        <v>1</v>
      </c>
      <c r="Y321" s="175">
        <v>36400</v>
      </c>
      <c r="Z321" s="174">
        <f>S321*R321*K321*EXP(-Definitions!$E$4*tidycapex!V321)*U321</f>
        <v>0</v>
      </c>
      <c r="AA321" s="174">
        <f>CEILING(Z321/Definitions!$F$10,10)</f>
        <v>0</v>
      </c>
      <c r="AB321" s="176">
        <v>0</v>
      </c>
      <c r="AC321" s="177" t="s">
        <v>597</v>
      </c>
      <c r="AD321" s="177" t="s">
        <v>573</v>
      </c>
    </row>
    <row r="322" spans="1:30" s="8" customFormat="1" ht="48" x14ac:dyDescent="0.25">
      <c r="A322" s="170">
        <v>239</v>
      </c>
      <c r="B322" s="171" t="s">
        <v>252</v>
      </c>
      <c r="C322" s="171" t="s">
        <v>78</v>
      </c>
      <c r="D322" s="172">
        <v>1</v>
      </c>
      <c r="E322" s="171" t="s">
        <v>249</v>
      </c>
      <c r="F322" s="171" t="s">
        <v>142</v>
      </c>
      <c r="G322" s="171" t="s">
        <v>364</v>
      </c>
      <c r="H322" s="171" t="s">
        <v>364</v>
      </c>
      <c r="I322" s="171" t="s">
        <v>142</v>
      </c>
      <c r="J322" s="173">
        <v>2006</v>
      </c>
      <c r="K322" s="174">
        <v>4950</v>
      </c>
      <c r="L322" s="211"/>
      <c r="M322" s="173" t="s">
        <v>139</v>
      </c>
      <c r="N322" s="173">
        <v>3</v>
      </c>
      <c r="O322" s="173">
        <v>1</v>
      </c>
      <c r="P322" s="173">
        <v>1</v>
      </c>
      <c r="Q322" s="173">
        <v>5</v>
      </c>
      <c r="R322" s="173">
        <v>1</v>
      </c>
      <c r="S322" s="175">
        <v>5000</v>
      </c>
      <c r="T322" s="173">
        <v>0</v>
      </c>
      <c r="U322" s="173">
        <v>0.1</v>
      </c>
      <c r="V322" s="173">
        <v>0</v>
      </c>
      <c r="W322" s="211"/>
      <c r="X322" s="173">
        <v>0</v>
      </c>
      <c r="Y322" s="175">
        <v>0</v>
      </c>
      <c r="Z322" s="174">
        <f>S322*R322*K322*EXP(-Definitions!$E$4*tidycapex!V322)*U322</f>
        <v>2475000</v>
      </c>
      <c r="AA322" s="174">
        <f>CEILING(Z322/Definitions!$F$10,10)</f>
        <v>48530</v>
      </c>
      <c r="AB322" s="176">
        <v>1</v>
      </c>
      <c r="AC322" s="177" t="s">
        <v>367</v>
      </c>
      <c r="AD322" s="177" t="s">
        <v>367</v>
      </c>
    </row>
    <row r="323" spans="1:30" s="8" customFormat="1" ht="72" x14ac:dyDescent="0.25">
      <c r="A323" s="170">
        <v>240</v>
      </c>
      <c r="B323" s="171" t="s">
        <v>260</v>
      </c>
      <c r="C323" s="171" t="s">
        <v>78</v>
      </c>
      <c r="D323" s="172">
        <v>1</v>
      </c>
      <c r="E323" s="171" t="s">
        <v>249</v>
      </c>
      <c r="F323" s="171" t="s">
        <v>142</v>
      </c>
      <c r="G323" s="171" t="s">
        <v>217</v>
      </c>
      <c r="H323" s="171" t="s">
        <v>218</v>
      </c>
      <c r="I323" s="171" t="s">
        <v>142</v>
      </c>
      <c r="J323" s="173">
        <v>2006</v>
      </c>
      <c r="K323" s="174">
        <v>102</v>
      </c>
      <c r="L323" s="211"/>
      <c r="M323" s="173" t="s">
        <v>261</v>
      </c>
      <c r="N323" s="173">
        <v>3</v>
      </c>
      <c r="O323" s="173">
        <v>1</v>
      </c>
      <c r="P323" s="173">
        <v>1</v>
      </c>
      <c r="Q323" s="173">
        <v>8</v>
      </c>
      <c r="R323" s="173">
        <v>1</v>
      </c>
      <c r="S323" s="175">
        <v>35000</v>
      </c>
      <c r="T323" s="173">
        <v>25</v>
      </c>
      <c r="U323" s="173">
        <v>1</v>
      </c>
      <c r="V323" s="173">
        <v>11</v>
      </c>
      <c r="W323" s="211"/>
      <c r="X323" s="173">
        <v>1</v>
      </c>
      <c r="Y323" s="175">
        <v>49840</v>
      </c>
      <c r="Z323" s="174">
        <f>S323*R323*K323*EXP(-Definitions!$E$4*tidycapex!V323)*U323</f>
        <v>3570000</v>
      </c>
      <c r="AA323" s="174">
        <f>CEILING(Z323/Definitions!$F$10,10)</f>
        <v>70000</v>
      </c>
      <c r="AB323" s="176">
        <v>1</v>
      </c>
      <c r="AC323" s="177" t="s">
        <v>574</v>
      </c>
      <c r="AD323" s="177" t="s">
        <v>575</v>
      </c>
    </row>
    <row r="324" spans="1:30" s="8" customFormat="1" ht="48" x14ac:dyDescent="0.25">
      <c r="A324" s="170">
        <v>241</v>
      </c>
      <c r="B324" s="171" t="s">
        <v>368</v>
      </c>
      <c r="C324" s="171" t="s">
        <v>78</v>
      </c>
      <c r="D324" s="172">
        <v>1</v>
      </c>
      <c r="E324" s="171" t="s">
        <v>249</v>
      </c>
      <c r="F324" s="171" t="s">
        <v>142</v>
      </c>
      <c r="G324" s="171" t="s">
        <v>226</v>
      </c>
      <c r="H324" s="171" t="s">
        <v>226</v>
      </c>
      <c r="I324" s="171" t="s">
        <v>142</v>
      </c>
      <c r="J324" s="173">
        <v>2006</v>
      </c>
      <c r="K324" s="174">
        <v>320</v>
      </c>
      <c r="L324" s="211"/>
      <c r="M324" s="173" t="s">
        <v>139</v>
      </c>
      <c r="N324" s="173">
        <v>3</v>
      </c>
      <c r="O324" s="173">
        <v>1</v>
      </c>
      <c r="P324" s="173">
        <v>1</v>
      </c>
      <c r="Q324" s="173">
        <v>8</v>
      </c>
      <c r="R324" s="173">
        <v>1</v>
      </c>
      <c r="S324" s="175">
        <v>2000</v>
      </c>
      <c r="T324" s="173">
        <v>25</v>
      </c>
      <c r="U324" s="173">
        <v>1</v>
      </c>
      <c r="V324" s="173">
        <v>11</v>
      </c>
      <c r="W324" s="211"/>
      <c r="X324" s="173">
        <v>0</v>
      </c>
      <c r="Y324" s="175">
        <v>0</v>
      </c>
      <c r="Z324" s="174">
        <f>S324*R324*K324*EXP(-Definitions!$E$4*tidycapex!V324)*U324</f>
        <v>640000</v>
      </c>
      <c r="AA324" s="174">
        <f>CEILING(Z324/Definitions!$F$10,10)</f>
        <v>12550</v>
      </c>
      <c r="AB324" s="176">
        <v>1</v>
      </c>
      <c r="AC324" s="177" t="s">
        <v>576</v>
      </c>
      <c r="AD324" s="177" t="s">
        <v>577</v>
      </c>
    </row>
    <row r="325" spans="1:30" s="8" customFormat="1" ht="24" x14ac:dyDescent="0.25">
      <c r="A325" s="170">
        <v>242</v>
      </c>
      <c r="B325" s="171" t="s">
        <v>238</v>
      </c>
      <c r="C325" s="171" t="s">
        <v>78</v>
      </c>
      <c r="D325" s="172" t="s">
        <v>236</v>
      </c>
      <c r="E325" s="171" t="s">
        <v>249</v>
      </c>
      <c r="F325" s="171" t="s">
        <v>142</v>
      </c>
      <c r="G325" s="171" t="s">
        <v>239</v>
      </c>
      <c r="H325" s="171" t="s">
        <v>524</v>
      </c>
      <c r="I325" s="171" t="s">
        <v>142</v>
      </c>
      <c r="J325" s="173">
        <v>2006</v>
      </c>
      <c r="K325" s="174">
        <v>1</v>
      </c>
      <c r="L325" s="211"/>
      <c r="M325" s="173" t="s">
        <v>236</v>
      </c>
      <c r="N325" s="173">
        <v>0</v>
      </c>
      <c r="O325" s="173">
        <v>1</v>
      </c>
      <c r="P325" s="173">
        <v>1</v>
      </c>
      <c r="Q325" s="173">
        <v>9</v>
      </c>
      <c r="R325" s="173">
        <v>1</v>
      </c>
      <c r="S325" s="175">
        <v>742500</v>
      </c>
      <c r="T325" s="173">
        <v>0</v>
      </c>
      <c r="U325" s="173">
        <v>1</v>
      </c>
      <c r="V325" s="173">
        <v>0</v>
      </c>
      <c r="W325" s="211"/>
      <c r="X325" s="173">
        <v>0</v>
      </c>
      <c r="Y325" s="175">
        <v>0</v>
      </c>
      <c r="Z325" s="174">
        <f>S325*R325*K325*EXP(-Definitions!$E$4*tidycapex!V325)*U325</f>
        <v>742500</v>
      </c>
      <c r="AA325" s="174">
        <f>CEILING(Z325/Definitions!$F$10,10)</f>
        <v>14560</v>
      </c>
      <c r="AB325" s="176">
        <v>1</v>
      </c>
      <c r="AC325" s="177" t="s">
        <v>240</v>
      </c>
      <c r="AD325" s="177" t="s">
        <v>241</v>
      </c>
    </row>
    <row r="326" spans="1:30" s="8" customFormat="1" ht="36" x14ac:dyDescent="0.25">
      <c r="A326" s="170">
        <v>243</v>
      </c>
      <c r="B326" s="171" t="s">
        <v>242</v>
      </c>
      <c r="C326" s="171" t="s">
        <v>78</v>
      </c>
      <c r="D326" s="172" t="s">
        <v>236</v>
      </c>
      <c r="E326" s="171" t="s">
        <v>249</v>
      </c>
      <c r="F326" s="171" t="s">
        <v>142</v>
      </c>
      <c r="G326" s="171" t="s">
        <v>243</v>
      </c>
      <c r="H326" s="171" t="s">
        <v>524</v>
      </c>
      <c r="I326" s="171" t="s">
        <v>142</v>
      </c>
      <c r="J326" s="173">
        <v>2006</v>
      </c>
      <c r="K326" s="174">
        <v>1</v>
      </c>
      <c r="L326" s="211"/>
      <c r="M326" s="173" t="s">
        <v>236</v>
      </c>
      <c r="N326" s="173">
        <v>0</v>
      </c>
      <c r="O326" s="173">
        <v>1</v>
      </c>
      <c r="P326" s="173">
        <v>1</v>
      </c>
      <c r="Q326" s="173">
        <v>9</v>
      </c>
      <c r="R326" s="173">
        <v>1</v>
      </c>
      <c r="S326" s="175">
        <v>816800</v>
      </c>
      <c r="T326" s="173">
        <v>0</v>
      </c>
      <c r="U326" s="173">
        <v>1</v>
      </c>
      <c r="V326" s="173">
        <v>0</v>
      </c>
      <c r="W326" s="211"/>
      <c r="X326" s="173">
        <v>0</v>
      </c>
      <c r="Y326" s="175">
        <v>0</v>
      </c>
      <c r="Z326" s="174">
        <f>S326*R326*K326*EXP(-Definitions!$E$4*tidycapex!V326)*U326</f>
        <v>816800</v>
      </c>
      <c r="AA326" s="174">
        <f>CEILING(Z326/Definitions!$F$10,10)</f>
        <v>16020</v>
      </c>
      <c r="AB326" s="176">
        <v>1</v>
      </c>
      <c r="AC326" s="177" t="s">
        <v>244</v>
      </c>
      <c r="AD326" s="177" t="s">
        <v>567</v>
      </c>
    </row>
    <row r="327" spans="1:30" s="8" customFormat="1" ht="48" x14ac:dyDescent="0.25">
      <c r="A327" s="170">
        <v>244</v>
      </c>
      <c r="B327" s="171" t="s">
        <v>245</v>
      </c>
      <c r="C327" s="171" t="s">
        <v>78</v>
      </c>
      <c r="D327" s="172" t="s">
        <v>236</v>
      </c>
      <c r="E327" s="171" t="s">
        <v>249</v>
      </c>
      <c r="F327" s="171" t="s">
        <v>142</v>
      </c>
      <c r="G327" s="171" t="s">
        <v>246</v>
      </c>
      <c r="H327" s="171" t="s">
        <v>524</v>
      </c>
      <c r="I327" s="171" t="s">
        <v>142</v>
      </c>
      <c r="J327" s="173">
        <v>2006</v>
      </c>
      <c r="K327" s="174">
        <v>1</v>
      </c>
      <c r="L327" s="211"/>
      <c r="M327" s="173" t="s">
        <v>236</v>
      </c>
      <c r="N327" s="173">
        <v>0</v>
      </c>
      <c r="O327" s="173">
        <v>1</v>
      </c>
      <c r="P327" s="173">
        <v>1</v>
      </c>
      <c r="Q327" s="173">
        <v>9</v>
      </c>
      <c r="R327" s="173">
        <v>1</v>
      </c>
      <c r="S327" s="175">
        <v>449300</v>
      </c>
      <c r="T327" s="173">
        <v>0</v>
      </c>
      <c r="U327" s="173">
        <v>1</v>
      </c>
      <c r="V327" s="173">
        <v>0</v>
      </c>
      <c r="W327" s="211"/>
      <c r="X327" s="173">
        <v>0</v>
      </c>
      <c r="Y327" s="175">
        <v>0</v>
      </c>
      <c r="Z327" s="174">
        <f>S327*R327*K327*EXP(-Definitions!$E$4*tidycapex!V327)*U327</f>
        <v>449300</v>
      </c>
      <c r="AA327" s="174">
        <f>CEILING(Z327/Definitions!$F$10,10)</f>
        <v>8810</v>
      </c>
      <c r="AB327" s="176">
        <v>1</v>
      </c>
      <c r="AC327" s="177" t="s">
        <v>247</v>
      </c>
      <c r="AD327" s="177" t="s">
        <v>568</v>
      </c>
    </row>
    <row r="328" spans="1:30" s="8" customFormat="1" ht="60" x14ac:dyDescent="0.25">
      <c r="A328" s="170">
        <v>245</v>
      </c>
      <c r="B328" s="171" t="s">
        <v>262</v>
      </c>
      <c r="C328" s="171" t="s">
        <v>91</v>
      </c>
      <c r="D328" s="172">
        <v>1</v>
      </c>
      <c r="E328" s="171" t="s">
        <v>249</v>
      </c>
      <c r="F328" s="171" t="s">
        <v>142</v>
      </c>
      <c r="G328" s="171" t="s">
        <v>578</v>
      </c>
      <c r="H328" s="171" t="s">
        <v>257</v>
      </c>
      <c r="I328" s="171" t="s">
        <v>142</v>
      </c>
      <c r="J328" s="173">
        <v>2006</v>
      </c>
      <c r="K328" s="174">
        <v>17220</v>
      </c>
      <c r="L328" s="211"/>
      <c r="M328" s="173" t="s">
        <v>139</v>
      </c>
      <c r="N328" s="173">
        <v>3</v>
      </c>
      <c r="O328" s="173">
        <v>1</v>
      </c>
      <c r="P328" s="173">
        <v>0</v>
      </c>
      <c r="Q328" s="173">
        <v>5</v>
      </c>
      <c r="R328" s="173">
        <v>1</v>
      </c>
      <c r="S328" s="175">
        <v>4000</v>
      </c>
      <c r="T328" s="173">
        <v>0</v>
      </c>
      <c r="U328" s="173">
        <v>0.25</v>
      </c>
      <c r="V328" s="173">
        <v>0</v>
      </c>
      <c r="W328" s="211"/>
      <c r="X328" s="173">
        <v>1</v>
      </c>
      <c r="Y328" s="175">
        <v>147120</v>
      </c>
      <c r="Z328" s="174">
        <f>S328*R328*K328*EXP(-Definitions!$E$4*tidycapex!V328)*U328</f>
        <v>17220000</v>
      </c>
      <c r="AA328" s="174">
        <f>CEILING(Z328/Definitions!$F$10,10)</f>
        <v>337650</v>
      </c>
      <c r="AB328" s="176">
        <v>2</v>
      </c>
      <c r="AC328" s="177" t="s">
        <v>354</v>
      </c>
      <c r="AD328" s="177" t="s">
        <v>264</v>
      </c>
    </row>
    <row r="329" spans="1:30" s="8" customFormat="1" ht="36" x14ac:dyDescent="0.25">
      <c r="A329" s="170">
        <v>246</v>
      </c>
      <c r="B329" s="171" t="s">
        <v>369</v>
      </c>
      <c r="C329" s="171" t="s">
        <v>91</v>
      </c>
      <c r="D329" s="172">
        <v>1</v>
      </c>
      <c r="E329" s="171" t="s">
        <v>249</v>
      </c>
      <c r="F329" s="171" t="s">
        <v>142</v>
      </c>
      <c r="G329" s="171" t="s">
        <v>226</v>
      </c>
      <c r="H329" s="171" t="s">
        <v>226</v>
      </c>
      <c r="I329" s="171" t="s">
        <v>142</v>
      </c>
      <c r="J329" s="173">
        <v>2006</v>
      </c>
      <c r="K329" s="173">
        <v>750</v>
      </c>
      <c r="L329" s="173"/>
      <c r="M329" s="173" t="s">
        <v>139</v>
      </c>
      <c r="N329" s="173">
        <v>5</v>
      </c>
      <c r="O329" s="173">
        <v>3</v>
      </c>
      <c r="P329" s="173">
        <v>1</v>
      </c>
      <c r="Q329" s="173">
        <v>5</v>
      </c>
      <c r="R329" s="173">
        <v>1</v>
      </c>
      <c r="S329" s="175">
        <v>2500</v>
      </c>
      <c r="T329" s="173">
        <v>50</v>
      </c>
      <c r="U329" s="173">
        <v>1</v>
      </c>
      <c r="V329" s="173">
        <v>0</v>
      </c>
      <c r="W329" s="211"/>
      <c r="X329" s="173">
        <v>1</v>
      </c>
      <c r="Y329" s="175">
        <v>114500</v>
      </c>
      <c r="Z329" s="174">
        <f>S329*R329*K329*EXP(-Definitions!$E$4*tidycapex!V329)*U329</f>
        <v>1875000</v>
      </c>
      <c r="AA329" s="174">
        <f>CEILING(Z329/Definitions!$F$10,10)</f>
        <v>36770</v>
      </c>
      <c r="AB329" s="176">
        <v>1</v>
      </c>
      <c r="AC329" s="177" t="s">
        <v>598</v>
      </c>
      <c r="AD329" s="177" t="s">
        <v>599</v>
      </c>
    </row>
    <row r="330" spans="1:30" s="8" customFormat="1" ht="72" x14ac:dyDescent="0.25">
      <c r="A330" s="170">
        <v>247</v>
      </c>
      <c r="B330" s="171" t="s">
        <v>260</v>
      </c>
      <c r="C330" s="171" t="s">
        <v>91</v>
      </c>
      <c r="D330" s="172">
        <v>1</v>
      </c>
      <c r="E330" s="171" t="s">
        <v>249</v>
      </c>
      <c r="F330" s="171" t="s">
        <v>142</v>
      </c>
      <c r="G330" s="171" t="s">
        <v>217</v>
      </c>
      <c r="H330" s="171" t="s">
        <v>218</v>
      </c>
      <c r="I330" s="171" t="s">
        <v>142</v>
      </c>
      <c r="J330" s="173">
        <v>2006</v>
      </c>
      <c r="K330" s="174">
        <v>102</v>
      </c>
      <c r="L330" s="211"/>
      <c r="M330" s="173" t="s">
        <v>261</v>
      </c>
      <c r="N330" s="173">
        <v>3</v>
      </c>
      <c r="O330" s="173">
        <v>1</v>
      </c>
      <c r="P330" s="173">
        <v>1</v>
      </c>
      <c r="Q330" s="173">
        <v>8</v>
      </c>
      <c r="R330" s="173">
        <v>1</v>
      </c>
      <c r="S330" s="175">
        <v>35000</v>
      </c>
      <c r="T330" s="173">
        <v>25</v>
      </c>
      <c r="U330" s="173">
        <v>1</v>
      </c>
      <c r="V330" s="173">
        <v>11</v>
      </c>
      <c r="W330" s="211"/>
      <c r="X330" s="173">
        <v>0</v>
      </c>
      <c r="Y330" s="175">
        <v>13790</v>
      </c>
      <c r="Z330" s="174">
        <f>S330*R330*K330*EXP(-Definitions!$E$4*tidycapex!V330)*U330</f>
        <v>3570000</v>
      </c>
      <c r="AA330" s="174">
        <f>CEILING(Z330/Definitions!$F$10,10)</f>
        <v>70000</v>
      </c>
      <c r="AB330" s="176">
        <v>1</v>
      </c>
      <c r="AC330" s="177" t="s">
        <v>574</v>
      </c>
      <c r="AD330" s="177" t="s">
        <v>575</v>
      </c>
    </row>
    <row r="331" spans="1:30" s="8" customFormat="1" ht="48" x14ac:dyDescent="0.25">
      <c r="A331" s="170">
        <v>248</v>
      </c>
      <c r="B331" s="171" t="s">
        <v>252</v>
      </c>
      <c r="C331" s="171" t="s">
        <v>91</v>
      </c>
      <c r="D331" s="172">
        <v>1</v>
      </c>
      <c r="E331" s="171" t="s">
        <v>249</v>
      </c>
      <c r="F331" s="171" t="s">
        <v>142</v>
      </c>
      <c r="G331" s="171" t="s">
        <v>364</v>
      </c>
      <c r="H331" s="171" t="s">
        <v>364</v>
      </c>
      <c r="I331" s="171" t="s">
        <v>142</v>
      </c>
      <c r="J331" s="173">
        <v>2006</v>
      </c>
      <c r="K331" s="174">
        <v>17220</v>
      </c>
      <c r="L331" s="211"/>
      <c r="M331" s="173" t="s">
        <v>139</v>
      </c>
      <c r="N331" s="173">
        <v>3</v>
      </c>
      <c r="O331" s="173">
        <v>1</v>
      </c>
      <c r="P331" s="173">
        <v>1</v>
      </c>
      <c r="Q331" s="173">
        <v>5</v>
      </c>
      <c r="R331" s="173">
        <v>1</v>
      </c>
      <c r="S331" s="175">
        <v>5000</v>
      </c>
      <c r="T331" s="173">
        <v>0</v>
      </c>
      <c r="U331" s="173">
        <v>0.05</v>
      </c>
      <c r="V331" s="173">
        <v>0</v>
      </c>
      <c r="W331" s="211"/>
      <c r="X331" s="173">
        <v>1</v>
      </c>
      <c r="Y331" s="175">
        <v>87700</v>
      </c>
      <c r="Z331" s="174">
        <f>S331*R331*K331*EXP(-Definitions!$E$4*tidycapex!V331)*U331</f>
        <v>4305000</v>
      </c>
      <c r="AA331" s="174">
        <f>CEILING(Z331/Definitions!$F$10,10)</f>
        <v>84420</v>
      </c>
      <c r="AB331" s="176">
        <v>1</v>
      </c>
      <c r="AC331" s="177" t="s">
        <v>370</v>
      </c>
      <c r="AD331" s="177" t="s">
        <v>370</v>
      </c>
    </row>
    <row r="332" spans="1:30" s="8" customFormat="1" ht="48" x14ac:dyDescent="0.25">
      <c r="A332" s="170">
        <v>249</v>
      </c>
      <c r="B332" s="171" t="s">
        <v>368</v>
      </c>
      <c r="C332" s="171" t="s">
        <v>91</v>
      </c>
      <c r="D332" s="172">
        <v>1</v>
      </c>
      <c r="E332" s="171" t="s">
        <v>249</v>
      </c>
      <c r="F332" s="171" t="s">
        <v>142</v>
      </c>
      <c r="G332" s="171" t="s">
        <v>226</v>
      </c>
      <c r="H332" s="171" t="s">
        <v>226</v>
      </c>
      <c r="I332" s="171" t="s">
        <v>142</v>
      </c>
      <c r="J332" s="173">
        <v>2006</v>
      </c>
      <c r="K332" s="174">
        <v>320</v>
      </c>
      <c r="L332" s="211"/>
      <c r="M332" s="173" t="s">
        <v>139</v>
      </c>
      <c r="N332" s="173">
        <v>3</v>
      </c>
      <c r="O332" s="173">
        <v>1</v>
      </c>
      <c r="P332" s="173">
        <v>1</v>
      </c>
      <c r="Q332" s="173">
        <v>8</v>
      </c>
      <c r="R332" s="173">
        <v>1</v>
      </c>
      <c r="S332" s="175">
        <v>2000</v>
      </c>
      <c r="T332" s="173">
        <v>25</v>
      </c>
      <c r="U332" s="173">
        <v>1</v>
      </c>
      <c r="V332" s="173">
        <v>6</v>
      </c>
      <c r="W332" s="211"/>
      <c r="X332" s="173">
        <v>0</v>
      </c>
      <c r="Y332" s="175">
        <v>0</v>
      </c>
      <c r="Z332" s="174">
        <f>S332*R332*K332*EXP(-Definitions!$E$4*tidycapex!V332)*U332</f>
        <v>640000</v>
      </c>
      <c r="AA332" s="174">
        <f>CEILING(Z332/Definitions!$F$10,10)</f>
        <v>12550</v>
      </c>
      <c r="AB332" s="176">
        <v>1</v>
      </c>
      <c r="AC332" s="177" t="s">
        <v>576</v>
      </c>
      <c r="AD332" s="177" t="s">
        <v>577</v>
      </c>
    </row>
    <row r="333" spans="1:30" s="8" customFormat="1" ht="36" x14ac:dyDescent="0.25">
      <c r="A333" s="170">
        <v>250</v>
      </c>
      <c r="B333" s="171" t="s">
        <v>238</v>
      </c>
      <c r="C333" s="171" t="s">
        <v>91</v>
      </c>
      <c r="D333" s="172" t="s">
        <v>236</v>
      </c>
      <c r="E333" s="171" t="s">
        <v>249</v>
      </c>
      <c r="F333" s="171" t="s">
        <v>142</v>
      </c>
      <c r="G333" s="171" t="s">
        <v>239</v>
      </c>
      <c r="H333" s="171" t="s">
        <v>524</v>
      </c>
      <c r="I333" s="171" t="s">
        <v>142</v>
      </c>
      <c r="J333" s="173">
        <v>2006</v>
      </c>
      <c r="K333" s="174">
        <v>1</v>
      </c>
      <c r="L333" s="211"/>
      <c r="M333" s="173" t="s">
        <v>236</v>
      </c>
      <c r="N333" s="173">
        <v>0</v>
      </c>
      <c r="O333" s="173">
        <v>1</v>
      </c>
      <c r="P333" s="173">
        <v>1</v>
      </c>
      <c r="Q333" s="173">
        <v>9</v>
      </c>
      <c r="R333" s="173">
        <v>1</v>
      </c>
      <c r="S333" s="175">
        <v>2340000</v>
      </c>
      <c r="T333" s="173">
        <v>0</v>
      </c>
      <c r="U333" s="173">
        <v>1</v>
      </c>
      <c r="V333" s="173">
        <v>0</v>
      </c>
      <c r="W333" s="211"/>
      <c r="X333" s="173">
        <v>0</v>
      </c>
      <c r="Y333" s="175">
        <v>0</v>
      </c>
      <c r="Z333" s="174">
        <f>S333*R333*K333*EXP(-Definitions!$E$4*tidycapex!V333)*U333</f>
        <v>2340000</v>
      </c>
      <c r="AA333" s="174">
        <f>CEILING(Z333/Definitions!$F$10,10)</f>
        <v>45890</v>
      </c>
      <c r="AB333" s="176">
        <v>1</v>
      </c>
      <c r="AC333" s="177" t="s">
        <v>240</v>
      </c>
      <c r="AD333" s="177" t="s">
        <v>241</v>
      </c>
    </row>
    <row r="334" spans="1:30" s="8" customFormat="1" ht="36" x14ac:dyDescent="0.25">
      <c r="A334" s="170">
        <v>251</v>
      </c>
      <c r="B334" s="171" t="s">
        <v>242</v>
      </c>
      <c r="C334" s="171" t="s">
        <v>91</v>
      </c>
      <c r="D334" s="172" t="s">
        <v>236</v>
      </c>
      <c r="E334" s="171" t="s">
        <v>249</v>
      </c>
      <c r="F334" s="171" t="s">
        <v>142</v>
      </c>
      <c r="G334" s="171" t="s">
        <v>243</v>
      </c>
      <c r="H334" s="171" t="s">
        <v>524</v>
      </c>
      <c r="I334" s="171" t="s">
        <v>142</v>
      </c>
      <c r="J334" s="173">
        <v>2006</v>
      </c>
      <c r="K334" s="174">
        <v>1</v>
      </c>
      <c r="L334" s="211"/>
      <c r="M334" s="173" t="s">
        <v>236</v>
      </c>
      <c r="N334" s="173">
        <v>0</v>
      </c>
      <c r="O334" s="173">
        <v>1</v>
      </c>
      <c r="P334" s="173">
        <v>1</v>
      </c>
      <c r="Q334" s="173">
        <v>9</v>
      </c>
      <c r="R334" s="173">
        <v>1</v>
      </c>
      <c r="S334" s="175">
        <v>2574000</v>
      </c>
      <c r="T334" s="173">
        <v>0</v>
      </c>
      <c r="U334" s="173">
        <v>1</v>
      </c>
      <c r="V334" s="173">
        <v>0</v>
      </c>
      <c r="W334" s="211"/>
      <c r="X334" s="173">
        <v>0</v>
      </c>
      <c r="Y334" s="175">
        <v>0</v>
      </c>
      <c r="Z334" s="174">
        <f>S334*R334*K334*EXP(-Definitions!$E$4*tidycapex!V334)*U334</f>
        <v>2574000</v>
      </c>
      <c r="AA334" s="174">
        <f>CEILING(Z334/Definitions!$F$10,10)</f>
        <v>50480</v>
      </c>
      <c r="AB334" s="176">
        <v>1</v>
      </c>
      <c r="AC334" s="177" t="s">
        <v>244</v>
      </c>
      <c r="AD334" s="177" t="s">
        <v>567</v>
      </c>
    </row>
    <row r="335" spans="1:30" s="8" customFormat="1" ht="48" x14ac:dyDescent="0.25">
      <c r="A335" s="170">
        <v>252</v>
      </c>
      <c r="B335" s="171" t="s">
        <v>245</v>
      </c>
      <c r="C335" s="171" t="s">
        <v>91</v>
      </c>
      <c r="D335" s="172" t="s">
        <v>236</v>
      </c>
      <c r="E335" s="171" t="s">
        <v>249</v>
      </c>
      <c r="F335" s="171" t="s">
        <v>142</v>
      </c>
      <c r="G335" s="171" t="s">
        <v>246</v>
      </c>
      <c r="H335" s="171" t="s">
        <v>524</v>
      </c>
      <c r="I335" s="171" t="s">
        <v>142</v>
      </c>
      <c r="J335" s="173">
        <v>2006</v>
      </c>
      <c r="K335" s="174">
        <v>1</v>
      </c>
      <c r="L335" s="211"/>
      <c r="M335" s="173" t="s">
        <v>236</v>
      </c>
      <c r="N335" s="173">
        <v>0</v>
      </c>
      <c r="O335" s="173">
        <v>1</v>
      </c>
      <c r="P335" s="173">
        <v>1</v>
      </c>
      <c r="Q335" s="173">
        <v>9</v>
      </c>
      <c r="R335" s="173">
        <v>1</v>
      </c>
      <c r="S335" s="175">
        <v>1415700</v>
      </c>
      <c r="T335" s="173">
        <v>0</v>
      </c>
      <c r="U335" s="173">
        <v>1</v>
      </c>
      <c r="V335" s="173">
        <v>0</v>
      </c>
      <c r="W335" s="211"/>
      <c r="X335" s="173">
        <v>0</v>
      </c>
      <c r="Y335" s="175">
        <v>0</v>
      </c>
      <c r="Z335" s="174">
        <f>S335*R335*K335*EXP(-Definitions!$E$4*tidycapex!V335)*U335</f>
        <v>1415700</v>
      </c>
      <c r="AA335" s="174">
        <f>CEILING(Z335/Definitions!$F$10,10)</f>
        <v>27760</v>
      </c>
      <c r="AB335" s="176">
        <v>1</v>
      </c>
      <c r="AC335" s="177" t="s">
        <v>247</v>
      </c>
      <c r="AD335" s="177" t="s">
        <v>568</v>
      </c>
    </row>
    <row r="336" spans="1:30" s="8" customFormat="1" ht="60" x14ac:dyDescent="0.25">
      <c r="A336" s="170">
        <v>253</v>
      </c>
      <c r="B336" s="171" t="s">
        <v>262</v>
      </c>
      <c r="C336" s="171" t="s">
        <v>65</v>
      </c>
      <c r="D336" s="172">
        <v>1</v>
      </c>
      <c r="E336" s="171" t="s">
        <v>249</v>
      </c>
      <c r="F336" s="171" t="s">
        <v>141</v>
      </c>
      <c r="G336" s="171" t="s">
        <v>578</v>
      </c>
      <c r="H336" s="171" t="s">
        <v>257</v>
      </c>
      <c r="I336" s="171" t="s">
        <v>141</v>
      </c>
      <c r="J336" s="173">
        <v>2006</v>
      </c>
      <c r="K336" s="174">
        <v>16000</v>
      </c>
      <c r="L336" s="211"/>
      <c r="M336" s="173" t="s">
        <v>139</v>
      </c>
      <c r="N336" s="173">
        <v>3</v>
      </c>
      <c r="O336" s="173">
        <v>1</v>
      </c>
      <c r="P336" s="173">
        <v>0</v>
      </c>
      <c r="Q336" s="173">
        <v>5</v>
      </c>
      <c r="R336" s="173">
        <v>1</v>
      </c>
      <c r="S336" s="175">
        <v>4000</v>
      </c>
      <c r="T336" s="173">
        <v>0</v>
      </c>
      <c r="U336" s="173">
        <v>0.3</v>
      </c>
      <c r="V336" s="173">
        <v>0</v>
      </c>
      <c r="W336" s="211"/>
      <c r="X336" s="173">
        <v>1</v>
      </c>
      <c r="Y336" s="175">
        <v>912700</v>
      </c>
      <c r="Z336" s="174">
        <f>S336*R336*K336*EXP(-Definitions!$E$4*tidycapex!V336)*U336</f>
        <v>19200000</v>
      </c>
      <c r="AA336" s="174">
        <f>CEILING(Z336/Definitions!$F$10,10)</f>
        <v>376480</v>
      </c>
      <c r="AB336" s="176">
        <v>2</v>
      </c>
      <c r="AC336" s="177" t="s">
        <v>354</v>
      </c>
      <c r="AD336" s="177" t="s">
        <v>264</v>
      </c>
    </row>
    <row r="337" spans="1:30" s="8" customFormat="1" ht="24" x14ac:dyDescent="0.25">
      <c r="A337" s="170">
        <v>254</v>
      </c>
      <c r="B337" s="171" t="s">
        <v>371</v>
      </c>
      <c r="C337" s="171" t="s">
        <v>65</v>
      </c>
      <c r="D337" s="172">
        <v>1</v>
      </c>
      <c r="E337" s="171" t="s">
        <v>249</v>
      </c>
      <c r="F337" s="171" t="s">
        <v>141</v>
      </c>
      <c r="G337" s="171" t="s">
        <v>226</v>
      </c>
      <c r="H337" s="171" t="s">
        <v>226</v>
      </c>
      <c r="I337" s="171" t="s">
        <v>141</v>
      </c>
      <c r="J337" s="173">
        <v>2006</v>
      </c>
      <c r="K337" s="174">
        <v>116400</v>
      </c>
      <c r="L337" s="211"/>
      <c r="M337" s="173" t="s">
        <v>258</v>
      </c>
      <c r="N337" s="173">
        <v>5</v>
      </c>
      <c r="O337" s="173">
        <v>1</v>
      </c>
      <c r="P337" s="173">
        <v>1</v>
      </c>
      <c r="Q337" s="173">
        <v>5</v>
      </c>
      <c r="R337" s="173">
        <v>0.2</v>
      </c>
      <c r="S337" s="175">
        <v>200</v>
      </c>
      <c r="T337" s="173">
        <v>0</v>
      </c>
      <c r="U337" s="173">
        <v>1</v>
      </c>
      <c r="V337" s="173">
        <v>0</v>
      </c>
      <c r="W337" s="211"/>
      <c r="X337" s="173">
        <v>1</v>
      </c>
      <c r="Y337" s="175">
        <v>22600</v>
      </c>
      <c r="Z337" s="174">
        <f>S337*R337*K337*EXP(-Definitions!$E$4*tidycapex!V337)*U337</f>
        <v>4656000</v>
      </c>
      <c r="AA337" s="174">
        <f>CEILING(Z337/Definitions!$F$10,10)</f>
        <v>91300</v>
      </c>
      <c r="AB337" s="176">
        <v>1</v>
      </c>
      <c r="AC337" s="177" t="s">
        <v>366</v>
      </c>
      <c r="AD337" s="177" t="s">
        <v>366</v>
      </c>
    </row>
    <row r="338" spans="1:30" s="8" customFormat="1" ht="72" x14ac:dyDescent="0.25">
      <c r="A338" s="170">
        <v>255</v>
      </c>
      <c r="B338" s="171" t="s">
        <v>702</v>
      </c>
      <c r="C338" s="171" t="s">
        <v>65</v>
      </c>
      <c r="D338" s="172">
        <v>1</v>
      </c>
      <c r="E338" s="171" t="s">
        <v>249</v>
      </c>
      <c r="F338" s="171" t="s">
        <v>141</v>
      </c>
      <c r="G338" s="171" t="s">
        <v>265</v>
      </c>
      <c r="H338" s="171" t="s">
        <v>266</v>
      </c>
      <c r="I338" s="171" t="s">
        <v>141</v>
      </c>
      <c r="J338" s="173">
        <v>2006</v>
      </c>
      <c r="K338" s="174">
        <v>1</v>
      </c>
      <c r="L338" s="211"/>
      <c r="M338" s="173" t="s">
        <v>236</v>
      </c>
      <c r="N338" s="173">
        <v>5</v>
      </c>
      <c r="O338" s="173">
        <v>3</v>
      </c>
      <c r="P338" s="173">
        <v>1</v>
      </c>
      <c r="Q338" s="173">
        <v>5</v>
      </c>
      <c r="R338" s="173">
        <v>1</v>
      </c>
      <c r="S338" s="175">
        <v>2632500</v>
      </c>
      <c r="T338" s="173">
        <v>25</v>
      </c>
      <c r="U338" s="173">
        <v>0</v>
      </c>
      <c r="V338" s="173">
        <v>2</v>
      </c>
      <c r="W338" s="211"/>
      <c r="X338" s="173">
        <v>1</v>
      </c>
      <c r="Y338" s="175">
        <v>744500</v>
      </c>
      <c r="Z338" s="174">
        <f>S338*R338*K338*EXP(-Definitions!$E$4*tidycapex!V338)*U338</f>
        <v>0</v>
      </c>
      <c r="AA338" s="174">
        <f>CEILING(Z338/Definitions!$F$10,10)</f>
        <v>0</v>
      </c>
      <c r="AB338" s="176">
        <v>2</v>
      </c>
      <c r="AC338" s="177" t="s">
        <v>267</v>
      </c>
      <c r="AD338" s="177" t="s">
        <v>268</v>
      </c>
    </row>
    <row r="339" spans="1:30" s="8" customFormat="1" ht="72" x14ac:dyDescent="0.25">
      <c r="A339" s="170">
        <v>255</v>
      </c>
      <c r="B339" s="171" t="s">
        <v>702</v>
      </c>
      <c r="C339" s="171" t="s">
        <v>65</v>
      </c>
      <c r="D339" s="172">
        <v>1</v>
      </c>
      <c r="E339" s="171" t="s">
        <v>249</v>
      </c>
      <c r="F339" s="171" t="s">
        <v>141</v>
      </c>
      <c r="G339" s="171" t="s">
        <v>265</v>
      </c>
      <c r="H339" s="171" t="s">
        <v>266</v>
      </c>
      <c r="I339" s="171" t="s">
        <v>141</v>
      </c>
      <c r="J339" s="173">
        <v>2006</v>
      </c>
      <c r="K339" s="174">
        <v>1</v>
      </c>
      <c r="L339" s="211"/>
      <c r="M339" s="173" t="s">
        <v>236</v>
      </c>
      <c r="N339" s="173">
        <v>5</v>
      </c>
      <c r="O339" s="173">
        <v>3</v>
      </c>
      <c r="P339" s="173">
        <v>1</v>
      </c>
      <c r="Q339" s="173">
        <v>5</v>
      </c>
      <c r="R339" s="173">
        <v>1</v>
      </c>
      <c r="S339" s="175">
        <v>2632500</v>
      </c>
      <c r="T339" s="173">
        <v>25</v>
      </c>
      <c r="U339" s="173">
        <v>1</v>
      </c>
      <c r="V339" s="173">
        <v>0</v>
      </c>
      <c r="W339" s="211"/>
      <c r="X339" s="173">
        <v>1</v>
      </c>
      <c r="Y339" s="175"/>
      <c r="Z339" s="174">
        <f>S339*R339*K339*EXP(-Definitions!$E$4*tidycapex!V339)*U339</f>
        <v>2632500</v>
      </c>
      <c r="AA339" s="174">
        <f>CEILING(Z339/Definitions!$F$10,10)</f>
        <v>51620</v>
      </c>
      <c r="AB339" s="176">
        <v>2</v>
      </c>
      <c r="AC339" s="177" t="s">
        <v>267</v>
      </c>
      <c r="AD339" s="177" t="s">
        <v>268</v>
      </c>
    </row>
    <row r="340" spans="1:30" s="8" customFormat="1" ht="72" x14ac:dyDescent="0.25">
      <c r="A340" s="170">
        <v>256</v>
      </c>
      <c r="B340" s="171" t="s">
        <v>260</v>
      </c>
      <c r="C340" s="171" t="s">
        <v>65</v>
      </c>
      <c r="D340" s="172">
        <v>1</v>
      </c>
      <c r="E340" s="171" t="s">
        <v>249</v>
      </c>
      <c r="F340" s="171" t="s">
        <v>141</v>
      </c>
      <c r="G340" s="171" t="s">
        <v>217</v>
      </c>
      <c r="H340" s="171" t="s">
        <v>218</v>
      </c>
      <c r="I340" s="171" t="s">
        <v>141</v>
      </c>
      <c r="J340" s="173">
        <v>2006</v>
      </c>
      <c r="K340" s="173">
        <v>102</v>
      </c>
      <c r="L340" s="173"/>
      <c r="M340" s="173" t="s">
        <v>261</v>
      </c>
      <c r="N340" s="173">
        <v>3</v>
      </c>
      <c r="O340" s="173">
        <v>1</v>
      </c>
      <c r="P340" s="173">
        <v>1</v>
      </c>
      <c r="Q340" s="173">
        <v>8</v>
      </c>
      <c r="R340" s="173">
        <v>1</v>
      </c>
      <c r="S340" s="175">
        <v>35000</v>
      </c>
      <c r="T340" s="173">
        <v>25</v>
      </c>
      <c r="U340" s="173">
        <v>1</v>
      </c>
      <c r="V340" s="173">
        <v>11</v>
      </c>
      <c r="W340" s="211"/>
      <c r="X340" s="173">
        <v>1</v>
      </c>
      <c r="Y340" s="175">
        <v>49840</v>
      </c>
      <c r="Z340" s="174">
        <f>S340*R340*K340*EXP(-Definitions!$E$4*tidycapex!V340)*U340</f>
        <v>3570000</v>
      </c>
      <c r="AA340" s="174">
        <f>CEILING(Z340/Definitions!$F$10,10)</f>
        <v>70000</v>
      </c>
      <c r="AB340" s="176">
        <v>1</v>
      </c>
      <c r="AC340" s="177" t="s">
        <v>574</v>
      </c>
      <c r="AD340" s="177" t="s">
        <v>575</v>
      </c>
    </row>
    <row r="341" spans="1:30" s="8" customFormat="1" ht="24" x14ac:dyDescent="0.25">
      <c r="A341" s="170">
        <v>257</v>
      </c>
      <c r="B341" s="171" t="s">
        <v>368</v>
      </c>
      <c r="C341" s="171" t="s">
        <v>65</v>
      </c>
      <c r="D341" s="172">
        <v>1</v>
      </c>
      <c r="E341" s="171" t="s">
        <v>249</v>
      </c>
      <c r="F341" s="171" t="s">
        <v>141</v>
      </c>
      <c r="G341" s="171" t="s">
        <v>226</v>
      </c>
      <c r="H341" s="171" t="s">
        <v>226</v>
      </c>
      <c r="I341" s="171" t="s">
        <v>141</v>
      </c>
      <c r="J341" s="173">
        <v>2006</v>
      </c>
      <c r="K341" s="174">
        <v>1716</v>
      </c>
      <c r="L341" s="211"/>
      <c r="M341" s="173" t="s">
        <v>139</v>
      </c>
      <c r="N341" s="173">
        <v>3</v>
      </c>
      <c r="O341" s="173">
        <v>1</v>
      </c>
      <c r="P341" s="173">
        <v>1</v>
      </c>
      <c r="Q341" s="173">
        <v>5</v>
      </c>
      <c r="R341" s="173">
        <v>0.1</v>
      </c>
      <c r="S341" s="175">
        <v>2000</v>
      </c>
      <c r="T341" s="173">
        <v>25</v>
      </c>
      <c r="U341" s="173">
        <v>1</v>
      </c>
      <c r="V341" s="173">
        <v>0</v>
      </c>
      <c r="W341" s="211"/>
      <c r="X341" s="173">
        <v>0</v>
      </c>
      <c r="Y341" s="175">
        <v>0</v>
      </c>
      <c r="Z341" s="174">
        <f>S341*R341*K341*EXP(-Definitions!$E$4*tidycapex!V341)*U341</f>
        <v>343200</v>
      </c>
      <c r="AA341" s="174">
        <f>CEILING(Z341/Definitions!$F$10,10)</f>
        <v>6730</v>
      </c>
      <c r="AB341" s="176">
        <v>1</v>
      </c>
      <c r="AC341" s="177" t="s">
        <v>600</v>
      </c>
      <c r="AD341" s="177" t="s">
        <v>601</v>
      </c>
    </row>
    <row r="342" spans="1:30" s="8" customFormat="1" ht="48" x14ac:dyDescent="0.25">
      <c r="A342" s="170">
        <v>257</v>
      </c>
      <c r="B342" s="171" t="s">
        <v>368</v>
      </c>
      <c r="C342" s="171" t="s">
        <v>65</v>
      </c>
      <c r="D342" s="172">
        <v>1</v>
      </c>
      <c r="E342" s="171" t="s">
        <v>249</v>
      </c>
      <c r="F342" s="171" t="s">
        <v>141</v>
      </c>
      <c r="G342" s="171" t="s">
        <v>226</v>
      </c>
      <c r="H342" s="171" t="s">
        <v>226</v>
      </c>
      <c r="I342" s="171" t="s">
        <v>141</v>
      </c>
      <c r="J342" s="173">
        <v>2006</v>
      </c>
      <c r="K342" s="174">
        <v>1716</v>
      </c>
      <c r="L342" s="211"/>
      <c r="M342" s="173" t="s">
        <v>139</v>
      </c>
      <c r="N342" s="173">
        <v>1</v>
      </c>
      <c r="O342" s="173">
        <v>1</v>
      </c>
      <c r="P342" s="173">
        <v>1</v>
      </c>
      <c r="Q342" s="173">
        <v>8</v>
      </c>
      <c r="R342" s="173">
        <v>1</v>
      </c>
      <c r="S342" s="175">
        <v>2000</v>
      </c>
      <c r="T342" s="173">
        <v>25</v>
      </c>
      <c r="U342" s="173">
        <v>1</v>
      </c>
      <c r="V342" s="173">
        <v>6</v>
      </c>
      <c r="W342" s="211"/>
      <c r="X342" s="173">
        <v>0</v>
      </c>
      <c r="Y342" s="175">
        <v>0</v>
      </c>
      <c r="Z342" s="174">
        <f>S342*R342*K342*EXP(-Definitions!$E$4*tidycapex!V342)*U342</f>
        <v>3432000</v>
      </c>
      <c r="AA342" s="174">
        <f>CEILING(Z342/Definitions!$F$10,10)</f>
        <v>67300</v>
      </c>
      <c r="AB342" s="176">
        <v>1</v>
      </c>
      <c r="AC342" s="177" t="s">
        <v>576</v>
      </c>
      <c r="AD342" s="177" t="s">
        <v>577</v>
      </c>
    </row>
    <row r="343" spans="1:30" s="8" customFormat="1" ht="15" x14ac:dyDescent="0.25">
      <c r="A343" s="170">
        <v>258</v>
      </c>
      <c r="B343" s="171" t="s">
        <v>369</v>
      </c>
      <c r="C343" s="171" t="s">
        <v>65</v>
      </c>
      <c r="D343" s="172">
        <v>1</v>
      </c>
      <c r="E343" s="171" t="s">
        <v>249</v>
      </c>
      <c r="F343" s="171" t="s">
        <v>141</v>
      </c>
      <c r="G343" s="171" t="s">
        <v>226</v>
      </c>
      <c r="H343" s="171" t="s">
        <v>226</v>
      </c>
      <c r="I343" s="171" t="s">
        <v>141</v>
      </c>
      <c r="J343" s="173">
        <v>2006</v>
      </c>
      <c r="K343" s="174">
        <v>25200</v>
      </c>
      <c r="L343" s="211"/>
      <c r="M343" s="173" t="s">
        <v>139</v>
      </c>
      <c r="N343" s="173">
        <v>5</v>
      </c>
      <c r="O343" s="173">
        <v>1</v>
      </c>
      <c r="P343" s="173">
        <v>1</v>
      </c>
      <c r="Q343" s="173">
        <v>2</v>
      </c>
      <c r="R343" s="173">
        <v>0.05</v>
      </c>
      <c r="S343" s="175">
        <v>2500</v>
      </c>
      <c r="T343" s="173">
        <v>50</v>
      </c>
      <c r="U343" s="173">
        <v>1</v>
      </c>
      <c r="V343" s="173">
        <v>0</v>
      </c>
      <c r="W343" s="211"/>
      <c r="X343" s="173">
        <v>0</v>
      </c>
      <c r="Y343" s="175">
        <v>0</v>
      </c>
      <c r="Z343" s="174">
        <f>S343*R343*K343*EXP(-Definitions!$E$4*tidycapex!V343)*U343</f>
        <v>3150000</v>
      </c>
      <c r="AA343" s="174">
        <f>CEILING(Z343/Definitions!$F$10,10)</f>
        <v>61770</v>
      </c>
      <c r="AB343" s="176">
        <v>1</v>
      </c>
      <c r="AC343" s="177" t="s">
        <v>598</v>
      </c>
      <c r="AD343" s="177" t="s">
        <v>599</v>
      </c>
    </row>
    <row r="344" spans="1:30" s="8" customFormat="1" ht="48" x14ac:dyDescent="0.25">
      <c r="A344" s="170">
        <v>259</v>
      </c>
      <c r="B344" s="171" t="s">
        <v>269</v>
      </c>
      <c r="C344" s="171" t="s">
        <v>65</v>
      </c>
      <c r="D344" s="172" t="s">
        <v>236</v>
      </c>
      <c r="E344" s="171" t="s">
        <v>249</v>
      </c>
      <c r="F344" s="171" t="s">
        <v>141</v>
      </c>
      <c r="G344" s="171" t="s">
        <v>364</v>
      </c>
      <c r="H344" s="171" t="s">
        <v>364</v>
      </c>
      <c r="I344" s="171" t="s">
        <v>141</v>
      </c>
      <c r="J344" s="173">
        <v>2006</v>
      </c>
      <c r="K344" s="174">
        <v>1</v>
      </c>
      <c r="L344" s="211"/>
      <c r="M344" s="173" t="s">
        <v>236</v>
      </c>
      <c r="N344" s="173">
        <v>3</v>
      </c>
      <c r="O344" s="173">
        <v>2</v>
      </c>
      <c r="P344" s="173">
        <v>1</v>
      </c>
      <c r="Q344" s="173">
        <v>5</v>
      </c>
      <c r="R344" s="173">
        <v>1</v>
      </c>
      <c r="S344" s="175">
        <v>1499100</v>
      </c>
      <c r="T344" s="173">
        <v>0</v>
      </c>
      <c r="U344" s="173">
        <v>1</v>
      </c>
      <c r="V344" s="173">
        <v>0</v>
      </c>
      <c r="W344" s="211"/>
      <c r="X344" s="173">
        <v>0</v>
      </c>
      <c r="Y344" s="175">
        <v>0</v>
      </c>
      <c r="Z344" s="174">
        <f>S344*R344*K344*EXP(-Definitions!$E$4*tidycapex!V344)*U344</f>
        <v>1499100</v>
      </c>
      <c r="AA344" s="174">
        <f>CEILING(Z344/Definitions!$F$10,10)</f>
        <v>29400</v>
      </c>
      <c r="AB344" s="176">
        <v>1</v>
      </c>
      <c r="AC344" s="177" t="s">
        <v>372</v>
      </c>
      <c r="AD344" s="177" t="s">
        <v>372</v>
      </c>
    </row>
    <row r="345" spans="1:30" s="8" customFormat="1" ht="24" x14ac:dyDescent="0.25">
      <c r="A345" s="170">
        <v>260</v>
      </c>
      <c r="B345" s="171" t="s">
        <v>238</v>
      </c>
      <c r="C345" s="171" t="s">
        <v>65</v>
      </c>
      <c r="D345" s="172" t="s">
        <v>236</v>
      </c>
      <c r="E345" s="171" t="s">
        <v>249</v>
      </c>
      <c r="F345" s="171" t="s">
        <v>141</v>
      </c>
      <c r="G345" s="171" t="s">
        <v>239</v>
      </c>
      <c r="H345" s="171" t="s">
        <v>524</v>
      </c>
      <c r="I345" s="171" t="s">
        <v>141</v>
      </c>
      <c r="J345" s="173">
        <v>2006</v>
      </c>
      <c r="K345" s="174">
        <v>1</v>
      </c>
      <c r="L345" s="211"/>
      <c r="M345" s="173" t="s">
        <v>236</v>
      </c>
      <c r="N345" s="173">
        <v>0</v>
      </c>
      <c r="O345" s="173">
        <v>1</v>
      </c>
      <c r="P345" s="173">
        <v>1</v>
      </c>
      <c r="Q345" s="173">
        <v>9</v>
      </c>
      <c r="R345" s="173">
        <v>1</v>
      </c>
      <c r="S345" s="175">
        <v>3148100</v>
      </c>
      <c r="T345" s="173">
        <v>0</v>
      </c>
      <c r="U345" s="173">
        <v>1</v>
      </c>
      <c r="V345" s="173">
        <v>0</v>
      </c>
      <c r="W345" s="211"/>
      <c r="X345" s="173">
        <v>0</v>
      </c>
      <c r="Y345" s="175">
        <v>0</v>
      </c>
      <c r="Z345" s="174">
        <f>S345*R345*K345*EXP(-Definitions!$E$4*tidycapex!V345)*U345</f>
        <v>3148100</v>
      </c>
      <c r="AA345" s="174">
        <f>CEILING(Z345/Definitions!$F$10,10)</f>
        <v>61730</v>
      </c>
      <c r="AB345" s="176">
        <v>1</v>
      </c>
      <c r="AC345" s="177" t="s">
        <v>240</v>
      </c>
      <c r="AD345" s="177" t="s">
        <v>241</v>
      </c>
    </row>
    <row r="346" spans="1:30" s="8" customFormat="1" ht="36" x14ac:dyDescent="0.25">
      <c r="A346" s="170">
        <v>261</v>
      </c>
      <c r="B346" s="171" t="s">
        <v>242</v>
      </c>
      <c r="C346" s="171" t="s">
        <v>65</v>
      </c>
      <c r="D346" s="172" t="s">
        <v>236</v>
      </c>
      <c r="E346" s="171" t="s">
        <v>249</v>
      </c>
      <c r="F346" s="171" t="s">
        <v>141</v>
      </c>
      <c r="G346" s="171" t="s">
        <v>243</v>
      </c>
      <c r="H346" s="171" t="s">
        <v>524</v>
      </c>
      <c r="I346" s="171" t="s">
        <v>141</v>
      </c>
      <c r="J346" s="173">
        <v>2006</v>
      </c>
      <c r="K346" s="174">
        <v>1</v>
      </c>
      <c r="L346" s="211"/>
      <c r="M346" s="173" t="s">
        <v>236</v>
      </c>
      <c r="N346" s="173">
        <v>0</v>
      </c>
      <c r="O346" s="173">
        <v>1</v>
      </c>
      <c r="P346" s="173">
        <v>1</v>
      </c>
      <c r="Q346" s="173">
        <v>9</v>
      </c>
      <c r="R346" s="173">
        <v>1</v>
      </c>
      <c r="S346" s="175">
        <v>3462900</v>
      </c>
      <c r="T346" s="173">
        <v>0</v>
      </c>
      <c r="U346" s="173">
        <v>1</v>
      </c>
      <c r="V346" s="173">
        <v>0</v>
      </c>
      <c r="W346" s="211"/>
      <c r="X346" s="173">
        <v>0</v>
      </c>
      <c r="Y346" s="175">
        <v>0</v>
      </c>
      <c r="Z346" s="174">
        <f>S346*R346*K346*EXP(-Definitions!$E$4*tidycapex!V346)*U346</f>
        <v>3462900</v>
      </c>
      <c r="AA346" s="174">
        <f>CEILING(Z346/Definitions!$F$10,10)</f>
        <v>67900</v>
      </c>
      <c r="AB346" s="176">
        <v>1</v>
      </c>
      <c r="AC346" s="177" t="s">
        <v>244</v>
      </c>
      <c r="AD346" s="177" t="s">
        <v>567</v>
      </c>
    </row>
    <row r="347" spans="1:30" s="8" customFormat="1" ht="48" x14ac:dyDescent="0.25">
      <c r="A347" s="170">
        <v>262</v>
      </c>
      <c r="B347" s="171" t="s">
        <v>245</v>
      </c>
      <c r="C347" s="171" t="s">
        <v>65</v>
      </c>
      <c r="D347" s="172" t="s">
        <v>236</v>
      </c>
      <c r="E347" s="171" t="s">
        <v>249</v>
      </c>
      <c r="F347" s="171" t="s">
        <v>141</v>
      </c>
      <c r="G347" s="171" t="s">
        <v>246</v>
      </c>
      <c r="H347" s="171" t="s">
        <v>524</v>
      </c>
      <c r="I347" s="171" t="s">
        <v>141</v>
      </c>
      <c r="J347" s="173">
        <v>2006</v>
      </c>
      <c r="K347" s="174">
        <v>1</v>
      </c>
      <c r="L347" s="211"/>
      <c r="M347" s="173" t="s">
        <v>236</v>
      </c>
      <c r="N347" s="173">
        <v>0</v>
      </c>
      <c r="O347" s="173">
        <v>1</v>
      </c>
      <c r="P347" s="173">
        <v>1</v>
      </c>
      <c r="Q347" s="173">
        <v>9</v>
      </c>
      <c r="R347" s="173">
        <v>1</v>
      </c>
      <c r="S347" s="175">
        <v>1904600</v>
      </c>
      <c r="T347" s="173">
        <v>0</v>
      </c>
      <c r="U347" s="173">
        <v>1</v>
      </c>
      <c r="V347" s="173">
        <v>0</v>
      </c>
      <c r="W347" s="211"/>
      <c r="X347" s="173">
        <v>0</v>
      </c>
      <c r="Y347" s="175">
        <v>0</v>
      </c>
      <c r="Z347" s="174">
        <f>S347*R347*K347*EXP(-Definitions!$E$4*tidycapex!V347)*U347</f>
        <v>1904600</v>
      </c>
      <c r="AA347" s="174">
        <f>CEILING(Z347/Definitions!$F$10,10)</f>
        <v>37350</v>
      </c>
      <c r="AB347" s="176">
        <v>1</v>
      </c>
      <c r="AC347" s="177" t="s">
        <v>247</v>
      </c>
      <c r="AD347" s="177" t="s">
        <v>568</v>
      </c>
    </row>
    <row r="348" spans="1:30" s="8" customFormat="1" ht="60" x14ac:dyDescent="0.25">
      <c r="A348" s="170">
        <v>263</v>
      </c>
      <c r="B348" s="171" t="s">
        <v>262</v>
      </c>
      <c r="C348" s="171" t="s">
        <v>40</v>
      </c>
      <c r="D348" s="172">
        <v>1</v>
      </c>
      <c r="E348" s="171" t="s">
        <v>249</v>
      </c>
      <c r="F348" s="171" t="s">
        <v>141</v>
      </c>
      <c r="G348" s="171" t="s">
        <v>578</v>
      </c>
      <c r="H348" s="171" t="s">
        <v>257</v>
      </c>
      <c r="I348" s="171" t="s">
        <v>141</v>
      </c>
      <c r="J348" s="173">
        <v>2006</v>
      </c>
      <c r="K348" s="174">
        <v>15180</v>
      </c>
      <c r="L348" s="211"/>
      <c r="M348" s="173" t="s">
        <v>139</v>
      </c>
      <c r="N348" s="173">
        <v>3</v>
      </c>
      <c r="O348" s="173">
        <v>1</v>
      </c>
      <c r="P348" s="173">
        <v>0</v>
      </c>
      <c r="Q348" s="173">
        <v>5</v>
      </c>
      <c r="R348" s="173">
        <v>1</v>
      </c>
      <c r="S348" s="175">
        <v>4000</v>
      </c>
      <c r="T348" s="173">
        <v>0</v>
      </c>
      <c r="U348" s="173">
        <v>0.25</v>
      </c>
      <c r="V348" s="173">
        <v>0</v>
      </c>
      <c r="W348" s="211"/>
      <c r="X348" s="173">
        <v>1</v>
      </c>
      <c r="Y348" s="175">
        <v>452890</v>
      </c>
      <c r="Z348" s="174">
        <f>S348*R348*K348*EXP(-Definitions!$E$4*tidycapex!V348)*U348</f>
        <v>15180000</v>
      </c>
      <c r="AA348" s="174">
        <f>CEILING(Z348/Definitions!$F$10,10)</f>
        <v>297650</v>
      </c>
      <c r="AB348" s="176">
        <v>2</v>
      </c>
      <c r="AC348" s="177" t="s">
        <v>354</v>
      </c>
      <c r="AD348" s="177" t="s">
        <v>264</v>
      </c>
    </row>
    <row r="349" spans="1:30" s="8" customFormat="1" ht="36" x14ac:dyDescent="0.25">
      <c r="A349" s="170">
        <v>264</v>
      </c>
      <c r="B349" s="171" t="s">
        <v>365</v>
      </c>
      <c r="C349" s="171" t="s">
        <v>40</v>
      </c>
      <c r="D349" s="172">
        <v>1</v>
      </c>
      <c r="E349" s="171" t="s">
        <v>194</v>
      </c>
      <c r="F349" s="171" t="s">
        <v>141</v>
      </c>
      <c r="G349" s="171" t="s">
        <v>256</v>
      </c>
      <c r="H349" s="171" t="s">
        <v>257</v>
      </c>
      <c r="I349" s="171" t="s">
        <v>141</v>
      </c>
      <c r="J349" s="173">
        <v>2006</v>
      </c>
      <c r="K349" s="174">
        <v>1</v>
      </c>
      <c r="L349" s="211"/>
      <c r="M349" s="173" t="s">
        <v>236</v>
      </c>
      <c r="N349" s="173">
        <v>5</v>
      </c>
      <c r="O349" s="173">
        <v>1</v>
      </c>
      <c r="P349" s="173">
        <v>1</v>
      </c>
      <c r="Q349" s="173">
        <v>5</v>
      </c>
      <c r="R349" s="173">
        <v>1</v>
      </c>
      <c r="S349" s="175">
        <v>0</v>
      </c>
      <c r="T349" s="173">
        <v>0</v>
      </c>
      <c r="U349" s="173">
        <v>0</v>
      </c>
      <c r="V349" s="173">
        <v>0</v>
      </c>
      <c r="W349" s="211"/>
      <c r="X349" s="173">
        <v>1</v>
      </c>
      <c r="Y349" s="175">
        <v>19300</v>
      </c>
      <c r="Z349" s="174">
        <f>S349*R349*K349*EXP(-Definitions!$E$4*tidycapex!V349)*U349</f>
        <v>0</v>
      </c>
      <c r="AA349" s="174">
        <f>CEILING(Z349/Definitions!$F$10,10)</f>
        <v>0</v>
      </c>
      <c r="AB349" s="176">
        <v>0</v>
      </c>
      <c r="AC349" s="177" t="s">
        <v>597</v>
      </c>
      <c r="AD349" s="177" t="s">
        <v>573</v>
      </c>
    </row>
    <row r="350" spans="1:30" s="8" customFormat="1" ht="72" x14ac:dyDescent="0.25">
      <c r="A350" s="170">
        <v>265</v>
      </c>
      <c r="B350" s="171" t="s">
        <v>702</v>
      </c>
      <c r="C350" s="171" t="s">
        <v>40</v>
      </c>
      <c r="D350" s="172">
        <v>1</v>
      </c>
      <c r="E350" s="171" t="s">
        <v>249</v>
      </c>
      <c r="F350" s="171" t="s">
        <v>141</v>
      </c>
      <c r="G350" s="171" t="s">
        <v>265</v>
      </c>
      <c r="H350" s="171" t="s">
        <v>266</v>
      </c>
      <c r="I350" s="171" t="s">
        <v>141</v>
      </c>
      <c r="J350" s="173">
        <v>2006</v>
      </c>
      <c r="K350" s="173">
        <v>1</v>
      </c>
      <c r="L350" s="173"/>
      <c r="M350" s="173" t="s">
        <v>236</v>
      </c>
      <c r="N350" s="173">
        <v>5</v>
      </c>
      <c r="O350" s="173">
        <v>3</v>
      </c>
      <c r="P350" s="173">
        <v>1</v>
      </c>
      <c r="Q350" s="173">
        <v>5</v>
      </c>
      <c r="R350" s="173">
        <v>1</v>
      </c>
      <c r="S350" s="175">
        <v>3276000</v>
      </c>
      <c r="T350" s="173">
        <v>25</v>
      </c>
      <c r="U350" s="173">
        <v>0</v>
      </c>
      <c r="V350" s="173">
        <v>2</v>
      </c>
      <c r="W350" s="211"/>
      <c r="X350" s="173">
        <v>1</v>
      </c>
      <c r="Y350" s="175">
        <v>638200</v>
      </c>
      <c r="Z350" s="174">
        <f>S350*R350*K350*EXP(-Definitions!$E$4*tidycapex!V350)*U350</f>
        <v>0</v>
      </c>
      <c r="AA350" s="174">
        <f>CEILING(Z350/Definitions!$F$10,10)</f>
        <v>0</v>
      </c>
      <c r="AB350" s="176">
        <v>2</v>
      </c>
      <c r="AC350" s="177" t="s">
        <v>267</v>
      </c>
      <c r="AD350" s="177" t="s">
        <v>268</v>
      </c>
    </row>
    <row r="351" spans="1:30" s="8" customFormat="1" ht="72" x14ac:dyDescent="0.25">
      <c r="A351" s="170">
        <v>265</v>
      </c>
      <c r="B351" s="171" t="s">
        <v>702</v>
      </c>
      <c r="C351" s="171" t="s">
        <v>40</v>
      </c>
      <c r="D351" s="172">
        <v>1</v>
      </c>
      <c r="E351" s="171" t="s">
        <v>249</v>
      </c>
      <c r="F351" s="171" t="s">
        <v>141</v>
      </c>
      <c r="G351" s="171" t="s">
        <v>265</v>
      </c>
      <c r="H351" s="171" t="s">
        <v>266</v>
      </c>
      <c r="I351" s="171" t="s">
        <v>141</v>
      </c>
      <c r="J351" s="173">
        <v>2006</v>
      </c>
      <c r="K351" s="174">
        <v>1</v>
      </c>
      <c r="L351" s="211"/>
      <c r="M351" s="173" t="s">
        <v>236</v>
      </c>
      <c r="N351" s="173">
        <v>5</v>
      </c>
      <c r="O351" s="173">
        <v>3</v>
      </c>
      <c r="P351" s="173">
        <v>1</v>
      </c>
      <c r="Q351" s="173">
        <v>5</v>
      </c>
      <c r="R351" s="173">
        <v>1</v>
      </c>
      <c r="S351" s="175">
        <v>3276000</v>
      </c>
      <c r="T351" s="173">
        <v>25</v>
      </c>
      <c r="U351" s="173">
        <v>1</v>
      </c>
      <c r="V351" s="173">
        <v>0</v>
      </c>
      <c r="W351" s="211"/>
      <c r="X351" s="173">
        <v>1</v>
      </c>
      <c r="Y351" s="175"/>
      <c r="Z351" s="174">
        <f>S351*R351*K351*EXP(-Definitions!$E$4*tidycapex!V351)*U351</f>
        <v>3276000</v>
      </c>
      <c r="AA351" s="174">
        <f>CEILING(Z351/Definitions!$F$10,10)</f>
        <v>64240</v>
      </c>
      <c r="AB351" s="176">
        <v>2</v>
      </c>
      <c r="AC351" s="177" t="s">
        <v>267</v>
      </c>
      <c r="AD351" s="177" t="s">
        <v>268</v>
      </c>
    </row>
    <row r="352" spans="1:30" s="8" customFormat="1" ht="72" x14ac:dyDescent="0.25">
      <c r="A352" s="170">
        <v>266</v>
      </c>
      <c r="B352" s="171" t="s">
        <v>260</v>
      </c>
      <c r="C352" s="171" t="s">
        <v>40</v>
      </c>
      <c r="D352" s="172">
        <v>1</v>
      </c>
      <c r="E352" s="171" t="s">
        <v>249</v>
      </c>
      <c r="F352" s="171" t="s">
        <v>141</v>
      </c>
      <c r="G352" s="171" t="s">
        <v>217</v>
      </c>
      <c r="H352" s="171" t="s">
        <v>218</v>
      </c>
      <c r="I352" s="171" t="s">
        <v>141</v>
      </c>
      <c r="J352" s="173">
        <v>2006</v>
      </c>
      <c r="K352" s="174">
        <v>102</v>
      </c>
      <c r="L352" s="211"/>
      <c r="M352" s="173" t="s">
        <v>261</v>
      </c>
      <c r="N352" s="173">
        <v>3</v>
      </c>
      <c r="O352" s="173">
        <v>1</v>
      </c>
      <c r="P352" s="173">
        <v>1</v>
      </c>
      <c r="Q352" s="173">
        <v>8</v>
      </c>
      <c r="R352" s="173">
        <v>1</v>
      </c>
      <c r="S352" s="175">
        <v>35000</v>
      </c>
      <c r="T352" s="173">
        <v>25</v>
      </c>
      <c r="U352" s="173">
        <v>1</v>
      </c>
      <c r="V352" s="173">
        <v>11</v>
      </c>
      <c r="W352" s="211"/>
      <c r="X352" s="173">
        <v>1</v>
      </c>
      <c r="Y352" s="175">
        <v>36540</v>
      </c>
      <c r="Z352" s="174">
        <f>S352*R352*K352*EXP(-Definitions!$E$4*tidycapex!V352)*U352</f>
        <v>3570000</v>
      </c>
      <c r="AA352" s="174">
        <f>CEILING(Z352/Definitions!$F$10,10)</f>
        <v>70000</v>
      </c>
      <c r="AB352" s="176">
        <v>1</v>
      </c>
      <c r="AC352" s="177" t="s">
        <v>574</v>
      </c>
      <c r="AD352" s="177" t="s">
        <v>575</v>
      </c>
    </row>
    <row r="353" spans="1:30" s="8" customFormat="1" ht="24" x14ac:dyDescent="0.25">
      <c r="A353" s="170">
        <v>267</v>
      </c>
      <c r="B353" s="171" t="s">
        <v>368</v>
      </c>
      <c r="C353" s="171" t="s">
        <v>40</v>
      </c>
      <c r="D353" s="172">
        <v>1</v>
      </c>
      <c r="E353" s="171" t="s">
        <v>249</v>
      </c>
      <c r="F353" s="171" t="s">
        <v>141</v>
      </c>
      <c r="G353" s="171" t="s">
        <v>226</v>
      </c>
      <c r="H353" s="171" t="s">
        <v>226</v>
      </c>
      <c r="I353" s="171" t="s">
        <v>141</v>
      </c>
      <c r="J353" s="173">
        <v>2006</v>
      </c>
      <c r="K353" s="174">
        <v>2160</v>
      </c>
      <c r="L353" s="211"/>
      <c r="M353" s="173" t="s">
        <v>139</v>
      </c>
      <c r="N353" s="173">
        <v>3</v>
      </c>
      <c r="O353" s="173">
        <v>1</v>
      </c>
      <c r="P353" s="173">
        <v>1</v>
      </c>
      <c r="Q353" s="173">
        <v>5</v>
      </c>
      <c r="R353" s="173">
        <v>0.2</v>
      </c>
      <c r="S353" s="175">
        <v>2000</v>
      </c>
      <c r="T353" s="173">
        <v>25</v>
      </c>
      <c r="U353" s="173">
        <v>1</v>
      </c>
      <c r="V353" s="173">
        <v>0</v>
      </c>
      <c r="W353" s="211"/>
      <c r="X353" s="173">
        <v>0</v>
      </c>
      <c r="Y353" s="175">
        <v>0</v>
      </c>
      <c r="Z353" s="174">
        <f>S353*R353*K353*EXP(-Definitions!$E$4*tidycapex!V353)*U353</f>
        <v>864000</v>
      </c>
      <c r="AA353" s="174">
        <f>CEILING(Z353/Definitions!$F$10,10)</f>
        <v>16950</v>
      </c>
      <c r="AB353" s="176">
        <v>1</v>
      </c>
      <c r="AC353" s="177" t="s">
        <v>600</v>
      </c>
      <c r="AD353" s="177" t="s">
        <v>601</v>
      </c>
    </row>
    <row r="354" spans="1:30" s="8" customFormat="1" ht="48" x14ac:dyDescent="0.25">
      <c r="A354" s="170">
        <v>267</v>
      </c>
      <c r="B354" s="171" t="s">
        <v>368</v>
      </c>
      <c r="C354" s="171" t="s">
        <v>40</v>
      </c>
      <c r="D354" s="172">
        <v>1</v>
      </c>
      <c r="E354" s="171" t="s">
        <v>249</v>
      </c>
      <c r="F354" s="171" t="s">
        <v>141</v>
      </c>
      <c r="G354" s="171" t="s">
        <v>226</v>
      </c>
      <c r="H354" s="171" t="s">
        <v>226</v>
      </c>
      <c r="I354" s="171" t="s">
        <v>141</v>
      </c>
      <c r="J354" s="173">
        <v>2006</v>
      </c>
      <c r="K354" s="174">
        <v>2160</v>
      </c>
      <c r="L354" s="211"/>
      <c r="M354" s="173" t="s">
        <v>139</v>
      </c>
      <c r="N354" s="173">
        <v>0</v>
      </c>
      <c r="O354" s="173">
        <v>1</v>
      </c>
      <c r="P354" s="173">
        <v>1</v>
      </c>
      <c r="Q354" s="173">
        <v>8</v>
      </c>
      <c r="R354" s="173">
        <v>1</v>
      </c>
      <c r="S354" s="175">
        <v>2000</v>
      </c>
      <c r="T354" s="173">
        <v>25</v>
      </c>
      <c r="U354" s="173">
        <v>1</v>
      </c>
      <c r="V354" s="173">
        <v>6</v>
      </c>
      <c r="W354" s="211"/>
      <c r="X354" s="173">
        <v>0</v>
      </c>
      <c r="Y354" s="175">
        <v>0</v>
      </c>
      <c r="Z354" s="174">
        <f>S354*R354*K354*EXP(-Definitions!$E$4*tidycapex!V354)*U354</f>
        <v>4320000</v>
      </c>
      <c r="AA354" s="174">
        <f>CEILING(Z354/Definitions!$F$10,10)</f>
        <v>84710</v>
      </c>
      <c r="AB354" s="176">
        <v>1</v>
      </c>
      <c r="AC354" s="177" t="s">
        <v>576</v>
      </c>
      <c r="AD354" s="177" t="s">
        <v>577</v>
      </c>
    </row>
    <row r="355" spans="1:30" s="8" customFormat="1" ht="15" x14ac:dyDescent="0.25">
      <c r="A355" s="170">
        <v>268</v>
      </c>
      <c r="B355" s="171" t="s">
        <v>369</v>
      </c>
      <c r="C355" s="171" t="s">
        <v>40</v>
      </c>
      <c r="D355" s="172">
        <v>1</v>
      </c>
      <c r="E355" s="171" t="s">
        <v>249</v>
      </c>
      <c r="F355" s="171" t="s">
        <v>141</v>
      </c>
      <c r="G355" s="171" t="s">
        <v>226</v>
      </c>
      <c r="H355" s="171" t="s">
        <v>226</v>
      </c>
      <c r="I355" s="171" t="s">
        <v>141</v>
      </c>
      <c r="J355" s="173">
        <v>2006</v>
      </c>
      <c r="K355" s="174">
        <v>24400</v>
      </c>
      <c r="L355" s="211"/>
      <c r="M355" s="173" t="s">
        <v>139</v>
      </c>
      <c r="N355" s="173">
        <v>5</v>
      </c>
      <c r="O355" s="173">
        <v>1</v>
      </c>
      <c r="P355" s="173">
        <v>1</v>
      </c>
      <c r="Q355" s="173">
        <v>2</v>
      </c>
      <c r="R355" s="173">
        <v>0.05</v>
      </c>
      <c r="S355" s="175">
        <v>2500</v>
      </c>
      <c r="T355" s="173">
        <v>50</v>
      </c>
      <c r="U355" s="173">
        <v>1</v>
      </c>
      <c r="V355" s="173">
        <v>0</v>
      </c>
      <c r="W355" s="211"/>
      <c r="X355" s="173">
        <v>0</v>
      </c>
      <c r="Y355" s="175">
        <v>0</v>
      </c>
      <c r="Z355" s="174">
        <f>S355*R355*K355*EXP(-Definitions!$E$4*tidycapex!V355)*U355</f>
        <v>3050000</v>
      </c>
      <c r="AA355" s="174">
        <f>CEILING(Z355/Definitions!$F$10,10)</f>
        <v>59810</v>
      </c>
      <c r="AB355" s="176">
        <v>1</v>
      </c>
      <c r="AC355" s="177" t="s">
        <v>598</v>
      </c>
      <c r="AD355" s="177" t="s">
        <v>599</v>
      </c>
    </row>
    <row r="356" spans="1:30" s="8" customFormat="1" ht="48" x14ac:dyDescent="0.25">
      <c r="A356" s="170">
        <v>269</v>
      </c>
      <c r="B356" s="171" t="s">
        <v>269</v>
      </c>
      <c r="C356" s="171" t="s">
        <v>40</v>
      </c>
      <c r="D356" s="172" t="s">
        <v>236</v>
      </c>
      <c r="E356" s="171" t="s">
        <v>249</v>
      </c>
      <c r="F356" s="171" t="s">
        <v>141</v>
      </c>
      <c r="G356" s="171" t="s">
        <v>364</v>
      </c>
      <c r="H356" s="171" t="s">
        <v>364</v>
      </c>
      <c r="I356" s="171" t="s">
        <v>141</v>
      </c>
      <c r="J356" s="173">
        <v>2006</v>
      </c>
      <c r="K356" s="174">
        <v>1</v>
      </c>
      <c r="L356" s="211"/>
      <c r="M356" s="173" t="s">
        <v>236</v>
      </c>
      <c r="N356" s="173">
        <v>3</v>
      </c>
      <c r="O356" s="173">
        <v>2</v>
      </c>
      <c r="P356" s="173">
        <v>1</v>
      </c>
      <c r="Q356" s="173">
        <v>5</v>
      </c>
      <c r="R356" s="173">
        <v>1</v>
      </c>
      <c r="S356" s="175">
        <v>2237000</v>
      </c>
      <c r="T356" s="173">
        <v>0</v>
      </c>
      <c r="U356" s="173">
        <v>1</v>
      </c>
      <c r="V356" s="173">
        <v>0</v>
      </c>
      <c r="W356" s="211"/>
      <c r="X356" s="173">
        <v>0</v>
      </c>
      <c r="Y356" s="175">
        <v>0</v>
      </c>
      <c r="Z356" s="174">
        <f>S356*R356*K356*EXP(-Definitions!$E$4*tidycapex!V356)*U356</f>
        <v>2237000</v>
      </c>
      <c r="AA356" s="174">
        <f>CEILING(Z356/Definitions!$F$10,10)</f>
        <v>43870</v>
      </c>
      <c r="AB356" s="176">
        <v>1</v>
      </c>
      <c r="AC356" s="177" t="s">
        <v>372</v>
      </c>
      <c r="AD356" s="177" t="s">
        <v>372</v>
      </c>
    </row>
    <row r="357" spans="1:30" s="8" customFormat="1" ht="24" x14ac:dyDescent="0.25">
      <c r="A357" s="170">
        <v>270</v>
      </c>
      <c r="B357" s="171" t="s">
        <v>238</v>
      </c>
      <c r="C357" s="171" t="s">
        <v>40</v>
      </c>
      <c r="D357" s="172" t="s">
        <v>236</v>
      </c>
      <c r="E357" s="171" t="s">
        <v>249</v>
      </c>
      <c r="F357" s="171" t="s">
        <v>141</v>
      </c>
      <c r="G357" s="171" t="s">
        <v>239</v>
      </c>
      <c r="H357" s="171" t="s">
        <v>524</v>
      </c>
      <c r="I357" s="171" t="s">
        <v>141</v>
      </c>
      <c r="J357" s="173">
        <v>2006</v>
      </c>
      <c r="K357" s="174">
        <v>1</v>
      </c>
      <c r="L357" s="211"/>
      <c r="M357" s="173" t="s">
        <v>236</v>
      </c>
      <c r="N357" s="173">
        <v>0</v>
      </c>
      <c r="O357" s="173">
        <v>1</v>
      </c>
      <c r="P357" s="173">
        <v>1</v>
      </c>
      <c r="Q357" s="173">
        <v>9</v>
      </c>
      <c r="R357" s="173">
        <v>1</v>
      </c>
      <c r="S357" s="175">
        <v>2460700</v>
      </c>
      <c r="T357" s="173">
        <v>0</v>
      </c>
      <c r="U357" s="173">
        <v>1</v>
      </c>
      <c r="V357" s="173">
        <v>0</v>
      </c>
      <c r="W357" s="211"/>
      <c r="X357" s="173">
        <v>0</v>
      </c>
      <c r="Y357" s="175">
        <v>0</v>
      </c>
      <c r="Z357" s="174">
        <f>S357*R357*K357*EXP(-Definitions!$E$4*tidycapex!V357)*U357</f>
        <v>2460700</v>
      </c>
      <c r="AA357" s="174">
        <f>CEILING(Z357/Definitions!$F$10,10)</f>
        <v>48250</v>
      </c>
      <c r="AB357" s="176">
        <v>1</v>
      </c>
      <c r="AC357" s="177" t="s">
        <v>240</v>
      </c>
      <c r="AD357" s="177" t="s">
        <v>241</v>
      </c>
    </row>
    <row r="358" spans="1:30" s="8" customFormat="1" ht="36" x14ac:dyDescent="0.25">
      <c r="A358" s="170">
        <v>271</v>
      </c>
      <c r="B358" s="171" t="s">
        <v>242</v>
      </c>
      <c r="C358" s="171" t="s">
        <v>40</v>
      </c>
      <c r="D358" s="172" t="s">
        <v>236</v>
      </c>
      <c r="E358" s="171" t="s">
        <v>249</v>
      </c>
      <c r="F358" s="171" t="s">
        <v>141</v>
      </c>
      <c r="G358" s="171" t="s">
        <v>243</v>
      </c>
      <c r="H358" s="171" t="s">
        <v>524</v>
      </c>
      <c r="I358" s="171" t="s">
        <v>141</v>
      </c>
      <c r="J358" s="173">
        <v>2006</v>
      </c>
      <c r="K358" s="174">
        <v>1</v>
      </c>
      <c r="L358" s="211"/>
      <c r="M358" s="173" t="s">
        <v>236</v>
      </c>
      <c r="N358" s="173">
        <v>0</v>
      </c>
      <c r="O358" s="173">
        <v>1</v>
      </c>
      <c r="P358" s="173">
        <v>1</v>
      </c>
      <c r="Q358" s="173">
        <v>9</v>
      </c>
      <c r="R358" s="173">
        <v>1</v>
      </c>
      <c r="S358" s="175">
        <v>2706800</v>
      </c>
      <c r="T358" s="173">
        <v>0</v>
      </c>
      <c r="U358" s="173">
        <v>1</v>
      </c>
      <c r="V358" s="173">
        <v>0</v>
      </c>
      <c r="W358" s="211"/>
      <c r="X358" s="173">
        <v>0</v>
      </c>
      <c r="Y358" s="175">
        <v>0</v>
      </c>
      <c r="Z358" s="174">
        <f>S358*R358*K358*EXP(-Definitions!$E$4*tidycapex!V358)*U358</f>
        <v>2706800</v>
      </c>
      <c r="AA358" s="174">
        <f>CEILING(Z358/Definitions!$F$10,10)</f>
        <v>53080</v>
      </c>
      <c r="AB358" s="176">
        <v>1</v>
      </c>
      <c r="AC358" s="177" t="s">
        <v>244</v>
      </c>
      <c r="AD358" s="177" t="s">
        <v>567</v>
      </c>
    </row>
    <row r="359" spans="1:30" s="8" customFormat="1" ht="48" x14ac:dyDescent="0.25">
      <c r="A359" s="170">
        <v>272</v>
      </c>
      <c r="B359" s="171" t="s">
        <v>245</v>
      </c>
      <c r="C359" s="171" t="s">
        <v>40</v>
      </c>
      <c r="D359" s="172" t="s">
        <v>236</v>
      </c>
      <c r="E359" s="171" t="s">
        <v>249</v>
      </c>
      <c r="F359" s="171" t="s">
        <v>141</v>
      </c>
      <c r="G359" s="171" t="s">
        <v>246</v>
      </c>
      <c r="H359" s="171" t="s">
        <v>524</v>
      </c>
      <c r="I359" s="171" t="s">
        <v>141</v>
      </c>
      <c r="J359" s="173">
        <v>2006</v>
      </c>
      <c r="K359" s="174">
        <v>1</v>
      </c>
      <c r="L359" s="211"/>
      <c r="M359" s="173" t="s">
        <v>236</v>
      </c>
      <c r="N359" s="173">
        <v>0</v>
      </c>
      <c r="O359" s="173">
        <v>1</v>
      </c>
      <c r="P359" s="173">
        <v>1</v>
      </c>
      <c r="Q359" s="173">
        <v>9</v>
      </c>
      <c r="R359" s="173">
        <v>1</v>
      </c>
      <c r="S359" s="175">
        <v>1488800</v>
      </c>
      <c r="T359" s="173">
        <v>0</v>
      </c>
      <c r="U359" s="173">
        <v>1</v>
      </c>
      <c r="V359" s="173">
        <v>0</v>
      </c>
      <c r="W359" s="211"/>
      <c r="X359" s="173">
        <v>0</v>
      </c>
      <c r="Y359" s="175">
        <v>0</v>
      </c>
      <c r="Z359" s="174">
        <f>S359*R359*K359*EXP(-Definitions!$E$4*tidycapex!V359)*U359</f>
        <v>1488800</v>
      </c>
      <c r="AA359" s="174">
        <f>CEILING(Z359/Definitions!$F$10,10)</f>
        <v>29200</v>
      </c>
      <c r="AB359" s="176">
        <v>1</v>
      </c>
      <c r="AC359" s="177" t="s">
        <v>247</v>
      </c>
      <c r="AD359" s="177" t="s">
        <v>568</v>
      </c>
    </row>
    <row r="360" spans="1:30" s="8" customFormat="1" ht="36" x14ac:dyDescent="0.25">
      <c r="A360" s="170">
        <v>273</v>
      </c>
      <c r="B360" s="171" t="s">
        <v>262</v>
      </c>
      <c r="C360" s="171" t="s">
        <v>132</v>
      </c>
      <c r="D360" s="172">
        <v>1</v>
      </c>
      <c r="E360" s="171" t="s">
        <v>249</v>
      </c>
      <c r="F360" s="171" t="s">
        <v>141</v>
      </c>
      <c r="G360" s="171" t="s">
        <v>578</v>
      </c>
      <c r="H360" s="171" t="s">
        <v>257</v>
      </c>
      <c r="I360" s="171" t="s">
        <v>141</v>
      </c>
      <c r="J360" s="173">
        <v>2016</v>
      </c>
      <c r="K360" s="174">
        <v>10800</v>
      </c>
      <c r="L360" s="211"/>
      <c r="M360" s="173" t="s">
        <v>139</v>
      </c>
      <c r="N360" s="173">
        <v>2</v>
      </c>
      <c r="O360" s="173">
        <v>1</v>
      </c>
      <c r="P360" s="173">
        <v>0</v>
      </c>
      <c r="Q360" s="173">
        <v>2</v>
      </c>
      <c r="R360" s="173">
        <v>1</v>
      </c>
      <c r="S360" s="175">
        <v>4000</v>
      </c>
      <c r="T360" s="173">
        <v>0</v>
      </c>
      <c r="U360" s="173">
        <v>0.05</v>
      </c>
      <c r="V360" s="173">
        <v>0</v>
      </c>
      <c r="W360" s="211"/>
      <c r="X360" s="173">
        <v>1</v>
      </c>
      <c r="Y360" s="175">
        <v>311540</v>
      </c>
      <c r="Z360" s="174">
        <f>S360*R360*K360*EXP(-Definitions!$E$4*tidycapex!V360)*U360</f>
        <v>2160000</v>
      </c>
      <c r="AA360" s="174">
        <f>CEILING(Z360/Definitions!$F$10,10)</f>
        <v>42360</v>
      </c>
      <c r="AB360" s="176">
        <v>2</v>
      </c>
      <c r="AC360" s="177" t="s">
        <v>349</v>
      </c>
      <c r="AD360" s="177" t="s">
        <v>350</v>
      </c>
    </row>
    <row r="361" spans="1:30" s="8" customFormat="1" ht="72" x14ac:dyDescent="0.25">
      <c r="A361" s="170">
        <v>274</v>
      </c>
      <c r="B361" s="171" t="s">
        <v>702</v>
      </c>
      <c r="C361" s="171" t="s">
        <v>132</v>
      </c>
      <c r="D361" s="172">
        <v>1</v>
      </c>
      <c r="E361" s="171" t="s">
        <v>249</v>
      </c>
      <c r="F361" s="171" t="s">
        <v>141</v>
      </c>
      <c r="G361" s="171" t="s">
        <v>265</v>
      </c>
      <c r="H361" s="171" t="s">
        <v>266</v>
      </c>
      <c r="I361" s="171" t="s">
        <v>141</v>
      </c>
      <c r="J361" s="173">
        <v>2016</v>
      </c>
      <c r="K361" s="174">
        <v>1</v>
      </c>
      <c r="L361" s="211"/>
      <c r="M361" s="173" t="s">
        <v>236</v>
      </c>
      <c r="N361" s="173">
        <v>5</v>
      </c>
      <c r="O361" s="173">
        <v>3</v>
      </c>
      <c r="P361" s="173">
        <v>1</v>
      </c>
      <c r="Q361" s="173">
        <v>5</v>
      </c>
      <c r="R361" s="173">
        <v>1</v>
      </c>
      <c r="S361" s="175">
        <v>1768000</v>
      </c>
      <c r="T361" s="173">
        <v>25</v>
      </c>
      <c r="U361" s="173">
        <v>0</v>
      </c>
      <c r="V361" s="173">
        <v>2</v>
      </c>
      <c r="W361" s="211"/>
      <c r="X361" s="173">
        <v>1</v>
      </c>
      <c r="Y361" s="175">
        <v>254200</v>
      </c>
      <c r="Z361" s="174">
        <f>S361*R361*K361*EXP(-Definitions!$E$4*tidycapex!V361)*U361</f>
        <v>0</v>
      </c>
      <c r="AA361" s="174">
        <f>CEILING(Z361/Definitions!$F$10,10)</f>
        <v>0</v>
      </c>
      <c r="AB361" s="176">
        <v>2</v>
      </c>
      <c r="AC361" s="177" t="s">
        <v>555</v>
      </c>
      <c r="AD361" s="177" t="s">
        <v>268</v>
      </c>
    </row>
    <row r="362" spans="1:30" s="8" customFormat="1" ht="72" x14ac:dyDescent="0.25">
      <c r="A362" s="170">
        <v>274</v>
      </c>
      <c r="B362" s="171" t="s">
        <v>702</v>
      </c>
      <c r="C362" s="171" t="s">
        <v>132</v>
      </c>
      <c r="D362" s="172">
        <v>1</v>
      </c>
      <c r="E362" s="171" t="s">
        <v>249</v>
      </c>
      <c r="F362" s="171" t="s">
        <v>141</v>
      </c>
      <c r="G362" s="171" t="s">
        <v>265</v>
      </c>
      <c r="H362" s="171" t="s">
        <v>266</v>
      </c>
      <c r="I362" s="171" t="s">
        <v>141</v>
      </c>
      <c r="J362" s="173">
        <v>2016</v>
      </c>
      <c r="K362" s="174">
        <v>1</v>
      </c>
      <c r="L362" s="211"/>
      <c r="M362" s="173" t="s">
        <v>236</v>
      </c>
      <c r="N362" s="173">
        <v>5</v>
      </c>
      <c r="O362" s="173">
        <v>3</v>
      </c>
      <c r="P362" s="173">
        <v>1</v>
      </c>
      <c r="Q362" s="173">
        <v>5</v>
      </c>
      <c r="R362" s="173">
        <v>1</v>
      </c>
      <c r="S362" s="175">
        <v>1768000</v>
      </c>
      <c r="T362" s="173">
        <v>25</v>
      </c>
      <c r="U362" s="173">
        <v>1</v>
      </c>
      <c r="V362" s="173">
        <v>0</v>
      </c>
      <c r="W362" s="211"/>
      <c r="X362" s="173">
        <v>1</v>
      </c>
      <c r="Y362" s="175"/>
      <c r="Z362" s="174">
        <f>S362*R362*K362*EXP(-Definitions!$E$4*tidycapex!V362)*U362</f>
        <v>1768000</v>
      </c>
      <c r="AA362" s="174">
        <f>CEILING(Z362/Definitions!$F$10,10)</f>
        <v>34670</v>
      </c>
      <c r="AB362" s="176">
        <v>2</v>
      </c>
      <c r="AC362" s="177" t="s">
        <v>555</v>
      </c>
      <c r="AD362" s="177" t="s">
        <v>268</v>
      </c>
    </row>
    <row r="363" spans="1:30" s="8" customFormat="1" ht="72" x14ac:dyDescent="0.25">
      <c r="A363" s="170">
        <v>275</v>
      </c>
      <c r="B363" s="171" t="s">
        <v>260</v>
      </c>
      <c r="C363" s="171" t="s">
        <v>132</v>
      </c>
      <c r="D363" s="172">
        <v>1</v>
      </c>
      <c r="E363" s="171" t="s">
        <v>249</v>
      </c>
      <c r="F363" s="171" t="s">
        <v>141</v>
      </c>
      <c r="G363" s="171" t="s">
        <v>217</v>
      </c>
      <c r="H363" s="171" t="s">
        <v>218</v>
      </c>
      <c r="I363" s="171" t="s">
        <v>141</v>
      </c>
      <c r="J363" s="173">
        <v>2016</v>
      </c>
      <c r="K363" s="174">
        <v>102</v>
      </c>
      <c r="L363" s="211"/>
      <c r="M363" s="173" t="s">
        <v>261</v>
      </c>
      <c r="N363" s="173">
        <v>3</v>
      </c>
      <c r="O363" s="173">
        <v>1</v>
      </c>
      <c r="P363" s="173">
        <v>1</v>
      </c>
      <c r="Q363" s="173">
        <v>8</v>
      </c>
      <c r="R363" s="173">
        <v>1</v>
      </c>
      <c r="S363" s="175">
        <v>35000</v>
      </c>
      <c r="T363" s="173">
        <v>25</v>
      </c>
      <c r="U363" s="173">
        <v>1</v>
      </c>
      <c r="V363" s="173">
        <v>11</v>
      </c>
      <c r="W363" s="211"/>
      <c r="X363" s="173">
        <v>1</v>
      </c>
      <c r="Y363" s="175">
        <v>14560</v>
      </c>
      <c r="Z363" s="174">
        <f>S363*R363*K363*EXP(-Definitions!$E$4*tidycapex!V363)*U363</f>
        <v>3570000</v>
      </c>
      <c r="AA363" s="174">
        <f>CEILING(Z363/Definitions!$F$10,10)</f>
        <v>70000</v>
      </c>
      <c r="AB363" s="176">
        <v>1</v>
      </c>
      <c r="AC363" s="177" t="s">
        <v>574</v>
      </c>
      <c r="AD363" s="177" t="s">
        <v>575</v>
      </c>
    </row>
    <row r="364" spans="1:30" s="8" customFormat="1" ht="24" x14ac:dyDescent="0.25">
      <c r="A364" s="170">
        <v>276</v>
      </c>
      <c r="B364" s="171" t="s">
        <v>368</v>
      </c>
      <c r="C364" s="171" t="s">
        <v>132</v>
      </c>
      <c r="D364" s="172">
        <v>1</v>
      </c>
      <c r="E364" s="171" t="s">
        <v>249</v>
      </c>
      <c r="F364" s="171" t="s">
        <v>141</v>
      </c>
      <c r="G364" s="171" t="s">
        <v>226</v>
      </c>
      <c r="H364" s="171" t="s">
        <v>226</v>
      </c>
      <c r="I364" s="171" t="s">
        <v>141</v>
      </c>
      <c r="J364" s="173">
        <v>2016</v>
      </c>
      <c r="K364" s="174">
        <v>10800</v>
      </c>
      <c r="L364" s="211"/>
      <c r="M364" s="173" t="s">
        <v>139</v>
      </c>
      <c r="N364" s="173">
        <v>3</v>
      </c>
      <c r="O364" s="173">
        <v>1</v>
      </c>
      <c r="P364" s="173">
        <v>1</v>
      </c>
      <c r="Q364" s="173">
        <v>5</v>
      </c>
      <c r="R364" s="173">
        <v>0.05</v>
      </c>
      <c r="S364" s="175">
        <v>2000</v>
      </c>
      <c r="T364" s="173">
        <v>25</v>
      </c>
      <c r="U364" s="173">
        <v>1</v>
      </c>
      <c r="V364" s="173">
        <v>0</v>
      </c>
      <c r="W364" s="211"/>
      <c r="X364" s="173">
        <v>0</v>
      </c>
      <c r="Y364" s="175">
        <v>0</v>
      </c>
      <c r="Z364" s="174">
        <f>S364*R364*K364*EXP(-Definitions!$E$4*tidycapex!V364)*U364</f>
        <v>1080000</v>
      </c>
      <c r="AA364" s="174">
        <f>CEILING(Z364/Definitions!$F$10,10)</f>
        <v>21180</v>
      </c>
      <c r="AB364" s="176">
        <v>1</v>
      </c>
      <c r="AC364" s="177" t="s">
        <v>600</v>
      </c>
      <c r="AD364" s="177" t="s">
        <v>601</v>
      </c>
    </row>
    <row r="365" spans="1:30" s="8" customFormat="1" ht="48" x14ac:dyDescent="0.25">
      <c r="A365" s="170">
        <v>276</v>
      </c>
      <c r="B365" s="171" t="s">
        <v>368</v>
      </c>
      <c r="C365" s="171" t="s">
        <v>132</v>
      </c>
      <c r="D365" s="172">
        <v>1</v>
      </c>
      <c r="E365" s="171" t="s">
        <v>249</v>
      </c>
      <c r="F365" s="171" t="s">
        <v>141</v>
      </c>
      <c r="G365" s="171" t="s">
        <v>226</v>
      </c>
      <c r="H365" s="171" t="s">
        <v>226</v>
      </c>
      <c r="I365" s="171" t="s">
        <v>141</v>
      </c>
      <c r="J365" s="173">
        <v>2016</v>
      </c>
      <c r="K365" s="174">
        <v>10800</v>
      </c>
      <c r="L365" s="211"/>
      <c r="M365" s="173" t="s">
        <v>139</v>
      </c>
      <c r="N365" s="173">
        <v>1</v>
      </c>
      <c r="O365" s="173">
        <v>1</v>
      </c>
      <c r="P365" s="173">
        <v>1</v>
      </c>
      <c r="Q365" s="173">
        <v>8</v>
      </c>
      <c r="R365" s="173">
        <v>0.5</v>
      </c>
      <c r="S365" s="175">
        <v>2000</v>
      </c>
      <c r="T365" s="173">
        <v>25</v>
      </c>
      <c r="U365" s="173">
        <v>1</v>
      </c>
      <c r="V365" s="173">
        <v>16</v>
      </c>
      <c r="W365" s="211"/>
      <c r="X365" s="173">
        <v>0</v>
      </c>
      <c r="Y365" s="175">
        <v>0</v>
      </c>
      <c r="Z365" s="174">
        <f>S365*R365*K365*EXP(-Definitions!$E$4*tidycapex!V365)*U365</f>
        <v>10800000</v>
      </c>
      <c r="AA365" s="174">
        <f>CEILING(Z365/Definitions!$F$10,10)</f>
        <v>211770</v>
      </c>
      <c r="AB365" s="176">
        <v>1</v>
      </c>
      <c r="AC365" s="177" t="s">
        <v>576</v>
      </c>
      <c r="AD365" s="177" t="s">
        <v>577</v>
      </c>
    </row>
    <row r="366" spans="1:30" s="8" customFormat="1" ht="36" x14ac:dyDescent="0.25">
      <c r="A366" s="170">
        <v>277</v>
      </c>
      <c r="B366" s="171" t="s">
        <v>227</v>
      </c>
      <c r="C366" s="171" t="s">
        <v>132</v>
      </c>
      <c r="D366" s="172" t="s">
        <v>225</v>
      </c>
      <c r="E366" s="171" t="s">
        <v>249</v>
      </c>
      <c r="F366" s="171" t="s">
        <v>141</v>
      </c>
      <c r="G366" s="171" t="s">
        <v>228</v>
      </c>
      <c r="H366" s="171" t="s">
        <v>229</v>
      </c>
      <c r="I366" s="171" t="s">
        <v>141</v>
      </c>
      <c r="J366" s="173">
        <v>2016</v>
      </c>
      <c r="K366" s="174">
        <v>450</v>
      </c>
      <c r="L366" s="211"/>
      <c r="M366" s="173" t="s">
        <v>230</v>
      </c>
      <c r="N366" s="173">
        <v>5</v>
      </c>
      <c r="O366" s="173">
        <v>3</v>
      </c>
      <c r="P366" s="173">
        <v>0</v>
      </c>
      <c r="Q366" s="173">
        <v>6</v>
      </c>
      <c r="R366" s="173">
        <v>1</v>
      </c>
      <c r="S366" s="175">
        <v>5000</v>
      </c>
      <c r="T366" s="173">
        <v>0</v>
      </c>
      <c r="U366" s="173">
        <v>1</v>
      </c>
      <c r="V366" s="173">
        <v>0</v>
      </c>
      <c r="W366" s="211"/>
      <c r="X366" s="173">
        <v>0</v>
      </c>
      <c r="Y366" s="175">
        <v>0</v>
      </c>
      <c r="Z366" s="174">
        <f>S366*R366*K366*EXP(-Definitions!$E$4*tidycapex!V366)*U366</f>
        <v>2250000</v>
      </c>
      <c r="AA366" s="174">
        <f>CEILING(Z366/Definitions!$F$10,10)</f>
        <v>44120</v>
      </c>
      <c r="AB366" s="176">
        <v>2</v>
      </c>
      <c r="AC366" s="177" t="s">
        <v>231</v>
      </c>
      <c r="AD366" s="177" t="s">
        <v>232</v>
      </c>
    </row>
    <row r="367" spans="1:30" s="8" customFormat="1" ht="84" x14ac:dyDescent="0.25">
      <c r="A367" s="170">
        <v>278</v>
      </c>
      <c r="B367" s="171" t="s">
        <v>269</v>
      </c>
      <c r="C367" s="171" t="s">
        <v>132</v>
      </c>
      <c r="D367" s="172" t="s">
        <v>236</v>
      </c>
      <c r="E367" s="171" t="s">
        <v>249</v>
      </c>
      <c r="F367" s="171" t="s">
        <v>141</v>
      </c>
      <c r="G367" s="171" t="s">
        <v>364</v>
      </c>
      <c r="H367" s="171" t="s">
        <v>364</v>
      </c>
      <c r="I367" s="171" t="s">
        <v>141</v>
      </c>
      <c r="J367" s="173">
        <v>2016</v>
      </c>
      <c r="K367" s="174">
        <v>1</v>
      </c>
      <c r="L367" s="211"/>
      <c r="M367" s="173" t="s">
        <v>236</v>
      </c>
      <c r="N367" s="173">
        <v>3</v>
      </c>
      <c r="O367" s="173">
        <v>2</v>
      </c>
      <c r="P367" s="173">
        <v>1</v>
      </c>
      <c r="Q367" s="173">
        <v>5</v>
      </c>
      <c r="R367" s="173">
        <v>1</v>
      </c>
      <c r="S367" s="175">
        <v>1088700</v>
      </c>
      <c r="T367" s="173">
        <v>0</v>
      </c>
      <c r="U367" s="173">
        <v>1</v>
      </c>
      <c r="V367" s="173">
        <v>0</v>
      </c>
      <c r="W367" s="211"/>
      <c r="X367" s="173">
        <v>0</v>
      </c>
      <c r="Y367" s="175">
        <v>0</v>
      </c>
      <c r="Z367" s="174">
        <f>S367*R367*K367*EXP(-Definitions!$E$4*tidycapex!V367)*U367</f>
        <v>1088700</v>
      </c>
      <c r="AA367" s="174">
        <f>CEILING(Z367/Definitions!$F$10,10)</f>
        <v>21350</v>
      </c>
      <c r="AB367" s="176">
        <v>1</v>
      </c>
      <c r="AC367" s="177" t="s">
        <v>374</v>
      </c>
      <c r="AD367" s="177" t="s">
        <v>375</v>
      </c>
    </row>
    <row r="368" spans="1:30" s="8" customFormat="1" ht="24" x14ac:dyDescent="0.25">
      <c r="A368" s="170">
        <v>279</v>
      </c>
      <c r="B368" s="171" t="s">
        <v>238</v>
      </c>
      <c r="C368" s="171" t="s">
        <v>132</v>
      </c>
      <c r="D368" s="172" t="s">
        <v>236</v>
      </c>
      <c r="E368" s="171" t="s">
        <v>249</v>
      </c>
      <c r="F368" s="171" t="s">
        <v>141</v>
      </c>
      <c r="G368" s="171" t="s">
        <v>239</v>
      </c>
      <c r="H368" s="171" t="s">
        <v>524</v>
      </c>
      <c r="I368" s="171" t="s">
        <v>141</v>
      </c>
      <c r="J368" s="173">
        <v>2016</v>
      </c>
      <c r="K368" s="174">
        <v>1</v>
      </c>
      <c r="L368" s="211"/>
      <c r="M368" s="173" t="s">
        <v>236</v>
      </c>
      <c r="N368" s="173">
        <v>0</v>
      </c>
      <c r="O368" s="173">
        <v>1</v>
      </c>
      <c r="P368" s="173">
        <v>1</v>
      </c>
      <c r="Q368" s="173">
        <v>9</v>
      </c>
      <c r="R368" s="173">
        <v>1</v>
      </c>
      <c r="S368" s="175">
        <v>834700</v>
      </c>
      <c r="T368" s="173">
        <v>0</v>
      </c>
      <c r="U368" s="173">
        <v>1</v>
      </c>
      <c r="V368" s="173">
        <v>0</v>
      </c>
      <c r="W368" s="211"/>
      <c r="X368" s="173">
        <v>0</v>
      </c>
      <c r="Y368" s="175">
        <v>0</v>
      </c>
      <c r="Z368" s="174">
        <f>S368*R368*K368*EXP(-Definitions!$E$4*tidycapex!V368)*U368</f>
        <v>834700</v>
      </c>
      <c r="AA368" s="174">
        <f>CEILING(Z368/Definitions!$F$10,10)</f>
        <v>16370</v>
      </c>
      <c r="AB368" s="176">
        <v>1</v>
      </c>
      <c r="AC368" s="177" t="s">
        <v>240</v>
      </c>
      <c r="AD368" s="177" t="s">
        <v>241</v>
      </c>
    </row>
    <row r="369" spans="1:30" s="8" customFormat="1" ht="36" x14ac:dyDescent="0.25">
      <c r="A369" s="170">
        <v>280</v>
      </c>
      <c r="B369" s="171" t="s">
        <v>242</v>
      </c>
      <c r="C369" s="171" t="s">
        <v>132</v>
      </c>
      <c r="D369" s="172" t="s">
        <v>236</v>
      </c>
      <c r="E369" s="171" t="s">
        <v>249</v>
      </c>
      <c r="F369" s="171" t="s">
        <v>141</v>
      </c>
      <c r="G369" s="171" t="s">
        <v>243</v>
      </c>
      <c r="H369" s="171" t="s">
        <v>524</v>
      </c>
      <c r="I369" s="171" t="s">
        <v>141</v>
      </c>
      <c r="J369" s="173">
        <v>2016</v>
      </c>
      <c r="K369" s="174">
        <v>1</v>
      </c>
      <c r="L369" s="211"/>
      <c r="M369" s="173" t="s">
        <v>236</v>
      </c>
      <c r="N369" s="173">
        <v>0</v>
      </c>
      <c r="O369" s="173">
        <v>1</v>
      </c>
      <c r="P369" s="173">
        <v>1</v>
      </c>
      <c r="Q369" s="173">
        <v>9</v>
      </c>
      <c r="R369" s="173">
        <v>1</v>
      </c>
      <c r="S369" s="175">
        <v>918200</v>
      </c>
      <c r="T369" s="173">
        <v>0</v>
      </c>
      <c r="U369" s="173">
        <v>1</v>
      </c>
      <c r="V369" s="173">
        <v>0</v>
      </c>
      <c r="W369" s="211"/>
      <c r="X369" s="173">
        <v>0</v>
      </c>
      <c r="Y369" s="175">
        <v>0</v>
      </c>
      <c r="Z369" s="174">
        <f>S369*R369*K369*EXP(-Definitions!$E$4*tidycapex!V369)*U369</f>
        <v>918200</v>
      </c>
      <c r="AA369" s="174">
        <f>CEILING(Z369/Definitions!$F$10,10)</f>
        <v>18010</v>
      </c>
      <c r="AB369" s="176">
        <v>1</v>
      </c>
      <c r="AC369" s="177" t="s">
        <v>244</v>
      </c>
      <c r="AD369" s="177" t="s">
        <v>567</v>
      </c>
    </row>
    <row r="370" spans="1:30" s="8" customFormat="1" ht="48" x14ac:dyDescent="0.25">
      <c r="A370" s="170">
        <v>281</v>
      </c>
      <c r="B370" s="171" t="s">
        <v>245</v>
      </c>
      <c r="C370" s="171" t="s">
        <v>132</v>
      </c>
      <c r="D370" s="172" t="s">
        <v>236</v>
      </c>
      <c r="E370" s="171" t="s">
        <v>249</v>
      </c>
      <c r="F370" s="171" t="s">
        <v>141</v>
      </c>
      <c r="G370" s="171" t="s">
        <v>246</v>
      </c>
      <c r="H370" s="171" t="s">
        <v>524</v>
      </c>
      <c r="I370" s="171" t="s">
        <v>141</v>
      </c>
      <c r="J370" s="173">
        <v>2016</v>
      </c>
      <c r="K370" s="174">
        <v>1</v>
      </c>
      <c r="L370" s="211"/>
      <c r="M370" s="173" t="s">
        <v>236</v>
      </c>
      <c r="N370" s="173">
        <v>0</v>
      </c>
      <c r="O370" s="173">
        <v>1</v>
      </c>
      <c r="P370" s="173">
        <v>1</v>
      </c>
      <c r="Q370" s="173">
        <v>9</v>
      </c>
      <c r="R370" s="173">
        <v>1</v>
      </c>
      <c r="S370" s="175">
        <v>505000</v>
      </c>
      <c r="T370" s="173">
        <v>0</v>
      </c>
      <c r="U370" s="173">
        <v>1</v>
      </c>
      <c r="V370" s="173">
        <v>0</v>
      </c>
      <c r="W370" s="211"/>
      <c r="X370" s="173">
        <v>0</v>
      </c>
      <c r="Y370" s="175">
        <v>0</v>
      </c>
      <c r="Z370" s="174">
        <f>S370*R370*K370*EXP(-Definitions!$E$4*tidycapex!V370)*U370</f>
        <v>505000</v>
      </c>
      <c r="AA370" s="174">
        <f>CEILING(Z370/Definitions!$F$10,10)</f>
        <v>9910</v>
      </c>
      <c r="AB370" s="176">
        <v>1</v>
      </c>
      <c r="AC370" s="177" t="s">
        <v>247</v>
      </c>
      <c r="AD370" s="177" t="s">
        <v>568</v>
      </c>
    </row>
    <row r="371" spans="1:30" s="8" customFormat="1" ht="60" x14ac:dyDescent="0.25">
      <c r="A371" s="170">
        <v>282</v>
      </c>
      <c r="B371" s="171" t="s">
        <v>262</v>
      </c>
      <c r="C371" s="171" t="s">
        <v>79</v>
      </c>
      <c r="D371" s="172">
        <v>1</v>
      </c>
      <c r="E371" s="171" t="s">
        <v>249</v>
      </c>
      <c r="F371" s="171" t="s">
        <v>142</v>
      </c>
      <c r="G371" s="171" t="s">
        <v>578</v>
      </c>
      <c r="H371" s="171" t="s">
        <v>257</v>
      </c>
      <c r="I371" s="171" t="s">
        <v>142</v>
      </c>
      <c r="J371" s="173">
        <v>2006</v>
      </c>
      <c r="K371" s="174">
        <v>5600</v>
      </c>
      <c r="L371" s="211"/>
      <c r="M371" s="173" t="s">
        <v>139</v>
      </c>
      <c r="N371" s="173">
        <v>2</v>
      </c>
      <c r="O371" s="173">
        <v>1</v>
      </c>
      <c r="P371" s="173">
        <v>0</v>
      </c>
      <c r="Q371" s="173">
        <v>2</v>
      </c>
      <c r="R371" s="173">
        <v>1</v>
      </c>
      <c r="S371" s="175">
        <v>4000</v>
      </c>
      <c r="T371" s="173">
        <v>0</v>
      </c>
      <c r="U371" s="173">
        <v>0.3</v>
      </c>
      <c r="V371" s="173">
        <v>0</v>
      </c>
      <c r="W371" s="211"/>
      <c r="X371" s="173">
        <v>0</v>
      </c>
      <c r="Y371" s="175">
        <v>0</v>
      </c>
      <c r="Z371" s="174">
        <f>S371*R371*K371*EXP(-Definitions!$E$4*tidycapex!V371)*U371</f>
        <v>6720000</v>
      </c>
      <c r="AA371" s="174">
        <f>CEILING(Z371/Definitions!$F$10,10)</f>
        <v>131770</v>
      </c>
      <c r="AB371" s="176">
        <v>2</v>
      </c>
      <c r="AC371" s="177" t="s">
        <v>354</v>
      </c>
      <c r="AD371" s="177" t="s">
        <v>264</v>
      </c>
    </row>
    <row r="372" spans="1:30" s="8" customFormat="1" ht="24" x14ac:dyDescent="0.25">
      <c r="A372" s="170">
        <v>283</v>
      </c>
      <c r="B372" s="171" t="s">
        <v>368</v>
      </c>
      <c r="C372" s="171" t="s">
        <v>79</v>
      </c>
      <c r="D372" s="172">
        <v>1</v>
      </c>
      <c r="E372" s="171" t="s">
        <v>249</v>
      </c>
      <c r="F372" s="171" t="s">
        <v>142</v>
      </c>
      <c r="G372" s="171" t="s">
        <v>226</v>
      </c>
      <c r="H372" s="171" t="s">
        <v>226</v>
      </c>
      <c r="I372" s="171" t="s">
        <v>142</v>
      </c>
      <c r="J372" s="173">
        <v>2006</v>
      </c>
      <c r="K372" s="174">
        <v>5600</v>
      </c>
      <c r="L372" s="211"/>
      <c r="M372" s="173" t="s">
        <v>139</v>
      </c>
      <c r="N372" s="173">
        <v>3</v>
      </c>
      <c r="O372" s="173">
        <v>1</v>
      </c>
      <c r="P372" s="173">
        <v>1</v>
      </c>
      <c r="Q372" s="173">
        <v>5</v>
      </c>
      <c r="R372" s="173">
        <v>0.05</v>
      </c>
      <c r="S372" s="175">
        <v>2000</v>
      </c>
      <c r="T372" s="173">
        <v>25</v>
      </c>
      <c r="U372" s="173">
        <v>1</v>
      </c>
      <c r="V372" s="173">
        <v>0</v>
      </c>
      <c r="W372" s="211"/>
      <c r="X372" s="173">
        <v>0</v>
      </c>
      <c r="Y372" s="175">
        <v>0</v>
      </c>
      <c r="Z372" s="174">
        <f>S372*R372*K372*EXP(-Definitions!$E$4*tidycapex!V372)*U372</f>
        <v>560000</v>
      </c>
      <c r="AA372" s="174">
        <f>CEILING(Z372/Definitions!$F$10,10)</f>
        <v>10990</v>
      </c>
      <c r="AB372" s="176">
        <v>1</v>
      </c>
      <c r="AC372" s="177" t="s">
        <v>600</v>
      </c>
      <c r="AD372" s="177" t="s">
        <v>601</v>
      </c>
    </row>
    <row r="373" spans="1:30" s="8" customFormat="1" ht="48" x14ac:dyDescent="0.25">
      <c r="A373" s="170">
        <v>283</v>
      </c>
      <c r="B373" s="171" t="s">
        <v>368</v>
      </c>
      <c r="C373" s="171" t="s">
        <v>79</v>
      </c>
      <c r="D373" s="172">
        <v>1</v>
      </c>
      <c r="E373" s="171" t="s">
        <v>249</v>
      </c>
      <c r="F373" s="171" t="s">
        <v>142</v>
      </c>
      <c r="G373" s="171" t="s">
        <v>226</v>
      </c>
      <c r="H373" s="171" t="s">
        <v>226</v>
      </c>
      <c r="I373" s="171" t="s">
        <v>142</v>
      </c>
      <c r="J373" s="173">
        <v>2006</v>
      </c>
      <c r="K373" s="174">
        <v>5600</v>
      </c>
      <c r="L373" s="211"/>
      <c r="M373" s="173" t="s">
        <v>139</v>
      </c>
      <c r="N373" s="173">
        <v>1</v>
      </c>
      <c r="O373" s="173">
        <v>1</v>
      </c>
      <c r="P373" s="173">
        <v>1</v>
      </c>
      <c r="Q373" s="173">
        <v>8</v>
      </c>
      <c r="R373" s="173">
        <v>0.5</v>
      </c>
      <c r="S373" s="175">
        <v>2000</v>
      </c>
      <c r="T373" s="173">
        <v>25</v>
      </c>
      <c r="U373" s="173">
        <v>1</v>
      </c>
      <c r="V373" s="173">
        <v>6</v>
      </c>
      <c r="W373" s="211"/>
      <c r="X373" s="173">
        <v>0</v>
      </c>
      <c r="Y373" s="175">
        <v>0</v>
      </c>
      <c r="Z373" s="174">
        <f>S373*R373*K373*EXP(-Definitions!$E$4*tidycapex!V373)*U373</f>
        <v>5600000</v>
      </c>
      <c r="AA373" s="174">
        <f>CEILING(Z373/Definitions!$F$10,10)</f>
        <v>109810</v>
      </c>
      <c r="AB373" s="176">
        <v>1</v>
      </c>
      <c r="AC373" s="177" t="s">
        <v>576</v>
      </c>
      <c r="AD373" s="177" t="s">
        <v>577</v>
      </c>
    </row>
    <row r="374" spans="1:30" s="8" customFormat="1" ht="72" x14ac:dyDescent="0.25">
      <c r="A374" s="170">
        <v>284</v>
      </c>
      <c r="B374" s="171" t="s">
        <v>269</v>
      </c>
      <c r="C374" s="171" t="s">
        <v>79</v>
      </c>
      <c r="D374" s="172" t="s">
        <v>236</v>
      </c>
      <c r="E374" s="171" t="s">
        <v>249</v>
      </c>
      <c r="F374" s="171" t="s">
        <v>142</v>
      </c>
      <c r="G374" s="171" t="s">
        <v>364</v>
      </c>
      <c r="H374" s="171" t="s">
        <v>364</v>
      </c>
      <c r="I374" s="171" t="s">
        <v>142</v>
      </c>
      <c r="J374" s="173">
        <v>2006</v>
      </c>
      <c r="K374" s="174">
        <v>1</v>
      </c>
      <c r="L374" s="211"/>
      <c r="M374" s="173" t="s">
        <v>236</v>
      </c>
      <c r="N374" s="173">
        <v>3</v>
      </c>
      <c r="O374" s="173">
        <v>2</v>
      </c>
      <c r="P374" s="173">
        <v>1</v>
      </c>
      <c r="Q374" s="173">
        <v>5</v>
      </c>
      <c r="R374" s="173">
        <v>1</v>
      </c>
      <c r="S374" s="175">
        <v>1456000</v>
      </c>
      <c r="T374" s="173">
        <v>0</v>
      </c>
      <c r="U374" s="173">
        <v>1</v>
      </c>
      <c r="V374" s="173">
        <v>0</v>
      </c>
      <c r="W374" s="211"/>
      <c r="X374" s="173">
        <v>0</v>
      </c>
      <c r="Y374" s="175">
        <v>0</v>
      </c>
      <c r="Z374" s="174">
        <f>S374*R374*K374*EXP(-Definitions!$E$4*tidycapex!V374)*U374</f>
        <v>1456000</v>
      </c>
      <c r="AA374" s="174">
        <f>CEILING(Z374/Definitions!$F$10,10)</f>
        <v>28550</v>
      </c>
      <c r="AB374" s="176">
        <v>1</v>
      </c>
      <c r="AC374" s="177" t="s">
        <v>376</v>
      </c>
      <c r="AD374" s="177" t="s">
        <v>376</v>
      </c>
    </row>
    <row r="375" spans="1:30" s="8" customFormat="1" ht="24" x14ac:dyDescent="0.25">
      <c r="A375" s="170">
        <v>285</v>
      </c>
      <c r="B375" s="171" t="s">
        <v>238</v>
      </c>
      <c r="C375" s="171" t="s">
        <v>79</v>
      </c>
      <c r="D375" s="172" t="s">
        <v>236</v>
      </c>
      <c r="E375" s="171" t="s">
        <v>249</v>
      </c>
      <c r="F375" s="171" t="s">
        <v>142</v>
      </c>
      <c r="G375" s="171" t="s">
        <v>239</v>
      </c>
      <c r="H375" s="171" t="s">
        <v>524</v>
      </c>
      <c r="I375" s="171" t="s">
        <v>142</v>
      </c>
      <c r="J375" s="173">
        <v>2006</v>
      </c>
      <c r="K375" s="174">
        <v>1</v>
      </c>
      <c r="L375" s="211"/>
      <c r="M375" s="173" t="s">
        <v>236</v>
      </c>
      <c r="N375" s="173">
        <v>0</v>
      </c>
      <c r="O375" s="173">
        <v>1</v>
      </c>
      <c r="P375" s="173">
        <v>1</v>
      </c>
      <c r="Q375" s="173">
        <v>9</v>
      </c>
      <c r="R375" s="173">
        <v>1</v>
      </c>
      <c r="S375" s="175">
        <v>873600</v>
      </c>
      <c r="T375" s="173">
        <v>0</v>
      </c>
      <c r="U375" s="173">
        <v>1</v>
      </c>
      <c r="V375" s="173">
        <v>0</v>
      </c>
      <c r="W375" s="211"/>
      <c r="X375" s="173">
        <v>0</v>
      </c>
      <c r="Y375" s="175">
        <v>0</v>
      </c>
      <c r="Z375" s="174">
        <f>S375*R375*K375*EXP(-Definitions!$E$4*tidycapex!V375)*U375</f>
        <v>873600</v>
      </c>
      <c r="AA375" s="174">
        <f>CEILING(Z375/Definitions!$F$10,10)</f>
        <v>17130</v>
      </c>
      <c r="AB375" s="176">
        <v>1</v>
      </c>
      <c r="AC375" s="177" t="s">
        <v>240</v>
      </c>
      <c r="AD375" s="177" t="s">
        <v>241</v>
      </c>
    </row>
    <row r="376" spans="1:30" s="8" customFormat="1" ht="36" x14ac:dyDescent="0.25">
      <c r="A376" s="170">
        <v>286</v>
      </c>
      <c r="B376" s="171" t="s">
        <v>242</v>
      </c>
      <c r="C376" s="171" t="s">
        <v>79</v>
      </c>
      <c r="D376" s="172" t="s">
        <v>236</v>
      </c>
      <c r="E376" s="171" t="s">
        <v>249</v>
      </c>
      <c r="F376" s="171" t="s">
        <v>142</v>
      </c>
      <c r="G376" s="171" t="s">
        <v>243</v>
      </c>
      <c r="H376" s="171" t="s">
        <v>524</v>
      </c>
      <c r="I376" s="171" t="s">
        <v>142</v>
      </c>
      <c r="J376" s="173">
        <v>2006</v>
      </c>
      <c r="K376" s="174">
        <v>1</v>
      </c>
      <c r="L376" s="211"/>
      <c r="M376" s="173" t="s">
        <v>236</v>
      </c>
      <c r="N376" s="173">
        <v>0</v>
      </c>
      <c r="O376" s="173">
        <v>1</v>
      </c>
      <c r="P376" s="173">
        <v>1</v>
      </c>
      <c r="Q376" s="173">
        <v>9</v>
      </c>
      <c r="R376" s="173">
        <v>1</v>
      </c>
      <c r="S376" s="175">
        <v>961000</v>
      </c>
      <c r="T376" s="173">
        <v>0</v>
      </c>
      <c r="U376" s="173">
        <v>1</v>
      </c>
      <c r="V376" s="173">
        <v>0</v>
      </c>
      <c r="W376" s="211"/>
      <c r="X376" s="173">
        <v>0</v>
      </c>
      <c r="Y376" s="175">
        <v>0</v>
      </c>
      <c r="Z376" s="174">
        <f>S376*R376*K376*EXP(-Definitions!$E$4*tidycapex!V376)*U376</f>
        <v>961000</v>
      </c>
      <c r="AA376" s="174">
        <f>CEILING(Z376/Definitions!$F$10,10)</f>
        <v>18850</v>
      </c>
      <c r="AB376" s="176">
        <v>1</v>
      </c>
      <c r="AC376" s="177" t="s">
        <v>244</v>
      </c>
      <c r="AD376" s="177" t="s">
        <v>567</v>
      </c>
    </row>
    <row r="377" spans="1:30" s="8" customFormat="1" ht="48" x14ac:dyDescent="0.25">
      <c r="A377" s="170">
        <v>287</v>
      </c>
      <c r="B377" s="171" t="s">
        <v>245</v>
      </c>
      <c r="C377" s="171" t="s">
        <v>79</v>
      </c>
      <c r="D377" s="172" t="s">
        <v>236</v>
      </c>
      <c r="E377" s="171" t="s">
        <v>249</v>
      </c>
      <c r="F377" s="171" t="s">
        <v>142</v>
      </c>
      <c r="G377" s="171" t="s">
        <v>246</v>
      </c>
      <c r="H377" s="171" t="s">
        <v>524</v>
      </c>
      <c r="I377" s="171" t="s">
        <v>142</v>
      </c>
      <c r="J377" s="173">
        <v>2006</v>
      </c>
      <c r="K377" s="174">
        <v>1</v>
      </c>
      <c r="L377" s="211"/>
      <c r="M377" s="173" t="s">
        <v>236</v>
      </c>
      <c r="N377" s="173">
        <v>0</v>
      </c>
      <c r="O377" s="173">
        <v>1</v>
      </c>
      <c r="P377" s="173">
        <v>1</v>
      </c>
      <c r="Q377" s="173">
        <v>9</v>
      </c>
      <c r="R377" s="173">
        <v>1</v>
      </c>
      <c r="S377" s="175">
        <v>528600</v>
      </c>
      <c r="T377" s="173">
        <v>0</v>
      </c>
      <c r="U377" s="173">
        <v>1</v>
      </c>
      <c r="V377" s="173">
        <v>0</v>
      </c>
      <c r="W377" s="211"/>
      <c r="X377" s="173">
        <v>0</v>
      </c>
      <c r="Y377" s="175">
        <v>0</v>
      </c>
      <c r="Z377" s="174">
        <f>S377*R377*K377*EXP(-Definitions!$E$4*tidycapex!V377)*U377</f>
        <v>528600</v>
      </c>
      <c r="AA377" s="174">
        <f>CEILING(Z377/Definitions!$F$10,10)</f>
        <v>10370</v>
      </c>
      <c r="AB377" s="176">
        <v>1</v>
      </c>
      <c r="AC377" s="177" t="s">
        <v>247</v>
      </c>
      <c r="AD377" s="177" t="s">
        <v>568</v>
      </c>
    </row>
    <row r="378" spans="1:30" s="8" customFormat="1" ht="24" x14ac:dyDescent="0.25">
      <c r="A378" s="170">
        <v>288</v>
      </c>
      <c r="B378" s="171" t="s">
        <v>193</v>
      </c>
      <c r="C378" s="171" t="s">
        <v>55</v>
      </c>
      <c r="D378" s="172">
        <v>2</v>
      </c>
      <c r="E378" s="171" t="s">
        <v>249</v>
      </c>
      <c r="F378" s="171" t="s">
        <v>138</v>
      </c>
      <c r="G378" s="171" t="s">
        <v>195</v>
      </c>
      <c r="H378" s="171" t="s">
        <v>196</v>
      </c>
      <c r="I378" s="171" t="s">
        <v>138</v>
      </c>
      <c r="J378" s="173">
        <v>2009</v>
      </c>
      <c r="K378" s="174">
        <v>594</v>
      </c>
      <c r="L378" s="211"/>
      <c r="M378" s="173" t="s">
        <v>139</v>
      </c>
      <c r="N378" s="173">
        <v>3</v>
      </c>
      <c r="O378" s="173">
        <v>2</v>
      </c>
      <c r="P378" s="173">
        <v>1</v>
      </c>
      <c r="Q378" s="173">
        <v>5</v>
      </c>
      <c r="R378" s="173">
        <v>1</v>
      </c>
      <c r="S378" s="175">
        <v>300</v>
      </c>
      <c r="T378" s="173">
        <v>10</v>
      </c>
      <c r="U378" s="173">
        <v>1</v>
      </c>
      <c r="V378" s="173">
        <v>0</v>
      </c>
      <c r="W378" s="211"/>
      <c r="X378" s="173">
        <v>0</v>
      </c>
      <c r="Y378" s="175">
        <v>0</v>
      </c>
      <c r="Z378" s="174">
        <f>S378*R378*K378*EXP(-Definitions!$E$4*tidycapex!V378)*U378</f>
        <v>178200</v>
      </c>
      <c r="AA378" s="174">
        <f>CEILING(Z378/Definitions!$F$10,10)</f>
        <v>3500</v>
      </c>
      <c r="AB378" s="176">
        <v>1</v>
      </c>
      <c r="AC378" s="177" t="s">
        <v>540</v>
      </c>
      <c r="AD378" s="177" t="s">
        <v>197</v>
      </c>
    </row>
    <row r="379" spans="1:30" s="8" customFormat="1" ht="24" x14ac:dyDescent="0.25">
      <c r="A379" s="170">
        <v>289</v>
      </c>
      <c r="B379" s="171" t="s">
        <v>198</v>
      </c>
      <c r="C379" s="171" t="s">
        <v>55</v>
      </c>
      <c r="D379" s="172">
        <v>1</v>
      </c>
      <c r="E379" s="171" t="s">
        <v>249</v>
      </c>
      <c r="F379" s="171" t="s">
        <v>138</v>
      </c>
      <c r="G379" s="171" t="s">
        <v>195</v>
      </c>
      <c r="H379" s="171" t="s">
        <v>196</v>
      </c>
      <c r="I379" s="171" t="s">
        <v>138</v>
      </c>
      <c r="J379" s="173">
        <v>2009</v>
      </c>
      <c r="K379" s="174">
        <v>594</v>
      </c>
      <c r="L379" s="174"/>
      <c r="M379" s="173" t="s">
        <v>139</v>
      </c>
      <c r="N379" s="173">
        <v>3</v>
      </c>
      <c r="O379" s="173">
        <v>2</v>
      </c>
      <c r="P379" s="173">
        <v>1</v>
      </c>
      <c r="Q379" s="173">
        <v>5</v>
      </c>
      <c r="R379" s="173">
        <v>1</v>
      </c>
      <c r="S379" s="175">
        <v>300</v>
      </c>
      <c r="T379" s="173">
        <v>10</v>
      </c>
      <c r="U379" s="173">
        <v>1</v>
      </c>
      <c r="V379" s="173">
        <v>0</v>
      </c>
      <c r="W379" s="173"/>
      <c r="X379" s="173">
        <v>0</v>
      </c>
      <c r="Y379" s="175">
        <v>0</v>
      </c>
      <c r="Z379" s="174">
        <f>S379*R379*K379*EXP(-Definitions!$E$4*tidycapex!V379)*U379</f>
        <v>178200</v>
      </c>
      <c r="AA379" s="174">
        <f>CEILING(Z379/Definitions!$F$10,10)</f>
        <v>3500</v>
      </c>
      <c r="AB379" s="176">
        <v>1</v>
      </c>
      <c r="AC379" s="177" t="s">
        <v>541</v>
      </c>
      <c r="AD379" s="177" t="s">
        <v>197</v>
      </c>
    </row>
    <row r="380" spans="1:30" s="8" customFormat="1" ht="24" x14ac:dyDescent="0.25">
      <c r="A380" s="170">
        <v>290</v>
      </c>
      <c r="B380" s="171" t="s">
        <v>202</v>
      </c>
      <c r="C380" s="171" t="s">
        <v>55</v>
      </c>
      <c r="D380" s="172">
        <v>2</v>
      </c>
      <c r="E380" s="171" t="s">
        <v>249</v>
      </c>
      <c r="F380" s="171" t="s">
        <v>138</v>
      </c>
      <c r="G380" s="171" t="s">
        <v>195</v>
      </c>
      <c r="H380" s="171" t="s">
        <v>196</v>
      </c>
      <c r="I380" s="171" t="s">
        <v>138</v>
      </c>
      <c r="J380" s="173">
        <v>2009</v>
      </c>
      <c r="K380" s="174">
        <v>480</v>
      </c>
      <c r="L380" s="174"/>
      <c r="M380" s="173" t="s">
        <v>139</v>
      </c>
      <c r="N380" s="173">
        <v>3</v>
      </c>
      <c r="O380" s="173">
        <v>2</v>
      </c>
      <c r="P380" s="173">
        <v>1</v>
      </c>
      <c r="Q380" s="173">
        <v>5</v>
      </c>
      <c r="R380" s="173">
        <v>1</v>
      </c>
      <c r="S380" s="175">
        <v>250</v>
      </c>
      <c r="T380" s="173">
        <v>10</v>
      </c>
      <c r="U380" s="173">
        <v>0</v>
      </c>
      <c r="V380" s="173">
        <v>2</v>
      </c>
      <c r="W380" s="173"/>
      <c r="X380" s="173">
        <v>1</v>
      </c>
      <c r="Y380" s="175">
        <v>25400</v>
      </c>
      <c r="Z380" s="174">
        <f>S380*R380*K380*EXP(-Definitions!$E$4*tidycapex!V380)*U380</f>
        <v>0</v>
      </c>
      <c r="AA380" s="174">
        <f>CEILING(Z380/Definitions!$F$10,10)</f>
        <v>0</v>
      </c>
      <c r="AB380" s="176">
        <v>0</v>
      </c>
      <c r="AC380" s="177" t="s">
        <v>359</v>
      </c>
      <c r="AD380" s="177" t="s">
        <v>676</v>
      </c>
    </row>
    <row r="381" spans="1:30" s="8" customFormat="1" ht="24" x14ac:dyDescent="0.25">
      <c r="A381" s="170">
        <v>290</v>
      </c>
      <c r="B381" s="171" t="s">
        <v>202</v>
      </c>
      <c r="C381" s="171" t="s">
        <v>55</v>
      </c>
      <c r="D381" s="172">
        <v>2</v>
      </c>
      <c r="E381" s="171" t="s">
        <v>249</v>
      </c>
      <c r="F381" s="171" t="s">
        <v>138</v>
      </c>
      <c r="G381" s="171" t="s">
        <v>195</v>
      </c>
      <c r="H381" s="171" t="s">
        <v>196</v>
      </c>
      <c r="I381" s="171" t="s">
        <v>138</v>
      </c>
      <c r="J381" s="173">
        <v>2009</v>
      </c>
      <c r="K381" s="174">
        <v>480</v>
      </c>
      <c r="L381" s="211"/>
      <c r="M381" s="173" t="s">
        <v>139</v>
      </c>
      <c r="N381" s="173">
        <v>3</v>
      </c>
      <c r="O381" s="173">
        <v>2</v>
      </c>
      <c r="P381" s="173">
        <v>1</v>
      </c>
      <c r="Q381" s="173">
        <v>5</v>
      </c>
      <c r="R381" s="173">
        <v>1</v>
      </c>
      <c r="S381" s="175">
        <v>250</v>
      </c>
      <c r="T381" s="173">
        <v>10</v>
      </c>
      <c r="U381" s="173">
        <v>1</v>
      </c>
      <c r="V381" s="173">
        <v>0</v>
      </c>
      <c r="W381" s="211"/>
      <c r="X381" s="173">
        <v>0</v>
      </c>
      <c r="Y381" s="175">
        <v>0</v>
      </c>
      <c r="Z381" s="174">
        <f>S381*R381*K381*EXP(-Definitions!$E$4*tidycapex!V381)*U381</f>
        <v>120000</v>
      </c>
      <c r="AA381" s="174">
        <f>CEILING(Z381/Definitions!$F$10,10)</f>
        <v>2360</v>
      </c>
      <c r="AB381" s="176">
        <v>1</v>
      </c>
      <c r="AC381" s="177" t="s">
        <v>359</v>
      </c>
      <c r="AD381" s="177" t="s">
        <v>360</v>
      </c>
    </row>
    <row r="382" spans="1:30" s="8" customFormat="1" ht="15" x14ac:dyDescent="0.25">
      <c r="A382" s="170">
        <v>290</v>
      </c>
      <c r="B382" s="171" t="s">
        <v>202</v>
      </c>
      <c r="C382" s="171" t="s">
        <v>55</v>
      </c>
      <c r="D382" s="172">
        <v>2</v>
      </c>
      <c r="E382" s="171" t="s">
        <v>249</v>
      </c>
      <c r="F382" s="171" t="s">
        <v>138</v>
      </c>
      <c r="G382" s="171" t="s">
        <v>195</v>
      </c>
      <c r="H382" s="171" t="s">
        <v>196</v>
      </c>
      <c r="I382" s="171" t="s">
        <v>138</v>
      </c>
      <c r="J382" s="173">
        <v>2009</v>
      </c>
      <c r="K382" s="174">
        <v>480</v>
      </c>
      <c r="L382" s="211"/>
      <c r="M382" s="173" t="s">
        <v>139</v>
      </c>
      <c r="N382" s="173">
        <v>0</v>
      </c>
      <c r="O382" s="173">
        <v>1</v>
      </c>
      <c r="P382" s="173">
        <v>1</v>
      </c>
      <c r="Q382" s="173">
        <v>8</v>
      </c>
      <c r="R382" s="173">
        <v>1</v>
      </c>
      <c r="S382" s="175">
        <v>250</v>
      </c>
      <c r="T382" s="173">
        <v>10</v>
      </c>
      <c r="U382" s="173">
        <v>1</v>
      </c>
      <c r="V382" s="173">
        <v>10</v>
      </c>
      <c r="W382" s="211"/>
      <c r="X382" s="173">
        <v>0</v>
      </c>
      <c r="Y382" s="175">
        <v>0</v>
      </c>
      <c r="Z382" s="174">
        <f>S382*R382*K382*EXP(-Definitions!$E$4*tidycapex!V382)*U382</f>
        <v>120000</v>
      </c>
      <c r="AA382" s="174">
        <f>CEILING(Z382/Definitions!$F$10,10)</f>
        <v>2360</v>
      </c>
      <c r="AB382" s="176">
        <v>1</v>
      </c>
      <c r="AC382" s="177" t="s">
        <v>201</v>
      </c>
      <c r="AD382" s="177" t="s">
        <v>203</v>
      </c>
    </row>
    <row r="383" spans="1:30" s="8" customFormat="1" ht="15" x14ac:dyDescent="0.25">
      <c r="A383" s="170">
        <v>290</v>
      </c>
      <c r="B383" s="171" t="s">
        <v>202</v>
      </c>
      <c r="C383" s="171" t="s">
        <v>55</v>
      </c>
      <c r="D383" s="172">
        <v>2</v>
      </c>
      <c r="E383" s="171" t="s">
        <v>249</v>
      </c>
      <c r="F383" s="171" t="s">
        <v>138</v>
      </c>
      <c r="G383" s="171" t="s">
        <v>195</v>
      </c>
      <c r="H383" s="171" t="s">
        <v>196</v>
      </c>
      <c r="I383" s="171" t="s">
        <v>138</v>
      </c>
      <c r="J383" s="173">
        <v>2009</v>
      </c>
      <c r="K383" s="174">
        <v>480</v>
      </c>
      <c r="L383" s="211"/>
      <c r="M383" s="173" t="s">
        <v>139</v>
      </c>
      <c r="N383" s="173">
        <v>0</v>
      </c>
      <c r="O383" s="173">
        <v>1</v>
      </c>
      <c r="P383" s="173">
        <v>1</v>
      </c>
      <c r="Q383" s="173">
        <v>8</v>
      </c>
      <c r="R383" s="173">
        <v>1</v>
      </c>
      <c r="S383" s="175">
        <v>250</v>
      </c>
      <c r="T383" s="173">
        <v>10</v>
      </c>
      <c r="U383" s="173">
        <v>1</v>
      </c>
      <c r="V383" s="173">
        <v>20</v>
      </c>
      <c r="W383" s="211"/>
      <c r="X383" s="173">
        <v>0</v>
      </c>
      <c r="Y383" s="175">
        <v>0</v>
      </c>
      <c r="Z383" s="174">
        <f>S383*R383*K383*EXP(-Definitions!$E$4*tidycapex!V383)*U383</f>
        <v>120000</v>
      </c>
      <c r="AA383" s="174">
        <f>CEILING(Z383/Definitions!$F$10,10)</f>
        <v>2360</v>
      </c>
      <c r="AB383" s="176">
        <v>1</v>
      </c>
      <c r="AC383" s="177" t="s">
        <v>201</v>
      </c>
      <c r="AD383" s="177" t="s">
        <v>203</v>
      </c>
    </row>
    <row r="384" spans="1:30" s="8" customFormat="1" ht="24" x14ac:dyDescent="0.25">
      <c r="A384" s="170">
        <v>291</v>
      </c>
      <c r="B384" s="171" t="s">
        <v>204</v>
      </c>
      <c r="C384" s="171" t="s">
        <v>55</v>
      </c>
      <c r="D384" s="172">
        <v>1</v>
      </c>
      <c r="E384" s="171" t="s">
        <v>249</v>
      </c>
      <c r="F384" s="171" t="s">
        <v>138</v>
      </c>
      <c r="G384" s="171" t="s">
        <v>195</v>
      </c>
      <c r="H384" s="171" t="s">
        <v>196</v>
      </c>
      <c r="I384" s="171" t="s">
        <v>138</v>
      </c>
      <c r="J384" s="173">
        <v>2009</v>
      </c>
      <c r="K384" s="174">
        <v>480</v>
      </c>
      <c r="L384" s="211"/>
      <c r="M384" s="173" t="s">
        <v>139</v>
      </c>
      <c r="N384" s="173">
        <v>3</v>
      </c>
      <c r="O384" s="173">
        <v>2</v>
      </c>
      <c r="P384" s="173">
        <v>1</v>
      </c>
      <c r="Q384" s="173">
        <v>5</v>
      </c>
      <c r="R384" s="173">
        <v>1</v>
      </c>
      <c r="S384" s="175">
        <v>250</v>
      </c>
      <c r="T384" s="173">
        <v>10</v>
      </c>
      <c r="U384" s="173">
        <v>1</v>
      </c>
      <c r="V384" s="173">
        <v>0</v>
      </c>
      <c r="W384" s="211"/>
      <c r="X384" s="173">
        <v>0</v>
      </c>
      <c r="Y384" s="175">
        <v>0</v>
      </c>
      <c r="Z384" s="174">
        <f>S384*R384*K384*EXP(-Definitions!$E$4*tidycapex!V384)*U384</f>
        <v>120000</v>
      </c>
      <c r="AA384" s="174">
        <f>CEILING(Z384/Definitions!$F$10,10)</f>
        <v>2360</v>
      </c>
      <c r="AB384" s="176">
        <v>1</v>
      </c>
      <c r="AC384" s="177" t="s">
        <v>359</v>
      </c>
      <c r="AD384" s="177" t="s">
        <v>360</v>
      </c>
    </row>
    <row r="385" spans="1:30" s="8" customFormat="1" ht="15" x14ac:dyDescent="0.25">
      <c r="A385" s="170">
        <v>291</v>
      </c>
      <c r="B385" s="171" t="s">
        <v>204</v>
      </c>
      <c r="C385" s="171" t="s">
        <v>55</v>
      </c>
      <c r="D385" s="172">
        <v>1</v>
      </c>
      <c r="E385" s="171" t="s">
        <v>249</v>
      </c>
      <c r="F385" s="171" t="s">
        <v>138</v>
      </c>
      <c r="G385" s="171" t="s">
        <v>195</v>
      </c>
      <c r="H385" s="171" t="s">
        <v>196</v>
      </c>
      <c r="I385" s="171" t="s">
        <v>138</v>
      </c>
      <c r="J385" s="173">
        <v>2009</v>
      </c>
      <c r="K385" s="174">
        <v>480</v>
      </c>
      <c r="L385" s="211"/>
      <c r="M385" s="173" t="s">
        <v>139</v>
      </c>
      <c r="N385" s="173">
        <v>0</v>
      </c>
      <c r="O385" s="173">
        <v>1</v>
      </c>
      <c r="P385" s="173">
        <v>1</v>
      </c>
      <c r="Q385" s="173">
        <v>8</v>
      </c>
      <c r="R385" s="173">
        <v>1</v>
      </c>
      <c r="S385" s="175">
        <v>250</v>
      </c>
      <c r="T385" s="173">
        <v>10</v>
      </c>
      <c r="U385" s="173">
        <v>1</v>
      </c>
      <c r="V385" s="173">
        <v>10</v>
      </c>
      <c r="W385" s="211"/>
      <c r="X385" s="173">
        <v>0</v>
      </c>
      <c r="Y385" s="175">
        <v>0</v>
      </c>
      <c r="Z385" s="174">
        <f>S385*R385*K385*EXP(-Definitions!$E$4*tidycapex!V385)*U385</f>
        <v>120000</v>
      </c>
      <c r="AA385" s="174">
        <f>CEILING(Z385/Definitions!$F$10,10)</f>
        <v>2360</v>
      </c>
      <c r="AB385" s="176">
        <v>1</v>
      </c>
      <c r="AC385" s="177" t="s">
        <v>201</v>
      </c>
      <c r="AD385" s="177" t="s">
        <v>203</v>
      </c>
    </row>
    <row r="386" spans="1:30" s="8" customFormat="1" ht="15" x14ac:dyDescent="0.25">
      <c r="A386" s="170">
        <v>291</v>
      </c>
      <c r="B386" s="171" t="s">
        <v>204</v>
      </c>
      <c r="C386" s="171" t="s">
        <v>55</v>
      </c>
      <c r="D386" s="172">
        <v>1</v>
      </c>
      <c r="E386" s="171" t="s">
        <v>249</v>
      </c>
      <c r="F386" s="171" t="s">
        <v>138</v>
      </c>
      <c r="G386" s="171" t="s">
        <v>195</v>
      </c>
      <c r="H386" s="171" t="s">
        <v>196</v>
      </c>
      <c r="I386" s="171" t="s">
        <v>138</v>
      </c>
      <c r="J386" s="173">
        <v>2009</v>
      </c>
      <c r="K386" s="174">
        <v>480</v>
      </c>
      <c r="L386" s="211"/>
      <c r="M386" s="173" t="s">
        <v>139</v>
      </c>
      <c r="N386" s="173">
        <v>0</v>
      </c>
      <c r="O386" s="173">
        <v>1</v>
      </c>
      <c r="P386" s="173">
        <v>1</v>
      </c>
      <c r="Q386" s="173">
        <v>8</v>
      </c>
      <c r="R386" s="173">
        <v>1</v>
      </c>
      <c r="S386" s="175">
        <v>250</v>
      </c>
      <c r="T386" s="173">
        <v>10</v>
      </c>
      <c r="U386" s="173">
        <v>1</v>
      </c>
      <c r="V386" s="173">
        <v>20</v>
      </c>
      <c r="W386" s="211"/>
      <c r="X386" s="173">
        <v>0</v>
      </c>
      <c r="Y386" s="175">
        <v>0</v>
      </c>
      <c r="Z386" s="174">
        <f>S386*R386*K386*EXP(-Definitions!$E$4*tidycapex!V386)*U386</f>
        <v>120000</v>
      </c>
      <c r="AA386" s="174">
        <f>CEILING(Z386/Definitions!$F$10,10)</f>
        <v>2360</v>
      </c>
      <c r="AB386" s="176">
        <v>1</v>
      </c>
      <c r="AC386" s="177" t="s">
        <v>201</v>
      </c>
      <c r="AD386" s="177" t="s">
        <v>203</v>
      </c>
    </row>
    <row r="387" spans="1:30" s="8" customFormat="1" ht="24" x14ac:dyDescent="0.25">
      <c r="A387" s="170">
        <v>292</v>
      </c>
      <c r="B387" s="171" t="s">
        <v>206</v>
      </c>
      <c r="C387" s="171" t="s">
        <v>55</v>
      </c>
      <c r="D387" s="172">
        <v>2</v>
      </c>
      <c r="E387" s="171" t="s">
        <v>249</v>
      </c>
      <c r="F387" s="171" t="s">
        <v>138</v>
      </c>
      <c r="G387" s="171" t="s">
        <v>195</v>
      </c>
      <c r="H387" s="171" t="s">
        <v>196</v>
      </c>
      <c r="I387" s="171" t="s">
        <v>138</v>
      </c>
      <c r="J387" s="173">
        <v>2009</v>
      </c>
      <c r="K387" s="174">
        <v>594</v>
      </c>
      <c r="L387" s="211"/>
      <c r="M387" s="173" t="s">
        <v>139</v>
      </c>
      <c r="N387" s="173">
        <v>3</v>
      </c>
      <c r="O387" s="173">
        <v>1</v>
      </c>
      <c r="P387" s="173">
        <v>1</v>
      </c>
      <c r="Q387" s="173">
        <v>8</v>
      </c>
      <c r="R387" s="173">
        <v>1</v>
      </c>
      <c r="S387" s="175">
        <v>600</v>
      </c>
      <c r="T387" s="173">
        <v>15</v>
      </c>
      <c r="U387" s="173">
        <v>1</v>
      </c>
      <c r="V387" s="173">
        <v>4</v>
      </c>
      <c r="W387" s="211"/>
      <c r="X387" s="173">
        <v>0</v>
      </c>
      <c r="Y387" s="175">
        <v>0</v>
      </c>
      <c r="Z387" s="174">
        <f>S387*R387*K387*EXP(-Definitions!$E$4*tidycapex!V387)*U387</f>
        <v>356400</v>
      </c>
      <c r="AA387" s="174">
        <f>CEILING(Z387/Definitions!$F$10,10)</f>
        <v>6990</v>
      </c>
      <c r="AB387" s="176">
        <v>1</v>
      </c>
      <c r="AC387" s="177" t="s">
        <v>351</v>
      </c>
      <c r="AD387" s="177" t="s">
        <v>352</v>
      </c>
    </row>
    <row r="388" spans="1:30" s="8" customFormat="1" ht="24" x14ac:dyDescent="0.25">
      <c r="A388" s="170">
        <v>292</v>
      </c>
      <c r="B388" s="171" t="s">
        <v>206</v>
      </c>
      <c r="C388" s="171" t="s">
        <v>55</v>
      </c>
      <c r="D388" s="172">
        <v>2</v>
      </c>
      <c r="E388" s="171" t="s">
        <v>249</v>
      </c>
      <c r="F388" s="171" t="s">
        <v>138</v>
      </c>
      <c r="G388" s="171" t="s">
        <v>195</v>
      </c>
      <c r="H388" s="171" t="s">
        <v>196</v>
      </c>
      <c r="I388" s="171" t="s">
        <v>138</v>
      </c>
      <c r="J388" s="173">
        <v>2009</v>
      </c>
      <c r="K388" s="174">
        <v>594</v>
      </c>
      <c r="L388" s="211"/>
      <c r="M388" s="173" t="s">
        <v>139</v>
      </c>
      <c r="N388" s="173">
        <v>0</v>
      </c>
      <c r="O388" s="173">
        <v>1</v>
      </c>
      <c r="P388" s="173">
        <v>1</v>
      </c>
      <c r="Q388" s="173">
        <v>8</v>
      </c>
      <c r="R388" s="173">
        <v>1</v>
      </c>
      <c r="S388" s="175">
        <v>600</v>
      </c>
      <c r="T388" s="173">
        <v>15</v>
      </c>
      <c r="U388" s="173">
        <v>1</v>
      </c>
      <c r="V388" s="173">
        <v>19</v>
      </c>
      <c r="W388" s="211"/>
      <c r="X388" s="173">
        <v>0</v>
      </c>
      <c r="Y388" s="175">
        <v>0</v>
      </c>
      <c r="Z388" s="174">
        <f>S388*R388*K388*EXP(-Definitions!$E$4*tidycapex!V388)*U388</f>
        <v>356400</v>
      </c>
      <c r="AA388" s="174">
        <f>CEILING(Z388/Definitions!$F$10,10)</f>
        <v>6990</v>
      </c>
      <c r="AB388" s="176">
        <v>1</v>
      </c>
      <c r="AC388" s="177" t="s">
        <v>351</v>
      </c>
      <c r="AD388" s="177" t="s">
        <v>352</v>
      </c>
    </row>
    <row r="389" spans="1:30" s="8" customFormat="1" ht="60" x14ac:dyDescent="0.25">
      <c r="A389" s="170">
        <v>293</v>
      </c>
      <c r="B389" s="171" t="s">
        <v>320</v>
      </c>
      <c r="C389" s="171" t="s">
        <v>55</v>
      </c>
      <c r="D389" s="172">
        <v>2</v>
      </c>
      <c r="E389" s="171" t="s">
        <v>249</v>
      </c>
      <c r="F389" s="171" t="s">
        <v>138</v>
      </c>
      <c r="G389" s="171" t="s">
        <v>211</v>
      </c>
      <c r="H389" s="171" t="s">
        <v>212</v>
      </c>
      <c r="I389" s="171" t="s">
        <v>138</v>
      </c>
      <c r="J389" s="173">
        <v>2009</v>
      </c>
      <c r="K389" s="174">
        <v>30</v>
      </c>
      <c r="L389" s="211"/>
      <c r="M389" s="173" t="s">
        <v>321</v>
      </c>
      <c r="N389" s="173">
        <v>3</v>
      </c>
      <c r="O389" s="173">
        <v>1</v>
      </c>
      <c r="P389" s="173">
        <v>1</v>
      </c>
      <c r="Q389" s="173">
        <v>8</v>
      </c>
      <c r="R389" s="173">
        <v>1</v>
      </c>
      <c r="S389" s="175">
        <v>138000</v>
      </c>
      <c r="T389" s="173">
        <v>10</v>
      </c>
      <c r="U389" s="173">
        <v>1</v>
      </c>
      <c r="V389" s="173">
        <v>5</v>
      </c>
      <c r="W389" s="211"/>
      <c r="X389" s="173">
        <v>0</v>
      </c>
      <c r="Y389" s="175">
        <v>0</v>
      </c>
      <c r="Z389" s="174">
        <f>S389*R389*K389*EXP(-Definitions!$E$4*tidycapex!V389)*U389</f>
        <v>4140000</v>
      </c>
      <c r="AA389" s="174">
        <f>CEILING(Z389/Definitions!$F$10,10)</f>
        <v>81180</v>
      </c>
      <c r="AB389" s="176">
        <v>2</v>
      </c>
      <c r="AC389" s="177" t="s">
        <v>322</v>
      </c>
      <c r="AD389" s="177" t="s">
        <v>363</v>
      </c>
    </row>
    <row r="390" spans="1:30" s="8" customFormat="1" ht="24" x14ac:dyDescent="0.25">
      <c r="A390" s="170">
        <v>293</v>
      </c>
      <c r="B390" s="171" t="s">
        <v>320</v>
      </c>
      <c r="C390" s="171" t="s">
        <v>55</v>
      </c>
      <c r="D390" s="172">
        <v>2</v>
      </c>
      <c r="E390" s="171" t="s">
        <v>249</v>
      </c>
      <c r="F390" s="171" t="s">
        <v>138</v>
      </c>
      <c r="G390" s="171" t="s">
        <v>211</v>
      </c>
      <c r="H390" s="171" t="s">
        <v>212</v>
      </c>
      <c r="I390" s="171" t="s">
        <v>138</v>
      </c>
      <c r="J390" s="173">
        <v>2009</v>
      </c>
      <c r="K390" s="174">
        <v>30</v>
      </c>
      <c r="L390" s="211"/>
      <c r="M390" s="173" t="s">
        <v>321</v>
      </c>
      <c r="N390" s="173">
        <v>0</v>
      </c>
      <c r="O390" s="173">
        <v>1</v>
      </c>
      <c r="P390" s="173">
        <v>1</v>
      </c>
      <c r="Q390" s="173">
        <v>8</v>
      </c>
      <c r="R390" s="173">
        <v>1</v>
      </c>
      <c r="S390" s="175">
        <v>138000</v>
      </c>
      <c r="T390" s="173">
        <v>10</v>
      </c>
      <c r="U390" s="173">
        <v>1</v>
      </c>
      <c r="V390" s="173">
        <v>15</v>
      </c>
      <c r="W390" s="211"/>
      <c r="X390" s="173">
        <v>0</v>
      </c>
      <c r="Y390" s="175">
        <v>0</v>
      </c>
      <c r="Z390" s="174">
        <f>S390*R390*K390*EXP(-Definitions!$E$4*tidycapex!V390)*U390</f>
        <v>4140000</v>
      </c>
      <c r="AA390" s="174">
        <f>CEILING(Z390/Definitions!$F$10,10)</f>
        <v>81180</v>
      </c>
      <c r="AB390" s="176">
        <v>2</v>
      </c>
      <c r="AC390" s="177" t="s">
        <v>215</v>
      </c>
      <c r="AD390" s="177" t="s">
        <v>324</v>
      </c>
    </row>
    <row r="391" spans="1:30" s="8" customFormat="1" ht="24" x14ac:dyDescent="0.25">
      <c r="A391" s="170">
        <v>293</v>
      </c>
      <c r="B391" s="171" t="s">
        <v>320</v>
      </c>
      <c r="C391" s="171" t="s">
        <v>55</v>
      </c>
      <c r="D391" s="172">
        <v>2</v>
      </c>
      <c r="E391" s="171" t="s">
        <v>249</v>
      </c>
      <c r="F391" s="171" t="s">
        <v>138</v>
      </c>
      <c r="G391" s="171" t="s">
        <v>211</v>
      </c>
      <c r="H391" s="171" t="s">
        <v>212</v>
      </c>
      <c r="I391" s="171" t="s">
        <v>138</v>
      </c>
      <c r="J391" s="173">
        <v>2009</v>
      </c>
      <c r="K391" s="174">
        <v>30</v>
      </c>
      <c r="L391" s="211"/>
      <c r="M391" s="173" t="s">
        <v>321</v>
      </c>
      <c r="N391" s="173">
        <v>0</v>
      </c>
      <c r="O391" s="173">
        <v>1</v>
      </c>
      <c r="P391" s="173">
        <v>1</v>
      </c>
      <c r="Q391" s="173">
        <v>8</v>
      </c>
      <c r="R391" s="173">
        <v>1</v>
      </c>
      <c r="S391" s="175">
        <v>138000</v>
      </c>
      <c r="T391" s="173">
        <v>10</v>
      </c>
      <c r="U391" s="173">
        <v>1</v>
      </c>
      <c r="V391" s="173">
        <v>25</v>
      </c>
      <c r="W391" s="211"/>
      <c r="X391" s="173">
        <v>0</v>
      </c>
      <c r="Y391" s="175">
        <v>0</v>
      </c>
      <c r="Z391" s="174">
        <f>S391*R391*K391*EXP(-Definitions!$E$4*tidycapex!V391)*U391</f>
        <v>4140000</v>
      </c>
      <c r="AA391" s="174">
        <f>CEILING(Z391/Definitions!$F$10,10)</f>
        <v>81180</v>
      </c>
      <c r="AB391" s="176">
        <v>2</v>
      </c>
      <c r="AC391" s="177" t="s">
        <v>215</v>
      </c>
      <c r="AD391" s="177" t="s">
        <v>324</v>
      </c>
    </row>
    <row r="392" spans="1:30" s="8" customFormat="1" ht="60" x14ac:dyDescent="0.25">
      <c r="A392" s="170">
        <v>294</v>
      </c>
      <c r="B392" s="171" t="s">
        <v>560</v>
      </c>
      <c r="C392" s="171" t="s">
        <v>55</v>
      </c>
      <c r="D392" s="172">
        <v>2</v>
      </c>
      <c r="E392" s="171" t="s">
        <v>249</v>
      </c>
      <c r="F392" s="171" t="s">
        <v>138</v>
      </c>
      <c r="G392" s="171" t="s">
        <v>217</v>
      </c>
      <c r="H392" s="171" t="s">
        <v>218</v>
      </c>
      <c r="I392" s="171" t="s">
        <v>138</v>
      </c>
      <c r="J392" s="173">
        <v>2009</v>
      </c>
      <c r="K392" s="174">
        <v>594</v>
      </c>
      <c r="L392" s="211"/>
      <c r="M392" s="173" t="s">
        <v>139</v>
      </c>
      <c r="N392" s="173">
        <v>3</v>
      </c>
      <c r="O392" s="173">
        <v>2</v>
      </c>
      <c r="P392" s="173">
        <v>1</v>
      </c>
      <c r="Q392" s="173">
        <v>5</v>
      </c>
      <c r="R392" s="173">
        <v>1</v>
      </c>
      <c r="S392" s="175">
        <v>1000</v>
      </c>
      <c r="T392" s="173">
        <v>25</v>
      </c>
      <c r="U392" s="173">
        <v>1</v>
      </c>
      <c r="V392" s="173">
        <v>0</v>
      </c>
      <c r="W392" s="211"/>
      <c r="X392" s="173">
        <v>0</v>
      </c>
      <c r="Y392" s="175">
        <v>0</v>
      </c>
      <c r="Z392" s="174">
        <f>S392*R392*K392*EXP(-Definitions!$E$4*tidycapex!V392)*U392</f>
        <v>594000</v>
      </c>
      <c r="AA392" s="174">
        <f>CEILING(Z392/Definitions!$F$10,10)</f>
        <v>11650</v>
      </c>
      <c r="AB392" s="176">
        <v>2</v>
      </c>
      <c r="AC392" s="177" t="s">
        <v>219</v>
      </c>
      <c r="AD392" s="177" t="s">
        <v>220</v>
      </c>
    </row>
    <row r="393" spans="1:30" s="8" customFormat="1" ht="72" x14ac:dyDescent="0.25">
      <c r="A393" s="170">
        <v>295</v>
      </c>
      <c r="B393" s="171" t="s">
        <v>221</v>
      </c>
      <c r="C393" s="171" t="s">
        <v>55</v>
      </c>
      <c r="D393" s="172">
        <v>2</v>
      </c>
      <c r="E393" s="171" t="s">
        <v>249</v>
      </c>
      <c r="F393" s="171" t="s">
        <v>138</v>
      </c>
      <c r="G393" s="171" t="s">
        <v>217</v>
      </c>
      <c r="H393" s="171" t="s">
        <v>218</v>
      </c>
      <c r="I393" s="171" t="s">
        <v>138</v>
      </c>
      <c r="J393" s="173">
        <v>2009</v>
      </c>
      <c r="K393" s="174">
        <v>594</v>
      </c>
      <c r="L393" s="211"/>
      <c r="M393" s="173" t="s">
        <v>139</v>
      </c>
      <c r="N393" s="173">
        <v>3</v>
      </c>
      <c r="O393" s="173">
        <v>2</v>
      </c>
      <c r="P393" s="173">
        <v>1</v>
      </c>
      <c r="Q393" s="173">
        <v>5</v>
      </c>
      <c r="R393" s="173">
        <v>1</v>
      </c>
      <c r="S393" s="175">
        <v>2000</v>
      </c>
      <c r="T393" s="173">
        <v>25</v>
      </c>
      <c r="U393" s="173">
        <v>1</v>
      </c>
      <c r="V393" s="173">
        <v>0</v>
      </c>
      <c r="W393" s="211"/>
      <c r="X393" s="173">
        <v>0</v>
      </c>
      <c r="Y393" s="175">
        <v>0</v>
      </c>
      <c r="Z393" s="174">
        <f>S393*R393*K393*EXP(-Definitions!$E$4*tidycapex!V393)*U393</f>
        <v>1188000</v>
      </c>
      <c r="AA393" s="174">
        <f>CEILING(Z393/Definitions!$F$10,10)</f>
        <v>23300</v>
      </c>
      <c r="AB393" s="176">
        <v>2</v>
      </c>
      <c r="AC393" s="177" t="s">
        <v>552</v>
      </c>
      <c r="AD393" s="177" t="s">
        <v>222</v>
      </c>
    </row>
    <row r="394" spans="1:30" s="8" customFormat="1" ht="36" x14ac:dyDescent="0.25">
      <c r="A394" s="170">
        <v>296</v>
      </c>
      <c r="B394" s="171" t="s">
        <v>224</v>
      </c>
      <c r="C394" s="171" t="s">
        <v>55</v>
      </c>
      <c r="D394" s="172" t="s">
        <v>225</v>
      </c>
      <c r="E394" s="171" t="s">
        <v>249</v>
      </c>
      <c r="F394" s="171" t="s">
        <v>138</v>
      </c>
      <c r="G394" s="171" t="s">
        <v>226</v>
      </c>
      <c r="H394" s="171" t="s">
        <v>226</v>
      </c>
      <c r="I394" s="171" t="s">
        <v>138</v>
      </c>
      <c r="J394" s="173">
        <v>2009</v>
      </c>
      <c r="K394" s="174">
        <v>594</v>
      </c>
      <c r="L394" s="211"/>
      <c r="M394" s="173" t="s">
        <v>139</v>
      </c>
      <c r="N394" s="173">
        <v>3</v>
      </c>
      <c r="O394" s="173">
        <v>1</v>
      </c>
      <c r="P394" s="173">
        <v>1</v>
      </c>
      <c r="Q394" s="173">
        <v>1</v>
      </c>
      <c r="R394" s="173">
        <v>1</v>
      </c>
      <c r="S394" s="175">
        <v>2800</v>
      </c>
      <c r="T394" s="173">
        <v>50</v>
      </c>
      <c r="U394" s="173">
        <v>0</v>
      </c>
      <c r="V394" s="173">
        <v>0</v>
      </c>
      <c r="W394" s="211"/>
      <c r="X394" s="173">
        <v>1</v>
      </c>
      <c r="Y394" s="175">
        <v>7100</v>
      </c>
      <c r="Z394" s="174">
        <f>S394*R394*K394*EXP(-Definitions!$E$4*tidycapex!V394)*U394</f>
        <v>0</v>
      </c>
      <c r="AA394" s="174">
        <f>CEILING(Z394/Definitions!$F$10,10)</f>
        <v>0</v>
      </c>
      <c r="AB394" s="176">
        <v>0</v>
      </c>
      <c r="AC394" s="177" t="s">
        <v>554</v>
      </c>
      <c r="AD394" s="177" t="s">
        <v>573</v>
      </c>
    </row>
    <row r="395" spans="1:30" s="8" customFormat="1" ht="108" x14ac:dyDescent="0.25">
      <c r="A395" s="170">
        <v>297</v>
      </c>
      <c r="B395" s="171" t="s">
        <v>233</v>
      </c>
      <c r="C395" s="171" t="s">
        <v>55</v>
      </c>
      <c r="D395" s="172" t="s">
        <v>225</v>
      </c>
      <c r="E395" s="171" t="s">
        <v>249</v>
      </c>
      <c r="F395" s="171" t="s">
        <v>138</v>
      </c>
      <c r="G395" s="171" t="s">
        <v>364</v>
      </c>
      <c r="H395" s="171" t="s">
        <v>364</v>
      </c>
      <c r="I395" s="171" t="s">
        <v>138</v>
      </c>
      <c r="J395" s="173">
        <v>2009</v>
      </c>
      <c r="K395" s="174">
        <v>1</v>
      </c>
      <c r="L395" s="211"/>
      <c r="M395" s="173" t="s">
        <v>236</v>
      </c>
      <c r="N395" s="173">
        <v>3</v>
      </c>
      <c r="O395" s="173">
        <v>2</v>
      </c>
      <c r="P395" s="173">
        <v>1</v>
      </c>
      <c r="Q395" s="173">
        <v>5</v>
      </c>
      <c r="R395" s="173">
        <v>1</v>
      </c>
      <c r="S395" s="175">
        <v>687500</v>
      </c>
      <c r="T395" s="173">
        <v>0</v>
      </c>
      <c r="U395" s="173">
        <v>1</v>
      </c>
      <c r="V395" s="173">
        <v>0</v>
      </c>
      <c r="W395" s="211"/>
      <c r="X395" s="173">
        <v>0</v>
      </c>
      <c r="Y395" s="175">
        <v>0</v>
      </c>
      <c r="Z395" s="174">
        <f>S395*R395*K395*EXP(-Definitions!$E$4*tidycapex!V395)*U395</f>
        <v>687500</v>
      </c>
      <c r="AA395" s="174">
        <f>CEILING(Z395/Definitions!$F$10,10)</f>
        <v>13490</v>
      </c>
      <c r="AB395" s="176">
        <v>1</v>
      </c>
      <c r="AC395" s="177" t="s">
        <v>596</v>
      </c>
      <c r="AD395" s="177" t="s">
        <v>596</v>
      </c>
    </row>
    <row r="396" spans="1:30" s="8" customFormat="1" ht="24" x14ac:dyDescent="0.25">
      <c r="A396" s="170">
        <v>298</v>
      </c>
      <c r="B396" s="171" t="s">
        <v>238</v>
      </c>
      <c r="C396" s="171" t="s">
        <v>55</v>
      </c>
      <c r="D396" s="172" t="s">
        <v>236</v>
      </c>
      <c r="E396" s="171" t="s">
        <v>249</v>
      </c>
      <c r="F396" s="171" t="s">
        <v>138</v>
      </c>
      <c r="G396" s="171" t="s">
        <v>239</v>
      </c>
      <c r="H396" s="171" t="s">
        <v>524</v>
      </c>
      <c r="I396" s="171" t="s">
        <v>138</v>
      </c>
      <c r="J396" s="173">
        <v>2009</v>
      </c>
      <c r="K396" s="174">
        <v>1</v>
      </c>
      <c r="L396" s="211"/>
      <c r="M396" s="173" t="s">
        <v>236</v>
      </c>
      <c r="N396" s="173">
        <v>0</v>
      </c>
      <c r="O396" s="173">
        <v>1</v>
      </c>
      <c r="P396" s="173">
        <v>1</v>
      </c>
      <c r="Q396" s="173">
        <v>9</v>
      </c>
      <c r="R396" s="173">
        <v>1</v>
      </c>
      <c r="S396" s="175">
        <v>756300</v>
      </c>
      <c r="T396" s="173">
        <v>0</v>
      </c>
      <c r="U396" s="173">
        <v>1</v>
      </c>
      <c r="V396" s="173">
        <v>0</v>
      </c>
      <c r="W396" s="211"/>
      <c r="X396" s="173">
        <v>0</v>
      </c>
      <c r="Y396" s="175">
        <v>0</v>
      </c>
      <c r="Z396" s="174">
        <f>S396*R396*K396*EXP(-Definitions!$E$4*tidycapex!V396)*U396</f>
        <v>756300</v>
      </c>
      <c r="AA396" s="174">
        <f>CEILING(Z396/Definitions!$F$10,10)</f>
        <v>14830</v>
      </c>
      <c r="AB396" s="176">
        <v>1</v>
      </c>
      <c r="AC396" s="177" t="s">
        <v>240</v>
      </c>
      <c r="AD396" s="177" t="s">
        <v>241</v>
      </c>
    </row>
    <row r="397" spans="1:30" s="8" customFormat="1" ht="36" x14ac:dyDescent="0.25">
      <c r="A397" s="170">
        <v>299</v>
      </c>
      <c r="B397" s="171" t="s">
        <v>242</v>
      </c>
      <c r="C397" s="171" t="s">
        <v>55</v>
      </c>
      <c r="D397" s="172" t="s">
        <v>236</v>
      </c>
      <c r="E397" s="171" t="s">
        <v>249</v>
      </c>
      <c r="F397" s="171" t="s">
        <v>138</v>
      </c>
      <c r="G397" s="171" t="s">
        <v>243</v>
      </c>
      <c r="H397" s="171" t="s">
        <v>524</v>
      </c>
      <c r="I397" s="171" t="s">
        <v>138</v>
      </c>
      <c r="J397" s="173">
        <v>2009</v>
      </c>
      <c r="K397" s="174">
        <v>1</v>
      </c>
      <c r="L397" s="211"/>
      <c r="M397" s="173" t="s">
        <v>236</v>
      </c>
      <c r="N397" s="173">
        <v>0</v>
      </c>
      <c r="O397" s="173">
        <v>1</v>
      </c>
      <c r="P397" s="173">
        <v>1</v>
      </c>
      <c r="Q397" s="173">
        <v>9</v>
      </c>
      <c r="R397" s="173">
        <v>1</v>
      </c>
      <c r="S397" s="175">
        <v>831900</v>
      </c>
      <c r="T397" s="173">
        <v>0</v>
      </c>
      <c r="U397" s="173">
        <v>1</v>
      </c>
      <c r="V397" s="173">
        <v>0</v>
      </c>
      <c r="W397" s="211"/>
      <c r="X397" s="173">
        <v>0</v>
      </c>
      <c r="Y397" s="175">
        <v>0</v>
      </c>
      <c r="Z397" s="174">
        <f>S397*R397*K397*EXP(-Definitions!$E$4*tidycapex!V397)*U397</f>
        <v>831900</v>
      </c>
      <c r="AA397" s="174">
        <f>CEILING(Z397/Definitions!$F$10,10)</f>
        <v>16320</v>
      </c>
      <c r="AB397" s="176">
        <v>1</v>
      </c>
      <c r="AC397" s="177" t="s">
        <v>244</v>
      </c>
      <c r="AD397" s="177" t="s">
        <v>567</v>
      </c>
    </row>
    <row r="398" spans="1:30" s="8" customFormat="1" ht="48" x14ac:dyDescent="0.25">
      <c r="A398" s="170">
        <v>300</v>
      </c>
      <c r="B398" s="171" t="s">
        <v>245</v>
      </c>
      <c r="C398" s="171" t="s">
        <v>55</v>
      </c>
      <c r="D398" s="172" t="s">
        <v>236</v>
      </c>
      <c r="E398" s="171" t="s">
        <v>249</v>
      </c>
      <c r="F398" s="171" t="s">
        <v>138</v>
      </c>
      <c r="G398" s="171" t="s">
        <v>246</v>
      </c>
      <c r="H398" s="171" t="s">
        <v>524</v>
      </c>
      <c r="I398" s="171" t="s">
        <v>138</v>
      </c>
      <c r="J398" s="173">
        <v>2009</v>
      </c>
      <c r="K398" s="174">
        <v>1</v>
      </c>
      <c r="L398" s="211"/>
      <c r="M398" s="173" t="s">
        <v>236</v>
      </c>
      <c r="N398" s="173">
        <v>0</v>
      </c>
      <c r="O398" s="173">
        <v>1</v>
      </c>
      <c r="P398" s="173">
        <v>1</v>
      </c>
      <c r="Q398" s="173">
        <v>9</v>
      </c>
      <c r="R398" s="173">
        <v>1</v>
      </c>
      <c r="S398" s="175">
        <v>457600</v>
      </c>
      <c r="T398" s="173">
        <v>0</v>
      </c>
      <c r="U398" s="173">
        <v>1</v>
      </c>
      <c r="V398" s="173">
        <v>0</v>
      </c>
      <c r="W398" s="211"/>
      <c r="X398" s="173">
        <v>0</v>
      </c>
      <c r="Y398" s="175">
        <v>0</v>
      </c>
      <c r="Z398" s="174">
        <f>S398*R398*K398*EXP(-Definitions!$E$4*tidycapex!V398)*U398</f>
        <v>457600</v>
      </c>
      <c r="AA398" s="174">
        <f>CEILING(Z398/Definitions!$F$10,10)</f>
        <v>8980</v>
      </c>
      <c r="AB398" s="176">
        <v>1</v>
      </c>
      <c r="AC398" s="177" t="s">
        <v>247</v>
      </c>
      <c r="AD398" s="177" t="s">
        <v>568</v>
      </c>
    </row>
    <row r="399" spans="1:30" s="8" customFormat="1" ht="24" x14ac:dyDescent="0.25">
      <c r="A399" s="170">
        <v>301</v>
      </c>
      <c r="B399" s="171" t="s">
        <v>377</v>
      </c>
      <c r="C399" s="171" t="s">
        <v>41</v>
      </c>
      <c r="D399" s="172">
        <v>1</v>
      </c>
      <c r="E399" s="171" t="s">
        <v>194</v>
      </c>
      <c r="F399" s="171" t="s">
        <v>140</v>
      </c>
      <c r="G399" s="171" t="s">
        <v>256</v>
      </c>
      <c r="H399" s="171" t="s">
        <v>257</v>
      </c>
      <c r="I399" s="171" t="s">
        <v>140</v>
      </c>
      <c r="J399" s="173">
        <v>2012</v>
      </c>
      <c r="K399" s="174">
        <v>99000</v>
      </c>
      <c r="L399" s="211"/>
      <c r="M399" s="173" t="s">
        <v>258</v>
      </c>
      <c r="N399" s="173">
        <v>4</v>
      </c>
      <c r="O399" s="173">
        <v>3</v>
      </c>
      <c r="P399" s="173">
        <v>1</v>
      </c>
      <c r="Q399" s="173">
        <v>5</v>
      </c>
      <c r="R399" s="173">
        <v>0.2</v>
      </c>
      <c r="S399" s="175">
        <v>200</v>
      </c>
      <c r="T399" s="173">
        <v>0</v>
      </c>
      <c r="U399" s="173">
        <v>1</v>
      </c>
      <c r="V399" s="173">
        <v>0</v>
      </c>
      <c r="W399" s="211"/>
      <c r="X399" s="173">
        <v>1</v>
      </c>
      <c r="Y399" s="175">
        <v>88300</v>
      </c>
      <c r="Z399" s="174">
        <f>S399*R399*K399*EXP(-Definitions!$E$4*tidycapex!V399)*U399</f>
        <v>3960000</v>
      </c>
      <c r="AA399" s="174">
        <f>CEILING(Z399/Definitions!$F$10,10)</f>
        <v>77650</v>
      </c>
      <c r="AB399" s="176">
        <v>1</v>
      </c>
      <c r="AC399" s="177" t="s">
        <v>378</v>
      </c>
      <c r="AD399" s="177" t="s">
        <v>379</v>
      </c>
    </row>
    <row r="400" spans="1:30" s="8" customFormat="1" ht="60" x14ac:dyDescent="0.25">
      <c r="A400" s="170">
        <v>302</v>
      </c>
      <c r="B400" s="171" t="s">
        <v>262</v>
      </c>
      <c r="C400" s="171" t="s">
        <v>41</v>
      </c>
      <c r="D400" s="172">
        <v>1</v>
      </c>
      <c r="E400" s="171" t="s">
        <v>194</v>
      </c>
      <c r="F400" s="171" t="s">
        <v>140</v>
      </c>
      <c r="G400" s="171" t="s">
        <v>578</v>
      </c>
      <c r="H400" s="171" t="s">
        <v>257</v>
      </c>
      <c r="I400" s="171" t="s">
        <v>140</v>
      </c>
      <c r="J400" s="173">
        <v>2012</v>
      </c>
      <c r="K400" s="174">
        <v>3300</v>
      </c>
      <c r="L400" s="211"/>
      <c r="M400" s="173" t="s">
        <v>139</v>
      </c>
      <c r="N400" s="173">
        <v>4</v>
      </c>
      <c r="O400" s="173">
        <v>3</v>
      </c>
      <c r="P400" s="173">
        <v>0</v>
      </c>
      <c r="Q400" s="173">
        <v>5</v>
      </c>
      <c r="R400" s="173">
        <v>1</v>
      </c>
      <c r="S400" s="175">
        <v>4000</v>
      </c>
      <c r="T400" s="173">
        <v>0</v>
      </c>
      <c r="U400" s="173">
        <v>0.7</v>
      </c>
      <c r="V400" s="173">
        <v>0</v>
      </c>
      <c r="W400" s="211"/>
      <c r="X400" s="173">
        <v>1</v>
      </c>
      <c r="Y400" s="175">
        <v>252730</v>
      </c>
      <c r="Z400" s="174">
        <f>S400*R400*K400*EXP(-Definitions!$E$4*tidycapex!V400)*U400</f>
        <v>9240000</v>
      </c>
      <c r="AA400" s="174">
        <f>CEILING(Z400/Definitions!$F$10,10)</f>
        <v>181180</v>
      </c>
      <c r="AB400" s="176">
        <v>2</v>
      </c>
      <c r="AC400" s="177" t="s">
        <v>380</v>
      </c>
      <c r="AD400" s="177" t="s">
        <v>264</v>
      </c>
    </row>
    <row r="401" spans="1:30" s="8" customFormat="1" ht="48" x14ac:dyDescent="0.25">
      <c r="A401" s="170">
        <v>303</v>
      </c>
      <c r="B401" s="171" t="s">
        <v>368</v>
      </c>
      <c r="C401" s="171" t="s">
        <v>41</v>
      </c>
      <c r="D401" s="172">
        <v>1</v>
      </c>
      <c r="E401" s="171" t="s">
        <v>194</v>
      </c>
      <c r="F401" s="171" t="s">
        <v>140</v>
      </c>
      <c r="G401" s="171" t="s">
        <v>226</v>
      </c>
      <c r="H401" s="171" t="s">
        <v>226</v>
      </c>
      <c r="I401" s="171" t="s">
        <v>140</v>
      </c>
      <c r="J401" s="173">
        <v>2012</v>
      </c>
      <c r="K401" s="174">
        <v>400</v>
      </c>
      <c r="L401" s="211"/>
      <c r="M401" s="173" t="s">
        <v>139</v>
      </c>
      <c r="N401" s="173">
        <v>3</v>
      </c>
      <c r="O401" s="173">
        <v>1</v>
      </c>
      <c r="P401" s="173">
        <v>1</v>
      </c>
      <c r="Q401" s="173">
        <v>5</v>
      </c>
      <c r="R401" s="173">
        <v>1</v>
      </c>
      <c r="S401" s="175">
        <v>2000</v>
      </c>
      <c r="T401" s="173">
        <v>25</v>
      </c>
      <c r="U401" s="173">
        <v>1</v>
      </c>
      <c r="V401" s="173">
        <v>17</v>
      </c>
      <c r="W401" s="211"/>
      <c r="X401" s="173">
        <v>0</v>
      </c>
      <c r="Y401" s="175">
        <v>0</v>
      </c>
      <c r="Z401" s="174">
        <f>S401*R401*K401*EXP(-Definitions!$E$4*tidycapex!V401)*U401</f>
        <v>800000</v>
      </c>
      <c r="AA401" s="174">
        <f>CEILING(Z401/Definitions!$F$10,10)</f>
        <v>15690</v>
      </c>
      <c r="AB401" s="176">
        <v>1</v>
      </c>
      <c r="AC401" s="177" t="s">
        <v>576</v>
      </c>
      <c r="AD401" s="177" t="s">
        <v>577</v>
      </c>
    </row>
    <row r="402" spans="1:30" s="8" customFormat="1" ht="72" x14ac:dyDescent="0.25">
      <c r="A402" s="170">
        <v>304</v>
      </c>
      <c r="B402" s="171" t="s">
        <v>260</v>
      </c>
      <c r="C402" s="171" t="s">
        <v>41</v>
      </c>
      <c r="D402" s="172">
        <v>1</v>
      </c>
      <c r="E402" s="171" t="s">
        <v>194</v>
      </c>
      <c r="F402" s="171" t="s">
        <v>140</v>
      </c>
      <c r="G402" s="171" t="s">
        <v>217</v>
      </c>
      <c r="H402" s="171" t="s">
        <v>218</v>
      </c>
      <c r="I402" s="171" t="s">
        <v>140</v>
      </c>
      <c r="J402" s="173">
        <v>2012</v>
      </c>
      <c r="K402" s="174">
        <v>102</v>
      </c>
      <c r="L402" s="211"/>
      <c r="M402" s="173" t="s">
        <v>261</v>
      </c>
      <c r="N402" s="173">
        <v>3</v>
      </c>
      <c r="O402" s="173">
        <v>1</v>
      </c>
      <c r="P402" s="173">
        <v>1</v>
      </c>
      <c r="Q402" s="173">
        <v>8</v>
      </c>
      <c r="R402" s="173">
        <v>1</v>
      </c>
      <c r="S402" s="175">
        <v>35000</v>
      </c>
      <c r="T402" s="173">
        <v>25</v>
      </c>
      <c r="U402" s="173">
        <v>1</v>
      </c>
      <c r="V402" s="173">
        <v>17</v>
      </c>
      <c r="W402" s="211"/>
      <c r="X402" s="173">
        <v>1</v>
      </c>
      <c r="Y402" s="175">
        <v>2730</v>
      </c>
      <c r="Z402" s="174">
        <f>S402*R402*K402*EXP(-Definitions!$E$4*tidycapex!V402)*U402</f>
        <v>3570000</v>
      </c>
      <c r="AA402" s="174">
        <f>CEILING(Z402/Definitions!$F$10,10)</f>
        <v>70000</v>
      </c>
      <c r="AB402" s="176">
        <v>1</v>
      </c>
      <c r="AC402" s="177" t="s">
        <v>574</v>
      </c>
      <c r="AD402" s="177" t="s">
        <v>575</v>
      </c>
    </row>
    <row r="403" spans="1:30" s="8" customFormat="1" ht="84" x14ac:dyDescent="0.25">
      <c r="A403" s="170">
        <v>305</v>
      </c>
      <c r="B403" s="171" t="s">
        <v>269</v>
      </c>
      <c r="C403" s="171" t="s">
        <v>41</v>
      </c>
      <c r="D403" s="172" t="s">
        <v>236</v>
      </c>
      <c r="E403" s="171" t="s">
        <v>194</v>
      </c>
      <c r="F403" s="171" t="s">
        <v>140</v>
      </c>
      <c r="G403" s="171" t="s">
        <v>364</v>
      </c>
      <c r="H403" s="171" t="s">
        <v>364</v>
      </c>
      <c r="I403" s="171" t="s">
        <v>140</v>
      </c>
      <c r="J403" s="173">
        <v>2012</v>
      </c>
      <c r="K403" s="174">
        <v>1</v>
      </c>
      <c r="L403" s="211"/>
      <c r="M403" s="173" t="s">
        <v>236</v>
      </c>
      <c r="N403" s="173">
        <v>3</v>
      </c>
      <c r="O403" s="173">
        <v>2</v>
      </c>
      <c r="P403" s="173">
        <v>1</v>
      </c>
      <c r="Q403" s="173">
        <v>5</v>
      </c>
      <c r="R403" s="173">
        <v>1</v>
      </c>
      <c r="S403" s="175">
        <v>2640000</v>
      </c>
      <c r="T403" s="173">
        <v>0</v>
      </c>
      <c r="U403" s="173">
        <v>1</v>
      </c>
      <c r="V403" s="173">
        <v>0</v>
      </c>
      <c r="W403" s="211"/>
      <c r="X403" s="173">
        <v>0</v>
      </c>
      <c r="Y403" s="175">
        <v>0</v>
      </c>
      <c r="Z403" s="174">
        <f>S403*R403*K403*EXP(-Definitions!$E$4*tidycapex!V403)*U403</f>
        <v>2640000</v>
      </c>
      <c r="AA403" s="174">
        <f>CEILING(Z403/Definitions!$F$10,10)</f>
        <v>51770</v>
      </c>
      <c r="AB403" s="176">
        <v>1</v>
      </c>
      <c r="AC403" s="177" t="s">
        <v>381</v>
      </c>
      <c r="AD403" s="177" t="s">
        <v>382</v>
      </c>
    </row>
    <row r="404" spans="1:30" s="8" customFormat="1" ht="24" x14ac:dyDescent="0.25">
      <c r="A404" s="170">
        <v>306</v>
      </c>
      <c r="B404" s="171" t="s">
        <v>238</v>
      </c>
      <c r="C404" s="171" t="s">
        <v>41</v>
      </c>
      <c r="D404" s="172" t="s">
        <v>236</v>
      </c>
      <c r="E404" s="171" t="s">
        <v>194</v>
      </c>
      <c r="F404" s="171" t="s">
        <v>140</v>
      </c>
      <c r="G404" s="171" t="s">
        <v>239</v>
      </c>
      <c r="H404" s="171" t="s">
        <v>524</v>
      </c>
      <c r="I404" s="171" t="s">
        <v>140</v>
      </c>
      <c r="J404" s="173">
        <v>2012</v>
      </c>
      <c r="K404" s="174">
        <v>1</v>
      </c>
      <c r="L404" s="211"/>
      <c r="M404" s="173" t="s">
        <v>236</v>
      </c>
      <c r="N404" s="173">
        <v>0</v>
      </c>
      <c r="O404" s="173">
        <v>1</v>
      </c>
      <c r="P404" s="173">
        <v>1</v>
      </c>
      <c r="Q404" s="173">
        <v>9</v>
      </c>
      <c r="R404" s="173">
        <v>1</v>
      </c>
      <c r="S404" s="175">
        <v>1584000</v>
      </c>
      <c r="T404" s="173">
        <v>0</v>
      </c>
      <c r="U404" s="173">
        <v>1</v>
      </c>
      <c r="V404" s="173">
        <v>0</v>
      </c>
      <c r="W404" s="211"/>
      <c r="X404" s="173">
        <v>0</v>
      </c>
      <c r="Y404" s="175">
        <v>0</v>
      </c>
      <c r="Z404" s="174">
        <f>S404*R404*K404*EXP(-Definitions!$E$4*tidycapex!V404)*U404</f>
        <v>1584000</v>
      </c>
      <c r="AA404" s="174">
        <f>CEILING(Z404/Definitions!$F$10,10)</f>
        <v>31060</v>
      </c>
      <c r="AB404" s="176">
        <v>1</v>
      </c>
      <c r="AC404" s="177" t="s">
        <v>240</v>
      </c>
      <c r="AD404" s="177" t="s">
        <v>241</v>
      </c>
    </row>
    <row r="405" spans="1:30" s="8" customFormat="1" ht="36" x14ac:dyDescent="0.25">
      <c r="A405" s="170">
        <v>307</v>
      </c>
      <c r="B405" s="171" t="s">
        <v>242</v>
      </c>
      <c r="C405" s="171" t="s">
        <v>41</v>
      </c>
      <c r="D405" s="172" t="s">
        <v>236</v>
      </c>
      <c r="E405" s="171" t="s">
        <v>194</v>
      </c>
      <c r="F405" s="171" t="s">
        <v>140</v>
      </c>
      <c r="G405" s="171" t="s">
        <v>243</v>
      </c>
      <c r="H405" s="171" t="s">
        <v>524</v>
      </c>
      <c r="I405" s="171" t="s">
        <v>140</v>
      </c>
      <c r="J405" s="173">
        <v>2012</v>
      </c>
      <c r="K405" s="174">
        <v>1</v>
      </c>
      <c r="L405" s="211"/>
      <c r="M405" s="173" t="s">
        <v>236</v>
      </c>
      <c r="N405" s="173">
        <v>0</v>
      </c>
      <c r="O405" s="173">
        <v>1</v>
      </c>
      <c r="P405" s="173">
        <v>1</v>
      </c>
      <c r="Q405" s="173">
        <v>9</v>
      </c>
      <c r="R405" s="173">
        <v>1</v>
      </c>
      <c r="S405" s="175">
        <v>1742400</v>
      </c>
      <c r="T405" s="173">
        <v>0</v>
      </c>
      <c r="U405" s="173">
        <v>1</v>
      </c>
      <c r="V405" s="173">
        <v>0</v>
      </c>
      <c r="W405" s="211"/>
      <c r="X405" s="173">
        <v>0</v>
      </c>
      <c r="Y405" s="175">
        <v>0</v>
      </c>
      <c r="Z405" s="174">
        <f>S405*R405*K405*EXP(-Definitions!$E$4*tidycapex!V405)*U405</f>
        <v>1742400</v>
      </c>
      <c r="AA405" s="174">
        <f>CEILING(Z405/Definitions!$F$10,10)</f>
        <v>34170</v>
      </c>
      <c r="AB405" s="176">
        <v>1</v>
      </c>
      <c r="AC405" s="177" t="s">
        <v>244</v>
      </c>
      <c r="AD405" s="177" t="s">
        <v>567</v>
      </c>
    </row>
    <row r="406" spans="1:30" s="8" customFormat="1" ht="48" x14ac:dyDescent="0.25">
      <c r="A406" s="170">
        <v>308</v>
      </c>
      <c r="B406" s="171" t="s">
        <v>245</v>
      </c>
      <c r="C406" s="171" t="s">
        <v>41</v>
      </c>
      <c r="D406" s="172" t="s">
        <v>236</v>
      </c>
      <c r="E406" s="171" t="s">
        <v>194</v>
      </c>
      <c r="F406" s="171" t="s">
        <v>140</v>
      </c>
      <c r="G406" s="171" t="s">
        <v>246</v>
      </c>
      <c r="H406" s="171" t="s">
        <v>524</v>
      </c>
      <c r="I406" s="171" t="s">
        <v>140</v>
      </c>
      <c r="J406" s="173">
        <v>2012</v>
      </c>
      <c r="K406" s="174">
        <v>1</v>
      </c>
      <c r="L406" s="211"/>
      <c r="M406" s="173" t="s">
        <v>236</v>
      </c>
      <c r="N406" s="173">
        <v>0</v>
      </c>
      <c r="O406" s="173">
        <v>1</v>
      </c>
      <c r="P406" s="173">
        <v>1</v>
      </c>
      <c r="Q406" s="173">
        <v>9</v>
      </c>
      <c r="R406" s="173">
        <v>1</v>
      </c>
      <c r="S406" s="175">
        <v>958400</v>
      </c>
      <c r="T406" s="173">
        <v>0</v>
      </c>
      <c r="U406" s="173">
        <v>1</v>
      </c>
      <c r="V406" s="173">
        <v>0</v>
      </c>
      <c r="W406" s="211"/>
      <c r="X406" s="173">
        <v>0</v>
      </c>
      <c r="Y406" s="175">
        <v>0</v>
      </c>
      <c r="Z406" s="174">
        <f>S406*R406*K406*EXP(-Definitions!$E$4*tidycapex!V406)*U406</f>
        <v>958400</v>
      </c>
      <c r="AA406" s="174">
        <f>CEILING(Z406/Definitions!$F$10,10)</f>
        <v>18800</v>
      </c>
      <c r="AB406" s="176">
        <v>1</v>
      </c>
      <c r="AC406" s="177" t="s">
        <v>247</v>
      </c>
      <c r="AD406" s="177" t="s">
        <v>568</v>
      </c>
    </row>
    <row r="407" spans="1:30" s="8" customFormat="1" ht="36" x14ac:dyDescent="0.25">
      <c r="A407" s="170">
        <v>309</v>
      </c>
      <c r="B407" s="171" t="s">
        <v>252</v>
      </c>
      <c r="C407" s="171" t="s">
        <v>42</v>
      </c>
      <c r="D407" s="172">
        <v>1</v>
      </c>
      <c r="E407" s="171" t="s">
        <v>194</v>
      </c>
      <c r="F407" s="171" t="s">
        <v>140</v>
      </c>
      <c r="G407" s="171" t="s">
        <v>364</v>
      </c>
      <c r="H407" s="171" t="s">
        <v>364</v>
      </c>
      <c r="I407" s="171" t="s">
        <v>140</v>
      </c>
      <c r="J407" s="173">
        <v>2012</v>
      </c>
      <c r="K407" s="174">
        <v>1000</v>
      </c>
      <c r="L407" s="211"/>
      <c r="M407" s="173" t="s">
        <v>139</v>
      </c>
      <c r="N407" s="173">
        <v>5</v>
      </c>
      <c r="O407" s="173">
        <v>3</v>
      </c>
      <c r="P407" s="173">
        <v>1</v>
      </c>
      <c r="Q407" s="173">
        <v>5</v>
      </c>
      <c r="R407" s="173">
        <v>1</v>
      </c>
      <c r="S407" s="175">
        <v>5000</v>
      </c>
      <c r="T407" s="173">
        <v>0</v>
      </c>
      <c r="U407" s="173">
        <v>1</v>
      </c>
      <c r="V407" s="173">
        <v>0</v>
      </c>
      <c r="W407" s="211"/>
      <c r="X407" s="173">
        <v>1</v>
      </c>
      <c r="Y407" s="175">
        <v>230500</v>
      </c>
      <c r="Z407" s="174">
        <f>S407*R407*K407*EXP(-Definitions!$E$4*tidycapex!V407)*U407</f>
        <v>5000000</v>
      </c>
      <c r="AA407" s="174">
        <f>CEILING(Z407/Definitions!$F$10,10)</f>
        <v>98040</v>
      </c>
      <c r="AB407" s="176">
        <v>1</v>
      </c>
      <c r="AC407" s="177" t="s">
        <v>378</v>
      </c>
      <c r="AD407" s="177" t="s">
        <v>379</v>
      </c>
    </row>
    <row r="408" spans="1:30" s="8" customFormat="1" ht="36" x14ac:dyDescent="0.25">
      <c r="A408" s="170">
        <v>310</v>
      </c>
      <c r="B408" s="171" t="s">
        <v>383</v>
      </c>
      <c r="C408" s="171" t="s">
        <v>42</v>
      </c>
      <c r="D408" s="172">
        <v>1</v>
      </c>
      <c r="E408" s="171" t="s">
        <v>249</v>
      </c>
      <c r="F408" s="171" t="s">
        <v>140</v>
      </c>
      <c r="G408" s="171" t="s">
        <v>226</v>
      </c>
      <c r="H408" s="171" t="s">
        <v>226</v>
      </c>
      <c r="I408" s="171" t="s">
        <v>140</v>
      </c>
      <c r="J408" s="173">
        <v>2012</v>
      </c>
      <c r="K408" s="174">
        <v>360</v>
      </c>
      <c r="L408" s="211"/>
      <c r="M408" s="173" t="s">
        <v>139</v>
      </c>
      <c r="N408" s="173">
        <v>4</v>
      </c>
      <c r="O408" s="173">
        <v>3</v>
      </c>
      <c r="P408" s="173">
        <v>1</v>
      </c>
      <c r="Q408" s="173">
        <v>5</v>
      </c>
      <c r="R408" s="173">
        <v>1</v>
      </c>
      <c r="S408" s="175">
        <v>2500</v>
      </c>
      <c r="T408" s="173">
        <v>0</v>
      </c>
      <c r="U408" s="173">
        <v>1</v>
      </c>
      <c r="V408" s="173">
        <v>0</v>
      </c>
      <c r="W408" s="211"/>
      <c r="X408" s="173">
        <v>0</v>
      </c>
      <c r="Y408" s="175">
        <v>0</v>
      </c>
      <c r="Z408" s="174">
        <f>S408*R408*K408*EXP(-Definitions!$E$4*tidycapex!V408)*U408</f>
        <v>900000</v>
      </c>
      <c r="AA408" s="174">
        <f>CEILING(Z408/Definitions!$F$10,10)</f>
        <v>17650</v>
      </c>
      <c r="AB408" s="176">
        <v>1</v>
      </c>
      <c r="AC408" s="177" t="s">
        <v>602</v>
      </c>
      <c r="AD408" s="177" t="s">
        <v>284</v>
      </c>
    </row>
    <row r="409" spans="1:30" s="8" customFormat="1" ht="36" x14ac:dyDescent="0.25">
      <c r="A409" s="170">
        <v>311</v>
      </c>
      <c r="B409" s="171" t="s">
        <v>384</v>
      </c>
      <c r="C409" s="171" t="s">
        <v>42</v>
      </c>
      <c r="D409" s="172">
        <v>1</v>
      </c>
      <c r="E409" s="171" t="s">
        <v>249</v>
      </c>
      <c r="F409" s="171" t="s">
        <v>140</v>
      </c>
      <c r="G409" s="171" t="s">
        <v>226</v>
      </c>
      <c r="H409" s="171" t="s">
        <v>226</v>
      </c>
      <c r="I409" s="171" t="s">
        <v>140</v>
      </c>
      <c r="J409" s="173">
        <v>2012</v>
      </c>
      <c r="K409" s="174">
        <v>1000</v>
      </c>
      <c r="L409" s="211"/>
      <c r="M409" s="173" t="s">
        <v>139</v>
      </c>
      <c r="N409" s="173">
        <v>3</v>
      </c>
      <c r="O409" s="173">
        <v>1</v>
      </c>
      <c r="P409" s="173">
        <v>1</v>
      </c>
      <c r="Q409" s="173">
        <v>5</v>
      </c>
      <c r="R409" s="173">
        <v>0.1</v>
      </c>
      <c r="S409" s="175">
        <v>750</v>
      </c>
      <c r="T409" s="173">
        <v>25</v>
      </c>
      <c r="U409" s="173">
        <v>1</v>
      </c>
      <c r="V409" s="173">
        <v>0</v>
      </c>
      <c r="W409" s="211"/>
      <c r="X409" s="173">
        <v>0</v>
      </c>
      <c r="Y409" s="175">
        <v>0</v>
      </c>
      <c r="Z409" s="174">
        <f>S409*R409*K409*EXP(-Definitions!$E$4*tidycapex!V409)*U409</f>
        <v>75000</v>
      </c>
      <c r="AA409" s="174">
        <f>CEILING(Z409/Definitions!$F$10,10)</f>
        <v>1480</v>
      </c>
      <c r="AB409" s="176">
        <v>1</v>
      </c>
      <c r="AC409" s="177" t="s">
        <v>600</v>
      </c>
      <c r="AD409" s="177" t="s">
        <v>601</v>
      </c>
    </row>
    <row r="410" spans="1:30" s="8" customFormat="1" ht="48" x14ac:dyDescent="0.25">
      <c r="A410" s="170">
        <v>311</v>
      </c>
      <c r="B410" s="171" t="s">
        <v>384</v>
      </c>
      <c r="C410" s="171" t="s">
        <v>42</v>
      </c>
      <c r="D410" s="172">
        <v>1</v>
      </c>
      <c r="E410" s="171" t="s">
        <v>249</v>
      </c>
      <c r="F410" s="171" t="s">
        <v>140</v>
      </c>
      <c r="G410" s="171" t="s">
        <v>226</v>
      </c>
      <c r="H410" s="171" t="s">
        <v>226</v>
      </c>
      <c r="I410" s="171" t="s">
        <v>140</v>
      </c>
      <c r="J410" s="173">
        <v>2012</v>
      </c>
      <c r="K410" s="174">
        <v>1000</v>
      </c>
      <c r="L410" s="211"/>
      <c r="M410" s="173" t="s">
        <v>139</v>
      </c>
      <c r="N410" s="173">
        <v>3</v>
      </c>
      <c r="O410" s="173">
        <v>1</v>
      </c>
      <c r="P410" s="173">
        <v>1</v>
      </c>
      <c r="Q410" s="173">
        <v>5</v>
      </c>
      <c r="R410" s="173">
        <v>0.1</v>
      </c>
      <c r="S410" s="175">
        <v>750</v>
      </c>
      <c r="T410" s="173">
        <v>25</v>
      </c>
      <c r="U410" s="173">
        <v>1</v>
      </c>
      <c r="V410" s="173">
        <v>25</v>
      </c>
      <c r="W410" s="211"/>
      <c r="X410" s="173">
        <v>0</v>
      </c>
      <c r="Y410" s="175">
        <v>0</v>
      </c>
      <c r="Z410" s="174">
        <f>S410*R410*K410*EXP(-Definitions!$E$4*tidycapex!V410)*U410</f>
        <v>75000</v>
      </c>
      <c r="AA410" s="174">
        <f>CEILING(Z410/Definitions!$F$10,10)</f>
        <v>1480</v>
      </c>
      <c r="AB410" s="176">
        <v>1</v>
      </c>
      <c r="AC410" s="177" t="s">
        <v>576</v>
      </c>
      <c r="AD410" s="177" t="s">
        <v>577</v>
      </c>
    </row>
    <row r="411" spans="1:30" s="8" customFormat="1" ht="84" x14ac:dyDescent="0.25">
      <c r="A411" s="170">
        <v>312</v>
      </c>
      <c r="B411" s="171" t="s">
        <v>269</v>
      </c>
      <c r="C411" s="171" t="s">
        <v>42</v>
      </c>
      <c r="D411" s="172" t="s">
        <v>236</v>
      </c>
      <c r="E411" s="171" t="s">
        <v>249</v>
      </c>
      <c r="F411" s="171" t="s">
        <v>140</v>
      </c>
      <c r="G411" s="171" t="s">
        <v>364</v>
      </c>
      <c r="H411" s="171" t="s">
        <v>364</v>
      </c>
      <c r="I411" s="171" t="s">
        <v>140</v>
      </c>
      <c r="J411" s="173">
        <v>2012</v>
      </c>
      <c r="K411" s="174">
        <v>1</v>
      </c>
      <c r="L411" s="211"/>
      <c r="M411" s="173" t="s">
        <v>236</v>
      </c>
      <c r="N411" s="173">
        <v>3</v>
      </c>
      <c r="O411" s="173">
        <v>2</v>
      </c>
      <c r="P411" s="173">
        <v>1</v>
      </c>
      <c r="Q411" s="173">
        <v>5</v>
      </c>
      <c r="R411" s="173">
        <v>1</v>
      </c>
      <c r="S411" s="175">
        <v>1195000</v>
      </c>
      <c r="T411" s="173">
        <v>0</v>
      </c>
      <c r="U411" s="173">
        <v>1</v>
      </c>
      <c r="V411" s="173">
        <v>0</v>
      </c>
      <c r="W411" s="211"/>
      <c r="X411" s="173">
        <v>0</v>
      </c>
      <c r="Y411" s="175">
        <v>0</v>
      </c>
      <c r="Z411" s="174">
        <f>S411*R411*K411*EXP(-Definitions!$E$4*tidycapex!V411)*U411</f>
        <v>1195000</v>
      </c>
      <c r="AA411" s="174">
        <f>CEILING(Z411/Definitions!$F$10,10)</f>
        <v>23440</v>
      </c>
      <c r="AB411" s="176">
        <v>1</v>
      </c>
      <c r="AC411" s="177" t="s">
        <v>381</v>
      </c>
      <c r="AD411" s="177" t="s">
        <v>382</v>
      </c>
    </row>
    <row r="412" spans="1:30" s="8" customFormat="1" ht="36" x14ac:dyDescent="0.25">
      <c r="A412" s="170">
        <v>313</v>
      </c>
      <c r="B412" s="171" t="s">
        <v>238</v>
      </c>
      <c r="C412" s="171" t="s">
        <v>42</v>
      </c>
      <c r="D412" s="172" t="s">
        <v>236</v>
      </c>
      <c r="E412" s="171" t="s">
        <v>249</v>
      </c>
      <c r="F412" s="171" t="s">
        <v>140</v>
      </c>
      <c r="G412" s="171" t="s">
        <v>239</v>
      </c>
      <c r="H412" s="171" t="s">
        <v>524</v>
      </c>
      <c r="I412" s="171" t="s">
        <v>140</v>
      </c>
      <c r="J412" s="173">
        <v>2012</v>
      </c>
      <c r="K412" s="174">
        <v>1</v>
      </c>
      <c r="L412" s="211"/>
      <c r="M412" s="173" t="s">
        <v>236</v>
      </c>
      <c r="N412" s="173">
        <v>0</v>
      </c>
      <c r="O412" s="173">
        <v>1</v>
      </c>
      <c r="P412" s="173">
        <v>1</v>
      </c>
      <c r="Q412" s="173">
        <v>9</v>
      </c>
      <c r="R412" s="173">
        <v>1</v>
      </c>
      <c r="S412" s="175">
        <v>717000</v>
      </c>
      <c r="T412" s="173">
        <v>0</v>
      </c>
      <c r="U412" s="173">
        <v>1</v>
      </c>
      <c r="V412" s="173">
        <v>0</v>
      </c>
      <c r="W412" s="211"/>
      <c r="X412" s="173">
        <v>0</v>
      </c>
      <c r="Y412" s="175">
        <v>0</v>
      </c>
      <c r="Z412" s="174">
        <f>S412*R412*K412*EXP(-Definitions!$E$4*tidycapex!V412)*U412</f>
        <v>717000</v>
      </c>
      <c r="AA412" s="174">
        <f>CEILING(Z412/Definitions!$F$10,10)</f>
        <v>14060</v>
      </c>
      <c r="AB412" s="176">
        <v>1</v>
      </c>
      <c r="AC412" s="177" t="s">
        <v>240</v>
      </c>
      <c r="AD412" s="177" t="s">
        <v>241</v>
      </c>
    </row>
    <row r="413" spans="1:30" s="8" customFormat="1" ht="36" x14ac:dyDescent="0.25">
      <c r="A413" s="170">
        <v>314</v>
      </c>
      <c r="B413" s="171" t="s">
        <v>242</v>
      </c>
      <c r="C413" s="171" t="s">
        <v>42</v>
      </c>
      <c r="D413" s="172" t="s">
        <v>236</v>
      </c>
      <c r="E413" s="171" t="s">
        <v>249</v>
      </c>
      <c r="F413" s="171" t="s">
        <v>140</v>
      </c>
      <c r="G413" s="171" t="s">
        <v>243</v>
      </c>
      <c r="H413" s="171" t="s">
        <v>524</v>
      </c>
      <c r="I413" s="171" t="s">
        <v>140</v>
      </c>
      <c r="J413" s="173">
        <v>2012</v>
      </c>
      <c r="K413" s="174">
        <v>1</v>
      </c>
      <c r="L413" s="211"/>
      <c r="M413" s="173" t="s">
        <v>236</v>
      </c>
      <c r="N413" s="173">
        <v>0</v>
      </c>
      <c r="O413" s="173">
        <v>1</v>
      </c>
      <c r="P413" s="173">
        <v>1</v>
      </c>
      <c r="Q413" s="173">
        <v>9</v>
      </c>
      <c r="R413" s="173">
        <v>1</v>
      </c>
      <c r="S413" s="175">
        <v>788700</v>
      </c>
      <c r="T413" s="173">
        <v>0</v>
      </c>
      <c r="U413" s="173">
        <v>1</v>
      </c>
      <c r="V413" s="173">
        <v>0</v>
      </c>
      <c r="W413" s="211"/>
      <c r="X413" s="173">
        <v>0</v>
      </c>
      <c r="Y413" s="175">
        <v>0</v>
      </c>
      <c r="Z413" s="174">
        <f>S413*R413*K413*EXP(-Definitions!$E$4*tidycapex!V413)*U413</f>
        <v>788700</v>
      </c>
      <c r="AA413" s="174">
        <f>CEILING(Z413/Definitions!$F$10,10)</f>
        <v>15470</v>
      </c>
      <c r="AB413" s="176">
        <v>1</v>
      </c>
      <c r="AC413" s="177" t="s">
        <v>244</v>
      </c>
      <c r="AD413" s="177" t="s">
        <v>567</v>
      </c>
    </row>
    <row r="414" spans="1:30" s="8" customFormat="1" ht="48" x14ac:dyDescent="0.25">
      <c r="A414" s="170">
        <v>315</v>
      </c>
      <c r="B414" s="171" t="s">
        <v>245</v>
      </c>
      <c r="C414" s="171" t="s">
        <v>42</v>
      </c>
      <c r="D414" s="172" t="s">
        <v>236</v>
      </c>
      <c r="E414" s="171" t="s">
        <v>249</v>
      </c>
      <c r="F414" s="171" t="s">
        <v>140</v>
      </c>
      <c r="G414" s="171" t="s">
        <v>246</v>
      </c>
      <c r="H414" s="171" t="s">
        <v>524</v>
      </c>
      <c r="I414" s="171" t="s">
        <v>140</v>
      </c>
      <c r="J414" s="173">
        <v>2012</v>
      </c>
      <c r="K414" s="174">
        <v>1</v>
      </c>
      <c r="L414" s="211"/>
      <c r="M414" s="173" t="s">
        <v>236</v>
      </c>
      <c r="N414" s="173">
        <v>0</v>
      </c>
      <c r="O414" s="173">
        <v>1</v>
      </c>
      <c r="P414" s="173">
        <v>1</v>
      </c>
      <c r="Q414" s="173">
        <v>9</v>
      </c>
      <c r="R414" s="173">
        <v>1</v>
      </c>
      <c r="S414" s="175">
        <v>433800</v>
      </c>
      <c r="T414" s="173">
        <v>0</v>
      </c>
      <c r="U414" s="173">
        <v>1</v>
      </c>
      <c r="V414" s="173">
        <v>0</v>
      </c>
      <c r="W414" s="211"/>
      <c r="X414" s="173">
        <v>0</v>
      </c>
      <c r="Y414" s="175">
        <v>0</v>
      </c>
      <c r="Z414" s="174">
        <f>S414*R414*K414*EXP(-Definitions!$E$4*tidycapex!V414)*U414</f>
        <v>433800</v>
      </c>
      <c r="AA414" s="174">
        <f>CEILING(Z414/Definitions!$F$10,10)</f>
        <v>8510</v>
      </c>
      <c r="AB414" s="176">
        <v>1</v>
      </c>
      <c r="AC414" s="177" t="s">
        <v>247</v>
      </c>
      <c r="AD414" s="177" t="s">
        <v>568</v>
      </c>
    </row>
    <row r="415" spans="1:30" s="8" customFormat="1" ht="24" x14ac:dyDescent="0.25">
      <c r="A415" s="170">
        <v>316</v>
      </c>
      <c r="B415" s="171" t="s">
        <v>603</v>
      </c>
      <c r="C415" s="171" t="s">
        <v>35</v>
      </c>
      <c r="D415" s="172">
        <v>1</v>
      </c>
      <c r="E415" s="171" t="s">
        <v>194</v>
      </c>
      <c r="F415" s="171" t="s">
        <v>140</v>
      </c>
      <c r="G415" s="171" t="s">
        <v>256</v>
      </c>
      <c r="H415" s="171" t="s">
        <v>257</v>
      </c>
      <c r="I415" s="171" t="s">
        <v>140</v>
      </c>
      <c r="J415" s="173">
        <v>2012</v>
      </c>
      <c r="K415" s="174">
        <v>13600</v>
      </c>
      <c r="L415" s="211"/>
      <c r="M415" s="173" t="s">
        <v>258</v>
      </c>
      <c r="N415" s="173">
        <v>4</v>
      </c>
      <c r="O415" s="173">
        <v>2</v>
      </c>
      <c r="P415" s="173">
        <v>1</v>
      </c>
      <c r="Q415" s="173">
        <v>5</v>
      </c>
      <c r="R415" s="173">
        <v>1</v>
      </c>
      <c r="S415" s="175">
        <v>200</v>
      </c>
      <c r="T415" s="173">
        <v>50</v>
      </c>
      <c r="U415" s="173">
        <v>1</v>
      </c>
      <c r="V415" s="173">
        <v>0</v>
      </c>
      <c r="W415" s="211"/>
      <c r="X415" s="173">
        <v>0</v>
      </c>
      <c r="Y415" s="175">
        <v>0</v>
      </c>
      <c r="Z415" s="174">
        <f>S415*R415*K415*EXP(-Definitions!$E$4*tidycapex!V415)*U415</f>
        <v>2720000</v>
      </c>
      <c r="AA415" s="174">
        <f>CEILING(Z415/Definitions!$F$10,10)</f>
        <v>53340</v>
      </c>
      <c r="AB415" s="176">
        <v>1</v>
      </c>
      <c r="AC415" s="177" t="s">
        <v>378</v>
      </c>
      <c r="AD415" s="177" t="s">
        <v>379</v>
      </c>
    </row>
    <row r="416" spans="1:30" s="8" customFormat="1" ht="24" x14ac:dyDescent="0.25">
      <c r="A416" s="170">
        <v>317</v>
      </c>
      <c r="B416" s="171" t="s">
        <v>368</v>
      </c>
      <c r="C416" s="171" t="s">
        <v>35</v>
      </c>
      <c r="D416" s="172">
        <v>1</v>
      </c>
      <c r="E416" s="171" t="s">
        <v>194</v>
      </c>
      <c r="F416" s="171" t="s">
        <v>140</v>
      </c>
      <c r="G416" s="171" t="s">
        <v>226</v>
      </c>
      <c r="H416" s="171" t="s">
        <v>226</v>
      </c>
      <c r="I416" s="171" t="s">
        <v>140</v>
      </c>
      <c r="J416" s="173">
        <v>2012</v>
      </c>
      <c r="K416" s="174">
        <v>2040</v>
      </c>
      <c r="L416" s="211"/>
      <c r="M416" s="173" t="s">
        <v>139</v>
      </c>
      <c r="N416" s="173">
        <v>3</v>
      </c>
      <c r="O416" s="173">
        <v>1</v>
      </c>
      <c r="P416" s="173">
        <v>1</v>
      </c>
      <c r="Q416" s="173">
        <v>5</v>
      </c>
      <c r="R416" s="173">
        <v>0.3</v>
      </c>
      <c r="S416" s="175">
        <v>2000</v>
      </c>
      <c r="T416" s="173">
        <v>25</v>
      </c>
      <c r="U416" s="173">
        <v>1</v>
      </c>
      <c r="V416" s="173">
        <v>0</v>
      </c>
      <c r="W416" s="211"/>
      <c r="X416" s="173">
        <v>0</v>
      </c>
      <c r="Y416" s="175">
        <v>0</v>
      </c>
      <c r="Z416" s="174">
        <f>S416*R416*K416*EXP(-Definitions!$E$4*tidycapex!V416)*U416</f>
        <v>1224000</v>
      </c>
      <c r="AA416" s="174">
        <f>CEILING(Z416/Definitions!$F$10,10)</f>
        <v>24000</v>
      </c>
      <c r="AB416" s="176">
        <v>1</v>
      </c>
      <c r="AC416" s="177" t="s">
        <v>600</v>
      </c>
      <c r="AD416" s="177" t="s">
        <v>601</v>
      </c>
    </row>
    <row r="417" spans="1:30" s="8" customFormat="1" ht="48" x14ac:dyDescent="0.25">
      <c r="A417" s="170">
        <v>317</v>
      </c>
      <c r="B417" s="171" t="s">
        <v>368</v>
      </c>
      <c r="C417" s="171" t="s">
        <v>35</v>
      </c>
      <c r="D417" s="172">
        <v>1</v>
      </c>
      <c r="E417" s="171" t="s">
        <v>194</v>
      </c>
      <c r="F417" s="171" t="s">
        <v>140</v>
      </c>
      <c r="G417" s="171" t="s">
        <v>226</v>
      </c>
      <c r="H417" s="171" t="s">
        <v>226</v>
      </c>
      <c r="I417" s="171" t="s">
        <v>140</v>
      </c>
      <c r="J417" s="173">
        <v>2012</v>
      </c>
      <c r="K417" s="174">
        <v>2040</v>
      </c>
      <c r="L417" s="211"/>
      <c r="M417" s="173" t="s">
        <v>139</v>
      </c>
      <c r="N417" s="173">
        <v>3</v>
      </c>
      <c r="O417" s="173">
        <v>1</v>
      </c>
      <c r="P417" s="173">
        <v>1</v>
      </c>
      <c r="Q417" s="173">
        <v>5</v>
      </c>
      <c r="R417" s="173">
        <v>1</v>
      </c>
      <c r="S417" s="175">
        <v>2000</v>
      </c>
      <c r="T417" s="173">
        <v>25</v>
      </c>
      <c r="U417" s="173">
        <v>1</v>
      </c>
      <c r="V417" s="173">
        <v>17</v>
      </c>
      <c r="W417" s="211"/>
      <c r="X417" s="173">
        <v>0</v>
      </c>
      <c r="Y417" s="175">
        <v>0</v>
      </c>
      <c r="Z417" s="174">
        <f>S417*R417*K417*EXP(-Definitions!$E$4*tidycapex!V417)*U417</f>
        <v>4080000</v>
      </c>
      <c r="AA417" s="174">
        <f>CEILING(Z417/Definitions!$F$10,10)</f>
        <v>80000</v>
      </c>
      <c r="AB417" s="176">
        <v>1</v>
      </c>
      <c r="AC417" s="177" t="s">
        <v>576</v>
      </c>
      <c r="AD417" s="177" t="s">
        <v>577</v>
      </c>
    </row>
    <row r="418" spans="1:30" s="8" customFormat="1" ht="60" x14ac:dyDescent="0.25">
      <c r="A418" s="170">
        <v>318</v>
      </c>
      <c r="B418" s="171" t="s">
        <v>262</v>
      </c>
      <c r="C418" s="171" t="s">
        <v>35</v>
      </c>
      <c r="D418" s="172">
        <v>1</v>
      </c>
      <c r="E418" s="171" t="s">
        <v>194</v>
      </c>
      <c r="F418" s="171" t="s">
        <v>140</v>
      </c>
      <c r="G418" s="171" t="s">
        <v>578</v>
      </c>
      <c r="H418" s="171" t="s">
        <v>257</v>
      </c>
      <c r="I418" s="171" t="s">
        <v>140</v>
      </c>
      <c r="J418" s="173">
        <v>2012</v>
      </c>
      <c r="K418" s="174">
        <v>1250</v>
      </c>
      <c r="L418" s="211"/>
      <c r="M418" s="173" t="s">
        <v>139</v>
      </c>
      <c r="N418" s="173">
        <v>4</v>
      </c>
      <c r="O418" s="173">
        <v>2</v>
      </c>
      <c r="P418" s="173">
        <v>0</v>
      </c>
      <c r="Q418" s="173">
        <v>4</v>
      </c>
      <c r="R418" s="173">
        <v>1</v>
      </c>
      <c r="S418" s="175">
        <v>4000</v>
      </c>
      <c r="T418" s="173">
        <v>0</v>
      </c>
      <c r="U418" s="173">
        <v>0.25</v>
      </c>
      <c r="V418" s="173">
        <v>0</v>
      </c>
      <c r="W418" s="211"/>
      <c r="X418" s="173">
        <v>0</v>
      </c>
      <c r="Y418" s="175">
        <v>0</v>
      </c>
      <c r="Z418" s="174">
        <f>S418*R418*K418*EXP(-Definitions!$E$4*tidycapex!V418)*U418</f>
        <v>1250000</v>
      </c>
      <c r="AA418" s="174">
        <f>CEILING(Z418/Definitions!$F$10,10)</f>
        <v>24510</v>
      </c>
      <c r="AB418" s="176">
        <v>2</v>
      </c>
      <c r="AC418" s="177" t="s">
        <v>380</v>
      </c>
      <c r="AD418" s="177" t="s">
        <v>264</v>
      </c>
    </row>
    <row r="419" spans="1:30" s="8" customFormat="1" ht="72" x14ac:dyDescent="0.25">
      <c r="A419" s="170">
        <v>319</v>
      </c>
      <c r="B419" s="171" t="s">
        <v>260</v>
      </c>
      <c r="C419" s="171" t="s">
        <v>35</v>
      </c>
      <c r="D419" s="172">
        <v>1</v>
      </c>
      <c r="E419" s="171" t="s">
        <v>194</v>
      </c>
      <c r="F419" s="171" t="s">
        <v>140</v>
      </c>
      <c r="G419" s="171" t="s">
        <v>217</v>
      </c>
      <c r="H419" s="171" t="s">
        <v>218</v>
      </c>
      <c r="I419" s="171" t="s">
        <v>140</v>
      </c>
      <c r="J419" s="173">
        <v>2012</v>
      </c>
      <c r="K419" s="174">
        <v>102</v>
      </c>
      <c r="L419" s="211"/>
      <c r="M419" s="173" t="s">
        <v>261</v>
      </c>
      <c r="N419" s="173">
        <v>3</v>
      </c>
      <c r="O419" s="173">
        <v>1</v>
      </c>
      <c r="P419" s="173">
        <v>1</v>
      </c>
      <c r="Q419" s="173">
        <v>8</v>
      </c>
      <c r="R419" s="173">
        <v>1</v>
      </c>
      <c r="S419" s="175">
        <v>35000</v>
      </c>
      <c r="T419" s="173">
        <v>25</v>
      </c>
      <c r="U419" s="173">
        <v>1</v>
      </c>
      <c r="V419" s="173">
        <v>17</v>
      </c>
      <c r="W419" s="211"/>
      <c r="X419" s="173">
        <v>1</v>
      </c>
      <c r="Y419" s="175">
        <v>2730</v>
      </c>
      <c r="Z419" s="174">
        <f>S419*R419*K419*EXP(-Definitions!$E$4*tidycapex!V419)*U419</f>
        <v>3570000</v>
      </c>
      <c r="AA419" s="174">
        <f>CEILING(Z419/Definitions!$F$10,10)</f>
        <v>70000</v>
      </c>
      <c r="AB419" s="176">
        <v>1</v>
      </c>
      <c r="AC419" s="177" t="s">
        <v>574</v>
      </c>
      <c r="AD419" s="177" t="s">
        <v>575</v>
      </c>
    </row>
    <row r="420" spans="1:30" s="8" customFormat="1" ht="84" x14ac:dyDescent="0.25">
      <c r="A420" s="170">
        <v>320</v>
      </c>
      <c r="B420" s="171" t="s">
        <v>269</v>
      </c>
      <c r="C420" s="171" t="s">
        <v>35</v>
      </c>
      <c r="D420" s="172" t="s">
        <v>236</v>
      </c>
      <c r="E420" s="171" t="s">
        <v>194</v>
      </c>
      <c r="F420" s="171" t="s">
        <v>140</v>
      </c>
      <c r="G420" s="171" t="s">
        <v>364</v>
      </c>
      <c r="H420" s="171" t="s">
        <v>364</v>
      </c>
      <c r="I420" s="171" t="s">
        <v>140</v>
      </c>
      <c r="J420" s="173">
        <v>2012</v>
      </c>
      <c r="K420" s="174">
        <v>1</v>
      </c>
      <c r="L420" s="211"/>
      <c r="M420" s="173" t="s">
        <v>236</v>
      </c>
      <c r="N420" s="173">
        <v>3</v>
      </c>
      <c r="O420" s="173">
        <v>2</v>
      </c>
      <c r="P420" s="173">
        <v>1</v>
      </c>
      <c r="Q420" s="173">
        <v>5</v>
      </c>
      <c r="R420" s="173">
        <v>1</v>
      </c>
      <c r="S420" s="175">
        <v>1038800</v>
      </c>
      <c r="T420" s="173">
        <v>0</v>
      </c>
      <c r="U420" s="173">
        <v>1</v>
      </c>
      <c r="V420" s="173">
        <v>0</v>
      </c>
      <c r="W420" s="211"/>
      <c r="X420" s="173">
        <v>0</v>
      </c>
      <c r="Y420" s="175">
        <v>0</v>
      </c>
      <c r="Z420" s="174">
        <f>S420*R420*K420*EXP(-Definitions!$E$4*tidycapex!V420)*U420</f>
        <v>1038800</v>
      </c>
      <c r="AA420" s="174">
        <f>CEILING(Z420/Definitions!$F$10,10)</f>
        <v>20370</v>
      </c>
      <c r="AB420" s="176">
        <v>1</v>
      </c>
      <c r="AC420" s="177" t="s">
        <v>381</v>
      </c>
      <c r="AD420" s="177" t="s">
        <v>382</v>
      </c>
    </row>
    <row r="421" spans="1:30" s="8" customFormat="1" ht="24" x14ac:dyDescent="0.25">
      <c r="A421" s="170">
        <v>321</v>
      </c>
      <c r="B421" s="171" t="s">
        <v>238</v>
      </c>
      <c r="C421" s="171" t="s">
        <v>35</v>
      </c>
      <c r="D421" s="172" t="s">
        <v>236</v>
      </c>
      <c r="E421" s="171" t="s">
        <v>194</v>
      </c>
      <c r="F421" s="171" t="s">
        <v>140</v>
      </c>
      <c r="G421" s="171" t="s">
        <v>239</v>
      </c>
      <c r="H421" s="171" t="s">
        <v>524</v>
      </c>
      <c r="I421" s="171" t="s">
        <v>140</v>
      </c>
      <c r="J421" s="173">
        <v>2012</v>
      </c>
      <c r="K421" s="174">
        <v>1</v>
      </c>
      <c r="L421" s="211"/>
      <c r="M421" s="173" t="s">
        <v>236</v>
      </c>
      <c r="N421" s="173">
        <v>0</v>
      </c>
      <c r="O421" s="173">
        <v>1</v>
      </c>
      <c r="P421" s="173">
        <v>1</v>
      </c>
      <c r="Q421" s="173">
        <v>9</v>
      </c>
      <c r="R421" s="173">
        <v>1</v>
      </c>
      <c r="S421" s="175">
        <v>623300</v>
      </c>
      <c r="T421" s="173">
        <v>0</v>
      </c>
      <c r="U421" s="173">
        <v>1</v>
      </c>
      <c r="V421" s="173">
        <v>0</v>
      </c>
      <c r="W421" s="211"/>
      <c r="X421" s="173">
        <v>0</v>
      </c>
      <c r="Y421" s="175">
        <v>0</v>
      </c>
      <c r="Z421" s="174">
        <f>S421*R421*K421*EXP(-Definitions!$E$4*tidycapex!V421)*U421</f>
        <v>623300</v>
      </c>
      <c r="AA421" s="174">
        <f>CEILING(Z421/Definitions!$F$10,10)</f>
        <v>12230</v>
      </c>
      <c r="AB421" s="176">
        <v>1</v>
      </c>
      <c r="AC421" s="177" t="s">
        <v>240</v>
      </c>
      <c r="AD421" s="177" t="s">
        <v>241</v>
      </c>
    </row>
    <row r="422" spans="1:30" s="8" customFormat="1" ht="36" x14ac:dyDescent="0.25">
      <c r="A422" s="170">
        <v>322</v>
      </c>
      <c r="B422" s="171" t="s">
        <v>242</v>
      </c>
      <c r="C422" s="171" t="s">
        <v>35</v>
      </c>
      <c r="D422" s="172" t="s">
        <v>236</v>
      </c>
      <c r="E422" s="171" t="s">
        <v>194</v>
      </c>
      <c r="F422" s="171" t="s">
        <v>140</v>
      </c>
      <c r="G422" s="171" t="s">
        <v>243</v>
      </c>
      <c r="H422" s="171" t="s">
        <v>524</v>
      </c>
      <c r="I422" s="171" t="s">
        <v>140</v>
      </c>
      <c r="J422" s="173">
        <v>2012</v>
      </c>
      <c r="K422" s="174">
        <v>1</v>
      </c>
      <c r="L422" s="211"/>
      <c r="M422" s="173" t="s">
        <v>236</v>
      </c>
      <c r="N422" s="173">
        <v>0</v>
      </c>
      <c r="O422" s="173">
        <v>1</v>
      </c>
      <c r="P422" s="173">
        <v>1</v>
      </c>
      <c r="Q422" s="173">
        <v>9</v>
      </c>
      <c r="R422" s="173">
        <v>1</v>
      </c>
      <c r="S422" s="175">
        <v>685700</v>
      </c>
      <c r="T422" s="173">
        <v>0</v>
      </c>
      <c r="U422" s="173">
        <v>1</v>
      </c>
      <c r="V422" s="173">
        <v>0</v>
      </c>
      <c r="W422" s="211"/>
      <c r="X422" s="173">
        <v>0</v>
      </c>
      <c r="Y422" s="175">
        <v>0</v>
      </c>
      <c r="Z422" s="174">
        <f>S422*R422*K422*EXP(-Definitions!$E$4*tidycapex!V422)*U422</f>
        <v>685700</v>
      </c>
      <c r="AA422" s="174">
        <f>CEILING(Z422/Definitions!$F$10,10)</f>
        <v>13450</v>
      </c>
      <c r="AB422" s="176">
        <v>1</v>
      </c>
      <c r="AC422" s="177" t="s">
        <v>244</v>
      </c>
      <c r="AD422" s="177" t="s">
        <v>567</v>
      </c>
    </row>
    <row r="423" spans="1:30" s="8" customFormat="1" ht="48" x14ac:dyDescent="0.25">
      <c r="A423" s="170">
        <v>323</v>
      </c>
      <c r="B423" s="171" t="s">
        <v>245</v>
      </c>
      <c r="C423" s="171" t="s">
        <v>35</v>
      </c>
      <c r="D423" s="172" t="s">
        <v>236</v>
      </c>
      <c r="E423" s="171" t="s">
        <v>194</v>
      </c>
      <c r="F423" s="171" t="s">
        <v>140</v>
      </c>
      <c r="G423" s="171" t="s">
        <v>246</v>
      </c>
      <c r="H423" s="171" t="s">
        <v>524</v>
      </c>
      <c r="I423" s="171" t="s">
        <v>140</v>
      </c>
      <c r="J423" s="173">
        <v>2012</v>
      </c>
      <c r="K423" s="174">
        <v>1</v>
      </c>
      <c r="L423" s="211"/>
      <c r="M423" s="173" t="s">
        <v>236</v>
      </c>
      <c r="N423" s="173">
        <v>0</v>
      </c>
      <c r="O423" s="173">
        <v>1</v>
      </c>
      <c r="P423" s="173">
        <v>1</v>
      </c>
      <c r="Q423" s="173">
        <v>9</v>
      </c>
      <c r="R423" s="173">
        <v>1</v>
      </c>
      <c r="S423" s="175">
        <v>377100</v>
      </c>
      <c r="T423" s="173">
        <v>0</v>
      </c>
      <c r="U423" s="173">
        <v>1</v>
      </c>
      <c r="V423" s="173">
        <v>0</v>
      </c>
      <c r="W423" s="211"/>
      <c r="X423" s="173">
        <v>0</v>
      </c>
      <c r="Y423" s="175">
        <v>0</v>
      </c>
      <c r="Z423" s="174">
        <f>S423*R423*K423*EXP(-Definitions!$E$4*tidycapex!V423)*U423</f>
        <v>377100</v>
      </c>
      <c r="AA423" s="174">
        <f>CEILING(Z423/Definitions!$F$10,10)</f>
        <v>7400</v>
      </c>
      <c r="AB423" s="176">
        <v>1</v>
      </c>
      <c r="AC423" s="177" t="s">
        <v>247</v>
      </c>
      <c r="AD423" s="177" t="s">
        <v>568</v>
      </c>
    </row>
    <row r="424" spans="1:30" s="8" customFormat="1" ht="72" x14ac:dyDescent="0.25">
      <c r="A424" s="170">
        <v>324</v>
      </c>
      <c r="B424" s="171" t="s">
        <v>327</v>
      </c>
      <c r="C424" s="171" t="s">
        <v>63</v>
      </c>
      <c r="D424" s="172">
        <v>1</v>
      </c>
      <c r="E424" s="171" t="s">
        <v>194</v>
      </c>
      <c r="F424" s="171" t="s">
        <v>140</v>
      </c>
      <c r="G424" s="171" t="s">
        <v>364</v>
      </c>
      <c r="H424" s="171" t="s">
        <v>364</v>
      </c>
      <c r="I424" s="171" t="s">
        <v>140</v>
      </c>
      <c r="J424" s="173">
        <v>2006</v>
      </c>
      <c r="K424" s="174">
        <v>300</v>
      </c>
      <c r="L424" s="211"/>
      <c r="M424" s="173" t="s">
        <v>139</v>
      </c>
      <c r="N424" s="173">
        <v>3</v>
      </c>
      <c r="O424" s="173">
        <v>1</v>
      </c>
      <c r="P424" s="173">
        <v>1</v>
      </c>
      <c r="Q424" s="173">
        <v>4</v>
      </c>
      <c r="R424" s="173">
        <v>1</v>
      </c>
      <c r="S424" s="175">
        <v>5000</v>
      </c>
      <c r="T424" s="173">
        <v>0</v>
      </c>
      <c r="U424" s="173">
        <v>1</v>
      </c>
      <c r="V424" s="173">
        <v>0</v>
      </c>
      <c r="W424" s="211"/>
      <c r="X424" s="173">
        <v>0</v>
      </c>
      <c r="Y424" s="175">
        <v>0</v>
      </c>
      <c r="Z424" s="174">
        <f>S424*R424*K424*EXP(-Definitions!$E$4*tidycapex!V424)*U424</f>
        <v>1500000</v>
      </c>
      <c r="AA424" s="174">
        <f>CEILING(Z424/Definitions!$F$10,10)</f>
        <v>29420</v>
      </c>
      <c r="AB424" s="176">
        <v>1</v>
      </c>
      <c r="AC424" s="177" t="s">
        <v>543</v>
      </c>
      <c r="AD424" s="177" t="s">
        <v>353</v>
      </c>
    </row>
    <row r="425" spans="1:30" s="8" customFormat="1" ht="24" x14ac:dyDescent="0.25">
      <c r="A425" s="170">
        <v>325</v>
      </c>
      <c r="B425" s="171" t="s">
        <v>238</v>
      </c>
      <c r="C425" s="171" t="s">
        <v>63</v>
      </c>
      <c r="D425" s="172" t="s">
        <v>236</v>
      </c>
      <c r="E425" s="171" t="s">
        <v>194</v>
      </c>
      <c r="F425" s="171" t="s">
        <v>140</v>
      </c>
      <c r="G425" s="171" t="s">
        <v>239</v>
      </c>
      <c r="H425" s="171" t="s">
        <v>524</v>
      </c>
      <c r="I425" s="171" t="s">
        <v>140</v>
      </c>
      <c r="J425" s="173">
        <v>2006</v>
      </c>
      <c r="K425" s="174">
        <v>1</v>
      </c>
      <c r="L425" s="211"/>
      <c r="M425" s="173" t="s">
        <v>236</v>
      </c>
      <c r="N425" s="173">
        <v>0</v>
      </c>
      <c r="O425" s="173">
        <v>1</v>
      </c>
      <c r="P425" s="173">
        <v>1</v>
      </c>
      <c r="Q425" s="173">
        <v>9</v>
      </c>
      <c r="R425" s="173">
        <v>1</v>
      </c>
      <c r="S425" s="175">
        <v>150000</v>
      </c>
      <c r="T425" s="173">
        <v>0</v>
      </c>
      <c r="U425" s="173">
        <v>1</v>
      </c>
      <c r="V425" s="173">
        <v>0</v>
      </c>
      <c r="W425" s="211"/>
      <c r="X425" s="173">
        <v>0</v>
      </c>
      <c r="Y425" s="175">
        <v>0</v>
      </c>
      <c r="Z425" s="174">
        <f>S425*R425*K425*EXP(-Definitions!$E$4*tidycapex!V425)*U425</f>
        <v>150000</v>
      </c>
      <c r="AA425" s="174">
        <f>CEILING(Z425/Definitions!$F$10,10)</f>
        <v>2950</v>
      </c>
      <c r="AB425" s="176">
        <v>1</v>
      </c>
      <c r="AC425" s="177" t="s">
        <v>240</v>
      </c>
      <c r="AD425" s="177" t="s">
        <v>241</v>
      </c>
    </row>
    <row r="426" spans="1:30" s="8" customFormat="1" ht="36" x14ac:dyDescent="0.25">
      <c r="A426" s="170">
        <v>326</v>
      </c>
      <c r="B426" s="171" t="s">
        <v>242</v>
      </c>
      <c r="C426" s="171" t="s">
        <v>63</v>
      </c>
      <c r="D426" s="172" t="s">
        <v>236</v>
      </c>
      <c r="E426" s="171" t="s">
        <v>194</v>
      </c>
      <c r="F426" s="171" t="s">
        <v>140</v>
      </c>
      <c r="G426" s="171" t="s">
        <v>243</v>
      </c>
      <c r="H426" s="171" t="s">
        <v>524</v>
      </c>
      <c r="I426" s="171" t="s">
        <v>140</v>
      </c>
      <c r="J426" s="173">
        <v>2006</v>
      </c>
      <c r="K426" s="174">
        <v>1</v>
      </c>
      <c r="L426" s="211"/>
      <c r="M426" s="173" t="s">
        <v>236</v>
      </c>
      <c r="N426" s="173">
        <v>0</v>
      </c>
      <c r="O426" s="173">
        <v>1</v>
      </c>
      <c r="P426" s="173">
        <v>1</v>
      </c>
      <c r="Q426" s="173">
        <v>9</v>
      </c>
      <c r="R426" s="173">
        <v>1</v>
      </c>
      <c r="S426" s="175">
        <v>165000</v>
      </c>
      <c r="T426" s="173">
        <v>0</v>
      </c>
      <c r="U426" s="173">
        <v>1</v>
      </c>
      <c r="V426" s="173">
        <v>0</v>
      </c>
      <c r="W426" s="211"/>
      <c r="X426" s="173">
        <v>0</v>
      </c>
      <c r="Y426" s="175">
        <v>0</v>
      </c>
      <c r="Z426" s="174">
        <f>S426*R426*K426*EXP(-Definitions!$E$4*tidycapex!V426)*U426</f>
        <v>165000</v>
      </c>
      <c r="AA426" s="174">
        <f>CEILING(Z426/Definitions!$F$10,10)</f>
        <v>3240</v>
      </c>
      <c r="AB426" s="176">
        <v>1</v>
      </c>
      <c r="AC426" s="177" t="s">
        <v>244</v>
      </c>
      <c r="AD426" s="177" t="s">
        <v>567</v>
      </c>
    </row>
    <row r="427" spans="1:30" s="8" customFormat="1" ht="48" x14ac:dyDescent="0.25">
      <c r="A427" s="170">
        <v>327</v>
      </c>
      <c r="B427" s="171" t="s">
        <v>245</v>
      </c>
      <c r="C427" s="171" t="s">
        <v>63</v>
      </c>
      <c r="D427" s="172" t="s">
        <v>236</v>
      </c>
      <c r="E427" s="171" t="s">
        <v>194</v>
      </c>
      <c r="F427" s="171" t="s">
        <v>140</v>
      </c>
      <c r="G427" s="171" t="s">
        <v>246</v>
      </c>
      <c r="H427" s="171" t="s">
        <v>524</v>
      </c>
      <c r="I427" s="171" t="s">
        <v>140</v>
      </c>
      <c r="J427" s="173">
        <v>2006</v>
      </c>
      <c r="K427" s="174">
        <v>1</v>
      </c>
      <c r="L427" s="211"/>
      <c r="M427" s="173" t="s">
        <v>236</v>
      </c>
      <c r="N427" s="173">
        <v>0</v>
      </c>
      <c r="O427" s="173">
        <v>1</v>
      </c>
      <c r="P427" s="173">
        <v>1</v>
      </c>
      <c r="Q427" s="173">
        <v>9</v>
      </c>
      <c r="R427" s="173">
        <v>1</v>
      </c>
      <c r="S427" s="175">
        <v>90800</v>
      </c>
      <c r="T427" s="173">
        <v>0</v>
      </c>
      <c r="U427" s="173">
        <v>1</v>
      </c>
      <c r="V427" s="173">
        <v>0</v>
      </c>
      <c r="W427" s="211"/>
      <c r="X427" s="173">
        <v>0</v>
      </c>
      <c r="Y427" s="175">
        <v>0</v>
      </c>
      <c r="Z427" s="174">
        <f>S427*R427*K427*EXP(-Definitions!$E$4*tidycapex!V427)*U427</f>
        <v>90800</v>
      </c>
      <c r="AA427" s="174">
        <f>CEILING(Z427/Definitions!$F$10,10)</f>
        <v>1790</v>
      </c>
      <c r="AB427" s="176">
        <v>1</v>
      </c>
      <c r="AC427" s="177" t="s">
        <v>247</v>
      </c>
      <c r="AD427" s="177" t="s">
        <v>568</v>
      </c>
    </row>
    <row r="428" spans="1:30" s="8" customFormat="1" ht="48" x14ac:dyDescent="0.25">
      <c r="A428" s="170">
        <v>328</v>
      </c>
      <c r="B428" s="171" t="s">
        <v>327</v>
      </c>
      <c r="C428" s="171" t="s">
        <v>66</v>
      </c>
      <c r="D428" s="172">
        <v>1</v>
      </c>
      <c r="E428" s="171" t="s">
        <v>194</v>
      </c>
      <c r="F428" s="171" t="s">
        <v>140</v>
      </c>
      <c r="G428" s="171" t="s">
        <v>364</v>
      </c>
      <c r="H428" s="171" t="s">
        <v>364</v>
      </c>
      <c r="I428" s="171" t="s">
        <v>140</v>
      </c>
      <c r="J428" s="173">
        <v>2006</v>
      </c>
      <c r="K428" s="174">
        <v>900</v>
      </c>
      <c r="L428" s="211"/>
      <c r="M428" s="173" t="s">
        <v>139</v>
      </c>
      <c r="N428" s="173">
        <v>3</v>
      </c>
      <c r="O428" s="173">
        <v>1</v>
      </c>
      <c r="P428" s="173">
        <v>1</v>
      </c>
      <c r="Q428" s="173">
        <v>4</v>
      </c>
      <c r="R428" s="173">
        <v>1</v>
      </c>
      <c r="S428" s="175">
        <v>5000</v>
      </c>
      <c r="T428" s="173">
        <v>0</v>
      </c>
      <c r="U428" s="173">
        <v>0.5</v>
      </c>
      <c r="V428" s="173">
        <v>0</v>
      </c>
      <c r="W428" s="211"/>
      <c r="X428" s="173">
        <v>0</v>
      </c>
      <c r="Y428" s="175">
        <v>0</v>
      </c>
      <c r="Z428" s="174">
        <f>S428*R428*K428*EXP(-Definitions!$E$4*tidycapex!V428)*U428</f>
        <v>2250000</v>
      </c>
      <c r="AA428" s="174">
        <f>CEILING(Z428/Definitions!$F$10,10)</f>
        <v>44120</v>
      </c>
      <c r="AB428" s="176">
        <v>1</v>
      </c>
      <c r="AC428" s="177" t="s">
        <v>544</v>
      </c>
      <c r="AD428" s="177" t="s">
        <v>544</v>
      </c>
    </row>
    <row r="429" spans="1:30" s="8" customFormat="1" ht="70.5" customHeight="1" x14ac:dyDescent="0.25">
      <c r="A429" s="170">
        <v>329</v>
      </c>
      <c r="B429" s="171" t="s">
        <v>238</v>
      </c>
      <c r="C429" s="171" t="s">
        <v>66</v>
      </c>
      <c r="D429" s="172" t="s">
        <v>236</v>
      </c>
      <c r="E429" s="171" t="s">
        <v>194</v>
      </c>
      <c r="F429" s="171" t="s">
        <v>140</v>
      </c>
      <c r="G429" s="171" t="s">
        <v>239</v>
      </c>
      <c r="H429" s="171" t="s">
        <v>524</v>
      </c>
      <c r="I429" s="171" t="s">
        <v>140</v>
      </c>
      <c r="J429" s="173">
        <v>2006</v>
      </c>
      <c r="K429" s="174">
        <v>1</v>
      </c>
      <c r="L429" s="211"/>
      <c r="M429" s="173" t="s">
        <v>236</v>
      </c>
      <c r="N429" s="173">
        <v>0</v>
      </c>
      <c r="O429" s="173">
        <v>1</v>
      </c>
      <c r="P429" s="173">
        <v>1</v>
      </c>
      <c r="Q429" s="173">
        <v>9</v>
      </c>
      <c r="R429" s="173">
        <v>1</v>
      </c>
      <c r="S429" s="175">
        <v>225000</v>
      </c>
      <c r="T429" s="173">
        <v>0</v>
      </c>
      <c r="U429" s="173">
        <v>1</v>
      </c>
      <c r="V429" s="173">
        <v>0</v>
      </c>
      <c r="W429" s="211"/>
      <c r="X429" s="173">
        <v>0</v>
      </c>
      <c r="Y429" s="175">
        <v>0</v>
      </c>
      <c r="Z429" s="174">
        <f>S429*R429*K429*EXP(-Definitions!$E$4*tidycapex!V429)*U429</f>
        <v>225000</v>
      </c>
      <c r="AA429" s="174">
        <f>CEILING(Z429/Definitions!$F$10,10)</f>
        <v>4420</v>
      </c>
      <c r="AB429" s="176">
        <v>1</v>
      </c>
      <c r="AC429" s="177" t="s">
        <v>240</v>
      </c>
      <c r="AD429" s="177" t="s">
        <v>241</v>
      </c>
    </row>
    <row r="430" spans="1:30" s="8" customFormat="1" ht="70.5" customHeight="1" x14ac:dyDescent="0.25">
      <c r="A430" s="170">
        <v>330</v>
      </c>
      <c r="B430" s="171" t="s">
        <v>242</v>
      </c>
      <c r="C430" s="171" t="s">
        <v>66</v>
      </c>
      <c r="D430" s="172" t="s">
        <v>236</v>
      </c>
      <c r="E430" s="171" t="s">
        <v>194</v>
      </c>
      <c r="F430" s="171" t="s">
        <v>140</v>
      </c>
      <c r="G430" s="171" t="s">
        <v>243</v>
      </c>
      <c r="H430" s="171" t="s">
        <v>524</v>
      </c>
      <c r="I430" s="171" t="s">
        <v>140</v>
      </c>
      <c r="J430" s="173">
        <v>2006</v>
      </c>
      <c r="K430" s="174">
        <v>1</v>
      </c>
      <c r="L430" s="211"/>
      <c r="M430" s="173" t="s">
        <v>236</v>
      </c>
      <c r="N430" s="173">
        <v>0</v>
      </c>
      <c r="O430" s="173">
        <v>1</v>
      </c>
      <c r="P430" s="173">
        <v>1</v>
      </c>
      <c r="Q430" s="173">
        <v>9</v>
      </c>
      <c r="R430" s="173">
        <v>1</v>
      </c>
      <c r="S430" s="175">
        <v>247500</v>
      </c>
      <c r="T430" s="173">
        <v>0</v>
      </c>
      <c r="U430" s="173">
        <v>1</v>
      </c>
      <c r="V430" s="173">
        <v>0</v>
      </c>
      <c r="W430" s="211"/>
      <c r="X430" s="173">
        <v>0</v>
      </c>
      <c r="Y430" s="175">
        <v>0</v>
      </c>
      <c r="Z430" s="174">
        <f>S430*R430*K430*EXP(-Definitions!$E$4*tidycapex!V430)*U430</f>
        <v>247500</v>
      </c>
      <c r="AA430" s="174">
        <f>CEILING(Z430/Definitions!$F$10,10)</f>
        <v>4860</v>
      </c>
      <c r="AB430" s="176">
        <v>1</v>
      </c>
      <c r="AC430" s="177" t="s">
        <v>244</v>
      </c>
      <c r="AD430" s="177" t="s">
        <v>567</v>
      </c>
    </row>
    <row r="431" spans="1:30" s="8" customFormat="1" ht="70.5" customHeight="1" x14ac:dyDescent="0.25">
      <c r="A431" s="170">
        <v>331</v>
      </c>
      <c r="B431" s="171" t="s">
        <v>245</v>
      </c>
      <c r="C431" s="171" t="s">
        <v>66</v>
      </c>
      <c r="D431" s="172" t="s">
        <v>236</v>
      </c>
      <c r="E431" s="171" t="s">
        <v>194</v>
      </c>
      <c r="F431" s="171" t="s">
        <v>140</v>
      </c>
      <c r="G431" s="171" t="s">
        <v>246</v>
      </c>
      <c r="H431" s="171" t="s">
        <v>524</v>
      </c>
      <c r="I431" s="171" t="s">
        <v>140</v>
      </c>
      <c r="J431" s="173">
        <v>2006</v>
      </c>
      <c r="K431" s="174">
        <v>1</v>
      </c>
      <c r="L431" s="211"/>
      <c r="M431" s="173" t="s">
        <v>236</v>
      </c>
      <c r="N431" s="173">
        <v>0</v>
      </c>
      <c r="O431" s="173">
        <v>1</v>
      </c>
      <c r="P431" s="173">
        <v>1</v>
      </c>
      <c r="Q431" s="173">
        <v>9</v>
      </c>
      <c r="R431" s="173">
        <v>1</v>
      </c>
      <c r="S431" s="175">
        <v>136200</v>
      </c>
      <c r="T431" s="173">
        <v>0</v>
      </c>
      <c r="U431" s="173">
        <v>1</v>
      </c>
      <c r="V431" s="173">
        <v>0</v>
      </c>
      <c r="W431" s="211"/>
      <c r="X431" s="173">
        <v>0</v>
      </c>
      <c r="Y431" s="175">
        <v>0</v>
      </c>
      <c r="Z431" s="174">
        <f>S431*R431*K431*EXP(-Definitions!$E$4*tidycapex!V431)*U431</f>
        <v>136200</v>
      </c>
      <c r="AA431" s="174">
        <f>CEILING(Z431/Definitions!$F$10,10)</f>
        <v>2680</v>
      </c>
      <c r="AB431" s="176">
        <v>1</v>
      </c>
      <c r="AC431" s="177" t="s">
        <v>247</v>
      </c>
      <c r="AD431" s="177" t="s">
        <v>568</v>
      </c>
    </row>
    <row r="432" spans="1:30" s="8" customFormat="1" ht="70.5" customHeight="1" x14ac:dyDescent="0.25">
      <c r="A432" s="170">
        <v>332</v>
      </c>
      <c r="B432" s="171" t="s">
        <v>262</v>
      </c>
      <c r="C432" s="171" t="s">
        <v>71</v>
      </c>
      <c r="D432" s="172" t="s">
        <v>225</v>
      </c>
      <c r="E432" s="171" t="s">
        <v>194</v>
      </c>
      <c r="F432" s="171" t="s">
        <v>140</v>
      </c>
      <c r="G432" s="171" t="s">
        <v>578</v>
      </c>
      <c r="H432" s="171" t="s">
        <v>257</v>
      </c>
      <c r="I432" s="171" t="s">
        <v>140</v>
      </c>
      <c r="J432" s="173">
        <v>2006</v>
      </c>
      <c r="K432" s="174">
        <v>14000</v>
      </c>
      <c r="L432" s="211"/>
      <c r="M432" s="173" t="s">
        <v>139</v>
      </c>
      <c r="N432" s="173">
        <v>5</v>
      </c>
      <c r="O432" s="173">
        <v>2</v>
      </c>
      <c r="P432" s="173">
        <v>0</v>
      </c>
      <c r="Q432" s="173">
        <v>5</v>
      </c>
      <c r="R432" s="173">
        <v>1</v>
      </c>
      <c r="S432" s="175">
        <v>4000</v>
      </c>
      <c r="T432" s="173">
        <v>0</v>
      </c>
      <c r="U432" s="173">
        <v>0.25</v>
      </c>
      <c r="V432" s="173">
        <v>0</v>
      </c>
      <c r="W432" s="211"/>
      <c r="X432" s="173">
        <v>0</v>
      </c>
      <c r="Y432" s="175">
        <v>0</v>
      </c>
      <c r="Z432" s="174">
        <f>S432*R432*K432*EXP(-Definitions!$E$4*tidycapex!V432)*U432</f>
        <v>14000000</v>
      </c>
      <c r="AA432" s="174">
        <f>CEILING(Z432/Definitions!$F$10,10)</f>
        <v>274510</v>
      </c>
      <c r="AB432" s="176">
        <v>2</v>
      </c>
      <c r="AC432" s="177" t="s">
        <v>354</v>
      </c>
      <c r="AD432" s="177" t="s">
        <v>264</v>
      </c>
    </row>
    <row r="433" spans="1:30" s="8" customFormat="1" ht="70.5" customHeight="1" x14ac:dyDescent="0.25">
      <c r="A433" s="170">
        <v>333</v>
      </c>
      <c r="B433" s="171" t="s">
        <v>604</v>
      </c>
      <c r="C433" s="171" t="s">
        <v>71</v>
      </c>
      <c r="D433" s="172" t="s">
        <v>225</v>
      </c>
      <c r="E433" s="171" t="s">
        <v>194</v>
      </c>
      <c r="F433" s="171" t="s">
        <v>140</v>
      </c>
      <c r="G433" s="171" t="s">
        <v>195</v>
      </c>
      <c r="H433" s="171" t="s">
        <v>196</v>
      </c>
      <c r="I433" s="171" t="s">
        <v>140</v>
      </c>
      <c r="J433" s="173">
        <v>2006</v>
      </c>
      <c r="K433" s="174">
        <v>15000</v>
      </c>
      <c r="L433" s="211"/>
      <c r="M433" s="173" t="s">
        <v>139</v>
      </c>
      <c r="N433" s="173">
        <v>3</v>
      </c>
      <c r="O433" s="173">
        <v>2</v>
      </c>
      <c r="P433" s="173">
        <v>1</v>
      </c>
      <c r="Q433" s="173">
        <v>5</v>
      </c>
      <c r="R433" s="173">
        <v>0.7</v>
      </c>
      <c r="S433" s="175">
        <v>1000</v>
      </c>
      <c r="T433" s="173">
        <v>0</v>
      </c>
      <c r="U433" s="173">
        <v>1</v>
      </c>
      <c r="V433" s="173">
        <v>0</v>
      </c>
      <c r="W433" s="211"/>
      <c r="X433" s="173">
        <v>0</v>
      </c>
      <c r="Y433" s="175">
        <v>0</v>
      </c>
      <c r="Z433" s="174">
        <f>S433*R433*K433*EXP(-Definitions!$E$4*tidycapex!V433)*U433</f>
        <v>10500000</v>
      </c>
      <c r="AA433" s="174">
        <f>CEILING(Z433/Definitions!$F$10,10)</f>
        <v>205890</v>
      </c>
      <c r="AB433" s="176">
        <v>4</v>
      </c>
      <c r="AC433" s="177" t="s">
        <v>385</v>
      </c>
      <c r="AD433" s="177" t="s">
        <v>386</v>
      </c>
    </row>
    <row r="434" spans="1:30" s="8" customFormat="1" ht="24" x14ac:dyDescent="0.25">
      <c r="A434" s="170">
        <v>334</v>
      </c>
      <c r="B434" s="171" t="s">
        <v>206</v>
      </c>
      <c r="C434" s="171" t="s">
        <v>71</v>
      </c>
      <c r="D434" s="172" t="s">
        <v>225</v>
      </c>
      <c r="E434" s="171" t="s">
        <v>194</v>
      </c>
      <c r="F434" s="171" t="s">
        <v>140</v>
      </c>
      <c r="G434" s="171" t="s">
        <v>195</v>
      </c>
      <c r="H434" s="171" t="s">
        <v>196</v>
      </c>
      <c r="I434" s="171" t="s">
        <v>140</v>
      </c>
      <c r="J434" s="173">
        <v>2006</v>
      </c>
      <c r="K434" s="174">
        <v>15000</v>
      </c>
      <c r="L434" s="211"/>
      <c r="M434" s="173" t="s">
        <v>139</v>
      </c>
      <c r="N434" s="173">
        <v>3</v>
      </c>
      <c r="O434" s="173">
        <v>2</v>
      </c>
      <c r="P434" s="173">
        <v>1</v>
      </c>
      <c r="Q434" s="173">
        <v>5</v>
      </c>
      <c r="R434" s="173">
        <v>0.5</v>
      </c>
      <c r="S434" s="175">
        <v>600</v>
      </c>
      <c r="T434" s="173">
        <v>0</v>
      </c>
      <c r="U434" s="173">
        <v>1</v>
      </c>
      <c r="V434" s="173">
        <v>0</v>
      </c>
      <c r="W434" s="211"/>
      <c r="X434" s="173">
        <v>1</v>
      </c>
      <c r="Y434" s="175">
        <v>37300</v>
      </c>
      <c r="Z434" s="174">
        <f>S434*R434*K434*EXP(-Definitions!$E$4*tidycapex!V434)*U434</f>
        <v>4500000</v>
      </c>
      <c r="AA434" s="174">
        <f>CEILING(Z434/Definitions!$F$10,10)</f>
        <v>88240</v>
      </c>
      <c r="AB434" s="176">
        <v>1</v>
      </c>
      <c r="AC434" s="177" t="s">
        <v>387</v>
      </c>
      <c r="AD434" s="177" t="s">
        <v>388</v>
      </c>
    </row>
    <row r="435" spans="1:30" s="8" customFormat="1" ht="24" x14ac:dyDescent="0.25">
      <c r="A435" s="170">
        <v>335</v>
      </c>
      <c r="B435" s="171" t="s">
        <v>318</v>
      </c>
      <c r="C435" s="171" t="s">
        <v>71</v>
      </c>
      <c r="D435" s="172" t="s">
        <v>225</v>
      </c>
      <c r="E435" s="171" t="s">
        <v>194</v>
      </c>
      <c r="F435" s="171" t="s">
        <v>140</v>
      </c>
      <c r="G435" s="171" t="s">
        <v>195</v>
      </c>
      <c r="H435" s="171" t="s">
        <v>196</v>
      </c>
      <c r="I435" s="171" t="s">
        <v>140</v>
      </c>
      <c r="J435" s="173">
        <v>2006</v>
      </c>
      <c r="K435" s="174">
        <v>9000</v>
      </c>
      <c r="L435" s="211"/>
      <c r="M435" s="173" t="s">
        <v>139</v>
      </c>
      <c r="N435" s="173">
        <v>3</v>
      </c>
      <c r="O435" s="173">
        <v>2</v>
      </c>
      <c r="P435" s="173">
        <v>1</v>
      </c>
      <c r="Q435" s="173">
        <v>5</v>
      </c>
      <c r="R435" s="173">
        <v>1</v>
      </c>
      <c r="S435" s="175">
        <v>250</v>
      </c>
      <c r="T435" s="173">
        <v>10</v>
      </c>
      <c r="U435" s="173">
        <v>1</v>
      </c>
      <c r="V435" s="173">
        <v>0</v>
      </c>
      <c r="W435" s="211"/>
      <c r="X435" s="173">
        <v>0</v>
      </c>
      <c r="Y435" s="175">
        <v>98300</v>
      </c>
      <c r="Z435" s="174">
        <f>S435*R435*K435*EXP(-Definitions!$E$4*tidycapex!V435)*U435</f>
        <v>2250000</v>
      </c>
      <c r="AA435" s="174">
        <f>CEILING(Z435/Definitions!$F$10,10)</f>
        <v>44120</v>
      </c>
      <c r="AB435" s="176">
        <v>1</v>
      </c>
      <c r="AC435" s="177" t="s">
        <v>359</v>
      </c>
      <c r="AD435" s="177" t="s">
        <v>360</v>
      </c>
    </row>
    <row r="436" spans="1:30" s="8" customFormat="1" ht="15" x14ac:dyDescent="0.25">
      <c r="A436" s="170">
        <v>335</v>
      </c>
      <c r="B436" s="171" t="s">
        <v>318</v>
      </c>
      <c r="C436" s="171" t="s">
        <v>71</v>
      </c>
      <c r="D436" s="172" t="s">
        <v>225</v>
      </c>
      <c r="E436" s="171" t="s">
        <v>194</v>
      </c>
      <c r="F436" s="171" t="s">
        <v>140</v>
      </c>
      <c r="G436" s="171" t="s">
        <v>195</v>
      </c>
      <c r="H436" s="171" t="s">
        <v>196</v>
      </c>
      <c r="I436" s="171" t="s">
        <v>140</v>
      </c>
      <c r="J436" s="173">
        <v>2006</v>
      </c>
      <c r="K436" s="174">
        <v>9000</v>
      </c>
      <c r="L436" s="211"/>
      <c r="M436" s="173" t="s">
        <v>139</v>
      </c>
      <c r="N436" s="173">
        <v>3</v>
      </c>
      <c r="O436" s="173">
        <v>2</v>
      </c>
      <c r="P436" s="173">
        <v>1</v>
      </c>
      <c r="Q436" s="173">
        <v>5</v>
      </c>
      <c r="R436" s="173">
        <v>1</v>
      </c>
      <c r="S436" s="175">
        <v>250</v>
      </c>
      <c r="T436" s="173">
        <v>10</v>
      </c>
      <c r="U436" s="173">
        <v>1</v>
      </c>
      <c r="V436" s="173">
        <v>10</v>
      </c>
      <c r="W436" s="211"/>
      <c r="X436" s="173">
        <v>0</v>
      </c>
      <c r="Y436" s="175">
        <v>0</v>
      </c>
      <c r="Z436" s="174">
        <f>S436*R436*K436*EXP(-Definitions!$E$4*tidycapex!V436)*U436</f>
        <v>2250000</v>
      </c>
      <c r="AA436" s="174">
        <f>CEILING(Z436/Definitions!$F$10,10)</f>
        <v>44120</v>
      </c>
      <c r="AB436" s="176">
        <v>1</v>
      </c>
      <c r="AC436" s="177" t="s">
        <v>201</v>
      </c>
      <c r="AD436" s="177" t="s">
        <v>203</v>
      </c>
    </row>
    <row r="437" spans="1:30" s="8" customFormat="1" ht="15" x14ac:dyDescent="0.25">
      <c r="A437" s="170">
        <v>335</v>
      </c>
      <c r="B437" s="171" t="s">
        <v>318</v>
      </c>
      <c r="C437" s="171" t="s">
        <v>71</v>
      </c>
      <c r="D437" s="172" t="s">
        <v>225</v>
      </c>
      <c r="E437" s="171" t="s">
        <v>194</v>
      </c>
      <c r="F437" s="171" t="s">
        <v>140</v>
      </c>
      <c r="G437" s="171" t="s">
        <v>195</v>
      </c>
      <c r="H437" s="171" t="s">
        <v>196</v>
      </c>
      <c r="I437" s="171" t="s">
        <v>140</v>
      </c>
      <c r="J437" s="173">
        <v>2006</v>
      </c>
      <c r="K437" s="174">
        <v>9000</v>
      </c>
      <c r="L437" s="211"/>
      <c r="M437" s="173" t="s">
        <v>139</v>
      </c>
      <c r="N437" s="173">
        <v>3</v>
      </c>
      <c r="O437" s="173">
        <v>2</v>
      </c>
      <c r="P437" s="173">
        <v>1</v>
      </c>
      <c r="Q437" s="173">
        <v>5</v>
      </c>
      <c r="R437" s="173">
        <v>1</v>
      </c>
      <c r="S437" s="175">
        <v>250</v>
      </c>
      <c r="T437" s="173">
        <v>10</v>
      </c>
      <c r="U437" s="173">
        <v>1</v>
      </c>
      <c r="V437" s="173">
        <v>20</v>
      </c>
      <c r="W437" s="211"/>
      <c r="X437" s="173">
        <v>0</v>
      </c>
      <c r="Y437" s="175">
        <v>0</v>
      </c>
      <c r="Z437" s="174">
        <f>S437*R437*K437*EXP(-Definitions!$E$4*tidycapex!V437)*U437</f>
        <v>2250000</v>
      </c>
      <c r="AA437" s="174">
        <f>CEILING(Z437/Definitions!$F$10,10)</f>
        <v>44120</v>
      </c>
      <c r="AB437" s="176">
        <v>1</v>
      </c>
      <c r="AC437" s="177" t="s">
        <v>201</v>
      </c>
      <c r="AD437" s="177" t="s">
        <v>203</v>
      </c>
    </row>
    <row r="438" spans="1:30" s="8" customFormat="1" ht="72" x14ac:dyDescent="0.25">
      <c r="A438" s="170">
        <v>336</v>
      </c>
      <c r="B438" s="171" t="s">
        <v>605</v>
      </c>
      <c r="C438" s="171" t="s">
        <v>71</v>
      </c>
      <c r="D438" s="172" t="s">
        <v>236</v>
      </c>
      <c r="E438" s="171" t="s">
        <v>194</v>
      </c>
      <c r="F438" s="171" t="s">
        <v>140</v>
      </c>
      <c r="G438" s="171" t="s">
        <v>217</v>
      </c>
      <c r="H438" s="171" t="s">
        <v>218</v>
      </c>
      <c r="I438" s="171" t="s">
        <v>140</v>
      </c>
      <c r="J438" s="173">
        <v>2006</v>
      </c>
      <c r="K438" s="174">
        <v>15000</v>
      </c>
      <c r="L438" s="211"/>
      <c r="M438" s="173" t="s">
        <v>139</v>
      </c>
      <c r="N438" s="173">
        <v>5</v>
      </c>
      <c r="O438" s="173">
        <v>3</v>
      </c>
      <c r="P438" s="173">
        <v>1</v>
      </c>
      <c r="Q438" s="173">
        <v>4</v>
      </c>
      <c r="R438" s="173">
        <v>1</v>
      </c>
      <c r="S438" s="175">
        <v>750</v>
      </c>
      <c r="T438" s="173">
        <v>0</v>
      </c>
      <c r="U438" s="173">
        <v>1</v>
      </c>
      <c r="V438" s="173">
        <v>0</v>
      </c>
      <c r="W438" s="211"/>
      <c r="X438" s="173">
        <v>0</v>
      </c>
      <c r="Y438" s="175">
        <v>0</v>
      </c>
      <c r="Z438" s="174">
        <f>S438*R438*K438*EXP(-Definitions!$E$4*tidycapex!V438)*U438</f>
        <v>11250000</v>
      </c>
      <c r="AA438" s="174">
        <f>CEILING(Z438/Definitions!$F$10,10)</f>
        <v>220590</v>
      </c>
      <c r="AB438" s="176">
        <v>1</v>
      </c>
      <c r="AC438" s="177" t="s">
        <v>389</v>
      </c>
      <c r="AD438" s="177" t="s">
        <v>390</v>
      </c>
    </row>
    <row r="439" spans="1:30" s="8" customFormat="1" ht="36" x14ac:dyDescent="0.25">
      <c r="A439" s="170">
        <v>337</v>
      </c>
      <c r="B439" s="171" t="s">
        <v>391</v>
      </c>
      <c r="C439" s="171" t="s">
        <v>71</v>
      </c>
      <c r="D439" s="172" t="s">
        <v>236</v>
      </c>
      <c r="E439" s="171" t="s">
        <v>194</v>
      </c>
      <c r="F439" s="171" t="s">
        <v>140</v>
      </c>
      <c r="G439" s="171" t="s">
        <v>217</v>
      </c>
      <c r="H439" s="171" t="s">
        <v>218</v>
      </c>
      <c r="I439" s="171" t="s">
        <v>140</v>
      </c>
      <c r="J439" s="173">
        <v>2006</v>
      </c>
      <c r="K439" s="174">
        <v>15000</v>
      </c>
      <c r="L439" s="211"/>
      <c r="M439" s="173" t="s">
        <v>139</v>
      </c>
      <c r="N439" s="173">
        <v>3</v>
      </c>
      <c r="O439" s="173">
        <v>1</v>
      </c>
      <c r="P439" s="173">
        <v>1</v>
      </c>
      <c r="Q439" s="173">
        <v>8</v>
      </c>
      <c r="R439" s="173">
        <v>1</v>
      </c>
      <c r="S439" s="175">
        <v>1000</v>
      </c>
      <c r="T439" s="173">
        <v>30</v>
      </c>
      <c r="U439" s="173">
        <v>1</v>
      </c>
      <c r="V439" s="173">
        <v>16</v>
      </c>
      <c r="W439" s="211"/>
      <c r="X439" s="173">
        <v>0</v>
      </c>
      <c r="Y439" s="175">
        <v>0</v>
      </c>
      <c r="Z439" s="174">
        <f>S439*R439*K439*EXP(-Definitions!$E$4*tidycapex!V439)*U439</f>
        <v>15000000</v>
      </c>
      <c r="AA439" s="174">
        <f>CEILING(Z439/Definitions!$F$10,10)</f>
        <v>294120</v>
      </c>
      <c r="AB439" s="176">
        <v>1</v>
      </c>
      <c r="AC439" s="177" t="s">
        <v>392</v>
      </c>
      <c r="AD439" s="177" t="s">
        <v>393</v>
      </c>
    </row>
    <row r="440" spans="1:30" s="8" customFormat="1" ht="24" x14ac:dyDescent="0.25">
      <c r="A440" s="170">
        <v>338</v>
      </c>
      <c r="B440" s="171" t="s">
        <v>394</v>
      </c>
      <c r="C440" s="171" t="s">
        <v>71</v>
      </c>
      <c r="D440" s="172" t="s">
        <v>226</v>
      </c>
      <c r="E440" s="171" t="s">
        <v>194</v>
      </c>
      <c r="F440" s="171" t="s">
        <v>140</v>
      </c>
      <c r="G440" s="171" t="s">
        <v>195</v>
      </c>
      <c r="H440" s="171" t="s">
        <v>196</v>
      </c>
      <c r="I440" s="171" t="s">
        <v>140</v>
      </c>
      <c r="J440" s="173">
        <v>2006</v>
      </c>
      <c r="K440" s="174">
        <v>3500</v>
      </c>
      <c r="L440" s="211"/>
      <c r="M440" s="173" t="s">
        <v>139</v>
      </c>
      <c r="N440" s="173">
        <v>3</v>
      </c>
      <c r="O440" s="173">
        <v>2</v>
      </c>
      <c r="P440" s="173">
        <v>1</v>
      </c>
      <c r="Q440" s="173">
        <v>5</v>
      </c>
      <c r="R440" s="173">
        <v>1</v>
      </c>
      <c r="S440" s="175">
        <v>1500</v>
      </c>
      <c r="T440" s="173">
        <v>25</v>
      </c>
      <c r="U440" s="173">
        <v>1</v>
      </c>
      <c r="V440" s="173">
        <v>0</v>
      </c>
      <c r="W440" s="211"/>
      <c r="X440" s="173">
        <v>1</v>
      </c>
      <c r="Y440" s="175">
        <v>53900</v>
      </c>
      <c r="Z440" s="174">
        <f>S440*R440*K440*EXP(-Definitions!$E$4*tidycapex!V440)*U440</f>
        <v>5250000</v>
      </c>
      <c r="AA440" s="174">
        <f>CEILING(Z440/Definitions!$F$10,10)</f>
        <v>102950</v>
      </c>
      <c r="AB440" s="176">
        <v>1</v>
      </c>
      <c r="AC440" s="177" t="s">
        <v>395</v>
      </c>
      <c r="AD440" s="177" t="s">
        <v>396</v>
      </c>
    </row>
    <row r="441" spans="1:30" s="8" customFormat="1" ht="24" x14ac:dyDescent="0.25">
      <c r="A441" s="170">
        <v>338</v>
      </c>
      <c r="B441" s="171" t="s">
        <v>394</v>
      </c>
      <c r="C441" s="171" t="s">
        <v>71</v>
      </c>
      <c r="D441" s="172" t="s">
        <v>226</v>
      </c>
      <c r="E441" s="171" t="s">
        <v>194</v>
      </c>
      <c r="F441" s="171" t="s">
        <v>140</v>
      </c>
      <c r="G441" s="171" t="s">
        <v>195</v>
      </c>
      <c r="H441" s="171" t="s">
        <v>196</v>
      </c>
      <c r="I441" s="171" t="s">
        <v>140</v>
      </c>
      <c r="J441" s="173">
        <v>2006</v>
      </c>
      <c r="K441" s="174">
        <v>3500</v>
      </c>
      <c r="L441" s="211"/>
      <c r="M441" s="173" t="s">
        <v>139</v>
      </c>
      <c r="N441" s="173">
        <v>0</v>
      </c>
      <c r="O441" s="173">
        <v>1</v>
      </c>
      <c r="P441" s="173">
        <v>1</v>
      </c>
      <c r="Q441" s="173">
        <v>8</v>
      </c>
      <c r="R441" s="173">
        <v>1</v>
      </c>
      <c r="S441" s="175">
        <v>1500</v>
      </c>
      <c r="T441" s="173">
        <v>25</v>
      </c>
      <c r="U441" s="173">
        <v>1</v>
      </c>
      <c r="V441" s="173">
        <v>11</v>
      </c>
      <c r="W441" s="211"/>
      <c r="X441" s="173">
        <v>0</v>
      </c>
      <c r="Y441" s="175">
        <v>0</v>
      </c>
      <c r="Z441" s="174">
        <f>S441*R441*K441*EXP(-Definitions!$E$4*tidycapex!V441)*U441</f>
        <v>5250000</v>
      </c>
      <c r="AA441" s="174">
        <f>CEILING(Z441/Definitions!$F$10,10)</f>
        <v>102950</v>
      </c>
      <c r="AB441" s="176">
        <v>1</v>
      </c>
      <c r="AC441" s="177" t="s">
        <v>397</v>
      </c>
      <c r="AD441" s="177" t="s">
        <v>396</v>
      </c>
    </row>
    <row r="442" spans="1:30" s="8" customFormat="1" ht="48" x14ac:dyDescent="0.25">
      <c r="A442" s="170">
        <v>339</v>
      </c>
      <c r="B442" s="171" t="s">
        <v>398</v>
      </c>
      <c r="C442" s="171" t="s">
        <v>71</v>
      </c>
      <c r="D442" s="172" t="s">
        <v>225</v>
      </c>
      <c r="E442" s="171" t="s">
        <v>194</v>
      </c>
      <c r="F442" s="171" t="s">
        <v>140</v>
      </c>
      <c r="G442" s="171" t="s">
        <v>211</v>
      </c>
      <c r="H442" s="171" t="s">
        <v>212</v>
      </c>
      <c r="I442" s="171" t="s">
        <v>140</v>
      </c>
      <c r="J442" s="173">
        <v>2006</v>
      </c>
      <c r="K442" s="174">
        <v>1</v>
      </c>
      <c r="L442" s="211"/>
      <c r="M442" s="173" t="s">
        <v>236</v>
      </c>
      <c r="N442" s="173">
        <v>0</v>
      </c>
      <c r="O442" s="173">
        <v>1</v>
      </c>
      <c r="P442" s="173">
        <v>1</v>
      </c>
      <c r="Q442" s="173">
        <v>8</v>
      </c>
      <c r="R442" s="173">
        <v>1</v>
      </c>
      <c r="S442" s="175">
        <v>8000000</v>
      </c>
      <c r="T442" s="173">
        <v>10</v>
      </c>
      <c r="U442" s="173">
        <v>1</v>
      </c>
      <c r="V442" s="173">
        <v>5</v>
      </c>
      <c r="W442" s="211"/>
      <c r="X442" s="173">
        <v>1</v>
      </c>
      <c r="Y442" s="175">
        <v>1952000</v>
      </c>
      <c r="Z442" s="174">
        <f>S442*R442*K442*EXP(-Definitions!$E$4*tidycapex!V442)*U442</f>
        <v>8000000</v>
      </c>
      <c r="AA442" s="174">
        <f>CEILING(Z442/Definitions!$F$10,10)</f>
        <v>156870</v>
      </c>
      <c r="AB442" s="176">
        <v>2</v>
      </c>
      <c r="AC442" s="177" t="s">
        <v>658</v>
      </c>
      <c r="AD442" s="177" t="s">
        <v>399</v>
      </c>
    </row>
    <row r="443" spans="1:30" s="8" customFormat="1" ht="84" x14ac:dyDescent="0.25">
      <c r="A443" s="170">
        <v>339</v>
      </c>
      <c r="B443" s="171" t="s">
        <v>398</v>
      </c>
      <c r="C443" s="171" t="s">
        <v>71</v>
      </c>
      <c r="D443" s="172" t="s">
        <v>225</v>
      </c>
      <c r="E443" s="171" t="s">
        <v>194</v>
      </c>
      <c r="F443" s="171" t="s">
        <v>140</v>
      </c>
      <c r="G443" s="171" t="s">
        <v>211</v>
      </c>
      <c r="H443" s="171" t="s">
        <v>212</v>
      </c>
      <c r="I443" s="171" t="s">
        <v>140</v>
      </c>
      <c r="J443" s="173">
        <v>2006</v>
      </c>
      <c r="K443" s="174">
        <v>3</v>
      </c>
      <c r="L443" s="211"/>
      <c r="M443" s="173" t="s">
        <v>236</v>
      </c>
      <c r="N443" s="173">
        <v>0</v>
      </c>
      <c r="O443" s="173">
        <v>1</v>
      </c>
      <c r="P443" s="173">
        <v>1</v>
      </c>
      <c r="Q443" s="173">
        <v>8</v>
      </c>
      <c r="R443" s="173">
        <v>0.2</v>
      </c>
      <c r="S443" s="175">
        <v>8000000</v>
      </c>
      <c r="T443" s="173">
        <v>30</v>
      </c>
      <c r="U443" s="173">
        <v>1</v>
      </c>
      <c r="V443" s="173">
        <v>5</v>
      </c>
      <c r="W443" s="211"/>
      <c r="X443" s="173">
        <v>0</v>
      </c>
      <c r="Y443" s="175">
        <v>0</v>
      </c>
      <c r="Z443" s="174">
        <f>S443*R443*K443*EXP(-Definitions!$E$4*tidycapex!V443)*U443</f>
        <v>4800000</v>
      </c>
      <c r="AA443" s="174">
        <f>CEILING(Z443/Definitions!$F$10,10)</f>
        <v>94120</v>
      </c>
      <c r="AB443" s="176">
        <v>2</v>
      </c>
      <c r="AC443" s="177" t="s">
        <v>659</v>
      </c>
      <c r="AD443" s="177" t="s">
        <v>400</v>
      </c>
    </row>
    <row r="444" spans="1:30" s="8" customFormat="1" ht="24" x14ac:dyDescent="0.25">
      <c r="A444" s="170">
        <v>339</v>
      </c>
      <c r="B444" s="171" t="s">
        <v>398</v>
      </c>
      <c r="C444" s="171" t="s">
        <v>71</v>
      </c>
      <c r="D444" s="172" t="s">
        <v>225</v>
      </c>
      <c r="E444" s="171" t="s">
        <v>194</v>
      </c>
      <c r="F444" s="171" t="s">
        <v>140</v>
      </c>
      <c r="G444" s="171" t="s">
        <v>211</v>
      </c>
      <c r="H444" s="171" t="s">
        <v>212</v>
      </c>
      <c r="I444" s="171" t="s">
        <v>140</v>
      </c>
      <c r="J444" s="173">
        <v>2006</v>
      </c>
      <c r="K444" s="174">
        <v>2</v>
      </c>
      <c r="L444" s="211"/>
      <c r="M444" s="173" t="s">
        <v>236</v>
      </c>
      <c r="N444" s="173">
        <v>0</v>
      </c>
      <c r="O444" s="173">
        <v>1</v>
      </c>
      <c r="P444" s="173">
        <v>1</v>
      </c>
      <c r="Q444" s="173">
        <v>8</v>
      </c>
      <c r="R444" s="173">
        <v>1</v>
      </c>
      <c r="S444" s="175">
        <v>8000000</v>
      </c>
      <c r="T444" s="173">
        <v>30</v>
      </c>
      <c r="U444" s="173">
        <v>1</v>
      </c>
      <c r="V444" s="173">
        <v>16</v>
      </c>
      <c r="W444" s="211"/>
      <c r="X444" s="173">
        <v>0</v>
      </c>
      <c r="Y444" s="175">
        <v>0</v>
      </c>
      <c r="Z444" s="174">
        <f>S444*R444*K444*EXP(-Definitions!$E$4*tidycapex!V444)*U444</f>
        <v>16000000</v>
      </c>
      <c r="AA444" s="174">
        <f>CEILING(Z444/Definitions!$F$10,10)</f>
        <v>313730</v>
      </c>
      <c r="AB444" s="176">
        <v>2</v>
      </c>
      <c r="AC444" s="177" t="s">
        <v>401</v>
      </c>
      <c r="AD444" s="177" t="s">
        <v>401</v>
      </c>
    </row>
    <row r="445" spans="1:30" s="8" customFormat="1" ht="36" x14ac:dyDescent="0.25">
      <c r="A445" s="170">
        <v>340</v>
      </c>
      <c r="B445" s="171" t="s">
        <v>402</v>
      </c>
      <c r="C445" s="171" t="s">
        <v>71</v>
      </c>
      <c r="D445" s="172" t="s">
        <v>225</v>
      </c>
      <c r="E445" s="171" t="s">
        <v>194</v>
      </c>
      <c r="F445" s="171" t="s">
        <v>140</v>
      </c>
      <c r="G445" s="171" t="s">
        <v>403</v>
      </c>
      <c r="H445" s="171" t="s">
        <v>212</v>
      </c>
      <c r="I445" s="171" t="s">
        <v>140</v>
      </c>
      <c r="J445" s="171">
        <v>2006</v>
      </c>
      <c r="K445" s="171">
        <v>1</v>
      </c>
      <c r="L445" s="171"/>
      <c r="M445" s="171" t="s">
        <v>236</v>
      </c>
      <c r="N445" s="173">
        <v>4</v>
      </c>
      <c r="O445" s="173">
        <v>1</v>
      </c>
      <c r="P445" s="173">
        <v>1</v>
      </c>
      <c r="Q445" s="173">
        <v>2</v>
      </c>
      <c r="R445" s="173">
        <v>0.3</v>
      </c>
      <c r="S445" s="171">
        <v>1500000</v>
      </c>
      <c r="T445" s="171">
        <v>25</v>
      </c>
      <c r="U445" s="171">
        <v>1</v>
      </c>
      <c r="V445" s="171">
        <v>0</v>
      </c>
      <c r="W445" s="171"/>
      <c r="X445" s="171">
        <v>1</v>
      </c>
      <c r="Y445" s="171">
        <v>11800</v>
      </c>
      <c r="Z445" s="174">
        <f>S445*R445*K445*EXP(-Definitions!$E$4*tidycapex!V445)*U445</f>
        <v>450000</v>
      </c>
      <c r="AA445" s="174">
        <f>CEILING(Z445/Definitions!$F$10,10)</f>
        <v>8830</v>
      </c>
      <c r="AB445" s="180">
        <v>1</v>
      </c>
      <c r="AC445" s="177" t="s">
        <v>404</v>
      </c>
      <c r="AD445" s="177" t="s">
        <v>405</v>
      </c>
    </row>
    <row r="446" spans="1:30" s="8" customFormat="1" ht="36" x14ac:dyDescent="0.25">
      <c r="A446" s="170">
        <v>340</v>
      </c>
      <c r="B446" s="171" t="s">
        <v>402</v>
      </c>
      <c r="C446" s="171" t="s">
        <v>71</v>
      </c>
      <c r="D446" s="172" t="s">
        <v>225</v>
      </c>
      <c r="E446" s="171" t="s">
        <v>194</v>
      </c>
      <c r="F446" s="171" t="s">
        <v>140</v>
      </c>
      <c r="G446" s="171" t="s">
        <v>403</v>
      </c>
      <c r="H446" s="171" t="s">
        <v>212</v>
      </c>
      <c r="I446" s="171" t="s">
        <v>140</v>
      </c>
      <c r="J446" s="171">
        <v>2006</v>
      </c>
      <c r="K446" s="171">
        <v>3</v>
      </c>
      <c r="L446" s="171"/>
      <c r="M446" s="171" t="s">
        <v>332</v>
      </c>
      <c r="N446" s="171">
        <v>1</v>
      </c>
      <c r="O446" s="171">
        <v>1</v>
      </c>
      <c r="P446" s="171">
        <v>1</v>
      </c>
      <c r="Q446" s="171">
        <v>8</v>
      </c>
      <c r="R446" s="171">
        <v>1</v>
      </c>
      <c r="S446" s="171">
        <v>1500000</v>
      </c>
      <c r="T446" s="171">
        <v>25</v>
      </c>
      <c r="U446" s="171">
        <v>1</v>
      </c>
      <c r="V446" s="171">
        <v>11</v>
      </c>
      <c r="W446" s="171"/>
      <c r="X446" s="171">
        <v>1</v>
      </c>
      <c r="Y446" s="171">
        <v>0</v>
      </c>
      <c r="Z446" s="174">
        <f>S446*R446*K446*EXP(-Definitions!$E$4*tidycapex!V446)*U446</f>
        <v>4500000</v>
      </c>
      <c r="AA446" s="174">
        <f>CEILING(Z446/Definitions!$F$10,10)</f>
        <v>88240</v>
      </c>
      <c r="AB446" s="176">
        <v>1</v>
      </c>
      <c r="AC446" s="171" t="s">
        <v>404</v>
      </c>
      <c r="AD446" s="171" t="s">
        <v>405</v>
      </c>
    </row>
    <row r="447" spans="1:30" s="8" customFormat="1" ht="36" x14ac:dyDescent="0.25">
      <c r="A447" s="170">
        <v>341</v>
      </c>
      <c r="B447" s="171" t="s">
        <v>227</v>
      </c>
      <c r="C447" s="171" t="s">
        <v>71</v>
      </c>
      <c r="D447" s="172" t="s">
        <v>225</v>
      </c>
      <c r="E447" s="171" t="s">
        <v>194</v>
      </c>
      <c r="F447" s="171" t="s">
        <v>140</v>
      </c>
      <c r="G447" s="171" t="s">
        <v>228</v>
      </c>
      <c r="H447" s="171" t="s">
        <v>229</v>
      </c>
      <c r="I447" s="171" t="s">
        <v>140</v>
      </c>
      <c r="J447" s="171">
        <v>2006</v>
      </c>
      <c r="K447" s="171">
        <v>350</v>
      </c>
      <c r="L447" s="171"/>
      <c r="M447" s="171" t="s">
        <v>230</v>
      </c>
      <c r="N447" s="173">
        <v>5</v>
      </c>
      <c r="O447" s="173">
        <v>3</v>
      </c>
      <c r="P447" s="173">
        <v>0</v>
      </c>
      <c r="Q447" s="173">
        <v>6</v>
      </c>
      <c r="R447" s="173">
        <v>1</v>
      </c>
      <c r="S447" s="171">
        <v>5000</v>
      </c>
      <c r="T447" s="171">
        <v>0</v>
      </c>
      <c r="U447" s="171">
        <v>1</v>
      </c>
      <c r="V447" s="171">
        <v>0</v>
      </c>
      <c r="W447" s="171"/>
      <c r="X447" s="171">
        <v>0</v>
      </c>
      <c r="Y447" s="171">
        <v>164800</v>
      </c>
      <c r="Z447" s="174">
        <f>S447*R447*K447*EXP(-Definitions!$E$4*tidycapex!V447)*U447</f>
        <v>1750000</v>
      </c>
      <c r="AA447" s="174">
        <f>CEILING(Z447/Definitions!$F$10,10)</f>
        <v>34320</v>
      </c>
      <c r="AB447" s="176">
        <v>2</v>
      </c>
      <c r="AC447" s="171" t="s">
        <v>231</v>
      </c>
      <c r="AD447" s="171" t="s">
        <v>232</v>
      </c>
    </row>
    <row r="448" spans="1:30" s="8" customFormat="1" ht="48" x14ac:dyDescent="0.25">
      <c r="A448" s="170">
        <v>342</v>
      </c>
      <c r="B448" s="171" t="s">
        <v>248</v>
      </c>
      <c r="C448" s="171" t="s">
        <v>71</v>
      </c>
      <c r="D448" s="172" t="s">
        <v>236</v>
      </c>
      <c r="E448" s="171" t="s">
        <v>194</v>
      </c>
      <c r="F448" s="171" t="s">
        <v>140</v>
      </c>
      <c r="G448" s="171" t="s">
        <v>217</v>
      </c>
      <c r="H448" s="171" t="s">
        <v>218</v>
      </c>
      <c r="I448" s="171" t="s">
        <v>140</v>
      </c>
      <c r="J448" s="171">
        <v>2006</v>
      </c>
      <c r="K448" s="171">
        <v>1</v>
      </c>
      <c r="L448" s="171"/>
      <c r="M448" s="171" t="s">
        <v>236</v>
      </c>
      <c r="N448" s="173">
        <v>0</v>
      </c>
      <c r="O448" s="173">
        <v>1</v>
      </c>
      <c r="P448" s="173">
        <v>1</v>
      </c>
      <c r="Q448" s="173">
        <v>5</v>
      </c>
      <c r="R448" s="173">
        <v>1</v>
      </c>
      <c r="S448" s="171">
        <v>642600</v>
      </c>
      <c r="T448" s="171">
        <v>25</v>
      </c>
      <c r="U448" s="171">
        <v>1</v>
      </c>
      <c r="V448" s="171">
        <v>11</v>
      </c>
      <c r="W448" s="171"/>
      <c r="X448" s="171">
        <v>0</v>
      </c>
      <c r="Y448" s="171">
        <v>12600</v>
      </c>
      <c r="Z448" s="174">
        <f>S448*R448*K448*EXP(-Definitions!$E$4*tidycapex!V448)*U448</f>
        <v>642600</v>
      </c>
      <c r="AA448" s="174">
        <f>CEILING(Z448/Definitions!$F$10,10)</f>
        <v>12600</v>
      </c>
      <c r="AB448" s="176">
        <v>1</v>
      </c>
      <c r="AC448" s="171" t="s">
        <v>250</v>
      </c>
      <c r="AD448" s="171" t="s">
        <v>569</v>
      </c>
    </row>
    <row r="449" spans="1:30" s="8" customFormat="1" ht="156" x14ac:dyDescent="0.25">
      <c r="A449" s="170">
        <v>343</v>
      </c>
      <c r="B449" s="171" t="s">
        <v>233</v>
      </c>
      <c r="C449" s="171" t="s">
        <v>71</v>
      </c>
      <c r="D449" s="172" t="s">
        <v>225</v>
      </c>
      <c r="E449" s="171" t="s">
        <v>194</v>
      </c>
      <c r="F449" s="171" t="s">
        <v>140</v>
      </c>
      <c r="G449" s="171" t="s">
        <v>364</v>
      </c>
      <c r="H449" s="171" t="s">
        <v>364</v>
      </c>
      <c r="I449" s="171" t="s">
        <v>140</v>
      </c>
      <c r="J449" s="171">
        <v>2006</v>
      </c>
      <c r="K449" s="171">
        <v>1</v>
      </c>
      <c r="L449" s="171"/>
      <c r="M449" s="171" t="s">
        <v>236</v>
      </c>
      <c r="N449" s="171">
        <v>3</v>
      </c>
      <c r="O449" s="171">
        <v>2</v>
      </c>
      <c r="P449" s="171">
        <v>1</v>
      </c>
      <c r="Q449" s="171">
        <v>5</v>
      </c>
      <c r="R449" s="171">
        <v>1</v>
      </c>
      <c r="S449" s="171">
        <v>3137500</v>
      </c>
      <c r="T449" s="171">
        <v>0</v>
      </c>
      <c r="U449" s="171">
        <v>1</v>
      </c>
      <c r="V449" s="171">
        <v>0</v>
      </c>
      <c r="W449" s="171"/>
      <c r="X449" s="171">
        <v>1</v>
      </c>
      <c r="Y449" s="171">
        <v>89800</v>
      </c>
      <c r="Z449" s="174">
        <f>S449*R449*K449*EXP(-Definitions!$E$4*tidycapex!V449)*U449</f>
        <v>3137500</v>
      </c>
      <c r="AA449" s="174">
        <f>CEILING(Z449/Definitions!$F$10,10)</f>
        <v>61520</v>
      </c>
      <c r="AB449" s="180">
        <v>1</v>
      </c>
      <c r="AC449" s="171" t="s">
        <v>606</v>
      </c>
      <c r="AD449" s="171" t="s">
        <v>606</v>
      </c>
    </row>
    <row r="450" spans="1:30" s="8" customFormat="1" ht="60" x14ac:dyDescent="0.25">
      <c r="A450" s="170">
        <v>344</v>
      </c>
      <c r="B450" s="171" t="s">
        <v>660</v>
      </c>
      <c r="C450" s="171" t="s">
        <v>71</v>
      </c>
      <c r="D450" s="172" t="s">
        <v>225</v>
      </c>
      <c r="E450" s="171" t="s">
        <v>194</v>
      </c>
      <c r="F450" s="171" t="s">
        <v>140</v>
      </c>
      <c r="G450" s="171" t="s">
        <v>364</v>
      </c>
      <c r="H450" s="171" t="s">
        <v>364</v>
      </c>
      <c r="I450" s="171" t="s">
        <v>140</v>
      </c>
      <c r="J450" s="173">
        <v>2006</v>
      </c>
      <c r="K450" s="174">
        <v>1</v>
      </c>
      <c r="L450" s="211"/>
      <c r="M450" s="173" t="s">
        <v>236</v>
      </c>
      <c r="N450" s="173">
        <v>3</v>
      </c>
      <c r="O450" s="173">
        <v>2</v>
      </c>
      <c r="P450" s="173">
        <v>1</v>
      </c>
      <c r="Q450" s="173">
        <v>5</v>
      </c>
      <c r="R450" s="173">
        <v>1</v>
      </c>
      <c r="S450" s="175">
        <v>1462500</v>
      </c>
      <c r="T450" s="173">
        <v>0</v>
      </c>
      <c r="U450" s="173">
        <v>1</v>
      </c>
      <c r="V450" s="173">
        <v>3</v>
      </c>
      <c r="W450" s="211"/>
      <c r="X450" s="173">
        <v>1</v>
      </c>
      <c r="Y450" s="175">
        <v>11600</v>
      </c>
      <c r="Z450" s="174">
        <f>S450*R450*K450*EXP(-Definitions!$E$4*tidycapex!V450)*U450</f>
        <v>1462500</v>
      </c>
      <c r="AA450" s="174">
        <f>CEILING(Z450/Definitions!$F$10,10)</f>
        <v>28680</v>
      </c>
      <c r="AB450" s="176">
        <v>1</v>
      </c>
      <c r="AC450" s="171" t="s">
        <v>661</v>
      </c>
      <c r="AD450" s="171" t="s">
        <v>661</v>
      </c>
    </row>
    <row r="451" spans="1:30" s="8" customFormat="1" ht="24" x14ac:dyDescent="0.25">
      <c r="A451" s="170">
        <v>345</v>
      </c>
      <c r="B451" s="171" t="s">
        <v>238</v>
      </c>
      <c r="C451" s="171" t="s">
        <v>71</v>
      </c>
      <c r="D451" s="172" t="s">
        <v>236</v>
      </c>
      <c r="E451" s="171" t="s">
        <v>194</v>
      </c>
      <c r="F451" s="171" t="s">
        <v>140</v>
      </c>
      <c r="G451" s="171" t="s">
        <v>239</v>
      </c>
      <c r="H451" s="171" t="s">
        <v>524</v>
      </c>
      <c r="I451" s="171" t="s">
        <v>140</v>
      </c>
      <c r="J451" s="173">
        <v>2006</v>
      </c>
      <c r="K451" s="174">
        <v>1</v>
      </c>
      <c r="L451" s="211"/>
      <c r="M451" s="173" t="s">
        <v>236</v>
      </c>
      <c r="N451" s="173">
        <v>0</v>
      </c>
      <c r="O451" s="173">
        <v>1</v>
      </c>
      <c r="P451" s="173">
        <v>1</v>
      </c>
      <c r="Q451" s="173">
        <v>9</v>
      </c>
      <c r="R451" s="173">
        <v>1</v>
      </c>
      <c r="S451" s="175">
        <v>6735000</v>
      </c>
      <c r="T451" s="173">
        <v>0</v>
      </c>
      <c r="U451" s="173">
        <v>1</v>
      </c>
      <c r="V451" s="173">
        <v>0</v>
      </c>
      <c r="W451" s="211"/>
      <c r="X451" s="173">
        <v>0</v>
      </c>
      <c r="Y451" s="175">
        <v>0</v>
      </c>
      <c r="Z451" s="174">
        <f>S451*R451*K451*EXP(-Definitions!$E$4*tidycapex!V451)*U451</f>
        <v>6735000</v>
      </c>
      <c r="AA451" s="174">
        <f>CEILING(Z451/Definitions!$F$10,10)</f>
        <v>132060</v>
      </c>
      <c r="AB451" s="176">
        <v>1</v>
      </c>
      <c r="AC451" s="177" t="s">
        <v>240</v>
      </c>
      <c r="AD451" s="177" t="s">
        <v>241</v>
      </c>
    </row>
    <row r="452" spans="1:30" s="8" customFormat="1" ht="36" x14ac:dyDescent="0.25">
      <c r="A452" s="170">
        <v>346</v>
      </c>
      <c r="B452" s="171" t="s">
        <v>242</v>
      </c>
      <c r="C452" s="171" t="s">
        <v>71</v>
      </c>
      <c r="D452" s="172" t="s">
        <v>236</v>
      </c>
      <c r="E452" s="171" t="s">
        <v>194</v>
      </c>
      <c r="F452" s="171" t="s">
        <v>140</v>
      </c>
      <c r="G452" s="171" t="s">
        <v>243</v>
      </c>
      <c r="H452" s="171" t="s">
        <v>524</v>
      </c>
      <c r="I452" s="171" t="s">
        <v>140</v>
      </c>
      <c r="J452" s="173">
        <v>2006</v>
      </c>
      <c r="K452" s="174">
        <v>1</v>
      </c>
      <c r="L452" s="211"/>
      <c r="M452" s="173" t="s">
        <v>236</v>
      </c>
      <c r="N452" s="173">
        <v>0</v>
      </c>
      <c r="O452" s="173">
        <v>1</v>
      </c>
      <c r="P452" s="173">
        <v>1</v>
      </c>
      <c r="Q452" s="173">
        <v>9</v>
      </c>
      <c r="R452" s="173">
        <v>1</v>
      </c>
      <c r="S452" s="175">
        <v>7408500</v>
      </c>
      <c r="T452" s="173">
        <v>0</v>
      </c>
      <c r="U452" s="173">
        <v>1</v>
      </c>
      <c r="V452" s="173">
        <v>0</v>
      </c>
      <c r="W452" s="211"/>
      <c r="X452" s="173">
        <v>0</v>
      </c>
      <c r="Y452" s="175">
        <v>0</v>
      </c>
      <c r="Z452" s="174">
        <f>S452*R452*K452*EXP(-Definitions!$E$4*tidycapex!V452)*U452</f>
        <v>7408500</v>
      </c>
      <c r="AA452" s="174">
        <f>CEILING(Z452/Definitions!$F$10,10)</f>
        <v>145270</v>
      </c>
      <c r="AB452" s="176">
        <v>1</v>
      </c>
      <c r="AC452" s="177" t="s">
        <v>244</v>
      </c>
      <c r="AD452" s="177" t="s">
        <v>567</v>
      </c>
    </row>
    <row r="453" spans="1:30" s="8" customFormat="1" ht="48" x14ac:dyDescent="0.25">
      <c r="A453" s="170">
        <v>347</v>
      </c>
      <c r="B453" s="171" t="s">
        <v>245</v>
      </c>
      <c r="C453" s="171" t="s">
        <v>71</v>
      </c>
      <c r="D453" s="172" t="s">
        <v>236</v>
      </c>
      <c r="E453" s="171" t="s">
        <v>194</v>
      </c>
      <c r="F453" s="171" t="s">
        <v>140</v>
      </c>
      <c r="G453" s="171" t="s">
        <v>246</v>
      </c>
      <c r="H453" s="171" t="s">
        <v>524</v>
      </c>
      <c r="I453" s="171" t="s">
        <v>140</v>
      </c>
      <c r="J453" s="173">
        <v>2006</v>
      </c>
      <c r="K453" s="174">
        <v>1</v>
      </c>
      <c r="L453" s="211"/>
      <c r="M453" s="173" t="s">
        <v>236</v>
      </c>
      <c r="N453" s="173">
        <v>0</v>
      </c>
      <c r="O453" s="173">
        <v>1</v>
      </c>
      <c r="P453" s="173">
        <v>1</v>
      </c>
      <c r="Q453" s="173">
        <v>9</v>
      </c>
      <c r="R453" s="173">
        <v>1</v>
      </c>
      <c r="S453" s="175">
        <v>4074700</v>
      </c>
      <c r="T453" s="173">
        <v>0</v>
      </c>
      <c r="U453" s="173">
        <v>1</v>
      </c>
      <c r="V453" s="173">
        <v>0</v>
      </c>
      <c r="W453" s="211"/>
      <c r="X453" s="173">
        <v>0</v>
      </c>
      <c r="Y453" s="175">
        <v>0</v>
      </c>
      <c r="Z453" s="174">
        <f>S453*R453*K453*EXP(-Definitions!$E$4*tidycapex!V453)*U453</f>
        <v>4074700</v>
      </c>
      <c r="AA453" s="174">
        <f>CEILING(Z453/Definitions!$F$10,10)</f>
        <v>79900</v>
      </c>
      <c r="AB453" s="176">
        <v>1</v>
      </c>
      <c r="AC453" s="177" t="s">
        <v>247</v>
      </c>
      <c r="AD453" s="177" t="s">
        <v>568</v>
      </c>
    </row>
    <row r="454" spans="1:30" s="8" customFormat="1" ht="24" x14ac:dyDescent="0.25">
      <c r="A454" s="170">
        <v>348</v>
      </c>
      <c r="B454" s="171" t="s">
        <v>193</v>
      </c>
      <c r="C454" s="171" t="s">
        <v>54</v>
      </c>
      <c r="D454" s="172">
        <v>2</v>
      </c>
      <c r="E454" s="171" t="s">
        <v>194</v>
      </c>
      <c r="F454" s="171" t="s">
        <v>140</v>
      </c>
      <c r="G454" s="171" t="s">
        <v>195</v>
      </c>
      <c r="H454" s="171" t="s">
        <v>196</v>
      </c>
      <c r="I454" s="171" t="s">
        <v>140</v>
      </c>
      <c r="J454" s="173">
        <v>2006</v>
      </c>
      <c r="K454" s="174">
        <v>432</v>
      </c>
      <c r="L454" s="174"/>
      <c r="M454" s="173" t="s">
        <v>139</v>
      </c>
      <c r="N454" s="173">
        <v>3</v>
      </c>
      <c r="O454" s="173">
        <v>2</v>
      </c>
      <c r="P454" s="173">
        <v>1</v>
      </c>
      <c r="Q454" s="173">
        <v>5</v>
      </c>
      <c r="R454" s="173">
        <v>1</v>
      </c>
      <c r="S454" s="175">
        <v>300</v>
      </c>
      <c r="T454" s="173">
        <v>10</v>
      </c>
      <c r="U454" s="173">
        <v>1</v>
      </c>
      <c r="V454" s="173">
        <v>0</v>
      </c>
      <c r="W454" s="173"/>
      <c r="X454" s="173">
        <v>0</v>
      </c>
      <c r="Y454" s="175">
        <v>0</v>
      </c>
      <c r="Z454" s="174">
        <f>S454*R454*K454*EXP(-Definitions!$E$4*tidycapex!V454)*U454</f>
        <v>129600</v>
      </c>
      <c r="AA454" s="174">
        <f>CEILING(Z454/Definitions!$F$10,10)</f>
        <v>2550</v>
      </c>
      <c r="AB454" s="176">
        <v>1</v>
      </c>
      <c r="AC454" s="177" t="s">
        <v>540</v>
      </c>
      <c r="AD454" s="177" t="s">
        <v>197</v>
      </c>
    </row>
    <row r="455" spans="1:30" s="8" customFormat="1" ht="24" x14ac:dyDescent="0.25">
      <c r="A455" s="170">
        <v>349</v>
      </c>
      <c r="B455" s="171" t="s">
        <v>198</v>
      </c>
      <c r="C455" s="171" t="s">
        <v>54</v>
      </c>
      <c r="D455" s="172">
        <v>2</v>
      </c>
      <c r="E455" s="171" t="s">
        <v>194</v>
      </c>
      <c r="F455" s="171" t="s">
        <v>140</v>
      </c>
      <c r="G455" s="171" t="s">
        <v>195</v>
      </c>
      <c r="H455" s="171" t="s">
        <v>196</v>
      </c>
      <c r="I455" s="171" t="s">
        <v>140</v>
      </c>
      <c r="J455" s="173">
        <v>2006</v>
      </c>
      <c r="K455" s="174">
        <v>432</v>
      </c>
      <c r="L455" s="174"/>
      <c r="M455" s="173" t="s">
        <v>139</v>
      </c>
      <c r="N455" s="173">
        <v>3</v>
      </c>
      <c r="O455" s="173">
        <v>2</v>
      </c>
      <c r="P455" s="173">
        <v>1</v>
      </c>
      <c r="Q455" s="173">
        <v>5</v>
      </c>
      <c r="R455" s="173">
        <v>1</v>
      </c>
      <c r="S455" s="175">
        <v>300</v>
      </c>
      <c r="T455" s="173">
        <v>10</v>
      </c>
      <c r="U455" s="173">
        <v>1</v>
      </c>
      <c r="V455" s="173">
        <v>0</v>
      </c>
      <c r="W455" s="173"/>
      <c r="X455" s="173">
        <v>0</v>
      </c>
      <c r="Y455" s="175">
        <v>0</v>
      </c>
      <c r="Z455" s="174">
        <f>S455*R455*K455*EXP(-Definitions!$E$4*tidycapex!V455)*U455</f>
        <v>129600</v>
      </c>
      <c r="AA455" s="174">
        <f>CEILING(Z455/Definitions!$F$10,10)</f>
        <v>2550</v>
      </c>
      <c r="AB455" s="176">
        <v>1</v>
      </c>
      <c r="AC455" s="177" t="s">
        <v>541</v>
      </c>
      <c r="AD455" s="177" t="s">
        <v>197</v>
      </c>
    </row>
    <row r="456" spans="1:30" s="8" customFormat="1" ht="24" x14ac:dyDescent="0.25">
      <c r="A456" s="170">
        <v>350</v>
      </c>
      <c r="B456" s="171" t="s">
        <v>202</v>
      </c>
      <c r="C456" s="171" t="s">
        <v>54</v>
      </c>
      <c r="D456" s="172">
        <v>2</v>
      </c>
      <c r="E456" s="171" t="s">
        <v>194</v>
      </c>
      <c r="F456" s="171" t="s">
        <v>140</v>
      </c>
      <c r="G456" s="171" t="s">
        <v>195</v>
      </c>
      <c r="H456" s="171" t="s">
        <v>196</v>
      </c>
      <c r="I456" s="171" t="s">
        <v>140</v>
      </c>
      <c r="J456" s="173">
        <v>2006</v>
      </c>
      <c r="K456" s="174">
        <v>390</v>
      </c>
      <c r="L456" s="211"/>
      <c r="M456" s="173" t="s">
        <v>139</v>
      </c>
      <c r="N456" s="173">
        <v>3</v>
      </c>
      <c r="O456" s="173">
        <v>2</v>
      </c>
      <c r="P456" s="173">
        <v>1</v>
      </c>
      <c r="Q456" s="173">
        <v>5</v>
      </c>
      <c r="R456" s="173">
        <v>1</v>
      </c>
      <c r="S456" s="175">
        <v>250</v>
      </c>
      <c r="T456" s="173">
        <v>10</v>
      </c>
      <c r="U456" s="173">
        <v>0</v>
      </c>
      <c r="V456" s="173">
        <v>2</v>
      </c>
      <c r="W456" s="211"/>
      <c r="X456" s="173">
        <v>1</v>
      </c>
      <c r="Y456" s="175">
        <v>18500</v>
      </c>
      <c r="Z456" s="174">
        <f>S456*R456*K456*EXP(-Definitions!$E$4*tidycapex!V456)*U456</f>
        <v>0</v>
      </c>
      <c r="AA456" s="174">
        <f>CEILING(Z456/Definitions!$F$10,10)</f>
        <v>0</v>
      </c>
      <c r="AB456" s="176">
        <v>0</v>
      </c>
      <c r="AC456" s="177" t="s">
        <v>359</v>
      </c>
      <c r="AD456" s="177" t="s">
        <v>676</v>
      </c>
    </row>
    <row r="457" spans="1:30" s="8" customFormat="1" ht="24" x14ac:dyDescent="0.25">
      <c r="A457" s="170">
        <v>350</v>
      </c>
      <c r="B457" s="171" t="s">
        <v>202</v>
      </c>
      <c r="C457" s="171" t="s">
        <v>54</v>
      </c>
      <c r="D457" s="172">
        <v>2</v>
      </c>
      <c r="E457" s="171" t="s">
        <v>194</v>
      </c>
      <c r="F457" s="171" t="s">
        <v>140</v>
      </c>
      <c r="G457" s="171" t="s">
        <v>195</v>
      </c>
      <c r="H457" s="171" t="s">
        <v>196</v>
      </c>
      <c r="I457" s="171" t="s">
        <v>140</v>
      </c>
      <c r="J457" s="173">
        <v>2006</v>
      </c>
      <c r="K457" s="174">
        <v>390</v>
      </c>
      <c r="L457" s="211"/>
      <c r="M457" s="173" t="s">
        <v>139</v>
      </c>
      <c r="N457" s="173">
        <v>3</v>
      </c>
      <c r="O457" s="173">
        <v>2</v>
      </c>
      <c r="P457" s="173">
        <v>1</v>
      </c>
      <c r="Q457" s="173">
        <v>5</v>
      </c>
      <c r="R457" s="173">
        <v>1</v>
      </c>
      <c r="S457" s="175">
        <v>250</v>
      </c>
      <c r="T457" s="173">
        <v>10</v>
      </c>
      <c r="U457" s="173">
        <v>1</v>
      </c>
      <c r="V457" s="173">
        <v>0</v>
      </c>
      <c r="W457" s="211"/>
      <c r="X457" s="173">
        <v>0</v>
      </c>
      <c r="Y457" s="175">
        <v>0</v>
      </c>
      <c r="Z457" s="174">
        <f>S457*R457*K457*EXP(-Definitions!$E$4*tidycapex!V457)*U457</f>
        <v>97500</v>
      </c>
      <c r="AA457" s="174">
        <f>CEILING(Z457/Definitions!$F$10,10)</f>
        <v>1920</v>
      </c>
      <c r="AB457" s="176">
        <v>1</v>
      </c>
      <c r="AC457" s="177" t="s">
        <v>359</v>
      </c>
      <c r="AD457" s="177" t="s">
        <v>360</v>
      </c>
    </row>
    <row r="458" spans="1:30" s="8" customFormat="1" ht="15" x14ac:dyDescent="0.25">
      <c r="A458" s="170">
        <v>350</v>
      </c>
      <c r="B458" s="171" t="s">
        <v>202</v>
      </c>
      <c r="C458" s="171" t="s">
        <v>54</v>
      </c>
      <c r="D458" s="172">
        <v>2</v>
      </c>
      <c r="E458" s="171" t="s">
        <v>194</v>
      </c>
      <c r="F458" s="171" t="s">
        <v>140</v>
      </c>
      <c r="G458" s="171" t="s">
        <v>195</v>
      </c>
      <c r="H458" s="171" t="s">
        <v>196</v>
      </c>
      <c r="I458" s="171" t="s">
        <v>140</v>
      </c>
      <c r="J458" s="173">
        <v>2006</v>
      </c>
      <c r="K458" s="174">
        <v>390</v>
      </c>
      <c r="L458" s="211"/>
      <c r="M458" s="173" t="s">
        <v>139</v>
      </c>
      <c r="N458" s="173">
        <v>0</v>
      </c>
      <c r="O458" s="173">
        <v>1</v>
      </c>
      <c r="P458" s="173">
        <v>1</v>
      </c>
      <c r="Q458" s="173">
        <v>8</v>
      </c>
      <c r="R458" s="173">
        <v>1</v>
      </c>
      <c r="S458" s="175">
        <v>250</v>
      </c>
      <c r="T458" s="173">
        <v>10</v>
      </c>
      <c r="U458" s="173">
        <v>1</v>
      </c>
      <c r="V458" s="173">
        <v>10</v>
      </c>
      <c r="W458" s="211"/>
      <c r="X458" s="173">
        <v>0</v>
      </c>
      <c r="Y458" s="175">
        <v>0</v>
      </c>
      <c r="Z458" s="174">
        <f>S458*R458*K458*EXP(-Definitions!$E$4*tidycapex!V458)*U458</f>
        <v>97500</v>
      </c>
      <c r="AA458" s="174">
        <f>CEILING(Z458/Definitions!$F$10,10)</f>
        <v>1920</v>
      </c>
      <c r="AB458" s="176">
        <v>1</v>
      </c>
      <c r="AC458" s="177" t="s">
        <v>201</v>
      </c>
      <c r="AD458" s="177" t="s">
        <v>203</v>
      </c>
    </row>
    <row r="459" spans="1:30" s="8" customFormat="1" ht="15" x14ac:dyDescent="0.25">
      <c r="A459" s="170">
        <v>350</v>
      </c>
      <c r="B459" s="171" t="s">
        <v>202</v>
      </c>
      <c r="C459" s="171" t="s">
        <v>54</v>
      </c>
      <c r="D459" s="172">
        <v>2</v>
      </c>
      <c r="E459" s="171" t="s">
        <v>194</v>
      </c>
      <c r="F459" s="171" t="s">
        <v>140</v>
      </c>
      <c r="G459" s="171" t="s">
        <v>195</v>
      </c>
      <c r="H459" s="171" t="s">
        <v>196</v>
      </c>
      <c r="I459" s="171" t="s">
        <v>140</v>
      </c>
      <c r="J459" s="173">
        <v>2006</v>
      </c>
      <c r="K459" s="174">
        <v>390</v>
      </c>
      <c r="L459" s="211"/>
      <c r="M459" s="173" t="s">
        <v>139</v>
      </c>
      <c r="N459" s="173">
        <v>0</v>
      </c>
      <c r="O459" s="173">
        <v>1</v>
      </c>
      <c r="P459" s="173">
        <v>1</v>
      </c>
      <c r="Q459" s="173">
        <v>8</v>
      </c>
      <c r="R459" s="173">
        <v>1</v>
      </c>
      <c r="S459" s="175">
        <v>250</v>
      </c>
      <c r="T459" s="173">
        <v>10</v>
      </c>
      <c r="U459" s="173">
        <v>1</v>
      </c>
      <c r="V459" s="173">
        <v>20</v>
      </c>
      <c r="W459" s="211"/>
      <c r="X459" s="173">
        <v>0</v>
      </c>
      <c r="Y459" s="175">
        <v>0</v>
      </c>
      <c r="Z459" s="174">
        <f>S459*R459*K459*EXP(-Definitions!$E$4*tidycapex!V459)*U459</f>
        <v>97500</v>
      </c>
      <c r="AA459" s="174">
        <f>CEILING(Z459/Definitions!$F$10,10)</f>
        <v>1920</v>
      </c>
      <c r="AB459" s="176">
        <v>1</v>
      </c>
      <c r="AC459" s="177" t="s">
        <v>201</v>
      </c>
      <c r="AD459" s="177" t="s">
        <v>203</v>
      </c>
    </row>
    <row r="460" spans="1:30" s="8" customFormat="1" ht="24" x14ac:dyDescent="0.25">
      <c r="A460" s="170">
        <v>351</v>
      </c>
      <c r="B460" s="171" t="s">
        <v>204</v>
      </c>
      <c r="C460" s="171" t="s">
        <v>54</v>
      </c>
      <c r="D460" s="172">
        <v>1</v>
      </c>
      <c r="E460" s="171" t="s">
        <v>249</v>
      </c>
      <c r="F460" s="171" t="s">
        <v>140</v>
      </c>
      <c r="G460" s="171" t="s">
        <v>195</v>
      </c>
      <c r="H460" s="171" t="s">
        <v>196</v>
      </c>
      <c r="I460" s="171" t="s">
        <v>140</v>
      </c>
      <c r="J460" s="173">
        <v>2006</v>
      </c>
      <c r="K460" s="174">
        <v>390</v>
      </c>
      <c r="L460" s="211"/>
      <c r="M460" s="173" t="s">
        <v>139</v>
      </c>
      <c r="N460" s="173">
        <v>3</v>
      </c>
      <c r="O460" s="173">
        <v>2</v>
      </c>
      <c r="P460" s="173">
        <v>1</v>
      </c>
      <c r="Q460" s="173">
        <v>5</v>
      </c>
      <c r="R460" s="173">
        <v>1</v>
      </c>
      <c r="S460" s="175">
        <v>250</v>
      </c>
      <c r="T460" s="173">
        <v>10</v>
      </c>
      <c r="U460" s="173">
        <v>1</v>
      </c>
      <c r="V460" s="173">
        <v>0</v>
      </c>
      <c r="W460" s="211"/>
      <c r="X460" s="173">
        <v>0</v>
      </c>
      <c r="Y460" s="175">
        <v>0</v>
      </c>
      <c r="Z460" s="174">
        <f>S460*R460*K460*EXP(-Definitions!$E$4*tidycapex!V460)*U460</f>
        <v>97500</v>
      </c>
      <c r="AA460" s="174">
        <f>CEILING(Z460/Definitions!$F$10,10)</f>
        <v>1920</v>
      </c>
      <c r="AB460" s="176">
        <v>1</v>
      </c>
      <c r="AC460" s="177" t="s">
        <v>359</v>
      </c>
      <c r="AD460" s="177" t="s">
        <v>360</v>
      </c>
    </row>
    <row r="461" spans="1:30" s="8" customFormat="1" ht="15" x14ac:dyDescent="0.25">
      <c r="A461" s="170">
        <v>351</v>
      </c>
      <c r="B461" s="171" t="s">
        <v>204</v>
      </c>
      <c r="C461" s="171" t="s">
        <v>54</v>
      </c>
      <c r="D461" s="172">
        <v>1</v>
      </c>
      <c r="E461" s="171" t="s">
        <v>249</v>
      </c>
      <c r="F461" s="171" t="s">
        <v>140</v>
      </c>
      <c r="G461" s="171" t="s">
        <v>195</v>
      </c>
      <c r="H461" s="171" t="s">
        <v>196</v>
      </c>
      <c r="I461" s="171" t="s">
        <v>140</v>
      </c>
      <c r="J461" s="173">
        <v>2006</v>
      </c>
      <c r="K461" s="174">
        <v>390</v>
      </c>
      <c r="L461" s="211"/>
      <c r="M461" s="173" t="s">
        <v>139</v>
      </c>
      <c r="N461" s="173">
        <v>0</v>
      </c>
      <c r="O461" s="173">
        <v>1</v>
      </c>
      <c r="P461" s="173">
        <v>1</v>
      </c>
      <c r="Q461" s="173">
        <v>8</v>
      </c>
      <c r="R461" s="173">
        <v>1</v>
      </c>
      <c r="S461" s="175">
        <v>250</v>
      </c>
      <c r="T461" s="173">
        <v>10</v>
      </c>
      <c r="U461" s="173">
        <v>1</v>
      </c>
      <c r="V461" s="173">
        <v>10</v>
      </c>
      <c r="W461" s="211"/>
      <c r="X461" s="173">
        <v>0</v>
      </c>
      <c r="Y461" s="175">
        <v>0</v>
      </c>
      <c r="Z461" s="174">
        <f>S461*R461*K461*EXP(-Definitions!$E$4*tidycapex!V461)*U461</f>
        <v>97500</v>
      </c>
      <c r="AA461" s="174">
        <f>CEILING(Z461/Definitions!$F$10,10)</f>
        <v>1920</v>
      </c>
      <c r="AB461" s="176">
        <v>1</v>
      </c>
      <c r="AC461" s="177" t="s">
        <v>201</v>
      </c>
      <c r="AD461" s="177" t="s">
        <v>203</v>
      </c>
    </row>
    <row r="462" spans="1:30" s="8" customFormat="1" ht="15" x14ac:dyDescent="0.25">
      <c r="A462" s="170">
        <v>351</v>
      </c>
      <c r="B462" s="171" t="s">
        <v>204</v>
      </c>
      <c r="C462" s="171" t="s">
        <v>54</v>
      </c>
      <c r="D462" s="172">
        <v>1</v>
      </c>
      <c r="E462" s="171" t="s">
        <v>249</v>
      </c>
      <c r="F462" s="171" t="s">
        <v>140</v>
      </c>
      <c r="G462" s="171" t="s">
        <v>195</v>
      </c>
      <c r="H462" s="171" t="s">
        <v>196</v>
      </c>
      <c r="I462" s="171" t="s">
        <v>140</v>
      </c>
      <c r="J462" s="173">
        <v>2006</v>
      </c>
      <c r="K462" s="174">
        <v>390</v>
      </c>
      <c r="L462" s="211"/>
      <c r="M462" s="173" t="s">
        <v>139</v>
      </c>
      <c r="N462" s="173">
        <v>0</v>
      </c>
      <c r="O462" s="173">
        <v>1</v>
      </c>
      <c r="P462" s="173">
        <v>1</v>
      </c>
      <c r="Q462" s="173">
        <v>8</v>
      </c>
      <c r="R462" s="173">
        <v>1</v>
      </c>
      <c r="S462" s="175">
        <v>250</v>
      </c>
      <c r="T462" s="173">
        <v>10</v>
      </c>
      <c r="U462" s="173">
        <v>1</v>
      </c>
      <c r="V462" s="173">
        <v>20</v>
      </c>
      <c r="W462" s="211"/>
      <c r="X462" s="173">
        <v>0</v>
      </c>
      <c r="Y462" s="175">
        <v>0</v>
      </c>
      <c r="Z462" s="174">
        <f>S462*R462*K462*EXP(-Definitions!$E$4*tidycapex!V462)*U462</f>
        <v>97500</v>
      </c>
      <c r="AA462" s="174">
        <f>CEILING(Z462/Definitions!$F$10,10)</f>
        <v>1920</v>
      </c>
      <c r="AB462" s="176">
        <v>1</v>
      </c>
      <c r="AC462" s="177" t="s">
        <v>201</v>
      </c>
      <c r="AD462" s="177" t="s">
        <v>203</v>
      </c>
    </row>
    <row r="463" spans="1:30" s="8" customFormat="1" ht="24" x14ac:dyDescent="0.25">
      <c r="A463" s="170">
        <v>352</v>
      </c>
      <c r="B463" s="171" t="s">
        <v>206</v>
      </c>
      <c r="C463" s="171" t="s">
        <v>54</v>
      </c>
      <c r="D463" s="172">
        <v>2</v>
      </c>
      <c r="E463" s="171" t="s">
        <v>194</v>
      </c>
      <c r="F463" s="171" t="s">
        <v>140</v>
      </c>
      <c r="G463" s="171" t="s">
        <v>195</v>
      </c>
      <c r="H463" s="171" t="s">
        <v>196</v>
      </c>
      <c r="I463" s="171" t="s">
        <v>140</v>
      </c>
      <c r="J463" s="173">
        <v>2006</v>
      </c>
      <c r="K463" s="174">
        <v>432</v>
      </c>
      <c r="L463" s="211"/>
      <c r="M463" s="173" t="s">
        <v>139</v>
      </c>
      <c r="N463" s="173">
        <v>3</v>
      </c>
      <c r="O463" s="173">
        <v>1</v>
      </c>
      <c r="P463" s="173">
        <v>1</v>
      </c>
      <c r="Q463" s="173">
        <v>8</v>
      </c>
      <c r="R463" s="173">
        <v>1</v>
      </c>
      <c r="S463" s="175">
        <v>600</v>
      </c>
      <c r="T463" s="173">
        <v>15</v>
      </c>
      <c r="U463" s="173">
        <v>1</v>
      </c>
      <c r="V463" s="173">
        <v>1</v>
      </c>
      <c r="W463" s="211"/>
      <c r="X463" s="173">
        <v>0</v>
      </c>
      <c r="Y463" s="175">
        <v>0</v>
      </c>
      <c r="Z463" s="174">
        <f>S463*R463*K463*EXP(-Definitions!$E$4*tidycapex!V463)*U463</f>
        <v>259200</v>
      </c>
      <c r="AA463" s="174">
        <f>CEILING(Z463/Definitions!$F$10,10)</f>
        <v>5090</v>
      </c>
      <c r="AB463" s="176">
        <v>1</v>
      </c>
      <c r="AC463" s="177" t="s">
        <v>351</v>
      </c>
      <c r="AD463" s="177" t="s">
        <v>352</v>
      </c>
    </row>
    <row r="464" spans="1:30" s="8" customFormat="1" ht="15" x14ac:dyDescent="0.25">
      <c r="A464" s="170">
        <v>352</v>
      </c>
      <c r="B464" s="171" t="s">
        <v>206</v>
      </c>
      <c r="C464" s="171" t="s">
        <v>54</v>
      </c>
      <c r="D464" s="172">
        <v>2</v>
      </c>
      <c r="E464" s="171" t="s">
        <v>194</v>
      </c>
      <c r="F464" s="171" t="s">
        <v>140</v>
      </c>
      <c r="G464" s="171" t="s">
        <v>195</v>
      </c>
      <c r="H464" s="171" t="s">
        <v>196</v>
      </c>
      <c r="I464" s="171" t="s">
        <v>140</v>
      </c>
      <c r="J464" s="173">
        <v>2006</v>
      </c>
      <c r="K464" s="174">
        <v>432</v>
      </c>
      <c r="L464" s="211"/>
      <c r="M464" s="173" t="s">
        <v>139</v>
      </c>
      <c r="N464" s="173">
        <v>0</v>
      </c>
      <c r="O464" s="173">
        <v>1</v>
      </c>
      <c r="P464" s="173">
        <v>1</v>
      </c>
      <c r="Q464" s="173">
        <v>8</v>
      </c>
      <c r="R464" s="173">
        <v>1</v>
      </c>
      <c r="S464" s="175">
        <v>600</v>
      </c>
      <c r="T464" s="173">
        <v>15</v>
      </c>
      <c r="U464" s="173">
        <v>1</v>
      </c>
      <c r="V464" s="173">
        <v>16</v>
      </c>
      <c r="W464" s="211"/>
      <c r="X464" s="173">
        <v>0</v>
      </c>
      <c r="Y464" s="175">
        <v>0</v>
      </c>
      <c r="Z464" s="174">
        <f>S464*R464*K464*EXP(-Definitions!$E$4*tidycapex!V464)*U464</f>
        <v>259200</v>
      </c>
      <c r="AA464" s="174">
        <f>CEILING(Z464/Definitions!$F$10,10)</f>
        <v>5090</v>
      </c>
      <c r="AB464" s="176">
        <v>1</v>
      </c>
      <c r="AC464" s="177" t="s">
        <v>208</v>
      </c>
      <c r="AD464" s="177" t="s">
        <v>361</v>
      </c>
    </row>
    <row r="465" spans="1:30" s="8" customFormat="1" ht="60" x14ac:dyDescent="0.25">
      <c r="A465" s="170">
        <v>353</v>
      </c>
      <c r="B465" s="171" t="s">
        <v>320</v>
      </c>
      <c r="C465" s="171" t="s">
        <v>54</v>
      </c>
      <c r="D465" s="172">
        <v>2</v>
      </c>
      <c r="E465" s="171" t="s">
        <v>194</v>
      </c>
      <c r="F465" s="171" t="s">
        <v>140</v>
      </c>
      <c r="G465" s="171" t="s">
        <v>211</v>
      </c>
      <c r="H465" s="171" t="s">
        <v>212</v>
      </c>
      <c r="I465" s="171" t="s">
        <v>140</v>
      </c>
      <c r="J465" s="173">
        <v>2006</v>
      </c>
      <c r="K465" s="174">
        <v>22</v>
      </c>
      <c r="L465" s="211"/>
      <c r="M465" s="173" t="s">
        <v>321</v>
      </c>
      <c r="N465" s="173">
        <v>3</v>
      </c>
      <c r="O465" s="173">
        <v>1</v>
      </c>
      <c r="P465" s="173">
        <v>1</v>
      </c>
      <c r="Q465" s="173">
        <v>5</v>
      </c>
      <c r="R465" s="173">
        <v>1</v>
      </c>
      <c r="S465" s="175">
        <v>138000</v>
      </c>
      <c r="T465" s="173">
        <v>10</v>
      </c>
      <c r="U465" s="173">
        <v>1</v>
      </c>
      <c r="V465" s="173">
        <v>5</v>
      </c>
      <c r="W465" s="211"/>
      <c r="X465" s="173">
        <v>0</v>
      </c>
      <c r="Y465" s="175">
        <v>0</v>
      </c>
      <c r="Z465" s="174">
        <f>S465*R465*K465*EXP(-Definitions!$E$4*tidycapex!V465)*U465</f>
        <v>3036000</v>
      </c>
      <c r="AA465" s="174">
        <f>CEILING(Z465/Definitions!$F$10,10)</f>
        <v>59530</v>
      </c>
      <c r="AB465" s="176">
        <v>2</v>
      </c>
      <c r="AC465" s="177" t="s">
        <v>322</v>
      </c>
      <c r="AD465" s="177" t="s">
        <v>363</v>
      </c>
    </row>
    <row r="466" spans="1:30" s="8" customFormat="1" ht="24" x14ac:dyDescent="0.25">
      <c r="A466" s="170">
        <v>353</v>
      </c>
      <c r="B466" s="171" t="s">
        <v>320</v>
      </c>
      <c r="C466" s="171" t="s">
        <v>54</v>
      </c>
      <c r="D466" s="172">
        <v>2</v>
      </c>
      <c r="E466" s="171" t="s">
        <v>194</v>
      </c>
      <c r="F466" s="171" t="s">
        <v>140</v>
      </c>
      <c r="G466" s="171" t="s">
        <v>211</v>
      </c>
      <c r="H466" s="171" t="s">
        <v>212</v>
      </c>
      <c r="I466" s="171" t="s">
        <v>140</v>
      </c>
      <c r="J466" s="173">
        <v>2006</v>
      </c>
      <c r="K466" s="174">
        <v>22</v>
      </c>
      <c r="L466" s="211"/>
      <c r="M466" s="173" t="s">
        <v>321</v>
      </c>
      <c r="N466" s="173">
        <v>0</v>
      </c>
      <c r="O466" s="173">
        <v>1</v>
      </c>
      <c r="P466" s="173">
        <v>1</v>
      </c>
      <c r="Q466" s="173">
        <v>8</v>
      </c>
      <c r="R466" s="173">
        <v>1</v>
      </c>
      <c r="S466" s="175">
        <v>138000</v>
      </c>
      <c r="T466" s="173">
        <v>10</v>
      </c>
      <c r="U466" s="173">
        <v>1</v>
      </c>
      <c r="V466" s="173">
        <v>15</v>
      </c>
      <c r="W466" s="211"/>
      <c r="X466" s="173">
        <v>0</v>
      </c>
      <c r="Y466" s="175">
        <v>0</v>
      </c>
      <c r="Z466" s="174">
        <f>S466*R466*K466*EXP(-Definitions!$E$4*tidycapex!V466)*U466</f>
        <v>3036000</v>
      </c>
      <c r="AA466" s="174">
        <f>CEILING(Z466/Definitions!$F$10,10)</f>
        <v>59530</v>
      </c>
      <c r="AB466" s="176">
        <v>2</v>
      </c>
      <c r="AC466" s="177" t="s">
        <v>215</v>
      </c>
      <c r="AD466" s="177" t="s">
        <v>324</v>
      </c>
    </row>
    <row r="467" spans="1:30" s="8" customFormat="1" ht="24" x14ac:dyDescent="0.25">
      <c r="A467" s="170">
        <v>353</v>
      </c>
      <c r="B467" s="171" t="s">
        <v>320</v>
      </c>
      <c r="C467" s="171" t="s">
        <v>54</v>
      </c>
      <c r="D467" s="172">
        <v>2</v>
      </c>
      <c r="E467" s="171" t="s">
        <v>194</v>
      </c>
      <c r="F467" s="171" t="s">
        <v>140</v>
      </c>
      <c r="G467" s="171" t="s">
        <v>211</v>
      </c>
      <c r="H467" s="171" t="s">
        <v>212</v>
      </c>
      <c r="I467" s="171" t="s">
        <v>140</v>
      </c>
      <c r="J467" s="173">
        <v>2006</v>
      </c>
      <c r="K467" s="174">
        <v>22</v>
      </c>
      <c r="L467" s="211"/>
      <c r="M467" s="173" t="s">
        <v>321</v>
      </c>
      <c r="N467" s="173">
        <v>0</v>
      </c>
      <c r="O467" s="173">
        <v>1</v>
      </c>
      <c r="P467" s="173">
        <v>1</v>
      </c>
      <c r="Q467" s="173">
        <v>8</v>
      </c>
      <c r="R467" s="173">
        <v>1</v>
      </c>
      <c r="S467" s="175">
        <v>138000</v>
      </c>
      <c r="T467" s="173">
        <v>10</v>
      </c>
      <c r="U467" s="173">
        <v>1</v>
      </c>
      <c r="V467" s="173">
        <v>25</v>
      </c>
      <c r="W467" s="211"/>
      <c r="X467" s="173">
        <v>0</v>
      </c>
      <c r="Y467" s="175">
        <v>0</v>
      </c>
      <c r="Z467" s="174">
        <f>S467*R467*K467*EXP(-Definitions!$E$4*tidycapex!V467)*U467</f>
        <v>3036000</v>
      </c>
      <c r="AA467" s="174">
        <f>CEILING(Z467/Definitions!$F$10,10)</f>
        <v>59530</v>
      </c>
      <c r="AB467" s="176">
        <v>2</v>
      </c>
      <c r="AC467" s="177" t="s">
        <v>215</v>
      </c>
      <c r="AD467" s="177" t="s">
        <v>324</v>
      </c>
    </row>
    <row r="468" spans="1:30" s="8" customFormat="1" ht="60" x14ac:dyDescent="0.25">
      <c r="A468" s="170">
        <v>354</v>
      </c>
      <c r="B468" s="171" t="s">
        <v>560</v>
      </c>
      <c r="C468" s="171" t="s">
        <v>54</v>
      </c>
      <c r="D468" s="172">
        <v>1</v>
      </c>
      <c r="E468" s="171" t="s">
        <v>194</v>
      </c>
      <c r="F468" s="171" t="s">
        <v>140</v>
      </c>
      <c r="G468" s="171" t="s">
        <v>217</v>
      </c>
      <c r="H468" s="171" t="s">
        <v>218</v>
      </c>
      <c r="I468" s="171" t="s">
        <v>140</v>
      </c>
      <c r="J468" s="173">
        <v>2006</v>
      </c>
      <c r="K468" s="174">
        <v>432</v>
      </c>
      <c r="L468" s="211"/>
      <c r="M468" s="173" t="s">
        <v>139</v>
      </c>
      <c r="N468" s="173">
        <v>3</v>
      </c>
      <c r="O468" s="173">
        <v>2</v>
      </c>
      <c r="P468" s="173">
        <v>1</v>
      </c>
      <c r="Q468" s="173">
        <v>5</v>
      </c>
      <c r="R468" s="173">
        <v>1</v>
      </c>
      <c r="S468" s="175">
        <v>1000</v>
      </c>
      <c r="T468" s="173">
        <v>25</v>
      </c>
      <c r="U468" s="173">
        <v>1</v>
      </c>
      <c r="V468" s="173">
        <v>0</v>
      </c>
      <c r="W468" s="211"/>
      <c r="X468" s="173">
        <v>0</v>
      </c>
      <c r="Y468" s="175">
        <v>0</v>
      </c>
      <c r="Z468" s="174">
        <f>S468*R468*K468*EXP(-Definitions!$E$4*tidycapex!V468)*U468</f>
        <v>432000</v>
      </c>
      <c r="AA468" s="174">
        <f>CEILING(Z468/Definitions!$F$10,10)</f>
        <v>8480</v>
      </c>
      <c r="AB468" s="176">
        <v>2</v>
      </c>
      <c r="AC468" s="177" t="s">
        <v>219</v>
      </c>
      <c r="AD468" s="177" t="s">
        <v>220</v>
      </c>
    </row>
    <row r="469" spans="1:30" s="8" customFormat="1" ht="72" x14ac:dyDescent="0.25">
      <c r="A469" s="170">
        <v>355</v>
      </c>
      <c r="B469" s="171" t="s">
        <v>221</v>
      </c>
      <c r="C469" s="171" t="s">
        <v>54</v>
      </c>
      <c r="D469" s="172">
        <v>1</v>
      </c>
      <c r="E469" s="171" t="s">
        <v>194</v>
      </c>
      <c r="F469" s="171" t="s">
        <v>140</v>
      </c>
      <c r="G469" s="171" t="s">
        <v>217</v>
      </c>
      <c r="H469" s="171" t="s">
        <v>218</v>
      </c>
      <c r="I469" s="171" t="s">
        <v>140</v>
      </c>
      <c r="J469" s="173">
        <v>2006</v>
      </c>
      <c r="K469" s="174">
        <v>432</v>
      </c>
      <c r="L469" s="211"/>
      <c r="M469" s="173" t="s">
        <v>139</v>
      </c>
      <c r="N469" s="173">
        <v>3</v>
      </c>
      <c r="O469" s="173">
        <v>2</v>
      </c>
      <c r="P469" s="173">
        <v>1</v>
      </c>
      <c r="Q469" s="173">
        <v>5</v>
      </c>
      <c r="R469" s="173">
        <v>1</v>
      </c>
      <c r="S469" s="175">
        <v>2000</v>
      </c>
      <c r="T469" s="173">
        <v>25</v>
      </c>
      <c r="U469" s="173">
        <v>1</v>
      </c>
      <c r="V469" s="173">
        <v>0</v>
      </c>
      <c r="W469" s="211"/>
      <c r="X469" s="173">
        <v>0</v>
      </c>
      <c r="Y469" s="175">
        <v>0</v>
      </c>
      <c r="Z469" s="174">
        <f>S469*R469*K469*EXP(-Definitions!$E$4*tidycapex!V469)*U469</f>
        <v>864000</v>
      </c>
      <c r="AA469" s="174">
        <f>CEILING(Z469/Definitions!$F$10,10)</f>
        <v>16950</v>
      </c>
      <c r="AB469" s="176">
        <v>2</v>
      </c>
      <c r="AC469" s="177" t="s">
        <v>552</v>
      </c>
      <c r="AD469" s="177" t="s">
        <v>222</v>
      </c>
    </row>
    <row r="470" spans="1:30" s="8" customFormat="1" ht="36" x14ac:dyDescent="0.25">
      <c r="A470" s="170">
        <v>356</v>
      </c>
      <c r="B470" s="171" t="s">
        <v>224</v>
      </c>
      <c r="C470" s="171" t="s">
        <v>54</v>
      </c>
      <c r="D470" s="172" t="s">
        <v>225</v>
      </c>
      <c r="E470" s="171" t="s">
        <v>194</v>
      </c>
      <c r="F470" s="171" t="s">
        <v>140</v>
      </c>
      <c r="G470" s="171" t="s">
        <v>226</v>
      </c>
      <c r="H470" s="171" t="s">
        <v>226</v>
      </c>
      <c r="I470" s="171" t="s">
        <v>140</v>
      </c>
      <c r="J470" s="173">
        <v>2006</v>
      </c>
      <c r="K470" s="174">
        <v>432</v>
      </c>
      <c r="L470" s="211"/>
      <c r="M470" s="173" t="s">
        <v>139</v>
      </c>
      <c r="N470" s="173">
        <v>3</v>
      </c>
      <c r="O470" s="173">
        <v>1</v>
      </c>
      <c r="P470" s="173">
        <v>1</v>
      </c>
      <c r="Q470" s="173">
        <v>1</v>
      </c>
      <c r="R470" s="173">
        <v>1</v>
      </c>
      <c r="S470" s="175">
        <v>2800</v>
      </c>
      <c r="T470" s="173">
        <v>50</v>
      </c>
      <c r="U470" s="173">
        <v>0</v>
      </c>
      <c r="V470" s="173">
        <v>0</v>
      </c>
      <c r="W470" s="211"/>
      <c r="X470" s="173">
        <v>1</v>
      </c>
      <c r="Y470" s="175">
        <v>5200</v>
      </c>
      <c r="Z470" s="174">
        <f>S470*R470*K470*EXP(-Definitions!$E$4*tidycapex!V470)*U470</f>
        <v>0</v>
      </c>
      <c r="AA470" s="174">
        <f>CEILING(Z470/Definitions!$F$10,10)</f>
        <v>0</v>
      </c>
      <c r="AB470" s="176">
        <v>0</v>
      </c>
      <c r="AC470" s="177" t="s">
        <v>554</v>
      </c>
      <c r="AD470" s="177" t="s">
        <v>573</v>
      </c>
    </row>
    <row r="471" spans="1:30" s="8" customFormat="1" ht="84" x14ac:dyDescent="0.25">
      <c r="A471" s="170">
        <v>357</v>
      </c>
      <c r="B471" s="171" t="s">
        <v>233</v>
      </c>
      <c r="C471" s="171" t="s">
        <v>54</v>
      </c>
      <c r="D471" s="172" t="s">
        <v>225</v>
      </c>
      <c r="E471" s="171" t="s">
        <v>194</v>
      </c>
      <c r="F471" s="171" t="s">
        <v>140</v>
      </c>
      <c r="G471" s="171" t="s">
        <v>364</v>
      </c>
      <c r="H471" s="171" t="s">
        <v>364</v>
      </c>
      <c r="I471" s="171" t="s">
        <v>140</v>
      </c>
      <c r="J471" s="173">
        <v>2006</v>
      </c>
      <c r="K471" s="174">
        <v>1</v>
      </c>
      <c r="L471" s="211"/>
      <c r="M471" s="173" t="s">
        <v>236</v>
      </c>
      <c r="N471" s="173">
        <v>3</v>
      </c>
      <c r="O471" s="173">
        <v>2</v>
      </c>
      <c r="P471" s="173">
        <v>1</v>
      </c>
      <c r="Q471" s="173">
        <v>5</v>
      </c>
      <c r="R471" s="173">
        <v>1</v>
      </c>
      <c r="S471" s="175">
        <v>403632</v>
      </c>
      <c r="T471" s="173">
        <v>0</v>
      </c>
      <c r="U471" s="173">
        <v>1</v>
      </c>
      <c r="V471" s="173">
        <v>0</v>
      </c>
      <c r="W471" s="211"/>
      <c r="X471" s="173">
        <v>0</v>
      </c>
      <c r="Y471" s="175">
        <v>0</v>
      </c>
      <c r="Z471" s="174">
        <f>S471*R471*K471*EXP(-Definitions!$E$4*tidycapex!V471)*U471</f>
        <v>403632</v>
      </c>
      <c r="AA471" s="174">
        <f>CEILING(Z471/Definitions!$F$10,10)</f>
        <v>7920</v>
      </c>
      <c r="AB471" s="176">
        <v>1</v>
      </c>
      <c r="AC471" s="177" t="s">
        <v>607</v>
      </c>
      <c r="AD471" s="177" t="s">
        <v>607</v>
      </c>
    </row>
    <row r="472" spans="1:30" s="8" customFormat="1" ht="24" x14ac:dyDescent="0.25">
      <c r="A472" s="170">
        <v>358</v>
      </c>
      <c r="B472" s="171" t="s">
        <v>238</v>
      </c>
      <c r="C472" s="171" t="s">
        <v>54</v>
      </c>
      <c r="D472" s="172" t="s">
        <v>236</v>
      </c>
      <c r="E472" s="171" t="s">
        <v>194</v>
      </c>
      <c r="F472" s="171" t="s">
        <v>140</v>
      </c>
      <c r="G472" s="171" t="s">
        <v>239</v>
      </c>
      <c r="H472" s="171" t="s">
        <v>524</v>
      </c>
      <c r="I472" s="171" t="s">
        <v>140</v>
      </c>
      <c r="J472" s="173">
        <v>2006</v>
      </c>
      <c r="K472" s="174">
        <v>1</v>
      </c>
      <c r="L472" s="211"/>
      <c r="M472" s="173" t="s">
        <v>236</v>
      </c>
      <c r="N472" s="173">
        <v>0</v>
      </c>
      <c r="O472" s="173">
        <v>1</v>
      </c>
      <c r="P472" s="173">
        <v>1</v>
      </c>
      <c r="Q472" s="173">
        <v>9</v>
      </c>
      <c r="R472" s="173">
        <v>1</v>
      </c>
      <c r="S472" s="175">
        <v>545000</v>
      </c>
      <c r="T472" s="173">
        <v>0</v>
      </c>
      <c r="U472" s="173">
        <v>1</v>
      </c>
      <c r="V472" s="173">
        <v>0</v>
      </c>
      <c r="W472" s="211"/>
      <c r="X472" s="173">
        <v>0</v>
      </c>
      <c r="Y472" s="175">
        <v>0</v>
      </c>
      <c r="Z472" s="174">
        <f>S472*R472*K472*EXP(-Definitions!$E$4*tidycapex!V472)*U472</f>
        <v>545000</v>
      </c>
      <c r="AA472" s="174">
        <f>CEILING(Z472/Definitions!$F$10,10)</f>
        <v>10690</v>
      </c>
      <c r="AB472" s="176">
        <v>1</v>
      </c>
      <c r="AC472" s="177" t="s">
        <v>240</v>
      </c>
      <c r="AD472" s="177" t="s">
        <v>241</v>
      </c>
    </row>
    <row r="473" spans="1:30" s="8" customFormat="1" ht="36" x14ac:dyDescent="0.25">
      <c r="A473" s="170">
        <v>359</v>
      </c>
      <c r="B473" s="171" t="s">
        <v>242</v>
      </c>
      <c r="C473" s="171" t="s">
        <v>54</v>
      </c>
      <c r="D473" s="172" t="s">
        <v>236</v>
      </c>
      <c r="E473" s="171" t="s">
        <v>194</v>
      </c>
      <c r="F473" s="171" t="s">
        <v>140</v>
      </c>
      <c r="G473" s="171" t="s">
        <v>243</v>
      </c>
      <c r="H473" s="171" t="s">
        <v>524</v>
      </c>
      <c r="I473" s="171" t="s">
        <v>140</v>
      </c>
      <c r="J473" s="173">
        <v>2006</v>
      </c>
      <c r="K473" s="174">
        <v>1</v>
      </c>
      <c r="L473" s="211"/>
      <c r="M473" s="173" t="s">
        <v>236</v>
      </c>
      <c r="N473" s="173">
        <v>0</v>
      </c>
      <c r="O473" s="173">
        <v>1</v>
      </c>
      <c r="P473" s="173">
        <v>1</v>
      </c>
      <c r="Q473" s="173">
        <v>9</v>
      </c>
      <c r="R473" s="173">
        <v>1</v>
      </c>
      <c r="S473" s="175">
        <v>599500</v>
      </c>
      <c r="T473" s="173">
        <v>0</v>
      </c>
      <c r="U473" s="173">
        <v>1</v>
      </c>
      <c r="V473" s="173">
        <v>0</v>
      </c>
      <c r="W473" s="211"/>
      <c r="X473" s="173">
        <v>0</v>
      </c>
      <c r="Y473" s="175">
        <v>0</v>
      </c>
      <c r="Z473" s="174">
        <f>S473*R473*K473*EXP(-Definitions!$E$4*tidycapex!V473)*U473</f>
        <v>599500</v>
      </c>
      <c r="AA473" s="174">
        <f>CEILING(Z473/Definitions!$F$10,10)</f>
        <v>11760</v>
      </c>
      <c r="AB473" s="176">
        <v>1</v>
      </c>
      <c r="AC473" s="177" t="s">
        <v>244</v>
      </c>
      <c r="AD473" s="177" t="s">
        <v>567</v>
      </c>
    </row>
    <row r="474" spans="1:30" s="8" customFormat="1" ht="48" x14ac:dyDescent="0.25">
      <c r="A474" s="170">
        <v>360</v>
      </c>
      <c r="B474" s="171" t="s">
        <v>245</v>
      </c>
      <c r="C474" s="171" t="s">
        <v>54</v>
      </c>
      <c r="D474" s="172" t="s">
        <v>236</v>
      </c>
      <c r="E474" s="171" t="s">
        <v>194</v>
      </c>
      <c r="F474" s="171" t="s">
        <v>140</v>
      </c>
      <c r="G474" s="171" t="s">
        <v>246</v>
      </c>
      <c r="H474" s="171" t="s">
        <v>524</v>
      </c>
      <c r="I474" s="171" t="s">
        <v>140</v>
      </c>
      <c r="J474" s="173">
        <v>2006</v>
      </c>
      <c r="K474" s="174">
        <v>1</v>
      </c>
      <c r="L474" s="211"/>
      <c r="M474" s="173" t="s">
        <v>236</v>
      </c>
      <c r="N474" s="173">
        <v>0</v>
      </c>
      <c r="O474" s="173">
        <v>1</v>
      </c>
      <c r="P474" s="173">
        <v>1</v>
      </c>
      <c r="Q474" s="173">
        <v>9</v>
      </c>
      <c r="R474" s="173">
        <v>1</v>
      </c>
      <c r="S474" s="175">
        <v>329700</v>
      </c>
      <c r="T474" s="173">
        <v>0</v>
      </c>
      <c r="U474" s="173">
        <v>1</v>
      </c>
      <c r="V474" s="173">
        <v>0</v>
      </c>
      <c r="W474" s="211"/>
      <c r="X474" s="173">
        <v>0</v>
      </c>
      <c r="Y474" s="175">
        <v>0</v>
      </c>
      <c r="Z474" s="174">
        <f>S474*R474*K474*EXP(-Definitions!$E$4*tidycapex!V474)*U474</f>
        <v>329700</v>
      </c>
      <c r="AA474" s="174">
        <f>CEILING(Z474/Definitions!$F$10,10)</f>
        <v>6470</v>
      </c>
      <c r="AB474" s="176">
        <v>1</v>
      </c>
      <c r="AC474" s="177" t="s">
        <v>247</v>
      </c>
      <c r="AD474" s="177" t="s">
        <v>568</v>
      </c>
    </row>
    <row r="475" spans="1:30" s="8" customFormat="1" ht="72" x14ac:dyDescent="0.25">
      <c r="A475" s="170">
        <v>361</v>
      </c>
      <c r="B475" s="171" t="s">
        <v>327</v>
      </c>
      <c r="C475" s="171" t="s">
        <v>73</v>
      </c>
      <c r="D475" s="172" t="s">
        <v>236</v>
      </c>
      <c r="E475" s="171" t="s">
        <v>249</v>
      </c>
      <c r="F475" s="171" t="s">
        <v>141</v>
      </c>
      <c r="G475" s="171" t="s">
        <v>364</v>
      </c>
      <c r="H475" s="171" t="s">
        <v>364</v>
      </c>
      <c r="I475" s="171" t="s">
        <v>141</v>
      </c>
      <c r="J475" s="173">
        <v>2016</v>
      </c>
      <c r="K475" s="174">
        <v>3950</v>
      </c>
      <c r="L475" s="211"/>
      <c r="M475" s="173" t="s">
        <v>139</v>
      </c>
      <c r="N475" s="173">
        <v>3</v>
      </c>
      <c r="O475" s="173">
        <v>1</v>
      </c>
      <c r="P475" s="173">
        <v>1</v>
      </c>
      <c r="Q475" s="173">
        <v>4</v>
      </c>
      <c r="R475" s="173">
        <v>1</v>
      </c>
      <c r="S475" s="175">
        <v>5000</v>
      </c>
      <c r="T475" s="173">
        <v>0</v>
      </c>
      <c r="U475" s="173">
        <v>0.5</v>
      </c>
      <c r="V475" s="173">
        <v>0</v>
      </c>
      <c r="W475" s="211"/>
      <c r="X475" s="173">
        <v>0</v>
      </c>
      <c r="Y475" s="175">
        <v>0</v>
      </c>
      <c r="Z475" s="174">
        <f>S475*R475*K475*EXP(-Definitions!$E$4*tidycapex!V475)*U475</f>
        <v>9875000</v>
      </c>
      <c r="AA475" s="174">
        <f>CEILING(Z475/Definitions!$F$10,10)</f>
        <v>193630</v>
      </c>
      <c r="AB475" s="176">
        <v>1</v>
      </c>
      <c r="AC475" s="177" t="s">
        <v>545</v>
      </c>
      <c r="AD475" s="177" t="s">
        <v>406</v>
      </c>
    </row>
    <row r="476" spans="1:30" s="8" customFormat="1" ht="24" x14ac:dyDescent="0.25">
      <c r="A476" s="170">
        <v>362</v>
      </c>
      <c r="B476" s="171" t="s">
        <v>238</v>
      </c>
      <c r="C476" s="171" t="s">
        <v>73</v>
      </c>
      <c r="D476" s="172" t="s">
        <v>236</v>
      </c>
      <c r="E476" s="171" t="s">
        <v>249</v>
      </c>
      <c r="F476" s="171" t="s">
        <v>141</v>
      </c>
      <c r="G476" s="171" t="s">
        <v>239</v>
      </c>
      <c r="H476" s="171" t="s">
        <v>524</v>
      </c>
      <c r="I476" s="171" t="s">
        <v>141</v>
      </c>
      <c r="J476" s="173">
        <v>2016</v>
      </c>
      <c r="K476" s="174">
        <v>1</v>
      </c>
      <c r="L476" s="211"/>
      <c r="M476" s="173" t="s">
        <v>236</v>
      </c>
      <c r="N476" s="173">
        <v>0</v>
      </c>
      <c r="O476" s="173">
        <v>1</v>
      </c>
      <c r="P476" s="173">
        <v>1</v>
      </c>
      <c r="Q476" s="173">
        <v>9</v>
      </c>
      <c r="R476" s="173">
        <v>1</v>
      </c>
      <c r="S476" s="175">
        <v>987500</v>
      </c>
      <c r="T476" s="173">
        <v>0</v>
      </c>
      <c r="U476" s="173">
        <v>1</v>
      </c>
      <c r="V476" s="173">
        <v>0</v>
      </c>
      <c r="W476" s="211"/>
      <c r="X476" s="173">
        <v>0</v>
      </c>
      <c r="Y476" s="175">
        <v>0</v>
      </c>
      <c r="Z476" s="174">
        <f>S476*R476*K476*EXP(-Definitions!$E$4*tidycapex!V476)*U476</f>
        <v>987500</v>
      </c>
      <c r="AA476" s="174">
        <f>CEILING(Z476/Definitions!$F$10,10)</f>
        <v>19370</v>
      </c>
      <c r="AB476" s="176">
        <v>1</v>
      </c>
      <c r="AC476" s="177" t="s">
        <v>240</v>
      </c>
      <c r="AD476" s="177" t="s">
        <v>241</v>
      </c>
    </row>
    <row r="477" spans="1:30" s="8" customFormat="1" ht="36" x14ac:dyDescent="0.25">
      <c r="A477" s="170">
        <v>363</v>
      </c>
      <c r="B477" s="171" t="s">
        <v>242</v>
      </c>
      <c r="C477" s="171" t="s">
        <v>73</v>
      </c>
      <c r="D477" s="172" t="s">
        <v>236</v>
      </c>
      <c r="E477" s="171" t="s">
        <v>249</v>
      </c>
      <c r="F477" s="171" t="s">
        <v>141</v>
      </c>
      <c r="G477" s="171" t="s">
        <v>243</v>
      </c>
      <c r="H477" s="171" t="s">
        <v>524</v>
      </c>
      <c r="I477" s="171" t="s">
        <v>141</v>
      </c>
      <c r="J477" s="173">
        <v>2016</v>
      </c>
      <c r="K477" s="174">
        <v>1</v>
      </c>
      <c r="L477" s="211"/>
      <c r="M477" s="173" t="s">
        <v>236</v>
      </c>
      <c r="N477" s="173">
        <v>0</v>
      </c>
      <c r="O477" s="173">
        <v>1</v>
      </c>
      <c r="P477" s="173">
        <v>1</v>
      </c>
      <c r="Q477" s="173">
        <v>9</v>
      </c>
      <c r="R477" s="173">
        <v>1</v>
      </c>
      <c r="S477" s="175">
        <v>1086300</v>
      </c>
      <c r="T477" s="173">
        <v>0</v>
      </c>
      <c r="U477" s="173">
        <v>1</v>
      </c>
      <c r="V477" s="173">
        <v>0</v>
      </c>
      <c r="W477" s="211"/>
      <c r="X477" s="173">
        <v>0</v>
      </c>
      <c r="Y477" s="175">
        <v>0</v>
      </c>
      <c r="Z477" s="174">
        <f>S477*R477*K477*EXP(-Definitions!$E$4*tidycapex!V477)*U477</f>
        <v>1086300</v>
      </c>
      <c r="AA477" s="174">
        <f>CEILING(Z477/Definitions!$F$10,10)</f>
        <v>21300</v>
      </c>
      <c r="AB477" s="176">
        <v>1</v>
      </c>
      <c r="AC477" s="177" t="s">
        <v>244</v>
      </c>
      <c r="AD477" s="177" t="s">
        <v>567</v>
      </c>
    </row>
    <row r="478" spans="1:30" s="8" customFormat="1" ht="48" x14ac:dyDescent="0.25">
      <c r="A478" s="170">
        <v>364</v>
      </c>
      <c r="B478" s="171" t="s">
        <v>245</v>
      </c>
      <c r="C478" s="171" t="s">
        <v>73</v>
      </c>
      <c r="D478" s="172" t="s">
        <v>236</v>
      </c>
      <c r="E478" s="171" t="s">
        <v>249</v>
      </c>
      <c r="F478" s="171" t="s">
        <v>141</v>
      </c>
      <c r="G478" s="171" t="s">
        <v>246</v>
      </c>
      <c r="H478" s="171" t="s">
        <v>524</v>
      </c>
      <c r="I478" s="171" t="s">
        <v>141</v>
      </c>
      <c r="J478" s="173">
        <v>2016</v>
      </c>
      <c r="K478" s="174">
        <v>1</v>
      </c>
      <c r="L478" s="211"/>
      <c r="M478" s="173" t="s">
        <v>236</v>
      </c>
      <c r="N478" s="173">
        <v>0</v>
      </c>
      <c r="O478" s="173">
        <v>1</v>
      </c>
      <c r="P478" s="173">
        <v>1</v>
      </c>
      <c r="Q478" s="173">
        <v>9</v>
      </c>
      <c r="R478" s="173">
        <v>1</v>
      </c>
      <c r="S478" s="175">
        <v>597500</v>
      </c>
      <c r="T478" s="173">
        <v>0</v>
      </c>
      <c r="U478" s="173">
        <v>1</v>
      </c>
      <c r="V478" s="173">
        <v>0</v>
      </c>
      <c r="W478" s="211"/>
      <c r="X478" s="173">
        <v>0</v>
      </c>
      <c r="Y478" s="175">
        <v>0</v>
      </c>
      <c r="Z478" s="174">
        <f>S478*R478*K478*EXP(-Definitions!$E$4*tidycapex!V478)*U478</f>
        <v>597500</v>
      </c>
      <c r="AA478" s="174">
        <f>CEILING(Z478/Definitions!$F$10,10)</f>
        <v>11720</v>
      </c>
      <c r="AB478" s="176">
        <v>1</v>
      </c>
      <c r="AC478" s="177" t="s">
        <v>247</v>
      </c>
      <c r="AD478" s="177" t="s">
        <v>568</v>
      </c>
    </row>
    <row r="479" spans="1:30" s="8" customFormat="1" ht="24" x14ac:dyDescent="0.25">
      <c r="A479" s="170">
        <v>365</v>
      </c>
      <c r="B479" s="171" t="s">
        <v>327</v>
      </c>
      <c r="C479" s="171" t="s">
        <v>77</v>
      </c>
      <c r="D479" s="172" t="s">
        <v>236</v>
      </c>
      <c r="E479" s="171" t="s">
        <v>249</v>
      </c>
      <c r="F479" s="171" t="s">
        <v>141</v>
      </c>
      <c r="G479" s="171" t="s">
        <v>364</v>
      </c>
      <c r="H479" s="171" t="s">
        <v>364</v>
      </c>
      <c r="I479" s="171" t="s">
        <v>141</v>
      </c>
      <c r="J479" s="173">
        <v>2016</v>
      </c>
      <c r="K479" s="174">
        <v>650</v>
      </c>
      <c r="L479" s="211"/>
      <c r="M479" s="173" t="s">
        <v>139</v>
      </c>
      <c r="N479" s="173">
        <v>3</v>
      </c>
      <c r="O479" s="173">
        <v>1</v>
      </c>
      <c r="P479" s="173">
        <v>1</v>
      </c>
      <c r="Q479" s="173">
        <v>4</v>
      </c>
      <c r="R479" s="173">
        <v>0.7</v>
      </c>
      <c r="S479" s="175">
        <v>5000</v>
      </c>
      <c r="T479" s="173">
        <v>0</v>
      </c>
      <c r="U479" s="173">
        <v>0.5</v>
      </c>
      <c r="V479" s="173">
        <v>0</v>
      </c>
      <c r="W479" s="211"/>
      <c r="X479" s="173">
        <v>0</v>
      </c>
      <c r="Y479" s="175">
        <v>0</v>
      </c>
      <c r="Z479" s="174">
        <f>S479*R479*K479*EXP(-Definitions!$E$4*tidycapex!V479)*U479</f>
        <v>1137500</v>
      </c>
      <c r="AA479" s="174">
        <f>CEILING(Z479/Definitions!$F$10,10)</f>
        <v>22310</v>
      </c>
      <c r="AB479" s="176">
        <v>1</v>
      </c>
      <c r="AC479" s="177" t="s">
        <v>407</v>
      </c>
      <c r="AD479" s="177" t="s">
        <v>408</v>
      </c>
    </row>
    <row r="480" spans="1:30" s="8" customFormat="1" ht="24" x14ac:dyDescent="0.25">
      <c r="A480" s="170">
        <v>366</v>
      </c>
      <c r="B480" s="171" t="s">
        <v>238</v>
      </c>
      <c r="C480" s="171" t="s">
        <v>77</v>
      </c>
      <c r="D480" s="172" t="s">
        <v>236</v>
      </c>
      <c r="E480" s="171" t="s">
        <v>249</v>
      </c>
      <c r="F480" s="171" t="s">
        <v>141</v>
      </c>
      <c r="G480" s="171" t="s">
        <v>239</v>
      </c>
      <c r="H480" s="171" t="s">
        <v>524</v>
      </c>
      <c r="I480" s="171" t="s">
        <v>141</v>
      </c>
      <c r="J480" s="173">
        <v>2016</v>
      </c>
      <c r="K480" s="174">
        <v>1</v>
      </c>
      <c r="L480" s="211"/>
      <c r="M480" s="173" t="s">
        <v>236</v>
      </c>
      <c r="N480" s="173">
        <v>0</v>
      </c>
      <c r="O480" s="173">
        <v>1</v>
      </c>
      <c r="P480" s="173">
        <v>1</v>
      </c>
      <c r="Q480" s="173">
        <v>9</v>
      </c>
      <c r="R480" s="173">
        <v>1</v>
      </c>
      <c r="S480" s="175">
        <v>113800</v>
      </c>
      <c r="T480" s="173">
        <v>0</v>
      </c>
      <c r="U480" s="173">
        <v>1</v>
      </c>
      <c r="V480" s="173">
        <v>0</v>
      </c>
      <c r="W480" s="211"/>
      <c r="X480" s="173">
        <v>0</v>
      </c>
      <c r="Y480" s="175">
        <v>0</v>
      </c>
      <c r="Z480" s="174">
        <f>S480*R480*K480*EXP(-Definitions!$E$4*tidycapex!V480)*U480</f>
        <v>113800</v>
      </c>
      <c r="AA480" s="174">
        <f>CEILING(Z480/Definitions!$F$10,10)</f>
        <v>2240</v>
      </c>
      <c r="AB480" s="176">
        <v>1</v>
      </c>
      <c r="AC480" s="177" t="s">
        <v>240</v>
      </c>
      <c r="AD480" s="177" t="s">
        <v>241</v>
      </c>
    </row>
    <row r="481" spans="1:30" s="8" customFormat="1" ht="36" x14ac:dyDescent="0.25">
      <c r="A481" s="170">
        <v>367</v>
      </c>
      <c r="B481" s="171" t="s">
        <v>242</v>
      </c>
      <c r="C481" s="171" t="s">
        <v>77</v>
      </c>
      <c r="D481" s="172" t="s">
        <v>236</v>
      </c>
      <c r="E481" s="171" t="s">
        <v>249</v>
      </c>
      <c r="F481" s="171" t="s">
        <v>141</v>
      </c>
      <c r="G481" s="171" t="s">
        <v>243</v>
      </c>
      <c r="H481" s="171" t="s">
        <v>524</v>
      </c>
      <c r="I481" s="171" t="s">
        <v>141</v>
      </c>
      <c r="J481" s="173">
        <v>2016</v>
      </c>
      <c r="K481" s="174">
        <v>1</v>
      </c>
      <c r="L481" s="211"/>
      <c r="M481" s="173" t="s">
        <v>236</v>
      </c>
      <c r="N481" s="173">
        <v>0</v>
      </c>
      <c r="O481" s="173">
        <v>1</v>
      </c>
      <c r="P481" s="173">
        <v>1</v>
      </c>
      <c r="Q481" s="173">
        <v>9</v>
      </c>
      <c r="R481" s="173">
        <v>1</v>
      </c>
      <c r="S481" s="175">
        <v>125200</v>
      </c>
      <c r="T481" s="173">
        <v>0</v>
      </c>
      <c r="U481" s="173">
        <v>1</v>
      </c>
      <c r="V481" s="173">
        <v>0</v>
      </c>
      <c r="W481" s="211"/>
      <c r="X481" s="173">
        <v>0</v>
      </c>
      <c r="Y481" s="175">
        <v>0</v>
      </c>
      <c r="Z481" s="174">
        <f>S481*R481*K481*EXP(-Definitions!$E$4*tidycapex!V481)*U481</f>
        <v>125200</v>
      </c>
      <c r="AA481" s="174">
        <f>CEILING(Z481/Definitions!$F$10,10)</f>
        <v>2460</v>
      </c>
      <c r="AB481" s="176">
        <v>1</v>
      </c>
      <c r="AC481" s="177" t="s">
        <v>244</v>
      </c>
      <c r="AD481" s="177" t="s">
        <v>567</v>
      </c>
    </row>
    <row r="482" spans="1:30" s="8" customFormat="1" ht="48" x14ac:dyDescent="0.25">
      <c r="A482" s="170">
        <v>368</v>
      </c>
      <c r="B482" s="171" t="s">
        <v>245</v>
      </c>
      <c r="C482" s="171" t="s">
        <v>77</v>
      </c>
      <c r="D482" s="172" t="s">
        <v>236</v>
      </c>
      <c r="E482" s="171" t="s">
        <v>249</v>
      </c>
      <c r="F482" s="171" t="s">
        <v>141</v>
      </c>
      <c r="G482" s="171" t="s">
        <v>246</v>
      </c>
      <c r="H482" s="171" t="s">
        <v>524</v>
      </c>
      <c r="I482" s="171" t="s">
        <v>141</v>
      </c>
      <c r="J482" s="173">
        <v>2016</v>
      </c>
      <c r="K482" s="174">
        <v>1</v>
      </c>
      <c r="L482" s="211"/>
      <c r="M482" s="173" t="s">
        <v>236</v>
      </c>
      <c r="N482" s="173">
        <v>0</v>
      </c>
      <c r="O482" s="173">
        <v>1</v>
      </c>
      <c r="P482" s="173">
        <v>1</v>
      </c>
      <c r="Q482" s="173">
        <v>9</v>
      </c>
      <c r="R482" s="173">
        <v>1</v>
      </c>
      <c r="S482" s="175">
        <v>68900</v>
      </c>
      <c r="T482" s="173">
        <v>0</v>
      </c>
      <c r="U482" s="173">
        <v>1</v>
      </c>
      <c r="V482" s="173">
        <v>0</v>
      </c>
      <c r="W482" s="211"/>
      <c r="X482" s="173">
        <v>0</v>
      </c>
      <c r="Y482" s="175">
        <v>0</v>
      </c>
      <c r="Z482" s="174">
        <f>S482*R482*K482*EXP(-Definitions!$E$4*tidycapex!V482)*U482</f>
        <v>68900</v>
      </c>
      <c r="AA482" s="174">
        <f>CEILING(Z482/Definitions!$F$10,10)</f>
        <v>1360</v>
      </c>
      <c r="AB482" s="176">
        <v>1</v>
      </c>
      <c r="AC482" s="177" t="s">
        <v>247</v>
      </c>
      <c r="AD482" s="177" t="s">
        <v>568</v>
      </c>
    </row>
    <row r="483" spans="1:30" s="8" customFormat="1" ht="48" x14ac:dyDescent="0.25">
      <c r="A483" s="170">
        <v>369</v>
      </c>
      <c r="B483" s="171" t="s">
        <v>327</v>
      </c>
      <c r="C483" s="171" t="s">
        <v>75</v>
      </c>
      <c r="D483" s="172" t="s">
        <v>236</v>
      </c>
      <c r="E483" s="171" t="s">
        <v>249</v>
      </c>
      <c r="F483" s="171" t="s">
        <v>141</v>
      </c>
      <c r="G483" s="171" t="s">
        <v>364</v>
      </c>
      <c r="H483" s="171" t="s">
        <v>364</v>
      </c>
      <c r="I483" s="171" t="s">
        <v>141</v>
      </c>
      <c r="J483" s="173">
        <v>2016</v>
      </c>
      <c r="K483" s="174">
        <v>360</v>
      </c>
      <c r="L483" s="211"/>
      <c r="M483" s="173" t="s">
        <v>139</v>
      </c>
      <c r="N483" s="173">
        <v>3</v>
      </c>
      <c r="O483" s="173">
        <v>1</v>
      </c>
      <c r="P483" s="173">
        <v>1</v>
      </c>
      <c r="Q483" s="173">
        <v>4</v>
      </c>
      <c r="R483" s="173">
        <v>1</v>
      </c>
      <c r="S483" s="175">
        <v>5000</v>
      </c>
      <c r="T483" s="173">
        <v>0</v>
      </c>
      <c r="U483" s="173">
        <v>1</v>
      </c>
      <c r="V483" s="173">
        <v>0</v>
      </c>
      <c r="W483" s="211"/>
      <c r="X483" s="173">
        <v>0</v>
      </c>
      <c r="Y483" s="175">
        <v>0</v>
      </c>
      <c r="Z483" s="174">
        <f>S483*R483*K483*EXP(-Definitions!$E$4*tidycapex!V483)*U483</f>
        <v>1800000</v>
      </c>
      <c r="AA483" s="174">
        <f>CEILING(Z483/Definitions!$F$10,10)</f>
        <v>35300</v>
      </c>
      <c r="AB483" s="180">
        <v>1</v>
      </c>
      <c r="AC483" s="177" t="s">
        <v>409</v>
      </c>
      <c r="AD483" s="177" t="s">
        <v>409</v>
      </c>
    </row>
    <row r="484" spans="1:30" s="8" customFormat="1" ht="24" x14ac:dyDescent="0.25">
      <c r="A484" s="170">
        <v>370</v>
      </c>
      <c r="B484" s="171" t="s">
        <v>238</v>
      </c>
      <c r="C484" s="171" t="s">
        <v>75</v>
      </c>
      <c r="D484" s="172" t="s">
        <v>236</v>
      </c>
      <c r="E484" s="171" t="s">
        <v>249</v>
      </c>
      <c r="F484" s="171" t="s">
        <v>141</v>
      </c>
      <c r="G484" s="171" t="s">
        <v>239</v>
      </c>
      <c r="H484" s="171" t="s">
        <v>524</v>
      </c>
      <c r="I484" s="171" t="s">
        <v>141</v>
      </c>
      <c r="J484" s="173">
        <v>2016</v>
      </c>
      <c r="K484" s="174">
        <v>1</v>
      </c>
      <c r="L484" s="211"/>
      <c r="M484" s="173" t="s">
        <v>236</v>
      </c>
      <c r="N484" s="173">
        <v>0</v>
      </c>
      <c r="O484" s="173">
        <v>1</v>
      </c>
      <c r="P484" s="173">
        <v>1</v>
      </c>
      <c r="Q484" s="173">
        <v>9</v>
      </c>
      <c r="R484" s="173">
        <v>1</v>
      </c>
      <c r="S484" s="175">
        <v>180000</v>
      </c>
      <c r="T484" s="173">
        <v>0</v>
      </c>
      <c r="U484" s="173">
        <v>1</v>
      </c>
      <c r="V484" s="173">
        <v>0</v>
      </c>
      <c r="W484" s="211"/>
      <c r="X484" s="173">
        <v>0</v>
      </c>
      <c r="Y484" s="175">
        <v>0</v>
      </c>
      <c r="Z484" s="174">
        <f>S484*R484*K484*EXP(-Definitions!$E$4*tidycapex!V484)*U484</f>
        <v>180000</v>
      </c>
      <c r="AA484" s="174">
        <f>CEILING(Z484/Definitions!$F$10,10)</f>
        <v>3530</v>
      </c>
      <c r="AB484" s="180">
        <v>1</v>
      </c>
      <c r="AC484" s="177" t="s">
        <v>240</v>
      </c>
      <c r="AD484" s="177" t="s">
        <v>241</v>
      </c>
    </row>
    <row r="485" spans="1:30" s="8" customFormat="1" ht="36" x14ac:dyDescent="0.25">
      <c r="A485" s="170">
        <v>371</v>
      </c>
      <c r="B485" s="171" t="s">
        <v>242</v>
      </c>
      <c r="C485" s="171" t="s">
        <v>75</v>
      </c>
      <c r="D485" s="172" t="s">
        <v>236</v>
      </c>
      <c r="E485" s="171" t="s">
        <v>249</v>
      </c>
      <c r="F485" s="171" t="s">
        <v>141</v>
      </c>
      <c r="G485" s="171" t="s">
        <v>243</v>
      </c>
      <c r="H485" s="171" t="s">
        <v>524</v>
      </c>
      <c r="I485" s="171" t="s">
        <v>141</v>
      </c>
      <c r="J485" s="173">
        <v>2016</v>
      </c>
      <c r="K485" s="174">
        <v>1</v>
      </c>
      <c r="L485" s="211"/>
      <c r="M485" s="173" t="s">
        <v>236</v>
      </c>
      <c r="N485" s="173">
        <v>0</v>
      </c>
      <c r="O485" s="173">
        <v>1</v>
      </c>
      <c r="P485" s="173">
        <v>1</v>
      </c>
      <c r="Q485" s="173">
        <v>9</v>
      </c>
      <c r="R485" s="173">
        <v>1</v>
      </c>
      <c r="S485" s="175">
        <v>198000</v>
      </c>
      <c r="T485" s="173">
        <v>0</v>
      </c>
      <c r="U485" s="173">
        <v>1</v>
      </c>
      <c r="V485" s="173">
        <v>0</v>
      </c>
      <c r="W485" s="211"/>
      <c r="X485" s="173">
        <v>0</v>
      </c>
      <c r="Y485" s="175">
        <v>0</v>
      </c>
      <c r="Z485" s="174">
        <f>S485*R485*K485*EXP(-Definitions!$E$4*tidycapex!V485)*U485</f>
        <v>198000</v>
      </c>
      <c r="AA485" s="174">
        <f>CEILING(Z485/Definitions!$F$10,10)</f>
        <v>3890</v>
      </c>
      <c r="AB485" s="180">
        <v>1</v>
      </c>
      <c r="AC485" s="177" t="s">
        <v>244</v>
      </c>
      <c r="AD485" s="177" t="s">
        <v>567</v>
      </c>
    </row>
    <row r="486" spans="1:30" s="8" customFormat="1" ht="48" x14ac:dyDescent="0.25">
      <c r="A486" s="170">
        <v>372</v>
      </c>
      <c r="B486" s="171" t="s">
        <v>245</v>
      </c>
      <c r="C486" s="171" t="s">
        <v>75</v>
      </c>
      <c r="D486" s="172" t="s">
        <v>236</v>
      </c>
      <c r="E486" s="171" t="s">
        <v>249</v>
      </c>
      <c r="F486" s="171" t="s">
        <v>141</v>
      </c>
      <c r="G486" s="171" t="s">
        <v>246</v>
      </c>
      <c r="H486" s="171" t="s">
        <v>524</v>
      </c>
      <c r="I486" s="171" t="s">
        <v>141</v>
      </c>
      <c r="J486" s="171">
        <v>2016</v>
      </c>
      <c r="K486" s="174">
        <v>1</v>
      </c>
      <c r="L486" s="171"/>
      <c r="M486" s="171" t="s">
        <v>236</v>
      </c>
      <c r="N486" s="171">
        <v>0</v>
      </c>
      <c r="O486" s="171">
        <v>1</v>
      </c>
      <c r="P486" s="171">
        <v>1</v>
      </c>
      <c r="Q486" s="171">
        <v>9</v>
      </c>
      <c r="R486" s="171">
        <v>1</v>
      </c>
      <c r="S486" s="171">
        <v>108900</v>
      </c>
      <c r="T486" s="171">
        <v>0</v>
      </c>
      <c r="U486" s="171">
        <v>1</v>
      </c>
      <c r="V486" s="171">
        <v>0</v>
      </c>
      <c r="W486" s="171"/>
      <c r="X486" s="171">
        <v>0</v>
      </c>
      <c r="Y486" s="175">
        <v>0</v>
      </c>
      <c r="Z486" s="174">
        <f>S486*R486*K486*EXP(-Definitions!$E$4*tidycapex!V486)*U486</f>
        <v>108900</v>
      </c>
      <c r="AA486" s="174">
        <f>CEILING(Z486/Definitions!$F$10,10)</f>
        <v>2140</v>
      </c>
      <c r="AB486" s="176">
        <v>1</v>
      </c>
      <c r="AC486" s="177" t="s">
        <v>247</v>
      </c>
      <c r="AD486" s="177" t="s">
        <v>568</v>
      </c>
    </row>
    <row r="487" spans="1:30" s="8" customFormat="1" ht="48" x14ac:dyDescent="0.25">
      <c r="A487" s="170">
        <v>373</v>
      </c>
      <c r="B487" s="171" t="s">
        <v>327</v>
      </c>
      <c r="C487" s="171" t="s">
        <v>76</v>
      </c>
      <c r="D487" s="172" t="s">
        <v>236</v>
      </c>
      <c r="E487" s="171" t="s">
        <v>249</v>
      </c>
      <c r="F487" s="171" t="s">
        <v>141</v>
      </c>
      <c r="G487" s="171" t="s">
        <v>364</v>
      </c>
      <c r="H487" s="171" t="s">
        <v>364</v>
      </c>
      <c r="I487" s="171" t="s">
        <v>141</v>
      </c>
      <c r="J487" s="171">
        <v>2016</v>
      </c>
      <c r="K487" s="174">
        <v>300</v>
      </c>
      <c r="L487" s="171"/>
      <c r="M487" s="171" t="s">
        <v>139</v>
      </c>
      <c r="N487" s="173">
        <v>3</v>
      </c>
      <c r="O487" s="173">
        <v>1</v>
      </c>
      <c r="P487" s="173">
        <v>1</v>
      </c>
      <c r="Q487" s="173">
        <v>4</v>
      </c>
      <c r="R487" s="173">
        <v>1</v>
      </c>
      <c r="S487" s="171">
        <v>5000</v>
      </c>
      <c r="T487" s="171">
        <v>0</v>
      </c>
      <c r="U487" s="171">
        <v>1</v>
      </c>
      <c r="V487" s="171">
        <v>0</v>
      </c>
      <c r="W487" s="171"/>
      <c r="X487" s="171">
        <v>0</v>
      </c>
      <c r="Y487" s="171">
        <v>0</v>
      </c>
      <c r="Z487" s="174">
        <f>S487*R487*K487*EXP(-Definitions!$E$4*tidycapex!V487)*U487</f>
        <v>1500000</v>
      </c>
      <c r="AA487" s="174">
        <f>CEILING(Z487/Definitions!$F$10,10)</f>
        <v>29420</v>
      </c>
      <c r="AB487" s="176">
        <v>1</v>
      </c>
      <c r="AC487" s="171" t="s">
        <v>409</v>
      </c>
      <c r="AD487" s="171" t="s">
        <v>409</v>
      </c>
    </row>
    <row r="488" spans="1:30" s="8" customFormat="1" ht="24" x14ac:dyDescent="0.25">
      <c r="A488" s="170">
        <v>374</v>
      </c>
      <c r="B488" s="171" t="s">
        <v>238</v>
      </c>
      <c r="C488" s="171" t="s">
        <v>76</v>
      </c>
      <c r="D488" s="172" t="s">
        <v>236</v>
      </c>
      <c r="E488" s="171" t="s">
        <v>249</v>
      </c>
      <c r="F488" s="171" t="s">
        <v>141</v>
      </c>
      <c r="G488" s="171" t="s">
        <v>239</v>
      </c>
      <c r="H488" s="171" t="s">
        <v>524</v>
      </c>
      <c r="I488" s="171" t="s">
        <v>141</v>
      </c>
      <c r="J488" s="171">
        <v>2016</v>
      </c>
      <c r="K488" s="174">
        <v>1</v>
      </c>
      <c r="L488" s="171"/>
      <c r="M488" s="171" t="s">
        <v>236</v>
      </c>
      <c r="N488" s="173">
        <v>0</v>
      </c>
      <c r="O488" s="173">
        <v>1</v>
      </c>
      <c r="P488" s="173">
        <v>1</v>
      </c>
      <c r="Q488" s="173">
        <v>9</v>
      </c>
      <c r="R488" s="173">
        <v>1</v>
      </c>
      <c r="S488" s="171">
        <v>150000</v>
      </c>
      <c r="T488" s="171">
        <v>0</v>
      </c>
      <c r="U488" s="171">
        <v>1</v>
      </c>
      <c r="V488" s="171">
        <v>0</v>
      </c>
      <c r="W488" s="171"/>
      <c r="X488" s="171">
        <v>0</v>
      </c>
      <c r="Y488" s="171">
        <v>0</v>
      </c>
      <c r="Z488" s="174">
        <f>S488*R488*K488*EXP(-Definitions!$E$4*tidycapex!V488)*U488</f>
        <v>150000</v>
      </c>
      <c r="AA488" s="174">
        <f>CEILING(Z488/Definitions!$F$10,10)</f>
        <v>2950</v>
      </c>
      <c r="AB488" s="176">
        <v>1</v>
      </c>
      <c r="AC488" s="171" t="s">
        <v>240</v>
      </c>
      <c r="AD488" s="171" t="s">
        <v>241</v>
      </c>
    </row>
    <row r="489" spans="1:30" s="8" customFormat="1" ht="36" x14ac:dyDescent="0.25">
      <c r="A489" s="170">
        <v>375</v>
      </c>
      <c r="B489" s="171" t="s">
        <v>242</v>
      </c>
      <c r="C489" s="171" t="s">
        <v>76</v>
      </c>
      <c r="D489" s="172" t="s">
        <v>236</v>
      </c>
      <c r="E489" s="171" t="s">
        <v>249</v>
      </c>
      <c r="F489" s="171" t="s">
        <v>141</v>
      </c>
      <c r="G489" s="171" t="s">
        <v>243</v>
      </c>
      <c r="H489" s="171" t="s">
        <v>524</v>
      </c>
      <c r="I489" s="171" t="s">
        <v>141</v>
      </c>
      <c r="J489" s="173">
        <v>2016</v>
      </c>
      <c r="K489" s="174">
        <v>1</v>
      </c>
      <c r="L489" s="211"/>
      <c r="M489" s="173" t="s">
        <v>236</v>
      </c>
      <c r="N489" s="173">
        <v>0</v>
      </c>
      <c r="O489" s="173">
        <v>1</v>
      </c>
      <c r="P489" s="173">
        <v>1</v>
      </c>
      <c r="Q489" s="173">
        <v>9</v>
      </c>
      <c r="R489" s="173">
        <v>1</v>
      </c>
      <c r="S489" s="175">
        <v>165000</v>
      </c>
      <c r="T489" s="173">
        <v>0</v>
      </c>
      <c r="U489" s="173">
        <v>1</v>
      </c>
      <c r="V489" s="173">
        <v>0</v>
      </c>
      <c r="W489" s="211"/>
      <c r="X489" s="173">
        <v>0</v>
      </c>
      <c r="Y489" s="175">
        <v>0</v>
      </c>
      <c r="Z489" s="174">
        <f>S489*R489*K489*EXP(-Definitions!$E$4*tidycapex!V489)*U489</f>
        <v>165000</v>
      </c>
      <c r="AA489" s="174">
        <f>CEILING(Z489/Definitions!$F$10,10)</f>
        <v>3240</v>
      </c>
      <c r="AB489" s="176">
        <v>1</v>
      </c>
      <c r="AC489" s="171" t="s">
        <v>244</v>
      </c>
      <c r="AD489" s="171" t="s">
        <v>567</v>
      </c>
    </row>
    <row r="490" spans="1:30" s="8" customFormat="1" ht="48" x14ac:dyDescent="0.25">
      <c r="A490" s="170">
        <v>376</v>
      </c>
      <c r="B490" s="171" t="s">
        <v>245</v>
      </c>
      <c r="C490" s="171" t="s">
        <v>76</v>
      </c>
      <c r="D490" s="172" t="s">
        <v>236</v>
      </c>
      <c r="E490" s="171" t="s">
        <v>249</v>
      </c>
      <c r="F490" s="171" t="s">
        <v>141</v>
      </c>
      <c r="G490" s="171" t="s">
        <v>246</v>
      </c>
      <c r="H490" s="171" t="s">
        <v>524</v>
      </c>
      <c r="I490" s="171" t="s">
        <v>141</v>
      </c>
      <c r="J490" s="173">
        <v>2016</v>
      </c>
      <c r="K490" s="174">
        <v>1</v>
      </c>
      <c r="L490" s="211"/>
      <c r="M490" s="173" t="s">
        <v>236</v>
      </c>
      <c r="N490" s="173">
        <v>0</v>
      </c>
      <c r="O490" s="173">
        <v>1</v>
      </c>
      <c r="P490" s="173">
        <v>1</v>
      </c>
      <c r="Q490" s="173">
        <v>9</v>
      </c>
      <c r="R490" s="173">
        <v>1</v>
      </c>
      <c r="S490" s="175">
        <v>90800</v>
      </c>
      <c r="T490" s="173">
        <v>0</v>
      </c>
      <c r="U490" s="173">
        <v>1</v>
      </c>
      <c r="V490" s="173">
        <v>0</v>
      </c>
      <c r="W490" s="211"/>
      <c r="X490" s="173">
        <v>0</v>
      </c>
      <c r="Y490" s="175">
        <v>0</v>
      </c>
      <c r="Z490" s="174">
        <f>S490*R490*K490*EXP(-Definitions!$E$4*tidycapex!V490)*U490</f>
        <v>90800</v>
      </c>
      <c r="AA490" s="174">
        <f>CEILING(Z490/Definitions!$F$10,10)</f>
        <v>1790</v>
      </c>
      <c r="AB490" s="176">
        <v>1</v>
      </c>
      <c r="AC490" s="177" t="s">
        <v>247</v>
      </c>
      <c r="AD490" s="177" t="s">
        <v>568</v>
      </c>
    </row>
    <row r="491" spans="1:30" s="8" customFormat="1" ht="48" x14ac:dyDescent="0.25">
      <c r="A491" s="170">
        <v>377</v>
      </c>
      <c r="B491" s="171" t="s">
        <v>327</v>
      </c>
      <c r="C491" s="171" t="s">
        <v>74</v>
      </c>
      <c r="D491" s="172" t="s">
        <v>236</v>
      </c>
      <c r="E491" s="171" t="s">
        <v>249</v>
      </c>
      <c r="F491" s="171" t="s">
        <v>141</v>
      </c>
      <c r="G491" s="171" t="s">
        <v>364</v>
      </c>
      <c r="H491" s="171" t="s">
        <v>364</v>
      </c>
      <c r="I491" s="171" t="s">
        <v>141</v>
      </c>
      <c r="J491" s="173">
        <v>2016</v>
      </c>
      <c r="K491" s="174">
        <v>60</v>
      </c>
      <c r="L491" s="211"/>
      <c r="M491" s="173" t="s">
        <v>139</v>
      </c>
      <c r="N491" s="173">
        <v>3</v>
      </c>
      <c r="O491" s="173">
        <v>1</v>
      </c>
      <c r="P491" s="173">
        <v>1</v>
      </c>
      <c r="Q491" s="173">
        <v>4</v>
      </c>
      <c r="R491" s="173">
        <v>1</v>
      </c>
      <c r="S491" s="175">
        <v>5000</v>
      </c>
      <c r="T491" s="173">
        <v>0</v>
      </c>
      <c r="U491" s="173">
        <v>1</v>
      </c>
      <c r="V491" s="173">
        <v>0</v>
      </c>
      <c r="W491" s="211"/>
      <c r="X491" s="173">
        <v>0</v>
      </c>
      <c r="Y491" s="175">
        <v>0</v>
      </c>
      <c r="Z491" s="174">
        <f>S491*R491*K491*EXP(-Definitions!$E$4*tidycapex!V491)*U491</f>
        <v>300000</v>
      </c>
      <c r="AA491" s="174">
        <f>CEILING(Z491/Definitions!$F$10,10)</f>
        <v>5890</v>
      </c>
      <c r="AB491" s="176">
        <v>1</v>
      </c>
      <c r="AC491" s="177" t="s">
        <v>409</v>
      </c>
      <c r="AD491" s="177" t="s">
        <v>409</v>
      </c>
    </row>
    <row r="492" spans="1:30" s="8" customFormat="1" ht="24" x14ac:dyDescent="0.25">
      <c r="A492" s="170">
        <v>378</v>
      </c>
      <c r="B492" s="171" t="s">
        <v>238</v>
      </c>
      <c r="C492" s="171" t="s">
        <v>74</v>
      </c>
      <c r="D492" s="172" t="s">
        <v>236</v>
      </c>
      <c r="E492" s="171" t="s">
        <v>249</v>
      </c>
      <c r="F492" s="171" t="s">
        <v>141</v>
      </c>
      <c r="G492" s="171" t="s">
        <v>239</v>
      </c>
      <c r="H492" s="171" t="s">
        <v>524</v>
      </c>
      <c r="I492" s="171" t="s">
        <v>141</v>
      </c>
      <c r="J492" s="173">
        <v>2016</v>
      </c>
      <c r="K492" s="174">
        <v>1</v>
      </c>
      <c r="L492" s="211"/>
      <c r="M492" s="173" t="s">
        <v>236</v>
      </c>
      <c r="N492" s="173">
        <v>0</v>
      </c>
      <c r="O492" s="173">
        <v>1</v>
      </c>
      <c r="P492" s="173">
        <v>1</v>
      </c>
      <c r="Q492" s="173">
        <v>9</v>
      </c>
      <c r="R492" s="173">
        <v>1</v>
      </c>
      <c r="S492" s="175">
        <v>30000</v>
      </c>
      <c r="T492" s="173">
        <v>0</v>
      </c>
      <c r="U492" s="173">
        <v>1</v>
      </c>
      <c r="V492" s="173">
        <v>0</v>
      </c>
      <c r="W492" s="211"/>
      <c r="X492" s="173">
        <v>0</v>
      </c>
      <c r="Y492" s="175">
        <v>0</v>
      </c>
      <c r="Z492" s="174">
        <f>S492*R492*K492*EXP(-Definitions!$E$4*tidycapex!V492)*U492</f>
        <v>30000</v>
      </c>
      <c r="AA492" s="174">
        <f>CEILING(Z492/Definitions!$F$10,10)</f>
        <v>590</v>
      </c>
      <c r="AB492" s="176">
        <v>1</v>
      </c>
      <c r="AC492" s="177" t="s">
        <v>240</v>
      </c>
      <c r="AD492" s="177" t="s">
        <v>241</v>
      </c>
    </row>
    <row r="493" spans="1:30" s="8" customFormat="1" ht="36" x14ac:dyDescent="0.25">
      <c r="A493" s="170">
        <v>379</v>
      </c>
      <c r="B493" s="171" t="s">
        <v>242</v>
      </c>
      <c r="C493" s="171" t="s">
        <v>74</v>
      </c>
      <c r="D493" s="172" t="s">
        <v>236</v>
      </c>
      <c r="E493" s="171" t="s">
        <v>249</v>
      </c>
      <c r="F493" s="171" t="s">
        <v>141</v>
      </c>
      <c r="G493" s="171" t="s">
        <v>243</v>
      </c>
      <c r="H493" s="171" t="s">
        <v>524</v>
      </c>
      <c r="I493" s="171" t="s">
        <v>141</v>
      </c>
      <c r="J493" s="173">
        <v>2016</v>
      </c>
      <c r="K493" s="174">
        <v>1</v>
      </c>
      <c r="L493" s="211"/>
      <c r="M493" s="173" t="s">
        <v>236</v>
      </c>
      <c r="N493" s="173">
        <v>0</v>
      </c>
      <c r="O493" s="173">
        <v>1</v>
      </c>
      <c r="P493" s="173">
        <v>1</v>
      </c>
      <c r="Q493" s="173">
        <v>9</v>
      </c>
      <c r="R493" s="173">
        <v>1</v>
      </c>
      <c r="S493" s="175">
        <v>33000</v>
      </c>
      <c r="T493" s="173">
        <v>0</v>
      </c>
      <c r="U493" s="173">
        <v>1</v>
      </c>
      <c r="V493" s="173">
        <v>0</v>
      </c>
      <c r="W493" s="211"/>
      <c r="X493" s="173">
        <v>0</v>
      </c>
      <c r="Y493" s="175">
        <v>0</v>
      </c>
      <c r="Z493" s="174">
        <f>S493*R493*K493*EXP(-Definitions!$E$4*tidycapex!V493)*U493</f>
        <v>33000</v>
      </c>
      <c r="AA493" s="174">
        <f>CEILING(Z493/Definitions!$F$10,10)</f>
        <v>650</v>
      </c>
      <c r="AB493" s="176">
        <v>1</v>
      </c>
      <c r="AC493" s="177" t="s">
        <v>244</v>
      </c>
      <c r="AD493" s="177" t="s">
        <v>567</v>
      </c>
    </row>
    <row r="494" spans="1:30" s="8" customFormat="1" ht="48" x14ac:dyDescent="0.25">
      <c r="A494" s="170">
        <v>380</v>
      </c>
      <c r="B494" s="171" t="s">
        <v>245</v>
      </c>
      <c r="C494" s="171" t="s">
        <v>74</v>
      </c>
      <c r="D494" s="172" t="s">
        <v>236</v>
      </c>
      <c r="E494" s="171" t="s">
        <v>249</v>
      </c>
      <c r="F494" s="171" t="s">
        <v>141</v>
      </c>
      <c r="G494" s="171" t="s">
        <v>246</v>
      </c>
      <c r="H494" s="171" t="s">
        <v>524</v>
      </c>
      <c r="I494" s="171" t="s">
        <v>141</v>
      </c>
      <c r="J494" s="173">
        <v>2016</v>
      </c>
      <c r="K494" s="174">
        <v>1</v>
      </c>
      <c r="L494" s="211"/>
      <c r="M494" s="173" t="s">
        <v>236</v>
      </c>
      <c r="N494" s="173">
        <v>0</v>
      </c>
      <c r="O494" s="173">
        <v>1</v>
      </c>
      <c r="P494" s="173">
        <v>1</v>
      </c>
      <c r="Q494" s="173">
        <v>9</v>
      </c>
      <c r="R494" s="173">
        <v>1</v>
      </c>
      <c r="S494" s="175">
        <v>18200</v>
      </c>
      <c r="T494" s="173">
        <v>0</v>
      </c>
      <c r="U494" s="173">
        <v>1</v>
      </c>
      <c r="V494" s="173">
        <v>0</v>
      </c>
      <c r="W494" s="211"/>
      <c r="X494" s="173">
        <v>0</v>
      </c>
      <c r="Y494" s="175">
        <v>0</v>
      </c>
      <c r="Z494" s="174">
        <f>S494*R494*K494*EXP(-Definitions!$E$4*tidycapex!V494)*U494</f>
        <v>18200</v>
      </c>
      <c r="AA494" s="174">
        <f>CEILING(Z494/Definitions!$F$10,10)</f>
        <v>360</v>
      </c>
      <c r="AB494" s="176">
        <v>1</v>
      </c>
      <c r="AC494" s="177" t="s">
        <v>247</v>
      </c>
      <c r="AD494" s="177" t="s">
        <v>568</v>
      </c>
    </row>
    <row r="495" spans="1:30" s="8" customFormat="1" ht="24" x14ac:dyDescent="0.25">
      <c r="A495" s="170">
        <v>381</v>
      </c>
      <c r="B495" s="171" t="s">
        <v>193</v>
      </c>
      <c r="C495" s="171" t="s">
        <v>46</v>
      </c>
      <c r="D495" s="172">
        <v>2</v>
      </c>
      <c r="E495" s="171" t="s">
        <v>249</v>
      </c>
      <c r="F495" s="171" t="s">
        <v>138</v>
      </c>
      <c r="G495" s="171" t="s">
        <v>195</v>
      </c>
      <c r="H495" s="171" t="s">
        <v>196</v>
      </c>
      <c r="I495" s="171" t="s">
        <v>138</v>
      </c>
      <c r="J495" s="173">
        <v>2009</v>
      </c>
      <c r="K495" s="174">
        <v>1300</v>
      </c>
      <c r="L495" s="174"/>
      <c r="M495" s="173" t="s">
        <v>139</v>
      </c>
      <c r="N495" s="173">
        <v>3</v>
      </c>
      <c r="O495" s="173">
        <v>2</v>
      </c>
      <c r="P495" s="173">
        <v>1</v>
      </c>
      <c r="Q495" s="173">
        <v>5</v>
      </c>
      <c r="R495" s="173">
        <v>1</v>
      </c>
      <c r="S495" s="175">
        <v>300</v>
      </c>
      <c r="T495" s="173">
        <v>10</v>
      </c>
      <c r="U495" s="173">
        <v>1</v>
      </c>
      <c r="V495" s="173">
        <v>0</v>
      </c>
      <c r="W495" s="173"/>
      <c r="X495" s="173">
        <v>0</v>
      </c>
      <c r="Y495" s="175">
        <v>0</v>
      </c>
      <c r="Z495" s="174">
        <f>S495*R495*K495*EXP(-Definitions!$E$4*tidycapex!V495)*U495</f>
        <v>390000</v>
      </c>
      <c r="AA495" s="174">
        <f>CEILING(Z495/Definitions!$F$10,10)</f>
        <v>7650</v>
      </c>
      <c r="AB495" s="176">
        <v>1</v>
      </c>
      <c r="AC495" s="177" t="s">
        <v>540</v>
      </c>
      <c r="AD495" s="177" t="s">
        <v>197</v>
      </c>
    </row>
    <row r="496" spans="1:30" s="8" customFormat="1" ht="24" x14ac:dyDescent="0.25">
      <c r="A496" s="170">
        <v>382</v>
      </c>
      <c r="B496" s="171" t="s">
        <v>198</v>
      </c>
      <c r="C496" s="171" t="s">
        <v>46</v>
      </c>
      <c r="D496" s="172">
        <v>1</v>
      </c>
      <c r="E496" s="171" t="s">
        <v>249</v>
      </c>
      <c r="F496" s="171" t="s">
        <v>138</v>
      </c>
      <c r="G496" s="171" t="s">
        <v>195</v>
      </c>
      <c r="H496" s="171" t="s">
        <v>196</v>
      </c>
      <c r="I496" s="171" t="s">
        <v>138</v>
      </c>
      <c r="J496" s="173">
        <v>2009</v>
      </c>
      <c r="K496" s="174">
        <v>1300</v>
      </c>
      <c r="L496" s="174"/>
      <c r="M496" s="173" t="s">
        <v>139</v>
      </c>
      <c r="N496" s="173">
        <v>3</v>
      </c>
      <c r="O496" s="173">
        <v>2</v>
      </c>
      <c r="P496" s="173">
        <v>1</v>
      </c>
      <c r="Q496" s="173">
        <v>5</v>
      </c>
      <c r="R496" s="173">
        <v>1</v>
      </c>
      <c r="S496" s="175">
        <v>300</v>
      </c>
      <c r="T496" s="173">
        <v>10</v>
      </c>
      <c r="U496" s="173">
        <v>1</v>
      </c>
      <c r="V496" s="173">
        <v>0</v>
      </c>
      <c r="W496" s="173"/>
      <c r="X496" s="173">
        <v>0</v>
      </c>
      <c r="Y496" s="175">
        <v>0</v>
      </c>
      <c r="Z496" s="174">
        <f>S496*R496*K496*EXP(-Definitions!$E$4*tidycapex!V496)*U496</f>
        <v>390000</v>
      </c>
      <c r="AA496" s="174">
        <f>CEILING(Z496/Definitions!$F$10,10)</f>
        <v>7650</v>
      </c>
      <c r="AB496" s="176">
        <v>1</v>
      </c>
      <c r="AC496" s="177" t="s">
        <v>541</v>
      </c>
      <c r="AD496" s="177" t="s">
        <v>197</v>
      </c>
    </row>
    <row r="497" spans="1:30" s="8" customFormat="1" ht="24" x14ac:dyDescent="0.25">
      <c r="A497" s="170">
        <v>383</v>
      </c>
      <c r="B497" s="171" t="s">
        <v>202</v>
      </c>
      <c r="C497" s="171" t="s">
        <v>46</v>
      </c>
      <c r="D497" s="172">
        <v>2</v>
      </c>
      <c r="E497" s="171" t="s">
        <v>249</v>
      </c>
      <c r="F497" s="171" t="s">
        <v>138</v>
      </c>
      <c r="G497" s="171" t="s">
        <v>195</v>
      </c>
      <c r="H497" s="171" t="s">
        <v>196</v>
      </c>
      <c r="I497" s="171" t="s">
        <v>138</v>
      </c>
      <c r="J497" s="173">
        <v>2009</v>
      </c>
      <c r="K497" s="174">
        <v>750</v>
      </c>
      <c r="L497" s="211"/>
      <c r="M497" s="173" t="s">
        <v>139</v>
      </c>
      <c r="N497" s="173">
        <v>3</v>
      </c>
      <c r="O497" s="173">
        <v>2</v>
      </c>
      <c r="P497" s="173">
        <v>1</v>
      </c>
      <c r="Q497" s="173">
        <v>5</v>
      </c>
      <c r="R497" s="173">
        <v>1</v>
      </c>
      <c r="S497" s="175">
        <v>250</v>
      </c>
      <c r="T497" s="173">
        <v>10</v>
      </c>
      <c r="U497" s="173">
        <v>0</v>
      </c>
      <c r="V497" s="173">
        <v>2</v>
      </c>
      <c r="W497" s="211"/>
      <c r="X497" s="173">
        <v>1</v>
      </c>
      <c r="Y497" s="175">
        <v>42400</v>
      </c>
      <c r="Z497" s="174">
        <f>S497*R497*K497*EXP(-Definitions!$E$4*tidycapex!V497)*U497</f>
        <v>0</v>
      </c>
      <c r="AA497" s="174">
        <f>CEILING(Z497/Definitions!$F$10,10)</f>
        <v>0</v>
      </c>
      <c r="AB497" s="176">
        <v>0</v>
      </c>
      <c r="AC497" s="177" t="s">
        <v>359</v>
      </c>
      <c r="AD497" s="177" t="s">
        <v>676</v>
      </c>
    </row>
    <row r="498" spans="1:30" s="8" customFormat="1" ht="24" x14ac:dyDescent="0.25">
      <c r="A498" s="170">
        <v>383</v>
      </c>
      <c r="B498" s="171" t="s">
        <v>202</v>
      </c>
      <c r="C498" s="171" t="s">
        <v>46</v>
      </c>
      <c r="D498" s="172">
        <v>2</v>
      </c>
      <c r="E498" s="171" t="s">
        <v>249</v>
      </c>
      <c r="F498" s="171" t="s">
        <v>138</v>
      </c>
      <c r="G498" s="171" t="s">
        <v>195</v>
      </c>
      <c r="H498" s="171" t="s">
        <v>196</v>
      </c>
      <c r="I498" s="171" t="s">
        <v>138</v>
      </c>
      <c r="J498" s="173">
        <v>2009</v>
      </c>
      <c r="K498" s="174">
        <v>750</v>
      </c>
      <c r="L498" s="211"/>
      <c r="M498" s="173" t="s">
        <v>139</v>
      </c>
      <c r="N498" s="173">
        <v>3</v>
      </c>
      <c r="O498" s="173">
        <v>2</v>
      </c>
      <c r="P498" s="173">
        <v>1</v>
      </c>
      <c r="Q498" s="173">
        <v>5</v>
      </c>
      <c r="R498" s="173">
        <v>1</v>
      </c>
      <c r="S498" s="175">
        <v>250</v>
      </c>
      <c r="T498" s="173">
        <v>10</v>
      </c>
      <c r="U498" s="173">
        <v>1</v>
      </c>
      <c r="V498" s="173">
        <v>0</v>
      </c>
      <c r="W498" s="211"/>
      <c r="X498" s="173">
        <v>0</v>
      </c>
      <c r="Y498" s="175">
        <v>0</v>
      </c>
      <c r="Z498" s="174">
        <f>S498*R498*K498*EXP(-Definitions!$E$4*tidycapex!V498)*U498</f>
        <v>187500</v>
      </c>
      <c r="AA498" s="174">
        <f>CEILING(Z498/Definitions!$F$10,10)</f>
        <v>3680</v>
      </c>
      <c r="AB498" s="176">
        <v>1</v>
      </c>
      <c r="AC498" s="177" t="s">
        <v>359</v>
      </c>
      <c r="AD498" s="177" t="s">
        <v>360</v>
      </c>
    </row>
    <row r="499" spans="1:30" s="8" customFormat="1" ht="15" x14ac:dyDescent="0.25">
      <c r="A499" s="170">
        <v>383</v>
      </c>
      <c r="B499" s="171" t="s">
        <v>202</v>
      </c>
      <c r="C499" s="171" t="s">
        <v>46</v>
      </c>
      <c r="D499" s="172">
        <v>2</v>
      </c>
      <c r="E499" s="171" t="s">
        <v>249</v>
      </c>
      <c r="F499" s="171" t="s">
        <v>138</v>
      </c>
      <c r="G499" s="171" t="s">
        <v>195</v>
      </c>
      <c r="H499" s="171" t="s">
        <v>196</v>
      </c>
      <c r="I499" s="171" t="s">
        <v>138</v>
      </c>
      <c r="J499" s="173">
        <v>2009</v>
      </c>
      <c r="K499" s="174">
        <v>750</v>
      </c>
      <c r="L499" s="211"/>
      <c r="M499" s="173" t="s">
        <v>139</v>
      </c>
      <c r="N499" s="173">
        <v>0</v>
      </c>
      <c r="O499" s="173">
        <v>1</v>
      </c>
      <c r="P499" s="173">
        <v>1</v>
      </c>
      <c r="Q499" s="173">
        <v>8</v>
      </c>
      <c r="R499" s="173">
        <v>1</v>
      </c>
      <c r="S499" s="175">
        <v>250</v>
      </c>
      <c r="T499" s="173">
        <v>10</v>
      </c>
      <c r="U499" s="173">
        <v>1</v>
      </c>
      <c r="V499" s="173">
        <v>10</v>
      </c>
      <c r="W499" s="211"/>
      <c r="X499" s="173">
        <v>0</v>
      </c>
      <c r="Y499" s="175">
        <v>0</v>
      </c>
      <c r="Z499" s="174">
        <f>S499*R499*K499*EXP(-Definitions!$E$4*tidycapex!V499)*U499</f>
        <v>187500</v>
      </c>
      <c r="AA499" s="174">
        <f>CEILING(Z499/Definitions!$F$10,10)</f>
        <v>3680</v>
      </c>
      <c r="AB499" s="176">
        <v>1</v>
      </c>
      <c r="AC499" s="177" t="s">
        <v>201</v>
      </c>
      <c r="AD499" s="177" t="s">
        <v>203</v>
      </c>
    </row>
    <row r="500" spans="1:30" s="8" customFormat="1" ht="15" x14ac:dyDescent="0.25">
      <c r="A500" s="170">
        <v>383</v>
      </c>
      <c r="B500" s="171" t="s">
        <v>202</v>
      </c>
      <c r="C500" s="171" t="s">
        <v>46</v>
      </c>
      <c r="D500" s="172">
        <v>2</v>
      </c>
      <c r="E500" s="171" t="s">
        <v>249</v>
      </c>
      <c r="F500" s="171" t="s">
        <v>138</v>
      </c>
      <c r="G500" s="171" t="s">
        <v>195</v>
      </c>
      <c r="H500" s="171" t="s">
        <v>196</v>
      </c>
      <c r="I500" s="171" t="s">
        <v>138</v>
      </c>
      <c r="J500" s="173">
        <v>2009</v>
      </c>
      <c r="K500" s="174">
        <v>750</v>
      </c>
      <c r="L500" s="211"/>
      <c r="M500" s="173" t="s">
        <v>139</v>
      </c>
      <c r="N500" s="173">
        <v>0</v>
      </c>
      <c r="O500" s="173">
        <v>1</v>
      </c>
      <c r="P500" s="173">
        <v>1</v>
      </c>
      <c r="Q500" s="173">
        <v>8</v>
      </c>
      <c r="R500" s="173">
        <v>1</v>
      </c>
      <c r="S500" s="175">
        <v>250</v>
      </c>
      <c r="T500" s="173">
        <v>10</v>
      </c>
      <c r="U500" s="173">
        <v>1</v>
      </c>
      <c r="V500" s="173">
        <v>20</v>
      </c>
      <c r="W500" s="211"/>
      <c r="X500" s="173">
        <v>0</v>
      </c>
      <c r="Y500" s="175">
        <v>0</v>
      </c>
      <c r="Z500" s="174">
        <f>S500*R500*K500*EXP(-Definitions!$E$4*tidycapex!V500)*U500</f>
        <v>187500</v>
      </c>
      <c r="AA500" s="174">
        <f>CEILING(Z500/Definitions!$F$10,10)</f>
        <v>3680</v>
      </c>
      <c r="AB500" s="176">
        <v>1</v>
      </c>
      <c r="AC500" s="177" t="s">
        <v>201</v>
      </c>
      <c r="AD500" s="177" t="s">
        <v>203</v>
      </c>
    </row>
    <row r="501" spans="1:30" s="8" customFormat="1" ht="24" x14ac:dyDescent="0.25">
      <c r="A501" s="170">
        <v>384</v>
      </c>
      <c r="B501" s="171" t="s">
        <v>204</v>
      </c>
      <c r="C501" s="171" t="s">
        <v>46</v>
      </c>
      <c r="D501" s="172">
        <v>1</v>
      </c>
      <c r="E501" s="171" t="s">
        <v>249</v>
      </c>
      <c r="F501" s="171" t="s">
        <v>138</v>
      </c>
      <c r="G501" s="171" t="s">
        <v>195</v>
      </c>
      <c r="H501" s="171" t="s">
        <v>196</v>
      </c>
      <c r="I501" s="171" t="s">
        <v>138</v>
      </c>
      <c r="J501" s="173">
        <v>2009</v>
      </c>
      <c r="K501" s="174">
        <v>750</v>
      </c>
      <c r="L501" s="211"/>
      <c r="M501" s="173" t="s">
        <v>139</v>
      </c>
      <c r="N501" s="173">
        <v>3</v>
      </c>
      <c r="O501" s="173">
        <v>2</v>
      </c>
      <c r="P501" s="173">
        <v>1</v>
      </c>
      <c r="Q501" s="173">
        <v>5</v>
      </c>
      <c r="R501" s="173">
        <v>1</v>
      </c>
      <c r="S501" s="175">
        <v>250</v>
      </c>
      <c r="T501" s="173">
        <v>10</v>
      </c>
      <c r="U501" s="173">
        <v>1</v>
      </c>
      <c r="V501" s="173">
        <v>0</v>
      </c>
      <c r="W501" s="211"/>
      <c r="X501" s="173">
        <v>0</v>
      </c>
      <c r="Y501" s="175">
        <v>0</v>
      </c>
      <c r="Z501" s="174">
        <f>S501*R501*K501*EXP(-Definitions!$E$4*tidycapex!V501)*U501</f>
        <v>187500</v>
      </c>
      <c r="AA501" s="174">
        <f>CEILING(Z501/Definitions!$F$10,10)</f>
        <v>3680</v>
      </c>
      <c r="AB501" s="176">
        <v>1</v>
      </c>
      <c r="AC501" s="177" t="s">
        <v>359</v>
      </c>
      <c r="AD501" s="177" t="s">
        <v>360</v>
      </c>
    </row>
    <row r="502" spans="1:30" s="8" customFormat="1" ht="15" x14ac:dyDescent="0.25">
      <c r="A502" s="170">
        <v>384</v>
      </c>
      <c r="B502" s="171" t="s">
        <v>204</v>
      </c>
      <c r="C502" s="171" t="s">
        <v>46</v>
      </c>
      <c r="D502" s="172">
        <v>1</v>
      </c>
      <c r="E502" s="171" t="s">
        <v>249</v>
      </c>
      <c r="F502" s="171" t="s">
        <v>138</v>
      </c>
      <c r="G502" s="171" t="s">
        <v>195</v>
      </c>
      <c r="H502" s="171" t="s">
        <v>196</v>
      </c>
      <c r="I502" s="171" t="s">
        <v>138</v>
      </c>
      <c r="J502" s="173">
        <v>2009</v>
      </c>
      <c r="K502" s="174">
        <v>750</v>
      </c>
      <c r="L502" s="211"/>
      <c r="M502" s="173" t="s">
        <v>139</v>
      </c>
      <c r="N502" s="173">
        <v>0</v>
      </c>
      <c r="O502" s="173">
        <v>1</v>
      </c>
      <c r="P502" s="173">
        <v>1</v>
      </c>
      <c r="Q502" s="173">
        <v>8</v>
      </c>
      <c r="R502" s="173">
        <v>1</v>
      </c>
      <c r="S502" s="175">
        <v>250</v>
      </c>
      <c r="T502" s="173">
        <v>10</v>
      </c>
      <c r="U502" s="173">
        <v>1</v>
      </c>
      <c r="V502" s="173">
        <v>10</v>
      </c>
      <c r="W502" s="211"/>
      <c r="X502" s="173">
        <v>0</v>
      </c>
      <c r="Y502" s="175">
        <v>0</v>
      </c>
      <c r="Z502" s="174">
        <f>S502*R502*K502*EXP(-Definitions!$E$4*tidycapex!V502)*U502</f>
        <v>187500</v>
      </c>
      <c r="AA502" s="174">
        <f>CEILING(Z502/Definitions!$F$10,10)</f>
        <v>3680</v>
      </c>
      <c r="AB502" s="176">
        <v>1</v>
      </c>
      <c r="AC502" s="177" t="s">
        <v>201</v>
      </c>
      <c r="AD502" s="177" t="s">
        <v>203</v>
      </c>
    </row>
    <row r="503" spans="1:30" s="8" customFormat="1" ht="15" x14ac:dyDescent="0.25">
      <c r="A503" s="170">
        <v>384</v>
      </c>
      <c r="B503" s="171" t="s">
        <v>204</v>
      </c>
      <c r="C503" s="171" t="s">
        <v>46</v>
      </c>
      <c r="D503" s="172">
        <v>1</v>
      </c>
      <c r="E503" s="171" t="s">
        <v>249</v>
      </c>
      <c r="F503" s="171" t="s">
        <v>138</v>
      </c>
      <c r="G503" s="171" t="s">
        <v>195</v>
      </c>
      <c r="H503" s="171" t="s">
        <v>196</v>
      </c>
      <c r="I503" s="171" t="s">
        <v>138</v>
      </c>
      <c r="J503" s="173">
        <v>2009</v>
      </c>
      <c r="K503" s="174">
        <v>750</v>
      </c>
      <c r="L503" s="211"/>
      <c r="M503" s="173" t="s">
        <v>139</v>
      </c>
      <c r="N503" s="173">
        <v>0</v>
      </c>
      <c r="O503" s="173">
        <v>1</v>
      </c>
      <c r="P503" s="173">
        <v>1</v>
      </c>
      <c r="Q503" s="173">
        <v>8</v>
      </c>
      <c r="R503" s="173">
        <v>1</v>
      </c>
      <c r="S503" s="175">
        <v>250</v>
      </c>
      <c r="T503" s="173">
        <v>10</v>
      </c>
      <c r="U503" s="173">
        <v>1</v>
      </c>
      <c r="V503" s="173">
        <v>20</v>
      </c>
      <c r="W503" s="211"/>
      <c r="X503" s="173">
        <v>0</v>
      </c>
      <c r="Y503" s="175">
        <v>0</v>
      </c>
      <c r="Z503" s="174">
        <f>S503*R503*K503*EXP(-Definitions!$E$4*tidycapex!V503)*U503</f>
        <v>187500</v>
      </c>
      <c r="AA503" s="174">
        <f>CEILING(Z503/Definitions!$F$10,10)</f>
        <v>3680</v>
      </c>
      <c r="AB503" s="176">
        <v>1</v>
      </c>
      <c r="AC503" s="177" t="s">
        <v>201</v>
      </c>
      <c r="AD503" s="177" t="s">
        <v>203</v>
      </c>
    </row>
    <row r="504" spans="1:30" s="8" customFormat="1" ht="24" x14ac:dyDescent="0.25">
      <c r="A504" s="170">
        <v>385</v>
      </c>
      <c r="B504" s="171" t="s">
        <v>206</v>
      </c>
      <c r="C504" s="171" t="s">
        <v>46</v>
      </c>
      <c r="D504" s="172">
        <v>2</v>
      </c>
      <c r="E504" s="171" t="s">
        <v>249</v>
      </c>
      <c r="F504" s="171" t="s">
        <v>138</v>
      </c>
      <c r="G504" s="171" t="s">
        <v>195</v>
      </c>
      <c r="H504" s="171" t="s">
        <v>196</v>
      </c>
      <c r="I504" s="171" t="s">
        <v>138</v>
      </c>
      <c r="J504" s="173">
        <v>2009</v>
      </c>
      <c r="K504" s="174">
        <v>1300</v>
      </c>
      <c r="L504" s="211"/>
      <c r="M504" s="173" t="s">
        <v>139</v>
      </c>
      <c r="N504" s="173">
        <v>3</v>
      </c>
      <c r="O504" s="173">
        <v>1</v>
      </c>
      <c r="P504" s="173">
        <v>1</v>
      </c>
      <c r="Q504" s="173">
        <v>8</v>
      </c>
      <c r="R504" s="173">
        <v>1</v>
      </c>
      <c r="S504" s="175">
        <v>600</v>
      </c>
      <c r="T504" s="173">
        <v>15</v>
      </c>
      <c r="U504" s="173">
        <v>1</v>
      </c>
      <c r="V504" s="173">
        <v>4</v>
      </c>
      <c r="W504" s="211"/>
      <c r="X504" s="173">
        <v>0</v>
      </c>
      <c r="Y504" s="175">
        <v>0</v>
      </c>
      <c r="Z504" s="174">
        <f>S504*R504*K504*EXP(-Definitions!$E$4*tidycapex!V504)*U504</f>
        <v>780000</v>
      </c>
      <c r="AA504" s="174">
        <f>CEILING(Z504/Definitions!$F$10,10)</f>
        <v>15300</v>
      </c>
      <c r="AB504" s="180">
        <v>1</v>
      </c>
      <c r="AC504" s="177" t="s">
        <v>351</v>
      </c>
      <c r="AD504" s="177" t="s">
        <v>352</v>
      </c>
    </row>
    <row r="505" spans="1:30" s="8" customFormat="1" ht="15" x14ac:dyDescent="0.25">
      <c r="A505" s="170">
        <v>385</v>
      </c>
      <c r="B505" s="171" t="s">
        <v>206</v>
      </c>
      <c r="C505" s="171" t="s">
        <v>46</v>
      </c>
      <c r="D505" s="172">
        <v>2</v>
      </c>
      <c r="E505" s="171" t="s">
        <v>249</v>
      </c>
      <c r="F505" s="171" t="s">
        <v>138</v>
      </c>
      <c r="G505" s="171" t="s">
        <v>195</v>
      </c>
      <c r="H505" s="171" t="s">
        <v>196</v>
      </c>
      <c r="I505" s="171" t="s">
        <v>138</v>
      </c>
      <c r="J505" s="173">
        <v>2009</v>
      </c>
      <c r="K505" s="174">
        <v>1300</v>
      </c>
      <c r="L505" s="211"/>
      <c r="M505" s="173" t="s">
        <v>139</v>
      </c>
      <c r="N505" s="173">
        <v>0</v>
      </c>
      <c r="O505" s="173">
        <v>1</v>
      </c>
      <c r="P505" s="173">
        <v>1</v>
      </c>
      <c r="Q505" s="173">
        <v>8</v>
      </c>
      <c r="R505" s="173">
        <v>1</v>
      </c>
      <c r="S505" s="175">
        <v>600</v>
      </c>
      <c r="T505" s="173">
        <v>15</v>
      </c>
      <c r="U505" s="173">
        <v>1</v>
      </c>
      <c r="V505" s="173">
        <v>19</v>
      </c>
      <c r="W505" s="211"/>
      <c r="X505" s="173">
        <v>0</v>
      </c>
      <c r="Y505" s="175">
        <v>0</v>
      </c>
      <c r="Z505" s="174">
        <f>S505*R505*K505*EXP(-Definitions!$E$4*tidycapex!V505)*U505</f>
        <v>780000</v>
      </c>
      <c r="AA505" s="174">
        <f>CEILING(Z505/Definitions!$F$10,10)</f>
        <v>15300</v>
      </c>
      <c r="AB505" s="180">
        <v>1</v>
      </c>
      <c r="AC505" s="177" t="s">
        <v>208</v>
      </c>
      <c r="AD505" s="177" t="s">
        <v>361</v>
      </c>
    </row>
    <row r="506" spans="1:30" s="8" customFormat="1" ht="84" x14ac:dyDescent="0.25">
      <c r="A506" s="170">
        <v>386</v>
      </c>
      <c r="B506" s="171" t="s">
        <v>320</v>
      </c>
      <c r="C506" s="171" t="s">
        <v>46</v>
      </c>
      <c r="D506" s="172">
        <v>2</v>
      </c>
      <c r="E506" s="171" t="s">
        <v>249</v>
      </c>
      <c r="F506" s="171" t="s">
        <v>138</v>
      </c>
      <c r="G506" s="171" t="s">
        <v>211</v>
      </c>
      <c r="H506" s="171" t="s">
        <v>212</v>
      </c>
      <c r="I506" s="171" t="s">
        <v>138</v>
      </c>
      <c r="J506" s="173">
        <v>2009</v>
      </c>
      <c r="K506" s="174">
        <v>65</v>
      </c>
      <c r="L506" s="211"/>
      <c r="M506" s="173" t="s">
        <v>321</v>
      </c>
      <c r="N506" s="173">
        <v>3</v>
      </c>
      <c r="O506" s="173">
        <v>1</v>
      </c>
      <c r="P506" s="173">
        <v>1</v>
      </c>
      <c r="Q506" s="173">
        <v>5</v>
      </c>
      <c r="R506" s="173">
        <v>0.5</v>
      </c>
      <c r="S506" s="175">
        <v>138000</v>
      </c>
      <c r="T506" s="173">
        <v>10</v>
      </c>
      <c r="U506" s="173">
        <v>1</v>
      </c>
      <c r="V506" s="173">
        <v>0</v>
      </c>
      <c r="W506" s="211"/>
      <c r="X506" s="173">
        <v>0</v>
      </c>
      <c r="Y506" s="175">
        <v>0</v>
      </c>
      <c r="Z506" s="174">
        <f>S506*R506*K506*EXP(-Definitions!$E$4*tidycapex!V506)*U506</f>
        <v>4485000</v>
      </c>
      <c r="AA506" s="174">
        <f>CEILING(Z506/Definitions!$F$10,10)</f>
        <v>87950</v>
      </c>
      <c r="AB506" s="180">
        <v>2</v>
      </c>
      <c r="AC506" s="177" t="s">
        <v>362</v>
      </c>
      <c r="AD506" s="177" t="s">
        <v>363</v>
      </c>
    </row>
    <row r="507" spans="1:30" s="8" customFormat="1" ht="24" x14ac:dyDescent="0.25">
      <c r="A507" s="170">
        <v>386</v>
      </c>
      <c r="B507" s="171" t="s">
        <v>320</v>
      </c>
      <c r="C507" s="171" t="s">
        <v>46</v>
      </c>
      <c r="D507" s="172">
        <v>2</v>
      </c>
      <c r="E507" s="171" t="s">
        <v>249</v>
      </c>
      <c r="F507" s="171" t="s">
        <v>138</v>
      </c>
      <c r="G507" s="171" t="s">
        <v>211</v>
      </c>
      <c r="H507" s="171" t="s">
        <v>212</v>
      </c>
      <c r="I507" s="171" t="s">
        <v>138</v>
      </c>
      <c r="J507" s="173">
        <v>2009</v>
      </c>
      <c r="K507" s="174">
        <v>65</v>
      </c>
      <c r="L507" s="211"/>
      <c r="M507" s="173" t="s">
        <v>321</v>
      </c>
      <c r="N507" s="173">
        <v>0</v>
      </c>
      <c r="O507" s="173">
        <v>1</v>
      </c>
      <c r="P507" s="173">
        <v>1</v>
      </c>
      <c r="Q507" s="173">
        <v>8</v>
      </c>
      <c r="R507" s="173">
        <v>1</v>
      </c>
      <c r="S507" s="175">
        <v>138000</v>
      </c>
      <c r="T507" s="173">
        <v>10</v>
      </c>
      <c r="U507" s="173">
        <v>1</v>
      </c>
      <c r="V507" s="173">
        <v>5</v>
      </c>
      <c r="W507" s="211"/>
      <c r="X507" s="173">
        <v>0</v>
      </c>
      <c r="Y507" s="175">
        <v>0</v>
      </c>
      <c r="Z507" s="174">
        <f>S507*R507*K507*EXP(-Definitions!$E$4*tidycapex!V507)*U507</f>
        <v>8970000</v>
      </c>
      <c r="AA507" s="174">
        <f>CEILING(Z507/Definitions!$F$10,10)</f>
        <v>175890</v>
      </c>
      <c r="AB507" s="176">
        <v>2</v>
      </c>
      <c r="AC507" s="177" t="s">
        <v>215</v>
      </c>
      <c r="AD507" s="177" t="s">
        <v>324</v>
      </c>
    </row>
    <row r="508" spans="1:30" s="8" customFormat="1" ht="24" x14ac:dyDescent="0.25">
      <c r="A508" s="170">
        <v>386</v>
      </c>
      <c r="B508" s="171" t="s">
        <v>320</v>
      </c>
      <c r="C508" s="171" t="s">
        <v>46</v>
      </c>
      <c r="D508" s="172">
        <v>2</v>
      </c>
      <c r="E508" s="171" t="s">
        <v>249</v>
      </c>
      <c r="F508" s="171" t="s">
        <v>138</v>
      </c>
      <c r="G508" s="171" t="s">
        <v>211</v>
      </c>
      <c r="H508" s="171" t="s">
        <v>212</v>
      </c>
      <c r="I508" s="171" t="s">
        <v>138</v>
      </c>
      <c r="J508" s="173">
        <v>2009</v>
      </c>
      <c r="K508" s="174">
        <v>65</v>
      </c>
      <c r="L508" s="211"/>
      <c r="M508" s="173" t="s">
        <v>321</v>
      </c>
      <c r="N508" s="173">
        <v>0</v>
      </c>
      <c r="O508" s="173">
        <v>1</v>
      </c>
      <c r="P508" s="173">
        <v>1</v>
      </c>
      <c r="Q508" s="173">
        <v>8</v>
      </c>
      <c r="R508" s="173">
        <v>1</v>
      </c>
      <c r="S508" s="175">
        <v>138000</v>
      </c>
      <c r="T508" s="173">
        <v>10</v>
      </c>
      <c r="U508" s="173">
        <v>1</v>
      </c>
      <c r="V508" s="173">
        <v>15</v>
      </c>
      <c r="W508" s="211"/>
      <c r="X508" s="173">
        <v>0</v>
      </c>
      <c r="Y508" s="175">
        <v>0</v>
      </c>
      <c r="Z508" s="174">
        <f>S508*R508*K508*EXP(-Definitions!$E$4*tidycapex!V508)*U508</f>
        <v>8970000</v>
      </c>
      <c r="AA508" s="174">
        <f>CEILING(Z508/Definitions!$F$10,10)</f>
        <v>175890</v>
      </c>
      <c r="AB508" s="176">
        <v>2</v>
      </c>
      <c r="AC508" s="177" t="s">
        <v>215</v>
      </c>
      <c r="AD508" s="177" t="s">
        <v>324</v>
      </c>
    </row>
    <row r="509" spans="1:30" s="8" customFormat="1" ht="24" x14ac:dyDescent="0.25">
      <c r="A509" s="170">
        <v>386</v>
      </c>
      <c r="B509" s="171" t="s">
        <v>320</v>
      </c>
      <c r="C509" s="171" t="s">
        <v>46</v>
      </c>
      <c r="D509" s="172">
        <v>2</v>
      </c>
      <c r="E509" s="171" t="s">
        <v>249</v>
      </c>
      <c r="F509" s="171" t="s">
        <v>138</v>
      </c>
      <c r="G509" s="171" t="s">
        <v>211</v>
      </c>
      <c r="H509" s="171" t="s">
        <v>212</v>
      </c>
      <c r="I509" s="171" t="s">
        <v>138</v>
      </c>
      <c r="J509" s="173">
        <v>2009</v>
      </c>
      <c r="K509" s="174">
        <v>65</v>
      </c>
      <c r="L509" s="211"/>
      <c r="M509" s="173" t="s">
        <v>321</v>
      </c>
      <c r="N509" s="173">
        <v>0</v>
      </c>
      <c r="O509" s="173">
        <v>1</v>
      </c>
      <c r="P509" s="173">
        <v>1</v>
      </c>
      <c r="Q509" s="173">
        <v>8</v>
      </c>
      <c r="R509" s="173">
        <v>1</v>
      </c>
      <c r="S509" s="175">
        <v>138000</v>
      </c>
      <c r="T509" s="173">
        <v>10</v>
      </c>
      <c r="U509" s="173">
        <v>1</v>
      </c>
      <c r="V509" s="173">
        <v>25</v>
      </c>
      <c r="W509" s="211"/>
      <c r="X509" s="173">
        <v>0</v>
      </c>
      <c r="Y509" s="175">
        <v>0</v>
      </c>
      <c r="Z509" s="174">
        <f>S509*R509*K509*EXP(-Definitions!$E$4*tidycapex!V509)*U509</f>
        <v>8970000</v>
      </c>
      <c r="AA509" s="174">
        <f>CEILING(Z509/Definitions!$F$10,10)</f>
        <v>175890</v>
      </c>
      <c r="AB509" s="176">
        <v>2</v>
      </c>
      <c r="AC509" s="177" t="s">
        <v>215</v>
      </c>
      <c r="AD509" s="177" t="s">
        <v>324</v>
      </c>
    </row>
    <row r="510" spans="1:30" s="8" customFormat="1" ht="60" x14ac:dyDescent="0.25">
      <c r="A510" s="170">
        <v>387</v>
      </c>
      <c r="B510" s="171" t="s">
        <v>560</v>
      </c>
      <c r="C510" s="171" t="s">
        <v>46</v>
      </c>
      <c r="D510" s="172">
        <v>2</v>
      </c>
      <c r="E510" s="171" t="s">
        <v>249</v>
      </c>
      <c r="F510" s="171" t="s">
        <v>138</v>
      </c>
      <c r="G510" s="171" t="s">
        <v>217</v>
      </c>
      <c r="H510" s="171" t="s">
        <v>218</v>
      </c>
      <c r="I510" s="171" t="s">
        <v>138</v>
      </c>
      <c r="J510" s="173">
        <v>2009</v>
      </c>
      <c r="K510" s="174">
        <v>1300</v>
      </c>
      <c r="L510" s="211"/>
      <c r="M510" s="173" t="s">
        <v>139</v>
      </c>
      <c r="N510" s="173">
        <v>3</v>
      </c>
      <c r="O510" s="173">
        <v>2</v>
      </c>
      <c r="P510" s="173">
        <v>1</v>
      </c>
      <c r="Q510" s="173">
        <v>5</v>
      </c>
      <c r="R510" s="173">
        <v>1</v>
      </c>
      <c r="S510" s="175">
        <v>1000</v>
      </c>
      <c r="T510" s="173">
        <v>25</v>
      </c>
      <c r="U510" s="173">
        <v>1</v>
      </c>
      <c r="V510" s="173">
        <v>0</v>
      </c>
      <c r="W510" s="211"/>
      <c r="X510" s="173">
        <v>0</v>
      </c>
      <c r="Y510" s="175">
        <v>0</v>
      </c>
      <c r="Z510" s="174">
        <f>S510*R510*K510*EXP(-Definitions!$E$4*tidycapex!V510)*U510</f>
        <v>1300000</v>
      </c>
      <c r="AA510" s="174">
        <f>CEILING(Z510/Definitions!$F$10,10)</f>
        <v>25500</v>
      </c>
      <c r="AB510" s="176">
        <v>2</v>
      </c>
      <c r="AC510" s="177" t="s">
        <v>219</v>
      </c>
      <c r="AD510" s="177" t="s">
        <v>220</v>
      </c>
    </row>
    <row r="511" spans="1:30" s="8" customFormat="1" ht="72" x14ac:dyDescent="0.25">
      <c r="A511" s="170">
        <v>388</v>
      </c>
      <c r="B511" s="171" t="s">
        <v>221</v>
      </c>
      <c r="C511" s="171" t="s">
        <v>46</v>
      </c>
      <c r="D511" s="172">
        <v>2</v>
      </c>
      <c r="E511" s="171" t="s">
        <v>249</v>
      </c>
      <c r="F511" s="171" t="s">
        <v>138</v>
      </c>
      <c r="G511" s="171" t="s">
        <v>217</v>
      </c>
      <c r="H511" s="171" t="s">
        <v>218</v>
      </c>
      <c r="I511" s="171" t="s">
        <v>138</v>
      </c>
      <c r="J511" s="173">
        <v>2009</v>
      </c>
      <c r="K511" s="174">
        <v>1300</v>
      </c>
      <c r="L511" s="211"/>
      <c r="M511" s="173" t="s">
        <v>139</v>
      </c>
      <c r="N511" s="173">
        <v>3</v>
      </c>
      <c r="O511" s="173">
        <v>2</v>
      </c>
      <c r="P511" s="173">
        <v>1</v>
      </c>
      <c r="Q511" s="173">
        <v>5</v>
      </c>
      <c r="R511" s="173">
        <v>1</v>
      </c>
      <c r="S511" s="175">
        <v>2000</v>
      </c>
      <c r="T511" s="173">
        <v>25</v>
      </c>
      <c r="U511" s="173">
        <v>1</v>
      </c>
      <c r="V511" s="173">
        <v>0</v>
      </c>
      <c r="W511" s="211"/>
      <c r="X511" s="173">
        <v>0</v>
      </c>
      <c r="Y511" s="175">
        <v>0</v>
      </c>
      <c r="Z511" s="174">
        <f>S511*R511*K511*EXP(-Definitions!$E$4*tidycapex!V511)*U511</f>
        <v>2600000</v>
      </c>
      <c r="AA511" s="174">
        <f>CEILING(Z511/Definitions!$F$10,10)</f>
        <v>50990</v>
      </c>
      <c r="AB511" s="176">
        <v>2</v>
      </c>
      <c r="AC511" s="177" t="s">
        <v>552</v>
      </c>
      <c r="AD511" s="177" t="s">
        <v>222</v>
      </c>
    </row>
    <row r="512" spans="1:30" s="8" customFormat="1" ht="36" x14ac:dyDescent="0.25">
      <c r="A512" s="170">
        <v>389</v>
      </c>
      <c r="B512" s="171" t="s">
        <v>224</v>
      </c>
      <c r="C512" s="171" t="s">
        <v>46</v>
      </c>
      <c r="D512" s="172" t="s">
        <v>225</v>
      </c>
      <c r="E512" s="171" t="s">
        <v>249</v>
      </c>
      <c r="F512" s="171" t="s">
        <v>138</v>
      </c>
      <c r="G512" s="171" t="s">
        <v>226</v>
      </c>
      <c r="H512" s="171" t="s">
        <v>226</v>
      </c>
      <c r="I512" s="171" t="s">
        <v>138</v>
      </c>
      <c r="J512" s="173">
        <v>2009</v>
      </c>
      <c r="K512" s="174">
        <v>432</v>
      </c>
      <c r="L512" s="211"/>
      <c r="M512" s="173" t="s">
        <v>139</v>
      </c>
      <c r="N512" s="173">
        <v>3</v>
      </c>
      <c r="O512" s="173">
        <v>1</v>
      </c>
      <c r="P512" s="173">
        <v>1</v>
      </c>
      <c r="Q512" s="173">
        <v>1</v>
      </c>
      <c r="R512" s="173">
        <v>1</v>
      </c>
      <c r="S512" s="175">
        <v>2800</v>
      </c>
      <c r="T512" s="173">
        <v>50</v>
      </c>
      <c r="U512" s="173">
        <v>0</v>
      </c>
      <c r="V512" s="173">
        <v>0</v>
      </c>
      <c r="W512" s="211"/>
      <c r="X512" s="173">
        <v>1</v>
      </c>
      <c r="Y512" s="175">
        <v>11800</v>
      </c>
      <c r="Z512" s="174">
        <f>S512*R512*K512*EXP(-Definitions!$E$4*tidycapex!V512)*U512</f>
        <v>0</v>
      </c>
      <c r="AA512" s="174">
        <f>CEILING(Z512/Definitions!$F$10,10)</f>
        <v>0</v>
      </c>
      <c r="AB512" s="176">
        <v>0</v>
      </c>
      <c r="AC512" s="177" t="s">
        <v>554</v>
      </c>
      <c r="AD512" s="177" t="s">
        <v>573</v>
      </c>
    </row>
    <row r="513" spans="1:30" s="8" customFormat="1" ht="120" x14ac:dyDescent="0.25">
      <c r="A513" s="170">
        <v>390</v>
      </c>
      <c r="B513" s="171" t="s">
        <v>233</v>
      </c>
      <c r="C513" s="171" t="s">
        <v>46</v>
      </c>
      <c r="D513" s="172" t="s">
        <v>225</v>
      </c>
      <c r="E513" s="171" t="s">
        <v>249</v>
      </c>
      <c r="F513" s="171" t="s">
        <v>138</v>
      </c>
      <c r="G513" s="171" t="s">
        <v>364</v>
      </c>
      <c r="H513" s="171" t="s">
        <v>364</v>
      </c>
      <c r="I513" s="171" t="s">
        <v>138</v>
      </c>
      <c r="J513" s="173">
        <v>2009</v>
      </c>
      <c r="K513" s="174">
        <v>1</v>
      </c>
      <c r="L513" s="211"/>
      <c r="M513" s="173" t="s">
        <v>236</v>
      </c>
      <c r="N513" s="173">
        <v>3</v>
      </c>
      <c r="O513" s="173">
        <v>2</v>
      </c>
      <c r="P513" s="173">
        <v>1</v>
      </c>
      <c r="Q513" s="173">
        <v>5</v>
      </c>
      <c r="R513" s="173">
        <v>1</v>
      </c>
      <c r="S513" s="175">
        <v>1543200</v>
      </c>
      <c r="T513" s="173">
        <v>0</v>
      </c>
      <c r="U513" s="173">
        <v>1</v>
      </c>
      <c r="V513" s="173">
        <v>0</v>
      </c>
      <c r="W513" s="211"/>
      <c r="X513" s="173">
        <v>0</v>
      </c>
      <c r="Y513" s="175">
        <v>0</v>
      </c>
      <c r="Z513" s="174">
        <f>S513*R513*K513*EXP(-Definitions!$E$4*tidycapex!V513)*U513</f>
        <v>1543200</v>
      </c>
      <c r="AA513" s="174">
        <f>CEILING(Z513/Definitions!$F$10,10)</f>
        <v>30260</v>
      </c>
      <c r="AB513" s="176">
        <v>1</v>
      </c>
      <c r="AC513" s="177" t="s">
        <v>608</v>
      </c>
      <c r="AD513" s="177" t="s">
        <v>609</v>
      </c>
    </row>
    <row r="514" spans="1:30" s="8" customFormat="1" ht="24" x14ac:dyDescent="0.25">
      <c r="A514" s="170">
        <v>391</v>
      </c>
      <c r="B514" s="171" t="s">
        <v>238</v>
      </c>
      <c r="C514" s="171" t="s">
        <v>46</v>
      </c>
      <c r="D514" s="172" t="s">
        <v>236</v>
      </c>
      <c r="E514" s="171" t="s">
        <v>249</v>
      </c>
      <c r="F514" s="171" t="s">
        <v>138</v>
      </c>
      <c r="G514" s="171" t="s">
        <v>239</v>
      </c>
      <c r="H514" s="171" t="s">
        <v>524</v>
      </c>
      <c r="I514" s="171" t="s">
        <v>138</v>
      </c>
      <c r="J514" s="173">
        <v>2009</v>
      </c>
      <c r="K514" s="174">
        <v>1</v>
      </c>
      <c r="L514" s="211"/>
      <c r="M514" s="173" t="s">
        <v>236</v>
      </c>
      <c r="N514" s="173">
        <v>0</v>
      </c>
      <c r="O514" s="173">
        <v>1</v>
      </c>
      <c r="P514" s="173">
        <v>1</v>
      </c>
      <c r="Q514" s="173">
        <v>9</v>
      </c>
      <c r="R514" s="173">
        <v>1</v>
      </c>
      <c r="S514" s="175">
        <v>2083400</v>
      </c>
      <c r="T514" s="173">
        <v>0</v>
      </c>
      <c r="U514" s="173">
        <v>1</v>
      </c>
      <c r="V514" s="173">
        <v>0</v>
      </c>
      <c r="W514" s="211"/>
      <c r="X514" s="173">
        <v>0</v>
      </c>
      <c r="Y514" s="175">
        <v>0</v>
      </c>
      <c r="Z514" s="174">
        <f>S514*R514*K514*EXP(-Definitions!$E$4*tidycapex!V514)*U514</f>
        <v>2083400</v>
      </c>
      <c r="AA514" s="174">
        <f>CEILING(Z514/Definitions!$F$10,10)</f>
        <v>40860</v>
      </c>
      <c r="AB514" s="176">
        <v>1</v>
      </c>
      <c r="AC514" s="177" t="s">
        <v>240</v>
      </c>
      <c r="AD514" s="177" t="s">
        <v>241</v>
      </c>
    </row>
    <row r="515" spans="1:30" s="8" customFormat="1" ht="36" x14ac:dyDescent="0.25">
      <c r="A515" s="170">
        <v>392</v>
      </c>
      <c r="B515" s="171" t="s">
        <v>242</v>
      </c>
      <c r="C515" s="171" t="s">
        <v>46</v>
      </c>
      <c r="D515" s="172" t="s">
        <v>236</v>
      </c>
      <c r="E515" s="171" t="s">
        <v>249</v>
      </c>
      <c r="F515" s="171" t="s">
        <v>138</v>
      </c>
      <c r="G515" s="171" t="s">
        <v>243</v>
      </c>
      <c r="H515" s="171" t="s">
        <v>524</v>
      </c>
      <c r="I515" s="171" t="s">
        <v>138</v>
      </c>
      <c r="J515" s="173">
        <v>2009</v>
      </c>
      <c r="K515" s="174">
        <v>1</v>
      </c>
      <c r="L515" s="211"/>
      <c r="M515" s="173" t="s">
        <v>236</v>
      </c>
      <c r="N515" s="173">
        <v>0</v>
      </c>
      <c r="O515" s="173">
        <v>1</v>
      </c>
      <c r="P515" s="173">
        <v>1</v>
      </c>
      <c r="Q515" s="173">
        <v>9</v>
      </c>
      <c r="R515" s="173">
        <v>1</v>
      </c>
      <c r="S515" s="175">
        <v>2291700</v>
      </c>
      <c r="T515" s="173">
        <v>0</v>
      </c>
      <c r="U515" s="173">
        <v>1</v>
      </c>
      <c r="V515" s="173">
        <v>0</v>
      </c>
      <c r="W515" s="211"/>
      <c r="X515" s="173">
        <v>0</v>
      </c>
      <c r="Y515" s="175">
        <v>0</v>
      </c>
      <c r="Z515" s="174">
        <f>S515*R515*K515*EXP(-Definitions!$E$4*tidycapex!V515)*U515</f>
        <v>2291700</v>
      </c>
      <c r="AA515" s="174">
        <f>CEILING(Z515/Definitions!$F$10,10)</f>
        <v>44940</v>
      </c>
      <c r="AB515" s="176">
        <v>1</v>
      </c>
      <c r="AC515" s="177" t="s">
        <v>244</v>
      </c>
      <c r="AD515" s="177" t="s">
        <v>567</v>
      </c>
    </row>
    <row r="516" spans="1:30" s="8" customFormat="1" ht="48" x14ac:dyDescent="0.25">
      <c r="A516" s="170">
        <v>393</v>
      </c>
      <c r="B516" s="171" t="s">
        <v>245</v>
      </c>
      <c r="C516" s="171" t="s">
        <v>46</v>
      </c>
      <c r="D516" s="172" t="s">
        <v>236</v>
      </c>
      <c r="E516" s="171" t="s">
        <v>249</v>
      </c>
      <c r="F516" s="171" t="s">
        <v>138</v>
      </c>
      <c r="G516" s="171" t="s">
        <v>246</v>
      </c>
      <c r="H516" s="171" t="s">
        <v>524</v>
      </c>
      <c r="I516" s="171" t="s">
        <v>138</v>
      </c>
      <c r="J516" s="173">
        <v>2009</v>
      </c>
      <c r="K516" s="174">
        <v>1</v>
      </c>
      <c r="L516" s="174"/>
      <c r="M516" s="173" t="s">
        <v>236</v>
      </c>
      <c r="N516" s="173">
        <v>0</v>
      </c>
      <c r="O516" s="173">
        <v>1</v>
      </c>
      <c r="P516" s="173">
        <v>1</v>
      </c>
      <c r="Q516" s="173">
        <v>9</v>
      </c>
      <c r="R516" s="173">
        <v>1</v>
      </c>
      <c r="S516" s="175">
        <v>1260500</v>
      </c>
      <c r="T516" s="173">
        <v>0</v>
      </c>
      <c r="U516" s="173">
        <v>1</v>
      </c>
      <c r="V516" s="173">
        <v>0</v>
      </c>
      <c r="W516" s="173"/>
      <c r="X516" s="173">
        <v>0</v>
      </c>
      <c r="Y516" s="175">
        <v>0</v>
      </c>
      <c r="Z516" s="174">
        <f>S516*R516*K516*EXP(-Definitions!$E$4*tidycapex!V516)*U516</f>
        <v>1260500</v>
      </c>
      <c r="AA516" s="174">
        <f>CEILING(Z516/Definitions!$F$10,10)</f>
        <v>24720</v>
      </c>
      <c r="AB516" s="176">
        <v>1</v>
      </c>
      <c r="AC516" s="177" t="s">
        <v>247</v>
      </c>
      <c r="AD516" s="177" t="s">
        <v>568</v>
      </c>
    </row>
    <row r="517" spans="1:30" s="8" customFormat="1" ht="24" x14ac:dyDescent="0.25">
      <c r="A517" s="170">
        <v>394</v>
      </c>
      <c r="B517" s="171" t="s">
        <v>193</v>
      </c>
      <c r="C517" s="171" t="s">
        <v>45</v>
      </c>
      <c r="D517" s="172">
        <v>2</v>
      </c>
      <c r="E517" s="171" t="s">
        <v>249</v>
      </c>
      <c r="F517" s="171" t="s">
        <v>138</v>
      </c>
      <c r="G517" s="171" t="s">
        <v>195</v>
      </c>
      <c r="H517" s="171" t="s">
        <v>196</v>
      </c>
      <c r="I517" s="171" t="s">
        <v>138</v>
      </c>
      <c r="J517" s="173">
        <v>2009</v>
      </c>
      <c r="K517" s="174">
        <v>845</v>
      </c>
      <c r="L517" s="174"/>
      <c r="M517" s="173" t="s">
        <v>139</v>
      </c>
      <c r="N517" s="173">
        <v>3</v>
      </c>
      <c r="O517" s="173">
        <v>2</v>
      </c>
      <c r="P517" s="173">
        <v>1</v>
      </c>
      <c r="Q517" s="173">
        <v>5</v>
      </c>
      <c r="R517" s="173">
        <v>1</v>
      </c>
      <c r="S517" s="175">
        <v>300</v>
      </c>
      <c r="T517" s="173">
        <v>10</v>
      </c>
      <c r="U517" s="173">
        <v>1</v>
      </c>
      <c r="V517" s="173">
        <v>0</v>
      </c>
      <c r="W517" s="173"/>
      <c r="X517" s="173">
        <v>0</v>
      </c>
      <c r="Y517" s="175">
        <v>0</v>
      </c>
      <c r="Z517" s="174">
        <f>S517*R517*K517*EXP(-Definitions!$E$4*tidycapex!V517)*U517</f>
        <v>253500</v>
      </c>
      <c r="AA517" s="174">
        <f>CEILING(Z517/Definitions!$F$10,10)</f>
        <v>4980</v>
      </c>
      <c r="AB517" s="176">
        <v>1</v>
      </c>
      <c r="AC517" s="177" t="s">
        <v>540</v>
      </c>
      <c r="AD517" s="177" t="s">
        <v>197</v>
      </c>
    </row>
    <row r="518" spans="1:30" s="8" customFormat="1" ht="24" x14ac:dyDescent="0.25">
      <c r="A518" s="170">
        <v>395</v>
      </c>
      <c r="B518" s="171" t="s">
        <v>198</v>
      </c>
      <c r="C518" s="171" t="s">
        <v>45</v>
      </c>
      <c r="D518" s="172">
        <v>1</v>
      </c>
      <c r="E518" s="171" t="s">
        <v>249</v>
      </c>
      <c r="F518" s="171" t="s">
        <v>138</v>
      </c>
      <c r="G518" s="171" t="s">
        <v>195</v>
      </c>
      <c r="H518" s="171" t="s">
        <v>196</v>
      </c>
      <c r="I518" s="171" t="s">
        <v>138</v>
      </c>
      <c r="J518" s="173">
        <v>2009</v>
      </c>
      <c r="K518" s="174">
        <v>845</v>
      </c>
      <c r="L518" s="211"/>
      <c r="M518" s="173" t="s">
        <v>139</v>
      </c>
      <c r="N518" s="173">
        <v>3</v>
      </c>
      <c r="O518" s="173">
        <v>2</v>
      </c>
      <c r="P518" s="173">
        <v>1</v>
      </c>
      <c r="Q518" s="173">
        <v>5</v>
      </c>
      <c r="R518" s="173">
        <v>1</v>
      </c>
      <c r="S518" s="175">
        <v>300</v>
      </c>
      <c r="T518" s="173">
        <v>10</v>
      </c>
      <c r="U518" s="173">
        <v>1</v>
      </c>
      <c r="V518" s="173">
        <v>0</v>
      </c>
      <c r="W518" s="211"/>
      <c r="X518" s="173">
        <v>0</v>
      </c>
      <c r="Y518" s="175">
        <v>0</v>
      </c>
      <c r="Z518" s="174">
        <f>S518*R518*K518*EXP(-Definitions!$E$4*tidycapex!V518)*U518</f>
        <v>253500</v>
      </c>
      <c r="AA518" s="174">
        <f>CEILING(Z518/Definitions!$F$10,10)</f>
        <v>4980</v>
      </c>
      <c r="AB518" s="176">
        <v>1</v>
      </c>
      <c r="AC518" s="177" t="s">
        <v>541</v>
      </c>
      <c r="AD518" s="177" t="s">
        <v>197</v>
      </c>
    </row>
    <row r="519" spans="1:30" s="8" customFormat="1" ht="24" x14ac:dyDescent="0.25">
      <c r="A519" s="170">
        <v>396</v>
      </c>
      <c r="B519" s="171" t="s">
        <v>202</v>
      </c>
      <c r="C519" s="171" t="s">
        <v>45</v>
      </c>
      <c r="D519" s="172">
        <v>2</v>
      </c>
      <c r="E519" s="171" t="s">
        <v>249</v>
      </c>
      <c r="F519" s="171" t="s">
        <v>138</v>
      </c>
      <c r="G519" s="171" t="s">
        <v>195</v>
      </c>
      <c r="H519" s="171" t="s">
        <v>196</v>
      </c>
      <c r="I519" s="171" t="s">
        <v>138</v>
      </c>
      <c r="J519" s="173">
        <v>2009</v>
      </c>
      <c r="K519" s="174">
        <v>435</v>
      </c>
      <c r="L519" s="211"/>
      <c r="M519" s="173" t="s">
        <v>139</v>
      </c>
      <c r="N519" s="173">
        <v>3</v>
      </c>
      <c r="O519" s="173">
        <v>2</v>
      </c>
      <c r="P519" s="173">
        <v>1</v>
      </c>
      <c r="Q519" s="173">
        <v>5</v>
      </c>
      <c r="R519" s="173">
        <v>1</v>
      </c>
      <c r="S519" s="175">
        <v>250</v>
      </c>
      <c r="T519" s="173">
        <v>10</v>
      </c>
      <c r="U519" s="173">
        <v>0</v>
      </c>
      <c r="V519" s="173">
        <v>2</v>
      </c>
      <c r="W519" s="211"/>
      <c r="X519" s="173">
        <v>1</v>
      </c>
      <c r="Y519" s="175">
        <v>36100</v>
      </c>
      <c r="Z519" s="174">
        <f>S519*R519*K519*EXP(-Definitions!$E$4*tidycapex!V519)*U519</f>
        <v>0</v>
      </c>
      <c r="AA519" s="174">
        <f>CEILING(Z519/Definitions!$F$10,10)</f>
        <v>0</v>
      </c>
      <c r="AB519" s="176">
        <v>0</v>
      </c>
      <c r="AC519" s="177" t="s">
        <v>359</v>
      </c>
      <c r="AD519" s="177" t="s">
        <v>676</v>
      </c>
    </row>
    <row r="520" spans="1:30" s="8" customFormat="1" ht="24" x14ac:dyDescent="0.25">
      <c r="A520" s="170">
        <v>396</v>
      </c>
      <c r="B520" s="171" t="s">
        <v>202</v>
      </c>
      <c r="C520" s="171" t="s">
        <v>45</v>
      </c>
      <c r="D520" s="172">
        <v>2</v>
      </c>
      <c r="E520" s="171" t="s">
        <v>249</v>
      </c>
      <c r="F520" s="171" t="s">
        <v>138</v>
      </c>
      <c r="G520" s="171" t="s">
        <v>195</v>
      </c>
      <c r="H520" s="171" t="s">
        <v>196</v>
      </c>
      <c r="I520" s="171" t="s">
        <v>138</v>
      </c>
      <c r="J520" s="173">
        <v>2009</v>
      </c>
      <c r="K520" s="174">
        <v>435</v>
      </c>
      <c r="L520" s="211"/>
      <c r="M520" s="173" t="s">
        <v>139</v>
      </c>
      <c r="N520" s="173">
        <v>3</v>
      </c>
      <c r="O520" s="173">
        <v>2</v>
      </c>
      <c r="P520" s="173">
        <v>1</v>
      </c>
      <c r="Q520" s="173">
        <v>5</v>
      </c>
      <c r="R520" s="173">
        <v>1</v>
      </c>
      <c r="S520" s="175">
        <v>250</v>
      </c>
      <c r="T520" s="173">
        <v>10</v>
      </c>
      <c r="U520" s="173">
        <v>1</v>
      </c>
      <c r="V520" s="173">
        <v>0</v>
      </c>
      <c r="W520" s="211"/>
      <c r="X520" s="173">
        <v>0</v>
      </c>
      <c r="Y520" s="175">
        <v>0</v>
      </c>
      <c r="Z520" s="174">
        <f>S520*R520*K520*EXP(-Definitions!$E$4*tidycapex!V520)*U520</f>
        <v>108750</v>
      </c>
      <c r="AA520" s="174">
        <f>CEILING(Z520/Definitions!$F$10,10)</f>
        <v>2140</v>
      </c>
      <c r="AB520" s="176">
        <v>1</v>
      </c>
      <c r="AC520" s="177" t="s">
        <v>359</v>
      </c>
      <c r="AD520" s="177" t="s">
        <v>360</v>
      </c>
    </row>
    <row r="521" spans="1:30" s="8" customFormat="1" ht="15" x14ac:dyDescent="0.25">
      <c r="A521" s="170">
        <v>396</v>
      </c>
      <c r="B521" s="171" t="s">
        <v>202</v>
      </c>
      <c r="C521" s="171" t="s">
        <v>45</v>
      </c>
      <c r="D521" s="172">
        <v>2</v>
      </c>
      <c r="E521" s="171" t="s">
        <v>249</v>
      </c>
      <c r="F521" s="171" t="s">
        <v>138</v>
      </c>
      <c r="G521" s="171" t="s">
        <v>195</v>
      </c>
      <c r="H521" s="171" t="s">
        <v>196</v>
      </c>
      <c r="I521" s="171" t="s">
        <v>138</v>
      </c>
      <c r="J521" s="173">
        <v>2009</v>
      </c>
      <c r="K521" s="174">
        <v>435</v>
      </c>
      <c r="L521" s="211"/>
      <c r="M521" s="173" t="s">
        <v>139</v>
      </c>
      <c r="N521" s="173">
        <v>0</v>
      </c>
      <c r="O521" s="173">
        <v>1</v>
      </c>
      <c r="P521" s="173">
        <v>1</v>
      </c>
      <c r="Q521" s="173">
        <v>8</v>
      </c>
      <c r="R521" s="173">
        <v>1</v>
      </c>
      <c r="S521" s="175">
        <v>250</v>
      </c>
      <c r="T521" s="173">
        <v>10</v>
      </c>
      <c r="U521" s="173">
        <v>1</v>
      </c>
      <c r="V521" s="173">
        <v>10</v>
      </c>
      <c r="W521" s="211"/>
      <c r="X521" s="173">
        <v>0</v>
      </c>
      <c r="Y521" s="175">
        <v>0</v>
      </c>
      <c r="Z521" s="174">
        <f>S521*R521*K521*EXP(-Definitions!$E$4*tidycapex!V521)*U521</f>
        <v>108750</v>
      </c>
      <c r="AA521" s="174">
        <f>CEILING(Z521/Definitions!$F$10,10)</f>
        <v>2140</v>
      </c>
      <c r="AB521" s="176">
        <v>1</v>
      </c>
      <c r="AC521" s="177" t="s">
        <v>201</v>
      </c>
      <c r="AD521" s="177" t="s">
        <v>203</v>
      </c>
    </row>
    <row r="522" spans="1:30" s="8" customFormat="1" ht="15" x14ac:dyDescent="0.25">
      <c r="A522" s="170">
        <v>396</v>
      </c>
      <c r="B522" s="171" t="s">
        <v>202</v>
      </c>
      <c r="C522" s="171" t="s">
        <v>45</v>
      </c>
      <c r="D522" s="172">
        <v>2</v>
      </c>
      <c r="E522" s="171" t="s">
        <v>249</v>
      </c>
      <c r="F522" s="171" t="s">
        <v>138</v>
      </c>
      <c r="G522" s="171" t="s">
        <v>195</v>
      </c>
      <c r="H522" s="171" t="s">
        <v>196</v>
      </c>
      <c r="I522" s="171" t="s">
        <v>138</v>
      </c>
      <c r="J522" s="173">
        <v>2009</v>
      </c>
      <c r="K522" s="174">
        <v>435</v>
      </c>
      <c r="L522" s="211"/>
      <c r="M522" s="173" t="s">
        <v>139</v>
      </c>
      <c r="N522" s="173">
        <v>0</v>
      </c>
      <c r="O522" s="173">
        <v>1</v>
      </c>
      <c r="P522" s="173">
        <v>1</v>
      </c>
      <c r="Q522" s="173">
        <v>8</v>
      </c>
      <c r="R522" s="173">
        <v>1</v>
      </c>
      <c r="S522" s="175">
        <v>250</v>
      </c>
      <c r="T522" s="173">
        <v>10</v>
      </c>
      <c r="U522" s="173">
        <v>1</v>
      </c>
      <c r="V522" s="173">
        <v>20</v>
      </c>
      <c r="W522" s="211"/>
      <c r="X522" s="173">
        <v>0</v>
      </c>
      <c r="Y522" s="175">
        <v>0</v>
      </c>
      <c r="Z522" s="174">
        <f>S522*R522*K522*EXP(-Definitions!$E$4*tidycapex!V522)*U522</f>
        <v>108750</v>
      </c>
      <c r="AA522" s="174">
        <f>CEILING(Z522/Definitions!$F$10,10)</f>
        <v>2140</v>
      </c>
      <c r="AB522" s="176">
        <v>1</v>
      </c>
      <c r="AC522" s="177" t="s">
        <v>201</v>
      </c>
      <c r="AD522" s="177" t="s">
        <v>203</v>
      </c>
    </row>
    <row r="523" spans="1:30" s="8" customFormat="1" ht="24" x14ac:dyDescent="0.25">
      <c r="A523" s="170">
        <v>397</v>
      </c>
      <c r="B523" s="171" t="s">
        <v>204</v>
      </c>
      <c r="C523" s="171" t="s">
        <v>45</v>
      </c>
      <c r="D523" s="172">
        <v>1</v>
      </c>
      <c r="E523" s="171" t="s">
        <v>249</v>
      </c>
      <c r="F523" s="171" t="s">
        <v>138</v>
      </c>
      <c r="G523" s="171" t="s">
        <v>195</v>
      </c>
      <c r="H523" s="171" t="s">
        <v>196</v>
      </c>
      <c r="I523" s="171" t="s">
        <v>138</v>
      </c>
      <c r="J523" s="173">
        <v>2009</v>
      </c>
      <c r="K523" s="174">
        <v>435</v>
      </c>
      <c r="L523" s="211"/>
      <c r="M523" s="173" t="s">
        <v>139</v>
      </c>
      <c r="N523" s="173">
        <v>3</v>
      </c>
      <c r="O523" s="173">
        <v>2</v>
      </c>
      <c r="P523" s="173">
        <v>1</v>
      </c>
      <c r="Q523" s="173">
        <v>5</v>
      </c>
      <c r="R523" s="173">
        <v>1</v>
      </c>
      <c r="S523" s="175">
        <v>250</v>
      </c>
      <c r="T523" s="173">
        <v>10</v>
      </c>
      <c r="U523" s="173">
        <v>1</v>
      </c>
      <c r="V523" s="173">
        <v>0</v>
      </c>
      <c r="W523" s="211"/>
      <c r="X523" s="173">
        <v>0</v>
      </c>
      <c r="Y523" s="175">
        <v>0</v>
      </c>
      <c r="Z523" s="174">
        <f>S523*R523*K523*EXP(-Definitions!$E$4*tidycapex!V523)*U523</f>
        <v>108750</v>
      </c>
      <c r="AA523" s="174">
        <f>CEILING(Z523/Definitions!$F$10,10)</f>
        <v>2140</v>
      </c>
      <c r="AB523" s="176">
        <v>1</v>
      </c>
      <c r="AC523" s="177" t="s">
        <v>359</v>
      </c>
      <c r="AD523" s="177" t="s">
        <v>360</v>
      </c>
    </row>
    <row r="524" spans="1:30" s="8" customFormat="1" ht="15" x14ac:dyDescent="0.25">
      <c r="A524" s="170">
        <v>397</v>
      </c>
      <c r="B524" s="171" t="s">
        <v>204</v>
      </c>
      <c r="C524" s="171" t="s">
        <v>45</v>
      </c>
      <c r="D524" s="172">
        <v>1</v>
      </c>
      <c r="E524" s="171" t="s">
        <v>249</v>
      </c>
      <c r="F524" s="171" t="s">
        <v>138</v>
      </c>
      <c r="G524" s="171" t="s">
        <v>195</v>
      </c>
      <c r="H524" s="171" t="s">
        <v>196</v>
      </c>
      <c r="I524" s="171" t="s">
        <v>138</v>
      </c>
      <c r="J524" s="173">
        <v>2009</v>
      </c>
      <c r="K524" s="174">
        <v>435</v>
      </c>
      <c r="L524" s="211"/>
      <c r="M524" s="173" t="s">
        <v>139</v>
      </c>
      <c r="N524" s="173">
        <v>0</v>
      </c>
      <c r="O524" s="173">
        <v>1</v>
      </c>
      <c r="P524" s="173">
        <v>1</v>
      </c>
      <c r="Q524" s="173">
        <v>8</v>
      </c>
      <c r="R524" s="173">
        <v>1</v>
      </c>
      <c r="S524" s="175">
        <v>250</v>
      </c>
      <c r="T524" s="173">
        <v>10</v>
      </c>
      <c r="U524" s="173">
        <v>1</v>
      </c>
      <c r="V524" s="173">
        <v>10</v>
      </c>
      <c r="W524" s="211"/>
      <c r="X524" s="173">
        <v>0</v>
      </c>
      <c r="Y524" s="211">
        <v>0</v>
      </c>
      <c r="Z524" s="174">
        <f>S524*R524*K524*EXP(-Definitions!$E$4*tidycapex!V524)*U524</f>
        <v>108750</v>
      </c>
      <c r="AA524" s="174">
        <f>CEILING(Z524/Definitions!$F$10,10)</f>
        <v>2140</v>
      </c>
      <c r="AB524" s="176">
        <v>1</v>
      </c>
      <c r="AC524" s="177" t="s">
        <v>201</v>
      </c>
      <c r="AD524" s="177" t="s">
        <v>203</v>
      </c>
    </row>
    <row r="525" spans="1:30" s="8" customFormat="1" ht="15" x14ac:dyDescent="0.25">
      <c r="A525" s="170">
        <v>397</v>
      </c>
      <c r="B525" s="171" t="s">
        <v>204</v>
      </c>
      <c r="C525" s="171" t="s">
        <v>45</v>
      </c>
      <c r="D525" s="172">
        <v>1</v>
      </c>
      <c r="E525" s="171" t="s">
        <v>249</v>
      </c>
      <c r="F525" s="171" t="s">
        <v>138</v>
      </c>
      <c r="G525" s="171" t="s">
        <v>195</v>
      </c>
      <c r="H525" s="171" t="s">
        <v>196</v>
      </c>
      <c r="I525" s="171" t="s">
        <v>138</v>
      </c>
      <c r="J525" s="173">
        <v>2009</v>
      </c>
      <c r="K525" s="174">
        <v>435</v>
      </c>
      <c r="L525" s="211"/>
      <c r="M525" s="173" t="s">
        <v>139</v>
      </c>
      <c r="N525" s="173">
        <v>0</v>
      </c>
      <c r="O525" s="173">
        <v>1</v>
      </c>
      <c r="P525" s="173">
        <v>1</v>
      </c>
      <c r="Q525" s="173">
        <v>8</v>
      </c>
      <c r="R525" s="173">
        <v>1</v>
      </c>
      <c r="S525" s="175">
        <v>250</v>
      </c>
      <c r="T525" s="173">
        <v>10</v>
      </c>
      <c r="U525" s="173">
        <v>1</v>
      </c>
      <c r="V525" s="173">
        <v>20</v>
      </c>
      <c r="W525" s="211"/>
      <c r="X525" s="173">
        <v>0</v>
      </c>
      <c r="Y525" s="175">
        <v>0</v>
      </c>
      <c r="Z525" s="174">
        <f>S525*R525*K525*EXP(-Definitions!$E$4*tidycapex!V525)*U525</f>
        <v>108750</v>
      </c>
      <c r="AA525" s="174">
        <f>CEILING(Z525/Definitions!$F$10,10)</f>
        <v>2140</v>
      </c>
      <c r="AB525" s="176">
        <v>1</v>
      </c>
      <c r="AC525" s="177" t="s">
        <v>201</v>
      </c>
      <c r="AD525" s="177" t="s">
        <v>203</v>
      </c>
    </row>
    <row r="526" spans="1:30" s="8" customFormat="1" ht="24" x14ac:dyDescent="0.25">
      <c r="A526" s="170">
        <v>398</v>
      </c>
      <c r="B526" s="171" t="s">
        <v>206</v>
      </c>
      <c r="C526" s="171" t="s">
        <v>45</v>
      </c>
      <c r="D526" s="172">
        <v>2</v>
      </c>
      <c r="E526" s="171" t="s">
        <v>249</v>
      </c>
      <c r="F526" s="171" t="s">
        <v>138</v>
      </c>
      <c r="G526" s="171" t="s">
        <v>195</v>
      </c>
      <c r="H526" s="171" t="s">
        <v>196</v>
      </c>
      <c r="I526" s="171" t="s">
        <v>138</v>
      </c>
      <c r="J526" s="173">
        <v>2009</v>
      </c>
      <c r="K526" s="174">
        <v>845</v>
      </c>
      <c r="L526" s="211"/>
      <c r="M526" s="173" t="s">
        <v>139</v>
      </c>
      <c r="N526" s="173">
        <v>3</v>
      </c>
      <c r="O526" s="173">
        <v>1</v>
      </c>
      <c r="P526" s="173">
        <v>1</v>
      </c>
      <c r="Q526" s="173">
        <v>8</v>
      </c>
      <c r="R526" s="173">
        <v>1</v>
      </c>
      <c r="S526" s="175">
        <v>600</v>
      </c>
      <c r="T526" s="173">
        <v>15</v>
      </c>
      <c r="U526" s="173">
        <v>1</v>
      </c>
      <c r="V526" s="173">
        <v>4</v>
      </c>
      <c r="W526" s="211"/>
      <c r="X526" s="173">
        <v>0</v>
      </c>
      <c r="Y526" s="175">
        <v>0</v>
      </c>
      <c r="Z526" s="174">
        <f>S526*R526*K526*EXP(-Definitions!$E$4*tidycapex!V526)*U526</f>
        <v>507000</v>
      </c>
      <c r="AA526" s="174">
        <f>CEILING(Z526/Definitions!$F$10,10)</f>
        <v>9950</v>
      </c>
      <c r="AB526" s="176">
        <v>1</v>
      </c>
      <c r="AC526" s="177" t="s">
        <v>351</v>
      </c>
      <c r="AD526" s="177" t="s">
        <v>352</v>
      </c>
    </row>
    <row r="527" spans="1:30" s="8" customFormat="1" ht="15" x14ac:dyDescent="0.25">
      <c r="A527" s="170">
        <v>398</v>
      </c>
      <c r="B527" s="171" t="s">
        <v>206</v>
      </c>
      <c r="C527" s="171" t="s">
        <v>45</v>
      </c>
      <c r="D527" s="172">
        <v>2</v>
      </c>
      <c r="E527" s="171" t="s">
        <v>249</v>
      </c>
      <c r="F527" s="171" t="s">
        <v>138</v>
      </c>
      <c r="G527" s="171" t="s">
        <v>195</v>
      </c>
      <c r="H527" s="171" t="s">
        <v>196</v>
      </c>
      <c r="I527" s="171" t="s">
        <v>138</v>
      </c>
      <c r="J527" s="173">
        <v>2009</v>
      </c>
      <c r="K527" s="174">
        <v>845</v>
      </c>
      <c r="L527" s="211"/>
      <c r="M527" s="173" t="s">
        <v>139</v>
      </c>
      <c r="N527" s="173">
        <v>0</v>
      </c>
      <c r="O527" s="173">
        <v>1</v>
      </c>
      <c r="P527" s="173">
        <v>1</v>
      </c>
      <c r="Q527" s="173">
        <v>8</v>
      </c>
      <c r="R527" s="173">
        <v>1</v>
      </c>
      <c r="S527" s="175">
        <v>600</v>
      </c>
      <c r="T527" s="173">
        <v>15</v>
      </c>
      <c r="U527" s="173">
        <v>1</v>
      </c>
      <c r="V527" s="173">
        <v>19</v>
      </c>
      <c r="W527" s="211"/>
      <c r="X527" s="173">
        <v>0</v>
      </c>
      <c r="Y527" s="175">
        <v>0</v>
      </c>
      <c r="Z527" s="174">
        <f>S527*R527*K527*EXP(-Definitions!$E$4*tidycapex!V527)*U527</f>
        <v>507000</v>
      </c>
      <c r="AA527" s="174">
        <f>CEILING(Z527/Definitions!$F$10,10)</f>
        <v>9950</v>
      </c>
      <c r="AB527" s="176">
        <v>1</v>
      </c>
      <c r="AC527" s="177" t="s">
        <v>208</v>
      </c>
      <c r="AD527" s="177" t="s">
        <v>361</v>
      </c>
    </row>
    <row r="528" spans="1:30" s="8" customFormat="1" ht="84" x14ac:dyDescent="0.25">
      <c r="A528" s="170">
        <v>399</v>
      </c>
      <c r="B528" s="171" t="s">
        <v>320</v>
      </c>
      <c r="C528" s="171" t="s">
        <v>45</v>
      </c>
      <c r="D528" s="172">
        <v>2</v>
      </c>
      <c r="E528" s="171" t="s">
        <v>249</v>
      </c>
      <c r="F528" s="171" t="s">
        <v>138</v>
      </c>
      <c r="G528" s="171" t="s">
        <v>211</v>
      </c>
      <c r="H528" s="171" t="s">
        <v>212</v>
      </c>
      <c r="I528" s="171" t="s">
        <v>138</v>
      </c>
      <c r="J528" s="173">
        <v>2009</v>
      </c>
      <c r="K528" s="174">
        <v>43</v>
      </c>
      <c r="L528" s="211"/>
      <c r="M528" s="173" t="s">
        <v>321</v>
      </c>
      <c r="N528" s="173">
        <v>3</v>
      </c>
      <c r="O528" s="173">
        <v>1</v>
      </c>
      <c r="P528" s="173">
        <v>1</v>
      </c>
      <c r="Q528" s="173">
        <v>5</v>
      </c>
      <c r="R528" s="173">
        <v>0.5</v>
      </c>
      <c r="S528" s="175">
        <v>138000</v>
      </c>
      <c r="T528" s="173">
        <v>10</v>
      </c>
      <c r="U528" s="173">
        <v>1</v>
      </c>
      <c r="V528" s="173">
        <v>0</v>
      </c>
      <c r="W528" s="211"/>
      <c r="X528" s="173">
        <v>0</v>
      </c>
      <c r="Y528" s="175">
        <v>0</v>
      </c>
      <c r="Z528" s="174">
        <f>S528*R528*K528*EXP(-Definitions!$E$4*tidycapex!V528)*U528</f>
        <v>2967000</v>
      </c>
      <c r="AA528" s="174">
        <f>CEILING(Z528/Definitions!$F$10,10)</f>
        <v>58180</v>
      </c>
      <c r="AB528" s="176">
        <v>2</v>
      </c>
      <c r="AC528" s="177" t="s">
        <v>362</v>
      </c>
      <c r="AD528" s="177" t="s">
        <v>363</v>
      </c>
    </row>
    <row r="529" spans="1:30" s="8" customFormat="1" ht="84" x14ac:dyDescent="0.25">
      <c r="A529" s="170">
        <v>399</v>
      </c>
      <c r="B529" s="171" t="s">
        <v>320</v>
      </c>
      <c r="C529" s="171" t="s">
        <v>45</v>
      </c>
      <c r="D529" s="172">
        <v>2</v>
      </c>
      <c r="E529" s="171" t="s">
        <v>249</v>
      </c>
      <c r="F529" s="171" t="s">
        <v>138</v>
      </c>
      <c r="G529" s="171" t="s">
        <v>211</v>
      </c>
      <c r="H529" s="171" t="s">
        <v>212</v>
      </c>
      <c r="I529" s="171" t="s">
        <v>138</v>
      </c>
      <c r="J529" s="173">
        <v>2009</v>
      </c>
      <c r="K529" s="174">
        <v>43</v>
      </c>
      <c r="L529" s="211"/>
      <c r="M529" s="173" t="s">
        <v>321</v>
      </c>
      <c r="N529" s="173">
        <v>3</v>
      </c>
      <c r="O529" s="173">
        <v>1</v>
      </c>
      <c r="P529" s="173">
        <v>1</v>
      </c>
      <c r="Q529" s="173">
        <v>5</v>
      </c>
      <c r="R529" s="173">
        <v>1</v>
      </c>
      <c r="S529" s="175">
        <v>138000</v>
      </c>
      <c r="T529" s="173">
        <v>10</v>
      </c>
      <c r="U529" s="173">
        <v>1</v>
      </c>
      <c r="V529" s="173">
        <v>5</v>
      </c>
      <c r="W529" s="211"/>
      <c r="X529" s="173">
        <v>0</v>
      </c>
      <c r="Y529" s="175">
        <v>0</v>
      </c>
      <c r="Z529" s="174">
        <f>S529*R529*K529*EXP(-Definitions!$E$4*tidycapex!V529)*U529</f>
        <v>5934000</v>
      </c>
      <c r="AA529" s="174">
        <f>CEILING(Z529/Definitions!$F$10,10)</f>
        <v>116360</v>
      </c>
      <c r="AB529" s="176">
        <v>2</v>
      </c>
      <c r="AC529" s="177" t="s">
        <v>362</v>
      </c>
      <c r="AD529" s="177" t="s">
        <v>363</v>
      </c>
    </row>
    <row r="530" spans="1:30" s="8" customFormat="1" ht="24" x14ac:dyDescent="0.25">
      <c r="A530" s="170">
        <v>399</v>
      </c>
      <c r="B530" s="171" t="s">
        <v>320</v>
      </c>
      <c r="C530" s="171" t="s">
        <v>45</v>
      </c>
      <c r="D530" s="172">
        <v>2</v>
      </c>
      <c r="E530" s="171" t="s">
        <v>249</v>
      </c>
      <c r="F530" s="171" t="s">
        <v>138</v>
      </c>
      <c r="G530" s="171" t="s">
        <v>211</v>
      </c>
      <c r="H530" s="171" t="s">
        <v>212</v>
      </c>
      <c r="I530" s="171" t="s">
        <v>138</v>
      </c>
      <c r="J530" s="173">
        <v>2009</v>
      </c>
      <c r="K530" s="174">
        <v>43</v>
      </c>
      <c r="L530" s="211"/>
      <c r="M530" s="173" t="s">
        <v>321</v>
      </c>
      <c r="N530" s="173">
        <v>0</v>
      </c>
      <c r="O530" s="173">
        <v>1</v>
      </c>
      <c r="P530" s="173">
        <v>1</v>
      </c>
      <c r="Q530" s="173">
        <v>8</v>
      </c>
      <c r="R530" s="173">
        <v>1</v>
      </c>
      <c r="S530" s="175">
        <v>138000</v>
      </c>
      <c r="T530" s="173">
        <v>10</v>
      </c>
      <c r="U530" s="173">
        <v>1</v>
      </c>
      <c r="V530" s="173">
        <v>15</v>
      </c>
      <c r="W530" s="211"/>
      <c r="X530" s="173">
        <v>0</v>
      </c>
      <c r="Y530" s="211">
        <v>0</v>
      </c>
      <c r="Z530" s="174">
        <f>S530*R530*K530*EXP(-Definitions!$E$4*tidycapex!V530)*U530</f>
        <v>5934000</v>
      </c>
      <c r="AA530" s="174">
        <f>CEILING(Z530/Definitions!$F$10,10)</f>
        <v>116360</v>
      </c>
      <c r="AB530" s="176">
        <v>2</v>
      </c>
      <c r="AC530" s="177" t="s">
        <v>215</v>
      </c>
      <c r="AD530" s="177" t="s">
        <v>324</v>
      </c>
    </row>
    <row r="531" spans="1:30" s="8" customFormat="1" ht="24" x14ac:dyDescent="0.25">
      <c r="A531" s="170">
        <v>399</v>
      </c>
      <c r="B531" s="171" t="s">
        <v>320</v>
      </c>
      <c r="C531" s="171" t="s">
        <v>45</v>
      </c>
      <c r="D531" s="172">
        <v>2</v>
      </c>
      <c r="E531" s="171" t="s">
        <v>249</v>
      </c>
      <c r="F531" s="171" t="s">
        <v>138</v>
      </c>
      <c r="G531" s="171" t="s">
        <v>211</v>
      </c>
      <c r="H531" s="171" t="s">
        <v>212</v>
      </c>
      <c r="I531" s="171" t="s">
        <v>138</v>
      </c>
      <c r="J531" s="173">
        <v>2009</v>
      </c>
      <c r="K531" s="174">
        <v>43</v>
      </c>
      <c r="L531" s="211"/>
      <c r="M531" s="173" t="s">
        <v>321</v>
      </c>
      <c r="N531" s="173">
        <v>0</v>
      </c>
      <c r="O531" s="173">
        <v>1</v>
      </c>
      <c r="P531" s="173">
        <v>1</v>
      </c>
      <c r="Q531" s="173">
        <v>8</v>
      </c>
      <c r="R531" s="173">
        <v>1</v>
      </c>
      <c r="S531" s="175">
        <v>138000</v>
      </c>
      <c r="T531" s="173">
        <v>10</v>
      </c>
      <c r="U531" s="173">
        <v>1</v>
      </c>
      <c r="V531" s="173">
        <v>25</v>
      </c>
      <c r="W531" s="211"/>
      <c r="X531" s="173">
        <v>0</v>
      </c>
      <c r="Y531" s="175">
        <v>0</v>
      </c>
      <c r="Z531" s="174">
        <f>S531*R531*K531*EXP(-Definitions!$E$4*tidycapex!V531)*U531</f>
        <v>5934000</v>
      </c>
      <c r="AA531" s="174">
        <f>CEILING(Z531/Definitions!$F$10,10)</f>
        <v>116360</v>
      </c>
      <c r="AB531" s="176">
        <v>2</v>
      </c>
      <c r="AC531" s="177" t="s">
        <v>215</v>
      </c>
      <c r="AD531" s="177" t="s">
        <v>324</v>
      </c>
    </row>
    <row r="532" spans="1:30" s="8" customFormat="1" ht="60" x14ac:dyDescent="0.25">
      <c r="A532" s="170">
        <v>400</v>
      </c>
      <c r="B532" s="171" t="s">
        <v>560</v>
      </c>
      <c r="C532" s="171" t="s">
        <v>45</v>
      </c>
      <c r="D532" s="172">
        <v>2</v>
      </c>
      <c r="E532" s="171" t="s">
        <v>249</v>
      </c>
      <c r="F532" s="171" t="s">
        <v>138</v>
      </c>
      <c r="G532" s="171" t="s">
        <v>217</v>
      </c>
      <c r="H532" s="171" t="s">
        <v>218</v>
      </c>
      <c r="I532" s="171" t="s">
        <v>138</v>
      </c>
      <c r="J532" s="173">
        <v>2009</v>
      </c>
      <c r="K532" s="174">
        <v>845</v>
      </c>
      <c r="L532" s="211"/>
      <c r="M532" s="173" t="s">
        <v>139</v>
      </c>
      <c r="N532" s="173">
        <v>3</v>
      </c>
      <c r="O532" s="173">
        <v>2</v>
      </c>
      <c r="P532" s="173">
        <v>1</v>
      </c>
      <c r="Q532" s="173">
        <v>5</v>
      </c>
      <c r="R532" s="173">
        <v>1</v>
      </c>
      <c r="S532" s="175">
        <v>1000</v>
      </c>
      <c r="T532" s="173">
        <v>25</v>
      </c>
      <c r="U532" s="173">
        <v>1</v>
      </c>
      <c r="V532" s="173">
        <v>0</v>
      </c>
      <c r="W532" s="211"/>
      <c r="X532" s="173">
        <v>0</v>
      </c>
      <c r="Y532" s="175">
        <v>0</v>
      </c>
      <c r="Z532" s="174">
        <f>S532*R532*K532*EXP(-Definitions!$E$4*tidycapex!V532)*U532</f>
        <v>845000</v>
      </c>
      <c r="AA532" s="174">
        <f>CEILING(Z532/Definitions!$F$10,10)</f>
        <v>16570</v>
      </c>
      <c r="AB532" s="176">
        <v>2</v>
      </c>
      <c r="AC532" s="177" t="s">
        <v>219</v>
      </c>
      <c r="AD532" s="177" t="s">
        <v>220</v>
      </c>
    </row>
    <row r="533" spans="1:30" s="8" customFormat="1" ht="72" x14ac:dyDescent="0.25">
      <c r="A533" s="170">
        <v>401</v>
      </c>
      <c r="B533" s="171" t="s">
        <v>221</v>
      </c>
      <c r="C533" s="171" t="s">
        <v>45</v>
      </c>
      <c r="D533" s="172">
        <v>2</v>
      </c>
      <c r="E533" s="171" t="s">
        <v>249</v>
      </c>
      <c r="F533" s="171" t="s">
        <v>138</v>
      </c>
      <c r="G533" s="171" t="s">
        <v>217</v>
      </c>
      <c r="H533" s="171" t="s">
        <v>218</v>
      </c>
      <c r="I533" s="171" t="s">
        <v>138</v>
      </c>
      <c r="J533" s="173">
        <v>2009</v>
      </c>
      <c r="K533" s="174">
        <v>845</v>
      </c>
      <c r="L533" s="211"/>
      <c r="M533" s="173" t="s">
        <v>139</v>
      </c>
      <c r="N533" s="173">
        <v>3</v>
      </c>
      <c r="O533" s="173">
        <v>2</v>
      </c>
      <c r="P533" s="173">
        <v>1</v>
      </c>
      <c r="Q533" s="173">
        <v>5</v>
      </c>
      <c r="R533" s="173">
        <v>1</v>
      </c>
      <c r="S533" s="175">
        <v>2000</v>
      </c>
      <c r="T533" s="173">
        <v>25</v>
      </c>
      <c r="U533" s="173">
        <v>1</v>
      </c>
      <c r="V533" s="173">
        <v>0</v>
      </c>
      <c r="W533" s="211"/>
      <c r="X533" s="173">
        <v>0</v>
      </c>
      <c r="Y533" s="175">
        <v>0</v>
      </c>
      <c r="Z533" s="174">
        <f>S533*R533*K533*EXP(-Definitions!$E$4*tidycapex!V533)*U533</f>
        <v>1690000</v>
      </c>
      <c r="AA533" s="174">
        <f>CEILING(Z533/Definitions!$F$10,10)</f>
        <v>33140</v>
      </c>
      <c r="AB533" s="176">
        <v>2</v>
      </c>
      <c r="AC533" s="177" t="s">
        <v>552</v>
      </c>
      <c r="AD533" s="177" t="s">
        <v>222</v>
      </c>
    </row>
    <row r="534" spans="1:30" s="8" customFormat="1" ht="36" x14ac:dyDescent="0.25">
      <c r="A534" s="170">
        <v>402</v>
      </c>
      <c r="B534" s="171" t="s">
        <v>224</v>
      </c>
      <c r="C534" s="171" t="s">
        <v>45</v>
      </c>
      <c r="D534" s="172" t="s">
        <v>225</v>
      </c>
      <c r="E534" s="171" t="s">
        <v>249</v>
      </c>
      <c r="F534" s="171" t="s">
        <v>138</v>
      </c>
      <c r="G534" s="171" t="s">
        <v>226</v>
      </c>
      <c r="H534" s="171" t="s">
        <v>226</v>
      </c>
      <c r="I534" s="171" t="s">
        <v>138</v>
      </c>
      <c r="J534" s="173">
        <v>2009</v>
      </c>
      <c r="K534" s="174">
        <v>845</v>
      </c>
      <c r="L534" s="211"/>
      <c r="M534" s="173" t="s">
        <v>139</v>
      </c>
      <c r="N534" s="173">
        <v>3</v>
      </c>
      <c r="O534" s="173">
        <v>1</v>
      </c>
      <c r="P534" s="173">
        <v>1</v>
      </c>
      <c r="Q534" s="173">
        <v>1</v>
      </c>
      <c r="R534" s="173">
        <v>1</v>
      </c>
      <c r="S534" s="175">
        <v>2800</v>
      </c>
      <c r="T534" s="173">
        <v>50</v>
      </c>
      <c r="U534" s="173">
        <v>0</v>
      </c>
      <c r="V534" s="173">
        <v>0</v>
      </c>
      <c r="W534" s="211"/>
      <c r="X534" s="173">
        <v>1</v>
      </c>
      <c r="Y534" s="175">
        <v>10000</v>
      </c>
      <c r="Z534" s="174">
        <f>S534*R534*K534*EXP(-Definitions!$E$4*tidycapex!V534)*U534</f>
        <v>0</v>
      </c>
      <c r="AA534" s="174">
        <f>CEILING(Z534/Definitions!$F$10,10)</f>
        <v>0</v>
      </c>
      <c r="AB534" s="176">
        <v>0</v>
      </c>
      <c r="AC534" s="177" t="s">
        <v>554</v>
      </c>
      <c r="AD534" s="177" t="s">
        <v>573</v>
      </c>
    </row>
    <row r="535" spans="1:30" s="8" customFormat="1" ht="84" x14ac:dyDescent="0.25">
      <c r="A535" s="170">
        <v>403</v>
      </c>
      <c r="B535" s="171" t="s">
        <v>233</v>
      </c>
      <c r="C535" s="171" t="s">
        <v>45</v>
      </c>
      <c r="D535" s="172" t="s">
        <v>225</v>
      </c>
      <c r="E535" s="171" t="s">
        <v>249</v>
      </c>
      <c r="F535" s="171" t="s">
        <v>138</v>
      </c>
      <c r="G535" s="171" t="s">
        <v>364</v>
      </c>
      <c r="H535" s="171" t="s">
        <v>364</v>
      </c>
      <c r="I535" s="171" t="s">
        <v>138</v>
      </c>
      <c r="J535" s="173">
        <v>2009</v>
      </c>
      <c r="K535" s="174">
        <v>1</v>
      </c>
      <c r="L535" s="211"/>
      <c r="M535" s="173" t="s">
        <v>236</v>
      </c>
      <c r="N535" s="173">
        <v>3</v>
      </c>
      <c r="O535" s="173">
        <v>2</v>
      </c>
      <c r="P535" s="173">
        <v>1</v>
      </c>
      <c r="Q535" s="173">
        <v>5</v>
      </c>
      <c r="R535" s="173">
        <v>1</v>
      </c>
      <c r="S535" s="175">
        <v>1013400</v>
      </c>
      <c r="T535" s="173">
        <v>0</v>
      </c>
      <c r="U535" s="173">
        <v>1</v>
      </c>
      <c r="V535" s="173">
        <v>0</v>
      </c>
      <c r="W535" s="211"/>
      <c r="X535" s="173">
        <v>0</v>
      </c>
      <c r="Y535" s="175">
        <v>0</v>
      </c>
      <c r="Z535" s="174">
        <f>S535*R535*K535*EXP(-Definitions!$E$4*tidycapex!V535)*U535</f>
        <v>1013400</v>
      </c>
      <c r="AA535" s="174">
        <f>CEILING(Z535/Definitions!$F$10,10)</f>
        <v>19880</v>
      </c>
      <c r="AB535" s="176">
        <v>1</v>
      </c>
      <c r="AC535" s="177" t="s">
        <v>607</v>
      </c>
      <c r="AD535" s="177" t="s">
        <v>607</v>
      </c>
    </row>
    <row r="536" spans="1:30" s="8" customFormat="1" ht="24" x14ac:dyDescent="0.25">
      <c r="A536" s="170">
        <v>404</v>
      </c>
      <c r="B536" s="171" t="s">
        <v>238</v>
      </c>
      <c r="C536" s="171" t="s">
        <v>45</v>
      </c>
      <c r="D536" s="172" t="s">
        <v>236</v>
      </c>
      <c r="E536" s="171" t="s">
        <v>249</v>
      </c>
      <c r="F536" s="171" t="s">
        <v>138</v>
      </c>
      <c r="G536" s="171" t="s">
        <v>239</v>
      </c>
      <c r="H536" s="171" t="s">
        <v>524</v>
      </c>
      <c r="I536" s="171" t="s">
        <v>138</v>
      </c>
      <c r="J536" s="173">
        <v>2009</v>
      </c>
      <c r="K536" s="174">
        <v>1</v>
      </c>
      <c r="L536" s="211"/>
      <c r="M536" s="173" t="s">
        <v>236</v>
      </c>
      <c r="N536" s="173">
        <v>0</v>
      </c>
      <c r="O536" s="173">
        <v>1</v>
      </c>
      <c r="P536" s="173">
        <v>1</v>
      </c>
      <c r="Q536" s="173">
        <v>9</v>
      </c>
      <c r="R536" s="173">
        <v>1</v>
      </c>
      <c r="S536" s="175">
        <v>1368100</v>
      </c>
      <c r="T536" s="173">
        <v>0</v>
      </c>
      <c r="U536" s="173">
        <v>1</v>
      </c>
      <c r="V536" s="173">
        <v>0</v>
      </c>
      <c r="W536" s="211"/>
      <c r="X536" s="173">
        <v>0</v>
      </c>
      <c r="Y536" s="175">
        <v>0</v>
      </c>
      <c r="Z536" s="174">
        <f>S536*R536*K536*EXP(-Definitions!$E$4*tidycapex!V536)*U536</f>
        <v>1368100</v>
      </c>
      <c r="AA536" s="174">
        <f>CEILING(Z536/Definitions!$F$10,10)</f>
        <v>26830</v>
      </c>
      <c r="AB536" s="176">
        <v>1</v>
      </c>
      <c r="AC536" s="177" t="s">
        <v>240</v>
      </c>
      <c r="AD536" s="177" t="s">
        <v>241</v>
      </c>
    </row>
    <row r="537" spans="1:30" s="8" customFormat="1" ht="36" x14ac:dyDescent="0.25">
      <c r="A537" s="170">
        <v>405</v>
      </c>
      <c r="B537" s="171" t="s">
        <v>242</v>
      </c>
      <c r="C537" s="171" t="s">
        <v>45</v>
      </c>
      <c r="D537" s="172" t="s">
        <v>236</v>
      </c>
      <c r="E537" s="171" t="s">
        <v>249</v>
      </c>
      <c r="F537" s="171" t="s">
        <v>138</v>
      </c>
      <c r="G537" s="171" t="s">
        <v>243</v>
      </c>
      <c r="H537" s="171" t="s">
        <v>524</v>
      </c>
      <c r="I537" s="171" t="s">
        <v>138</v>
      </c>
      <c r="J537" s="173">
        <v>2009</v>
      </c>
      <c r="K537" s="174">
        <v>1</v>
      </c>
      <c r="L537" s="211"/>
      <c r="M537" s="173" t="s">
        <v>236</v>
      </c>
      <c r="N537" s="173">
        <v>0</v>
      </c>
      <c r="O537" s="173">
        <v>1</v>
      </c>
      <c r="P537" s="173">
        <v>1</v>
      </c>
      <c r="Q537" s="173">
        <v>9</v>
      </c>
      <c r="R537" s="173">
        <v>1</v>
      </c>
      <c r="S537" s="175">
        <v>1504900</v>
      </c>
      <c r="T537" s="173">
        <v>0</v>
      </c>
      <c r="U537" s="173">
        <v>1</v>
      </c>
      <c r="V537" s="173">
        <v>0</v>
      </c>
      <c r="W537" s="211"/>
      <c r="X537" s="173">
        <v>0</v>
      </c>
      <c r="Y537" s="175">
        <v>0</v>
      </c>
      <c r="Z537" s="174">
        <f>S537*R537*K537*EXP(-Definitions!$E$4*tidycapex!V537)*U537</f>
        <v>1504900</v>
      </c>
      <c r="AA537" s="174">
        <f>CEILING(Z537/Definitions!$F$10,10)</f>
        <v>29510</v>
      </c>
      <c r="AB537" s="176">
        <v>1</v>
      </c>
      <c r="AC537" s="177" t="s">
        <v>244</v>
      </c>
      <c r="AD537" s="177" t="s">
        <v>567</v>
      </c>
    </row>
    <row r="538" spans="1:30" s="8" customFormat="1" ht="48" x14ac:dyDescent="0.25">
      <c r="A538" s="170">
        <v>406</v>
      </c>
      <c r="B538" s="171" t="s">
        <v>245</v>
      </c>
      <c r="C538" s="171" t="s">
        <v>45</v>
      </c>
      <c r="D538" s="172" t="s">
        <v>236</v>
      </c>
      <c r="E538" s="171" t="s">
        <v>249</v>
      </c>
      <c r="F538" s="171" t="s">
        <v>138</v>
      </c>
      <c r="G538" s="171" t="s">
        <v>246</v>
      </c>
      <c r="H538" s="171" t="s">
        <v>524</v>
      </c>
      <c r="I538" s="171" t="s">
        <v>138</v>
      </c>
      <c r="J538" s="173">
        <v>2009</v>
      </c>
      <c r="K538" s="174">
        <v>1</v>
      </c>
      <c r="L538" s="211"/>
      <c r="M538" s="173" t="s">
        <v>236</v>
      </c>
      <c r="N538" s="173">
        <v>0</v>
      </c>
      <c r="O538" s="173">
        <v>1</v>
      </c>
      <c r="P538" s="173">
        <v>1</v>
      </c>
      <c r="Q538" s="173">
        <v>9</v>
      </c>
      <c r="R538" s="173">
        <v>1</v>
      </c>
      <c r="S538" s="175">
        <v>827700</v>
      </c>
      <c r="T538" s="173">
        <v>0</v>
      </c>
      <c r="U538" s="173">
        <v>1</v>
      </c>
      <c r="V538" s="173">
        <v>0</v>
      </c>
      <c r="W538" s="211"/>
      <c r="X538" s="173">
        <v>0</v>
      </c>
      <c r="Y538" s="175">
        <v>0</v>
      </c>
      <c r="Z538" s="174">
        <f>S538*R538*K538*EXP(-Definitions!$E$4*tidycapex!V538)*U538</f>
        <v>827700</v>
      </c>
      <c r="AA538" s="174">
        <f>CEILING(Z538/Definitions!$F$10,10)</f>
        <v>16230</v>
      </c>
      <c r="AB538" s="176">
        <v>1</v>
      </c>
      <c r="AC538" s="177" t="s">
        <v>247</v>
      </c>
      <c r="AD538" s="177" t="s">
        <v>568</v>
      </c>
    </row>
    <row r="539" spans="1:30" s="8" customFormat="1" ht="48" x14ac:dyDescent="0.25">
      <c r="A539" s="170">
        <v>407</v>
      </c>
      <c r="B539" s="171" t="s">
        <v>248</v>
      </c>
      <c r="C539" s="171" t="s">
        <v>117</v>
      </c>
      <c r="D539" s="172">
        <v>1</v>
      </c>
      <c r="E539" s="171" t="s">
        <v>249</v>
      </c>
      <c r="F539" s="171" t="s">
        <v>138</v>
      </c>
      <c r="G539" s="171" t="s">
        <v>217</v>
      </c>
      <c r="H539" s="171" t="s">
        <v>218</v>
      </c>
      <c r="I539" s="171" t="s">
        <v>138</v>
      </c>
      <c r="J539" s="173">
        <v>2009</v>
      </c>
      <c r="K539" s="174">
        <v>1</v>
      </c>
      <c r="L539" s="211"/>
      <c r="M539" s="173" t="s">
        <v>236</v>
      </c>
      <c r="N539" s="173">
        <v>0</v>
      </c>
      <c r="O539" s="173">
        <v>1</v>
      </c>
      <c r="P539" s="173">
        <v>1</v>
      </c>
      <c r="Q539" s="173">
        <v>8</v>
      </c>
      <c r="R539" s="173">
        <v>1</v>
      </c>
      <c r="S539" s="175">
        <v>24900</v>
      </c>
      <c r="T539" s="173">
        <v>25</v>
      </c>
      <c r="U539" s="173">
        <v>1</v>
      </c>
      <c r="V539" s="173">
        <v>11</v>
      </c>
      <c r="W539" s="211"/>
      <c r="X539" s="173">
        <v>1</v>
      </c>
      <c r="Y539" s="175">
        <v>490</v>
      </c>
      <c r="Z539" s="174">
        <f>S539*R539*K539*EXP(-Definitions!$E$4*tidycapex!V539)*U539</f>
        <v>24900</v>
      </c>
      <c r="AA539" s="174">
        <f>CEILING(Z539/Definitions!$F$10,10)</f>
        <v>490</v>
      </c>
      <c r="AB539" s="176">
        <v>1</v>
      </c>
      <c r="AC539" s="177" t="s">
        <v>250</v>
      </c>
      <c r="AD539" s="177" t="s">
        <v>569</v>
      </c>
    </row>
    <row r="540" spans="1:30" s="8" customFormat="1" ht="36" x14ac:dyDescent="0.25">
      <c r="A540" s="170">
        <v>408</v>
      </c>
      <c r="B540" s="171" t="s">
        <v>251</v>
      </c>
      <c r="C540" s="171" t="s">
        <v>117</v>
      </c>
      <c r="D540" s="172">
        <v>1</v>
      </c>
      <c r="E540" s="171" t="s">
        <v>249</v>
      </c>
      <c r="F540" s="171" t="s">
        <v>138</v>
      </c>
      <c r="G540" s="171" t="s">
        <v>217</v>
      </c>
      <c r="H540" s="171" t="s">
        <v>218</v>
      </c>
      <c r="I540" s="171" t="s">
        <v>138</v>
      </c>
      <c r="J540" s="173">
        <v>2009</v>
      </c>
      <c r="K540" s="174">
        <v>1</v>
      </c>
      <c r="L540" s="211"/>
      <c r="M540" s="173" t="s">
        <v>236</v>
      </c>
      <c r="N540" s="173">
        <v>0</v>
      </c>
      <c r="O540" s="173">
        <v>1</v>
      </c>
      <c r="P540" s="173">
        <v>1</v>
      </c>
      <c r="Q540" s="173">
        <v>3</v>
      </c>
      <c r="R540" s="173">
        <v>1</v>
      </c>
      <c r="S540" s="175">
        <v>500000</v>
      </c>
      <c r="T540" s="173">
        <v>25</v>
      </c>
      <c r="U540" s="173">
        <v>1</v>
      </c>
      <c r="V540" s="173">
        <v>0</v>
      </c>
      <c r="W540" s="211"/>
      <c r="X540" s="173">
        <v>0</v>
      </c>
      <c r="Y540" s="175"/>
      <c r="Z540" s="174">
        <f>S540*R540*K540*EXP(-Definitions!$E$4*tidycapex!V540)*U540</f>
        <v>500000</v>
      </c>
      <c r="AA540" s="174">
        <f>CEILING(Z540/Definitions!$F$10,10)</f>
        <v>9810</v>
      </c>
      <c r="AB540" s="176">
        <v>1</v>
      </c>
      <c r="AC540" s="177" t="s">
        <v>570</v>
      </c>
      <c r="AD540" s="177" t="s">
        <v>571</v>
      </c>
    </row>
    <row r="541" spans="1:30" s="8" customFormat="1" ht="108" x14ac:dyDescent="0.25">
      <c r="A541" s="170">
        <v>409</v>
      </c>
      <c r="B541" s="171" t="s">
        <v>252</v>
      </c>
      <c r="C541" s="171" t="s">
        <v>117</v>
      </c>
      <c r="D541" s="172">
        <v>1</v>
      </c>
      <c r="E541" s="171" t="s">
        <v>249</v>
      </c>
      <c r="F541" s="171" t="s">
        <v>138</v>
      </c>
      <c r="G541" s="171" t="s">
        <v>364</v>
      </c>
      <c r="H541" s="171" t="s">
        <v>364</v>
      </c>
      <c r="I541" s="171" t="s">
        <v>138</v>
      </c>
      <c r="J541" s="173">
        <v>2009</v>
      </c>
      <c r="K541" s="174">
        <v>890</v>
      </c>
      <c r="L541" s="211"/>
      <c r="M541" s="173" t="s">
        <v>139</v>
      </c>
      <c r="N541" s="173">
        <v>0</v>
      </c>
      <c r="O541" s="173">
        <v>1</v>
      </c>
      <c r="P541" s="173">
        <v>1</v>
      </c>
      <c r="Q541" s="173">
        <v>5</v>
      </c>
      <c r="R541" s="173">
        <v>1</v>
      </c>
      <c r="S541" s="175">
        <v>1000</v>
      </c>
      <c r="T541" s="173">
        <v>0</v>
      </c>
      <c r="U541" s="173">
        <v>1</v>
      </c>
      <c r="V541" s="173">
        <v>0</v>
      </c>
      <c r="W541" s="211"/>
      <c r="X541" s="173">
        <v>0</v>
      </c>
      <c r="Y541" s="175">
        <v>0</v>
      </c>
      <c r="Z541" s="174">
        <f>S541*R541*K541*EXP(-Definitions!$E$4*tidycapex!V541)*U541</f>
        <v>890000</v>
      </c>
      <c r="AA541" s="174">
        <f>CEILING(Z541/Definitions!$F$10,10)</f>
        <v>17460</v>
      </c>
      <c r="AB541" s="176">
        <v>1</v>
      </c>
      <c r="AC541" s="177" t="s">
        <v>253</v>
      </c>
      <c r="AD541" s="177" t="s">
        <v>254</v>
      </c>
    </row>
    <row r="542" spans="1:30" s="8" customFormat="1" ht="24" x14ac:dyDescent="0.25">
      <c r="A542" s="170">
        <v>410</v>
      </c>
      <c r="B542" s="171" t="s">
        <v>238</v>
      </c>
      <c r="C542" s="171" t="s">
        <v>117</v>
      </c>
      <c r="D542" s="172" t="s">
        <v>236</v>
      </c>
      <c r="E542" s="171" t="s">
        <v>249</v>
      </c>
      <c r="F542" s="171" t="s">
        <v>138</v>
      </c>
      <c r="G542" s="171" t="s">
        <v>239</v>
      </c>
      <c r="H542" s="171" t="s">
        <v>524</v>
      </c>
      <c r="I542" s="171" t="s">
        <v>138</v>
      </c>
      <c r="J542" s="173">
        <v>2009</v>
      </c>
      <c r="K542" s="174">
        <v>1</v>
      </c>
      <c r="L542" s="211"/>
      <c r="M542" s="173" t="s">
        <v>236</v>
      </c>
      <c r="N542" s="173">
        <v>0</v>
      </c>
      <c r="O542" s="173">
        <v>1</v>
      </c>
      <c r="P542" s="173">
        <v>1</v>
      </c>
      <c r="Q542" s="173">
        <v>9</v>
      </c>
      <c r="R542" s="173">
        <v>1</v>
      </c>
      <c r="S542" s="175">
        <v>139000</v>
      </c>
      <c r="T542" s="173">
        <v>0</v>
      </c>
      <c r="U542" s="173">
        <v>1</v>
      </c>
      <c r="V542" s="173">
        <v>0</v>
      </c>
      <c r="W542" s="211"/>
      <c r="X542" s="173">
        <v>0</v>
      </c>
      <c r="Y542" s="175">
        <v>0</v>
      </c>
      <c r="Z542" s="174">
        <f>S542*R542*K542*EXP(-Definitions!$E$4*tidycapex!V542)*U542</f>
        <v>139000</v>
      </c>
      <c r="AA542" s="174">
        <f>CEILING(Z542/Definitions!$F$10,10)</f>
        <v>2730</v>
      </c>
      <c r="AB542" s="176">
        <v>1</v>
      </c>
      <c r="AC542" s="177" t="s">
        <v>240</v>
      </c>
      <c r="AD542" s="177" t="s">
        <v>241</v>
      </c>
    </row>
    <row r="543" spans="1:30" s="8" customFormat="1" ht="36" x14ac:dyDescent="0.25">
      <c r="A543" s="170">
        <v>411</v>
      </c>
      <c r="B543" s="171" t="s">
        <v>242</v>
      </c>
      <c r="C543" s="171" t="s">
        <v>117</v>
      </c>
      <c r="D543" s="172" t="s">
        <v>236</v>
      </c>
      <c r="E543" s="171" t="s">
        <v>249</v>
      </c>
      <c r="F543" s="171" t="s">
        <v>138</v>
      </c>
      <c r="G543" s="171" t="s">
        <v>243</v>
      </c>
      <c r="H543" s="171" t="s">
        <v>524</v>
      </c>
      <c r="I543" s="171" t="s">
        <v>138</v>
      </c>
      <c r="J543" s="173">
        <v>2009</v>
      </c>
      <c r="K543" s="174">
        <v>1</v>
      </c>
      <c r="L543" s="211"/>
      <c r="M543" s="173" t="s">
        <v>236</v>
      </c>
      <c r="N543" s="173">
        <v>0</v>
      </c>
      <c r="O543" s="173">
        <v>1</v>
      </c>
      <c r="P543" s="173">
        <v>1</v>
      </c>
      <c r="Q543" s="173">
        <v>9</v>
      </c>
      <c r="R543" s="173">
        <v>1</v>
      </c>
      <c r="S543" s="175">
        <v>152900</v>
      </c>
      <c r="T543" s="173">
        <v>0</v>
      </c>
      <c r="U543" s="173">
        <v>1</v>
      </c>
      <c r="V543" s="173">
        <v>0</v>
      </c>
      <c r="W543" s="211"/>
      <c r="X543" s="173">
        <v>0</v>
      </c>
      <c r="Y543" s="175">
        <v>0</v>
      </c>
      <c r="Z543" s="174">
        <f>S543*R543*K543*EXP(-Definitions!$E$4*tidycapex!V543)*U543</f>
        <v>152900</v>
      </c>
      <c r="AA543" s="174">
        <f>CEILING(Z543/Definitions!$F$10,10)</f>
        <v>3000</v>
      </c>
      <c r="AB543" s="176">
        <v>1</v>
      </c>
      <c r="AC543" s="177" t="s">
        <v>244</v>
      </c>
      <c r="AD543" s="177" t="s">
        <v>567</v>
      </c>
    </row>
    <row r="544" spans="1:30" s="8" customFormat="1" ht="48" x14ac:dyDescent="0.25">
      <c r="A544" s="170">
        <v>412</v>
      </c>
      <c r="B544" s="171" t="s">
        <v>245</v>
      </c>
      <c r="C544" s="171" t="s">
        <v>117</v>
      </c>
      <c r="D544" s="172" t="s">
        <v>236</v>
      </c>
      <c r="E544" s="171" t="s">
        <v>249</v>
      </c>
      <c r="F544" s="171" t="s">
        <v>138</v>
      </c>
      <c r="G544" s="171" t="s">
        <v>246</v>
      </c>
      <c r="H544" s="171" t="s">
        <v>524</v>
      </c>
      <c r="I544" s="171" t="s">
        <v>138</v>
      </c>
      <c r="J544" s="173">
        <v>2009</v>
      </c>
      <c r="K544" s="174">
        <v>1</v>
      </c>
      <c r="L544" s="211"/>
      <c r="M544" s="173" t="s">
        <v>236</v>
      </c>
      <c r="N544" s="173">
        <v>0</v>
      </c>
      <c r="O544" s="173">
        <v>1</v>
      </c>
      <c r="P544" s="173">
        <v>1</v>
      </c>
      <c r="Q544" s="173">
        <v>9</v>
      </c>
      <c r="R544" s="173">
        <v>1</v>
      </c>
      <c r="S544" s="175">
        <v>84100</v>
      </c>
      <c r="T544" s="173">
        <v>0</v>
      </c>
      <c r="U544" s="173">
        <v>1</v>
      </c>
      <c r="V544" s="173">
        <v>0</v>
      </c>
      <c r="W544" s="211"/>
      <c r="X544" s="173">
        <v>0</v>
      </c>
      <c r="Y544" s="211">
        <v>0</v>
      </c>
      <c r="Z544" s="174">
        <f>S544*R544*K544*EXP(-Definitions!$E$4*tidycapex!V544)*U544</f>
        <v>84100</v>
      </c>
      <c r="AA544" s="174">
        <f>CEILING(Z544/Definitions!$F$10,10)</f>
        <v>1650</v>
      </c>
      <c r="AB544" s="176">
        <v>1</v>
      </c>
      <c r="AC544" s="177" t="s">
        <v>247</v>
      </c>
      <c r="AD544" s="177" t="s">
        <v>568</v>
      </c>
    </row>
    <row r="545" spans="1:30" s="8" customFormat="1" ht="48" x14ac:dyDescent="0.25">
      <c r="A545" s="170">
        <v>413</v>
      </c>
      <c r="B545" s="171" t="s">
        <v>248</v>
      </c>
      <c r="C545" s="171" t="s">
        <v>115</v>
      </c>
      <c r="D545" s="172">
        <v>1</v>
      </c>
      <c r="E545" s="171" t="s">
        <v>249</v>
      </c>
      <c r="F545" s="171" t="s">
        <v>138</v>
      </c>
      <c r="G545" s="171" t="s">
        <v>217</v>
      </c>
      <c r="H545" s="171" t="s">
        <v>218</v>
      </c>
      <c r="I545" s="171" t="s">
        <v>138</v>
      </c>
      <c r="J545" s="173">
        <v>2009</v>
      </c>
      <c r="K545" s="174">
        <v>1</v>
      </c>
      <c r="L545" s="211"/>
      <c r="M545" s="173" t="s">
        <v>236</v>
      </c>
      <c r="N545" s="173">
        <v>0</v>
      </c>
      <c r="O545" s="173">
        <v>1</v>
      </c>
      <c r="P545" s="173">
        <v>1</v>
      </c>
      <c r="Q545" s="173">
        <v>8</v>
      </c>
      <c r="R545" s="173">
        <v>1</v>
      </c>
      <c r="S545" s="175">
        <v>24900</v>
      </c>
      <c r="T545" s="173">
        <v>25</v>
      </c>
      <c r="U545" s="173">
        <v>1</v>
      </c>
      <c r="V545" s="173">
        <v>11</v>
      </c>
      <c r="W545" s="211"/>
      <c r="X545" s="173">
        <v>0</v>
      </c>
      <c r="Y545" s="175">
        <v>0</v>
      </c>
      <c r="Z545" s="174">
        <f>S545*R545*K545*EXP(-Definitions!$E$4*tidycapex!V545)*U545</f>
        <v>24900</v>
      </c>
      <c r="AA545" s="174">
        <f>CEILING(Z545/Definitions!$F$10,10)</f>
        <v>490</v>
      </c>
      <c r="AB545" s="176">
        <v>1</v>
      </c>
      <c r="AC545" s="177" t="s">
        <v>250</v>
      </c>
      <c r="AD545" s="177" t="s">
        <v>569</v>
      </c>
    </row>
    <row r="546" spans="1:30" s="8" customFormat="1" ht="36" x14ac:dyDescent="0.25">
      <c r="A546" s="170">
        <v>414</v>
      </c>
      <c r="B546" s="171" t="s">
        <v>251</v>
      </c>
      <c r="C546" s="171" t="s">
        <v>115</v>
      </c>
      <c r="D546" s="172">
        <v>1</v>
      </c>
      <c r="E546" s="171" t="s">
        <v>249</v>
      </c>
      <c r="F546" s="171" t="s">
        <v>138</v>
      </c>
      <c r="G546" s="171" t="s">
        <v>217</v>
      </c>
      <c r="H546" s="171" t="s">
        <v>218</v>
      </c>
      <c r="I546" s="171" t="s">
        <v>138</v>
      </c>
      <c r="J546" s="173">
        <v>2009</v>
      </c>
      <c r="K546" s="174">
        <v>1</v>
      </c>
      <c r="L546" s="211"/>
      <c r="M546" s="173" t="s">
        <v>236</v>
      </c>
      <c r="N546" s="173">
        <v>0</v>
      </c>
      <c r="O546" s="173">
        <v>1</v>
      </c>
      <c r="P546" s="173">
        <v>1</v>
      </c>
      <c r="Q546" s="173">
        <v>3</v>
      </c>
      <c r="R546" s="173">
        <v>1</v>
      </c>
      <c r="S546" s="175">
        <v>500000</v>
      </c>
      <c r="T546" s="173">
        <v>25</v>
      </c>
      <c r="U546" s="173">
        <v>1</v>
      </c>
      <c r="V546" s="173">
        <v>0</v>
      </c>
      <c r="W546" s="211"/>
      <c r="X546" s="173">
        <v>0</v>
      </c>
      <c r="Y546" s="175"/>
      <c r="Z546" s="174">
        <f>S546*R546*K546*EXP(-Definitions!$E$4*tidycapex!V546)*U546</f>
        <v>500000</v>
      </c>
      <c r="AA546" s="174">
        <f>CEILING(Z546/Definitions!$F$10,10)</f>
        <v>9810</v>
      </c>
      <c r="AB546" s="176">
        <v>1</v>
      </c>
      <c r="AC546" s="177" t="s">
        <v>570</v>
      </c>
      <c r="AD546" s="177" t="s">
        <v>571</v>
      </c>
    </row>
    <row r="547" spans="1:30" s="8" customFormat="1" ht="108" x14ac:dyDescent="0.25">
      <c r="A547" s="170">
        <v>415</v>
      </c>
      <c r="B547" s="171" t="s">
        <v>252</v>
      </c>
      <c r="C547" s="171" t="s">
        <v>115</v>
      </c>
      <c r="D547" s="172">
        <v>1</v>
      </c>
      <c r="E547" s="171" t="s">
        <v>249</v>
      </c>
      <c r="F547" s="171" t="s">
        <v>138</v>
      </c>
      <c r="G547" s="171" t="s">
        <v>364</v>
      </c>
      <c r="H547" s="171" t="s">
        <v>364</v>
      </c>
      <c r="I547" s="171" t="s">
        <v>138</v>
      </c>
      <c r="J547" s="173">
        <v>2009</v>
      </c>
      <c r="K547" s="174">
        <v>340</v>
      </c>
      <c r="L547" s="211"/>
      <c r="M547" s="173" t="s">
        <v>139</v>
      </c>
      <c r="N547" s="173">
        <v>0</v>
      </c>
      <c r="O547" s="173">
        <v>1</v>
      </c>
      <c r="P547" s="173">
        <v>1</v>
      </c>
      <c r="Q547" s="173">
        <v>5</v>
      </c>
      <c r="R547" s="173">
        <v>1</v>
      </c>
      <c r="S547" s="175">
        <v>1000</v>
      </c>
      <c r="T547" s="173">
        <v>0</v>
      </c>
      <c r="U547" s="173">
        <v>1</v>
      </c>
      <c r="V547" s="173">
        <v>0</v>
      </c>
      <c r="W547" s="211"/>
      <c r="X547" s="173">
        <v>0</v>
      </c>
      <c r="Y547" s="175">
        <v>0</v>
      </c>
      <c r="Z547" s="174">
        <f>S547*R547*K547*EXP(-Definitions!$E$4*tidycapex!V547)*U547</f>
        <v>340000</v>
      </c>
      <c r="AA547" s="174">
        <f>CEILING(Z547/Definitions!$F$10,10)</f>
        <v>6670</v>
      </c>
      <c r="AB547" s="176">
        <v>1</v>
      </c>
      <c r="AC547" s="177" t="s">
        <v>253</v>
      </c>
      <c r="AD547" s="177" t="s">
        <v>254</v>
      </c>
    </row>
    <row r="548" spans="1:30" s="8" customFormat="1" ht="24" x14ac:dyDescent="0.25">
      <c r="A548" s="170">
        <v>416</v>
      </c>
      <c r="B548" s="171" t="s">
        <v>238</v>
      </c>
      <c r="C548" s="171" t="s">
        <v>115</v>
      </c>
      <c r="D548" s="172" t="s">
        <v>236</v>
      </c>
      <c r="E548" s="171" t="s">
        <v>249</v>
      </c>
      <c r="F548" s="171" t="s">
        <v>138</v>
      </c>
      <c r="G548" s="171" t="s">
        <v>239</v>
      </c>
      <c r="H548" s="171" t="s">
        <v>524</v>
      </c>
      <c r="I548" s="171" t="s">
        <v>138</v>
      </c>
      <c r="J548" s="173">
        <v>2009</v>
      </c>
      <c r="K548" s="174">
        <v>1</v>
      </c>
      <c r="L548" s="211"/>
      <c r="M548" s="173" t="s">
        <v>236</v>
      </c>
      <c r="N548" s="173">
        <v>0</v>
      </c>
      <c r="O548" s="173">
        <v>1</v>
      </c>
      <c r="P548" s="173">
        <v>1</v>
      </c>
      <c r="Q548" s="173">
        <v>9</v>
      </c>
      <c r="R548" s="173">
        <v>1</v>
      </c>
      <c r="S548" s="175">
        <v>84000</v>
      </c>
      <c r="T548" s="173">
        <v>0</v>
      </c>
      <c r="U548" s="173">
        <v>1</v>
      </c>
      <c r="V548" s="173">
        <v>0</v>
      </c>
      <c r="W548" s="211"/>
      <c r="X548" s="173">
        <v>0</v>
      </c>
      <c r="Y548" s="175">
        <v>0</v>
      </c>
      <c r="Z548" s="174">
        <f>S548*R548*K548*EXP(-Definitions!$E$4*tidycapex!V548)*U548</f>
        <v>84000</v>
      </c>
      <c r="AA548" s="174">
        <f>CEILING(Z548/Definitions!$F$10,10)</f>
        <v>1650</v>
      </c>
      <c r="AB548" s="176">
        <v>1</v>
      </c>
      <c r="AC548" s="177" t="s">
        <v>240</v>
      </c>
      <c r="AD548" s="177" t="s">
        <v>241</v>
      </c>
    </row>
    <row r="549" spans="1:30" s="8" customFormat="1" ht="36" x14ac:dyDescent="0.25">
      <c r="A549" s="170">
        <v>417</v>
      </c>
      <c r="B549" s="171" t="s">
        <v>242</v>
      </c>
      <c r="C549" s="171" t="s">
        <v>115</v>
      </c>
      <c r="D549" s="172" t="s">
        <v>236</v>
      </c>
      <c r="E549" s="171" t="s">
        <v>249</v>
      </c>
      <c r="F549" s="171" t="s">
        <v>138</v>
      </c>
      <c r="G549" s="171" t="s">
        <v>243</v>
      </c>
      <c r="H549" s="171" t="s">
        <v>524</v>
      </c>
      <c r="I549" s="171" t="s">
        <v>138</v>
      </c>
      <c r="J549" s="173">
        <v>2009</v>
      </c>
      <c r="K549" s="174">
        <v>1</v>
      </c>
      <c r="L549" s="211"/>
      <c r="M549" s="173" t="s">
        <v>236</v>
      </c>
      <c r="N549" s="173">
        <v>0</v>
      </c>
      <c r="O549" s="173">
        <v>1</v>
      </c>
      <c r="P549" s="173">
        <v>1</v>
      </c>
      <c r="Q549" s="173">
        <v>9</v>
      </c>
      <c r="R549" s="173">
        <v>1</v>
      </c>
      <c r="S549" s="175">
        <v>92400</v>
      </c>
      <c r="T549" s="173">
        <v>0</v>
      </c>
      <c r="U549" s="173">
        <v>1</v>
      </c>
      <c r="V549" s="173">
        <v>0</v>
      </c>
      <c r="W549" s="211"/>
      <c r="X549" s="173">
        <v>0</v>
      </c>
      <c r="Y549" s="175">
        <v>0</v>
      </c>
      <c r="Z549" s="174">
        <f>S549*R549*K549*EXP(-Definitions!$E$4*tidycapex!V549)*U549</f>
        <v>92400</v>
      </c>
      <c r="AA549" s="174">
        <f>CEILING(Z549/Definitions!$F$10,10)</f>
        <v>1820</v>
      </c>
      <c r="AB549" s="176">
        <v>1</v>
      </c>
      <c r="AC549" s="177" t="s">
        <v>244</v>
      </c>
      <c r="AD549" s="177" t="s">
        <v>567</v>
      </c>
    </row>
    <row r="550" spans="1:30" s="8" customFormat="1" ht="48" x14ac:dyDescent="0.25">
      <c r="A550" s="170">
        <v>418</v>
      </c>
      <c r="B550" s="171" t="s">
        <v>245</v>
      </c>
      <c r="C550" s="171" t="s">
        <v>115</v>
      </c>
      <c r="D550" s="172" t="s">
        <v>236</v>
      </c>
      <c r="E550" s="171" t="s">
        <v>249</v>
      </c>
      <c r="F550" s="171" t="s">
        <v>138</v>
      </c>
      <c r="G550" s="171" t="s">
        <v>246</v>
      </c>
      <c r="H550" s="171" t="s">
        <v>524</v>
      </c>
      <c r="I550" s="171" t="s">
        <v>138</v>
      </c>
      <c r="J550" s="173">
        <v>2009</v>
      </c>
      <c r="K550" s="174">
        <v>1</v>
      </c>
      <c r="L550" s="211"/>
      <c r="M550" s="173" t="s">
        <v>236</v>
      </c>
      <c r="N550" s="173">
        <v>0</v>
      </c>
      <c r="O550" s="173">
        <v>1</v>
      </c>
      <c r="P550" s="173">
        <v>1</v>
      </c>
      <c r="Q550" s="173">
        <v>9</v>
      </c>
      <c r="R550" s="173">
        <v>1</v>
      </c>
      <c r="S550" s="175">
        <v>50900</v>
      </c>
      <c r="T550" s="173">
        <v>0</v>
      </c>
      <c r="U550" s="173">
        <v>1</v>
      </c>
      <c r="V550" s="173">
        <v>0</v>
      </c>
      <c r="W550" s="211"/>
      <c r="X550" s="173">
        <v>0</v>
      </c>
      <c r="Y550" s="211">
        <v>0</v>
      </c>
      <c r="Z550" s="174">
        <f>S550*R550*K550*EXP(-Definitions!$E$4*tidycapex!V550)*U550</f>
        <v>50900</v>
      </c>
      <c r="AA550" s="174">
        <f>CEILING(Z550/Definitions!$F$10,10)</f>
        <v>1000</v>
      </c>
      <c r="AB550" s="176">
        <v>1</v>
      </c>
      <c r="AC550" s="177" t="s">
        <v>247</v>
      </c>
      <c r="AD550" s="177" t="s">
        <v>568</v>
      </c>
    </row>
    <row r="551" spans="1:30" s="8" customFormat="1" ht="60" x14ac:dyDescent="0.25">
      <c r="A551" s="170">
        <v>419</v>
      </c>
      <c r="B551" s="171" t="s">
        <v>262</v>
      </c>
      <c r="C551" s="171" t="s">
        <v>83</v>
      </c>
      <c r="D551" s="172">
        <v>1</v>
      </c>
      <c r="E551" s="171" t="s">
        <v>249</v>
      </c>
      <c r="F551" s="171" t="s">
        <v>138</v>
      </c>
      <c r="G551" s="171" t="s">
        <v>578</v>
      </c>
      <c r="H551" s="171" t="s">
        <v>257</v>
      </c>
      <c r="I551" s="171" t="s">
        <v>138</v>
      </c>
      <c r="J551" s="173">
        <v>2009</v>
      </c>
      <c r="K551" s="174">
        <v>54983</v>
      </c>
      <c r="L551" s="211"/>
      <c r="M551" s="173" t="s">
        <v>139</v>
      </c>
      <c r="N551" s="173">
        <v>2</v>
      </c>
      <c r="O551" s="173">
        <v>1</v>
      </c>
      <c r="P551" s="173">
        <v>0</v>
      </c>
      <c r="Q551" s="173">
        <v>2</v>
      </c>
      <c r="R551" s="173">
        <v>1</v>
      </c>
      <c r="S551" s="175">
        <v>4000</v>
      </c>
      <c r="T551" s="173">
        <v>0</v>
      </c>
      <c r="U551" s="173">
        <v>0.25</v>
      </c>
      <c r="V551" s="173">
        <v>0</v>
      </c>
      <c r="W551" s="211"/>
      <c r="X551" s="173">
        <v>1</v>
      </c>
      <c r="Y551" s="175">
        <v>1586040</v>
      </c>
      <c r="Z551" s="174">
        <f>S551*R551*K551*EXP(-Definitions!$E$4*tidycapex!V551)*U551</f>
        <v>54983000</v>
      </c>
      <c r="AA551" s="174">
        <f>CEILING(Z551/Definitions!$F$10,10)</f>
        <v>1078100</v>
      </c>
      <c r="AB551" s="176">
        <v>2</v>
      </c>
      <c r="AC551" s="177" t="s">
        <v>410</v>
      </c>
      <c r="AD551" s="177" t="s">
        <v>264</v>
      </c>
    </row>
    <row r="552" spans="1:30" s="8" customFormat="1" ht="24" x14ac:dyDescent="0.25">
      <c r="A552" s="170">
        <v>420</v>
      </c>
      <c r="B552" s="171" t="s">
        <v>368</v>
      </c>
      <c r="C552" s="171" t="s">
        <v>83</v>
      </c>
      <c r="D552" s="172">
        <v>1</v>
      </c>
      <c r="E552" s="171" t="s">
        <v>249</v>
      </c>
      <c r="F552" s="171" t="s">
        <v>138</v>
      </c>
      <c r="G552" s="171" t="s">
        <v>226</v>
      </c>
      <c r="H552" s="171" t="s">
        <v>226</v>
      </c>
      <c r="I552" s="171" t="s">
        <v>138</v>
      </c>
      <c r="J552" s="173">
        <v>2009</v>
      </c>
      <c r="K552" s="174">
        <v>54983</v>
      </c>
      <c r="L552" s="211"/>
      <c r="M552" s="173" t="s">
        <v>139</v>
      </c>
      <c r="N552" s="173">
        <v>3</v>
      </c>
      <c r="O552" s="173">
        <v>1</v>
      </c>
      <c r="P552" s="173">
        <v>1</v>
      </c>
      <c r="Q552" s="173">
        <v>5</v>
      </c>
      <c r="R552" s="173">
        <v>0.01</v>
      </c>
      <c r="S552" s="175">
        <v>2000</v>
      </c>
      <c r="T552" s="173">
        <v>25</v>
      </c>
      <c r="U552" s="173">
        <v>1</v>
      </c>
      <c r="V552" s="173">
        <v>0</v>
      </c>
      <c r="W552" s="211"/>
      <c r="X552" s="173">
        <v>0</v>
      </c>
      <c r="Y552" s="175">
        <v>0</v>
      </c>
      <c r="Z552" s="174">
        <f>S552*R552*K552*EXP(-Definitions!$E$4*tidycapex!V552)*U552</f>
        <v>1099660</v>
      </c>
      <c r="AA552" s="174">
        <f>CEILING(Z552/Definitions!$F$10,10)</f>
        <v>21570</v>
      </c>
      <c r="AB552" s="176">
        <v>1</v>
      </c>
      <c r="AC552" s="177" t="s">
        <v>600</v>
      </c>
      <c r="AD552" s="177" t="s">
        <v>601</v>
      </c>
    </row>
    <row r="553" spans="1:30" s="8" customFormat="1" ht="48" x14ac:dyDescent="0.25">
      <c r="A553" s="170">
        <v>420</v>
      </c>
      <c r="B553" s="171" t="s">
        <v>368</v>
      </c>
      <c r="C553" s="171" t="s">
        <v>83</v>
      </c>
      <c r="D553" s="172">
        <v>1</v>
      </c>
      <c r="E553" s="171" t="s">
        <v>249</v>
      </c>
      <c r="F553" s="171" t="s">
        <v>138</v>
      </c>
      <c r="G553" s="171" t="s">
        <v>226</v>
      </c>
      <c r="H553" s="171" t="s">
        <v>226</v>
      </c>
      <c r="I553" s="171" t="s">
        <v>138</v>
      </c>
      <c r="J553" s="173">
        <v>2009</v>
      </c>
      <c r="K553" s="174">
        <v>54983</v>
      </c>
      <c r="L553" s="211"/>
      <c r="M553" s="173" t="s">
        <v>139</v>
      </c>
      <c r="N553" s="173">
        <v>1</v>
      </c>
      <c r="O553" s="173">
        <v>1</v>
      </c>
      <c r="P553" s="173">
        <v>1</v>
      </c>
      <c r="Q553" s="173">
        <v>8</v>
      </c>
      <c r="R553" s="173">
        <v>0.25</v>
      </c>
      <c r="S553" s="175">
        <v>2000</v>
      </c>
      <c r="T553" s="173">
        <v>25</v>
      </c>
      <c r="U553" s="173">
        <v>1</v>
      </c>
      <c r="V553" s="173">
        <v>14</v>
      </c>
      <c r="W553" s="211"/>
      <c r="X553" s="173">
        <v>1</v>
      </c>
      <c r="Y553" s="175">
        <v>2643400</v>
      </c>
      <c r="Z553" s="174">
        <f>S553*R553*K553*EXP(-Definitions!$E$4*tidycapex!V553)*U553</f>
        <v>27491500</v>
      </c>
      <c r="AA553" s="174">
        <f>CEILING(Z553/Definitions!$F$10,10)</f>
        <v>539050</v>
      </c>
      <c r="AB553" s="176">
        <v>1</v>
      </c>
      <c r="AC553" s="177" t="s">
        <v>576</v>
      </c>
      <c r="AD553" s="177" t="s">
        <v>577</v>
      </c>
    </row>
    <row r="554" spans="1:30" s="8" customFormat="1" ht="48" x14ac:dyDescent="0.25">
      <c r="A554" s="170">
        <v>421</v>
      </c>
      <c r="B554" s="171" t="s">
        <v>248</v>
      </c>
      <c r="C554" s="171" t="s">
        <v>83</v>
      </c>
      <c r="D554" s="172">
        <v>1</v>
      </c>
      <c r="E554" s="171" t="s">
        <v>249</v>
      </c>
      <c r="F554" s="171" t="s">
        <v>138</v>
      </c>
      <c r="G554" s="171" t="s">
        <v>217</v>
      </c>
      <c r="H554" s="171" t="s">
        <v>218</v>
      </c>
      <c r="I554" s="171" t="s">
        <v>138</v>
      </c>
      <c r="J554" s="173">
        <v>2009</v>
      </c>
      <c r="K554" s="174">
        <v>1</v>
      </c>
      <c r="L554" s="211"/>
      <c r="M554" s="173" t="s">
        <v>236</v>
      </c>
      <c r="N554" s="173">
        <v>0</v>
      </c>
      <c r="O554" s="173">
        <v>1</v>
      </c>
      <c r="P554" s="173">
        <v>1</v>
      </c>
      <c r="Q554" s="173">
        <v>8</v>
      </c>
      <c r="R554" s="173">
        <v>1</v>
      </c>
      <c r="S554" s="175">
        <v>3777060</v>
      </c>
      <c r="T554" s="173">
        <v>25</v>
      </c>
      <c r="U554" s="173">
        <v>0</v>
      </c>
      <c r="V554" s="173">
        <v>11</v>
      </c>
      <c r="W554" s="211"/>
      <c r="X554" s="173">
        <v>1</v>
      </c>
      <c r="Y554" s="175">
        <v>74060</v>
      </c>
      <c r="Z554" s="174">
        <f>S554*R554*K554*EXP(-Definitions!$E$4*tidycapex!V554)*U554</f>
        <v>0</v>
      </c>
      <c r="AA554" s="174">
        <f>CEILING(Z554/Definitions!$F$10,10)</f>
        <v>0</v>
      </c>
      <c r="AB554" s="176">
        <v>0</v>
      </c>
      <c r="AC554" s="177" t="s">
        <v>271</v>
      </c>
      <c r="AD554" s="177" t="s">
        <v>573</v>
      </c>
    </row>
    <row r="555" spans="1:30" s="8" customFormat="1" ht="60" x14ac:dyDescent="0.25">
      <c r="A555" s="170">
        <v>422</v>
      </c>
      <c r="B555" s="171" t="s">
        <v>269</v>
      </c>
      <c r="C555" s="171" t="s">
        <v>83</v>
      </c>
      <c r="D555" s="172" t="s">
        <v>236</v>
      </c>
      <c r="E555" s="171" t="s">
        <v>249</v>
      </c>
      <c r="F555" s="171" t="s">
        <v>138</v>
      </c>
      <c r="G555" s="171" t="s">
        <v>364</v>
      </c>
      <c r="H555" s="171" t="s">
        <v>364</v>
      </c>
      <c r="I555" s="171" t="s">
        <v>138</v>
      </c>
      <c r="J555" s="173">
        <v>2009</v>
      </c>
      <c r="K555" s="174">
        <v>1</v>
      </c>
      <c r="L555" s="211"/>
      <c r="M555" s="173" t="s">
        <v>236</v>
      </c>
      <c r="N555" s="173">
        <v>3</v>
      </c>
      <c r="O555" s="173">
        <v>2</v>
      </c>
      <c r="P555" s="173">
        <v>1</v>
      </c>
      <c r="Q555" s="173">
        <v>5</v>
      </c>
      <c r="R555" s="173">
        <v>1</v>
      </c>
      <c r="S555" s="175">
        <v>5608300</v>
      </c>
      <c r="T555" s="173">
        <v>0</v>
      </c>
      <c r="U555" s="173">
        <v>1</v>
      </c>
      <c r="V555" s="173">
        <v>0</v>
      </c>
      <c r="W555" s="211"/>
      <c r="X555" s="173">
        <v>0</v>
      </c>
      <c r="Y555" s="175">
        <v>0</v>
      </c>
      <c r="Z555" s="174">
        <f>S555*R555*K555*EXP(-Definitions!$E$4*tidycapex!V555)*U555</f>
        <v>5608300</v>
      </c>
      <c r="AA555" s="174">
        <f>CEILING(Z555/Definitions!$F$10,10)</f>
        <v>109970</v>
      </c>
      <c r="AB555" s="176">
        <v>1</v>
      </c>
      <c r="AC555" s="177" t="s">
        <v>374</v>
      </c>
      <c r="AD555" s="177" t="s">
        <v>374</v>
      </c>
    </row>
    <row r="556" spans="1:30" s="8" customFormat="1" ht="24" x14ac:dyDescent="0.25">
      <c r="A556" s="170">
        <v>423</v>
      </c>
      <c r="B556" s="171" t="s">
        <v>238</v>
      </c>
      <c r="C556" s="171" t="s">
        <v>83</v>
      </c>
      <c r="D556" s="172" t="s">
        <v>236</v>
      </c>
      <c r="E556" s="171" t="s">
        <v>249</v>
      </c>
      <c r="F556" s="171" t="s">
        <v>138</v>
      </c>
      <c r="G556" s="171" t="s">
        <v>239</v>
      </c>
      <c r="H556" s="171" t="s">
        <v>524</v>
      </c>
      <c r="I556" s="171" t="s">
        <v>138</v>
      </c>
      <c r="J556" s="173">
        <v>2009</v>
      </c>
      <c r="K556" s="174">
        <v>1</v>
      </c>
      <c r="L556" s="211"/>
      <c r="M556" s="173" t="s">
        <v>236</v>
      </c>
      <c r="N556" s="173">
        <v>0</v>
      </c>
      <c r="O556" s="173">
        <v>1</v>
      </c>
      <c r="P556" s="173">
        <v>1</v>
      </c>
      <c r="Q556" s="173">
        <v>9</v>
      </c>
      <c r="R556" s="173">
        <v>1</v>
      </c>
      <c r="S556" s="175">
        <v>6169100</v>
      </c>
      <c r="T556" s="173">
        <v>0</v>
      </c>
      <c r="U556" s="173">
        <v>1</v>
      </c>
      <c r="V556" s="173">
        <v>0</v>
      </c>
      <c r="W556" s="211"/>
      <c r="X556" s="173">
        <v>0</v>
      </c>
      <c r="Y556" s="175">
        <v>0</v>
      </c>
      <c r="Z556" s="174">
        <f>S556*R556*K556*EXP(-Definitions!$E$4*tidycapex!V556)*U556</f>
        <v>6169100</v>
      </c>
      <c r="AA556" s="174">
        <f>CEILING(Z556/Definitions!$F$10,10)</f>
        <v>120970</v>
      </c>
      <c r="AB556" s="176">
        <v>1</v>
      </c>
      <c r="AC556" s="177" t="s">
        <v>240</v>
      </c>
      <c r="AD556" s="177" t="s">
        <v>241</v>
      </c>
    </row>
    <row r="557" spans="1:30" s="8" customFormat="1" ht="36" x14ac:dyDescent="0.25">
      <c r="A557" s="170">
        <v>424</v>
      </c>
      <c r="B557" s="171" t="s">
        <v>242</v>
      </c>
      <c r="C557" s="171" t="s">
        <v>83</v>
      </c>
      <c r="D557" s="172" t="s">
        <v>236</v>
      </c>
      <c r="E557" s="171" t="s">
        <v>249</v>
      </c>
      <c r="F557" s="171" t="s">
        <v>138</v>
      </c>
      <c r="G557" s="171" t="s">
        <v>243</v>
      </c>
      <c r="H557" s="171" t="s">
        <v>524</v>
      </c>
      <c r="I557" s="171" t="s">
        <v>138</v>
      </c>
      <c r="J557" s="173">
        <v>2009</v>
      </c>
      <c r="K557" s="174">
        <v>1</v>
      </c>
      <c r="L557" s="211"/>
      <c r="M557" s="173" t="s">
        <v>236</v>
      </c>
      <c r="N557" s="173">
        <v>0</v>
      </c>
      <c r="O557" s="173">
        <v>1</v>
      </c>
      <c r="P557" s="173">
        <v>1</v>
      </c>
      <c r="Q557" s="173">
        <v>9</v>
      </c>
      <c r="R557" s="173">
        <v>1</v>
      </c>
      <c r="S557" s="175">
        <v>6786100</v>
      </c>
      <c r="T557" s="173">
        <v>0</v>
      </c>
      <c r="U557" s="173">
        <v>1</v>
      </c>
      <c r="V557" s="173">
        <v>0</v>
      </c>
      <c r="W557" s="211"/>
      <c r="X557" s="173">
        <v>0</v>
      </c>
      <c r="Y557" s="175">
        <v>0</v>
      </c>
      <c r="Z557" s="174">
        <f>S557*R557*K557*EXP(-Definitions!$E$4*tidycapex!V557)*U557</f>
        <v>6786100</v>
      </c>
      <c r="AA557" s="174">
        <f>CEILING(Z557/Definitions!$F$10,10)</f>
        <v>133070</v>
      </c>
      <c r="AB557" s="176">
        <v>1</v>
      </c>
      <c r="AC557" s="177" t="s">
        <v>244</v>
      </c>
      <c r="AD557" s="177" t="s">
        <v>567</v>
      </c>
    </row>
    <row r="558" spans="1:30" s="8" customFormat="1" ht="48" x14ac:dyDescent="0.25">
      <c r="A558" s="170">
        <v>425</v>
      </c>
      <c r="B558" s="171" t="s">
        <v>245</v>
      </c>
      <c r="C558" s="171" t="s">
        <v>83</v>
      </c>
      <c r="D558" s="172" t="s">
        <v>236</v>
      </c>
      <c r="E558" s="171" t="s">
        <v>249</v>
      </c>
      <c r="F558" s="171" t="s">
        <v>138</v>
      </c>
      <c r="G558" s="171" t="s">
        <v>246</v>
      </c>
      <c r="H558" s="171" t="s">
        <v>524</v>
      </c>
      <c r="I558" s="171" t="s">
        <v>138</v>
      </c>
      <c r="J558" s="173">
        <v>2009</v>
      </c>
      <c r="K558" s="174">
        <v>1</v>
      </c>
      <c r="L558" s="211"/>
      <c r="M558" s="173" t="s">
        <v>236</v>
      </c>
      <c r="N558" s="173">
        <v>0</v>
      </c>
      <c r="O558" s="173">
        <v>1</v>
      </c>
      <c r="P558" s="173">
        <v>1</v>
      </c>
      <c r="Q558" s="173">
        <v>9</v>
      </c>
      <c r="R558" s="173">
        <v>1</v>
      </c>
      <c r="S558" s="175">
        <v>3732400</v>
      </c>
      <c r="T558" s="173">
        <v>0</v>
      </c>
      <c r="U558" s="173">
        <v>1</v>
      </c>
      <c r="V558" s="173">
        <v>0</v>
      </c>
      <c r="W558" s="211"/>
      <c r="X558" s="173">
        <v>0</v>
      </c>
      <c r="Y558" s="175">
        <v>0</v>
      </c>
      <c r="Z558" s="174">
        <f>S558*R558*K558*EXP(-Definitions!$E$4*tidycapex!V558)*U558</f>
        <v>3732400</v>
      </c>
      <c r="AA558" s="174">
        <f>CEILING(Z558/Definitions!$F$10,10)</f>
        <v>73190</v>
      </c>
      <c r="AB558" s="176">
        <v>1</v>
      </c>
      <c r="AC558" s="177" t="s">
        <v>247</v>
      </c>
      <c r="AD558" s="177" t="s">
        <v>568</v>
      </c>
    </row>
    <row r="559" spans="1:30" s="8" customFormat="1" ht="48" x14ac:dyDescent="0.25">
      <c r="A559" s="170">
        <v>426</v>
      </c>
      <c r="B559" s="171" t="s">
        <v>248</v>
      </c>
      <c r="C559" s="171" t="s">
        <v>114</v>
      </c>
      <c r="D559" s="172">
        <v>1</v>
      </c>
      <c r="E559" s="171" t="s">
        <v>249</v>
      </c>
      <c r="F559" s="171" t="s">
        <v>138</v>
      </c>
      <c r="G559" s="171" t="s">
        <v>217</v>
      </c>
      <c r="H559" s="171" t="s">
        <v>218</v>
      </c>
      <c r="I559" s="171" t="s">
        <v>138</v>
      </c>
      <c r="J559" s="173">
        <v>2009</v>
      </c>
      <c r="K559" s="174">
        <v>1</v>
      </c>
      <c r="L559" s="211"/>
      <c r="M559" s="173" t="s">
        <v>236</v>
      </c>
      <c r="N559" s="173">
        <v>0</v>
      </c>
      <c r="O559" s="173">
        <v>1</v>
      </c>
      <c r="P559" s="173">
        <v>1</v>
      </c>
      <c r="Q559" s="173">
        <v>8</v>
      </c>
      <c r="R559" s="173">
        <v>1</v>
      </c>
      <c r="S559" s="175">
        <v>24900</v>
      </c>
      <c r="T559" s="173">
        <v>25</v>
      </c>
      <c r="U559" s="173">
        <v>1</v>
      </c>
      <c r="V559" s="173">
        <v>11</v>
      </c>
      <c r="W559" s="211"/>
      <c r="X559" s="173">
        <v>0</v>
      </c>
      <c r="Y559" s="175">
        <v>0</v>
      </c>
      <c r="Z559" s="174">
        <f>S559*R559*K559*EXP(-Definitions!$E$4*tidycapex!V559)*U559</f>
        <v>24900</v>
      </c>
      <c r="AA559" s="174">
        <f>CEILING(Z559/Definitions!$F$10,10)</f>
        <v>490</v>
      </c>
      <c r="AB559" s="176">
        <v>1</v>
      </c>
      <c r="AC559" s="177" t="s">
        <v>250</v>
      </c>
      <c r="AD559" s="177" t="s">
        <v>569</v>
      </c>
    </row>
    <row r="560" spans="1:30" s="8" customFormat="1" ht="36" x14ac:dyDescent="0.25">
      <c r="A560" s="170">
        <v>427</v>
      </c>
      <c r="B560" s="171" t="s">
        <v>251</v>
      </c>
      <c r="C560" s="171" t="s">
        <v>114</v>
      </c>
      <c r="D560" s="172">
        <v>1</v>
      </c>
      <c r="E560" s="171" t="s">
        <v>249</v>
      </c>
      <c r="F560" s="171" t="s">
        <v>138</v>
      </c>
      <c r="G560" s="171" t="s">
        <v>217</v>
      </c>
      <c r="H560" s="171" t="s">
        <v>218</v>
      </c>
      <c r="I560" s="171" t="s">
        <v>138</v>
      </c>
      <c r="J560" s="173">
        <v>2009</v>
      </c>
      <c r="K560" s="174">
        <v>1</v>
      </c>
      <c r="L560" s="211"/>
      <c r="M560" s="173" t="s">
        <v>236</v>
      </c>
      <c r="N560" s="173">
        <v>0</v>
      </c>
      <c r="O560" s="173">
        <v>1</v>
      </c>
      <c r="P560" s="173">
        <v>1</v>
      </c>
      <c r="Q560" s="173">
        <v>3</v>
      </c>
      <c r="R560" s="173">
        <v>1</v>
      </c>
      <c r="S560" s="175">
        <v>500000</v>
      </c>
      <c r="T560" s="173">
        <v>25</v>
      </c>
      <c r="U560" s="173">
        <v>1</v>
      </c>
      <c r="V560" s="173">
        <v>0</v>
      </c>
      <c r="W560" s="211"/>
      <c r="X560" s="173">
        <v>0</v>
      </c>
      <c r="Y560" s="175"/>
      <c r="Z560" s="174">
        <f>S560*R560*K560*EXP(-Definitions!$E$4*tidycapex!V560)*U560</f>
        <v>500000</v>
      </c>
      <c r="AA560" s="174">
        <f>CEILING(Z560/Definitions!$F$10,10)</f>
        <v>9810</v>
      </c>
      <c r="AB560" s="176">
        <v>1</v>
      </c>
      <c r="AC560" s="177" t="s">
        <v>570</v>
      </c>
      <c r="AD560" s="177" t="s">
        <v>571</v>
      </c>
    </row>
    <row r="561" spans="1:30" s="8" customFormat="1" ht="108" x14ac:dyDescent="0.25">
      <c r="A561" s="170">
        <v>428</v>
      </c>
      <c r="B561" s="171" t="s">
        <v>252</v>
      </c>
      <c r="C561" s="171" t="s">
        <v>114</v>
      </c>
      <c r="D561" s="172">
        <v>1</v>
      </c>
      <c r="E561" s="171" t="s">
        <v>249</v>
      </c>
      <c r="F561" s="171" t="s">
        <v>138</v>
      </c>
      <c r="G561" s="171" t="s">
        <v>364</v>
      </c>
      <c r="H561" s="171" t="s">
        <v>364</v>
      </c>
      <c r="I561" s="171" t="s">
        <v>138</v>
      </c>
      <c r="J561" s="173">
        <v>2009</v>
      </c>
      <c r="K561" s="174">
        <v>410</v>
      </c>
      <c r="L561" s="211"/>
      <c r="M561" s="173" t="s">
        <v>139</v>
      </c>
      <c r="N561" s="173">
        <v>0</v>
      </c>
      <c r="O561" s="173">
        <v>1</v>
      </c>
      <c r="P561" s="173">
        <v>1</v>
      </c>
      <c r="Q561" s="173">
        <v>5</v>
      </c>
      <c r="R561" s="173">
        <v>1</v>
      </c>
      <c r="S561" s="175">
        <v>1000</v>
      </c>
      <c r="T561" s="173">
        <v>0</v>
      </c>
      <c r="U561" s="173">
        <v>1</v>
      </c>
      <c r="V561" s="173">
        <v>0</v>
      </c>
      <c r="W561" s="211"/>
      <c r="X561" s="173">
        <v>0</v>
      </c>
      <c r="Y561" s="175">
        <v>0</v>
      </c>
      <c r="Z561" s="174">
        <f>S561*R561*K561*EXP(-Definitions!$E$4*tidycapex!V561)*U561</f>
        <v>410000</v>
      </c>
      <c r="AA561" s="174">
        <f>CEILING(Z561/Definitions!$F$10,10)</f>
        <v>8040</v>
      </c>
      <c r="AB561" s="176">
        <v>1</v>
      </c>
      <c r="AC561" s="177" t="s">
        <v>253</v>
      </c>
      <c r="AD561" s="177" t="s">
        <v>254</v>
      </c>
    </row>
    <row r="562" spans="1:30" s="8" customFormat="1" ht="24" x14ac:dyDescent="0.25">
      <c r="A562" s="170">
        <v>429</v>
      </c>
      <c r="B562" s="171" t="s">
        <v>238</v>
      </c>
      <c r="C562" s="171" t="s">
        <v>114</v>
      </c>
      <c r="D562" s="172" t="s">
        <v>236</v>
      </c>
      <c r="E562" s="171" t="s">
        <v>249</v>
      </c>
      <c r="F562" s="171" t="s">
        <v>138</v>
      </c>
      <c r="G562" s="171" t="s">
        <v>239</v>
      </c>
      <c r="H562" s="171" t="s">
        <v>524</v>
      </c>
      <c r="I562" s="171" t="s">
        <v>138</v>
      </c>
      <c r="J562" s="173">
        <v>2009</v>
      </c>
      <c r="K562" s="174">
        <v>1</v>
      </c>
      <c r="L562" s="211"/>
      <c r="M562" s="173" t="s">
        <v>236</v>
      </c>
      <c r="N562" s="173">
        <v>0</v>
      </c>
      <c r="O562" s="173">
        <v>1</v>
      </c>
      <c r="P562" s="173">
        <v>1</v>
      </c>
      <c r="Q562" s="173">
        <v>9</v>
      </c>
      <c r="R562" s="173">
        <v>1</v>
      </c>
      <c r="S562" s="175">
        <v>91000</v>
      </c>
      <c r="T562" s="173">
        <v>0</v>
      </c>
      <c r="U562" s="173">
        <v>1</v>
      </c>
      <c r="V562" s="173">
        <v>0</v>
      </c>
      <c r="W562" s="211"/>
      <c r="X562" s="173">
        <v>0</v>
      </c>
      <c r="Y562" s="175">
        <v>0</v>
      </c>
      <c r="Z562" s="174">
        <f>S562*R562*K562*EXP(-Definitions!$E$4*tidycapex!V562)*U562</f>
        <v>91000</v>
      </c>
      <c r="AA562" s="174">
        <f>CEILING(Z562/Definitions!$F$10,10)</f>
        <v>1790</v>
      </c>
      <c r="AB562" s="176">
        <v>1</v>
      </c>
      <c r="AC562" s="177" t="s">
        <v>240</v>
      </c>
      <c r="AD562" s="177" t="s">
        <v>241</v>
      </c>
    </row>
    <row r="563" spans="1:30" s="8" customFormat="1" ht="36" x14ac:dyDescent="0.25">
      <c r="A563" s="170">
        <v>430</v>
      </c>
      <c r="B563" s="171" t="s">
        <v>242</v>
      </c>
      <c r="C563" s="171" t="s">
        <v>114</v>
      </c>
      <c r="D563" s="172" t="s">
        <v>236</v>
      </c>
      <c r="E563" s="171" t="s">
        <v>249</v>
      </c>
      <c r="F563" s="171" t="s">
        <v>138</v>
      </c>
      <c r="G563" s="171" t="s">
        <v>243</v>
      </c>
      <c r="H563" s="171" t="s">
        <v>524</v>
      </c>
      <c r="I563" s="171" t="s">
        <v>138</v>
      </c>
      <c r="J563" s="173">
        <v>2009</v>
      </c>
      <c r="K563" s="174">
        <v>1</v>
      </c>
      <c r="L563" s="211"/>
      <c r="M563" s="173" t="s">
        <v>236</v>
      </c>
      <c r="N563" s="173">
        <v>0</v>
      </c>
      <c r="O563" s="173">
        <v>1</v>
      </c>
      <c r="P563" s="173">
        <v>1</v>
      </c>
      <c r="Q563" s="173">
        <v>9</v>
      </c>
      <c r="R563" s="173">
        <v>1</v>
      </c>
      <c r="S563" s="175">
        <v>100100</v>
      </c>
      <c r="T563" s="173">
        <v>0</v>
      </c>
      <c r="U563" s="173">
        <v>1</v>
      </c>
      <c r="V563" s="173">
        <v>0</v>
      </c>
      <c r="W563" s="211"/>
      <c r="X563" s="173">
        <v>0</v>
      </c>
      <c r="Y563" s="175">
        <v>0</v>
      </c>
      <c r="Z563" s="174">
        <f>S563*R563*K563*EXP(-Definitions!$E$4*tidycapex!V563)*U563</f>
        <v>100100</v>
      </c>
      <c r="AA563" s="174">
        <f>CEILING(Z563/Definitions!$F$10,10)</f>
        <v>1970</v>
      </c>
      <c r="AB563" s="176">
        <v>1</v>
      </c>
      <c r="AC563" s="177" t="s">
        <v>244</v>
      </c>
      <c r="AD563" s="177" t="s">
        <v>567</v>
      </c>
    </row>
    <row r="564" spans="1:30" s="8" customFormat="1" ht="48" x14ac:dyDescent="0.25">
      <c r="A564" s="170">
        <v>431</v>
      </c>
      <c r="B564" s="171" t="s">
        <v>245</v>
      </c>
      <c r="C564" s="171" t="s">
        <v>114</v>
      </c>
      <c r="D564" s="172" t="s">
        <v>236</v>
      </c>
      <c r="E564" s="171" t="s">
        <v>249</v>
      </c>
      <c r="F564" s="171" t="s">
        <v>138</v>
      </c>
      <c r="G564" s="171" t="s">
        <v>246</v>
      </c>
      <c r="H564" s="171" t="s">
        <v>524</v>
      </c>
      <c r="I564" s="171" t="s">
        <v>138</v>
      </c>
      <c r="J564" s="173">
        <v>2009</v>
      </c>
      <c r="K564" s="174">
        <v>1</v>
      </c>
      <c r="L564" s="211"/>
      <c r="M564" s="173" t="s">
        <v>236</v>
      </c>
      <c r="N564" s="173">
        <v>0</v>
      </c>
      <c r="O564" s="173">
        <v>1</v>
      </c>
      <c r="P564" s="173">
        <v>1</v>
      </c>
      <c r="Q564" s="173">
        <v>9</v>
      </c>
      <c r="R564" s="173">
        <v>1</v>
      </c>
      <c r="S564" s="175">
        <v>55100</v>
      </c>
      <c r="T564" s="173">
        <v>0</v>
      </c>
      <c r="U564" s="173">
        <v>1</v>
      </c>
      <c r="V564" s="173">
        <v>0</v>
      </c>
      <c r="W564" s="211"/>
      <c r="X564" s="173">
        <v>0</v>
      </c>
      <c r="Y564" s="175">
        <v>0</v>
      </c>
      <c r="Z564" s="174">
        <f>S564*R564*K564*EXP(-Definitions!$E$4*tidycapex!V564)*U564</f>
        <v>55100</v>
      </c>
      <c r="AA564" s="174">
        <f>CEILING(Z564/Definitions!$F$10,10)</f>
        <v>1090</v>
      </c>
      <c r="AB564" s="176">
        <v>1</v>
      </c>
      <c r="AC564" s="177" t="s">
        <v>247</v>
      </c>
      <c r="AD564" s="177" t="s">
        <v>568</v>
      </c>
    </row>
    <row r="565" spans="1:30" s="8" customFormat="1" ht="48" x14ac:dyDescent="0.25">
      <c r="A565" s="170">
        <v>432</v>
      </c>
      <c r="B565" s="171" t="s">
        <v>248</v>
      </c>
      <c r="C565" s="171" t="s">
        <v>113</v>
      </c>
      <c r="D565" s="172">
        <v>1</v>
      </c>
      <c r="E565" s="171" t="s">
        <v>249</v>
      </c>
      <c r="F565" s="171" t="s">
        <v>138</v>
      </c>
      <c r="G565" s="171" t="s">
        <v>217</v>
      </c>
      <c r="H565" s="171" t="s">
        <v>218</v>
      </c>
      <c r="I565" s="171" t="s">
        <v>138</v>
      </c>
      <c r="J565" s="173">
        <v>2009</v>
      </c>
      <c r="K565" s="174">
        <v>1</v>
      </c>
      <c r="L565" s="211"/>
      <c r="M565" s="173" t="s">
        <v>236</v>
      </c>
      <c r="N565" s="173">
        <v>0</v>
      </c>
      <c r="O565" s="173">
        <v>1</v>
      </c>
      <c r="P565" s="173">
        <v>1</v>
      </c>
      <c r="Q565" s="173">
        <v>8</v>
      </c>
      <c r="R565" s="173">
        <v>1</v>
      </c>
      <c r="S565" s="175">
        <v>24900</v>
      </c>
      <c r="T565" s="173">
        <v>25</v>
      </c>
      <c r="U565" s="173">
        <v>1</v>
      </c>
      <c r="V565" s="173">
        <v>11</v>
      </c>
      <c r="W565" s="211"/>
      <c r="X565" s="173">
        <v>0</v>
      </c>
      <c r="Y565" s="175">
        <v>0</v>
      </c>
      <c r="Z565" s="174">
        <f>S565*R565*K565*EXP(-Definitions!$E$4*tidycapex!V565)*U565</f>
        <v>24900</v>
      </c>
      <c r="AA565" s="174">
        <f>CEILING(Z565/Definitions!$F$10,10)</f>
        <v>490</v>
      </c>
      <c r="AB565" s="176">
        <v>1</v>
      </c>
      <c r="AC565" s="177" t="s">
        <v>250</v>
      </c>
      <c r="AD565" s="177" t="s">
        <v>569</v>
      </c>
    </row>
    <row r="566" spans="1:30" s="8" customFormat="1" ht="36" x14ac:dyDescent="0.25">
      <c r="A566" s="170">
        <v>433</v>
      </c>
      <c r="B566" s="171" t="s">
        <v>251</v>
      </c>
      <c r="C566" s="171" t="s">
        <v>113</v>
      </c>
      <c r="D566" s="172">
        <v>1</v>
      </c>
      <c r="E566" s="171" t="s">
        <v>249</v>
      </c>
      <c r="F566" s="171" t="s">
        <v>138</v>
      </c>
      <c r="G566" s="171" t="s">
        <v>217</v>
      </c>
      <c r="H566" s="171" t="s">
        <v>218</v>
      </c>
      <c r="I566" s="171" t="s">
        <v>138</v>
      </c>
      <c r="J566" s="173">
        <v>2009</v>
      </c>
      <c r="K566" s="174">
        <v>1</v>
      </c>
      <c r="L566" s="211"/>
      <c r="M566" s="173" t="s">
        <v>236</v>
      </c>
      <c r="N566" s="173">
        <v>0</v>
      </c>
      <c r="O566" s="173">
        <v>1</v>
      </c>
      <c r="P566" s="173">
        <v>1</v>
      </c>
      <c r="Q566" s="173">
        <v>3</v>
      </c>
      <c r="R566" s="173">
        <v>1</v>
      </c>
      <c r="S566" s="175">
        <v>500000</v>
      </c>
      <c r="T566" s="173">
        <v>25</v>
      </c>
      <c r="U566" s="173">
        <v>1</v>
      </c>
      <c r="V566" s="173">
        <v>0</v>
      </c>
      <c r="W566" s="211"/>
      <c r="X566" s="173">
        <v>0</v>
      </c>
      <c r="Y566" s="175"/>
      <c r="Z566" s="174">
        <f>S566*R566*K566*EXP(-Definitions!$E$4*tidycapex!V566)*U566</f>
        <v>500000</v>
      </c>
      <c r="AA566" s="174">
        <f>CEILING(Z566/Definitions!$F$10,10)</f>
        <v>9810</v>
      </c>
      <c r="AB566" s="176">
        <v>1</v>
      </c>
      <c r="AC566" s="177" t="s">
        <v>570</v>
      </c>
      <c r="AD566" s="177" t="s">
        <v>571</v>
      </c>
    </row>
    <row r="567" spans="1:30" s="8" customFormat="1" ht="108" x14ac:dyDescent="0.25">
      <c r="A567" s="170">
        <v>434</v>
      </c>
      <c r="B567" s="171" t="s">
        <v>252</v>
      </c>
      <c r="C567" s="171" t="s">
        <v>113</v>
      </c>
      <c r="D567" s="172">
        <v>1</v>
      </c>
      <c r="E567" s="171" t="s">
        <v>249</v>
      </c>
      <c r="F567" s="171" t="s">
        <v>138</v>
      </c>
      <c r="G567" s="171" t="s">
        <v>364</v>
      </c>
      <c r="H567" s="171" t="s">
        <v>364</v>
      </c>
      <c r="I567" s="171" t="s">
        <v>138</v>
      </c>
      <c r="J567" s="173">
        <v>2009</v>
      </c>
      <c r="K567" s="174">
        <v>685</v>
      </c>
      <c r="L567" s="211"/>
      <c r="M567" s="173" t="s">
        <v>139</v>
      </c>
      <c r="N567" s="173">
        <v>0</v>
      </c>
      <c r="O567" s="173">
        <v>1</v>
      </c>
      <c r="P567" s="173">
        <v>1</v>
      </c>
      <c r="Q567" s="173">
        <v>5</v>
      </c>
      <c r="R567" s="173">
        <v>1</v>
      </c>
      <c r="S567" s="175">
        <v>1000</v>
      </c>
      <c r="T567" s="173">
        <v>0</v>
      </c>
      <c r="U567" s="173">
        <v>1</v>
      </c>
      <c r="V567" s="173">
        <v>0</v>
      </c>
      <c r="W567" s="211"/>
      <c r="X567" s="173">
        <v>0</v>
      </c>
      <c r="Y567" s="175">
        <v>0</v>
      </c>
      <c r="Z567" s="174">
        <f>S567*R567*K567*EXP(-Definitions!$E$4*tidycapex!V567)*U567</f>
        <v>685000</v>
      </c>
      <c r="AA567" s="174">
        <f>CEILING(Z567/Definitions!$F$10,10)</f>
        <v>13440</v>
      </c>
      <c r="AB567" s="176">
        <v>1</v>
      </c>
      <c r="AC567" s="177" t="s">
        <v>253</v>
      </c>
      <c r="AD567" s="177" t="s">
        <v>254</v>
      </c>
    </row>
    <row r="568" spans="1:30" s="8" customFormat="1" ht="24" x14ac:dyDescent="0.25">
      <c r="A568" s="170">
        <v>435</v>
      </c>
      <c r="B568" s="171" t="s">
        <v>238</v>
      </c>
      <c r="C568" s="171" t="s">
        <v>113</v>
      </c>
      <c r="D568" s="172" t="s">
        <v>236</v>
      </c>
      <c r="E568" s="171" t="s">
        <v>249</v>
      </c>
      <c r="F568" s="171" t="s">
        <v>138</v>
      </c>
      <c r="G568" s="171" t="s">
        <v>239</v>
      </c>
      <c r="H568" s="171" t="s">
        <v>524</v>
      </c>
      <c r="I568" s="171" t="s">
        <v>138</v>
      </c>
      <c r="J568" s="173">
        <v>2009</v>
      </c>
      <c r="K568" s="174">
        <v>1</v>
      </c>
      <c r="L568" s="211"/>
      <c r="M568" s="173" t="s">
        <v>236</v>
      </c>
      <c r="N568" s="173">
        <v>0</v>
      </c>
      <c r="O568" s="173">
        <v>1</v>
      </c>
      <c r="P568" s="173">
        <v>1</v>
      </c>
      <c r="Q568" s="173">
        <v>9</v>
      </c>
      <c r="R568" s="173">
        <v>1</v>
      </c>
      <c r="S568" s="175">
        <v>118500</v>
      </c>
      <c r="T568" s="173">
        <v>0</v>
      </c>
      <c r="U568" s="173">
        <v>1</v>
      </c>
      <c r="V568" s="173">
        <v>0</v>
      </c>
      <c r="W568" s="211"/>
      <c r="X568" s="173">
        <v>0</v>
      </c>
      <c r="Y568" s="175">
        <v>0</v>
      </c>
      <c r="Z568" s="174">
        <f>S568*R568*K568*EXP(-Definitions!$E$4*tidycapex!V568)*U568</f>
        <v>118500</v>
      </c>
      <c r="AA568" s="174">
        <f>CEILING(Z568/Definitions!$F$10,10)</f>
        <v>2330</v>
      </c>
      <c r="AB568" s="176">
        <v>1</v>
      </c>
      <c r="AC568" s="177" t="s">
        <v>240</v>
      </c>
      <c r="AD568" s="177" t="s">
        <v>241</v>
      </c>
    </row>
    <row r="569" spans="1:30" s="8" customFormat="1" ht="36" x14ac:dyDescent="0.25">
      <c r="A569" s="170">
        <v>436</v>
      </c>
      <c r="B569" s="171" t="s">
        <v>242</v>
      </c>
      <c r="C569" s="171" t="s">
        <v>113</v>
      </c>
      <c r="D569" s="172" t="s">
        <v>236</v>
      </c>
      <c r="E569" s="171" t="s">
        <v>249</v>
      </c>
      <c r="F569" s="171" t="s">
        <v>138</v>
      </c>
      <c r="G569" s="171" t="s">
        <v>243</v>
      </c>
      <c r="H569" s="171" t="s">
        <v>524</v>
      </c>
      <c r="I569" s="171" t="s">
        <v>138</v>
      </c>
      <c r="J569" s="173">
        <v>2009</v>
      </c>
      <c r="K569" s="174">
        <v>1</v>
      </c>
      <c r="L569" s="211"/>
      <c r="M569" s="173" t="s">
        <v>236</v>
      </c>
      <c r="N569" s="173">
        <v>0</v>
      </c>
      <c r="O569" s="173">
        <v>1</v>
      </c>
      <c r="P569" s="173">
        <v>1</v>
      </c>
      <c r="Q569" s="173">
        <v>9</v>
      </c>
      <c r="R569" s="173">
        <v>1</v>
      </c>
      <c r="S569" s="175">
        <v>130400</v>
      </c>
      <c r="T569" s="173">
        <v>0</v>
      </c>
      <c r="U569" s="173">
        <v>1</v>
      </c>
      <c r="V569" s="173">
        <v>0</v>
      </c>
      <c r="W569" s="211"/>
      <c r="X569" s="173">
        <v>0</v>
      </c>
      <c r="Y569" s="175">
        <v>0</v>
      </c>
      <c r="Z569" s="174">
        <f>S569*R569*K569*EXP(-Definitions!$E$4*tidycapex!V569)*U569</f>
        <v>130400</v>
      </c>
      <c r="AA569" s="174">
        <f>CEILING(Z569/Definitions!$F$10,10)</f>
        <v>2560</v>
      </c>
      <c r="AB569" s="176">
        <v>1</v>
      </c>
      <c r="AC569" s="177" t="s">
        <v>244</v>
      </c>
      <c r="AD569" s="177" t="s">
        <v>567</v>
      </c>
    </row>
    <row r="570" spans="1:30" s="8" customFormat="1" ht="48" x14ac:dyDescent="0.25">
      <c r="A570" s="170">
        <v>437</v>
      </c>
      <c r="B570" s="171" t="s">
        <v>245</v>
      </c>
      <c r="C570" s="171" t="s">
        <v>113</v>
      </c>
      <c r="D570" s="172" t="s">
        <v>236</v>
      </c>
      <c r="E570" s="171" t="s">
        <v>249</v>
      </c>
      <c r="F570" s="171" t="s">
        <v>138</v>
      </c>
      <c r="G570" s="171" t="s">
        <v>246</v>
      </c>
      <c r="H570" s="171" t="s">
        <v>524</v>
      </c>
      <c r="I570" s="171" t="s">
        <v>138</v>
      </c>
      <c r="J570" s="173">
        <v>2009</v>
      </c>
      <c r="K570" s="174">
        <v>1</v>
      </c>
      <c r="L570" s="211"/>
      <c r="M570" s="173" t="s">
        <v>236</v>
      </c>
      <c r="N570" s="173">
        <v>0</v>
      </c>
      <c r="O570" s="173">
        <v>1</v>
      </c>
      <c r="P570" s="173">
        <v>1</v>
      </c>
      <c r="Q570" s="173">
        <v>9</v>
      </c>
      <c r="R570" s="173">
        <v>1</v>
      </c>
      <c r="S570" s="175">
        <v>71700</v>
      </c>
      <c r="T570" s="173">
        <v>0</v>
      </c>
      <c r="U570" s="173">
        <v>1</v>
      </c>
      <c r="V570" s="173">
        <v>0</v>
      </c>
      <c r="W570" s="211"/>
      <c r="X570" s="173">
        <v>0</v>
      </c>
      <c r="Y570" s="175">
        <v>0</v>
      </c>
      <c r="Z570" s="174">
        <f>S570*R570*K570*EXP(-Definitions!$E$4*tidycapex!V570)*U570</f>
        <v>71700</v>
      </c>
      <c r="AA570" s="174">
        <f>CEILING(Z570/Definitions!$F$10,10)</f>
        <v>1410</v>
      </c>
      <c r="AB570" s="176">
        <v>1</v>
      </c>
      <c r="AC570" s="177" t="s">
        <v>247</v>
      </c>
      <c r="AD570" s="177" t="s">
        <v>568</v>
      </c>
    </row>
    <row r="571" spans="1:30" s="8" customFormat="1" ht="60" x14ac:dyDescent="0.25">
      <c r="A571" s="170">
        <v>438</v>
      </c>
      <c r="B571" s="171" t="s">
        <v>262</v>
      </c>
      <c r="C571" s="171" t="s">
        <v>31</v>
      </c>
      <c r="D571" s="172">
        <v>1</v>
      </c>
      <c r="E571" s="171" t="s">
        <v>249</v>
      </c>
      <c r="F571" s="171" t="s">
        <v>138</v>
      </c>
      <c r="G571" s="171" t="s">
        <v>578</v>
      </c>
      <c r="H571" s="171" t="s">
        <v>257</v>
      </c>
      <c r="I571" s="171" t="s">
        <v>138</v>
      </c>
      <c r="J571" s="173">
        <v>2009</v>
      </c>
      <c r="K571" s="174">
        <v>15001</v>
      </c>
      <c r="L571" s="211"/>
      <c r="M571" s="173" t="s">
        <v>139</v>
      </c>
      <c r="N571" s="173">
        <v>2</v>
      </c>
      <c r="O571" s="173">
        <v>1</v>
      </c>
      <c r="P571" s="173">
        <v>0</v>
      </c>
      <c r="Q571" s="173">
        <v>2</v>
      </c>
      <c r="R571" s="173">
        <v>1</v>
      </c>
      <c r="S571" s="175">
        <v>4000</v>
      </c>
      <c r="T571" s="173">
        <v>0</v>
      </c>
      <c r="U571" s="173">
        <v>0.25</v>
      </c>
      <c r="V571" s="173">
        <v>0</v>
      </c>
      <c r="W571" s="211"/>
      <c r="X571" s="173">
        <v>1</v>
      </c>
      <c r="Y571" s="175">
        <v>432730</v>
      </c>
      <c r="Z571" s="174">
        <f>S571*R571*K571*EXP(-Definitions!$E$4*tidycapex!V571)*U571</f>
        <v>15001000</v>
      </c>
      <c r="AA571" s="174">
        <f>CEILING(Z571/Definitions!$F$10,10)</f>
        <v>294140</v>
      </c>
      <c r="AB571" s="176">
        <v>2</v>
      </c>
      <c r="AC571" s="177" t="s">
        <v>410</v>
      </c>
      <c r="AD571" s="177" t="s">
        <v>264</v>
      </c>
    </row>
    <row r="572" spans="1:30" s="8" customFormat="1" ht="36" x14ac:dyDescent="0.25">
      <c r="A572" s="170">
        <v>439</v>
      </c>
      <c r="B572" s="171" t="s">
        <v>368</v>
      </c>
      <c r="C572" s="171" t="s">
        <v>31</v>
      </c>
      <c r="D572" s="172">
        <v>1</v>
      </c>
      <c r="E572" s="171" t="s">
        <v>249</v>
      </c>
      <c r="F572" s="171" t="s">
        <v>138</v>
      </c>
      <c r="G572" s="171" t="s">
        <v>226</v>
      </c>
      <c r="H572" s="171" t="s">
        <v>226</v>
      </c>
      <c r="I572" s="171" t="s">
        <v>138</v>
      </c>
      <c r="J572" s="173">
        <v>2009</v>
      </c>
      <c r="K572" s="174">
        <v>15001</v>
      </c>
      <c r="L572" s="211"/>
      <c r="M572" s="173" t="s">
        <v>139</v>
      </c>
      <c r="N572" s="173">
        <v>3</v>
      </c>
      <c r="O572" s="173">
        <v>1</v>
      </c>
      <c r="P572" s="173">
        <v>1</v>
      </c>
      <c r="Q572" s="173">
        <v>5</v>
      </c>
      <c r="R572" s="173">
        <v>0.01</v>
      </c>
      <c r="S572" s="175">
        <v>2000</v>
      </c>
      <c r="T572" s="173">
        <v>25</v>
      </c>
      <c r="U572" s="173">
        <v>0</v>
      </c>
      <c r="V572" s="173">
        <v>14</v>
      </c>
      <c r="W572" s="211"/>
      <c r="X572" s="173">
        <v>1</v>
      </c>
      <c r="Y572" s="175">
        <v>721160</v>
      </c>
      <c r="Z572" s="174">
        <f>S572*R572*K572*EXP(-Definitions!$E$4*tidycapex!V572)*U572</f>
        <v>0</v>
      </c>
      <c r="AA572" s="174">
        <f>CEILING(Z572/Definitions!$F$10,10)</f>
        <v>0</v>
      </c>
      <c r="AB572" s="176">
        <v>0</v>
      </c>
      <c r="AC572" s="177" t="s">
        <v>595</v>
      </c>
      <c r="AD572" s="177" t="s">
        <v>573</v>
      </c>
    </row>
    <row r="573" spans="1:30" s="8" customFormat="1" ht="48" x14ac:dyDescent="0.25">
      <c r="A573" s="170">
        <v>440</v>
      </c>
      <c r="B573" s="171" t="s">
        <v>248</v>
      </c>
      <c r="C573" s="171" t="s">
        <v>31</v>
      </c>
      <c r="D573" s="172">
        <v>1</v>
      </c>
      <c r="E573" s="171" t="s">
        <v>249</v>
      </c>
      <c r="F573" s="171" t="s">
        <v>138</v>
      </c>
      <c r="G573" s="171" t="s">
        <v>217</v>
      </c>
      <c r="H573" s="171" t="s">
        <v>218</v>
      </c>
      <c r="I573" s="171" t="s">
        <v>138</v>
      </c>
      <c r="J573" s="173">
        <v>2009</v>
      </c>
      <c r="K573" s="174">
        <v>1</v>
      </c>
      <c r="L573" s="211"/>
      <c r="M573" s="173" t="s">
        <v>236</v>
      </c>
      <c r="N573" s="173">
        <v>0</v>
      </c>
      <c r="O573" s="173">
        <v>1</v>
      </c>
      <c r="P573" s="173">
        <v>1</v>
      </c>
      <c r="Q573" s="173">
        <v>8</v>
      </c>
      <c r="R573" s="173">
        <v>1</v>
      </c>
      <c r="S573" s="175">
        <v>1031730</v>
      </c>
      <c r="T573" s="173">
        <v>25</v>
      </c>
      <c r="U573" s="173">
        <v>1</v>
      </c>
      <c r="V573" s="173">
        <v>11</v>
      </c>
      <c r="W573" s="211"/>
      <c r="X573" s="173">
        <v>1</v>
      </c>
      <c r="Y573" s="175">
        <v>20230</v>
      </c>
      <c r="Z573" s="174">
        <f>S573*R573*K573*EXP(-Definitions!$E$4*tidycapex!V573)*U573</f>
        <v>1031730</v>
      </c>
      <c r="AA573" s="174">
        <f>CEILING(Z573/Definitions!$F$10,10)</f>
        <v>20230</v>
      </c>
      <c r="AB573" s="176">
        <v>1</v>
      </c>
      <c r="AC573" s="177" t="s">
        <v>250</v>
      </c>
      <c r="AD573" s="177" t="s">
        <v>569</v>
      </c>
    </row>
    <row r="574" spans="1:30" s="8" customFormat="1" ht="36" x14ac:dyDescent="0.25">
      <c r="A574" s="170">
        <v>441</v>
      </c>
      <c r="B574" s="171" t="s">
        <v>272</v>
      </c>
      <c r="C574" s="171" t="s">
        <v>31</v>
      </c>
      <c r="D574" s="172">
        <v>1</v>
      </c>
      <c r="E574" s="171" t="s">
        <v>249</v>
      </c>
      <c r="F574" s="171" t="s">
        <v>138</v>
      </c>
      <c r="G574" s="171" t="s">
        <v>265</v>
      </c>
      <c r="H574" s="171" t="s">
        <v>266</v>
      </c>
      <c r="I574" s="171" t="s">
        <v>138</v>
      </c>
      <c r="J574" s="173">
        <v>2009</v>
      </c>
      <c r="K574" s="174">
        <v>1</v>
      </c>
      <c r="L574" s="211"/>
      <c r="M574" s="173" t="s">
        <v>236</v>
      </c>
      <c r="N574" s="173">
        <v>0</v>
      </c>
      <c r="O574" s="173">
        <v>1</v>
      </c>
      <c r="P574" s="173">
        <v>1</v>
      </c>
      <c r="Q574" s="173">
        <v>1</v>
      </c>
      <c r="R574" s="173">
        <v>1</v>
      </c>
      <c r="S574" s="175">
        <v>30528600</v>
      </c>
      <c r="T574" s="173">
        <v>0</v>
      </c>
      <c r="U574" s="173">
        <v>0</v>
      </c>
      <c r="V574" s="173">
        <v>0</v>
      </c>
      <c r="W574" s="211"/>
      <c r="X574" s="173">
        <v>1</v>
      </c>
      <c r="Y574" s="175">
        <v>598600</v>
      </c>
      <c r="Z574" s="174">
        <f>S574*R574*K574*EXP(-Definitions!$E$4*tidycapex!V574)*U574</f>
        <v>0</v>
      </c>
      <c r="AA574" s="174">
        <f>CEILING(Z574/Definitions!$F$10,10)</f>
        <v>0</v>
      </c>
      <c r="AB574" s="176">
        <v>0</v>
      </c>
      <c r="AC574" s="177" t="s">
        <v>610</v>
      </c>
      <c r="AD574" s="177" t="s">
        <v>573</v>
      </c>
    </row>
    <row r="575" spans="1:30" s="8" customFormat="1" ht="72" x14ac:dyDescent="0.25">
      <c r="A575" s="170">
        <v>442</v>
      </c>
      <c r="B575" s="171" t="s">
        <v>269</v>
      </c>
      <c r="C575" s="171" t="s">
        <v>31</v>
      </c>
      <c r="D575" s="172" t="s">
        <v>236</v>
      </c>
      <c r="E575" s="171" t="s">
        <v>249</v>
      </c>
      <c r="F575" s="171" t="s">
        <v>138</v>
      </c>
      <c r="G575" s="171" t="s">
        <v>364</v>
      </c>
      <c r="H575" s="171" t="s">
        <v>364</v>
      </c>
      <c r="I575" s="171" t="s">
        <v>138</v>
      </c>
      <c r="J575" s="173">
        <v>2009</v>
      </c>
      <c r="K575" s="174">
        <v>1</v>
      </c>
      <c r="L575" s="211"/>
      <c r="M575" s="173" t="s">
        <v>236</v>
      </c>
      <c r="N575" s="173">
        <v>3</v>
      </c>
      <c r="O575" s="173">
        <v>2</v>
      </c>
      <c r="P575" s="173">
        <v>1</v>
      </c>
      <c r="Q575" s="173">
        <v>5</v>
      </c>
      <c r="R575" s="173">
        <v>1</v>
      </c>
      <c r="S575" s="175">
        <v>1500100</v>
      </c>
      <c r="T575" s="173">
        <v>0</v>
      </c>
      <c r="U575" s="173">
        <v>1</v>
      </c>
      <c r="V575" s="173">
        <v>0</v>
      </c>
      <c r="W575" s="211"/>
      <c r="X575" s="173">
        <v>0</v>
      </c>
      <c r="Y575" s="175">
        <v>0</v>
      </c>
      <c r="Z575" s="174">
        <f>S575*R575*K575*EXP(-Definitions!$E$4*tidycapex!V575)*U575</f>
        <v>1500100</v>
      </c>
      <c r="AA575" s="174">
        <f>CEILING(Z575/Definitions!$F$10,10)</f>
        <v>29420</v>
      </c>
      <c r="AB575" s="176">
        <v>1</v>
      </c>
      <c r="AC575" s="177" t="s">
        <v>411</v>
      </c>
      <c r="AD575" s="177" t="s">
        <v>412</v>
      </c>
    </row>
    <row r="576" spans="1:30" s="8" customFormat="1" ht="24" x14ac:dyDescent="0.25">
      <c r="A576" s="170">
        <v>443</v>
      </c>
      <c r="B576" s="171" t="s">
        <v>238</v>
      </c>
      <c r="C576" s="171" t="s">
        <v>31</v>
      </c>
      <c r="D576" s="172" t="s">
        <v>236</v>
      </c>
      <c r="E576" s="171" t="s">
        <v>249</v>
      </c>
      <c r="F576" s="171" t="s">
        <v>138</v>
      </c>
      <c r="G576" s="171" t="s">
        <v>239</v>
      </c>
      <c r="H576" s="171" t="s">
        <v>524</v>
      </c>
      <c r="I576" s="171" t="s">
        <v>138</v>
      </c>
      <c r="J576" s="173">
        <v>2009</v>
      </c>
      <c r="K576" s="174">
        <v>1</v>
      </c>
      <c r="L576" s="211"/>
      <c r="M576" s="173" t="s">
        <v>236</v>
      </c>
      <c r="N576" s="173">
        <v>0</v>
      </c>
      <c r="O576" s="173">
        <v>1</v>
      </c>
      <c r="P576" s="173">
        <v>1</v>
      </c>
      <c r="Q576" s="173">
        <v>9</v>
      </c>
      <c r="R576" s="173">
        <v>1</v>
      </c>
      <c r="S576" s="175">
        <v>1650200</v>
      </c>
      <c r="T576" s="173">
        <v>0</v>
      </c>
      <c r="U576" s="173">
        <v>1</v>
      </c>
      <c r="V576" s="173">
        <v>0</v>
      </c>
      <c r="W576" s="211"/>
      <c r="X576" s="173">
        <v>0</v>
      </c>
      <c r="Y576" s="175">
        <v>0</v>
      </c>
      <c r="Z576" s="174">
        <f>S576*R576*K576*EXP(-Definitions!$E$4*tidycapex!V576)*U576</f>
        <v>1650200</v>
      </c>
      <c r="AA576" s="174">
        <f>CEILING(Z576/Definitions!$F$10,10)</f>
        <v>32360</v>
      </c>
      <c r="AB576" s="176">
        <v>1</v>
      </c>
      <c r="AC576" s="177" t="s">
        <v>240</v>
      </c>
      <c r="AD576" s="177" t="s">
        <v>241</v>
      </c>
    </row>
    <row r="577" spans="1:30" s="8" customFormat="1" ht="36" x14ac:dyDescent="0.25">
      <c r="A577" s="170">
        <v>444</v>
      </c>
      <c r="B577" s="171" t="s">
        <v>242</v>
      </c>
      <c r="C577" s="171" t="s">
        <v>31</v>
      </c>
      <c r="D577" s="172" t="s">
        <v>236</v>
      </c>
      <c r="E577" s="171" t="s">
        <v>249</v>
      </c>
      <c r="F577" s="171" t="s">
        <v>138</v>
      </c>
      <c r="G577" s="171" t="s">
        <v>243</v>
      </c>
      <c r="H577" s="171" t="s">
        <v>524</v>
      </c>
      <c r="I577" s="171" t="s">
        <v>138</v>
      </c>
      <c r="J577" s="173">
        <v>2009</v>
      </c>
      <c r="K577" s="174">
        <v>1</v>
      </c>
      <c r="L577" s="211"/>
      <c r="M577" s="173" t="s">
        <v>236</v>
      </c>
      <c r="N577" s="173">
        <v>0</v>
      </c>
      <c r="O577" s="173">
        <v>1</v>
      </c>
      <c r="P577" s="173">
        <v>1</v>
      </c>
      <c r="Q577" s="173">
        <v>9</v>
      </c>
      <c r="R577" s="173">
        <v>1</v>
      </c>
      <c r="S577" s="175">
        <v>1815200</v>
      </c>
      <c r="T577" s="173">
        <v>0</v>
      </c>
      <c r="U577" s="173">
        <v>1</v>
      </c>
      <c r="V577" s="173">
        <v>0</v>
      </c>
      <c r="W577" s="211"/>
      <c r="X577" s="173">
        <v>0</v>
      </c>
      <c r="Y577" s="175">
        <v>0</v>
      </c>
      <c r="Z577" s="174">
        <f>S577*R577*K577*EXP(-Definitions!$E$4*tidycapex!V577)*U577</f>
        <v>1815200</v>
      </c>
      <c r="AA577" s="174">
        <f>CEILING(Z577/Definitions!$F$10,10)</f>
        <v>35600</v>
      </c>
      <c r="AB577" s="176">
        <v>1</v>
      </c>
      <c r="AC577" s="177" t="s">
        <v>244</v>
      </c>
      <c r="AD577" s="177" t="s">
        <v>567</v>
      </c>
    </row>
    <row r="578" spans="1:30" s="8" customFormat="1" ht="48" x14ac:dyDescent="0.25">
      <c r="A578" s="170">
        <v>445</v>
      </c>
      <c r="B578" s="171" t="s">
        <v>245</v>
      </c>
      <c r="C578" s="171" t="s">
        <v>31</v>
      </c>
      <c r="D578" s="172" t="s">
        <v>236</v>
      </c>
      <c r="E578" s="171" t="s">
        <v>249</v>
      </c>
      <c r="F578" s="171" t="s">
        <v>138</v>
      </c>
      <c r="G578" s="171" t="s">
        <v>246</v>
      </c>
      <c r="H578" s="171" t="s">
        <v>524</v>
      </c>
      <c r="I578" s="171" t="s">
        <v>138</v>
      </c>
      <c r="J578" s="173">
        <v>2009</v>
      </c>
      <c r="K578" s="174">
        <v>1</v>
      </c>
      <c r="L578" s="211"/>
      <c r="M578" s="173" t="s">
        <v>236</v>
      </c>
      <c r="N578" s="173">
        <v>0</v>
      </c>
      <c r="O578" s="173">
        <v>1</v>
      </c>
      <c r="P578" s="173">
        <v>1</v>
      </c>
      <c r="Q578" s="173">
        <v>9</v>
      </c>
      <c r="R578" s="173">
        <v>1</v>
      </c>
      <c r="S578" s="175">
        <v>998400</v>
      </c>
      <c r="T578" s="173">
        <v>0</v>
      </c>
      <c r="U578" s="173">
        <v>1</v>
      </c>
      <c r="V578" s="173">
        <v>0</v>
      </c>
      <c r="W578" s="211"/>
      <c r="X578" s="173">
        <v>0</v>
      </c>
      <c r="Y578" s="175">
        <v>0</v>
      </c>
      <c r="Z578" s="174">
        <f>S578*R578*K578*EXP(-Definitions!$E$4*tidycapex!V578)*U578</f>
        <v>998400</v>
      </c>
      <c r="AA578" s="174">
        <f>CEILING(Z578/Definitions!$F$10,10)</f>
        <v>19580</v>
      </c>
      <c r="AB578" s="176">
        <v>1</v>
      </c>
      <c r="AC578" s="177" t="s">
        <v>247</v>
      </c>
      <c r="AD578" s="177" t="s">
        <v>568</v>
      </c>
    </row>
    <row r="579" spans="1:30" s="8" customFormat="1" ht="60" x14ac:dyDescent="0.25">
      <c r="A579" s="170">
        <v>446</v>
      </c>
      <c r="B579" s="171" t="s">
        <v>262</v>
      </c>
      <c r="C579" s="171" t="s">
        <v>32</v>
      </c>
      <c r="D579" s="172">
        <v>1</v>
      </c>
      <c r="E579" s="171" t="s">
        <v>249</v>
      </c>
      <c r="F579" s="171" t="s">
        <v>138</v>
      </c>
      <c r="G579" s="171" t="s">
        <v>578</v>
      </c>
      <c r="H579" s="171" t="s">
        <v>257</v>
      </c>
      <c r="I579" s="171" t="s">
        <v>138</v>
      </c>
      <c r="J579" s="173">
        <v>2009</v>
      </c>
      <c r="K579" s="174">
        <v>15008</v>
      </c>
      <c r="L579" s="211"/>
      <c r="M579" s="173" t="s">
        <v>139</v>
      </c>
      <c r="N579" s="173">
        <v>2</v>
      </c>
      <c r="O579" s="173">
        <v>1</v>
      </c>
      <c r="P579" s="173">
        <v>0</v>
      </c>
      <c r="Q579" s="173">
        <v>2</v>
      </c>
      <c r="R579" s="173">
        <v>1</v>
      </c>
      <c r="S579" s="175">
        <v>4000</v>
      </c>
      <c r="T579" s="173">
        <v>0</v>
      </c>
      <c r="U579" s="173">
        <v>0.25</v>
      </c>
      <c r="V579" s="173">
        <v>0</v>
      </c>
      <c r="W579" s="211"/>
      <c r="X579" s="173">
        <v>1</v>
      </c>
      <c r="Y579" s="175">
        <v>432900</v>
      </c>
      <c r="Z579" s="174">
        <f>S579*R579*K579*EXP(-Definitions!$E$4*tidycapex!V579)*U579</f>
        <v>15008000</v>
      </c>
      <c r="AA579" s="174">
        <f>CEILING(Z579/Definitions!$F$10,10)</f>
        <v>294280</v>
      </c>
      <c r="AB579" s="176">
        <v>2</v>
      </c>
      <c r="AC579" s="177" t="s">
        <v>410</v>
      </c>
      <c r="AD579" s="177" t="s">
        <v>264</v>
      </c>
    </row>
    <row r="580" spans="1:30" s="8" customFormat="1" ht="36" x14ac:dyDescent="0.25">
      <c r="A580" s="170">
        <v>447</v>
      </c>
      <c r="B580" s="171" t="s">
        <v>368</v>
      </c>
      <c r="C580" s="171" t="s">
        <v>32</v>
      </c>
      <c r="D580" s="172">
        <v>1</v>
      </c>
      <c r="E580" s="171" t="s">
        <v>249</v>
      </c>
      <c r="F580" s="171" t="s">
        <v>138</v>
      </c>
      <c r="G580" s="171" t="s">
        <v>226</v>
      </c>
      <c r="H580" s="171" t="s">
        <v>226</v>
      </c>
      <c r="I580" s="171" t="s">
        <v>138</v>
      </c>
      <c r="J580" s="173">
        <v>2009</v>
      </c>
      <c r="K580" s="174">
        <v>15008</v>
      </c>
      <c r="L580" s="211"/>
      <c r="M580" s="173" t="s">
        <v>139</v>
      </c>
      <c r="N580" s="173">
        <v>3</v>
      </c>
      <c r="O580" s="173">
        <v>1</v>
      </c>
      <c r="P580" s="173">
        <v>1</v>
      </c>
      <c r="Q580" s="173">
        <v>5</v>
      </c>
      <c r="R580" s="173">
        <v>0.01</v>
      </c>
      <c r="S580" s="175">
        <v>2000</v>
      </c>
      <c r="T580" s="173">
        <v>25</v>
      </c>
      <c r="U580" s="173">
        <v>0</v>
      </c>
      <c r="V580" s="173">
        <v>14</v>
      </c>
      <c r="W580" s="211"/>
      <c r="X580" s="173">
        <v>1</v>
      </c>
      <c r="Y580" s="175">
        <v>721160</v>
      </c>
      <c r="Z580" s="174">
        <f>S580*R580*K580*EXP(-Definitions!$E$4*tidycapex!V580)*U580</f>
        <v>0</v>
      </c>
      <c r="AA580" s="174">
        <f>CEILING(Z580/Definitions!$F$10,10)</f>
        <v>0</v>
      </c>
      <c r="AB580" s="176">
        <v>0</v>
      </c>
      <c r="AC580" s="177" t="s">
        <v>595</v>
      </c>
      <c r="AD580" s="177" t="s">
        <v>573</v>
      </c>
    </row>
    <row r="581" spans="1:30" s="8" customFormat="1" ht="48" x14ac:dyDescent="0.25">
      <c r="A581" s="170">
        <v>448</v>
      </c>
      <c r="B581" s="171" t="s">
        <v>248</v>
      </c>
      <c r="C581" s="171" t="s">
        <v>32</v>
      </c>
      <c r="D581" s="172">
        <v>1</v>
      </c>
      <c r="E581" s="171" t="s">
        <v>249</v>
      </c>
      <c r="F581" s="171" t="s">
        <v>138</v>
      </c>
      <c r="G581" s="171" t="s">
        <v>217</v>
      </c>
      <c r="H581" s="171" t="s">
        <v>218</v>
      </c>
      <c r="I581" s="171" t="s">
        <v>138</v>
      </c>
      <c r="J581" s="173">
        <v>2009</v>
      </c>
      <c r="K581" s="174">
        <v>1</v>
      </c>
      <c r="L581" s="211"/>
      <c r="M581" s="173" t="s">
        <v>236</v>
      </c>
      <c r="N581" s="173">
        <v>0</v>
      </c>
      <c r="O581" s="173">
        <v>1</v>
      </c>
      <c r="P581" s="173">
        <v>1</v>
      </c>
      <c r="Q581" s="173">
        <v>8</v>
      </c>
      <c r="R581" s="173">
        <v>1</v>
      </c>
      <c r="S581" s="175">
        <v>1031730</v>
      </c>
      <c r="T581" s="173">
        <v>25</v>
      </c>
      <c r="U581" s="173">
        <v>1</v>
      </c>
      <c r="V581" s="173">
        <v>11</v>
      </c>
      <c r="W581" s="211"/>
      <c r="X581" s="173">
        <v>1</v>
      </c>
      <c r="Y581" s="175">
        <v>20230</v>
      </c>
      <c r="Z581" s="174">
        <f>S581*R581*K581*EXP(-Definitions!$E$4*tidycapex!V581)*U581</f>
        <v>1031730</v>
      </c>
      <c r="AA581" s="174">
        <f>CEILING(Z581/Definitions!$F$10,10)</f>
        <v>20230</v>
      </c>
      <c r="AB581" s="176">
        <v>1</v>
      </c>
      <c r="AC581" s="177" t="s">
        <v>250</v>
      </c>
      <c r="AD581" s="177" t="s">
        <v>569</v>
      </c>
    </row>
    <row r="582" spans="1:30" s="8" customFormat="1" ht="36" x14ac:dyDescent="0.25">
      <c r="A582" s="170">
        <v>449</v>
      </c>
      <c r="B582" s="171" t="s">
        <v>702</v>
      </c>
      <c r="C582" s="171" t="s">
        <v>32</v>
      </c>
      <c r="D582" s="172">
        <v>1</v>
      </c>
      <c r="E582" s="171" t="s">
        <v>249</v>
      </c>
      <c r="F582" s="171" t="s">
        <v>138</v>
      </c>
      <c r="G582" s="171" t="s">
        <v>265</v>
      </c>
      <c r="H582" s="171" t="s">
        <v>266</v>
      </c>
      <c r="I582" s="171" t="s">
        <v>138</v>
      </c>
      <c r="J582" s="173">
        <v>2009</v>
      </c>
      <c r="K582" s="174">
        <v>1</v>
      </c>
      <c r="L582" s="211"/>
      <c r="M582" s="173" t="s">
        <v>236</v>
      </c>
      <c r="N582" s="173">
        <v>0</v>
      </c>
      <c r="O582" s="173">
        <v>1</v>
      </c>
      <c r="P582" s="173">
        <v>1</v>
      </c>
      <c r="Q582" s="173">
        <v>5</v>
      </c>
      <c r="R582" s="173">
        <v>1</v>
      </c>
      <c r="S582" s="175">
        <v>18009018</v>
      </c>
      <c r="T582" s="173">
        <v>25</v>
      </c>
      <c r="U582" s="173">
        <v>0</v>
      </c>
      <c r="V582" s="173">
        <v>2</v>
      </c>
      <c r="W582" s="211"/>
      <c r="X582" s="173">
        <v>1</v>
      </c>
      <c r="Y582" s="175">
        <v>353117.65</v>
      </c>
      <c r="Z582" s="174">
        <f>S582*R582*K582*EXP(-Definitions!$E$4*tidycapex!V582)*U582</f>
        <v>0</v>
      </c>
      <c r="AA582" s="174">
        <f>CEILING(Z582/Definitions!$F$10,10)</f>
        <v>0</v>
      </c>
      <c r="AB582" s="176">
        <v>0</v>
      </c>
      <c r="AC582" s="177" t="s">
        <v>644</v>
      </c>
      <c r="AD582" s="177" t="s">
        <v>573</v>
      </c>
    </row>
    <row r="583" spans="1:30" s="8" customFormat="1" ht="36" x14ac:dyDescent="0.25">
      <c r="A583" s="170">
        <v>450</v>
      </c>
      <c r="B583" s="171" t="s">
        <v>272</v>
      </c>
      <c r="C583" s="171" t="s">
        <v>32</v>
      </c>
      <c r="D583" s="172">
        <v>1</v>
      </c>
      <c r="E583" s="171" t="s">
        <v>249</v>
      </c>
      <c r="F583" s="171" t="s">
        <v>138</v>
      </c>
      <c r="G583" s="171" t="s">
        <v>265</v>
      </c>
      <c r="H583" s="171" t="s">
        <v>266</v>
      </c>
      <c r="I583" s="171" t="s">
        <v>138</v>
      </c>
      <c r="J583" s="173">
        <v>2009</v>
      </c>
      <c r="K583" s="174">
        <v>1</v>
      </c>
      <c r="L583" s="211"/>
      <c r="M583" s="173" t="s">
        <v>236</v>
      </c>
      <c r="N583" s="173">
        <v>0</v>
      </c>
      <c r="O583" s="173">
        <v>1</v>
      </c>
      <c r="P583" s="173">
        <v>1</v>
      </c>
      <c r="Q583" s="173">
        <v>1</v>
      </c>
      <c r="R583" s="173">
        <v>1</v>
      </c>
      <c r="S583" s="175">
        <v>30528600</v>
      </c>
      <c r="T583" s="173">
        <v>0</v>
      </c>
      <c r="U583" s="173">
        <v>0</v>
      </c>
      <c r="V583" s="173">
        <v>0</v>
      </c>
      <c r="W583" s="211"/>
      <c r="X583" s="173">
        <v>1</v>
      </c>
      <c r="Y583" s="175">
        <v>598600</v>
      </c>
      <c r="Z583" s="174">
        <f>S583*R583*K583*EXP(-Definitions!$E$4*tidycapex!V583)*U583</f>
        <v>0</v>
      </c>
      <c r="AA583" s="174">
        <f>CEILING(Z583/Definitions!$F$10,10)</f>
        <v>0</v>
      </c>
      <c r="AB583" s="176">
        <v>0</v>
      </c>
      <c r="AC583" s="177" t="s">
        <v>610</v>
      </c>
      <c r="AD583" s="177" t="s">
        <v>573</v>
      </c>
    </row>
    <row r="584" spans="1:30" s="8" customFormat="1" ht="72" x14ac:dyDescent="0.25">
      <c r="A584" s="170">
        <v>451</v>
      </c>
      <c r="B584" s="171" t="s">
        <v>269</v>
      </c>
      <c r="C584" s="171" t="s">
        <v>32</v>
      </c>
      <c r="D584" s="172" t="s">
        <v>236</v>
      </c>
      <c r="E584" s="171" t="s">
        <v>249</v>
      </c>
      <c r="F584" s="171" t="s">
        <v>138</v>
      </c>
      <c r="G584" s="171" t="s">
        <v>364</v>
      </c>
      <c r="H584" s="171" t="s">
        <v>364</v>
      </c>
      <c r="I584" s="171" t="s">
        <v>138</v>
      </c>
      <c r="J584" s="173">
        <v>2009</v>
      </c>
      <c r="K584" s="174">
        <v>1</v>
      </c>
      <c r="L584" s="211"/>
      <c r="M584" s="173" t="s">
        <v>236</v>
      </c>
      <c r="N584" s="173">
        <v>3</v>
      </c>
      <c r="O584" s="173">
        <v>2</v>
      </c>
      <c r="P584" s="173">
        <v>1</v>
      </c>
      <c r="Q584" s="173">
        <v>5</v>
      </c>
      <c r="R584" s="173">
        <v>1</v>
      </c>
      <c r="S584" s="175">
        <v>1500800</v>
      </c>
      <c r="T584" s="173">
        <v>0</v>
      </c>
      <c r="U584" s="173">
        <v>1</v>
      </c>
      <c r="V584" s="173">
        <v>0</v>
      </c>
      <c r="W584" s="211"/>
      <c r="X584" s="173">
        <v>0</v>
      </c>
      <c r="Y584" s="175">
        <v>0</v>
      </c>
      <c r="Z584" s="174">
        <f>S584*R584*K584*EXP(-Definitions!$E$4*tidycapex!V584)*U584</f>
        <v>1500800</v>
      </c>
      <c r="AA584" s="174">
        <f>CEILING(Z584/Definitions!$F$10,10)</f>
        <v>29430</v>
      </c>
      <c r="AB584" s="176">
        <v>1</v>
      </c>
      <c r="AC584" s="177" t="s">
        <v>411</v>
      </c>
      <c r="AD584" s="177" t="s">
        <v>412</v>
      </c>
    </row>
    <row r="585" spans="1:30" s="8" customFormat="1" ht="24" x14ac:dyDescent="0.25">
      <c r="A585" s="170">
        <v>452</v>
      </c>
      <c r="B585" s="171" t="s">
        <v>238</v>
      </c>
      <c r="C585" s="171" t="s">
        <v>32</v>
      </c>
      <c r="D585" s="172" t="s">
        <v>236</v>
      </c>
      <c r="E585" s="171" t="s">
        <v>249</v>
      </c>
      <c r="F585" s="171" t="s">
        <v>138</v>
      </c>
      <c r="G585" s="171" t="s">
        <v>239</v>
      </c>
      <c r="H585" s="171" t="s">
        <v>524</v>
      </c>
      <c r="I585" s="171" t="s">
        <v>138</v>
      </c>
      <c r="J585" s="173">
        <v>2009</v>
      </c>
      <c r="K585" s="174">
        <v>1</v>
      </c>
      <c r="L585" s="211"/>
      <c r="M585" s="173" t="s">
        <v>236</v>
      </c>
      <c r="N585" s="173">
        <v>0</v>
      </c>
      <c r="O585" s="173">
        <v>1</v>
      </c>
      <c r="P585" s="173">
        <v>1</v>
      </c>
      <c r="Q585" s="173">
        <v>9</v>
      </c>
      <c r="R585" s="173">
        <v>1</v>
      </c>
      <c r="S585" s="175">
        <v>1650900</v>
      </c>
      <c r="T585" s="173">
        <v>0</v>
      </c>
      <c r="U585" s="173">
        <v>1</v>
      </c>
      <c r="V585" s="173">
        <v>0</v>
      </c>
      <c r="W585" s="211"/>
      <c r="X585" s="173">
        <v>0</v>
      </c>
      <c r="Y585" s="175">
        <v>0</v>
      </c>
      <c r="Z585" s="174">
        <f>S585*R585*K585*EXP(-Definitions!$E$4*tidycapex!V585)*U585</f>
        <v>1650900</v>
      </c>
      <c r="AA585" s="174">
        <f>CEILING(Z585/Definitions!$F$10,10)</f>
        <v>32380</v>
      </c>
      <c r="AB585" s="176">
        <v>1</v>
      </c>
      <c r="AC585" s="177" t="s">
        <v>240</v>
      </c>
      <c r="AD585" s="177" t="s">
        <v>241</v>
      </c>
    </row>
    <row r="586" spans="1:30" s="8" customFormat="1" ht="36" x14ac:dyDescent="0.25">
      <c r="A586" s="170">
        <v>453</v>
      </c>
      <c r="B586" s="171" t="s">
        <v>242</v>
      </c>
      <c r="C586" s="171" t="s">
        <v>32</v>
      </c>
      <c r="D586" s="172" t="s">
        <v>236</v>
      </c>
      <c r="E586" s="171" t="s">
        <v>249</v>
      </c>
      <c r="F586" s="171" t="s">
        <v>138</v>
      </c>
      <c r="G586" s="171" t="s">
        <v>243</v>
      </c>
      <c r="H586" s="171" t="s">
        <v>524</v>
      </c>
      <c r="I586" s="171" t="s">
        <v>138</v>
      </c>
      <c r="J586" s="173">
        <v>2009</v>
      </c>
      <c r="K586" s="174">
        <v>1</v>
      </c>
      <c r="L586" s="211"/>
      <c r="M586" s="173" t="s">
        <v>236</v>
      </c>
      <c r="N586" s="173">
        <v>0</v>
      </c>
      <c r="O586" s="173">
        <v>1</v>
      </c>
      <c r="P586" s="173">
        <v>1</v>
      </c>
      <c r="Q586" s="173">
        <v>9</v>
      </c>
      <c r="R586" s="173">
        <v>1</v>
      </c>
      <c r="S586" s="175">
        <v>1816000</v>
      </c>
      <c r="T586" s="173">
        <v>0</v>
      </c>
      <c r="U586" s="173">
        <v>1</v>
      </c>
      <c r="V586" s="173">
        <v>0</v>
      </c>
      <c r="W586" s="211"/>
      <c r="X586" s="173">
        <v>0</v>
      </c>
      <c r="Y586" s="175">
        <v>0</v>
      </c>
      <c r="Z586" s="174">
        <f>S586*R586*K586*EXP(-Definitions!$E$4*tidycapex!V586)*U586</f>
        <v>1816000</v>
      </c>
      <c r="AA586" s="174">
        <f>CEILING(Z586/Definitions!$F$10,10)</f>
        <v>35610</v>
      </c>
      <c r="AB586" s="176">
        <v>1</v>
      </c>
      <c r="AC586" s="177" t="s">
        <v>244</v>
      </c>
      <c r="AD586" s="177" t="s">
        <v>567</v>
      </c>
    </row>
    <row r="587" spans="1:30" s="8" customFormat="1" ht="48" x14ac:dyDescent="0.25">
      <c r="A587" s="170">
        <v>454</v>
      </c>
      <c r="B587" s="171" t="s">
        <v>245</v>
      </c>
      <c r="C587" s="171" t="s">
        <v>32</v>
      </c>
      <c r="D587" s="172" t="s">
        <v>236</v>
      </c>
      <c r="E587" s="171" t="s">
        <v>249</v>
      </c>
      <c r="F587" s="171" t="s">
        <v>138</v>
      </c>
      <c r="G587" s="171" t="s">
        <v>246</v>
      </c>
      <c r="H587" s="171" t="s">
        <v>524</v>
      </c>
      <c r="I587" s="171" t="s">
        <v>138</v>
      </c>
      <c r="J587" s="173">
        <v>2009</v>
      </c>
      <c r="K587" s="174">
        <v>1</v>
      </c>
      <c r="L587" s="211"/>
      <c r="M587" s="173" t="s">
        <v>236</v>
      </c>
      <c r="N587" s="173">
        <v>0</v>
      </c>
      <c r="O587" s="173">
        <v>1</v>
      </c>
      <c r="P587" s="173">
        <v>1</v>
      </c>
      <c r="Q587" s="173">
        <v>9</v>
      </c>
      <c r="R587" s="173">
        <v>1</v>
      </c>
      <c r="S587" s="175">
        <v>998800</v>
      </c>
      <c r="T587" s="173">
        <v>0</v>
      </c>
      <c r="U587" s="173">
        <v>1</v>
      </c>
      <c r="V587" s="173">
        <v>0</v>
      </c>
      <c r="W587" s="211"/>
      <c r="X587" s="173">
        <v>0</v>
      </c>
      <c r="Y587" s="175">
        <v>0</v>
      </c>
      <c r="Z587" s="174">
        <f>S587*R587*K587*EXP(-Definitions!$E$4*tidycapex!V587)*U587</f>
        <v>998800</v>
      </c>
      <c r="AA587" s="174">
        <f>CEILING(Z587/Definitions!$F$10,10)</f>
        <v>19590</v>
      </c>
      <c r="AB587" s="176">
        <v>1</v>
      </c>
      <c r="AC587" s="177" t="s">
        <v>247</v>
      </c>
      <c r="AD587" s="177" t="s">
        <v>568</v>
      </c>
    </row>
    <row r="588" spans="1:30" s="8" customFormat="1" ht="60" x14ac:dyDescent="0.25">
      <c r="A588" s="170">
        <v>455</v>
      </c>
      <c r="B588" s="171" t="s">
        <v>262</v>
      </c>
      <c r="C588" s="171" t="s">
        <v>90</v>
      </c>
      <c r="D588" s="172">
        <v>1</v>
      </c>
      <c r="E588" s="171" t="s">
        <v>249</v>
      </c>
      <c r="F588" s="171" t="s">
        <v>138</v>
      </c>
      <c r="G588" s="171" t="s">
        <v>578</v>
      </c>
      <c r="H588" s="171" t="s">
        <v>257</v>
      </c>
      <c r="I588" s="171" t="s">
        <v>138</v>
      </c>
      <c r="J588" s="173">
        <v>2009</v>
      </c>
      <c r="K588" s="174">
        <v>18983</v>
      </c>
      <c r="L588" s="211"/>
      <c r="M588" s="173" t="s">
        <v>139</v>
      </c>
      <c r="N588" s="173">
        <v>2</v>
      </c>
      <c r="O588" s="173">
        <v>1</v>
      </c>
      <c r="P588" s="173">
        <v>0</v>
      </c>
      <c r="Q588" s="173">
        <v>2</v>
      </c>
      <c r="R588" s="173">
        <v>1</v>
      </c>
      <c r="S588" s="175">
        <v>4000</v>
      </c>
      <c r="T588" s="173">
        <v>0</v>
      </c>
      <c r="U588" s="173">
        <v>0.25</v>
      </c>
      <c r="V588" s="173">
        <v>0</v>
      </c>
      <c r="W588" s="211"/>
      <c r="X588" s="173">
        <v>1</v>
      </c>
      <c r="Y588" s="175">
        <v>147120</v>
      </c>
      <c r="Z588" s="174">
        <f>S588*R588*K588*EXP(-Definitions!$E$4*tidycapex!V588)*U588</f>
        <v>18983000</v>
      </c>
      <c r="AA588" s="174">
        <f>CEILING(Z588/Definitions!$F$10,10)</f>
        <v>372220</v>
      </c>
      <c r="AB588" s="176">
        <v>2</v>
      </c>
      <c r="AC588" s="177" t="s">
        <v>410</v>
      </c>
      <c r="AD588" s="177" t="s">
        <v>264</v>
      </c>
    </row>
    <row r="589" spans="1:30" s="8" customFormat="1" ht="36" x14ac:dyDescent="0.25">
      <c r="A589" s="170">
        <v>456</v>
      </c>
      <c r="B589" s="171" t="s">
        <v>368</v>
      </c>
      <c r="C589" s="171" t="s">
        <v>90</v>
      </c>
      <c r="D589" s="172">
        <v>1</v>
      </c>
      <c r="E589" s="171" t="s">
        <v>249</v>
      </c>
      <c r="F589" s="171" t="s">
        <v>138</v>
      </c>
      <c r="G589" s="171" t="s">
        <v>226</v>
      </c>
      <c r="H589" s="171" t="s">
        <v>226</v>
      </c>
      <c r="I589" s="171" t="s">
        <v>138</v>
      </c>
      <c r="J589" s="173">
        <v>2009</v>
      </c>
      <c r="K589" s="174">
        <v>18983</v>
      </c>
      <c r="L589" s="211"/>
      <c r="M589" s="173" t="s">
        <v>139</v>
      </c>
      <c r="N589" s="173">
        <v>3</v>
      </c>
      <c r="O589" s="173">
        <v>1</v>
      </c>
      <c r="P589" s="173">
        <v>1</v>
      </c>
      <c r="Q589" s="173">
        <v>5</v>
      </c>
      <c r="R589" s="173">
        <v>0.01</v>
      </c>
      <c r="S589" s="175">
        <v>2000</v>
      </c>
      <c r="T589" s="173">
        <v>25</v>
      </c>
      <c r="U589" s="173">
        <v>1</v>
      </c>
      <c r="V589" s="173">
        <v>0</v>
      </c>
      <c r="W589" s="211"/>
      <c r="X589" s="173">
        <v>0</v>
      </c>
      <c r="Y589" s="175">
        <v>0</v>
      </c>
      <c r="Z589" s="174">
        <f>S589*R589*K589*EXP(-Definitions!$E$4*tidycapex!V589)*U589</f>
        <v>379660</v>
      </c>
      <c r="AA589" s="174">
        <f>CEILING(Z589/Definitions!$F$10,10)</f>
        <v>7450</v>
      </c>
      <c r="AB589" s="176">
        <v>1</v>
      </c>
      <c r="AC589" s="177" t="s">
        <v>600</v>
      </c>
      <c r="AD589" s="177" t="s">
        <v>601</v>
      </c>
    </row>
    <row r="590" spans="1:30" s="8" customFormat="1" ht="48" x14ac:dyDescent="0.25">
      <c r="A590" s="170">
        <v>456</v>
      </c>
      <c r="B590" s="171" t="s">
        <v>368</v>
      </c>
      <c r="C590" s="171" t="s">
        <v>90</v>
      </c>
      <c r="D590" s="172">
        <v>1</v>
      </c>
      <c r="E590" s="171" t="s">
        <v>249</v>
      </c>
      <c r="F590" s="171" t="s">
        <v>138</v>
      </c>
      <c r="G590" s="171" t="s">
        <v>226</v>
      </c>
      <c r="H590" s="171" t="s">
        <v>226</v>
      </c>
      <c r="I590" s="171" t="s">
        <v>138</v>
      </c>
      <c r="J590" s="173">
        <v>2009</v>
      </c>
      <c r="K590" s="174">
        <v>18983</v>
      </c>
      <c r="L590" s="211"/>
      <c r="M590" s="173" t="s">
        <v>139</v>
      </c>
      <c r="N590" s="173">
        <v>3</v>
      </c>
      <c r="O590" s="173">
        <v>1</v>
      </c>
      <c r="P590" s="173">
        <v>1</v>
      </c>
      <c r="Q590" s="173">
        <v>8</v>
      </c>
      <c r="R590" s="173">
        <v>0.1</v>
      </c>
      <c r="S590" s="175">
        <v>2000</v>
      </c>
      <c r="T590" s="173">
        <v>25</v>
      </c>
      <c r="U590" s="173">
        <v>1</v>
      </c>
      <c r="V590" s="173">
        <v>14</v>
      </c>
      <c r="W590" s="211"/>
      <c r="X590" s="173">
        <v>1</v>
      </c>
      <c r="Y590" s="175">
        <v>24520</v>
      </c>
      <c r="Z590" s="174">
        <f>S590*R590*K590*EXP(-Definitions!$E$4*tidycapex!V590)*U590</f>
        <v>3796600</v>
      </c>
      <c r="AA590" s="174">
        <f>CEILING(Z590/Definitions!$F$10,10)</f>
        <v>74450</v>
      </c>
      <c r="AB590" s="176">
        <v>1</v>
      </c>
      <c r="AC590" s="177" t="s">
        <v>576</v>
      </c>
      <c r="AD590" s="177" t="s">
        <v>577</v>
      </c>
    </row>
    <row r="591" spans="1:30" s="8" customFormat="1" ht="48" x14ac:dyDescent="0.25">
      <c r="A591" s="170">
        <v>457</v>
      </c>
      <c r="B591" s="171" t="s">
        <v>248</v>
      </c>
      <c r="C591" s="171" t="s">
        <v>90</v>
      </c>
      <c r="D591" s="172">
        <v>1</v>
      </c>
      <c r="E591" s="171" t="s">
        <v>249</v>
      </c>
      <c r="F591" s="171" t="s">
        <v>138</v>
      </c>
      <c r="G591" s="171" t="s">
        <v>217</v>
      </c>
      <c r="H591" s="171" t="s">
        <v>218</v>
      </c>
      <c r="I591" s="171" t="s">
        <v>138</v>
      </c>
      <c r="J591" s="173">
        <v>2009</v>
      </c>
      <c r="K591" s="174">
        <v>1</v>
      </c>
      <c r="L591" s="211"/>
      <c r="M591" s="173" t="s">
        <v>236</v>
      </c>
      <c r="N591" s="173">
        <v>0</v>
      </c>
      <c r="O591" s="173">
        <v>1</v>
      </c>
      <c r="P591" s="173">
        <v>1</v>
      </c>
      <c r="Q591" s="173">
        <v>8</v>
      </c>
      <c r="R591" s="173">
        <v>1</v>
      </c>
      <c r="S591" s="175">
        <v>1895670</v>
      </c>
      <c r="T591" s="173">
        <v>25</v>
      </c>
      <c r="U591" s="173">
        <v>0</v>
      </c>
      <c r="V591" s="173">
        <v>11</v>
      </c>
      <c r="W591" s="211"/>
      <c r="X591" s="173">
        <v>1</v>
      </c>
      <c r="Y591" s="175">
        <v>37170</v>
      </c>
      <c r="Z591" s="174">
        <f>S591*R591*K591*EXP(-Definitions!$E$4*tidycapex!V591)*U591</f>
        <v>0</v>
      </c>
      <c r="AA591" s="174">
        <f>CEILING(Z591/Definitions!$F$10,10)</f>
        <v>0</v>
      </c>
      <c r="AB591" s="176">
        <v>0</v>
      </c>
      <c r="AC591" s="177" t="s">
        <v>271</v>
      </c>
      <c r="AD591" s="177" t="s">
        <v>573</v>
      </c>
    </row>
    <row r="592" spans="1:30" s="8" customFormat="1" ht="72" x14ac:dyDescent="0.25">
      <c r="A592" s="170">
        <v>458</v>
      </c>
      <c r="B592" s="171" t="s">
        <v>702</v>
      </c>
      <c r="C592" s="171" t="s">
        <v>90</v>
      </c>
      <c r="D592" s="172">
        <v>1</v>
      </c>
      <c r="E592" s="171" t="s">
        <v>249</v>
      </c>
      <c r="F592" s="171" t="s">
        <v>138</v>
      </c>
      <c r="G592" s="171" t="s">
        <v>265</v>
      </c>
      <c r="H592" s="171" t="s">
        <v>266</v>
      </c>
      <c r="I592" s="171" t="s">
        <v>138</v>
      </c>
      <c r="J592" s="173">
        <v>2009</v>
      </c>
      <c r="K592" s="174">
        <v>1</v>
      </c>
      <c r="L592" s="211"/>
      <c r="M592" s="173" t="s">
        <v>236</v>
      </c>
      <c r="N592" s="173">
        <v>0</v>
      </c>
      <c r="O592" s="173">
        <v>1</v>
      </c>
      <c r="P592" s="173">
        <v>1</v>
      </c>
      <c r="Q592" s="173">
        <v>5</v>
      </c>
      <c r="R592" s="173">
        <v>1</v>
      </c>
      <c r="S592" s="175">
        <v>3003000</v>
      </c>
      <c r="T592" s="173">
        <v>25</v>
      </c>
      <c r="U592" s="173">
        <v>0</v>
      </c>
      <c r="V592" s="173">
        <v>2</v>
      </c>
      <c r="W592" s="211"/>
      <c r="X592" s="173">
        <v>1</v>
      </c>
      <c r="Y592" s="175">
        <v>649200</v>
      </c>
      <c r="Z592" s="174">
        <f>S592*R592*K592*EXP(-Definitions!$E$4*tidycapex!V592)*U592</f>
        <v>0</v>
      </c>
      <c r="AA592" s="174">
        <f>CEILING(Z592/Definitions!$F$10,10)</f>
        <v>0</v>
      </c>
      <c r="AB592" s="180">
        <v>2</v>
      </c>
      <c r="AC592" s="177" t="s">
        <v>267</v>
      </c>
      <c r="AD592" s="177" t="s">
        <v>268</v>
      </c>
    </row>
    <row r="593" spans="1:30" s="8" customFormat="1" ht="72" x14ac:dyDescent="0.25">
      <c r="A593" s="170">
        <v>458</v>
      </c>
      <c r="B593" s="171" t="s">
        <v>702</v>
      </c>
      <c r="C593" s="171" t="s">
        <v>90</v>
      </c>
      <c r="D593" s="172">
        <v>1</v>
      </c>
      <c r="E593" s="171" t="s">
        <v>249</v>
      </c>
      <c r="F593" s="171" t="s">
        <v>138</v>
      </c>
      <c r="G593" s="171" t="s">
        <v>265</v>
      </c>
      <c r="H593" s="171" t="s">
        <v>266</v>
      </c>
      <c r="I593" s="171" t="s">
        <v>138</v>
      </c>
      <c r="J593" s="173">
        <v>2009</v>
      </c>
      <c r="K593" s="174">
        <v>1</v>
      </c>
      <c r="L593" s="211"/>
      <c r="M593" s="173" t="s">
        <v>236</v>
      </c>
      <c r="N593" s="173">
        <v>0</v>
      </c>
      <c r="O593" s="173">
        <v>1</v>
      </c>
      <c r="P593" s="173">
        <v>1</v>
      </c>
      <c r="Q593" s="173">
        <v>5</v>
      </c>
      <c r="R593" s="173">
        <v>1</v>
      </c>
      <c r="S593" s="175">
        <v>3003000</v>
      </c>
      <c r="T593" s="173">
        <v>25</v>
      </c>
      <c r="U593" s="173">
        <v>1</v>
      </c>
      <c r="V593" s="173">
        <v>0</v>
      </c>
      <c r="W593" s="211"/>
      <c r="X593" s="173">
        <v>1</v>
      </c>
      <c r="Y593" s="175"/>
      <c r="Z593" s="174">
        <f>S593*R593*K593*EXP(-Definitions!$E$4*tidycapex!V593)*U593</f>
        <v>3003000</v>
      </c>
      <c r="AA593" s="174">
        <f>CEILING(Z593/Definitions!$F$10,10)</f>
        <v>58890</v>
      </c>
      <c r="AB593" s="180">
        <v>2</v>
      </c>
      <c r="AC593" s="177" t="s">
        <v>267</v>
      </c>
      <c r="AD593" s="177" t="s">
        <v>268</v>
      </c>
    </row>
    <row r="594" spans="1:30" s="8" customFormat="1" ht="72" x14ac:dyDescent="0.25">
      <c r="A594" s="170">
        <v>459</v>
      </c>
      <c r="B594" s="171" t="s">
        <v>269</v>
      </c>
      <c r="C594" s="171" t="s">
        <v>90</v>
      </c>
      <c r="D594" s="172" t="s">
        <v>236</v>
      </c>
      <c r="E594" s="171" t="s">
        <v>249</v>
      </c>
      <c r="F594" s="171" t="s">
        <v>138</v>
      </c>
      <c r="G594" s="171" t="s">
        <v>364</v>
      </c>
      <c r="H594" s="171" t="s">
        <v>364</v>
      </c>
      <c r="I594" s="171" t="s">
        <v>138</v>
      </c>
      <c r="J594" s="173">
        <v>2009</v>
      </c>
      <c r="K594" s="174">
        <v>1</v>
      </c>
      <c r="L594" s="211"/>
      <c r="M594" s="173" t="s">
        <v>236</v>
      </c>
      <c r="N594" s="173">
        <v>3</v>
      </c>
      <c r="O594" s="173">
        <v>2</v>
      </c>
      <c r="P594" s="173">
        <v>1</v>
      </c>
      <c r="Q594" s="173">
        <v>5</v>
      </c>
      <c r="R594" s="173">
        <v>1</v>
      </c>
      <c r="S594" s="175">
        <v>1936300</v>
      </c>
      <c r="T594" s="173">
        <v>0</v>
      </c>
      <c r="U594" s="173">
        <v>1</v>
      </c>
      <c r="V594" s="173">
        <v>0</v>
      </c>
      <c r="W594" s="211"/>
      <c r="X594" s="173">
        <v>1</v>
      </c>
      <c r="Y594" s="175">
        <v>21800</v>
      </c>
      <c r="Z594" s="174">
        <f>S594*R594*K594*EXP(-Definitions!$E$4*tidycapex!V594)*U594</f>
        <v>1936300</v>
      </c>
      <c r="AA594" s="174">
        <f>CEILING(Z594/Definitions!$F$10,10)</f>
        <v>37970</v>
      </c>
      <c r="AB594" s="180">
        <v>1</v>
      </c>
      <c r="AC594" s="177" t="s">
        <v>413</v>
      </c>
      <c r="AD594" s="177" t="s">
        <v>414</v>
      </c>
    </row>
    <row r="595" spans="1:30" s="8" customFormat="1" ht="36" x14ac:dyDescent="0.25">
      <c r="A595" s="170">
        <v>460</v>
      </c>
      <c r="B595" s="171" t="s">
        <v>238</v>
      </c>
      <c r="C595" s="171" t="s">
        <v>90</v>
      </c>
      <c r="D595" s="172" t="s">
        <v>236</v>
      </c>
      <c r="E595" s="171" t="s">
        <v>249</v>
      </c>
      <c r="F595" s="171" t="s">
        <v>138</v>
      </c>
      <c r="G595" s="171" t="s">
        <v>239</v>
      </c>
      <c r="H595" s="171" t="s">
        <v>524</v>
      </c>
      <c r="I595" s="171" t="s">
        <v>138</v>
      </c>
      <c r="J595" s="173">
        <v>2009</v>
      </c>
      <c r="K595" s="174">
        <v>1</v>
      </c>
      <c r="L595" s="211"/>
      <c r="M595" s="173" t="s">
        <v>236</v>
      </c>
      <c r="N595" s="173">
        <v>0</v>
      </c>
      <c r="O595" s="173">
        <v>1</v>
      </c>
      <c r="P595" s="173">
        <v>1</v>
      </c>
      <c r="Q595" s="173">
        <v>9</v>
      </c>
      <c r="R595" s="173">
        <v>1</v>
      </c>
      <c r="S595" s="175">
        <v>2430200</v>
      </c>
      <c r="T595" s="173">
        <v>0</v>
      </c>
      <c r="U595" s="173">
        <v>1</v>
      </c>
      <c r="V595" s="173">
        <v>0</v>
      </c>
      <c r="W595" s="211"/>
      <c r="X595" s="173">
        <v>0</v>
      </c>
      <c r="Y595" s="175">
        <v>0</v>
      </c>
      <c r="Z595" s="174">
        <f>S595*R595*K595*EXP(-Definitions!$E$4*tidycapex!V595)*U595</f>
        <v>2430200</v>
      </c>
      <c r="AA595" s="174">
        <f>CEILING(Z595/Definitions!$F$10,10)</f>
        <v>47660</v>
      </c>
      <c r="AB595" s="176">
        <v>1</v>
      </c>
      <c r="AC595" s="177" t="s">
        <v>240</v>
      </c>
      <c r="AD595" s="177" t="s">
        <v>241</v>
      </c>
    </row>
    <row r="596" spans="1:30" s="8" customFormat="1" ht="36" x14ac:dyDescent="0.25">
      <c r="A596" s="170">
        <v>461</v>
      </c>
      <c r="B596" s="171" t="s">
        <v>242</v>
      </c>
      <c r="C596" s="171" t="s">
        <v>90</v>
      </c>
      <c r="D596" s="172" t="s">
        <v>236</v>
      </c>
      <c r="E596" s="171" t="s">
        <v>249</v>
      </c>
      <c r="F596" s="171" t="s">
        <v>138</v>
      </c>
      <c r="G596" s="171" t="s">
        <v>243</v>
      </c>
      <c r="H596" s="171" t="s">
        <v>524</v>
      </c>
      <c r="I596" s="171" t="s">
        <v>138</v>
      </c>
      <c r="J596" s="173">
        <v>2009</v>
      </c>
      <c r="K596" s="174">
        <v>1</v>
      </c>
      <c r="L596" s="211"/>
      <c r="M596" s="173" t="s">
        <v>236</v>
      </c>
      <c r="N596" s="173">
        <v>0</v>
      </c>
      <c r="O596" s="173">
        <v>1</v>
      </c>
      <c r="P596" s="173">
        <v>1</v>
      </c>
      <c r="Q596" s="173">
        <v>9</v>
      </c>
      <c r="R596" s="173">
        <v>1</v>
      </c>
      <c r="S596" s="175">
        <v>2673300</v>
      </c>
      <c r="T596" s="173">
        <v>0</v>
      </c>
      <c r="U596" s="173">
        <v>1</v>
      </c>
      <c r="V596" s="173">
        <v>0</v>
      </c>
      <c r="W596" s="211"/>
      <c r="X596" s="173">
        <v>0</v>
      </c>
      <c r="Y596" s="175">
        <v>0</v>
      </c>
      <c r="Z596" s="174">
        <f>S596*R596*K596*EXP(-Definitions!$E$4*tidycapex!V596)*U596</f>
        <v>2673300</v>
      </c>
      <c r="AA596" s="174">
        <f>CEILING(Z596/Definitions!$F$10,10)</f>
        <v>52420</v>
      </c>
      <c r="AB596" s="176">
        <v>1</v>
      </c>
      <c r="AC596" s="177" t="s">
        <v>244</v>
      </c>
      <c r="AD596" s="177" t="s">
        <v>567</v>
      </c>
    </row>
    <row r="597" spans="1:30" s="8" customFormat="1" ht="48" x14ac:dyDescent="0.25">
      <c r="A597" s="170">
        <v>462</v>
      </c>
      <c r="B597" s="171" t="s">
        <v>245</v>
      </c>
      <c r="C597" s="171" t="s">
        <v>90</v>
      </c>
      <c r="D597" s="172" t="s">
        <v>236</v>
      </c>
      <c r="E597" s="171" t="s">
        <v>249</v>
      </c>
      <c r="F597" s="171" t="s">
        <v>138</v>
      </c>
      <c r="G597" s="171" t="s">
        <v>246</v>
      </c>
      <c r="H597" s="171" t="s">
        <v>524</v>
      </c>
      <c r="I597" s="171" t="s">
        <v>138</v>
      </c>
      <c r="J597" s="173">
        <v>2009</v>
      </c>
      <c r="K597" s="174">
        <v>1</v>
      </c>
      <c r="L597" s="211"/>
      <c r="M597" s="173" t="s">
        <v>236</v>
      </c>
      <c r="N597" s="173">
        <v>0</v>
      </c>
      <c r="O597" s="173">
        <v>1</v>
      </c>
      <c r="P597" s="173">
        <v>1</v>
      </c>
      <c r="Q597" s="173">
        <v>9</v>
      </c>
      <c r="R597" s="173">
        <v>1</v>
      </c>
      <c r="S597" s="175">
        <v>1470300</v>
      </c>
      <c r="T597" s="173">
        <v>0</v>
      </c>
      <c r="U597" s="173">
        <v>1</v>
      </c>
      <c r="V597" s="173">
        <v>0</v>
      </c>
      <c r="W597" s="211"/>
      <c r="X597" s="173">
        <v>0</v>
      </c>
      <c r="Y597" s="175">
        <v>0</v>
      </c>
      <c r="Z597" s="174">
        <f>S597*R597*K597*EXP(-Definitions!$E$4*tidycapex!V597)*U597</f>
        <v>1470300</v>
      </c>
      <c r="AA597" s="174">
        <f>CEILING(Z597/Definitions!$F$10,10)</f>
        <v>28830</v>
      </c>
      <c r="AB597" s="176">
        <v>1</v>
      </c>
      <c r="AC597" s="177" t="s">
        <v>247</v>
      </c>
      <c r="AD597" s="177" t="s">
        <v>568</v>
      </c>
    </row>
    <row r="598" spans="1:30" s="8" customFormat="1" ht="60" x14ac:dyDescent="0.25">
      <c r="A598" s="170">
        <v>463</v>
      </c>
      <c r="B598" s="171" t="s">
        <v>262</v>
      </c>
      <c r="C598" s="171" t="s">
        <v>68</v>
      </c>
      <c r="D598" s="172">
        <v>1</v>
      </c>
      <c r="E598" s="171" t="s">
        <v>249</v>
      </c>
      <c r="F598" s="171" t="s">
        <v>138</v>
      </c>
      <c r="G598" s="171" t="s">
        <v>578</v>
      </c>
      <c r="H598" s="171" t="s">
        <v>257</v>
      </c>
      <c r="I598" s="171" t="s">
        <v>138</v>
      </c>
      <c r="J598" s="173">
        <v>2009</v>
      </c>
      <c r="K598" s="174">
        <v>38920</v>
      </c>
      <c r="L598" s="211"/>
      <c r="M598" s="173" t="s">
        <v>139</v>
      </c>
      <c r="N598" s="173">
        <v>2</v>
      </c>
      <c r="O598" s="173">
        <v>1</v>
      </c>
      <c r="P598" s="173">
        <v>0</v>
      </c>
      <c r="Q598" s="173">
        <v>2</v>
      </c>
      <c r="R598" s="173">
        <v>1</v>
      </c>
      <c r="S598" s="175">
        <v>4000</v>
      </c>
      <c r="T598" s="173">
        <v>0</v>
      </c>
      <c r="U598" s="173">
        <v>0.25</v>
      </c>
      <c r="V598" s="173">
        <v>0</v>
      </c>
      <c r="W598" s="211"/>
      <c r="X598" s="173">
        <v>1</v>
      </c>
      <c r="Y598" s="175">
        <v>342960</v>
      </c>
      <c r="Z598" s="174">
        <f>S598*R598*K598*EXP(-Definitions!$E$4*tidycapex!V598)*U598</f>
        <v>38920000</v>
      </c>
      <c r="AA598" s="174">
        <f>CEILING(Z598/Definitions!$F$10,10)</f>
        <v>763140</v>
      </c>
      <c r="AB598" s="176">
        <v>2</v>
      </c>
      <c r="AC598" s="177" t="s">
        <v>410</v>
      </c>
      <c r="AD598" s="177" t="s">
        <v>264</v>
      </c>
    </row>
    <row r="599" spans="1:30" s="8" customFormat="1" ht="24" x14ac:dyDescent="0.25">
      <c r="A599" s="170">
        <v>464</v>
      </c>
      <c r="B599" s="171" t="s">
        <v>368</v>
      </c>
      <c r="C599" s="171" t="s">
        <v>68</v>
      </c>
      <c r="D599" s="172">
        <v>1</v>
      </c>
      <c r="E599" s="171" t="s">
        <v>249</v>
      </c>
      <c r="F599" s="171" t="s">
        <v>138</v>
      </c>
      <c r="G599" s="171" t="s">
        <v>226</v>
      </c>
      <c r="H599" s="171" t="s">
        <v>226</v>
      </c>
      <c r="I599" s="171" t="s">
        <v>138</v>
      </c>
      <c r="J599" s="173">
        <v>2009</v>
      </c>
      <c r="K599" s="174">
        <v>38920</v>
      </c>
      <c r="L599" s="211"/>
      <c r="M599" s="173" t="s">
        <v>139</v>
      </c>
      <c r="N599" s="173">
        <v>3</v>
      </c>
      <c r="O599" s="173">
        <v>1</v>
      </c>
      <c r="P599" s="173">
        <v>1</v>
      </c>
      <c r="Q599" s="173">
        <v>5</v>
      </c>
      <c r="R599" s="173">
        <v>0.01</v>
      </c>
      <c r="S599" s="175">
        <v>2000</v>
      </c>
      <c r="T599" s="173">
        <v>25</v>
      </c>
      <c r="U599" s="173">
        <v>1</v>
      </c>
      <c r="V599" s="173">
        <v>0</v>
      </c>
      <c r="W599" s="211"/>
      <c r="X599" s="173">
        <v>0</v>
      </c>
      <c r="Y599" s="175">
        <v>0</v>
      </c>
      <c r="Z599" s="174">
        <f>S599*R599*K599*EXP(-Definitions!$E$4*tidycapex!V599)*U599</f>
        <v>778400</v>
      </c>
      <c r="AA599" s="174">
        <f>CEILING(Z599/Definitions!$F$10,10)</f>
        <v>15270</v>
      </c>
      <c r="AB599" s="176">
        <v>1</v>
      </c>
      <c r="AC599" s="177" t="s">
        <v>600</v>
      </c>
      <c r="AD599" s="177" t="s">
        <v>601</v>
      </c>
    </row>
    <row r="600" spans="1:30" s="8" customFormat="1" ht="48" x14ac:dyDescent="0.25">
      <c r="A600" s="170">
        <v>464</v>
      </c>
      <c r="B600" s="171" t="s">
        <v>368</v>
      </c>
      <c r="C600" s="171" t="s">
        <v>68</v>
      </c>
      <c r="D600" s="172">
        <v>1</v>
      </c>
      <c r="E600" s="171" t="s">
        <v>249</v>
      </c>
      <c r="F600" s="171" t="s">
        <v>138</v>
      </c>
      <c r="G600" s="171" t="s">
        <v>226</v>
      </c>
      <c r="H600" s="171" t="s">
        <v>226</v>
      </c>
      <c r="I600" s="171" t="s">
        <v>138</v>
      </c>
      <c r="J600" s="173">
        <v>2009</v>
      </c>
      <c r="K600" s="174">
        <v>38920</v>
      </c>
      <c r="L600" s="211"/>
      <c r="M600" s="173" t="s">
        <v>139</v>
      </c>
      <c r="N600" s="173">
        <v>3</v>
      </c>
      <c r="O600" s="173">
        <v>1</v>
      </c>
      <c r="P600" s="173">
        <v>1</v>
      </c>
      <c r="Q600" s="173">
        <v>5</v>
      </c>
      <c r="R600" s="173">
        <v>0.1</v>
      </c>
      <c r="S600" s="175">
        <v>2000</v>
      </c>
      <c r="T600" s="173">
        <v>25</v>
      </c>
      <c r="U600" s="173">
        <v>1</v>
      </c>
      <c r="V600" s="173">
        <v>14</v>
      </c>
      <c r="W600" s="211"/>
      <c r="X600" s="173">
        <v>1</v>
      </c>
      <c r="Y600" s="175">
        <v>160170</v>
      </c>
      <c r="Z600" s="174">
        <f>S600*R600*K600*EXP(-Definitions!$E$4*tidycapex!V600)*U600</f>
        <v>7784000</v>
      </c>
      <c r="AA600" s="174">
        <f>CEILING(Z600/Definitions!$F$10,10)</f>
        <v>152630</v>
      </c>
      <c r="AB600" s="176">
        <v>1</v>
      </c>
      <c r="AC600" s="177" t="s">
        <v>576</v>
      </c>
      <c r="AD600" s="177" t="s">
        <v>577</v>
      </c>
    </row>
    <row r="601" spans="1:30" s="8" customFormat="1" ht="48" x14ac:dyDescent="0.25">
      <c r="A601" s="170">
        <v>465</v>
      </c>
      <c r="B601" s="171" t="s">
        <v>248</v>
      </c>
      <c r="C601" s="171" t="s">
        <v>68</v>
      </c>
      <c r="D601" s="172">
        <v>1</v>
      </c>
      <c r="E601" s="171" t="s">
        <v>249</v>
      </c>
      <c r="F601" s="171" t="s">
        <v>138</v>
      </c>
      <c r="G601" s="171" t="s">
        <v>217</v>
      </c>
      <c r="H601" s="171" t="s">
        <v>218</v>
      </c>
      <c r="I601" s="171" t="s">
        <v>138</v>
      </c>
      <c r="J601" s="173">
        <v>2009</v>
      </c>
      <c r="K601" s="174">
        <v>1</v>
      </c>
      <c r="L601" s="211"/>
      <c r="M601" s="173" t="s">
        <v>236</v>
      </c>
      <c r="N601" s="173">
        <v>0</v>
      </c>
      <c r="O601" s="173">
        <v>1</v>
      </c>
      <c r="P601" s="173">
        <v>1</v>
      </c>
      <c r="Q601" s="173">
        <v>8</v>
      </c>
      <c r="R601" s="173">
        <v>1</v>
      </c>
      <c r="S601" s="175">
        <v>6311760</v>
      </c>
      <c r="T601" s="173">
        <v>25</v>
      </c>
      <c r="U601" s="173">
        <v>0</v>
      </c>
      <c r="V601" s="173">
        <v>11</v>
      </c>
      <c r="W601" s="211"/>
      <c r="X601" s="173">
        <v>1</v>
      </c>
      <c r="Y601" s="175">
        <v>123760</v>
      </c>
      <c r="Z601" s="174">
        <f>S601*R601*K601*EXP(-Definitions!$E$4*tidycapex!V601)*U601</f>
        <v>0</v>
      </c>
      <c r="AA601" s="174">
        <f>CEILING(Z601/Definitions!$F$10,10)</f>
        <v>0</v>
      </c>
      <c r="AB601" s="176">
        <v>0</v>
      </c>
      <c r="AC601" s="177" t="s">
        <v>271</v>
      </c>
      <c r="AD601" s="177" t="s">
        <v>573</v>
      </c>
    </row>
    <row r="602" spans="1:30" s="8" customFormat="1" ht="72" x14ac:dyDescent="0.25">
      <c r="A602" s="170">
        <v>466</v>
      </c>
      <c r="B602" s="171" t="s">
        <v>702</v>
      </c>
      <c r="C602" s="171" t="s">
        <v>68</v>
      </c>
      <c r="D602" s="172">
        <v>1</v>
      </c>
      <c r="E602" s="171" t="s">
        <v>249</v>
      </c>
      <c r="F602" s="171" t="s">
        <v>138</v>
      </c>
      <c r="G602" s="171" t="s">
        <v>265</v>
      </c>
      <c r="H602" s="171" t="s">
        <v>266</v>
      </c>
      <c r="I602" s="171" t="s">
        <v>138</v>
      </c>
      <c r="J602" s="173">
        <v>2009</v>
      </c>
      <c r="K602" s="174">
        <v>1</v>
      </c>
      <c r="L602" s="211"/>
      <c r="M602" s="173" t="s">
        <v>236</v>
      </c>
      <c r="N602" s="173">
        <v>0</v>
      </c>
      <c r="O602" s="173">
        <v>1</v>
      </c>
      <c r="P602" s="173">
        <v>1</v>
      </c>
      <c r="Q602" s="173">
        <v>5</v>
      </c>
      <c r="R602" s="173">
        <v>1</v>
      </c>
      <c r="S602" s="175">
        <v>3276000</v>
      </c>
      <c r="T602" s="173">
        <v>25</v>
      </c>
      <c r="U602" s="173">
        <v>0</v>
      </c>
      <c r="V602" s="173">
        <v>2</v>
      </c>
      <c r="W602" s="211"/>
      <c r="X602" s="173">
        <v>1</v>
      </c>
      <c r="Y602" s="175">
        <v>744500</v>
      </c>
      <c r="Z602" s="174">
        <f>S602*R602*K602*EXP(-Definitions!$E$4*tidycapex!V602)*U602</f>
        <v>0</v>
      </c>
      <c r="AA602" s="174">
        <f>CEILING(Z602/Definitions!$F$10,10)</f>
        <v>0</v>
      </c>
      <c r="AB602" s="176">
        <v>2</v>
      </c>
      <c r="AC602" s="177" t="s">
        <v>267</v>
      </c>
      <c r="AD602" s="177" t="s">
        <v>268</v>
      </c>
    </row>
    <row r="603" spans="1:30" s="8" customFormat="1" ht="72" x14ac:dyDescent="0.25">
      <c r="A603" s="170">
        <v>466</v>
      </c>
      <c r="B603" s="171" t="s">
        <v>702</v>
      </c>
      <c r="C603" s="171" t="s">
        <v>68</v>
      </c>
      <c r="D603" s="172">
        <v>1</v>
      </c>
      <c r="E603" s="171" t="s">
        <v>249</v>
      </c>
      <c r="F603" s="171" t="s">
        <v>138</v>
      </c>
      <c r="G603" s="171" t="s">
        <v>265</v>
      </c>
      <c r="H603" s="171" t="s">
        <v>266</v>
      </c>
      <c r="I603" s="171" t="s">
        <v>138</v>
      </c>
      <c r="J603" s="173">
        <v>2009</v>
      </c>
      <c r="K603" s="174">
        <v>1</v>
      </c>
      <c r="L603" s="211"/>
      <c r="M603" s="173" t="s">
        <v>236</v>
      </c>
      <c r="N603" s="173">
        <v>0</v>
      </c>
      <c r="O603" s="173">
        <v>1</v>
      </c>
      <c r="P603" s="173">
        <v>1</v>
      </c>
      <c r="Q603" s="173">
        <v>5</v>
      </c>
      <c r="R603" s="173">
        <v>1</v>
      </c>
      <c r="S603" s="175">
        <v>3276000</v>
      </c>
      <c r="T603" s="173">
        <v>25</v>
      </c>
      <c r="U603" s="173">
        <v>1</v>
      </c>
      <c r="V603" s="173">
        <v>0</v>
      </c>
      <c r="W603" s="211"/>
      <c r="X603" s="173">
        <v>1</v>
      </c>
      <c r="Y603" s="175"/>
      <c r="Z603" s="174">
        <f>S603*R603*K603*EXP(-Definitions!$E$4*tidycapex!V603)*U603</f>
        <v>3276000</v>
      </c>
      <c r="AA603" s="174">
        <f>CEILING(Z603/Definitions!$F$10,10)</f>
        <v>64240</v>
      </c>
      <c r="AB603" s="176">
        <v>2</v>
      </c>
      <c r="AC603" s="177" t="s">
        <v>267</v>
      </c>
      <c r="AD603" s="177" t="s">
        <v>268</v>
      </c>
    </row>
    <row r="604" spans="1:30" s="8" customFormat="1" ht="72" x14ac:dyDescent="0.25">
      <c r="A604" s="170">
        <v>467</v>
      </c>
      <c r="B604" s="171" t="s">
        <v>269</v>
      </c>
      <c r="C604" s="171" t="s">
        <v>68</v>
      </c>
      <c r="D604" s="172" t="s">
        <v>236</v>
      </c>
      <c r="E604" s="171" t="s">
        <v>249</v>
      </c>
      <c r="F604" s="171" t="s">
        <v>138</v>
      </c>
      <c r="G604" s="171" t="s">
        <v>364</v>
      </c>
      <c r="H604" s="171" t="s">
        <v>364</v>
      </c>
      <c r="I604" s="171" t="s">
        <v>138</v>
      </c>
      <c r="J604" s="173">
        <v>2009</v>
      </c>
      <c r="K604" s="174">
        <v>1</v>
      </c>
      <c r="L604" s="211"/>
      <c r="M604" s="173" t="s">
        <v>236</v>
      </c>
      <c r="N604" s="173">
        <v>3</v>
      </c>
      <c r="O604" s="173">
        <v>2</v>
      </c>
      <c r="P604" s="173">
        <v>1</v>
      </c>
      <c r="Q604" s="173">
        <v>5</v>
      </c>
      <c r="R604" s="173">
        <v>1</v>
      </c>
      <c r="S604" s="175">
        <v>3969900</v>
      </c>
      <c r="T604" s="173">
        <v>0</v>
      </c>
      <c r="U604" s="173">
        <v>1</v>
      </c>
      <c r="V604" s="173">
        <v>0</v>
      </c>
      <c r="W604" s="211"/>
      <c r="X604" s="173">
        <v>0</v>
      </c>
      <c r="Y604" s="175">
        <v>0</v>
      </c>
      <c r="Z604" s="174">
        <f>S604*R604*K604*EXP(-Definitions!$E$4*tidycapex!V604)*U604</f>
        <v>3969900</v>
      </c>
      <c r="AA604" s="174">
        <f>CEILING(Z604/Definitions!$F$10,10)</f>
        <v>77850</v>
      </c>
      <c r="AB604" s="176">
        <v>1</v>
      </c>
      <c r="AC604" s="177" t="s">
        <v>413</v>
      </c>
      <c r="AD604" s="177" t="s">
        <v>414</v>
      </c>
    </row>
    <row r="605" spans="1:30" s="8" customFormat="1" ht="24" x14ac:dyDescent="0.25">
      <c r="A605" s="170">
        <v>468</v>
      </c>
      <c r="B605" s="171" t="s">
        <v>238</v>
      </c>
      <c r="C605" s="171" t="s">
        <v>68</v>
      </c>
      <c r="D605" s="172" t="s">
        <v>236</v>
      </c>
      <c r="E605" s="171" t="s">
        <v>249</v>
      </c>
      <c r="F605" s="171" t="s">
        <v>138</v>
      </c>
      <c r="G605" s="171" t="s">
        <v>239</v>
      </c>
      <c r="H605" s="171" t="s">
        <v>524</v>
      </c>
      <c r="I605" s="171" t="s">
        <v>138</v>
      </c>
      <c r="J605" s="173">
        <v>2009</v>
      </c>
      <c r="K605" s="174">
        <v>1</v>
      </c>
      <c r="L605" s="211"/>
      <c r="M605" s="173" t="s">
        <v>236</v>
      </c>
      <c r="N605" s="173">
        <v>0</v>
      </c>
      <c r="O605" s="173">
        <v>1</v>
      </c>
      <c r="P605" s="173">
        <v>1</v>
      </c>
      <c r="Q605" s="173">
        <v>9</v>
      </c>
      <c r="R605" s="173">
        <v>1</v>
      </c>
      <c r="S605" s="175">
        <v>4694500</v>
      </c>
      <c r="T605" s="173">
        <v>0</v>
      </c>
      <c r="U605" s="173">
        <v>1</v>
      </c>
      <c r="V605" s="173">
        <v>0</v>
      </c>
      <c r="W605" s="211"/>
      <c r="X605" s="173">
        <v>0</v>
      </c>
      <c r="Y605" s="175">
        <v>0</v>
      </c>
      <c r="Z605" s="174">
        <f>S605*R605*K605*EXP(-Definitions!$E$4*tidycapex!V605)*U605</f>
        <v>4694500</v>
      </c>
      <c r="AA605" s="174">
        <f>CEILING(Z605/Definitions!$F$10,10)</f>
        <v>92050</v>
      </c>
      <c r="AB605" s="176">
        <v>1</v>
      </c>
      <c r="AC605" s="177" t="s">
        <v>240</v>
      </c>
      <c r="AD605" s="177" t="s">
        <v>241</v>
      </c>
    </row>
    <row r="606" spans="1:30" s="8" customFormat="1" ht="36" x14ac:dyDescent="0.25">
      <c r="A606" s="170">
        <v>469</v>
      </c>
      <c r="B606" s="171" t="s">
        <v>242</v>
      </c>
      <c r="C606" s="171" t="s">
        <v>68</v>
      </c>
      <c r="D606" s="172" t="s">
        <v>236</v>
      </c>
      <c r="E606" s="171" t="s">
        <v>249</v>
      </c>
      <c r="F606" s="171" t="s">
        <v>138</v>
      </c>
      <c r="G606" s="171" t="s">
        <v>243</v>
      </c>
      <c r="H606" s="171" t="s">
        <v>524</v>
      </c>
      <c r="I606" s="171" t="s">
        <v>138</v>
      </c>
      <c r="J606" s="173">
        <v>2009</v>
      </c>
      <c r="K606" s="174">
        <v>1</v>
      </c>
      <c r="L606" s="211"/>
      <c r="M606" s="173" t="s">
        <v>236</v>
      </c>
      <c r="N606" s="173">
        <v>0</v>
      </c>
      <c r="O606" s="173">
        <v>1</v>
      </c>
      <c r="P606" s="173">
        <v>1</v>
      </c>
      <c r="Q606" s="173">
        <v>9</v>
      </c>
      <c r="R606" s="173">
        <v>1</v>
      </c>
      <c r="S606" s="175">
        <v>5163900</v>
      </c>
      <c r="T606" s="173">
        <v>0</v>
      </c>
      <c r="U606" s="173">
        <v>1</v>
      </c>
      <c r="V606" s="173">
        <v>0</v>
      </c>
      <c r="W606" s="211"/>
      <c r="X606" s="173">
        <v>0</v>
      </c>
      <c r="Y606" s="175">
        <v>0</v>
      </c>
      <c r="Z606" s="174">
        <f>S606*R606*K606*EXP(-Definitions!$E$4*tidycapex!V606)*U606</f>
        <v>5163900</v>
      </c>
      <c r="AA606" s="174">
        <f>CEILING(Z606/Definitions!$F$10,10)</f>
        <v>101260</v>
      </c>
      <c r="AB606" s="176">
        <v>1</v>
      </c>
      <c r="AC606" s="177" t="s">
        <v>244</v>
      </c>
      <c r="AD606" s="177" t="s">
        <v>567</v>
      </c>
    </row>
    <row r="607" spans="1:30" s="8" customFormat="1" ht="48" x14ac:dyDescent="0.25">
      <c r="A607" s="170">
        <v>470</v>
      </c>
      <c r="B607" s="171" t="s">
        <v>245</v>
      </c>
      <c r="C607" s="171" t="s">
        <v>68</v>
      </c>
      <c r="D607" s="172" t="s">
        <v>236</v>
      </c>
      <c r="E607" s="171" t="s">
        <v>249</v>
      </c>
      <c r="F607" s="171" t="s">
        <v>138</v>
      </c>
      <c r="G607" s="171" t="s">
        <v>246</v>
      </c>
      <c r="H607" s="171" t="s">
        <v>524</v>
      </c>
      <c r="I607" s="171" t="s">
        <v>138</v>
      </c>
      <c r="J607" s="173">
        <v>2009</v>
      </c>
      <c r="K607" s="174">
        <v>1</v>
      </c>
      <c r="L607" s="174"/>
      <c r="M607" s="173" t="s">
        <v>236</v>
      </c>
      <c r="N607" s="173">
        <v>0</v>
      </c>
      <c r="O607" s="173">
        <v>1</v>
      </c>
      <c r="P607" s="173">
        <v>1</v>
      </c>
      <c r="Q607" s="173">
        <v>9</v>
      </c>
      <c r="R607" s="173">
        <v>1</v>
      </c>
      <c r="S607" s="175">
        <v>2840200</v>
      </c>
      <c r="T607" s="173">
        <v>0</v>
      </c>
      <c r="U607" s="173">
        <v>1</v>
      </c>
      <c r="V607" s="173">
        <v>0</v>
      </c>
      <c r="W607" s="173"/>
      <c r="X607" s="173">
        <v>0</v>
      </c>
      <c r="Y607" s="175">
        <v>0</v>
      </c>
      <c r="Z607" s="174">
        <f>S607*R607*K607*EXP(-Definitions!$E$4*tidycapex!V607)*U607</f>
        <v>2840200</v>
      </c>
      <c r="AA607" s="174">
        <f>CEILING(Z607/Definitions!$F$10,10)</f>
        <v>55700</v>
      </c>
      <c r="AB607" s="176">
        <v>1</v>
      </c>
      <c r="AC607" s="177" t="s">
        <v>247</v>
      </c>
      <c r="AD607" s="177" t="s">
        <v>568</v>
      </c>
    </row>
    <row r="608" spans="1:30" s="8" customFormat="1" x14ac:dyDescent="0.25">
      <c r="A608" s="170">
        <v>471</v>
      </c>
      <c r="B608" s="171" t="s">
        <v>415</v>
      </c>
      <c r="C608" s="171" t="s">
        <v>59</v>
      </c>
      <c r="D608" s="172">
        <v>2</v>
      </c>
      <c r="E608" s="171" t="s">
        <v>249</v>
      </c>
      <c r="F608" s="171" t="s">
        <v>142</v>
      </c>
      <c r="G608" s="171" t="s">
        <v>195</v>
      </c>
      <c r="H608" s="171" t="s">
        <v>196</v>
      </c>
      <c r="I608" s="171" t="s">
        <v>142</v>
      </c>
      <c r="J608" s="173">
        <v>2006</v>
      </c>
      <c r="K608" s="174">
        <v>953</v>
      </c>
      <c r="L608" s="174"/>
      <c r="M608" s="173" t="s">
        <v>139</v>
      </c>
      <c r="N608" s="173">
        <v>3</v>
      </c>
      <c r="O608" s="173">
        <v>2</v>
      </c>
      <c r="P608" s="173">
        <v>1</v>
      </c>
      <c r="Q608" s="173">
        <v>8</v>
      </c>
      <c r="R608" s="173">
        <v>1</v>
      </c>
      <c r="S608" s="175">
        <v>750</v>
      </c>
      <c r="T608" s="173">
        <v>20</v>
      </c>
      <c r="U608" s="173">
        <v>1</v>
      </c>
      <c r="V608" s="173">
        <v>6</v>
      </c>
      <c r="W608" s="173"/>
      <c r="X608" s="173">
        <v>0</v>
      </c>
      <c r="Y608" s="175">
        <v>0</v>
      </c>
      <c r="Z608" s="174">
        <f>S608*R608*K608*EXP(-Definitions!$E$4*tidycapex!V608)*U608</f>
        <v>714750</v>
      </c>
      <c r="AA608" s="174">
        <f>CEILING(Z608/Definitions!$F$10,10)</f>
        <v>14020</v>
      </c>
      <c r="AB608" s="176">
        <v>1</v>
      </c>
      <c r="AC608" s="177" t="s">
        <v>416</v>
      </c>
      <c r="AD608" s="177" t="s">
        <v>417</v>
      </c>
    </row>
    <row r="609" spans="1:30" s="8" customFormat="1" ht="24" x14ac:dyDescent="0.25">
      <c r="A609" s="170">
        <v>472</v>
      </c>
      <c r="B609" s="171" t="s">
        <v>198</v>
      </c>
      <c r="C609" s="171" t="s">
        <v>59</v>
      </c>
      <c r="D609" s="172">
        <v>1</v>
      </c>
      <c r="E609" s="171" t="s">
        <v>249</v>
      </c>
      <c r="F609" s="171" t="s">
        <v>142</v>
      </c>
      <c r="G609" s="171" t="s">
        <v>195</v>
      </c>
      <c r="H609" s="171" t="s">
        <v>196</v>
      </c>
      <c r="I609" s="171" t="s">
        <v>142</v>
      </c>
      <c r="J609" s="173">
        <v>2006</v>
      </c>
      <c r="K609" s="174">
        <v>953</v>
      </c>
      <c r="L609" s="211"/>
      <c r="M609" s="173" t="s">
        <v>139</v>
      </c>
      <c r="N609" s="173">
        <v>3</v>
      </c>
      <c r="O609" s="173">
        <v>2</v>
      </c>
      <c r="P609" s="173">
        <v>1</v>
      </c>
      <c r="Q609" s="173">
        <v>5</v>
      </c>
      <c r="R609" s="173">
        <v>1</v>
      </c>
      <c r="S609" s="175">
        <v>300</v>
      </c>
      <c r="T609" s="173">
        <v>10</v>
      </c>
      <c r="U609" s="173">
        <v>1</v>
      </c>
      <c r="V609" s="173">
        <v>0</v>
      </c>
      <c r="W609" s="211"/>
      <c r="X609" s="173">
        <v>0</v>
      </c>
      <c r="Y609" s="175">
        <v>0</v>
      </c>
      <c r="Z609" s="174">
        <f>S609*R609*K609*EXP(-Definitions!$E$4*tidycapex!V609)*U609</f>
        <v>285900</v>
      </c>
      <c r="AA609" s="174">
        <f>CEILING(Z609/Definitions!$F$10,10)</f>
        <v>5610</v>
      </c>
      <c r="AB609" s="176">
        <v>1</v>
      </c>
      <c r="AC609" s="177" t="s">
        <v>541</v>
      </c>
      <c r="AD609" s="177" t="s">
        <v>197</v>
      </c>
    </row>
    <row r="610" spans="1:30" s="8" customFormat="1" ht="24" x14ac:dyDescent="0.25">
      <c r="A610" s="170">
        <v>473</v>
      </c>
      <c r="B610" s="171" t="s">
        <v>202</v>
      </c>
      <c r="C610" s="171" t="s">
        <v>59</v>
      </c>
      <c r="D610" s="172">
        <v>2</v>
      </c>
      <c r="E610" s="171" t="s">
        <v>249</v>
      </c>
      <c r="F610" s="171" t="s">
        <v>142</v>
      </c>
      <c r="G610" s="171" t="s">
        <v>195</v>
      </c>
      <c r="H610" s="171" t="s">
        <v>196</v>
      </c>
      <c r="I610" s="171" t="s">
        <v>142</v>
      </c>
      <c r="J610" s="173">
        <v>2006</v>
      </c>
      <c r="K610" s="174">
        <v>519</v>
      </c>
      <c r="L610" s="211"/>
      <c r="M610" s="173" t="s">
        <v>139</v>
      </c>
      <c r="N610" s="173">
        <v>3</v>
      </c>
      <c r="O610" s="173">
        <v>2</v>
      </c>
      <c r="P610" s="173">
        <v>1</v>
      </c>
      <c r="Q610" s="173">
        <v>5</v>
      </c>
      <c r="R610" s="173">
        <v>1</v>
      </c>
      <c r="S610" s="175">
        <v>250</v>
      </c>
      <c r="T610" s="173">
        <v>10</v>
      </c>
      <c r="U610" s="173">
        <v>0</v>
      </c>
      <c r="V610" s="173">
        <v>2</v>
      </c>
      <c r="W610" s="211"/>
      <c r="X610" s="173">
        <v>1</v>
      </c>
      <c r="Y610" s="175">
        <v>27000</v>
      </c>
      <c r="Z610" s="174">
        <f>S610*R610*K610*EXP(-Definitions!$E$4*tidycapex!V610)*U610</f>
        <v>0</v>
      </c>
      <c r="AA610" s="174">
        <f>CEILING(Z610/Definitions!$F$10,10)</f>
        <v>0</v>
      </c>
      <c r="AB610" s="176">
        <v>0</v>
      </c>
      <c r="AC610" s="177" t="s">
        <v>359</v>
      </c>
      <c r="AD610" s="177" t="s">
        <v>676</v>
      </c>
    </row>
    <row r="611" spans="1:30" s="8" customFormat="1" ht="24" x14ac:dyDescent="0.25">
      <c r="A611" s="170">
        <v>473</v>
      </c>
      <c r="B611" s="171" t="s">
        <v>202</v>
      </c>
      <c r="C611" s="171" t="s">
        <v>59</v>
      </c>
      <c r="D611" s="172">
        <v>2</v>
      </c>
      <c r="E611" s="171" t="s">
        <v>249</v>
      </c>
      <c r="F611" s="171" t="s">
        <v>142</v>
      </c>
      <c r="G611" s="171" t="s">
        <v>195</v>
      </c>
      <c r="H611" s="171" t="s">
        <v>196</v>
      </c>
      <c r="I611" s="171" t="s">
        <v>142</v>
      </c>
      <c r="J611" s="173">
        <v>2006</v>
      </c>
      <c r="K611" s="174">
        <v>519</v>
      </c>
      <c r="L611" s="211"/>
      <c r="M611" s="173" t="s">
        <v>139</v>
      </c>
      <c r="N611" s="173">
        <v>3</v>
      </c>
      <c r="O611" s="173">
        <v>2</v>
      </c>
      <c r="P611" s="173">
        <v>1</v>
      </c>
      <c r="Q611" s="173">
        <v>5</v>
      </c>
      <c r="R611" s="173">
        <v>1</v>
      </c>
      <c r="S611" s="175">
        <v>250</v>
      </c>
      <c r="T611" s="173">
        <v>10</v>
      </c>
      <c r="U611" s="173">
        <v>1</v>
      </c>
      <c r="V611" s="173">
        <v>0</v>
      </c>
      <c r="W611" s="211"/>
      <c r="X611" s="173">
        <v>0</v>
      </c>
      <c r="Y611" s="175">
        <v>0</v>
      </c>
      <c r="Z611" s="174">
        <f>S611*R611*K611*EXP(-Definitions!$E$4*tidycapex!V611)*U611</f>
        <v>129750</v>
      </c>
      <c r="AA611" s="174">
        <f>CEILING(Z611/Definitions!$F$10,10)</f>
        <v>2550</v>
      </c>
      <c r="AB611" s="176">
        <v>1</v>
      </c>
      <c r="AC611" s="177" t="s">
        <v>359</v>
      </c>
      <c r="AD611" s="177" t="s">
        <v>360</v>
      </c>
    </row>
    <row r="612" spans="1:30" s="8" customFormat="1" ht="15" x14ac:dyDescent="0.25">
      <c r="A612" s="170">
        <v>473</v>
      </c>
      <c r="B612" s="171" t="s">
        <v>202</v>
      </c>
      <c r="C612" s="171" t="s">
        <v>59</v>
      </c>
      <c r="D612" s="172">
        <v>2</v>
      </c>
      <c r="E612" s="171" t="s">
        <v>249</v>
      </c>
      <c r="F612" s="171" t="s">
        <v>142</v>
      </c>
      <c r="G612" s="171" t="s">
        <v>195</v>
      </c>
      <c r="H612" s="171" t="s">
        <v>196</v>
      </c>
      <c r="I612" s="171" t="s">
        <v>142</v>
      </c>
      <c r="J612" s="173">
        <v>2006</v>
      </c>
      <c r="K612" s="174">
        <v>519</v>
      </c>
      <c r="L612" s="211"/>
      <c r="M612" s="173" t="s">
        <v>139</v>
      </c>
      <c r="N612" s="173">
        <v>0</v>
      </c>
      <c r="O612" s="173">
        <v>1</v>
      </c>
      <c r="P612" s="173">
        <v>1</v>
      </c>
      <c r="Q612" s="173">
        <v>8</v>
      </c>
      <c r="R612" s="173">
        <v>1</v>
      </c>
      <c r="S612" s="175">
        <v>250</v>
      </c>
      <c r="T612" s="173">
        <v>10</v>
      </c>
      <c r="U612" s="173">
        <v>1</v>
      </c>
      <c r="V612" s="173">
        <v>10</v>
      </c>
      <c r="W612" s="211"/>
      <c r="X612" s="173">
        <v>0</v>
      </c>
      <c r="Y612" s="175">
        <v>0</v>
      </c>
      <c r="Z612" s="174">
        <f>S612*R612*K612*EXP(-Definitions!$E$4*tidycapex!V612)*U612</f>
        <v>129750</v>
      </c>
      <c r="AA612" s="174">
        <f>CEILING(Z612/Definitions!$F$10,10)</f>
        <v>2550</v>
      </c>
      <c r="AB612" s="176">
        <v>1</v>
      </c>
      <c r="AC612" s="177" t="s">
        <v>201</v>
      </c>
      <c r="AD612" s="177" t="s">
        <v>203</v>
      </c>
    </row>
    <row r="613" spans="1:30" s="8" customFormat="1" ht="15" x14ac:dyDescent="0.25">
      <c r="A613" s="170">
        <v>473</v>
      </c>
      <c r="B613" s="171" t="s">
        <v>202</v>
      </c>
      <c r="C613" s="171" t="s">
        <v>59</v>
      </c>
      <c r="D613" s="172">
        <v>2</v>
      </c>
      <c r="E613" s="171" t="s">
        <v>249</v>
      </c>
      <c r="F613" s="171" t="s">
        <v>142</v>
      </c>
      <c r="G613" s="171" t="s">
        <v>195</v>
      </c>
      <c r="H613" s="171" t="s">
        <v>196</v>
      </c>
      <c r="I613" s="171" t="s">
        <v>142</v>
      </c>
      <c r="J613" s="173">
        <v>2006</v>
      </c>
      <c r="K613" s="174">
        <v>519</v>
      </c>
      <c r="L613" s="211"/>
      <c r="M613" s="173" t="s">
        <v>139</v>
      </c>
      <c r="N613" s="173">
        <v>0</v>
      </c>
      <c r="O613" s="173">
        <v>1</v>
      </c>
      <c r="P613" s="173">
        <v>1</v>
      </c>
      <c r="Q613" s="173">
        <v>8</v>
      </c>
      <c r="R613" s="173">
        <v>1</v>
      </c>
      <c r="S613" s="175">
        <v>250</v>
      </c>
      <c r="T613" s="173">
        <v>10</v>
      </c>
      <c r="U613" s="173">
        <v>1</v>
      </c>
      <c r="V613" s="173">
        <v>20</v>
      </c>
      <c r="W613" s="211"/>
      <c r="X613" s="173">
        <v>0</v>
      </c>
      <c r="Y613" s="175">
        <v>0</v>
      </c>
      <c r="Z613" s="174">
        <f>S613*R613*K613*EXP(-Definitions!$E$4*tidycapex!V613)*U613</f>
        <v>129750</v>
      </c>
      <c r="AA613" s="174">
        <f>CEILING(Z613/Definitions!$F$10,10)</f>
        <v>2550</v>
      </c>
      <c r="AB613" s="176">
        <v>1</v>
      </c>
      <c r="AC613" s="177" t="s">
        <v>201</v>
      </c>
      <c r="AD613" s="177" t="s">
        <v>203</v>
      </c>
    </row>
    <row r="614" spans="1:30" s="8" customFormat="1" ht="24" x14ac:dyDescent="0.25">
      <c r="A614" s="170">
        <v>474</v>
      </c>
      <c r="B614" s="171" t="s">
        <v>204</v>
      </c>
      <c r="C614" s="171" t="s">
        <v>59</v>
      </c>
      <c r="D614" s="172">
        <v>1</v>
      </c>
      <c r="E614" s="171" t="s">
        <v>249</v>
      </c>
      <c r="F614" s="171" t="s">
        <v>142</v>
      </c>
      <c r="G614" s="171" t="s">
        <v>195</v>
      </c>
      <c r="H614" s="171" t="s">
        <v>196</v>
      </c>
      <c r="I614" s="171" t="s">
        <v>142</v>
      </c>
      <c r="J614" s="173">
        <v>2006</v>
      </c>
      <c r="K614" s="174">
        <v>519</v>
      </c>
      <c r="L614" s="211"/>
      <c r="M614" s="173" t="s">
        <v>139</v>
      </c>
      <c r="N614" s="173">
        <v>3</v>
      </c>
      <c r="O614" s="173">
        <v>1</v>
      </c>
      <c r="P614" s="173">
        <v>1</v>
      </c>
      <c r="Q614" s="173">
        <v>5</v>
      </c>
      <c r="R614" s="173">
        <v>1</v>
      </c>
      <c r="S614" s="175">
        <v>250</v>
      </c>
      <c r="T614" s="173">
        <v>10</v>
      </c>
      <c r="U614" s="173">
        <v>1</v>
      </c>
      <c r="V614" s="173">
        <v>0</v>
      </c>
      <c r="W614" s="211"/>
      <c r="X614" s="173">
        <v>0</v>
      </c>
      <c r="Y614" s="175">
        <v>0</v>
      </c>
      <c r="Z614" s="174">
        <f>S614*R614*K614*EXP(-Definitions!$E$4*tidycapex!V614)*U614</f>
        <v>129750</v>
      </c>
      <c r="AA614" s="174">
        <f>CEILING(Z614/Definitions!$F$10,10)</f>
        <v>2550</v>
      </c>
      <c r="AB614" s="176">
        <v>1</v>
      </c>
      <c r="AC614" s="177" t="s">
        <v>359</v>
      </c>
      <c r="AD614" s="177" t="s">
        <v>360</v>
      </c>
    </row>
    <row r="615" spans="1:30" s="8" customFormat="1" ht="15" x14ac:dyDescent="0.25">
      <c r="A615" s="170">
        <v>474</v>
      </c>
      <c r="B615" s="171" t="s">
        <v>204</v>
      </c>
      <c r="C615" s="171" t="s">
        <v>59</v>
      </c>
      <c r="D615" s="172">
        <v>1</v>
      </c>
      <c r="E615" s="171" t="s">
        <v>249</v>
      </c>
      <c r="F615" s="171" t="s">
        <v>142</v>
      </c>
      <c r="G615" s="171" t="s">
        <v>195</v>
      </c>
      <c r="H615" s="171" t="s">
        <v>196</v>
      </c>
      <c r="I615" s="171" t="s">
        <v>142</v>
      </c>
      <c r="J615" s="173">
        <v>2006</v>
      </c>
      <c r="K615" s="174">
        <v>519</v>
      </c>
      <c r="L615" s="211"/>
      <c r="M615" s="173" t="s">
        <v>139</v>
      </c>
      <c r="N615" s="173">
        <v>0</v>
      </c>
      <c r="O615" s="173">
        <v>1</v>
      </c>
      <c r="P615" s="173">
        <v>1</v>
      </c>
      <c r="Q615" s="173">
        <v>8</v>
      </c>
      <c r="R615" s="173">
        <v>1</v>
      </c>
      <c r="S615" s="175">
        <v>250</v>
      </c>
      <c r="T615" s="173">
        <v>10</v>
      </c>
      <c r="U615" s="173">
        <v>1</v>
      </c>
      <c r="V615" s="173">
        <v>10</v>
      </c>
      <c r="W615" s="211"/>
      <c r="X615" s="173">
        <v>0</v>
      </c>
      <c r="Y615" s="175">
        <v>0</v>
      </c>
      <c r="Z615" s="174">
        <f>S615*R615*K615*EXP(-Definitions!$E$4*tidycapex!V615)*U615</f>
        <v>129750</v>
      </c>
      <c r="AA615" s="174">
        <f>CEILING(Z615/Definitions!$F$10,10)</f>
        <v>2550</v>
      </c>
      <c r="AB615" s="176">
        <v>1</v>
      </c>
      <c r="AC615" s="177" t="s">
        <v>201</v>
      </c>
      <c r="AD615" s="177" t="s">
        <v>203</v>
      </c>
    </row>
    <row r="616" spans="1:30" s="8" customFormat="1" ht="15" x14ac:dyDescent="0.25">
      <c r="A616" s="170">
        <v>474</v>
      </c>
      <c r="B616" s="171" t="s">
        <v>204</v>
      </c>
      <c r="C616" s="171" t="s">
        <v>59</v>
      </c>
      <c r="D616" s="172">
        <v>1</v>
      </c>
      <c r="E616" s="171" t="s">
        <v>249</v>
      </c>
      <c r="F616" s="171" t="s">
        <v>142</v>
      </c>
      <c r="G616" s="171" t="s">
        <v>195</v>
      </c>
      <c r="H616" s="171" t="s">
        <v>196</v>
      </c>
      <c r="I616" s="171" t="s">
        <v>142</v>
      </c>
      <c r="J616" s="173">
        <v>2006</v>
      </c>
      <c r="K616" s="174">
        <v>519</v>
      </c>
      <c r="L616" s="211"/>
      <c r="M616" s="173" t="s">
        <v>139</v>
      </c>
      <c r="N616" s="173">
        <v>0</v>
      </c>
      <c r="O616" s="173">
        <v>1</v>
      </c>
      <c r="P616" s="173">
        <v>1</v>
      </c>
      <c r="Q616" s="173">
        <v>8</v>
      </c>
      <c r="R616" s="173">
        <v>1</v>
      </c>
      <c r="S616" s="175">
        <v>250</v>
      </c>
      <c r="T616" s="173">
        <v>10</v>
      </c>
      <c r="U616" s="173">
        <v>1</v>
      </c>
      <c r="V616" s="173">
        <v>20</v>
      </c>
      <c r="W616" s="211"/>
      <c r="X616" s="173">
        <v>0</v>
      </c>
      <c r="Y616" s="175">
        <v>0</v>
      </c>
      <c r="Z616" s="174">
        <f>S616*R616*K616*EXP(-Definitions!$E$4*tidycapex!V616)*U616</f>
        <v>129750</v>
      </c>
      <c r="AA616" s="174">
        <f>CEILING(Z616/Definitions!$F$10,10)</f>
        <v>2550</v>
      </c>
      <c r="AB616" s="176">
        <v>1</v>
      </c>
      <c r="AC616" s="177" t="s">
        <v>201</v>
      </c>
      <c r="AD616" s="177" t="s">
        <v>203</v>
      </c>
    </row>
    <row r="617" spans="1:30" s="8" customFormat="1" ht="24" x14ac:dyDescent="0.25">
      <c r="A617" s="170">
        <v>475</v>
      </c>
      <c r="B617" s="171" t="s">
        <v>206</v>
      </c>
      <c r="C617" s="171" t="s">
        <v>59</v>
      </c>
      <c r="D617" s="172">
        <v>2</v>
      </c>
      <c r="E617" s="171" t="s">
        <v>249</v>
      </c>
      <c r="F617" s="171" t="s">
        <v>142</v>
      </c>
      <c r="G617" s="171" t="s">
        <v>195</v>
      </c>
      <c r="H617" s="171" t="s">
        <v>196</v>
      </c>
      <c r="I617" s="171" t="s">
        <v>142</v>
      </c>
      <c r="J617" s="173">
        <v>2006</v>
      </c>
      <c r="K617" s="174">
        <v>953</v>
      </c>
      <c r="L617" s="211"/>
      <c r="M617" s="173" t="s">
        <v>139</v>
      </c>
      <c r="N617" s="173">
        <v>3</v>
      </c>
      <c r="O617" s="173">
        <v>1</v>
      </c>
      <c r="P617" s="173">
        <v>1</v>
      </c>
      <c r="Q617" s="173">
        <v>8</v>
      </c>
      <c r="R617" s="173">
        <v>1</v>
      </c>
      <c r="S617" s="175">
        <v>600</v>
      </c>
      <c r="T617" s="173">
        <v>15</v>
      </c>
      <c r="U617" s="173">
        <v>1</v>
      </c>
      <c r="V617" s="173">
        <v>1</v>
      </c>
      <c r="W617" s="211"/>
      <c r="X617" s="173">
        <v>0</v>
      </c>
      <c r="Y617" s="175">
        <v>0</v>
      </c>
      <c r="Z617" s="174">
        <f>S617*R617*K617*EXP(-Definitions!$E$4*tidycapex!V617)*U617</f>
        <v>571800</v>
      </c>
      <c r="AA617" s="174">
        <f>CEILING(Z617/Definitions!$F$10,10)</f>
        <v>11220</v>
      </c>
      <c r="AB617" s="176">
        <v>1</v>
      </c>
      <c r="AC617" s="177" t="s">
        <v>418</v>
      </c>
      <c r="AD617" s="177" t="s">
        <v>419</v>
      </c>
    </row>
    <row r="618" spans="1:30" s="8" customFormat="1" ht="15" x14ac:dyDescent="0.25">
      <c r="A618" s="170">
        <v>475</v>
      </c>
      <c r="B618" s="171" t="s">
        <v>206</v>
      </c>
      <c r="C618" s="171" t="s">
        <v>59</v>
      </c>
      <c r="D618" s="172">
        <v>2</v>
      </c>
      <c r="E618" s="171" t="s">
        <v>249</v>
      </c>
      <c r="F618" s="171" t="s">
        <v>142</v>
      </c>
      <c r="G618" s="171" t="s">
        <v>195</v>
      </c>
      <c r="H618" s="171" t="s">
        <v>196</v>
      </c>
      <c r="I618" s="171" t="s">
        <v>142</v>
      </c>
      <c r="J618" s="173">
        <v>2006</v>
      </c>
      <c r="K618" s="174">
        <v>953</v>
      </c>
      <c r="L618" s="211"/>
      <c r="M618" s="173" t="s">
        <v>139</v>
      </c>
      <c r="N618" s="173">
        <v>0</v>
      </c>
      <c r="O618" s="173">
        <v>1</v>
      </c>
      <c r="P618" s="173">
        <v>1</v>
      </c>
      <c r="Q618" s="173">
        <v>8</v>
      </c>
      <c r="R618" s="173">
        <v>1</v>
      </c>
      <c r="S618" s="175">
        <v>600</v>
      </c>
      <c r="T618" s="173">
        <v>15</v>
      </c>
      <c r="U618" s="173">
        <v>1</v>
      </c>
      <c r="V618" s="173">
        <v>16</v>
      </c>
      <c r="W618" s="211"/>
      <c r="X618" s="173">
        <v>0</v>
      </c>
      <c r="Y618" s="175">
        <v>0</v>
      </c>
      <c r="Z618" s="174">
        <f>S618*R618*K618*EXP(-Definitions!$E$4*tidycapex!V618)*U618</f>
        <v>571800</v>
      </c>
      <c r="AA618" s="174">
        <f>CEILING(Z618/Definitions!$F$10,10)</f>
        <v>11220</v>
      </c>
      <c r="AB618" s="176">
        <v>1</v>
      </c>
      <c r="AC618" s="177" t="s">
        <v>208</v>
      </c>
      <c r="AD618" s="177" t="s">
        <v>361</v>
      </c>
    </row>
    <row r="619" spans="1:30" s="8" customFormat="1" ht="24" x14ac:dyDescent="0.25">
      <c r="A619" s="170">
        <v>476</v>
      </c>
      <c r="B619" s="171" t="s">
        <v>420</v>
      </c>
      <c r="C619" s="171" t="s">
        <v>59</v>
      </c>
      <c r="D619" s="172">
        <v>1</v>
      </c>
      <c r="E619" s="171" t="s">
        <v>249</v>
      </c>
      <c r="F619" s="171" t="s">
        <v>142</v>
      </c>
      <c r="G619" s="171" t="s">
        <v>211</v>
      </c>
      <c r="H619" s="171" t="s">
        <v>212</v>
      </c>
      <c r="I619" s="171" t="s">
        <v>142</v>
      </c>
      <c r="J619" s="173">
        <v>2006</v>
      </c>
      <c r="K619" s="174">
        <v>48</v>
      </c>
      <c r="L619" s="211"/>
      <c r="M619" s="173" t="s">
        <v>321</v>
      </c>
      <c r="N619" s="173">
        <v>3</v>
      </c>
      <c r="O619" s="173">
        <v>1</v>
      </c>
      <c r="P619" s="173">
        <v>1</v>
      </c>
      <c r="Q619" s="173">
        <v>5</v>
      </c>
      <c r="R619" s="173">
        <v>0.5</v>
      </c>
      <c r="S619" s="175">
        <v>138000</v>
      </c>
      <c r="T619" s="173">
        <v>10</v>
      </c>
      <c r="U619" s="173">
        <v>1</v>
      </c>
      <c r="V619" s="173">
        <v>0</v>
      </c>
      <c r="W619" s="211"/>
      <c r="X619" s="173">
        <v>0</v>
      </c>
      <c r="Y619" s="175">
        <v>0</v>
      </c>
      <c r="Z619" s="174">
        <f>S619*R619*K619*EXP(-Definitions!$E$4*tidycapex!V619)*U619</f>
        <v>3312000</v>
      </c>
      <c r="AA619" s="174">
        <f>CEILING(Z619/Definitions!$F$10,10)</f>
        <v>64950</v>
      </c>
      <c r="AB619" s="176">
        <v>2</v>
      </c>
      <c r="AC619" s="177" t="s">
        <v>611</v>
      </c>
      <c r="AD619" s="177" t="s">
        <v>363</v>
      </c>
    </row>
    <row r="620" spans="1:30" s="8" customFormat="1" ht="84" x14ac:dyDescent="0.25">
      <c r="A620" s="170">
        <v>476</v>
      </c>
      <c r="B620" s="171" t="s">
        <v>420</v>
      </c>
      <c r="C620" s="171" t="s">
        <v>59</v>
      </c>
      <c r="D620" s="172">
        <v>1</v>
      </c>
      <c r="E620" s="171" t="s">
        <v>249</v>
      </c>
      <c r="F620" s="171" t="s">
        <v>142</v>
      </c>
      <c r="G620" s="171" t="s">
        <v>211</v>
      </c>
      <c r="H620" s="171" t="s">
        <v>212</v>
      </c>
      <c r="I620" s="171" t="s">
        <v>142</v>
      </c>
      <c r="J620" s="173">
        <v>2006</v>
      </c>
      <c r="K620" s="174">
        <v>48</v>
      </c>
      <c r="L620" s="211"/>
      <c r="M620" s="173" t="s">
        <v>321</v>
      </c>
      <c r="N620" s="173">
        <v>3</v>
      </c>
      <c r="O620" s="173">
        <v>1</v>
      </c>
      <c r="P620" s="173">
        <v>1</v>
      </c>
      <c r="Q620" s="173">
        <v>5</v>
      </c>
      <c r="R620" s="173">
        <v>0.5</v>
      </c>
      <c r="S620" s="175">
        <v>138000</v>
      </c>
      <c r="T620" s="173">
        <v>10</v>
      </c>
      <c r="U620" s="173">
        <v>1</v>
      </c>
      <c r="V620" s="173">
        <v>5</v>
      </c>
      <c r="W620" s="211"/>
      <c r="X620" s="173">
        <v>0</v>
      </c>
      <c r="Y620" s="175">
        <v>0</v>
      </c>
      <c r="Z620" s="174">
        <f>S620*R620*K620*EXP(-Definitions!$E$4*tidycapex!V620)*U620</f>
        <v>3312000</v>
      </c>
      <c r="AA620" s="174">
        <f>CEILING(Z620/Definitions!$F$10,10)</f>
        <v>64950</v>
      </c>
      <c r="AB620" s="176">
        <v>2</v>
      </c>
      <c r="AC620" s="177" t="s">
        <v>362</v>
      </c>
      <c r="AD620" s="177" t="s">
        <v>363</v>
      </c>
    </row>
    <row r="621" spans="1:30" s="8" customFormat="1" ht="24" x14ac:dyDescent="0.25">
      <c r="A621" s="170">
        <v>476</v>
      </c>
      <c r="B621" s="171" t="s">
        <v>420</v>
      </c>
      <c r="C621" s="171" t="s">
        <v>59</v>
      </c>
      <c r="D621" s="172">
        <v>1</v>
      </c>
      <c r="E621" s="171" t="s">
        <v>249</v>
      </c>
      <c r="F621" s="171" t="s">
        <v>142</v>
      </c>
      <c r="G621" s="171" t="s">
        <v>211</v>
      </c>
      <c r="H621" s="171" t="s">
        <v>212</v>
      </c>
      <c r="I621" s="171" t="s">
        <v>142</v>
      </c>
      <c r="J621" s="173">
        <v>2006</v>
      </c>
      <c r="K621" s="174">
        <v>48</v>
      </c>
      <c r="L621" s="211"/>
      <c r="M621" s="173" t="s">
        <v>321</v>
      </c>
      <c r="N621" s="173">
        <v>0</v>
      </c>
      <c r="O621" s="173">
        <v>1</v>
      </c>
      <c r="P621" s="173">
        <v>1</v>
      </c>
      <c r="Q621" s="173">
        <v>8</v>
      </c>
      <c r="R621" s="173">
        <v>1</v>
      </c>
      <c r="S621" s="175">
        <v>138000</v>
      </c>
      <c r="T621" s="173">
        <v>10</v>
      </c>
      <c r="U621" s="173">
        <v>1</v>
      </c>
      <c r="V621" s="173">
        <v>15</v>
      </c>
      <c r="W621" s="211"/>
      <c r="X621" s="173">
        <v>0</v>
      </c>
      <c r="Y621" s="175">
        <v>0</v>
      </c>
      <c r="Z621" s="174">
        <f>S621*R621*K621*EXP(-Definitions!$E$4*tidycapex!V621)*U621</f>
        <v>6624000</v>
      </c>
      <c r="AA621" s="174">
        <f>CEILING(Z621/Definitions!$F$10,10)</f>
        <v>129890</v>
      </c>
      <c r="AB621" s="176">
        <v>2</v>
      </c>
      <c r="AC621" s="177" t="s">
        <v>215</v>
      </c>
      <c r="AD621" s="177" t="s">
        <v>324</v>
      </c>
    </row>
    <row r="622" spans="1:30" s="8" customFormat="1" ht="24" x14ac:dyDescent="0.25">
      <c r="A622" s="170">
        <v>476</v>
      </c>
      <c r="B622" s="171" t="s">
        <v>420</v>
      </c>
      <c r="C622" s="171" t="s">
        <v>59</v>
      </c>
      <c r="D622" s="172">
        <v>1</v>
      </c>
      <c r="E622" s="171" t="s">
        <v>249</v>
      </c>
      <c r="F622" s="171" t="s">
        <v>142</v>
      </c>
      <c r="G622" s="171" t="s">
        <v>211</v>
      </c>
      <c r="H622" s="171" t="s">
        <v>212</v>
      </c>
      <c r="I622" s="171" t="s">
        <v>142</v>
      </c>
      <c r="J622" s="173">
        <v>2006</v>
      </c>
      <c r="K622" s="174">
        <v>48</v>
      </c>
      <c r="L622" s="211"/>
      <c r="M622" s="173" t="s">
        <v>321</v>
      </c>
      <c r="N622" s="173">
        <v>0</v>
      </c>
      <c r="O622" s="173">
        <v>1</v>
      </c>
      <c r="P622" s="173">
        <v>1</v>
      </c>
      <c r="Q622" s="173">
        <v>8</v>
      </c>
      <c r="R622" s="173">
        <v>1</v>
      </c>
      <c r="S622" s="175">
        <v>138000</v>
      </c>
      <c r="T622" s="173">
        <v>10</v>
      </c>
      <c r="U622" s="173">
        <v>1</v>
      </c>
      <c r="V622" s="173">
        <v>25</v>
      </c>
      <c r="W622" s="211"/>
      <c r="X622" s="173">
        <v>0</v>
      </c>
      <c r="Y622" s="175">
        <v>0</v>
      </c>
      <c r="Z622" s="174">
        <f>S622*R622*K622*EXP(-Definitions!$E$4*tidycapex!V622)*U622</f>
        <v>6624000</v>
      </c>
      <c r="AA622" s="174">
        <f>CEILING(Z622/Definitions!$F$10,10)</f>
        <v>129890</v>
      </c>
      <c r="AB622" s="176">
        <v>2</v>
      </c>
      <c r="AC622" s="177" t="s">
        <v>215</v>
      </c>
      <c r="AD622" s="177" t="s">
        <v>324</v>
      </c>
    </row>
    <row r="623" spans="1:30" s="8" customFormat="1" ht="84" x14ac:dyDescent="0.25">
      <c r="A623" s="170">
        <v>477</v>
      </c>
      <c r="B623" s="171" t="s">
        <v>423</v>
      </c>
      <c r="C623" s="171" t="s">
        <v>59</v>
      </c>
      <c r="D623" s="172">
        <v>2</v>
      </c>
      <c r="E623" s="171" t="s">
        <v>249</v>
      </c>
      <c r="F623" s="171" t="s">
        <v>142</v>
      </c>
      <c r="G623" s="171" t="s">
        <v>211</v>
      </c>
      <c r="H623" s="171" t="s">
        <v>212</v>
      </c>
      <c r="I623" s="171" t="s">
        <v>142</v>
      </c>
      <c r="J623" s="173">
        <v>2006</v>
      </c>
      <c r="K623" s="174">
        <v>48</v>
      </c>
      <c r="L623" s="211"/>
      <c r="M623" s="173" t="s">
        <v>321</v>
      </c>
      <c r="N623" s="173">
        <v>3</v>
      </c>
      <c r="O623" s="173">
        <v>1</v>
      </c>
      <c r="P623" s="173">
        <v>1</v>
      </c>
      <c r="Q623" s="173">
        <v>5</v>
      </c>
      <c r="R623" s="173">
        <v>1</v>
      </c>
      <c r="S623" s="175">
        <v>138000</v>
      </c>
      <c r="T623" s="173">
        <v>10</v>
      </c>
      <c r="U623" s="173">
        <v>1</v>
      </c>
      <c r="V623" s="173">
        <v>5</v>
      </c>
      <c r="W623" s="211"/>
      <c r="X623" s="173">
        <v>0</v>
      </c>
      <c r="Y623" s="175">
        <v>0</v>
      </c>
      <c r="Z623" s="174">
        <f>S623*R623*K623*EXP(-Definitions!$E$4*tidycapex!V623)*U623</f>
        <v>6624000</v>
      </c>
      <c r="AA623" s="174">
        <f>CEILING(Z623/Definitions!$F$10,10)</f>
        <v>129890</v>
      </c>
      <c r="AB623" s="176">
        <v>2</v>
      </c>
      <c r="AC623" s="177" t="s">
        <v>362</v>
      </c>
      <c r="AD623" s="177" t="s">
        <v>363</v>
      </c>
    </row>
    <row r="624" spans="1:30" s="8" customFormat="1" ht="24" x14ac:dyDescent="0.25">
      <c r="A624" s="170">
        <v>477</v>
      </c>
      <c r="B624" s="171" t="s">
        <v>423</v>
      </c>
      <c r="C624" s="171" t="s">
        <v>59</v>
      </c>
      <c r="D624" s="172">
        <v>2</v>
      </c>
      <c r="E624" s="171" t="s">
        <v>249</v>
      </c>
      <c r="F624" s="171" t="s">
        <v>142</v>
      </c>
      <c r="G624" s="171" t="s">
        <v>211</v>
      </c>
      <c r="H624" s="171" t="s">
        <v>212</v>
      </c>
      <c r="I624" s="171" t="s">
        <v>142</v>
      </c>
      <c r="J624" s="173">
        <v>2006</v>
      </c>
      <c r="K624" s="174">
        <v>48</v>
      </c>
      <c r="L624" s="211"/>
      <c r="M624" s="173" t="s">
        <v>321</v>
      </c>
      <c r="N624" s="173">
        <v>0</v>
      </c>
      <c r="O624" s="173">
        <v>1</v>
      </c>
      <c r="P624" s="173">
        <v>1</v>
      </c>
      <c r="Q624" s="173">
        <v>8</v>
      </c>
      <c r="R624" s="173">
        <v>1</v>
      </c>
      <c r="S624" s="175">
        <v>138000</v>
      </c>
      <c r="T624" s="173">
        <v>10</v>
      </c>
      <c r="U624" s="173">
        <v>1</v>
      </c>
      <c r="V624" s="173">
        <v>15</v>
      </c>
      <c r="W624" s="211"/>
      <c r="X624" s="173">
        <v>0</v>
      </c>
      <c r="Y624" s="175">
        <v>0</v>
      </c>
      <c r="Z624" s="174">
        <f>S624*R624*K624*EXP(-Definitions!$E$4*tidycapex!V624)*U624</f>
        <v>6624000</v>
      </c>
      <c r="AA624" s="174">
        <f>CEILING(Z624/Definitions!$F$10,10)</f>
        <v>129890</v>
      </c>
      <c r="AB624" s="176">
        <v>2</v>
      </c>
      <c r="AC624" s="177" t="s">
        <v>215</v>
      </c>
      <c r="AD624" s="177" t="s">
        <v>324</v>
      </c>
    </row>
    <row r="625" spans="1:30" s="8" customFormat="1" ht="24" x14ac:dyDescent="0.25">
      <c r="A625" s="170">
        <v>477</v>
      </c>
      <c r="B625" s="171" t="s">
        <v>423</v>
      </c>
      <c r="C625" s="171" t="s">
        <v>59</v>
      </c>
      <c r="D625" s="172">
        <v>2</v>
      </c>
      <c r="E625" s="171" t="s">
        <v>249</v>
      </c>
      <c r="F625" s="171" t="s">
        <v>142</v>
      </c>
      <c r="G625" s="171" t="s">
        <v>211</v>
      </c>
      <c r="H625" s="171" t="s">
        <v>212</v>
      </c>
      <c r="I625" s="171" t="s">
        <v>142</v>
      </c>
      <c r="J625" s="173">
        <v>2006</v>
      </c>
      <c r="K625" s="174">
        <v>48</v>
      </c>
      <c r="L625" s="211"/>
      <c r="M625" s="173" t="s">
        <v>321</v>
      </c>
      <c r="N625" s="173">
        <v>0</v>
      </c>
      <c r="O625" s="173">
        <v>1</v>
      </c>
      <c r="P625" s="173">
        <v>1</v>
      </c>
      <c r="Q625" s="173">
        <v>8</v>
      </c>
      <c r="R625" s="173">
        <v>1</v>
      </c>
      <c r="S625" s="175">
        <v>138000</v>
      </c>
      <c r="T625" s="173">
        <v>10</v>
      </c>
      <c r="U625" s="173">
        <v>1</v>
      </c>
      <c r="V625" s="173">
        <v>25</v>
      </c>
      <c r="W625" s="211"/>
      <c r="X625" s="173">
        <v>0</v>
      </c>
      <c r="Y625" s="175">
        <v>0</v>
      </c>
      <c r="Z625" s="174">
        <f>S625*R625*K625*EXP(-Definitions!$E$4*tidycapex!V625)*U625</f>
        <v>6624000</v>
      </c>
      <c r="AA625" s="174">
        <f>CEILING(Z625/Definitions!$F$10,10)</f>
        <v>129890</v>
      </c>
      <c r="AB625" s="180">
        <v>2</v>
      </c>
      <c r="AC625" s="177" t="s">
        <v>215</v>
      </c>
      <c r="AD625" s="177" t="s">
        <v>324</v>
      </c>
    </row>
    <row r="626" spans="1:30" s="8" customFormat="1" ht="60" x14ac:dyDescent="0.25">
      <c r="A626" s="170">
        <v>478</v>
      </c>
      <c r="B626" s="171" t="s">
        <v>560</v>
      </c>
      <c r="C626" s="171" t="s">
        <v>59</v>
      </c>
      <c r="D626" s="172">
        <v>1</v>
      </c>
      <c r="E626" s="171" t="s">
        <v>249</v>
      </c>
      <c r="F626" s="171" t="s">
        <v>142</v>
      </c>
      <c r="G626" s="171" t="s">
        <v>217</v>
      </c>
      <c r="H626" s="171" t="s">
        <v>218</v>
      </c>
      <c r="I626" s="171" t="s">
        <v>142</v>
      </c>
      <c r="J626" s="173">
        <v>2006</v>
      </c>
      <c r="K626" s="174">
        <v>48</v>
      </c>
      <c r="L626" s="211"/>
      <c r="M626" s="173" t="s">
        <v>139</v>
      </c>
      <c r="N626" s="173">
        <v>3</v>
      </c>
      <c r="O626" s="173">
        <v>2</v>
      </c>
      <c r="P626" s="173">
        <v>1</v>
      </c>
      <c r="Q626" s="173">
        <v>5</v>
      </c>
      <c r="R626" s="173">
        <v>1</v>
      </c>
      <c r="S626" s="175">
        <v>1000</v>
      </c>
      <c r="T626" s="173">
        <v>25</v>
      </c>
      <c r="U626" s="173">
        <v>1</v>
      </c>
      <c r="V626" s="173">
        <v>0</v>
      </c>
      <c r="W626" s="211"/>
      <c r="X626" s="173">
        <v>0</v>
      </c>
      <c r="Y626" s="175">
        <v>0</v>
      </c>
      <c r="Z626" s="174">
        <f>S626*R626*K626*EXP(-Definitions!$E$4*tidycapex!V626)*U626</f>
        <v>48000</v>
      </c>
      <c r="AA626" s="174">
        <f>CEILING(Z626/Definitions!$F$10,10)</f>
        <v>950</v>
      </c>
      <c r="AB626" s="180">
        <v>2</v>
      </c>
      <c r="AC626" s="177" t="s">
        <v>219</v>
      </c>
      <c r="AD626" s="177" t="s">
        <v>220</v>
      </c>
    </row>
    <row r="627" spans="1:30" s="8" customFormat="1" ht="72" x14ac:dyDescent="0.25">
      <c r="A627" s="170">
        <v>479</v>
      </c>
      <c r="B627" s="171" t="s">
        <v>221</v>
      </c>
      <c r="C627" s="171" t="s">
        <v>59</v>
      </c>
      <c r="D627" s="172">
        <v>1</v>
      </c>
      <c r="E627" s="171" t="s">
        <v>249</v>
      </c>
      <c r="F627" s="171" t="s">
        <v>142</v>
      </c>
      <c r="G627" s="171" t="s">
        <v>217</v>
      </c>
      <c r="H627" s="171" t="s">
        <v>218</v>
      </c>
      <c r="I627" s="171" t="s">
        <v>142</v>
      </c>
      <c r="J627" s="173">
        <v>2006</v>
      </c>
      <c r="K627" s="174">
        <v>953</v>
      </c>
      <c r="L627" s="211"/>
      <c r="M627" s="173" t="s">
        <v>139</v>
      </c>
      <c r="N627" s="173">
        <v>3</v>
      </c>
      <c r="O627" s="173">
        <v>2</v>
      </c>
      <c r="P627" s="173">
        <v>1</v>
      </c>
      <c r="Q627" s="173">
        <v>5</v>
      </c>
      <c r="R627" s="173">
        <v>1</v>
      </c>
      <c r="S627" s="175">
        <v>2000</v>
      </c>
      <c r="T627" s="173">
        <v>25</v>
      </c>
      <c r="U627" s="173">
        <v>1</v>
      </c>
      <c r="V627" s="173">
        <v>0</v>
      </c>
      <c r="W627" s="211"/>
      <c r="X627" s="173">
        <v>0</v>
      </c>
      <c r="Y627" s="175">
        <v>0</v>
      </c>
      <c r="Z627" s="174">
        <f>S627*R627*K627*EXP(-Definitions!$E$4*tidycapex!V627)*U627</f>
        <v>1906000</v>
      </c>
      <c r="AA627" s="174">
        <f>CEILING(Z627/Definitions!$F$10,10)</f>
        <v>37380</v>
      </c>
      <c r="AB627" s="180">
        <v>2</v>
      </c>
      <c r="AC627" s="177" t="s">
        <v>552</v>
      </c>
      <c r="AD627" s="177" t="s">
        <v>222</v>
      </c>
    </row>
    <row r="628" spans="1:30" s="8" customFormat="1" ht="36" x14ac:dyDescent="0.25">
      <c r="A628" s="170">
        <v>480</v>
      </c>
      <c r="B628" s="171" t="s">
        <v>224</v>
      </c>
      <c r="C628" s="171" t="s">
        <v>59</v>
      </c>
      <c r="D628" s="172" t="s">
        <v>225</v>
      </c>
      <c r="E628" s="171" t="s">
        <v>249</v>
      </c>
      <c r="F628" s="171" t="s">
        <v>142</v>
      </c>
      <c r="G628" s="171" t="s">
        <v>226</v>
      </c>
      <c r="H628" s="171" t="s">
        <v>226</v>
      </c>
      <c r="I628" s="171" t="s">
        <v>142</v>
      </c>
      <c r="J628" s="173">
        <v>2006</v>
      </c>
      <c r="K628" s="174">
        <v>845</v>
      </c>
      <c r="L628" s="211"/>
      <c r="M628" s="173" t="s">
        <v>139</v>
      </c>
      <c r="N628" s="173">
        <v>3</v>
      </c>
      <c r="O628" s="173">
        <v>1</v>
      </c>
      <c r="P628" s="173">
        <v>1</v>
      </c>
      <c r="Q628" s="173">
        <v>1</v>
      </c>
      <c r="R628" s="173">
        <v>1</v>
      </c>
      <c r="S628" s="175">
        <v>2800</v>
      </c>
      <c r="T628" s="173">
        <v>50</v>
      </c>
      <c r="U628" s="173">
        <v>0</v>
      </c>
      <c r="V628" s="173">
        <v>0</v>
      </c>
      <c r="W628" s="211"/>
      <c r="X628" s="173">
        <v>1</v>
      </c>
      <c r="Y628" s="175">
        <v>7500</v>
      </c>
      <c r="Z628" s="174">
        <f>S628*R628*K628*EXP(-Definitions!$E$4*tidycapex!V628)*U628</f>
        <v>0</v>
      </c>
      <c r="AA628" s="174">
        <f>CEILING(Z628/Definitions!$F$10,10)</f>
        <v>0</v>
      </c>
      <c r="AB628" s="176">
        <v>0</v>
      </c>
      <c r="AC628" s="177" t="s">
        <v>564</v>
      </c>
      <c r="AD628" s="177" t="s">
        <v>565</v>
      </c>
    </row>
    <row r="629" spans="1:30" s="8" customFormat="1" ht="96" x14ac:dyDescent="0.25">
      <c r="A629" s="170">
        <v>481</v>
      </c>
      <c r="B629" s="171" t="s">
        <v>233</v>
      </c>
      <c r="C629" s="171" t="s">
        <v>59</v>
      </c>
      <c r="D629" s="172" t="s">
        <v>225</v>
      </c>
      <c r="E629" s="171" t="s">
        <v>249</v>
      </c>
      <c r="F629" s="171" t="s">
        <v>142</v>
      </c>
      <c r="G629" s="171" t="s">
        <v>364</v>
      </c>
      <c r="H629" s="171" t="s">
        <v>364</v>
      </c>
      <c r="I629" s="171" t="s">
        <v>142</v>
      </c>
      <c r="J629" s="173">
        <v>2006</v>
      </c>
      <c r="K629" s="174">
        <v>1</v>
      </c>
      <c r="L629" s="211"/>
      <c r="M629" s="173" t="s">
        <v>236</v>
      </c>
      <c r="N629" s="173">
        <v>3</v>
      </c>
      <c r="O629" s="173">
        <v>2</v>
      </c>
      <c r="P629" s="173">
        <v>1</v>
      </c>
      <c r="Q629" s="173">
        <v>5</v>
      </c>
      <c r="R629" s="173">
        <v>1</v>
      </c>
      <c r="S629" s="175">
        <v>1305600</v>
      </c>
      <c r="T629" s="173">
        <v>0</v>
      </c>
      <c r="U629" s="173">
        <v>1</v>
      </c>
      <c r="V629" s="173">
        <v>0</v>
      </c>
      <c r="W629" s="211"/>
      <c r="X629" s="173">
        <v>0</v>
      </c>
      <c r="Y629" s="175">
        <v>0</v>
      </c>
      <c r="Z629" s="174">
        <f>S629*R629*K629*EXP(-Definitions!$E$4*tidycapex!V629)*U629</f>
        <v>1305600</v>
      </c>
      <c r="AA629" s="174">
        <f>CEILING(Z629/Definitions!$F$10,10)</f>
        <v>25600</v>
      </c>
      <c r="AB629" s="176">
        <v>1</v>
      </c>
      <c r="AC629" s="177" t="s">
        <v>612</v>
      </c>
      <c r="AD629" s="177" t="s">
        <v>613</v>
      </c>
    </row>
    <row r="630" spans="1:30" s="8" customFormat="1" ht="24" x14ac:dyDescent="0.25">
      <c r="A630" s="170">
        <v>482</v>
      </c>
      <c r="B630" s="171" t="s">
        <v>238</v>
      </c>
      <c r="C630" s="171" t="s">
        <v>59</v>
      </c>
      <c r="D630" s="172" t="s">
        <v>236</v>
      </c>
      <c r="E630" s="171" t="s">
        <v>249</v>
      </c>
      <c r="F630" s="171" t="s">
        <v>142</v>
      </c>
      <c r="G630" s="171" t="s">
        <v>239</v>
      </c>
      <c r="H630" s="171" t="s">
        <v>524</v>
      </c>
      <c r="I630" s="171" t="s">
        <v>142</v>
      </c>
      <c r="J630" s="173">
        <v>2006</v>
      </c>
      <c r="K630" s="174">
        <v>1</v>
      </c>
      <c r="L630" s="211"/>
      <c r="M630" s="173" t="s">
        <v>236</v>
      </c>
      <c r="N630" s="173">
        <v>0</v>
      </c>
      <c r="O630" s="173">
        <v>1</v>
      </c>
      <c r="P630" s="173">
        <v>1</v>
      </c>
      <c r="Q630" s="173">
        <v>9</v>
      </c>
      <c r="R630" s="173">
        <v>1</v>
      </c>
      <c r="S630" s="175">
        <v>1762500</v>
      </c>
      <c r="T630" s="173">
        <v>0</v>
      </c>
      <c r="U630" s="173">
        <v>1</v>
      </c>
      <c r="V630" s="173">
        <v>0</v>
      </c>
      <c r="W630" s="211"/>
      <c r="X630" s="173">
        <v>0</v>
      </c>
      <c r="Y630" s="175">
        <v>0</v>
      </c>
      <c r="Z630" s="174">
        <f>S630*R630*K630*EXP(-Definitions!$E$4*tidycapex!V630)*U630</f>
        <v>1762500</v>
      </c>
      <c r="AA630" s="174">
        <f>CEILING(Z630/Definitions!$F$10,10)</f>
        <v>34560</v>
      </c>
      <c r="AB630" s="176">
        <v>1</v>
      </c>
      <c r="AC630" s="177" t="s">
        <v>240</v>
      </c>
      <c r="AD630" s="177" t="s">
        <v>241</v>
      </c>
    </row>
    <row r="631" spans="1:30" s="8" customFormat="1" ht="36" x14ac:dyDescent="0.25">
      <c r="A631" s="170">
        <v>483</v>
      </c>
      <c r="B631" s="171" t="s">
        <v>242</v>
      </c>
      <c r="C631" s="171" t="s">
        <v>59</v>
      </c>
      <c r="D631" s="172" t="s">
        <v>236</v>
      </c>
      <c r="E631" s="171" t="s">
        <v>249</v>
      </c>
      <c r="F631" s="171" t="s">
        <v>142</v>
      </c>
      <c r="G631" s="171" t="s">
        <v>243</v>
      </c>
      <c r="H631" s="171" t="s">
        <v>524</v>
      </c>
      <c r="I631" s="171" t="s">
        <v>142</v>
      </c>
      <c r="J631" s="173">
        <v>2006</v>
      </c>
      <c r="K631" s="174">
        <v>1</v>
      </c>
      <c r="L631" s="211"/>
      <c r="M631" s="173" t="s">
        <v>236</v>
      </c>
      <c r="N631" s="173">
        <v>0</v>
      </c>
      <c r="O631" s="173">
        <v>1</v>
      </c>
      <c r="P631" s="173">
        <v>1</v>
      </c>
      <c r="Q631" s="173">
        <v>9</v>
      </c>
      <c r="R631" s="173">
        <v>1</v>
      </c>
      <c r="S631" s="175">
        <v>1938800</v>
      </c>
      <c r="T631" s="173">
        <v>0</v>
      </c>
      <c r="U631" s="173">
        <v>1</v>
      </c>
      <c r="V631" s="173">
        <v>0</v>
      </c>
      <c r="W631" s="211"/>
      <c r="X631" s="173">
        <v>0</v>
      </c>
      <c r="Y631" s="175">
        <v>0</v>
      </c>
      <c r="Z631" s="174">
        <f>S631*R631*K631*EXP(-Definitions!$E$4*tidycapex!V631)*U631</f>
        <v>1938800</v>
      </c>
      <c r="AA631" s="174">
        <f>CEILING(Z631/Definitions!$F$10,10)</f>
        <v>38020</v>
      </c>
      <c r="AB631" s="176">
        <v>1</v>
      </c>
      <c r="AC631" s="177" t="s">
        <v>244</v>
      </c>
      <c r="AD631" s="177" t="s">
        <v>567</v>
      </c>
    </row>
    <row r="632" spans="1:30" s="8" customFormat="1" ht="48" x14ac:dyDescent="0.25">
      <c r="A632" s="170">
        <v>484</v>
      </c>
      <c r="B632" s="171" t="s">
        <v>245</v>
      </c>
      <c r="C632" s="171" t="s">
        <v>59</v>
      </c>
      <c r="D632" s="172" t="s">
        <v>236</v>
      </c>
      <c r="E632" s="171" t="s">
        <v>249</v>
      </c>
      <c r="F632" s="171" t="s">
        <v>142</v>
      </c>
      <c r="G632" s="171" t="s">
        <v>246</v>
      </c>
      <c r="H632" s="171" t="s">
        <v>524</v>
      </c>
      <c r="I632" s="171" t="s">
        <v>142</v>
      </c>
      <c r="J632" s="173">
        <v>2006</v>
      </c>
      <c r="K632" s="174">
        <v>1</v>
      </c>
      <c r="L632" s="211"/>
      <c r="M632" s="173" t="s">
        <v>236</v>
      </c>
      <c r="N632" s="173">
        <v>0</v>
      </c>
      <c r="O632" s="173">
        <v>1</v>
      </c>
      <c r="P632" s="173">
        <v>1</v>
      </c>
      <c r="Q632" s="173">
        <v>9</v>
      </c>
      <c r="R632" s="173">
        <v>1</v>
      </c>
      <c r="S632" s="175">
        <v>1066400</v>
      </c>
      <c r="T632" s="173">
        <v>0</v>
      </c>
      <c r="U632" s="173">
        <v>1</v>
      </c>
      <c r="V632" s="173">
        <v>0</v>
      </c>
      <c r="W632" s="211"/>
      <c r="X632" s="173">
        <v>0</v>
      </c>
      <c r="Y632" s="175">
        <v>0</v>
      </c>
      <c r="Z632" s="174">
        <f>S632*R632*K632*EXP(-Definitions!$E$4*tidycapex!V632)*U632</f>
        <v>1066400</v>
      </c>
      <c r="AA632" s="174">
        <f>CEILING(Z632/Definitions!$F$10,10)</f>
        <v>20910</v>
      </c>
      <c r="AB632" s="176">
        <v>1</v>
      </c>
      <c r="AC632" s="177" t="s">
        <v>247</v>
      </c>
      <c r="AD632" s="177" t="s">
        <v>568</v>
      </c>
    </row>
    <row r="633" spans="1:30" s="8" customFormat="1" ht="60" x14ac:dyDescent="0.25">
      <c r="A633" s="170">
        <v>485</v>
      </c>
      <c r="B633" s="171" t="s">
        <v>262</v>
      </c>
      <c r="C633" s="171" t="s">
        <v>15</v>
      </c>
      <c r="D633" s="172">
        <v>1</v>
      </c>
      <c r="E633" s="171" t="s">
        <v>249</v>
      </c>
      <c r="F633" s="171" t="s">
        <v>142</v>
      </c>
      <c r="G633" s="171" t="s">
        <v>578</v>
      </c>
      <c r="H633" s="171" t="s">
        <v>257</v>
      </c>
      <c r="I633" s="171" t="s">
        <v>142</v>
      </c>
      <c r="J633" s="173">
        <v>2006</v>
      </c>
      <c r="K633" s="174">
        <v>40562</v>
      </c>
      <c r="L633" s="211"/>
      <c r="M633" s="173" t="s">
        <v>139</v>
      </c>
      <c r="N633" s="173">
        <v>2</v>
      </c>
      <c r="O633" s="173">
        <v>1</v>
      </c>
      <c r="P633" s="173">
        <v>0</v>
      </c>
      <c r="Q633" s="173">
        <v>2</v>
      </c>
      <c r="R633" s="173">
        <v>1</v>
      </c>
      <c r="S633" s="175">
        <v>4000</v>
      </c>
      <c r="T633" s="173">
        <v>0</v>
      </c>
      <c r="U633" s="173">
        <v>0.25</v>
      </c>
      <c r="V633" s="173">
        <v>0</v>
      </c>
      <c r="W633" s="211"/>
      <c r="X633" s="173">
        <v>1</v>
      </c>
      <c r="Y633" s="175">
        <v>1170090</v>
      </c>
      <c r="Z633" s="174">
        <f>S633*R633*K633*EXP(-Definitions!$E$4*tidycapex!V633)*U633</f>
        <v>40562000</v>
      </c>
      <c r="AA633" s="174">
        <f>CEILING(Z633/Definitions!$F$10,10)</f>
        <v>795340</v>
      </c>
      <c r="AB633" s="176">
        <v>2</v>
      </c>
      <c r="AC633" s="177" t="s">
        <v>354</v>
      </c>
      <c r="AD633" s="177" t="s">
        <v>264</v>
      </c>
    </row>
    <row r="634" spans="1:30" s="8" customFormat="1" ht="24" x14ac:dyDescent="0.25">
      <c r="A634" s="170">
        <v>486</v>
      </c>
      <c r="B634" s="171" t="s">
        <v>368</v>
      </c>
      <c r="C634" s="171" t="s">
        <v>15</v>
      </c>
      <c r="D634" s="172">
        <v>1</v>
      </c>
      <c r="E634" s="171" t="s">
        <v>249</v>
      </c>
      <c r="F634" s="171" t="s">
        <v>142</v>
      </c>
      <c r="G634" s="171" t="s">
        <v>226</v>
      </c>
      <c r="H634" s="171" t="s">
        <v>226</v>
      </c>
      <c r="I634" s="171" t="s">
        <v>142</v>
      </c>
      <c r="J634" s="173">
        <v>2006</v>
      </c>
      <c r="K634" s="174">
        <v>40562</v>
      </c>
      <c r="L634" s="211"/>
      <c r="M634" s="173" t="s">
        <v>139</v>
      </c>
      <c r="N634" s="173">
        <v>3</v>
      </c>
      <c r="O634" s="173">
        <v>1</v>
      </c>
      <c r="P634" s="173">
        <v>1</v>
      </c>
      <c r="Q634" s="173">
        <v>5</v>
      </c>
      <c r="R634" s="173">
        <v>0.01</v>
      </c>
      <c r="S634" s="175">
        <v>2000</v>
      </c>
      <c r="T634" s="173">
        <v>25</v>
      </c>
      <c r="U634" s="173">
        <v>1</v>
      </c>
      <c r="V634" s="173">
        <v>0</v>
      </c>
      <c r="W634" s="211"/>
      <c r="X634" s="173">
        <v>0</v>
      </c>
      <c r="Y634" s="175">
        <v>0</v>
      </c>
      <c r="Z634" s="174">
        <f>S634*R634*K634*EXP(-Definitions!$E$4*tidycapex!V634)*U634</f>
        <v>811240</v>
      </c>
      <c r="AA634" s="174">
        <f>CEILING(Z634/Definitions!$F$10,10)</f>
        <v>15910</v>
      </c>
      <c r="AB634" s="176">
        <v>1</v>
      </c>
      <c r="AC634" s="177" t="s">
        <v>600</v>
      </c>
      <c r="AD634" s="177" t="s">
        <v>601</v>
      </c>
    </row>
    <row r="635" spans="1:30" s="8" customFormat="1" ht="48" x14ac:dyDescent="0.25">
      <c r="A635" s="170">
        <v>486</v>
      </c>
      <c r="B635" s="171" t="s">
        <v>368</v>
      </c>
      <c r="C635" s="171" t="s">
        <v>15</v>
      </c>
      <c r="D635" s="172">
        <v>1</v>
      </c>
      <c r="E635" s="171" t="s">
        <v>249</v>
      </c>
      <c r="F635" s="171" t="s">
        <v>142</v>
      </c>
      <c r="G635" s="171" t="s">
        <v>226</v>
      </c>
      <c r="H635" s="171" t="s">
        <v>226</v>
      </c>
      <c r="I635" s="171" t="s">
        <v>142</v>
      </c>
      <c r="J635" s="173">
        <v>2006</v>
      </c>
      <c r="K635" s="174">
        <v>40562</v>
      </c>
      <c r="L635" s="211"/>
      <c r="M635" s="173" t="s">
        <v>139</v>
      </c>
      <c r="N635" s="173">
        <v>3</v>
      </c>
      <c r="O635" s="173">
        <v>1</v>
      </c>
      <c r="P635" s="173">
        <v>1</v>
      </c>
      <c r="Q635" s="173">
        <v>5</v>
      </c>
      <c r="R635" s="173">
        <v>0.2</v>
      </c>
      <c r="S635" s="175">
        <v>2000</v>
      </c>
      <c r="T635" s="173">
        <v>25</v>
      </c>
      <c r="U635" s="173">
        <v>1</v>
      </c>
      <c r="V635" s="173">
        <v>11</v>
      </c>
      <c r="W635" s="211"/>
      <c r="X635" s="173">
        <v>1</v>
      </c>
      <c r="Y635" s="175">
        <v>195010</v>
      </c>
      <c r="Z635" s="174">
        <f>S635*R635*K635*EXP(-Definitions!$E$4*tidycapex!V635)*U635</f>
        <v>16224800</v>
      </c>
      <c r="AA635" s="174">
        <f>CEILING(Z635/Definitions!$F$10,10)</f>
        <v>318140</v>
      </c>
      <c r="AB635" s="176">
        <v>1</v>
      </c>
      <c r="AC635" s="177" t="s">
        <v>576</v>
      </c>
      <c r="AD635" s="177" t="s">
        <v>577</v>
      </c>
    </row>
    <row r="636" spans="1:30" s="8" customFormat="1" ht="48" x14ac:dyDescent="0.25">
      <c r="A636" s="170">
        <v>487</v>
      </c>
      <c r="B636" s="171" t="s">
        <v>248</v>
      </c>
      <c r="C636" s="171" t="s">
        <v>15</v>
      </c>
      <c r="D636" s="172">
        <v>1</v>
      </c>
      <c r="E636" s="171" t="s">
        <v>249</v>
      </c>
      <c r="F636" s="171" t="s">
        <v>142</v>
      </c>
      <c r="G636" s="171" t="s">
        <v>217</v>
      </c>
      <c r="H636" s="171" t="s">
        <v>218</v>
      </c>
      <c r="I636" s="171" t="s">
        <v>142</v>
      </c>
      <c r="J636" s="173">
        <v>2006</v>
      </c>
      <c r="K636" s="174">
        <v>1</v>
      </c>
      <c r="L636" s="174"/>
      <c r="M636" s="173" t="s">
        <v>236</v>
      </c>
      <c r="N636" s="173">
        <v>0</v>
      </c>
      <c r="O636" s="173">
        <v>1</v>
      </c>
      <c r="P636" s="173">
        <v>1</v>
      </c>
      <c r="Q636" s="173">
        <v>8</v>
      </c>
      <c r="R636" s="173">
        <v>1</v>
      </c>
      <c r="S636" s="175">
        <v>6311760</v>
      </c>
      <c r="T636" s="173">
        <v>25</v>
      </c>
      <c r="U636" s="173">
        <v>0</v>
      </c>
      <c r="V636" s="173">
        <v>11</v>
      </c>
      <c r="W636" s="173"/>
      <c r="X636" s="173">
        <v>1</v>
      </c>
      <c r="Y636" s="175">
        <v>123760</v>
      </c>
      <c r="Z636" s="174">
        <f>S636*R636*K636*EXP(-Definitions!$E$4*tidycapex!V636)*U636</f>
        <v>0</v>
      </c>
      <c r="AA636" s="174">
        <f>CEILING(Z636/Definitions!$F$10,10)</f>
        <v>0</v>
      </c>
      <c r="AB636" s="176">
        <v>0</v>
      </c>
      <c r="AC636" s="177" t="s">
        <v>271</v>
      </c>
      <c r="AD636" s="177" t="s">
        <v>573</v>
      </c>
    </row>
    <row r="637" spans="1:30" s="8" customFormat="1" ht="72" x14ac:dyDescent="0.25">
      <c r="A637" s="170">
        <v>488</v>
      </c>
      <c r="B637" s="171" t="s">
        <v>702</v>
      </c>
      <c r="C637" s="171" t="s">
        <v>15</v>
      </c>
      <c r="D637" s="172">
        <v>1</v>
      </c>
      <c r="E637" s="171" t="s">
        <v>249</v>
      </c>
      <c r="F637" s="171" t="s">
        <v>142</v>
      </c>
      <c r="G637" s="171" t="s">
        <v>265</v>
      </c>
      <c r="H637" s="171" t="s">
        <v>266</v>
      </c>
      <c r="I637" s="171" t="s">
        <v>142</v>
      </c>
      <c r="J637" s="173">
        <v>2006</v>
      </c>
      <c r="K637" s="174">
        <v>1</v>
      </c>
      <c r="L637" s="174"/>
      <c r="M637" s="173" t="s">
        <v>236</v>
      </c>
      <c r="N637" s="173">
        <v>0</v>
      </c>
      <c r="O637" s="173">
        <v>1</v>
      </c>
      <c r="P637" s="173">
        <v>1</v>
      </c>
      <c r="Q637" s="173">
        <v>5</v>
      </c>
      <c r="R637" s="173">
        <v>0.7</v>
      </c>
      <c r="S637" s="175">
        <v>14423500</v>
      </c>
      <c r="T637" s="173">
        <v>25</v>
      </c>
      <c r="U637" s="173">
        <v>0</v>
      </c>
      <c r="V637" s="173">
        <v>2</v>
      </c>
      <c r="W637" s="173"/>
      <c r="X637" s="173">
        <v>1</v>
      </c>
      <c r="Y637" s="175">
        <v>143700</v>
      </c>
      <c r="Z637" s="174">
        <f>S637*R637*K637*EXP(-Definitions!$E$4*tidycapex!V637)*U637</f>
        <v>0</v>
      </c>
      <c r="AA637" s="174">
        <f>CEILING(Z637/Definitions!$F$10,10)</f>
        <v>0</v>
      </c>
      <c r="AB637" s="176">
        <v>2</v>
      </c>
      <c r="AC637" s="177" t="s">
        <v>267</v>
      </c>
      <c r="AD637" s="177" t="s">
        <v>268</v>
      </c>
    </row>
    <row r="638" spans="1:30" s="8" customFormat="1" ht="72" x14ac:dyDescent="0.25">
      <c r="A638" s="170">
        <v>488</v>
      </c>
      <c r="B638" s="171" t="s">
        <v>702</v>
      </c>
      <c r="C638" s="171" t="s">
        <v>15</v>
      </c>
      <c r="D638" s="172">
        <v>1</v>
      </c>
      <c r="E638" s="171" t="s">
        <v>249</v>
      </c>
      <c r="F638" s="171" t="s">
        <v>142</v>
      </c>
      <c r="G638" s="171" t="s">
        <v>265</v>
      </c>
      <c r="H638" s="171" t="s">
        <v>266</v>
      </c>
      <c r="I638" s="171" t="s">
        <v>142</v>
      </c>
      <c r="J638" s="173">
        <v>2006</v>
      </c>
      <c r="K638" s="174">
        <v>1</v>
      </c>
      <c r="L638" s="211"/>
      <c r="M638" s="173" t="s">
        <v>236</v>
      </c>
      <c r="N638" s="173">
        <v>0</v>
      </c>
      <c r="O638" s="173">
        <v>1</v>
      </c>
      <c r="P638" s="173">
        <v>1</v>
      </c>
      <c r="Q638" s="173">
        <v>5</v>
      </c>
      <c r="R638" s="173">
        <v>0.7</v>
      </c>
      <c r="S638" s="175">
        <v>14423500</v>
      </c>
      <c r="T638" s="173">
        <v>25</v>
      </c>
      <c r="U638" s="173">
        <v>1</v>
      </c>
      <c r="V638" s="173">
        <v>0</v>
      </c>
      <c r="W638" s="211"/>
      <c r="X638" s="173">
        <v>1</v>
      </c>
      <c r="Y638" s="175"/>
      <c r="Z638" s="174">
        <f>S638*R638*K638*EXP(-Definitions!$E$4*tidycapex!V638)*U638</f>
        <v>10096450</v>
      </c>
      <c r="AA638" s="174">
        <f>CEILING(Z638/Definitions!$F$10,10)</f>
        <v>197970</v>
      </c>
      <c r="AB638" s="176">
        <v>2</v>
      </c>
      <c r="AC638" s="177" t="s">
        <v>267</v>
      </c>
      <c r="AD638" s="177" t="s">
        <v>268</v>
      </c>
    </row>
    <row r="639" spans="1:30" s="8" customFormat="1" ht="60" x14ac:dyDescent="0.25">
      <c r="A639" s="170">
        <v>489</v>
      </c>
      <c r="B639" s="171" t="s">
        <v>269</v>
      </c>
      <c r="C639" s="171" t="s">
        <v>15</v>
      </c>
      <c r="D639" s="172" t="s">
        <v>236</v>
      </c>
      <c r="E639" s="171" t="s">
        <v>249</v>
      </c>
      <c r="F639" s="171" t="s">
        <v>142</v>
      </c>
      <c r="G639" s="171" t="s">
        <v>364</v>
      </c>
      <c r="H639" s="171" t="s">
        <v>364</v>
      </c>
      <c r="I639" s="171" t="s">
        <v>142</v>
      </c>
      <c r="J639" s="173">
        <v>2006</v>
      </c>
      <c r="K639" s="174">
        <v>1</v>
      </c>
      <c r="L639" s="211"/>
      <c r="M639" s="173" t="s">
        <v>236</v>
      </c>
      <c r="N639" s="173">
        <v>3</v>
      </c>
      <c r="O639" s="173">
        <v>2</v>
      </c>
      <c r="P639" s="173">
        <v>1</v>
      </c>
      <c r="Q639" s="173">
        <v>5</v>
      </c>
      <c r="R639" s="173">
        <v>1</v>
      </c>
      <c r="S639" s="175">
        <v>2068700</v>
      </c>
      <c r="T639" s="173">
        <v>0</v>
      </c>
      <c r="U639" s="173">
        <v>1</v>
      </c>
      <c r="V639" s="173">
        <v>0</v>
      </c>
      <c r="W639" s="211"/>
      <c r="X639" s="173">
        <v>0</v>
      </c>
      <c r="Y639" s="175">
        <v>0</v>
      </c>
      <c r="Z639" s="174">
        <f>S639*R639*K639*EXP(-Definitions!$E$4*tidycapex!V639)*U639</f>
        <v>2068700</v>
      </c>
      <c r="AA639" s="174">
        <f>CEILING(Z639/Definitions!$F$10,10)</f>
        <v>40570</v>
      </c>
      <c r="AB639" s="176">
        <v>1</v>
      </c>
      <c r="AC639" s="177" t="s">
        <v>374</v>
      </c>
      <c r="AD639" s="177" t="s">
        <v>374</v>
      </c>
    </row>
    <row r="640" spans="1:30" s="8" customFormat="1" ht="24" x14ac:dyDescent="0.25">
      <c r="A640" s="170">
        <v>490</v>
      </c>
      <c r="B640" s="171" t="s">
        <v>238</v>
      </c>
      <c r="C640" s="171" t="s">
        <v>15</v>
      </c>
      <c r="D640" s="172" t="s">
        <v>236</v>
      </c>
      <c r="E640" s="171" t="s">
        <v>249</v>
      </c>
      <c r="F640" s="171" t="s">
        <v>142</v>
      </c>
      <c r="G640" s="171" t="s">
        <v>239</v>
      </c>
      <c r="H640" s="171" t="s">
        <v>524</v>
      </c>
      <c r="I640" s="171" t="s">
        <v>142</v>
      </c>
      <c r="J640" s="173">
        <v>2006</v>
      </c>
      <c r="K640" s="174">
        <v>1</v>
      </c>
      <c r="L640" s="211"/>
      <c r="M640" s="173" t="s">
        <v>236</v>
      </c>
      <c r="N640" s="173">
        <v>0</v>
      </c>
      <c r="O640" s="173">
        <v>1</v>
      </c>
      <c r="P640" s="173">
        <v>1</v>
      </c>
      <c r="Q640" s="173">
        <v>9</v>
      </c>
      <c r="R640" s="173">
        <v>1</v>
      </c>
      <c r="S640" s="175">
        <v>5353900</v>
      </c>
      <c r="T640" s="173">
        <v>0</v>
      </c>
      <c r="U640" s="173">
        <v>1</v>
      </c>
      <c r="V640" s="173">
        <v>0</v>
      </c>
      <c r="W640" s="211"/>
      <c r="X640" s="173">
        <v>0</v>
      </c>
      <c r="Y640" s="175">
        <v>0</v>
      </c>
      <c r="Z640" s="174">
        <f>S640*R640*K640*EXP(-Definitions!$E$4*tidycapex!V640)*U640</f>
        <v>5353900</v>
      </c>
      <c r="AA640" s="174">
        <f>CEILING(Z640/Definitions!$F$10,10)</f>
        <v>104980</v>
      </c>
      <c r="AB640" s="176">
        <v>1</v>
      </c>
      <c r="AC640" s="177" t="s">
        <v>240</v>
      </c>
      <c r="AD640" s="177" t="s">
        <v>241</v>
      </c>
    </row>
    <row r="641" spans="1:30" s="8" customFormat="1" ht="36" x14ac:dyDescent="0.25">
      <c r="A641" s="170">
        <v>491</v>
      </c>
      <c r="B641" s="171" t="s">
        <v>242</v>
      </c>
      <c r="C641" s="171" t="s">
        <v>15</v>
      </c>
      <c r="D641" s="172" t="s">
        <v>236</v>
      </c>
      <c r="E641" s="171" t="s">
        <v>249</v>
      </c>
      <c r="F641" s="171" t="s">
        <v>142</v>
      </c>
      <c r="G641" s="171" t="s">
        <v>243</v>
      </c>
      <c r="H641" s="171" t="s">
        <v>524</v>
      </c>
      <c r="I641" s="171" t="s">
        <v>142</v>
      </c>
      <c r="J641" s="173">
        <v>2006</v>
      </c>
      <c r="K641" s="174">
        <v>1</v>
      </c>
      <c r="L641" s="211"/>
      <c r="M641" s="173" t="s">
        <v>236</v>
      </c>
      <c r="N641" s="173">
        <v>0</v>
      </c>
      <c r="O641" s="173">
        <v>1</v>
      </c>
      <c r="P641" s="173">
        <v>1</v>
      </c>
      <c r="Q641" s="173">
        <v>9</v>
      </c>
      <c r="R641" s="173">
        <v>1</v>
      </c>
      <c r="S641" s="175">
        <v>5889300</v>
      </c>
      <c r="T641" s="173">
        <v>0</v>
      </c>
      <c r="U641" s="173">
        <v>1</v>
      </c>
      <c r="V641" s="173">
        <v>0</v>
      </c>
      <c r="W641" s="211"/>
      <c r="X641" s="173">
        <v>0</v>
      </c>
      <c r="Y641" s="175">
        <v>0</v>
      </c>
      <c r="Z641" s="174">
        <f>S641*R641*K641*EXP(-Definitions!$E$4*tidycapex!V641)*U641</f>
        <v>5889300</v>
      </c>
      <c r="AA641" s="174">
        <f>CEILING(Z641/Definitions!$F$10,10)</f>
        <v>115480</v>
      </c>
      <c r="AB641" s="176">
        <v>1</v>
      </c>
      <c r="AC641" s="177" t="s">
        <v>244</v>
      </c>
      <c r="AD641" s="177" t="s">
        <v>567</v>
      </c>
    </row>
    <row r="642" spans="1:30" s="8" customFormat="1" ht="48" x14ac:dyDescent="0.25">
      <c r="A642" s="170">
        <v>492</v>
      </c>
      <c r="B642" s="171" t="s">
        <v>245</v>
      </c>
      <c r="C642" s="171" t="s">
        <v>15</v>
      </c>
      <c r="D642" s="172" t="s">
        <v>236</v>
      </c>
      <c r="E642" s="171" t="s">
        <v>249</v>
      </c>
      <c r="F642" s="171" t="s">
        <v>142</v>
      </c>
      <c r="G642" s="171" t="s">
        <v>246</v>
      </c>
      <c r="H642" s="171" t="s">
        <v>524</v>
      </c>
      <c r="I642" s="171" t="s">
        <v>142</v>
      </c>
      <c r="J642" s="173">
        <v>2006</v>
      </c>
      <c r="K642" s="174">
        <v>1</v>
      </c>
      <c r="L642" s="211"/>
      <c r="M642" s="173" t="s">
        <v>236</v>
      </c>
      <c r="N642" s="173">
        <v>0</v>
      </c>
      <c r="O642" s="173">
        <v>1</v>
      </c>
      <c r="P642" s="173">
        <v>1</v>
      </c>
      <c r="Q642" s="173">
        <v>9</v>
      </c>
      <c r="R642" s="173">
        <v>1</v>
      </c>
      <c r="S642" s="175">
        <v>3239100</v>
      </c>
      <c r="T642" s="173">
        <v>0</v>
      </c>
      <c r="U642" s="173">
        <v>1</v>
      </c>
      <c r="V642" s="173">
        <v>0</v>
      </c>
      <c r="W642" s="211"/>
      <c r="X642" s="173">
        <v>0</v>
      </c>
      <c r="Y642" s="175">
        <v>0</v>
      </c>
      <c r="Z642" s="174">
        <f>S642*R642*K642*EXP(-Definitions!$E$4*tidycapex!V642)*U642</f>
        <v>3239100</v>
      </c>
      <c r="AA642" s="174">
        <f>CEILING(Z642/Definitions!$F$10,10)</f>
        <v>63520</v>
      </c>
      <c r="AB642" s="176">
        <v>1</v>
      </c>
      <c r="AC642" s="177" t="s">
        <v>247</v>
      </c>
      <c r="AD642" s="177" t="s">
        <v>568</v>
      </c>
    </row>
    <row r="643" spans="1:30" s="8" customFormat="1" ht="15" x14ac:dyDescent="0.25">
      <c r="A643" s="170">
        <v>493</v>
      </c>
      <c r="B643" s="171" t="s">
        <v>415</v>
      </c>
      <c r="C643" s="171" t="s">
        <v>57</v>
      </c>
      <c r="D643" s="172">
        <v>2</v>
      </c>
      <c r="E643" s="171" t="s">
        <v>249</v>
      </c>
      <c r="F643" s="171" t="s">
        <v>142</v>
      </c>
      <c r="G643" s="171" t="s">
        <v>195</v>
      </c>
      <c r="H643" s="171" t="s">
        <v>196</v>
      </c>
      <c r="I643" s="171" t="s">
        <v>142</v>
      </c>
      <c r="J643" s="173">
        <v>2006</v>
      </c>
      <c r="K643" s="174">
        <v>810</v>
      </c>
      <c r="L643" s="211"/>
      <c r="M643" s="173" t="s">
        <v>139</v>
      </c>
      <c r="N643" s="173">
        <v>3</v>
      </c>
      <c r="O643" s="173">
        <v>2</v>
      </c>
      <c r="P643" s="173">
        <v>1</v>
      </c>
      <c r="Q643" s="173">
        <v>8</v>
      </c>
      <c r="R643" s="173">
        <v>1</v>
      </c>
      <c r="S643" s="175">
        <v>750</v>
      </c>
      <c r="T643" s="173">
        <v>20</v>
      </c>
      <c r="U643" s="173">
        <v>1</v>
      </c>
      <c r="V643" s="173">
        <v>6</v>
      </c>
      <c r="W643" s="211"/>
      <c r="X643" s="173">
        <v>0</v>
      </c>
      <c r="Y643" s="175">
        <v>0</v>
      </c>
      <c r="Z643" s="174">
        <f>S643*R643*K643*EXP(-Definitions!$E$4*tidycapex!V643)*U643</f>
        <v>607500</v>
      </c>
      <c r="AA643" s="174">
        <f>CEILING(Z643/Definitions!$F$10,10)</f>
        <v>11920</v>
      </c>
      <c r="AB643" s="176">
        <v>1</v>
      </c>
      <c r="AC643" s="177" t="s">
        <v>416</v>
      </c>
      <c r="AD643" s="177" t="s">
        <v>417</v>
      </c>
    </row>
    <row r="644" spans="1:30" s="8" customFormat="1" ht="24" x14ac:dyDescent="0.25">
      <c r="A644" s="170">
        <v>494</v>
      </c>
      <c r="B644" s="171" t="s">
        <v>198</v>
      </c>
      <c r="C644" s="171" t="s">
        <v>57</v>
      </c>
      <c r="D644" s="172">
        <v>1</v>
      </c>
      <c r="E644" s="171" t="s">
        <v>249</v>
      </c>
      <c r="F644" s="171" t="s">
        <v>142</v>
      </c>
      <c r="G644" s="171" t="s">
        <v>195</v>
      </c>
      <c r="H644" s="171" t="s">
        <v>196</v>
      </c>
      <c r="I644" s="171" t="s">
        <v>142</v>
      </c>
      <c r="J644" s="173">
        <v>2006</v>
      </c>
      <c r="K644" s="174">
        <v>810</v>
      </c>
      <c r="L644" s="211"/>
      <c r="M644" s="173" t="s">
        <v>139</v>
      </c>
      <c r="N644" s="173">
        <v>3</v>
      </c>
      <c r="O644" s="173">
        <v>2</v>
      </c>
      <c r="P644" s="173">
        <v>1</v>
      </c>
      <c r="Q644" s="173">
        <v>5</v>
      </c>
      <c r="R644" s="173">
        <v>1</v>
      </c>
      <c r="S644" s="175">
        <v>300</v>
      </c>
      <c r="T644" s="173">
        <v>10</v>
      </c>
      <c r="U644" s="173">
        <v>1</v>
      </c>
      <c r="V644" s="173">
        <v>0</v>
      </c>
      <c r="W644" s="211"/>
      <c r="X644" s="173">
        <v>0</v>
      </c>
      <c r="Y644" s="211">
        <v>0</v>
      </c>
      <c r="Z644" s="174">
        <f>S644*R644*K644*EXP(-Definitions!$E$4*tidycapex!V644)*U644</f>
        <v>243000</v>
      </c>
      <c r="AA644" s="174">
        <f>CEILING(Z644/Definitions!$F$10,10)</f>
        <v>4770</v>
      </c>
      <c r="AB644" s="176">
        <v>1</v>
      </c>
      <c r="AC644" s="177" t="s">
        <v>541</v>
      </c>
      <c r="AD644" s="177" t="s">
        <v>197</v>
      </c>
    </row>
    <row r="645" spans="1:30" s="8" customFormat="1" ht="24" x14ac:dyDescent="0.25">
      <c r="A645" s="170">
        <v>495</v>
      </c>
      <c r="B645" s="171" t="s">
        <v>202</v>
      </c>
      <c r="C645" s="171" t="s">
        <v>57</v>
      </c>
      <c r="D645" s="172">
        <v>2</v>
      </c>
      <c r="E645" s="171" t="s">
        <v>249</v>
      </c>
      <c r="F645" s="171" t="s">
        <v>142</v>
      </c>
      <c r="G645" s="171" t="s">
        <v>195</v>
      </c>
      <c r="H645" s="171" t="s">
        <v>196</v>
      </c>
      <c r="I645" s="171" t="s">
        <v>142</v>
      </c>
      <c r="J645" s="173">
        <v>2006</v>
      </c>
      <c r="K645" s="174">
        <v>630</v>
      </c>
      <c r="L645" s="211"/>
      <c r="M645" s="173" t="s">
        <v>139</v>
      </c>
      <c r="N645" s="173">
        <v>3</v>
      </c>
      <c r="O645" s="173">
        <v>2</v>
      </c>
      <c r="P645" s="173">
        <v>1</v>
      </c>
      <c r="Q645" s="173">
        <v>5</v>
      </c>
      <c r="R645" s="173">
        <v>1</v>
      </c>
      <c r="S645" s="175">
        <v>250</v>
      </c>
      <c r="T645" s="173">
        <v>10</v>
      </c>
      <c r="U645" s="173">
        <v>0</v>
      </c>
      <c r="V645" s="173">
        <v>2</v>
      </c>
      <c r="W645" s="211"/>
      <c r="X645" s="173">
        <v>1</v>
      </c>
      <c r="Y645" s="211">
        <v>34700</v>
      </c>
      <c r="Z645" s="174">
        <f>S645*R645*K645*EXP(-Definitions!$E$4*tidycapex!V645)*U645</f>
        <v>0</v>
      </c>
      <c r="AA645" s="174">
        <f>CEILING(Z645/Definitions!$F$10,10)</f>
        <v>0</v>
      </c>
      <c r="AB645" s="176">
        <v>0</v>
      </c>
      <c r="AC645" s="177" t="s">
        <v>359</v>
      </c>
      <c r="AD645" s="177" t="s">
        <v>676</v>
      </c>
    </row>
    <row r="646" spans="1:30" s="8" customFormat="1" ht="24" x14ac:dyDescent="0.25">
      <c r="A646" s="170">
        <v>495</v>
      </c>
      <c r="B646" s="171" t="s">
        <v>202</v>
      </c>
      <c r="C646" s="171" t="s">
        <v>57</v>
      </c>
      <c r="D646" s="172">
        <v>2</v>
      </c>
      <c r="E646" s="171" t="s">
        <v>249</v>
      </c>
      <c r="F646" s="171" t="s">
        <v>142</v>
      </c>
      <c r="G646" s="171" t="s">
        <v>195</v>
      </c>
      <c r="H646" s="171" t="s">
        <v>196</v>
      </c>
      <c r="I646" s="171" t="s">
        <v>142</v>
      </c>
      <c r="J646" s="173">
        <v>2006</v>
      </c>
      <c r="K646" s="174">
        <v>630</v>
      </c>
      <c r="L646" s="211"/>
      <c r="M646" s="173" t="s">
        <v>139</v>
      </c>
      <c r="N646" s="173">
        <v>3</v>
      </c>
      <c r="O646" s="173">
        <v>2</v>
      </c>
      <c r="P646" s="173">
        <v>1</v>
      </c>
      <c r="Q646" s="173">
        <v>5</v>
      </c>
      <c r="R646" s="173">
        <v>1</v>
      </c>
      <c r="S646" s="175">
        <v>250</v>
      </c>
      <c r="T646" s="173">
        <v>10</v>
      </c>
      <c r="U646" s="173">
        <v>1</v>
      </c>
      <c r="V646" s="173">
        <v>0</v>
      </c>
      <c r="W646" s="211"/>
      <c r="X646" s="173">
        <v>0</v>
      </c>
      <c r="Y646" s="175">
        <v>0</v>
      </c>
      <c r="Z646" s="174">
        <f>S646*R646*K646*EXP(-Definitions!$E$4*tidycapex!V646)*U646</f>
        <v>157500</v>
      </c>
      <c r="AA646" s="174">
        <f>CEILING(Z646/Definitions!$F$10,10)</f>
        <v>3090</v>
      </c>
      <c r="AB646" s="176">
        <v>1</v>
      </c>
      <c r="AC646" s="177" t="s">
        <v>359</v>
      </c>
      <c r="AD646" s="177" t="s">
        <v>360</v>
      </c>
    </row>
    <row r="647" spans="1:30" s="8" customFormat="1" ht="15" x14ac:dyDescent="0.25">
      <c r="A647" s="170">
        <v>495</v>
      </c>
      <c r="B647" s="171" t="s">
        <v>202</v>
      </c>
      <c r="C647" s="171" t="s">
        <v>57</v>
      </c>
      <c r="D647" s="172">
        <v>2</v>
      </c>
      <c r="E647" s="171" t="s">
        <v>249</v>
      </c>
      <c r="F647" s="171" t="s">
        <v>142</v>
      </c>
      <c r="G647" s="171" t="s">
        <v>195</v>
      </c>
      <c r="H647" s="171" t="s">
        <v>196</v>
      </c>
      <c r="I647" s="171" t="s">
        <v>142</v>
      </c>
      <c r="J647" s="173">
        <v>2006</v>
      </c>
      <c r="K647" s="174">
        <v>630</v>
      </c>
      <c r="L647" s="211"/>
      <c r="M647" s="173" t="s">
        <v>139</v>
      </c>
      <c r="N647" s="173">
        <v>0</v>
      </c>
      <c r="O647" s="173">
        <v>1</v>
      </c>
      <c r="P647" s="173">
        <v>1</v>
      </c>
      <c r="Q647" s="173">
        <v>8</v>
      </c>
      <c r="R647" s="173">
        <v>1</v>
      </c>
      <c r="S647" s="175">
        <v>250</v>
      </c>
      <c r="T647" s="173">
        <v>10</v>
      </c>
      <c r="U647" s="173">
        <v>1</v>
      </c>
      <c r="V647" s="173">
        <v>10</v>
      </c>
      <c r="W647" s="211"/>
      <c r="X647" s="173">
        <v>0</v>
      </c>
      <c r="Y647" s="175">
        <v>0</v>
      </c>
      <c r="Z647" s="174">
        <f>S647*R647*K647*EXP(-Definitions!$E$4*tidycapex!V647)*U647</f>
        <v>157500</v>
      </c>
      <c r="AA647" s="174">
        <f>CEILING(Z647/Definitions!$F$10,10)</f>
        <v>3090</v>
      </c>
      <c r="AB647" s="176">
        <v>1</v>
      </c>
      <c r="AC647" s="177" t="s">
        <v>201</v>
      </c>
      <c r="AD647" s="177" t="s">
        <v>203</v>
      </c>
    </row>
    <row r="648" spans="1:30" s="8" customFormat="1" ht="15" x14ac:dyDescent="0.25">
      <c r="A648" s="170">
        <v>495</v>
      </c>
      <c r="B648" s="171" t="s">
        <v>202</v>
      </c>
      <c r="C648" s="171" t="s">
        <v>57</v>
      </c>
      <c r="D648" s="172">
        <v>2</v>
      </c>
      <c r="E648" s="171" t="s">
        <v>249</v>
      </c>
      <c r="F648" s="171" t="s">
        <v>142</v>
      </c>
      <c r="G648" s="171" t="s">
        <v>195</v>
      </c>
      <c r="H648" s="171" t="s">
        <v>196</v>
      </c>
      <c r="I648" s="171" t="s">
        <v>142</v>
      </c>
      <c r="J648" s="173">
        <v>2006</v>
      </c>
      <c r="K648" s="174">
        <v>630</v>
      </c>
      <c r="L648" s="211"/>
      <c r="M648" s="173" t="s">
        <v>139</v>
      </c>
      <c r="N648" s="173">
        <v>0</v>
      </c>
      <c r="O648" s="173">
        <v>1</v>
      </c>
      <c r="P648" s="173">
        <v>1</v>
      </c>
      <c r="Q648" s="173">
        <v>8</v>
      </c>
      <c r="R648" s="173">
        <v>1</v>
      </c>
      <c r="S648" s="175">
        <v>250</v>
      </c>
      <c r="T648" s="173">
        <v>10</v>
      </c>
      <c r="U648" s="173">
        <v>1</v>
      </c>
      <c r="V648" s="173">
        <v>20</v>
      </c>
      <c r="W648" s="211"/>
      <c r="X648" s="173">
        <v>0</v>
      </c>
      <c r="Y648" s="175">
        <v>0</v>
      </c>
      <c r="Z648" s="174">
        <f>S648*R648*K648*EXP(-Definitions!$E$4*tidycapex!V648)*U648</f>
        <v>157500</v>
      </c>
      <c r="AA648" s="174">
        <f>CEILING(Z648/Definitions!$F$10,10)</f>
        <v>3090</v>
      </c>
      <c r="AB648" s="176">
        <v>1</v>
      </c>
      <c r="AC648" s="177" t="s">
        <v>201</v>
      </c>
      <c r="AD648" s="177" t="s">
        <v>203</v>
      </c>
    </row>
    <row r="649" spans="1:30" s="8" customFormat="1" ht="24" x14ac:dyDescent="0.25">
      <c r="A649" s="170">
        <v>496</v>
      </c>
      <c r="B649" s="171" t="s">
        <v>204</v>
      </c>
      <c r="C649" s="171" t="s">
        <v>57</v>
      </c>
      <c r="D649" s="172">
        <v>1</v>
      </c>
      <c r="E649" s="171" t="s">
        <v>249</v>
      </c>
      <c r="F649" s="171" t="s">
        <v>142</v>
      </c>
      <c r="G649" s="171" t="s">
        <v>195</v>
      </c>
      <c r="H649" s="171" t="s">
        <v>196</v>
      </c>
      <c r="I649" s="171" t="s">
        <v>142</v>
      </c>
      <c r="J649" s="173">
        <v>2006</v>
      </c>
      <c r="K649" s="174">
        <v>630</v>
      </c>
      <c r="L649" s="211"/>
      <c r="M649" s="173" t="s">
        <v>139</v>
      </c>
      <c r="N649" s="173">
        <v>3</v>
      </c>
      <c r="O649" s="173">
        <v>2</v>
      </c>
      <c r="P649" s="173">
        <v>1</v>
      </c>
      <c r="Q649" s="173">
        <v>5</v>
      </c>
      <c r="R649" s="173">
        <v>1</v>
      </c>
      <c r="S649" s="175">
        <v>250</v>
      </c>
      <c r="T649" s="173">
        <v>10</v>
      </c>
      <c r="U649" s="173">
        <v>1</v>
      </c>
      <c r="V649" s="173">
        <v>0</v>
      </c>
      <c r="W649" s="211"/>
      <c r="X649" s="173">
        <v>0</v>
      </c>
      <c r="Y649" s="175">
        <v>0</v>
      </c>
      <c r="Z649" s="174">
        <f>S649*R649*K649*EXP(-Definitions!$E$4*tidycapex!V649)*U649</f>
        <v>157500</v>
      </c>
      <c r="AA649" s="174">
        <f>CEILING(Z649/Definitions!$F$10,10)</f>
        <v>3090</v>
      </c>
      <c r="AB649" s="176">
        <v>1</v>
      </c>
      <c r="AC649" s="177" t="s">
        <v>359</v>
      </c>
      <c r="AD649" s="177" t="s">
        <v>360</v>
      </c>
    </row>
    <row r="650" spans="1:30" s="8" customFormat="1" ht="15" x14ac:dyDescent="0.25">
      <c r="A650" s="170">
        <v>496</v>
      </c>
      <c r="B650" s="171" t="s">
        <v>204</v>
      </c>
      <c r="C650" s="171" t="s">
        <v>57</v>
      </c>
      <c r="D650" s="172">
        <v>1</v>
      </c>
      <c r="E650" s="171" t="s">
        <v>249</v>
      </c>
      <c r="F650" s="171" t="s">
        <v>142</v>
      </c>
      <c r="G650" s="171" t="s">
        <v>195</v>
      </c>
      <c r="H650" s="171" t="s">
        <v>196</v>
      </c>
      <c r="I650" s="171" t="s">
        <v>142</v>
      </c>
      <c r="J650" s="173">
        <v>2006</v>
      </c>
      <c r="K650" s="174">
        <v>630</v>
      </c>
      <c r="L650" s="211"/>
      <c r="M650" s="173" t="s">
        <v>139</v>
      </c>
      <c r="N650" s="173">
        <v>0</v>
      </c>
      <c r="O650" s="173">
        <v>1</v>
      </c>
      <c r="P650" s="173">
        <v>1</v>
      </c>
      <c r="Q650" s="173">
        <v>8</v>
      </c>
      <c r="R650" s="173">
        <v>1</v>
      </c>
      <c r="S650" s="175">
        <v>250</v>
      </c>
      <c r="T650" s="173">
        <v>10</v>
      </c>
      <c r="U650" s="173">
        <v>1</v>
      </c>
      <c r="V650" s="173">
        <v>10</v>
      </c>
      <c r="W650" s="211"/>
      <c r="X650" s="173">
        <v>0</v>
      </c>
      <c r="Y650" s="175">
        <v>0</v>
      </c>
      <c r="Z650" s="174">
        <f>S650*R650*K650*EXP(-Definitions!$E$4*tidycapex!V650)*U650</f>
        <v>157500</v>
      </c>
      <c r="AA650" s="174">
        <f>CEILING(Z650/Definitions!$F$10,10)</f>
        <v>3090</v>
      </c>
      <c r="AB650" s="176">
        <v>1</v>
      </c>
      <c r="AC650" s="177" t="s">
        <v>201</v>
      </c>
      <c r="AD650" s="177" t="s">
        <v>203</v>
      </c>
    </row>
    <row r="651" spans="1:30" s="8" customFormat="1" ht="15" x14ac:dyDescent="0.25">
      <c r="A651" s="170">
        <v>496</v>
      </c>
      <c r="B651" s="171" t="s">
        <v>204</v>
      </c>
      <c r="C651" s="171" t="s">
        <v>57</v>
      </c>
      <c r="D651" s="172">
        <v>1</v>
      </c>
      <c r="E651" s="171" t="s">
        <v>249</v>
      </c>
      <c r="F651" s="171" t="s">
        <v>142</v>
      </c>
      <c r="G651" s="171" t="s">
        <v>195</v>
      </c>
      <c r="H651" s="171" t="s">
        <v>196</v>
      </c>
      <c r="I651" s="171" t="s">
        <v>142</v>
      </c>
      <c r="J651" s="173">
        <v>2006</v>
      </c>
      <c r="K651" s="174">
        <v>630</v>
      </c>
      <c r="L651" s="211"/>
      <c r="M651" s="173" t="s">
        <v>139</v>
      </c>
      <c r="N651" s="173">
        <v>0</v>
      </c>
      <c r="O651" s="173">
        <v>1</v>
      </c>
      <c r="P651" s="173">
        <v>1</v>
      </c>
      <c r="Q651" s="173">
        <v>8</v>
      </c>
      <c r="R651" s="173">
        <v>1</v>
      </c>
      <c r="S651" s="175">
        <v>250</v>
      </c>
      <c r="T651" s="173">
        <v>10</v>
      </c>
      <c r="U651" s="173">
        <v>1</v>
      </c>
      <c r="V651" s="173">
        <v>20</v>
      </c>
      <c r="W651" s="211"/>
      <c r="X651" s="173">
        <v>0</v>
      </c>
      <c r="Y651" s="175">
        <v>0</v>
      </c>
      <c r="Z651" s="174">
        <f>S651*R651*K651*EXP(-Definitions!$E$4*tidycapex!V651)*U651</f>
        <v>157500</v>
      </c>
      <c r="AA651" s="174">
        <f>CEILING(Z651/Definitions!$F$10,10)</f>
        <v>3090</v>
      </c>
      <c r="AB651" s="176">
        <v>1</v>
      </c>
      <c r="AC651" s="177" t="s">
        <v>201</v>
      </c>
      <c r="AD651" s="177" t="s">
        <v>203</v>
      </c>
    </row>
    <row r="652" spans="1:30" s="8" customFormat="1" ht="24" x14ac:dyDescent="0.25">
      <c r="A652" s="170">
        <v>497</v>
      </c>
      <c r="B652" s="171" t="s">
        <v>206</v>
      </c>
      <c r="C652" s="171" t="s">
        <v>57</v>
      </c>
      <c r="D652" s="172">
        <v>2</v>
      </c>
      <c r="E652" s="171" t="s">
        <v>249</v>
      </c>
      <c r="F652" s="171" t="s">
        <v>142</v>
      </c>
      <c r="G652" s="171" t="s">
        <v>195</v>
      </c>
      <c r="H652" s="171" t="s">
        <v>196</v>
      </c>
      <c r="I652" s="171" t="s">
        <v>142</v>
      </c>
      <c r="J652" s="173">
        <v>2006</v>
      </c>
      <c r="K652" s="174">
        <v>810</v>
      </c>
      <c r="L652" s="211"/>
      <c r="M652" s="173" t="s">
        <v>139</v>
      </c>
      <c r="N652" s="173">
        <v>3</v>
      </c>
      <c r="O652" s="173">
        <v>1</v>
      </c>
      <c r="P652" s="173">
        <v>1</v>
      </c>
      <c r="Q652" s="173">
        <v>8</v>
      </c>
      <c r="R652" s="173">
        <v>1</v>
      </c>
      <c r="S652" s="175">
        <v>600</v>
      </c>
      <c r="T652" s="173">
        <v>15</v>
      </c>
      <c r="U652" s="173">
        <v>1</v>
      </c>
      <c r="V652" s="173">
        <v>1</v>
      </c>
      <c r="W652" s="211"/>
      <c r="X652" s="173">
        <v>0</v>
      </c>
      <c r="Y652" s="175">
        <v>0</v>
      </c>
      <c r="Z652" s="174">
        <f>S652*R652*K652*EXP(-Definitions!$E$4*tidycapex!V652)*U652</f>
        <v>486000</v>
      </c>
      <c r="AA652" s="174">
        <f>CEILING(Z652/Definitions!$F$10,10)</f>
        <v>9530</v>
      </c>
      <c r="AB652" s="176">
        <v>1</v>
      </c>
      <c r="AC652" s="177" t="s">
        <v>418</v>
      </c>
      <c r="AD652" s="177" t="s">
        <v>419</v>
      </c>
    </row>
    <row r="653" spans="1:30" s="8" customFormat="1" ht="15" x14ac:dyDescent="0.25">
      <c r="A653" s="170">
        <v>497</v>
      </c>
      <c r="B653" s="171" t="s">
        <v>206</v>
      </c>
      <c r="C653" s="171" t="s">
        <v>57</v>
      </c>
      <c r="D653" s="172">
        <v>2</v>
      </c>
      <c r="E653" s="171" t="s">
        <v>249</v>
      </c>
      <c r="F653" s="171" t="s">
        <v>142</v>
      </c>
      <c r="G653" s="171" t="s">
        <v>195</v>
      </c>
      <c r="H653" s="171" t="s">
        <v>196</v>
      </c>
      <c r="I653" s="171" t="s">
        <v>142</v>
      </c>
      <c r="J653" s="173">
        <v>2006</v>
      </c>
      <c r="K653" s="174">
        <v>810</v>
      </c>
      <c r="L653" s="211"/>
      <c r="M653" s="173" t="s">
        <v>139</v>
      </c>
      <c r="N653" s="173">
        <v>0</v>
      </c>
      <c r="O653" s="173">
        <v>1</v>
      </c>
      <c r="P653" s="173">
        <v>1</v>
      </c>
      <c r="Q653" s="173">
        <v>8</v>
      </c>
      <c r="R653" s="173">
        <v>1</v>
      </c>
      <c r="S653" s="175">
        <v>600</v>
      </c>
      <c r="T653" s="173">
        <v>15</v>
      </c>
      <c r="U653" s="173">
        <v>1</v>
      </c>
      <c r="V653" s="173">
        <v>16</v>
      </c>
      <c r="W653" s="211"/>
      <c r="X653" s="173">
        <v>0</v>
      </c>
      <c r="Y653" s="175">
        <v>0</v>
      </c>
      <c r="Z653" s="174">
        <f>S653*R653*K653*EXP(-Definitions!$E$4*tidycapex!V653)*U653</f>
        <v>486000</v>
      </c>
      <c r="AA653" s="174">
        <f>CEILING(Z653/Definitions!$F$10,10)</f>
        <v>9530</v>
      </c>
      <c r="AB653" s="176">
        <v>1</v>
      </c>
      <c r="AC653" s="177" t="s">
        <v>208</v>
      </c>
      <c r="AD653" s="177" t="s">
        <v>361</v>
      </c>
    </row>
    <row r="654" spans="1:30" s="8" customFormat="1" ht="84" x14ac:dyDescent="0.25">
      <c r="A654" s="170">
        <v>498</v>
      </c>
      <c r="B654" s="171" t="s">
        <v>320</v>
      </c>
      <c r="C654" s="171" t="s">
        <v>57</v>
      </c>
      <c r="D654" s="172">
        <v>2</v>
      </c>
      <c r="E654" s="171" t="s">
        <v>249</v>
      </c>
      <c r="F654" s="171" t="s">
        <v>142</v>
      </c>
      <c r="G654" s="171" t="s">
        <v>211</v>
      </c>
      <c r="H654" s="171" t="s">
        <v>212</v>
      </c>
      <c r="I654" s="171" t="s">
        <v>142</v>
      </c>
      <c r="J654" s="173">
        <v>2006</v>
      </c>
      <c r="K654" s="174">
        <v>41</v>
      </c>
      <c r="L654" s="211"/>
      <c r="M654" s="173" t="s">
        <v>321</v>
      </c>
      <c r="N654" s="173">
        <v>3</v>
      </c>
      <c r="O654" s="173">
        <v>1</v>
      </c>
      <c r="P654" s="173">
        <v>1</v>
      </c>
      <c r="Q654" s="173">
        <v>5</v>
      </c>
      <c r="R654" s="173">
        <v>0.5</v>
      </c>
      <c r="S654" s="175">
        <v>138000</v>
      </c>
      <c r="T654" s="173">
        <v>10</v>
      </c>
      <c r="U654" s="173">
        <v>1</v>
      </c>
      <c r="V654" s="173">
        <v>0</v>
      </c>
      <c r="W654" s="211"/>
      <c r="X654" s="173">
        <v>0</v>
      </c>
      <c r="Y654" s="175">
        <v>0</v>
      </c>
      <c r="Z654" s="174">
        <f>S654*R654*K654*EXP(-Definitions!$E$4*tidycapex!V654)*U654</f>
        <v>2829000</v>
      </c>
      <c r="AA654" s="174">
        <f>CEILING(Z654/Definitions!$F$10,10)</f>
        <v>55480</v>
      </c>
      <c r="AB654" s="176">
        <v>2</v>
      </c>
      <c r="AC654" s="177" t="s">
        <v>362</v>
      </c>
      <c r="AD654" s="177" t="s">
        <v>363</v>
      </c>
    </row>
    <row r="655" spans="1:30" s="8" customFormat="1" ht="24" x14ac:dyDescent="0.25">
      <c r="A655" s="170">
        <v>498</v>
      </c>
      <c r="B655" s="171" t="s">
        <v>320</v>
      </c>
      <c r="C655" s="171" t="s">
        <v>57</v>
      </c>
      <c r="D655" s="172">
        <v>2</v>
      </c>
      <c r="E655" s="171" t="s">
        <v>249</v>
      </c>
      <c r="F655" s="171" t="s">
        <v>142</v>
      </c>
      <c r="G655" s="171" t="s">
        <v>211</v>
      </c>
      <c r="H655" s="171" t="s">
        <v>212</v>
      </c>
      <c r="I655" s="171" t="s">
        <v>142</v>
      </c>
      <c r="J655" s="173">
        <v>2006</v>
      </c>
      <c r="K655" s="174">
        <v>41</v>
      </c>
      <c r="L655" s="211"/>
      <c r="M655" s="173" t="s">
        <v>321</v>
      </c>
      <c r="N655" s="173">
        <v>0</v>
      </c>
      <c r="O655" s="173">
        <v>1</v>
      </c>
      <c r="P655" s="173">
        <v>1</v>
      </c>
      <c r="Q655" s="173">
        <v>8</v>
      </c>
      <c r="R655" s="173">
        <v>1</v>
      </c>
      <c r="S655" s="175">
        <v>138000</v>
      </c>
      <c r="T655" s="173">
        <v>10</v>
      </c>
      <c r="U655" s="173">
        <v>1</v>
      </c>
      <c r="V655" s="173">
        <v>10</v>
      </c>
      <c r="W655" s="211"/>
      <c r="X655" s="173">
        <v>0</v>
      </c>
      <c r="Y655" s="175">
        <v>0</v>
      </c>
      <c r="Z655" s="174">
        <f>S655*R655*K655*EXP(-Definitions!$E$4*tidycapex!V655)*U655</f>
        <v>5658000</v>
      </c>
      <c r="AA655" s="174">
        <f>CEILING(Z655/Definitions!$F$10,10)</f>
        <v>110950</v>
      </c>
      <c r="AB655" s="176">
        <v>2</v>
      </c>
      <c r="AC655" s="177" t="s">
        <v>215</v>
      </c>
      <c r="AD655" s="177" t="s">
        <v>324</v>
      </c>
    </row>
    <row r="656" spans="1:30" s="8" customFormat="1" ht="24" x14ac:dyDescent="0.25">
      <c r="A656" s="170">
        <v>498</v>
      </c>
      <c r="B656" s="171" t="s">
        <v>320</v>
      </c>
      <c r="C656" s="171" t="s">
        <v>57</v>
      </c>
      <c r="D656" s="172">
        <v>2</v>
      </c>
      <c r="E656" s="171" t="s">
        <v>249</v>
      </c>
      <c r="F656" s="171" t="s">
        <v>142</v>
      </c>
      <c r="G656" s="171" t="s">
        <v>211</v>
      </c>
      <c r="H656" s="171" t="s">
        <v>212</v>
      </c>
      <c r="I656" s="171" t="s">
        <v>142</v>
      </c>
      <c r="J656" s="173">
        <v>2006</v>
      </c>
      <c r="K656" s="174">
        <v>41</v>
      </c>
      <c r="L656" s="211"/>
      <c r="M656" s="173" t="s">
        <v>321</v>
      </c>
      <c r="N656" s="173">
        <v>0</v>
      </c>
      <c r="O656" s="173">
        <v>1</v>
      </c>
      <c r="P656" s="173">
        <v>1</v>
      </c>
      <c r="Q656" s="173">
        <v>8</v>
      </c>
      <c r="R656" s="173">
        <v>1</v>
      </c>
      <c r="S656" s="175">
        <v>138000</v>
      </c>
      <c r="T656" s="173">
        <v>10</v>
      </c>
      <c r="U656" s="173">
        <v>1</v>
      </c>
      <c r="V656" s="173">
        <v>20</v>
      </c>
      <c r="W656" s="211"/>
      <c r="X656" s="173">
        <v>0</v>
      </c>
      <c r="Y656" s="175">
        <v>0</v>
      </c>
      <c r="Z656" s="174">
        <f>S656*R656*K656*EXP(-Definitions!$E$4*tidycapex!V656)*U656</f>
        <v>5658000</v>
      </c>
      <c r="AA656" s="174">
        <f>CEILING(Z656/Definitions!$F$10,10)</f>
        <v>110950</v>
      </c>
      <c r="AB656" s="176">
        <v>2</v>
      </c>
      <c r="AC656" s="177" t="s">
        <v>215</v>
      </c>
      <c r="AD656" s="177" t="s">
        <v>324</v>
      </c>
    </row>
    <row r="657" spans="1:30" s="8" customFormat="1" ht="60" x14ac:dyDescent="0.25">
      <c r="A657" s="170">
        <v>499</v>
      </c>
      <c r="B657" s="171" t="s">
        <v>560</v>
      </c>
      <c r="C657" s="171" t="s">
        <v>57</v>
      </c>
      <c r="D657" s="172">
        <v>2</v>
      </c>
      <c r="E657" s="171" t="s">
        <v>249</v>
      </c>
      <c r="F657" s="171" t="s">
        <v>142</v>
      </c>
      <c r="G657" s="171" t="s">
        <v>217</v>
      </c>
      <c r="H657" s="171" t="s">
        <v>218</v>
      </c>
      <c r="I657" s="171" t="s">
        <v>142</v>
      </c>
      <c r="J657" s="173">
        <v>2006</v>
      </c>
      <c r="K657" s="174">
        <v>810</v>
      </c>
      <c r="L657" s="211"/>
      <c r="M657" s="173" t="s">
        <v>139</v>
      </c>
      <c r="N657" s="173">
        <v>3</v>
      </c>
      <c r="O657" s="173">
        <v>2</v>
      </c>
      <c r="P657" s="173">
        <v>1</v>
      </c>
      <c r="Q657" s="173">
        <v>5</v>
      </c>
      <c r="R657" s="173">
        <v>1</v>
      </c>
      <c r="S657" s="175">
        <v>1000</v>
      </c>
      <c r="T657" s="173">
        <v>25</v>
      </c>
      <c r="U657" s="173">
        <v>1</v>
      </c>
      <c r="V657" s="173">
        <v>0</v>
      </c>
      <c r="W657" s="211"/>
      <c r="X657" s="173">
        <v>0</v>
      </c>
      <c r="Y657" s="211">
        <v>0</v>
      </c>
      <c r="Z657" s="174">
        <f>S657*R657*K657*EXP(-Definitions!$E$4*tidycapex!V657)*U657</f>
        <v>810000</v>
      </c>
      <c r="AA657" s="174">
        <f>CEILING(Z657/Definitions!$F$10,10)</f>
        <v>15890</v>
      </c>
      <c r="AB657" s="176">
        <v>2</v>
      </c>
      <c r="AC657" s="177" t="s">
        <v>219</v>
      </c>
      <c r="AD657" s="177" t="s">
        <v>220</v>
      </c>
    </row>
    <row r="658" spans="1:30" s="8" customFormat="1" ht="72" x14ac:dyDescent="0.25">
      <c r="A658" s="170">
        <v>500</v>
      </c>
      <c r="B658" s="171" t="s">
        <v>221</v>
      </c>
      <c r="C658" s="171" t="s">
        <v>57</v>
      </c>
      <c r="D658" s="172">
        <v>2</v>
      </c>
      <c r="E658" s="171" t="s">
        <v>249</v>
      </c>
      <c r="F658" s="171" t="s">
        <v>142</v>
      </c>
      <c r="G658" s="171" t="s">
        <v>217</v>
      </c>
      <c r="H658" s="171" t="s">
        <v>218</v>
      </c>
      <c r="I658" s="171" t="s">
        <v>142</v>
      </c>
      <c r="J658" s="173">
        <v>2006</v>
      </c>
      <c r="K658" s="174">
        <v>810</v>
      </c>
      <c r="L658" s="211"/>
      <c r="M658" s="173" t="s">
        <v>139</v>
      </c>
      <c r="N658" s="173">
        <v>3</v>
      </c>
      <c r="O658" s="173">
        <v>2</v>
      </c>
      <c r="P658" s="173">
        <v>1</v>
      </c>
      <c r="Q658" s="173">
        <v>5</v>
      </c>
      <c r="R658" s="173">
        <v>1</v>
      </c>
      <c r="S658" s="175">
        <v>2000</v>
      </c>
      <c r="T658" s="173">
        <v>25</v>
      </c>
      <c r="U658" s="173">
        <v>1</v>
      </c>
      <c r="V658" s="173">
        <v>0</v>
      </c>
      <c r="W658" s="211"/>
      <c r="X658" s="173">
        <v>0</v>
      </c>
      <c r="Y658" s="175">
        <v>0</v>
      </c>
      <c r="Z658" s="174">
        <f>S658*R658*K658*EXP(-Definitions!$E$4*tidycapex!V658)*U658</f>
        <v>1620000</v>
      </c>
      <c r="AA658" s="174">
        <f>CEILING(Z658/Definitions!$F$10,10)</f>
        <v>31770</v>
      </c>
      <c r="AB658" s="176">
        <v>2</v>
      </c>
      <c r="AC658" s="177" t="s">
        <v>552</v>
      </c>
      <c r="AD658" s="177" t="s">
        <v>222</v>
      </c>
    </row>
    <row r="659" spans="1:30" s="8" customFormat="1" ht="36" x14ac:dyDescent="0.25">
      <c r="A659" s="170">
        <v>501</v>
      </c>
      <c r="B659" s="171" t="s">
        <v>224</v>
      </c>
      <c r="C659" s="171" t="s">
        <v>57</v>
      </c>
      <c r="D659" s="172" t="s">
        <v>225</v>
      </c>
      <c r="E659" s="171" t="s">
        <v>249</v>
      </c>
      <c r="F659" s="171" t="s">
        <v>142</v>
      </c>
      <c r="G659" s="171" t="s">
        <v>226</v>
      </c>
      <c r="H659" s="171" t="s">
        <v>226</v>
      </c>
      <c r="I659" s="171" t="s">
        <v>142</v>
      </c>
      <c r="J659" s="173">
        <v>2006</v>
      </c>
      <c r="K659" s="174">
        <v>845</v>
      </c>
      <c r="L659" s="211"/>
      <c r="M659" s="173" t="s">
        <v>139</v>
      </c>
      <c r="N659" s="173">
        <v>3</v>
      </c>
      <c r="O659" s="173">
        <v>1</v>
      </c>
      <c r="P659" s="173">
        <v>1</v>
      </c>
      <c r="Q659" s="173">
        <v>1</v>
      </c>
      <c r="R659" s="173">
        <v>1</v>
      </c>
      <c r="S659" s="175">
        <v>2800</v>
      </c>
      <c r="T659" s="173">
        <v>50</v>
      </c>
      <c r="U659" s="173">
        <v>0</v>
      </c>
      <c r="V659" s="173">
        <v>0</v>
      </c>
      <c r="W659" s="211"/>
      <c r="X659" s="173">
        <v>1</v>
      </c>
      <c r="Y659" s="175">
        <v>22000</v>
      </c>
      <c r="Z659" s="174">
        <f>S659*R659*K659*EXP(-Definitions!$E$4*tidycapex!V659)*U659</f>
        <v>0</v>
      </c>
      <c r="AA659" s="174">
        <f>CEILING(Z659/Definitions!$F$10,10)</f>
        <v>0</v>
      </c>
      <c r="AB659" s="176">
        <v>0</v>
      </c>
      <c r="AC659" s="177" t="s">
        <v>564</v>
      </c>
      <c r="AD659" s="177" t="s">
        <v>565</v>
      </c>
    </row>
    <row r="660" spans="1:30" s="8" customFormat="1" ht="108" x14ac:dyDescent="0.25">
      <c r="A660" s="170">
        <v>502</v>
      </c>
      <c r="B660" s="171" t="s">
        <v>233</v>
      </c>
      <c r="C660" s="171" t="s">
        <v>57</v>
      </c>
      <c r="D660" s="172" t="s">
        <v>225</v>
      </c>
      <c r="E660" s="171" t="s">
        <v>249</v>
      </c>
      <c r="F660" s="171" t="s">
        <v>142</v>
      </c>
      <c r="G660" s="171" t="s">
        <v>364</v>
      </c>
      <c r="H660" s="171" t="s">
        <v>364</v>
      </c>
      <c r="I660" s="171" t="s">
        <v>142</v>
      </c>
      <c r="J660" s="173">
        <v>2006</v>
      </c>
      <c r="K660" s="174">
        <v>1</v>
      </c>
      <c r="L660" s="211"/>
      <c r="M660" s="173" t="s">
        <v>236</v>
      </c>
      <c r="N660" s="173">
        <v>3</v>
      </c>
      <c r="O660" s="173">
        <v>2</v>
      </c>
      <c r="P660" s="173">
        <v>1</v>
      </c>
      <c r="Q660" s="173">
        <v>5</v>
      </c>
      <c r="R660" s="173">
        <v>1</v>
      </c>
      <c r="S660" s="175">
        <v>630300</v>
      </c>
      <c r="T660" s="173">
        <v>0</v>
      </c>
      <c r="U660" s="173">
        <v>1</v>
      </c>
      <c r="V660" s="173">
        <v>0</v>
      </c>
      <c r="W660" s="211"/>
      <c r="X660" s="173">
        <v>0</v>
      </c>
      <c r="Y660" s="175">
        <v>0</v>
      </c>
      <c r="Z660" s="174">
        <f>S660*R660*K660*EXP(-Definitions!$E$4*tidycapex!V660)*U660</f>
        <v>630300</v>
      </c>
      <c r="AA660" s="174">
        <f>CEILING(Z660/Definitions!$F$10,10)</f>
        <v>12360</v>
      </c>
      <c r="AB660" s="176">
        <v>1</v>
      </c>
      <c r="AC660" s="177" t="s">
        <v>614</v>
      </c>
      <c r="AD660" s="177" t="s">
        <v>614</v>
      </c>
    </row>
    <row r="661" spans="1:30" s="8" customFormat="1" ht="24" x14ac:dyDescent="0.25">
      <c r="A661" s="170">
        <v>503</v>
      </c>
      <c r="B661" s="171" t="s">
        <v>238</v>
      </c>
      <c r="C661" s="171" t="s">
        <v>57</v>
      </c>
      <c r="D661" s="172" t="s">
        <v>236</v>
      </c>
      <c r="E661" s="171" t="s">
        <v>249</v>
      </c>
      <c r="F661" s="171" t="s">
        <v>142</v>
      </c>
      <c r="G661" s="171" t="s">
        <v>239</v>
      </c>
      <c r="H661" s="171" t="s">
        <v>524</v>
      </c>
      <c r="I661" s="171" t="s">
        <v>142</v>
      </c>
      <c r="J661" s="173">
        <v>2006</v>
      </c>
      <c r="K661" s="174">
        <v>1</v>
      </c>
      <c r="L661" s="211"/>
      <c r="M661" s="173" t="s">
        <v>236</v>
      </c>
      <c r="N661" s="173">
        <v>0</v>
      </c>
      <c r="O661" s="173">
        <v>1</v>
      </c>
      <c r="P661" s="173">
        <v>1</v>
      </c>
      <c r="Q661" s="173">
        <v>9</v>
      </c>
      <c r="R661" s="173">
        <v>1</v>
      </c>
      <c r="S661" s="175">
        <v>693400</v>
      </c>
      <c r="T661" s="173">
        <v>0</v>
      </c>
      <c r="U661" s="173">
        <v>1</v>
      </c>
      <c r="V661" s="173">
        <v>0</v>
      </c>
      <c r="W661" s="211"/>
      <c r="X661" s="173">
        <v>0</v>
      </c>
      <c r="Y661" s="175">
        <v>0</v>
      </c>
      <c r="Z661" s="174">
        <f>S661*R661*K661*EXP(-Definitions!$E$4*tidycapex!V661)*U661</f>
        <v>693400</v>
      </c>
      <c r="AA661" s="174">
        <f>CEILING(Z661/Definitions!$F$10,10)</f>
        <v>13600</v>
      </c>
      <c r="AB661" s="176">
        <v>1</v>
      </c>
      <c r="AC661" s="177" t="s">
        <v>240</v>
      </c>
      <c r="AD661" s="177" t="s">
        <v>241</v>
      </c>
    </row>
    <row r="662" spans="1:30" s="8" customFormat="1" ht="36" x14ac:dyDescent="0.25">
      <c r="A662" s="170">
        <v>504</v>
      </c>
      <c r="B662" s="171" t="s">
        <v>242</v>
      </c>
      <c r="C662" s="171" t="s">
        <v>57</v>
      </c>
      <c r="D662" s="172" t="s">
        <v>236</v>
      </c>
      <c r="E662" s="171" t="s">
        <v>249</v>
      </c>
      <c r="F662" s="171" t="s">
        <v>142</v>
      </c>
      <c r="G662" s="171" t="s">
        <v>243</v>
      </c>
      <c r="H662" s="171" t="s">
        <v>524</v>
      </c>
      <c r="I662" s="171" t="s">
        <v>142</v>
      </c>
      <c r="J662" s="173">
        <v>2006</v>
      </c>
      <c r="K662" s="174">
        <v>1</v>
      </c>
      <c r="L662" s="211"/>
      <c r="M662" s="173" t="s">
        <v>236</v>
      </c>
      <c r="N662" s="173">
        <v>0</v>
      </c>
      <c r="O662" s="173">
        <v>1</v>
      </c>
      <c r="P662" s="173">
        <v>1</v>
      </c>
      <c r="Q662" s="173">
        <v>9</v>
      </c>
      <c r="R662" s="173">
        <v>1</v>
      </c>
      <c r="S662" s="175">
        <v>762700</v>
      </c>
      <c r="T662" s="173">
        <v>0</v>
      </c>
      <c r="U662" s="173">
        <v>1</v>
      </c>
      <c r="V662" s="173">
        <v>0</v>
      </c>
      <c r="W662" s="211"/>
      <c r="X662" s="173">
        <v>0</v>
      </c>
      <c r="Y662" s="175">
        <v>0</v>
      </c>
      <c r="Z662" s="174">
        <f>S662*R662*K662*EXP(-Definitions!$E$4*tidycapex!V662)*U662</f>
        <v>762700</v>
      </c>
      <c r="AA662" s="174">
        <f>CEILING(Z662/Definitions!$F$10,10)</f>
        <v>14960</v>
      </c>
      <c r="AB662" s="176">
        <v>1</v>
      </c>
      <c r="AC662" s="177" t="s">
        <v>244</v>
      </c>
      <c r="AD662" s="177" t="s">
        <v>567</v>
      </c>
    </row>
    <row r="663" spans="1:30" s="8" customFormat="1" ht="48" x14ac:dyDescent="0.25">
      <c r="A663" s="170">
        <v>505</v>
      </c>
      <c r="B663" s="171" t="s">
        <v>245</v>
      </c>
      <c r="C663" s="171" t="s">
        <v>57</v>
      </c>
      <c r="D663" s="172" t="s">
        <v>236</v>
      </c>
      <c r="E663" s="171" t="s">
        <v>249</v>
      </c>
      <c r="F663" s="171" t="s">
        <v>142</v>
      </c>
      <c r="G663" s="171" t="s">
        <v>246</v>
      </c>
      <c r="H663" s="171" t="s">
        <v>524</v>
      </c>
      <c r="I663" s="171" t="s">
        <v>142</v>
      </c>
      <c r="J663" s="173">
        <v>2006</v>
      </c>
      <c r="K663" s="174">
        <v>1</v>
      </c>
      <c r="L663" s="211"/>
      <c r="M663" s="173" t="s">
        <v>236</v>
      </c>
      <c r="N663" s="173">
        <v>0</v>
      </c>
      <c r="O663" s="173">
        <v>1</v>
      </c>
      <c r="P663" s="173">
        <v>1</v>
      </c>
      <c r="Q663" s="173">
        <v>9</v>
      </c>
      <c r="R663" s="173">
        <v>1</v>
      </c>
      <c r="S663" s="175">
        <v>419500</v>
      </c>
      <c r="T663" s="173">
        <v>0</v>
      </c>
      <c r="U663" s="173">
        <v>1</v>
      </c>
      <c r="V663" s="173">
        <v>0</v>
      </c>
      <c r="W663" s="211"/>
      <c r="X663" s="173">
        <v>0</v>
      </c>
      <c r="Y663" s="175">
        <v>0</v>
      </c>
      <c r="Z663" s="174">
        <f>S663*R663*K663*EXP(-Definitions!$E$4*tidycapex!V663)*U663</f>
        <v>419500</v>
      </c>
      <c r="AA663" s="174">
        <f>CEILING(Z663/Definitions!$F$10,10)</f>
        <v>8230</v>
      </c>
      <c r="AB663" s="176">
        <v>1</v>
      </c>
      <c r="AC663" s="177" t="s">
        <v>247</v>
      </c>
      <c r="AD663" s="177" t="s">
        <v>568</v>
      </c>
    </row>
    <row r="664" spans="1:30" s="8" customFormat="1" ht="48" x14ac:dyDescent="0.25">
      <c r="A664" s="170">
        <v>506</v>
      </c>
      <c r="B664" s="171" t="s">
        <v>248</v>
      </c>
      <c r="C664" s="171" t="s">
        <v>107</v>
      </c>
      <c r="D664" s="172">
        <v>1</v>
      </c>
      <c r="E664" s="171" t="s">
        <v>249</v>
      </c>
      <c r="F664" s="171" t="s">
        <v>142</v>
      </c>
      <c r="G664" s="171" t="s">
        <v>217</v>
      </c>
      <c r="H664" s="171" t="s">
        <v>218</v>
      </c>
      <c r="I664" s="171" t="s">
        <v>142</v>
      </c>
      <c r="J664" s="173">
        <v>2006</v>
      </c>
      <c r="K664" s="174">
        <v>1</v>
      </c>
      <c r="L664" s="211"/>
      <c r="M664" s="173" t="s">
        <v>236</v>
      </c>
      <c r="N664" s="173">
        <v>0</v>
      </c>
      <c r="O664" s="173">
        <v>1</v>
      </c>
      <c r="P664" s="173">
        <v>1</v>
      </c>
      <c r="Q664" s="173">
        <v>8</v>
      </c>
      <c r="R664" s="173">
        <v>1</v>
      </c>
      <c r="S664" s="175">
        <v>24900</v>
      </c>
      <c r="T664" s="173">
        <v>25</v>
      </c>
      <c r="U664" s="173">
        <v>1</v>
      </c>
      <c r="V664" s="173">
        <v>11</v>
      </c>
      <c r="W664" s="211"/>
      <c r="X664" s="173">
        <v>1</v>
      </c>
      <c r="Y664" s="175">
        <v>490</v>
      </c>
      <c r="Z664" s="174">
        <f>S664*R664*K664*EXP(-Definitions!$E$4*tidycapex!V664)*U664</f>
        <v>24900</v>
      </c>
      <c r="AA664" s="174">
        <f>CEILING(Z664/Definitions!$F$10,10)</f>
        <v>490</v>
      </c>
      <c r="AB664" s="176">
        <v>1</v>
      </c>
      <c r="AC664" s="177" t="s">
        <v>250</v>
      </c>
      <c r="AD664" s="177" t="s">
        <v>569</v>
      </c>
    </row>
    <row r="665" spans="1:30" s="8" customFormat="1" ht="36" x14ac:dyDescent="0.25">
      <c r="A665" s="170">
        <v>507</v>
      </c>
      <c r="B665" s="171" t="s">
        <v>251</v>
      </c>
      <c r="C665" s="171" t="s">
        <v>107</v>
      </c>
      <c r="D665" s="172">
        <v>1</v>
      </c>
      <c r="E665" s="171" t="s">
        <v>249</v>
      </c>
      <c r="F665" s="171" t="s">
        <v>142</v>
      </c>
      <c r="G665" s="171" t="s">
        <v>217</v>
      </c>
      <c r="H665" s="171" t="s">
        <v>218</v>
      </c>
      <c r="I665" s="171" t="s">
        <v>142</v>
      </c>
      <c r="J665" s="173">
        <v>2006</v>
      </c>
      <c r="K665" s="174">
        <v>1</v>
      </c>
      <c r="L665" s="211"/>
      <c r="M665" s="173" t="s">
        <v>236</v>
      </c>
      <c r="N665" s="173">
        <v>0</v>
      </c>
      <c r="O665" s="173">
        <v>1</v>
      </c>
      <c r="P665" s="173">
        <v>1</v>
      </c>
      <c r="Q665" s="173">
        <v>3</v>
      </c>
      <c r="R665" s="173">
        <v>1</v>
      </c>
      <c r="S665" s="175">
        <v>500000</v>
      </c>
      <c r="T665" s="173">
        <v>25</v>
      </c>
      <c r="U665" s="173">
        <v>1</v>
      </c>
      <c r="V665" s="173">
        <v>0</v>
      </c>
      <c r="W665" s="211"/>
      <c r="X665" s="173">
        <v>0</v>
      </c>
      <c r="Y665" s="175"/>
      <c r="Z665" s="174">
        <f>S665*R665*K665*EXP(-Definitions!$E$4*tidycapex!V665)*U665</f>
        <v>500000</v>
      </c>
      <c r="AA665" s="174">
        <f>CEILING(Z665/Definitions!$F$10,10)</f>
        <v>9810</v>
      </c>
      <c r="AB665" s="176">
        <v>1</v>
      </c>
      <c r="AC665" s="177" t="s">
        <v>570</v>
      </c>
      <c r="AD665" s="177" t="s">
        <v>571</v>
      </c>
    </row>
    <row r="666" spans="1:30" s="8" customFormat="1" ht="36" x14ac:dyDescent="0.25">
      <c r="A666" s="170">
        <v>508</v>
      </c>
      <c r="B666" s="171" t="s">
        <v>227</v>
      </c>
      <c r="C666" s="171" t="s">
        <v>107</v>
      </c>
      <c r="D666" s="172">
        <v>1</v>
      </c>
      <c r="E666" s="171" t="s">
        <v>249</v>
      </c>
      <c r="F666" s="171" t="s">
        <v>142</v>
      </c>
      <c r="G666" s="171" t="s">
        <v>228</v>
      </c>
      <c r="H666" s="171" t="s">
        <v>229</v>
      </c>
      <c r="I666" s="171" t="s">
        <v>142</v>
      </c>
      <c r="J666" s="173">
        <v>2006</v>
      </c>
      <c r="K666" s="174">
        <v>100</v>
      </c>
      <c r="L666" s="211"/>
      <c r="M666" s="173" t="s">
        <v>230</v>
      </c>
      <c r="N666" s="173">
        <v>5</v>
      </c>
      <c r="O666" s="173">
        <v>3</v>
      </c>
      <c r="P666" s="173">
        <v>0</v>
      </c>
      <c r="Q666" s="173">
        <v>6</v>
      </c>
      <c r="R666" s="173">
        <v>1</v>
      </c>
      <c r="S666" s="175">
        <v>5000</v>
      </c>
      <c r="T666" s="173">
        <v>0</v>
      </c>
      <c r="U666" s="173">
        <v>1</v>
      </c>
      <c r="V666" s="173">
        <v>0</v>
      </c>
      <c r="W666" s="211"/>
      <c r="X666" s="173">
        <v>0</v>
      </c>
      <c r="Y666" s="175"/>
      <c r="Z666" s="174">
        <f>S666*R666*K666*EXP(-Definitions!$E$4*tidycapex!V666)*U666</f>
        <v>500000</v>
      </c>
      <c r="AA666" s="174">
        <f>CEILING(Z666/Definitions!$F$10,10)</f>
        <v>9810</v>
      </c>
      <c r="AB666" s="176">
        <v>2</v>
      </c>
      <c r="AC666" s="177" t="s">
        <v>231</v>
      </c>
      <c r="AD666" s="177" t="s">
        <v>232</v>
      </c>
    </row>
    <row r="667" spans="1:30" s="8" customFormat="1" ht="108" x14ac:dyDescent="0.25">
      <c r="A667" s="170">
        <v>509</v>
      </c>
      <c r="B667" s="171" t="s">
        <v>252</v>
      </c>
      <c r="C667" s="171" t="s">
        <v>107</v>
      </c>
      <c r="D667" s="172">
        <v>1</v>
      </c>
      <c r="E667" s="171" t="s">
        <v>249</v>
      </c>
      <c r="F667" s="171" t="s">
        <v>142</v>
      </c>
      <c r="G667" s="171" t="s">
        <v>364</v>
      </c>
      <c r="H667" s="171" t="s">
        <v>364</v>
      </c>
      <c r="I667" s="171" t="s">
        <v>142</v>
      </c>
      <c r="J667" s="173">
        <v>2006</v>
      </c>
      <c r="K667" s="174">
        <v>800</v>
      </c>
      <c r="L667" s="211"/>
      <c r="M667" s="173" t="s">
        <v>139</v>
      </c>
      <c r="N667" s="173">
        <v>0</v>
      </c>
      <c r="O667" s="173">
        <v>1</v>
      </c>
      <c r="P667" s="173">
        <v>1</v>
      </c>
      <c r="Q667" s="173">
        <v>5</v>
      </c>
      <c r="R667" s="173">
        <v>1</v>
      </c>
      <c r="S667" s="175">
        <v>1000</v>
      </c>
      <c r="T667" s="173">
        <v>0</v>
      </c>
      <c r="U667" s="173">
        <v>1</v>
      </c>
      <c r="V667" s="173">
        <v>0</v>
      </c>
      <c r="W667" s="211"/>
      <c r="X667" s="173">
        <v>0</v>
      </c>
      <c r="Y667" s="175">
        <v>0</v>
      </c>
      <c r="Z667" s="174">
        <f>S667*R667*K667*EXP(-Definitions!$E$4*tidycapex!V667)*U667</f>
        <v>800000</v>
      </c>
      <c r="AA667" s="174">
        <f>CEILING(Z667/Definitions!$F$10,10)</f>
        <v>15690</v>
      </c>
      <c r="AB667" s="176">
        <v>1</v>
      </c>
      <c r="AC667" s="177" t="s">
        <v>253</v>
      </c>
      <c r="AD667" s="177" t="s">
        <v>254</v>
      </c>
    </row>
    <row r="668" spans="1:30" s="8" customFormat="1" ht="24" x14ac:dyDescent="0.25">
      <c r="A668" s="170">
        <v>510</v>
      </c>
      <c r="B668" s="171" t="s">
        <v>238</v>
      </c>
      <c r="C668" s="171" t="s">
        <v>107</v>
      </c>
      <c r="D668" s="172" t="s">
        <v>236</v>
      </c>
      <c r="E668" s="171" t="s">
        <v>249</v>
      </c>
      <c r="F668" s="171" t="s">
        <v>142</v>
      </c>
      <c r="G668" s="171" t="s">
        <v>239</v>
      </c>
      <c r="H668" s="171" t="s">
        <v>524</v>
      </c>
      <c r="I668" s="171" t="s">
        <v>142</v>
      </c>
      <c r="J668" s="173">
        <v>2006</v>
      </c>
      <c r="K668" s="174">
        <v>1</v>
      </c>
      <c r="L668" s="211"/>
      <c r="M668" s="173" t="s">
        <v>236</v>
      </c>
      <c r="N668" s="173">
        <v>0</v>
      </c>
      <c r="O668" s="173">
        <v>1</v>
      </c>
      <c r="P668" s="173">
        <v>1</v>
      </c>
      <c r="Q668" s="173">
        <v>9</v>
      </c>
      <c r="R668" s="173">
        <v>1</v>
      </c>
      <c r="S668" s="175">
        <v>180000</v>
      </c>
      <c r="T668" s="173">
        <v>0</v>
      </c>
      <c r="U668" s="173">
        <v>1</v>
      </c>
      <c r="V668" s="173">
        <v>0</v>
      </c>
      <c r="W668" s="211"/>
      <c r="X668" s="173">
        <v>0</v>
      </c>
      <c r="Y668" s="175">
        <v>0</v>
      </c>
      <c r="Z668" s="174">
        <f>S668*R668*K668*EXP(-Definitions!$E$4*tidycapex!V668)*U668</f>
        <v>180000</v>
      </c>
      <c r="AA668" s="174">
        <f>CEILING(Z668/Definitions!$F$10,10)</f>
        <v>3530</v>
      </c>
      <c r="AB668" s="176">
        <v>1</v>
      </c>
      <c r="AC668" s="177" t="s">
        <v>240</v>
      </c>
      <c r="AD668" s="177" t="s">
        <v>241</v>
      </c>
    </row>
    <row r="669" spans="1:30" s="8" customFormat="1" ht="36" x14ac:dyDescent="0.25">
      <c r="A669" s="170">
        <v>511</v>
      </c>
      <c r="B669" s="171" t="s">
        <v>242</v>
      </c>
      <c r="C669" s="171" t="s">
        <v>107</v>
      </c>
      <c r="D669" s="172" t="s">
        <v>236</v>
      </c>
      <c r="E669" s="171" t="s">
        <v>249</v>
      </c>
      <c r="F669" s="171" t="s">
        <v>142</v>
      </c>
      <c r="G669" s="171" t="s">
        <v>243</v>
      </c>
      <c r="H669" s="171" t="s">
        <v>524</v>
      </c>
      <c r="I669" s="171" t="s">
        <v>142</v>
      </c>
      <c r="J669" s="173">
        <v>2006</v>
      </c>
      <c r="K669" s="174">
        <v>1</v>
      </c>
      <c r="L669" s="211"/>
      <c r="M669" s="173" t="s">
        <v>236</v>
      </c>
      <c r="N669" s="173">
        <v>0</v>
      </c>
      <c r="O669" s="173">
        <v>1</v>
      </c>
      <c r="P669" s="173">
        <v>1</v>
      </c>
      <c r="Q669" s="173">
        <v>9</v>
      </c>
      <c r="R669" s="173">
        <v>1</v>
      </c>
      <c r="S669" s="175">
        <v>198000</v>
      </c>
      <c r="T669" s="173">
        <v>0</v>
      </c>
      <c r="U669" s="173">
        <v>1</v>
      </c>
      <c r="V669" s="173">
        <v>0</v>
      </c>
      <c r="W669" s="211"/>
      <c r="X669" s="173">
        <v>0</v>
      </c>
      <c r="Y669" s="175">
        <v>0</v>
      </c>
      <c r="Z669" s="174">
        <f>S669*R669*K669*EXP(-Definitions!$E$4*tidycapex!V669)*U669</f>
        <v>198000</v>
      </c>
      <c r="AA669" s="174">
        <f>CEILING(Z669/Definitions!$F$10,10)</f>
        <v>3890</v>
      </c>
      <c r="AB669" s="176">
        <v>1</v>
      </c>
      <c r="AC669" s="177" t="s">
        <v>244</v>
      </c>
      <c r="AD669" s="177" t="s">
        <v>567</v>
      </c>
    </row>
    <row r="670" spans="1:30" s="8" customFormat="1" ht="48" x14ac:dyDescent="0.25">
      <c r="A670" s="170">
        <v>512</v>
      </c>
      <c r="B670" s="171" t="s">
        <v>245</v>
      </c>
      <c r="C670" s="171" t="s">
        <v>107</v>
      </c>
      <c r="D670" s="172" t="s">
        <v>236</v>
      </c>
      <c r="E670" s="171" t="s">
        <v>249</v>
      </c>
      <c r="F670" s="171" t="s">
        <v>142</v>
      </c>
      <c r="G670" s="171" t="s">
        <v>246</v>
      </c>
      <c r="H670" s="171" t="s">
        <v>524</v>
      </c>
      <c r="I670" s="171" t="s">
        <v>142</v>
      </c>
      <c r="J670" s="173">
        <v>2006</v>
      </c>
      <c r="K670" s="174">
        <v>1</v>
      </c>
      <c r="L670" s="211"/>
      <c r="M670" s="173" t="s">
        <v>236</v>
      </c>
      <c r="N670" s="173">
        <v>0</v>
      </c>
      <c r="O670" s="173">
        <v>1</v>
      </c>
      <c r="P670" s="173">
        <v>1</v>
      </c>
      <c r="Q670" s="173">
        <v>9</v>
      </c>
      <c r="R670" s="173">
        <v>1</v>
      </c>
      <c r="S670" s="175">
        <v>108900</v>
      </c>
      <c r="T670" s="173">
        <v>0</v>
      </c>
      <c r="U670" s="173">
        <v>1</v>
      </c>
      <c r="V670" s="173">
        <v>0</v>
      </c>
      <c r="W670" s="211"/>
      <c r="X670" s="173">
        <v>0</v>
      </c>
      <c r="Y670" s="175">
        <v>0</v>
      </c>
      <c r="Z670" s="174">
        <f>S670*R670*K670*EXP(-Definitions!$E$4*tidycapex!V670)*U670</f>
        <v>108900</v>
      </c>
      <c r="AA670" s="174">
        <f>CEILING(Z670/Definitions!$F$10,10)</f>
        <v>2140</v>
      </c>
      <c r="AB670" s="176">
        <v>1</v>
      </c>
      <c r="AC670" s="177" t="s">
        <v>247</v>
      </c>
      <c r="AD670" s="177" t="s">
        <v>568</v>
      </c>
    </row>
    <row r="671" spans="1:30" s="8" customFormat="1" ht="60" x14ac:dyDescent="0.25">
      <c r="A671" s="170">
        <v>513</v>
      </c>
      <c r="B671" s="171" t="s">
        <v>262</v>
      </c>
      <c r="C671" s="171" t="s">
        <v>135</v>
      </c>
      <c r="D671" s="172">
        <v>1</v>
      </c>
      <c r="E671" s="171" t="s">
        <v>249</v>
      </c>
      <c r="F671" s="171" t="s">
        <v>142</v>
      </c>
      <c r="G671" s="171" t="s">
        <v>578</v>
      </c>
      <c r="H671" s="171" t="s">
        <v>257</v>
      </c>
      <c r="I671" s="171" t="s">
        <v>142</v>
      </c>
      <c r="J671" s="173">
        <v>2006</v>
      </c>
      <c r="K671" s="174">
        <v>5000</v>
      </c>
      <c r="L671" s="211"/>
      <c r="M671" s="173" t="s">
        <v>139</v>
      </c>
      <c r="N671" s="173">
        <v>2</v>
      </c>
      <c r="O671" s="173">
        <v>1</v>
      </c>
      <c r="P671" s="173">
        <v>0</v>
      </c>
      <c r="Q671" s="173">
        <v>2</v>
      </c>
      <c r="R671" s="173">
        <v>1</v>
      </c>
      <c r="S671" s="175">
        <v>4000</v>
      </c>
      <c r="T671" s="173">
        <v>0</v>
      </c>
      <c r="U671" s="173">
        <v>0.25</v>
      </c>
      <c r="V671" s="173">
        <v>0</v>
      </c>
      <c r="W671" s="211"/>
      <c r="X671" s="173">
        <v>1</v>
      </c>
      <c r="Y671" s="175">
        <v>138470</v>
      </c>
      <c r="Z671" s="174">
        <f>S671*R671*K671*EXP(-Definitions!$E$4*tidycapex!V671)*U671</f>
        <v>5000000</v>
      </c>
      <c r="AA671" s="174">
        <f>CEILING(Z671/Definitions!$F$10,10)</f>
        <v>98040</v>
      </c>
      <c r="AB671" s="180">
        <v>2</v>
      </c>
      <c r="AC671" s="177" t="s">
        <v>354</v>
      </c>
      <c r="AD671" s="177" t="s">
        <v>264</v>
      </c>
    </row>
    <row r="672" spans="1:30" s="8" customFormat="1" ht="48" x14ac:dyDescent="0.25">
      <c r="A672" s="170">
        <v>514</v>
      </c>
      <c r="B672" s="171" t="s">
        <v>368</v>
      </c>
      <c r="C672" s="171" t="s">
        <v>135</v>
      </c>
      <c r="D672" s="172">
        <v>1</v>
      </c>
      <c r="E672" s="171" t="s">
        <v>249</v>
      </c>
      <c r="F672" s="171" t="s">
        <v>142</v>
      </c>
      <c r="G672" s="171" t="s">
        <v>226</v>
      </c>
      <c r="H672" s="171" t="s">
        <v>226</v>
      </c>
      <c r="I672" s="171" t="s">
        <v>142</v>
      </c>
      <c r="J672" s="173">
        <v>2006</v>
      </c>
      <c r="K672" s="174">
        <v>5000</v>
      </c>
      <c r="L672" s="211"/>
      <c r="M672" s="173" t="s">
        <v>139</v>
      </c>
      <c r="N672" s="173">
        <v>3</v>
      </c>
      <c r="O672" s="173">
        <v>1</v>
      </c>
      <c r="P672" s="173">
        <v>1</v>
      </c>
      <c r="Q672" s="173">
        <v>8</v>
      </c>
      <c r="R672" s="173">
        <v>0.2</v>
      </c>
      <c r="S672" s="175">
        <v>2000</v>
      </c>
      <c r="T672" s="173">
        <v>25</v>
      </c>
      <c r="U672" s="173">
        <v>1</v>
      </c>
      <c r="V672" s="173">
        <v>11</v>
      </c>
      <c r="W672" s="211"/>
      <c r="X672" s="173">
        <v>0</v>
      </c>
      <c r="Y672" s="175">
        <v>0</v>
      </c>
      <c r="Z672" s="174">
        <f>S672*R672*K672*EXP(-Definitions!$E$4*tidycapex!V672)*U672</f>
        <v>2000000</v>
      </c>
      <c r="AA672" s="174">
        <f>CEILING(Z672/Definitions!$F$10,10)</f>
        <v>39220</v>
      </c>
      <c r="AB672" s="180">
        <v>1</v>
      </c>
      <c r="AC672" s="177" t="s">
        <v>576</v>
      </c>
      <c r="AD672" s="177" t="s">
        <v>577</v>
      </c>
    </row>
    <row r="673" spans="1:30" s="8" customFormat="1" ht="84" x14ac:dyDescent="0.25">
      <c r="A673" s="170">
        <v>515</v>
      </c>
      <c r="B673" s="171" t="s">
        <v>269</v>
      </c>
      <c r="C673" s="171" t="s">
        <v>135</v>
      </c>
      <c r="D673" s="172" t="s">
        <v>236</v>
      </c>
      <c r="E673" s="171" t="s">
        <v>249</v>
      </c>
      <c r="F673" s="171" t="s">
        <v>142</v>
      </c>
      <c r="G673" s="171" t="s">
        <v>364</v>
      </c>
      <c r="H673" s="171" t="s">
        <v>364</v>
      </c>
      <c r="I673" s="171" t="s">
        <v>142</v>
      </c>
      <c r="J673" s="173">
        <v>2006</v>
      </c>
      <c r="K673" s="174">
        <v>1</v>
      </c>
      <c r="L673" s="211"/>
      <c r="M673" s="173" t="s">
        <v>236</v>
      </c>
      <c r="N673" s="173">
        <v>3</v>
      </c>
      <c r="O673" s="173">
        <v>2</v>
      </c>
      <c r="P673" s="173">
        <v>1</v>
      </c>
      <c r="Q673" s="173">
        <v>5</v>
      </c>
      <c r="R673" s="173">
        <v>1</v>
      </c>
      <c r="S673" s="175">
        <v>750000</v>
      </c>
      <c r="T673" s="173">
        <v>0</v>
      </c>
      <c r="U673" s="173">
        <v>1</v>
      </c>
      <c r="V673" s="173">
        <v>0</v>
      </c>
      <c r="W673" s="211"/>
      <c r="X673" s="173">
        <v>0</v>
      </c>
      <c r="Y673" s="175">
        <v>0</v>
      </c>
      <c r="Z673" s="174">
        <f>S673*R673*K673*EXP(-Definitions!$E$4*tidycapex!V673)*U673</f>
        <v>750000</v>
      </c>
      <c r="AA673" s="174">
        <f>CEILING(Z673/Definitions!$F$10,10)</f>
        <v>14710</v>
      </c>
      <c r="AB673" s="180">
        <v>1</v>
      </c>
      <c r="AC673" s="177" t="s">
        <v>424</v>
      </c>
      <c r="AD673" s="177" t="s">
        <v>424</v>
      </c>
    </row>
    <row r="674" spans="1:30" s="8" customFormat="1" ht="24" x14ac:dyDescent="0.25">
      <c r="A674" s="170">
        <v>516</v>
      </c>
      <c r="B674" s="171" t="s">
        <v>238</v>
      </c>
      <c r="C674" s="171" t="s">
        <v>135</v>
      </c>
      <c r="D674" s="172" t="s">
        <v>236</v>
      </c>
      <c r="E674" s="171" t="s">
        <v>249</v>
      </c>
      <c r="F674" s="171" t="s">
        <v>142</v>
      </c>
      <c r="G674" s="171" t="s">
        <v>239</v>
      </c>
      <c r="H674" s="171" t="s">
        <v>524</v>
      </c>
      <c r="I674" s="171" t="s">
        <v>142</v>
      </c>
      <c r="J674" s="173">
        <v>2006</v>
      </c>
      <c r="K674" s="174">
        <v>1</v>
      </c>
      <c r="L674" s="211"/>
      <c r="M674" s="173" t="s">
        <v>236</v>
      </c>
      <c r="N674" s="173">
        <v>0</v>
      </c>
      <c r="O674" s="173">
        <v>1</v>
      </c>
      <c r="P674" s="173">
        <v>1</v>
      </c>
      <c r="Q674" s="173">
        <v>9</v>
      </c>
      <c r="R674" s="173">
        <v>1</v>
      </c>
      <c r="S674" s="175">
        <v>575000</v>
      </c>
      <c r="T674" s="173">
        <v>0</v>
      </c>
      <c r="U674" s="173">
        <v>1</v>
      </c>
      <c r="V674" s="173">
        <v>0</v>
      </c>
      <c r="W674" s="211"/>
      <c r="X674" s="173">
        <v>0</v>
      </c>
      <c r="Y674" s="175">
        <v>0</v>
      </c>
      <c r="Z674" s="174">
        <f>S674*R674*K674*EXP(-Definitions!$E$4*tidycapex!V674)*U674</f>
        <v>575000</v>
      </c>
      <c r="AA674" s="174">
        <f>CEILING(Z674/Definitions!$F$10,10)</f>
        <v>11280</v>
      </c>
      <c r="AB674" s="176">
        <v>1</v>
      </c>
      <c r="AC674" s="177" t="s">
        <v>240</v>
      </c>
      <c r="AD674" s="177" t="s">
        <v>241</v>
      </c>
    </row>
    <row r="675" spans="1:30" s="8" customFormat="1" ht="36" x14ac:dyDescent="0.25">
      <c r="A675" s="170">
        <v>517</v>
      </c>
      <c r="B675" s="171" t="s">
        <v>242</v>
      </c>
      <c r="C675" s="171" t="s">
        <v>135</v>
      </c>
      <c r="D675" s="172" t="s">
        <v>236</v>
      </c>
      <c r="E675" s="171" t="s">
        <v>249</v>
      </c>
      <c r="F675" s="171" t="s">
        <v>142</v>
      </c>
      <c r="G675" s="171" t="s">
        <v>243</v>
      </c>
      <c r="H675" s="171" t="s">
        <v>524</v>
      </c>
      <c r="I675" s="171" t="s">
        <v>142</v>
      </c>
      <c r="J675" s="173">
        <v>2006</v>
      </c>
      <c r="K675" s="174">
        <v>1</v>
      </c>
      <c r="L675" s="211"/>
      <c r="M675" s="173" t="s">
        <v>236</v>
      </c>
      <c r="N675" s="173">
        <v>0</v>
      </c>
      <c r="O675" s="173">
        <v>1</v>
      </c>
      <c r="P675" s="173">
        <v>1</v>
      </c>
      <c r="Q675" s="173">
        <v>9</v>
      </c>
      <c r="R675" s="173">
        <v>1</v>
      </c>
      <c r="S675" s="175">
        <v>632500</v>
      </c>
      <c r="T675" s="173">
        <v>0</v>
      </c>
      <c r="U675" s="173">
        <v>1</v>
      </c>
      <c r="V675" s="173">
        <v>0</v>
      </c>
      <c r="W675" s="211"/>
      <c r="X675" s="173">
        <v>0</v>
      </c>
      <c r="Y675" s="175">
        <v>0</v>
      </c>
      <c r="Z675" s="174">
        <f>S675*R675*K675*EXP(-Definitions!$E$4*tidycapex!V675)*U675</f>
        <v>632500</v>
      </c>
      <c r="AA675" s="174">
        <f>CEILING(Z675/Definitions!$F$10,10)</f>
        <v>12410</v>
      </c>
      <c r="AB675" s="176">
        <v>1</v>
      </c>
      <c r="AC675" s="177" t="s">
        <v>244</v>
      </c>
      <c r="AD675" s="177" t="s">
        <v>567</v>
      </c>
    </row>
    <row r="676" spans="1:30" s="8" customFormat="1" ht="48" x14ac:dyDescent="0.25">
      <c r="A676" s="170">
        <v>518</v>
      </c>
      <c r="B676" s="171" t="s">
        <v>245</v>
      </c>
      <c r="C676" s="171" t="s">
        <v>135</v>
      </c>
      <c r="D676" s="172" t="s">
        <v>236</v>
      </c>
      <c r="E676" s="171" t="s">
        <v>249</v>
      </c>
      <c r="F676" s="171" t="s">
        <v>142</v>
      </c>
      <c r="G676" s="171" t="s">
        <v>246</v>
      </c>
      <c r="H676" s="171" t="s">
        <v>524</v>
      </c>
      <c r="I676" s="171" t="s">
        <v>142</v>
      </c>
      <c r="J676" s="173">
        <v>2006</v>
      </c>
      <c r="K676" s="174">
        <v>1</v>
      </c>
      <c r="L676" s="211"/>
      <c r="M676" s="173" t="s">
        <v>236</v>
      </c>
      <c r="N676" s="173">
        <v>0</v>
      </c>
      <c r="O676" s="173">
        <v>1</v>
      </c>
      <c r="P676" s="173">
        <v>1</v>
      </c>
      <c r="Q676" s="173">
        <v>9</v>
      </c>
      <c r="R676" s="173">
        <v>1</v>
      </c>
      <c r="S676" s="175">
        <v>347900</v>
      </c>
      <c r="T676" s="173">
        <v>0</v>
      </c>
      <c r="U676" s="173">
        <v>1</v>
      </c>
      <c r="V676" s="173">
        <v>0</v>
      </c>
      <c r="W676" s="211"/>
      <c r="X676" s="173">
        <v>0</v>
      </c>
      <c r="Y676" s="175">
        <v>0</v>
      </c>
      <c r="Z676" s="174">
        <f>S676*R676*K676*EXP(-Definitions!$E$4*tidycapex!V676)*U676</f>
        <v>347900</v>
      </c>
      <c r="AA676" s="174">
        <f>CEILING(Z676/Definitions!$F$10,10)</f>
        <v>6830</v>
      </c>
      <c r="AB676" s="176">
        <v>1</v>
      </c>
      <c r="AC676" s="177" t="s">
        <v>247</v>
      </c>
      <c r="AD676" s="177" t="s">
        <v>568</v>
      </c>
    </row>
    <row r="677" spans="1:30" s="8" customFormat="1" ht="48" x14ac:dyDescent="0.25">
      <c r="A677" s="170">
        <v>519</v>
      </c>
      <c r="B677" s="171" t="s">
        <v>248</v>
      </c>
      <c r="C677" s="171" t="s">
        <v>124</v>
      </c>
      <c r="D677" s="172">
        <v>1</v>
      </c>
      <c r="E677" s="171" t="s">
        <v>249</v>
      </c>
      <c r="F677" s="171" t="s">
        <v>142</v>
      </c>
      <c r="G677" s="171" t="s">
        <v>217</v>
      </c>
      <c r="H677" s="171" t="s">
        <v>218</v>
      </c>
      <c r="I677" s="171" t="s">
        <v>142</v>
      </c>
      <c r="J677" s="173">
        <v>2006</v>
      </c>
      <c r="K677" s="174">
        <v>1</v>
      </c>
      <c r="L677" s="211"/>
      <c r="M677" s="173" t="s">
        <v>236</v>
      </c>
      <c r="N677" s="173">
        <v>0</v>
      </c>
      <c r="O677" s="173">
        <v>1</v>
      </c>
      <c r="P677" s="173">
        <v>1</v>
      </c>
      <c r="Q677" s="173">
        <v>8</v>
      </c>
      <c r="R677" s="173">
        <v>1</v>
      </c>
      <c r="S677" s="175">
        <v>24900</v>
      </c>
      <c r="T677" s="173">
        <v>25</v>
      </c>
      <c r="U677" s="173">
        <v>1</v>
      </c>
      <c r="V677" s="173">
        <v>11</v>
      </c>
      <c r="W677" s="211"/>
      <c r="X677" s="173">
        <v>1</v>
      </c>
      <c r="Y677" s="175">
        <v>490</v>
      </c>
      <c r="Z677" s="174">
        <f>S677*R677*K677*EXP(-Definitions!$E$4*tidycapex!V677)*U677</f>
        <v>24900</v>
      </c>
      <c r="AA677" s="174">
        <f>CEILING(Z677/Definitions!$F$10,10)</f>
        <v>490</v>
      </c>
      <c r="AB677" s="176">
        <v>1</v>
      </c>
      <c r="AC677" s="177" t="s">
        <v>250</v>
      </c>
      <c r="AD677" s="177" t="s">
        <v>569</v>
      </c>
    </row>
    <row r="678" spans="1:30" s="8" customFormat="1" ht="36" x14ac:dyDescent="0.25">
      <c r="A678" s="170">
        <v>520</v>
      </c>
      <c r="B678" s="171" t="s">
        <v>251</v>
      </c>
      <c r="C678" s="171" t="s">
        <v>124</v>
      </c>
      <c r="D678" s="172">
        <v>1</v>
      </c>
      <c r="E678" s="171" t="s">
        <v>249</v>
      </c>
      <c r="F678" s="171" t="s">
        <v>142</v>
      </c>
      <c r="G678" s="171" t="s">
        <v>217</v>
      </c>
      <c r="H678" s="171" t="s">
        <v>218</v>
      </c>
      <c r="I678" s="171" t="s">
        <v>142</v>
      </c>
      <c r="J678" s="173">
        <v>2006</v>
      </c>
      <c r="K678" s="174">
        <v>1</v>
      </c>
      <c r="L678" s="211"/>
      <c r="M678" s="173" t="s">
        <v>236</v>
      </c>
      <c r="N678" s="173">
        <v>0</v>
      </c>
      <c r="O678" s="173">
        <v>1</v>
      </c>
      <c r="P678" s="173">
        <v>1</v>
      </c>
      <c r="Q678" s="173">
        <v>3</v>
      </c>
      <c r="R678" s="173">
        <v>1</v>
      </c>
      <c r="S678" s="175">
        <v>500000</v>
      </c>
      <c r="T678" s="173">
        <v>25</v>
      </c>
      <c r="U678" s="173">
        <v>1</v>
      </c>
      <c r="V678" s="173">
        <v>0</v>
      </c>
      <c r="W678" s="211"/>
      <c r="X678" s="173">
        <v>0</v>
      </c>
      <c r="Y678" s="175"/>
      <c r="Z678" s="174">
        <f>S678*R678*K678*EXP(-Definitions!$E$4*tidycapex!V678)*U678</f>
        <v>500000</v>
      </c>
      <c r="AA678" s="174">
        <f>CEILING(Z678/Definitions!$F$10,10)</f>
        <v>9810</v>
      </c>
      <c r="AB678" s="176">
        <v>1</v>
      </c>
      <c r="AC678" s="177" t="s">
        <v>570</v>
      </c>
      <c r="AD678" s="177" t="s">
        <v>571</v>
      </c>
    </row>
    <row r="679" spans="1:30" s="8" customFormat="1" ht="108" x14ac:dyDescent="0.25">
      <c r="A679" s="170">
        <v>521</v>
      </c>
      <c r="B679" s="171" t="s">
        <v>252</v>
      </c>
      <c r="C679" s="171" t="s">
        <v>124</v>
      </c>
      <c r="D679" s="172">
        <v>1</v>
      </c>
      <c r="E679" s="171" t="s">
        <v>249</v>
      </c>
      <c r="F679" s="171" t="s">
        <v>142</v>
      </c>
      <c r="G679" s="171" t="s">
        <v>364</v>
      </c>
      <c r="H679" s="171" t="s">
        <v>364</v>
      </c>
      <c r="I679" s="171" t="s">
        <v>142</v>
      </c>
      <c r="J679" s="173">
        <v>2006</v>
      </c>
      <c r="K679" s="174">
        <v>250</v>
      </c>
      <c r="L679" s="211"/>
      <c r="M679" s="173" t="s">
        <v>139</v>
      </c>
      <c r="N679" s="173">
        <v>0</v>
      </c>
      <c r="O679" s="173">
        <v>1</v>
      </c>
      <c r="P679" s="173">
        <v>1</v>
      </c>
      <c r="Q679" s="173">
        <v>5</v>
      </c>
      <c r="R679" s="173">
        <v>1</v>
      </c>
      <c r="S679" s="175">
        <v>1000</v>
      </c>
      <c r="T679" s="173">
        <v>0</v>
      </c>
      <c r="U679" s="173">
        <v>1</v>
      </c>
      <c r="V679" s="173">
        <v>0</v>
      </c>
      <c r="W679" s="211"/>
      <c r="X679" s="173">
        <v>0</v>
      </c>
      <c r="Y679" s="175">
        <v>0</v>
      </c>
      <c r="Z679" s="174">
        <f>S679*R679*K679*EXP(-Definitions!$E$4*tidycapex!V679)*U679</f>
        <v>250000</v>
      </c>
      <c r="AA679" s="174">
        <f>CEILING(Z679/Definitions!$F$10,10)</f>
        <v>4910</v>
      </c>
      <c r="AB679" s="176">
        <v>1</v>
      </c>
      <c r="AC679" s="177" t="s">
        <v>253</v>
      </c>
      <c r="AD679" s="177" t="s">
        <v>254</v>
      </c>
    </row>
    <row r="680" spans="1:30" s="8" customFormat="1" ht="24" x14ac:dyDescent="0.25">
      <c r="A680" s="170">
        <v>522</v>
      </c>
      <c r="B680" s="171" t="s">
        <v>238</v>
      </c>
      <c r="C680" s="171" t="s">
        <v>124</v>
      </c>
      <c r="D680" s="172" t="s">
        <v>236</v>
      </c>
      <c r="E680" s="171" t="s">
        <v>249</v>
      </c>
      <c r="F680" s="171" t="s">
        <v>142</v>
      </c>
      <c r="G680" s="171" t="s">
        <v>239</v>
      </c>
      <c r="H680" s="171" t="s">
        <v>524</v>
      </c>
      <c r="I680" s="171" t="s">
        <v>142</v>
      </c>
      <c r="J680" s="173">
        <v>2006</v>
      </c>
      <c r="K680" s="174">
        <v>1</v>
      </c>
      <c r="L680" s="211"/>
      <c r="M680" s="173" t="s">
        <v>236</v>
      </c>
      <c r="N680" s="173">
        <v>0</v>
      </c>
      <c r="O680" s="173">
        <v>1</v>
      </c>
      <c r="P680" s="173">
        <v>1</v>
      </c>
      <c r="Q680" s="173">
        <v>9</v>
      </c>
      <c r="R680" s="173">
        <v>1</v>
      </c>
      <c r="S680" s="175">
        <v>109800</v>
      </c>
      <c r="T680" s="173">
        <v>0</v>
      </c>
      <c r="U680" s="173">
        <v>1</v>
      </c>
      <c r="V680" s="173">
        <v>0</v>
      </c>
      <c r="W680" s="211"/>
      <c r="X680" s="173">
        <v>0</v>
      </c>
      <c r="Y680" s="175">
        <v>0</v>
      </c>
      <c r="Z680" s="174">
        <f>S680*R680*K680*EXP(-Definitions!$E$4*tidycapex!V680)*U680</f>
        <v>109800</v>
      </c>
      <c r="AA680" s="174">
        <f>CEILING(Z680/Definitions!$F$10,10)</f>
        <v>2160</v>
      </c>
      <c r="AB680" s="176">
        <v>1</v>
      </c>
      <c r="AC680" s="177" t="s">
        <v>240</v>
      </c>
      <c r="AD680" s="177" t="s">
        <v>241</v>
      </c>
    </row>
    <row r="681" spans="1:30" s="8" customFormat="1" ht="36" x14ac:dyDescent="0.25">
      <c r="A681" s="170">
        <v>523</v>
      </c>
      <c r="B681" s="171" t="s">
        <v>242</v>
      </c>
      <c r="C681" s="171" t="s">
        <v>124</v>
      </c>
      <c r="D681" s="172" t="s">
        <v>236</v>
      </c>
      <c r="E681" s="171" t="s">
        <v>249</v>
      </c>
      <c r="F681" s="171" t="s">
        <v>142</v>
      </c>
      <c r="G681" s="171" t="s">
        <v>243</v>
      </c>
      <c r="H681" s="171" t="s">
        <v>524</v>
      </c>
      <c r="I681" s="171" t="s">
        <v>142</v>
      </c>
      <c r="J681" s="173">
        <v>2006</v>
      </c>
      <c r="K681" s="174">
        <v>1</v>
      </c>
      <c r="L681" s="211"/>
      <c r="M681" s="173" t="s">
        <v>236</v>
      </c>
      <c r="N681" s="173">
        <v>0</v>
      </c>
      <c r="O681" s="173">
        <v>1</v>
      </c>
      <c r="P681" s="173">
        <v>1</v>
      </c>
      <c r="Q681" s="173">
        <v>9</v>
      </c>
      <c r="R681" s="173">
        <v>1</v>
      </c>
      <c r="S681" s="175">
        <v>120800</v>
      </c>
      <c r="T681" s="173">
        <v>0</v>
      </c>
      <c r="U681" s="173">
        <v>1</v>
      </c>
      <c r="V681" s="173">
        <v>0</v>
      </c>
      <c r="W681" s="211"/>
      <c r="X681" s="173">
        <v>0</v>
      </c>
      <c r="Y681" s="175">
        <v>0</v>
      </c>
      <c r="Z681" s="174">
        <f>S681*R681*K681*EXP(-Definitions!$E$4*tidycapex!V681)*U681</f>
        <v>120800</v>
      </c>
      <c r="AA681" s="174">
        <f>CEILING(Z681/Definitions!$F$10,10)</f>
        <v>2370</v>
      </c>
      <c r="AB681" s="176">
        <v>1</v>
      </c>
      <c r="AC681" s="177" t="s">
        <v>244</v>
      </c>
      <c r="AD681" s="177" t="s">
        <v>567</v>
      </c>
    </row>
    <row r="682" spans="1:30" s="8" customFormat="1" ht="48" x14ac:dyDescent="0.25">
      <c r="A682" s="170">
        <v>524</v>
      </c>
      <c r="B682" s="171" t="s">
        <v>245</v>
      </c>
      <c r="C682" s="171" t="s">
        <v>124</v>
      </c>
      <c r="D682" s="172" t="s">
        <v>236</v>
      </c>
      <c r="E682" s="171" t="s">
        <v>249</v>
      </c>
      <c r="F682" s="171" t="s">
        <v>142</v>
      </c>
      <c r="G682" s="171" t="s">
        <v>246</v>
      </c>
      <c r="H682" s="171" t="s">
        <v>524</v>
      </c>
      <c r="I682" s="171" t="s">
        <v>142</v>
      </c>
      <c r="J682" s="173">
        <v>2006</v>
      </c>
      <c r="K682" s="174">
        <v>1</v>
      </c>
      <c r="L682" s="211"/>
      <c r="M682" s="173" t="s">
        <v>236</v>
      </c>
      <c r="N682" s="173">
        <v>0</v>
      </c>
      <c r="O682" s="173">
        <v>1</v>
      </c>
      <c r="P682" s="173">
        <v>1</v>
      </c>
      <c r="Q682" s="173">
        <v>9</v>
      </c>
      <c r="R682" s="173">
        <v>1</v>
      </c>
      <c r="S682" s="175">
        <v>66500</v>
      </c>
      <c r="T682" s="173">
        <v>0</v>
      </c>
      <c r="U682" s="173">
        <v>1</v>
      </c>
      <c r="V682" s="173">
        <v>0</v>
      </c>
      <c r="W682" s="211"/>
      <c r="X682" s="173">
        <v>0</v>
      </c>
      <c r="Y682" s="175">
        <v>0</v>
      </c>
      <c r="Z682" s="174">
        <f>S682*R682*K682*EXP(-Definitions!$E$4*tidycapex!V682)*U682</f>
        <v>66500</v>
      </c>
      <c r="AA682" s="174">
        <f>CEILING(Z682/Definitions!$F$10,10)</f>
        <v>1310</v>
      </c>
      <c r="AB682" s="176">
        <v>1</v>
      </c>
      <c r="AC682" s="177" t="s">
        <v>247</v>
      </c>
      <c r="AD682" s="177" t="s">
        <v>568</v>
      </c>
    </row>
    <row r="683" spans="1:30" s="8" customFormat="1" ht="60" x14ac:dyDescent="0.25">
      <c r="A683" s="170">
        <v>525</v>
      </c>
      <c r="B683" s="171" t="s">
        <v>262</v>
      </c>
      <c r="C683" s="171" t="s">
        <v>13</v>
      </c>
      <c r="D683" s="172">
        <v>1</v>
      </c>
      <c r="E683" s="171" t="s">
        <v>249</v>
      </c>
      <c r="F683" s="171" t="s">
        <v>142</v>
      </c>
      <c r="G683" s="171" t="s">
        <v>578</v>
      </c>
      <c r="H683" s="171" t="s">
        <v>257</v>
      </c>
      <c r="I683" s="171" t="s">
        <v>142</v>
      </c>
      <c r="J683" s="173">
        <v>2006</v>
      </c>
      <c r="K683" s="174">
        <v>11130</v>
      </c>
      <c r="L683" s="174"/>
      <c r="M683" s="173" t="s">
        <v>139</v>
      </c>
      <c r="N683" s="173">
        <v>2</v>
      </c>
      <c r="O683" s="173">
        <v>1</v>
      </c>
      <c r="P683" s="173">
        <v>0</v>
      </c>
      <c r="Q683" s="173">
        <v>2</v>
      </c>
      <c r="R683" s="173">
        <v>1</v>
      </c>
      <c r="S683" s="175">
        <v>4000</v>
      </c>
      <c r="T683" s="173">
        <v>0</v>
      </c>
      <c r="U683" s="173">
        <v>0.3</v>
      </c>
      <c r="V683" s="173">
        <v>0</v>
      </c>
      <c r="W683" s="173"/>
      <c r="X683" s="173">
        <v>1</v>
      </c>
      <c r="Y683" s="175">
        <v>685910</v>
      </c>
      <c r="Z683" s="174">
        <f>S683*R683*K683*EXP(-Definitions!$E$4*tidycapex!V683)*U683</f>
        <v>13356000</v>
      </c>
      <c r="AA683" s="174">
        <f>CEILING(Z683/Definitions!$F$10,10)</f>
        <v>261890</v>
      </c>
      <c r="AB683" s="176">
        <v>2</v>
      </c>
      <c r="AC683" s="177" t="s">
        <v>354</v>
      </c>
      <c r="AD683" s="177" t="s">
        <v>264</v>
      </c>
    </row>
    <row r="684" spans="1:30" s="8" customFormat="1" ht="24" x14ac:dyDescent="0.25">
      <c r="A684" s="170">
        <v>526</v>
      </c>
      <c r="B684" s="171" t="s">
        <v>368</v>
      </c>
      <c r="C684" s="171" t="s">
        <v>13</v>
      </c>
      <c r="D684" s="172">
        <v>1</v>
      </c>
      <c r="E684" s="171" t="s">
        <v>249</v>
      </c>
      <c r="F684" s="171" t="s">
        <v>142</v>
      </c>
      <c r="G684" s="171" t="s">
        <v>226</v>
      </c>
      <c r="H684" s="171" t="s">
        <v>226</v>
      </c>
      <c r="I684" s="171" t="s">
        <v>142</v>
      </c>
      <c r="J684" s="173">
        <v>2006</v>
      </c>
      <c r="K684" s="174">
        <v>11130</v>
      </c>
      <c r="L684" s="174"/>
      <c r="M684" s="173" t="s">
        <v>139</v>
      </c>
      <c r="N684" s="173">
        <v>3</v>
      </c>
      <c r="O684" s="173">
        <v>1</v>
      </c>
      <c r="P684" s="173">
        <v>1</v>
      </c>
      <c r="Q684" s="173">
        <v>5</v>
      </c>
      <c r="R684" s="173">
        <v>0.1</v>
      </c>
      <c r="S684" s="175">
        <v>2000</v>
      </c>
      <c r="T684" s="173">
        <v>25</v>
      </c>
      <c r="U684" s="173">
        <v>1</v>
      </c>
      <c r="V684" s="173">
        <v>0</v>
      </c>
      <c r="W684" s="173"/>
      <c r="X684" s="173">
        <v>0</v>
      </c>
      <c r="Y684" s="175">
        <v>0</v>
      </c>
      <c r="Z684" s="174">
        <f>S684*R684*K684*EXP(-Definitions!$E$4*tidycapex!V684)*U684</f>
        <v>2226000</v>
      </c>
      <c r="AA684" s="174">
        <f>CEILING(Z684/Definitions!$F$10,10)</f>
        <v>43650</v>
      </c>
      <c r="AB684" s="176">
        <v>1</v>
      </c>
      <c r="AC684" s="177" t="s">
        <v>600</v>
      </c>
      <c r="AD684" s="177" t="s">
        <v>601</v>
      </c>
    </row>
    <row r="685" spans="1:30" s="8" customFormat="1" ht="48" x14ac:dyDescent="0.25">
      <c r="A685" s="170">
        <v>526</v>
      </c>
      <c r="B685" s="171" t="s">
        <v>368</v>
      </c>
      <c r="C685" s="171" t="s">
        <v>13</v>
      </c>
      <c r="D685" s="172">
        <v>1</v>
      </c>
      <c r="E685" s="171" t="s">
        <v>249</v>
      </c>
      <c r="F685" s="171" t="s">
        <v>142</v>
      </c>
      <c r="G685" s="171" t="s">
        <v>226</v>
      </c>
      <c r="H685" s="171" t="s">
        <v>226</v>
      </c>
      <c r="I685" s="171" t="s">
        <v>142</v>
      </c>
      <c r="J685" s="173">
        <v>2006</v>
      </c>
      <c r="K685" s="174">
        <v>40562</v>
      </c>
      <c r="L685" s="211"/>
      <c r="M685" s="173" t="s">
        <v>139</v>
      </c>
      <c r="N685" s="173">
        <v>3</v>
      </c>
      <c r="O685" s="173">
        <v>1</v>
      </c>
      <c r="P685" s="173">
        <v>1</v>
      </c>
      <c r="Q685" s="173">
        <v>5</v>
      </c>
      <c r="R685" s="173">
        <v>0.2</v>
      </c>
      <c r="S685" s="175">
        <v>2000</v>
      </c>
      <c r="T685" s="173">
        <v>25</v>
      </c>
      <c r="U685" s="173">
        <v>1</v>
      </c>
      <c r="V685" s="173">
        <v>11</v>
      </c>
      <c r="W685" s="211"/>
      <c r="X685" s="173">
        <v>0</v>
      </c>
      <c r="Y685" s="175">
        <v>0</v>
      </c>
      <c r="Z685" s="174">
        <f>S685*R685*K685*EXP(-Definitions!$E$4*tidycapex!V685)*U685</f>
        <v>16224800</v>
      </c>
      <c r="AA685" s="174">
        <f>CEILING(Z685/Definitions!$F$10,10)</f>
        <v>318140</v>
      </c>
      <c r="AB685" s="176">
        <v>1</v>
      </c>
      <c r="AC685" s="177" t="s">
        <v>576</v>
      </c>
      <c r="AD685" s="177" t="s">
        <v>577</v>
      </c>
    </row>
    <row r="686" spans="1:30" s="8" customFormat="1" ht="72" x14ac:dyDescent="0.25">
      <c r="A686" s="170">
        <v>527</v>
      </c>
      <c r="B686" s="171" t="s">
        <v>269</v>
      </c>
      <c r="C686" s="171" t="s">
        <v>13</v>
      </c>
      <c r="D686" s="172" t="s">
        <v>236</v>
      </c>
      <c r="E686" s="171" t="s">
        <v>249</v>
      </c>
      <c r="F686" s="171" t="s">
        <v>142</v>
      </c>
      <c r="G686" s="171" t="s">
        <v>364</v>
      </c>
      <c r="H686" s="171" t="s">
        <v>364</v>
      </c>
      <c r="I686" s="171" t="s">
        <v>142</v>
      </c>
      <c r="J686" s="173">
        <v>2006</v>
      </c>
      <c r="K686" s="174">
        <v>1</v>
      </c>
      <c r="L686" s="211"/>
      <c r="M686" s="173" t="s">
        <v>236</v>
      </c>
      <c r="N686" s="173">
        <v>3</v>
      </c>
      <c r="O686" s="173">
        <v>2</v>
      </c>
      <c r="P686" s="173">
        <v>1</v>
      </c>
      <c r="Q686" s="173">
        <v>5</v>
      </c>
      <c r="R686" s="173">
        <v>1</v>
      </c>
      <c r="S686" s="175">
        <v>1558200</v>
      </c>
      <c r="T686" s="173">
        <v>0</v>
      </c>
      <c r="U686" s="173">
        <v>1</v>
      </c>
      <c r="V686" s="173">
        <v>0</v>
      </c>
      <c r="W686" s="211"/>
      <c r="X686" s="173">
        <v>0</v>
      </c>
      <c r="Y686" s="175">
        <v>87700</v>
      </c>
      <c r="Z686" s="174">
        <f>S686*R686*K686*EXP(-Definitions!$E$4*tidycapex!V686)*U686</f>
        <v>1558200</v>
      </c>
      <c r="AA686" s="174">
        <f>CEILING(Z686/Definitions!$F$10,10)</f>
        <v>30560</v>
      </c>
      <c r="AB686" s="176">
        <v>1</v>
      </c>
      <c r="AC686" s="177" t="s">
        <v>425</v>
      </c>
      <c r="AD686" s="177" t="s">
        <v>425</v>
      </c>
    </row>
    <row r="687" spans="1:30" s="8" customFormat="1" ht="24" x14ac:dyDescent="0.25">
      <c r="A687" s="170">
        <v>528</v>
      </c>
      <c r="B687" s="171" t="s">
        <v>238</v>
      </c>
      <c r="C687" s="171" t="s">
        <v>13</v>
      </c>
      <c r="D687" s="172" t="s">
        <v>236</v>
      </c>
      <c r="E687" s="171" t="s">
        <v>249</v>
      </c>
      <c r="F687" s="171" t="s">
        <v>142</v>
      </c>
      <c r="G687" s="171" t="s">
        <v>239</v>
      </c>
      <c r="H687" s="171" t="s">
        <v>524</v>
      </c>
      <c r="I687" s="171" t="s">
        <v>142</v>
      </c>
      <c r="J687" s="173">
        <v>2006</v>
      </c>
      <c r="K687" s="174">
        <v>1</v>
      </c>
      <c r="L687" s="211"/>
      <c r="M687" s="173" t="s">
        <v>236</v>
      </c>
      <c r="N687" s="173">
        <v>0</v>
      </c>
      <c r="O687" s="173">
        <v>1</v>
      </c>
      <c r="P687" s="173">
        <v>1</v>
      </c>
      <c r="Q687" s="173">
        <v>9</v>
      </c>
      <c r="R687" s="173">
        <v>1</v>
      </c>
      <c r="S687" s="175">
        <v>1714100</v>
      </c>
      <c r="T687" s="173">
        <v>0</v>
      </c>
      <c r="U687" s="173">
        <v>1</v>
      </c>
      <c r="V687" s="173">
        <v>0</v>
      </c>
      <c r="W687" s="211"/>
      <c r="X687" s="173">
        <v>0</v>
      </c>
      <c r="Y687" s="175">
        <v>0</v>
      </c>
      <c r="Z687" s="174">
        <f>S687*R687*K687*EXP(-Definitions!$E$4*tidycapex!V687)*U687</f>
        <v>1714100</v>
      </c>
      <c r="AA687" s="174">
        <f>CEILING(Z687/Definitions!$F$10,10)</f>
        <v>33610</v>
      </c>
      <c r="AB687" s="176">
        <v>1</v>
      </c>
      <c r="AC687" s="177" t="s">
        <v>240</v>
      </c>
      <c r="AD687" s="177" t="s">
        <v>241</v>
      </c>
    </row>
    <row r="688" spans="1:30" s="8" customFormat="1" ht="36" x14ac:dyDescent="0.25">
      <c r="A688" s="170">
        <v>529</v>
      </c>
      <c r="B688" s="171" t="s">
        <v>242</v>
      </c>
      <c r="C688" s="171" t="s">
        <v>13</v>
      </c>
      <c r="D688" s="172" t="s">
        <v>236</v>
      </c>
      <c r="E688" s="171" t="s">
        <v>249</v>
      </c>
      <c r="F688" s="171" t="s">
        <v>142</v>
      </c>
      <c r="G688" s="171" t="s">
        <v>243</v>
      </c>
      <c r="H688" s="171" t="s">
        <v>524</v>
      </c>
      <c r="I688" s="171" t="s">
        <v>142</v>
      </c>
      <c r="J688" s="173">
        <v>2006</v>
      </c>
      <c r="K688" s="174">
        <v>1</v>
      </c>
      <c r="L688" s="211"/>
      <c r="M688" s="173" t="s">
        <v>236</v>
      </c>
      <c r="N688" s="173">
        <v>0</v>
      </c>
      <c r="O688" s="173">
        <v>1</v>
      </c>
      <c r="P688" s="173">
        <v>1</v>
      </c>
      <c r="Q688" s="173">
        <v>9</v>
      </c>
      <c r="R688" s="173">
        <v>1</v>
      </c>
      <c r="S688" s="175">
        <v>1885500</v>
      </c>
      <c r="T688" s="173">
        <v>0</v>
      </c>
      <c r="U688" s="173">
        <v>1</v>
      </c>
      <c r="V688" s="173">
        <v>0</v>
      </c>
      <c r="W688" s="211"/>
      <c r="X688" s="173">
        <v>0</v>
      </c>
      <c r="Y688" s="175">
        <v>0</v>
      </c>
      <c r="Z688" s="174">
        <f>S688*R688*K688*EXP(-Definitions!$E$4*tidycapex!V688)*U688</f>
        <v>1885500</v>
      </c>
      <c r="AA688" s="174">
        <f>CEILING(Z688/Definitions!$F$10,10)</f>
        <v>36980</v>
      </c>
      <c r="AB688" s="176">
        <v>1</v>
      </c>
      <c r="AC688" s="177" t="s">
        <v>244</v>
      </c>
      <c r="AD688" s="177" t="s">
        <v>567</v>
      </c>
    </row>
    <row r="689" spans="1:30" s="8" customFormat="1" ht="48" x14ac:dyDescent="0.25">
      <c r="A689" s="170">
        <v>530</v>
      </c>
      <c r="B689" s="171" t="s">
        <v>245</v>
      </c>
      <c r="C689" s="171" t="s">
        <v>13</v>
      </c>
      <c r="D689" s="172" t="s">
        <v>236</v>
      </c>
      <c r="E689" s="171" t="s">
        <v>249</v>
      </c>
      <c r="F689" s="171" t="s">
        <v>142</v>
      </c>
      <c r="G689" s="171" t="s">
        <v>246</v>
      </c>
      <c r="H689" s="171" t="s">
        <v>524</v>
      </c>
      <c r="I689" s="171" t="s">
        <v>142</v>
      </c>
      <c r="J689" s="173">
        <v>2006</v>
      </c>
      <c r="K689" s="174">
        <v>1</v>
      </c>
      <c r="L689" s="211"/>
      <c r="M689" s="173" t="s">
        <v>236</v>
      </c>
      <c r="N689" s="173">
        <v>0</v>
      </c>
      <c r="O689" s="173">
        <v>1</v>
      </c>
      <c r="P689" s="173">
        <v>1</v>
      </c>
      <c r="Q689" s="173">
        <v>9</v>
      </c>
      <c r="R689" s="173">
        <v>1</v>
      </c>
      <c r="S689" s="175">
        <v>1037000</v>
      </c>
      <c r="T689" s="173">
        <v>0</v>
      </c>
      <c r="U689" s="173">
        <v>1</v>
      </c>
      <c r="V689" s="173">
        <v>0</v>
      </c>
      <c r="W689" s="211"/>
      <c r="X689" s="173">
        <v>0</v>
      </c>
      <c r="Y689" s="175">
        <v>0</v>
      </c>
      <c r="Z689" s="174">
        <f>S689*R689*K689*EXP(-Definitions!$E$4*tidycapex!V689)*U689</f>
        <v>1037000</v>
      </c>
      <c r="AA689" s="174">
        <f>CEILING(Z689/Definitions!$F$10,10)</f>
        <v>20340</v>
      </c>
      <c r="AB689" s="176">
        <v>1</v>
      </c>
      <c r="AC689" s="177" t="s">
        <v>247</v>
      </c>
      <c r="AD689" s="177" t="s">
        <v>568</v>
      </c>
    </row>
    <row r="690" spans="1:30" s="8" customFormat="1" ht="24" x14ac:dyDescent="0.25">
      <c r="A690" s="170">
        <v>531</v>
      </c>
      <c r="B690" s="171" t="s">
        <v>193</v>
      </c>
      <c r="C690" s="171" t="s">
        <v>53</v>
      </c>
      <c r="D690" s="172">
        <v>2</v>
      </c>
      <c r="E690" s="171" t="s">
        <v>249</v>
      </c>
      <c r="F690" s="171" t="s">
        <v>142</v>
      </c>
      <c r="G690" s="171" t="s">
        <v>195</v>
      </c>
      <c r="H690" s="171" t="s">
        <v>196</v>
      </c>
      <c r="I690" s="171" t="s">
        <v>142</v>
      </c>
      <c r="J690" s="173">
        <v>2006</v>
      </c>
      <c r="K690" s="174">
        <v>432</v>
      </c>
      <c r="L690" s="211"/>
      <c r="M690" s="173" t="s">
        <v>139</v>
      </c>
      <c r="N690" s="173">
        <v>3</v>
      </c>
      <c r="O690" s="173">
        <v>2</v>
      </c>
      <c r="P690" s="173">
        <v>1</v>
      </c>
      <c r="Q690" s="173">
        <v>5</v>
      </c>
      <c r="R690" s="173">
        <v>1</v>
      </c>
      <c r="S690" s="175">
        <v>300</v>
      </c>
      <c r="T690" s="173">
        <v>10</v>
      </c>
      <c r="U690" s="173">
        <v>1</v>
      </c>
      <c r="V690" s="173">
        <v>0</v>
      </c>
      <c r="W690" s="211"/>
      <c r="X690" s="173">
        <v>0</v>
      </c>
      <c r="Y690" s="175">
        <v>0</v>
      </c>
      <c r="Z690" s="174">
        <f>S690*R690*K690*EXP(-Definitions!$E$4*tidycapex!V690)*U690</f>
        <v>129600</v>
      </c>
      <c r="AA690" s="174">
        <f>CEILING(Z690/Definitions!$F$10,10)</f>
        <v>2550</v>
      </c>
      <c r="AB690" s="176">
        <v>1</v>
      </c>
      <c r="AC690" s="177" t="s">
        <v>540</v>
      </c>
      <c r="AD690" s="177" t="s">
        <v>197</v>
      </c>
    </row>
    <row r="691" spans="1:30" s="8" customFormat="1" ht="24" x14ac:dyDescent="0.25">
      <c r="A691" s="170">
        <v>532</v>
      </c>
      <c r="B691" s="171" t="s">
        <v>198</v>
      </c>
      <c r="C691" s="171" t="s">
        <v>53</v>
      </c>
      <c r="D691" s="172">
        <v>1</v>
      </c>
      <c r="E691" s="171" t="s">
        <v>249</v>
      </c>
      <c r="F691" s="171" t="s">
        <v>142</v>
      </c>
      <c r="G691" s="171" t="s">
        <v>195</v>
      </c>
      <c r="H691" s="171" t="s">
        <v>196</v>
      </c>
      <c r="I691" s="171" t="s">
        <v>142</v>
      </c>
      <c r="J691" s="173">
        <v>2006</v>
      </c>
      <c r="K691" s="174">
        <v>432</v>
      </c>
      <c r="L691" s="211"/>
      <c r="M691" s="173" t="s">
        <v>139</v>
      </c>
      <c r="N691" s="173">
        <v>3</v>
      </c>
      <c r="O691" s="173">
        <v>2</v>
      </c>
      <c r="P691" s="173">
        <v>1</v>
      </c>
      <c r="Q691" s="173">
        <v>5</v>
      </c>
      <c r="R691" s="173">
        <v>1</v>
      </c>
      <c r="S691" s="175">
        <v>300</v>
      </c>
      <c r="T691" s="173">
        <v>10</v>
      </c>
      <c r="U691" s="173">
        <v>1</v>
      </c>
      <c r="V691" s="173">
        <v>0</v>
      </c>
      <c r="W691" s="211"/>
      <c r="X691" s="173">
        <v>0</v>
      </c>
      <c r="Y691" s="175">
        <v>0</v>
      </c>
      <c r="Z691" s="174">
        <f>S691*R691*K691*EXP(-Definitions!$E$4*tidycapex!V691)*U691</f>
        <v>129600</v>
      </c>
      <c r="AA691" s="174">
        <f>CEILING(Z691/Definitions!$F$10,10)</f>
        <v>2550</v>
      </c>
      <c r="AB691" s="176">
        <v>1</v>
      </c>
      <c r="AC691" s="177" t="s">
        <v>541</v>
      </c>
      <c r="AD691" s="177" t="s">
        <v>197</v>
      </c>
    </row>
    <row r="692" spans="1:30" s="8" customFormat="1" ht="24" x14ac:dyDescent="0.25">
      <c r="A692" s="170">
        <v>533</v>
      </c>
      <c r="B692" s="171" t="s">
        <v>202</v>
      </c>
      <c r="C692" s="171" t="s">
        <v>53</v>
      </c>
      <c r="D692" s="172">
        <v>2</v>
      </c>
      <c r="E692" s="171" t="s">
        <v>249</v>
      </c>
      <c r="F692" s="171" t="s">
        <v>142</v>
      </c>
      <c r="G692" s="171" t="s">
        <v>195</v>
      </c>
      <c r="H692" s="171" t="s">
        <v>196</v>
      </c>
      <c r="I692" s="171" t="s">
        <v>142</v>
      </c>
      <c r="J692" s="173">
        <v>2006</v>
      </c>
      <c r="K692" s="174">
        <v>375</v>
      </c>
      <c r="L692" s="211"/>
      <c r="M692" s="173" t="s">
        <v>139</v>
      </c>
      <c r="N692" s="173">
        <v>3</v>
      </c>
      <c r="O692" s="173">
        <v>2</v>
      </c>
      <c r="P692" s="173">
        <v>1</v>
      </c>
      <c r="Q692" s="173">
        <v>5</v>
      </c>
      <c r="R692" s="173">
        <v>1</v>
      </c>
      <c r="S692" s="175">
        <v>250</v>
      </c>
      <c r="T692" s="173">
        <v>10</v>
      </c>
      <c r="U692" s="173">
        <v>0</v>
      </c>
      <c r="V692" s="173">
        <v>2</v>
      </c>
      <c r="W692" s="211"/>
      <c r="X692" s="173">
        <v>1</v>
      </c>
      <c r="Y692" s="175">
        <v>18500</v>
      </c>
      <c r="Z692" s="174">
        <f>S692*R692*K692*EXP(-Definitions!$E$4*tidycapex!V692)*U692</f>
        <v>0</v>
      </c>
      <c r="AA692" s="174">
        <f>CEILING(Z692/Definitions!$F$10,10)</f>
        <v>0</v>
      </c>
      <c r="AB692" s="176">
        <v>0</v>
      </c>
      <c r="AC692" s="177" t="s">
        <v>359</v>
      </c>
      <c r="AD692" s="177" t="s">
        <v>676</v>
      </c>
    </row>
    <row r="693" spans="1:30" s="8" customFormat="1" ht="24" x14ac:dyDescent="0.25">
      <c r="A693" s="170">
        <v>533</v>
      </c>
      <c r="B693" s="171" t="s">
        <v>202</v>
      </c>
      <c r="C693" s="171" t="s">
        <v>53</v>
      </c>
      <c r="D693" s="172">
        <v>2</v>
      </c>
      <c r="E693" s="171" t="s">
        <v>249</v>
      </c>
      <c r="F693" s="171" t="s">
        <v>142</v>
      </c>
      <c r="G693" s="171" t="s">
        <v>195</v>
      </c>
      <c r="H693" s="171" t="s">
        <v>196</v>
      </c>
      <c r="I693" s="171" t="s">
        <v>142</v>
      </c>
      <c r="J693" s="173">
        <v>2006</v>
      </c>
      <c r="K693" s="174">
        <v>375</v>
      </c>
      <c r="L693" s="211"/>
      <c r="M693" s="173" t="s">
        <v>139</v>
      </c>
      <c r="N693" s="173">
        <v>3</v>
      </c>
      <c r="O693" s="173">
        <v>2</v>
      </c>
      <c r="P693" s="173">
        <v>1</v>
      </c>
      <c r="Q693" s="173">
        <v>5</v>
      </c>
      <c r="R693" s="173">
        <v>1</v>
      </c>
      <c r="S693" s="175">
        <v>250</v>
      </c>
      <c r="T693" s="173">
        <v>10</v>
      </c>
      <c r="U693" s="173">
        <v>1</v>
      </c>
      <c r="V693" s="173">
        <v>0</v>
      </c>
      <c r="W693" s="211"/>
      <c r="X693" s="173">
        <v>0</v>
      </c>
      <c r="Y693" s="175">
        <v>0</v>
      </c>
      <c r="Z693" s="174">
        <f>S693*R693*K693*EXP(-Definitions!$E$4*tidycapex!V693)*U693</f>
        <v>93750</v>
      </c>
      <c r="AA693" s="174">
        <f>CEILING(Z693/Definitions!$F$10,10)</f>
        <v>1840</v>
      </c>
      <c r="AB693" s="176">
        <v>1</v>
      </c>
      <c r="AC693" s="177" t="s">
        <v>359</v>
      </c>
      <c r="AD693" s="177" t="s">
        <v>360</v>
      </c>
    </row>
    <row r="694" spans="1:30" s="8" customFormat="1" ht="15" x14ac:dyDescent="0.25">
      <c r="A694" s="170">
        <v>533</v>
      </c>
      <c r="B694" s="171" t="s">
        <v>202</v>
      </c>
      <c r="C694" s="171" t="s">
        <v>53</v>
      </c>
      <c r="D694" s="172">
        <v>2</v>
      </c>
      <c r="E694" s="171" t="s">
        <v>249</v>
      </c>
      <c r="F694" s="171" t="s">
        <v>142</v>
      </c>
      <c r="G694" s="171" t="s">
        <v>195</v>
      </c>
      <c r="H694" s="171" t="s">
        <v>196</v>
      </c>
      <c r="I694" s="171" t="s">
        <v>142</v>
      </c>
      <c r="J694" s="173">
        <v>2006</v>
      </c>
      <c r="K694" s="174">
        <v>375</v>
      </c>
      <c r="L694" s="211"/>
      <c r="M694" s="173" t="s">
        <v>139</v>
      </c>
      <c r="N694" s="173">
        <v>0</v>
      </c>
      <c r="O694" s="173">
        <v>1</v>
      </c>
      <c r="P694" s="173">
        <v>1</v>
      </c>
      <c r="Q694" s="173">
        <v>8</v>
      </c>
      <c r="R694" s="173">
        <v>1</v>
      </c>
      <c r="S694" s="175">
        <v>250</v>
      </c>
      <c r="T694" s="173">
        <v>10</v>
      </c>
      <c r="U694" s="173">
        <v>1</v>
      </c>
      <c r="V694" s="173">
        <v>10</v>
      </c>
      <c r="W694" s="211"/>
      <c r="X694" s="173">
        <v>0</v>
      </c>
      <c r="Y694" s="175">
        <v>0</v>
      </c>
      <c r="Z694" s="174">
        <f>S694*R694*K694*EXP(-Definitions!$E$4*tidycapex!V694)*U694</f>
        <v>93750</v>
      </c>
      <c r="AA694" s="174">
        <f>CEILING(Z694/Definitions!$F$10,10)</f>
        <v>1840</v>
      </c>
      <c r="AB694" s="176">
        <v>1</v>
      </c>
      <c r="AC694" s="177" t="s">
        <v>201</v>
      </c>
      <c r="AD694" s="177" t="s">
        <v>203</v>
      </c>
    </row>
    <row r="695" spans="1:30" s="8" customFormat="1" ht="15" x14ac:dyDescent="0.25">
      <c r="A695" s="170">
        <v>533</v>
      </c>
      <c r="B695" s="171" t="s">
        <v>202</v>
      </c>
      <c r="C695" s="171" t="s">
        <v>53</v>
      </c>
      <c r="D695" s="172">
        <v>2</v>
      </c>
      <c r="E695" s="171" t="s">
        <v>249</v>
      </c>
      <c r="F695" s="171" t="s">
        <v>142</v>
      </c>
      <c r="G695" s="171" t="s">
        <v>195</v>
      </c>
      <c r="H695" s="171" t="s">
        <v>196</v>
      </c>
      <c r="I695" s="171" t="s">
        <v>142</v>
      </c>
      <c r="J695" s="173">
        <v>2006</v>
      </c>
      <c r="K695" s="174">
        <v>375</v>
      </c>
      <c r="L695" s="211"/>
      <c r="M695" s="173" t="s">
        <v>139</v>
      </c>
      <c r="N695" s="173">
        <v>0</v>
      </c>
      <c r="O695" s="173">
        <v>1</v>
      </c>
      <c r="P695" s="173">
        <v>1</v>
      </c>
      <c r="Q695" s="173">
        <v>8</v>
      </c>
      <c r="R695" s="173">
        <v>1</v>
      </c>
      <c r="S695" s="175">
        <v>250</v>
      </c>
      <c r="T695" s="173">
        <v>10</v>
      </c>
      <c r="U695" s="173">
        <v>1</v>
      </c>
      <c r="V695" s="173">
        <v>20</v>
      </c>
      <c r="W695" s="211"/>
      <c r="X695" s="173">
        <v>0</v>
      </c>
      <c r="Y695" s="175">
        <v>0</v>
      </c>
      <c r="Z695" s="174">
        <f>S695*R695*K695*EXP(-Definitions!$E$4*tidycapex!V695)*U695</f>
        <v>93750</v>
      </c>
      <c r="AA695" s="174">
        <f>CEILING(Z695/Definitions!$F$10,10)</f>
        <v>1840</v>
      </c>
      <c r="AB695" s="176">
        <v>1</v>
      </c>
      <c r="AC695" s="177" t="s">
        <v>201</v>
      </c>
      <c r="AD695" s="177" t="s">
        <v>203</v>
      </c>
    </row>
    <row r="696" spans="1:30" s="8" customFormat="1" ht="24" x14ac:dyDescent="0.25">
      <c r="A696" s="170">
        <v>534</v>
      </c>
      <c r="B696" s="171" t="s">
        <v>204</v>
      </c>
      <c r="C696" s="171" t="s">
        <v>53</v>
      </c>
      <c r="D696" s="172">
        <v>1</v>
      </c>
      <c r="E696" s="171" t="s">
        <v>249</v>
      </c>
      <c r="F696" s="171" t="s">
        <v>142</v>
      </c>
      <c r="G696" s="171" t="s">
        <v>195</v>
      </c>
      <c r="H696" s="171" t="s">
        <v>196</v>
      </c>
      <c r="I696" s="171" t="s">
        <v>142</v>
      </c>
      <c r="J696" s="173">
        <v>2006</v>
      </c>
      <c r="K696" s="174">
        <v>375</v>
      </c>
      <c r="L696" s="211"/>
      <c r="M696" s="173" t="s">
        <v>139</v>
      </c>
      <c r="N696" s="173">
        <v>3</v>
      </c>
      <c r="O696" s="173">
        <v>2</v>
      </c>
      <c r="P696" s="173">
        <v>1</v>
      </c>
      <c r="Q696" s="173">
        <v>5</v>
      </c>
      <c r="R696" s="173">
        <v>1</v>
      </c>
      <c r="S696" s="175">
        <v>250</v>
      </c>
      <c r="T696" s="173">
        <v>10</v>
      </c>
      <c r="U696" s="173">
        <v>1</v>
      </c>
      <c r="V696" s="173">
        <v>0</v>
      </c>
      <c r="W696" s="211"/>
      <c r="X696" s="173">
        <v>0</v>
      </c>
      <c r="Y696" s="175">
        <v>0</v>
      </c>
      <c r="Z696" s="174">
        <f>S696*R696*K696*EXP(-Definitions!$E$4*tidycapex!V696)*U696</f>
        <v>93750</v>
      </c>
      <c r="AA696" s="174">
        <f>CEILING(Z696/Definitions!$F$10,10)</f>
        <v>1840</v>
      </c>
      <c r="AB696" s="176">
        <v>1</v>
      </c>
      <c r="AC696" s="177" t="s">
        <v>359</v>
      </c>
      <c r="AD696" s="177" t="s">
        <v>360</v>
      </c>
    </row>
    <row r="697" spans="1:30" s="8" customFormat="1" ht="15" x14ac:dyDescent="0.25">
      <c r="A697" s="170">
        <v>534</v>
      </c>
      <c r="B697" s="171" t="s">
        <v>204</v>
      </c>
      <c r="C697" s="171" t="s">
        <v>53</v>
      </c>
      <c r="D697" s="172">
        <v>1</v>
      </c>
      <c r="E697" s="171" t="s">
        <v>249</v>
      </c>
      <c r="F697" s="171" t="s">
        <v>142</v>
      </c>
      <c r="G697" s="171" t="s">
        <v>195</v>
      </c>
      <c r="H697" s="171" t="s">
        <v>196</v>
      </c>
      <c r="I697" s="171" t="s">
        <v>142</v>
      </c>
      <c r="J697" s="173">
        <v>2006</v>
      </c>
      <c r="K697" s="174">
        <v>375</v>
      </c>
      <c r="L697" s="211"/>
      <c r="M697" s="173" t="s">
        <v>139</v>
      </c>
      <c r="N697" s="173">
        <v>0</v>
      </c>
      <c r="O697" s="173">
        <v>1</v>
      </c>
      <c r="P697" s="173">
        <v>1</v>
      </c>
      <c r="Q697" s="173">
        <v>8</v>
      </c>
      <c r="R697" s="173">
        <v>1</v>
      </c>
      <c r="S697" s="175">
        <v>250</v>
      </c>
      <c r="T697" s="173">
        <v>10</v>
      </c>
      <c r="U697" s="173">
        <v>1</v>
      </c>
      <c r="V697" s="173">
        <v>10</v>
      </c>
      <c r="W697" s="211"/>
      <c r="X697" s="173">
        <v>0</v>
      </c>
      <c r="Y697" s="175">
        <v>0</v>
      </c>
      <c r="Z697" s="174">
        <f>S697*R697*K697*EXP(-Definitions!$E$4*tidycapex!V697)*U697</f>
        <v>93750</v>
      </c>
      <c r="AA697" s="174">
        <f>CEILING(Z697/Definitions!$F$10,10)</f>
        <v>1840</v>
      </c>
      <c r="AB697" s="176">
        <v>1</v>
      </c>
      <c r="AC697" s="177" t="s">
        <v>201</v>
      </c>
      <c r="AD697" s="177" t="s">
        <v>203</v>
      </c>
    </row>
    <row r="698" spans="1:30" s="8" customFormat="1" ht="15" x14ac:dyDescent="0.25">
      <c r="A698" s="170">
        <v>534</v>
      </c>
      <c r="B698" s="171" t="s">
        <v>204</v>
      </c>
      <c r="C698" s="171" t="s">
        <v>53</v>
      </c>
      <c r="D698" s="172">
        <v>1</v>
      </c>
      <c r="E698" s="171" t="s">
        <v>249</v>
      </c>
      <c r="F698" s="171" t="s">
        <v>142</v>
      </c>
      <c r="G698" s="171" t="s">
        <v>195</v>
      </c>
      <c r="H698" s="171" t="s">
        <v>196</v>
      </c>
      <c r="I698" s="171" t="s">
        <v>142</v>
      </c>
      <c r="J698" s="173">
        <v>2006</v>
      </c>
      <c r="K698" s="174">
        <v>375</v>
      </c>
      <c r="L698" s="211"/>
      <c r="M698" s="173" t="s">
        <v>139</v>
      </c>
      <c r="N698" s="173">
        <v>0</v>
      </c>
      <c r="O698" s="173">
        <v>1</v>
      </c>
      <c r="P698" s="173">
        <v>1</v>
      </c>
      <c r="Q698" s="173">
        <v>8</v>
      </c>
      <c r="R698" s="173">
        <v>1</v>
      </c>
      <c r="S698" s="175">
        <v>250</v>
      </c>
      <c r="T698" s="173">
        <v>10</v>
      </c>
      <c r="U698" s="173">
        <v>1</v>
      </c>
      <c r="V698" s="173">
        <v>20</v>
      </c>
      <c r="W698" s="211"/>
      <c r="X698" s="173">
        <v>0</v>
      </c>
      <c r="Y698" s="175">
        <v>0</v>
      </c>
      <c r="Z698" s="174">
        <f>S698*R698*K698*EXP(-Definitions!$E$4*tidycapex!V698)*U698</f>
        <v>93750</v>
      </c>
      <c r="AA698" s="174">
        <f>CEILING(Z698/Definitions!$F$10,10)</f>
        <v>1840</v>
      </c>
      <c r="AB698" s="176">
        <v>1</v>
      </c>
      <c r="AC698" s="177" t="s">
        <v>201</v>
      </c>
      <c r="AD698" s="177" t="s">
        <v>203</v>
      </c>
    </row>
    <row r="699" spans="1:30" s="8" customFormat="1" ht="24" x14ac:dyDescent="0.25">
      <c r="A699" s="170">
        <v>535</v>
      </c>
      <c r="B699" s="171" t="s">
        <v>206</v>
      </c>
      <c r="C699" s="171" t="s">
        <v>53</v>
      </c>
      <c r="D699" s="172">
        <v>2</v>
      </c>
      <c r="E699" s="171" t="s">
        <v>249</v>
      </c>
      <c r="F699" s="171" t="s">
        <v>142</v>
      </c>
      <c r="G699" s="171" t="s">
        <v>195</v>
      </c>
      <c r="H699" s="171" t="s">
        <v>196</v>
      </c>
      <c r="I699" s="171" t="s">
        <v>142</v>
      </c>
      <c r="J699" s="173">
        <v>2006</v>
      </c>
      <c r="K699" s="174">
        <v>432</v>
      </c>
      <c r="L699" s="211"/>
      <c r="M699" s="173" t="s">
        <v>139</v>
      </c>
      <c r="N699" s="173">
        <v>3</v>
      </c>
      <c r="O699" s="173">
        <v>1</v>
      </c>
      <c r="P699" s="173">
        <v>1</v>
      </c>
      <c r="Q699" s="173">
        <v>8</v>
      </c>
      <c r="R699" s="173">
        <v>1</v>
      </c>
      <c r="S699" s="175">
        <v>600</v>
      </c>
      <c r="T699" s="173">
        <v>15</v>
      </c>
      <c r="U699" s="173">
        <v>1</v>
      </c>
      <c r="V699" s="173">
        <v>1</v>
      </c>
      <c r="W699" s="211"/>
      <c r="X699" s="173">
        <v>0</v>
      </c>
      <c r="Y699" s="175">
        <v>0</v>
      </c>
      <c r="Z699" s="174">
        <f>S699*R699*K699*EXP(-Definitions!$E$4*tidycapex!V699)*U699</f>
        <v>259200</v>
      </c>
      <c r="AA699" s="174">
        <f>CEILING(Z699/Definitions!$F$10,10)</f>
        <v>5090</v>
      </c>
      <c r="AB699" s="176">
        <v>1</v>
      </c>
      <c r="AC699" s="177" t="s">
        <v>351</v>
      </c>
      <c r="AD699" s="177" t="s">
        <v>352</v>
      </c>
    </row>
    <row r="700" spans="1:30" s="8" customFormat="1" ht="15" x14ac:dyDescent="0.25">
      <c r="A700" s="170">
        <v>535</v>
      </c>
      <c r="B700" s="171" t="s">
        <v>206</v>
      </c>
      <c r="C700" s="171" t="s">
        <v>53</v>
      </c>
      <c r="D700" s="172">
        <v>2</v>
      </c>
      <c r="E700" s="171" t="s">
        <v>249</v>
      </c>
      <c r="F700" s="171" t="s">
        <v>142</v>
      </c>
      <c r="G700" s="171" t="s">
        <v>195</v>
      </c>
      <c r="H700" s="171" t="s">
        <v>196</v>
      </c>
      <c r="I700" s="171" t="s">
        <v>142</v>
      </c>
      <c r="J700" s="173">
        <v>2006</v>
      </c>
      <c r="K700" s="174">
        <v>432</v>
      </c>
      <c r="L700" s="211"/>
      <c r="M700" s="173" t="s">
        <v>139</v>
      </c>
      <c r="N700" s="173">
        <v>0</v>
      </c>
      <c r="O700" s="173">
        <v>1</v>
      </c>
      <c r="P700" s="173">
        <v>1</v>
      </c>
      <c r="Q700" s="173">
        <v>8</v>
      </c>
      <c r="R700" s="173">
        <v>1</v>
      </c>
      <c r="S700" s="175">
        <v>600</v>
      </c>
      <c r="T700" s="173">
        <v>15</v>
      </c>
      <c r="U700" s="173">
        <v>1</v>
      </c>
      <c r="V700" s="173">
        <v>16</v>
      </c>
      <c r="W700" s="211"/>
      <c r="X700" s="173">
        <v>0</v>
      </c>
      <c r="Y700" s="175">
        <v>0</v>
      </c>
      <c r="Z700" s="174">
        <f>S700*R700*K700*EXP(-Definitions!$E$4*tidycapex!V700)*U700</f>
        <v>259200</v>
      </c>
      <c r="AA700" s="174">
        <f>CEILING(Z700/Definitions!$F$10,10)</f>
        <v>5090</v>
      </c>
      <c r="AB700" s="176">
        <v>1</v>
      </c>
      <c r="AC700" s="177" t="s">
        <v>208</v>
      </c>
      <c r="AD700" s="177" t="s">
        <v>361</v>
      </c>
    </row>
    <row r="701" spans="1:30" s="8" customFormat="1" ht="84" x14ac:dyDescent="0.25">
      <c r="A701" s="170">
        <v>536</v>
      </c>
      <c r="B701" s="171" t="s">
        <v>320</v>
      </c>
      <c r="C701" s="171" t="s">
        <v>53</v>
      </c>
      <c r="D701" s="172">
        <v>2</v>
      </c>
      <c r="E701" s="171" t="s">
        <v>249</v>
      </c>
      <c r="F701" s="171" t="s">
        <v>142</v>
      </c>
      <c r="G701" s="171" t="s">
        <v>211</v>
      </c>
      <c r="H701" s="171" t="s">
        <v>212</v>
      </c>
      <c r="I701" s="171" t="s">
        <v>142</v>
      </c>
      <c r="J701" s="173">
        <v>2006</v>
      </c>
      <c r="K701" s="174">
        <v>22</v>
      </c>
      <c r="L701" s="211"/>
      <c r="M701" s="173" t="s">
        <v>321</v>
      </c>
      <c r="N701" s="173">
        <v>3</v>
      </c>
      <c r="O701" s="173">
        <v>1</v>
      </c>
      <c r="P701" s="173">
        <v>1</v>
      </c>
      <c r="Q701" s="173">
        <v>5</v>
      </c>
      <c r="R701" s="173">
        <v>0.5</v>
      </c>
      <c r="S701" s="175">
        <v>138000</v>
      </c>
      <c r="T701" s="173">
        <v>10</v>
      </c>
      <c r="U701" s="173">
        <v>1</v>
      </c>
      <c r="V701" s="173">
        <v>0</v>
      </c>
      <c r="W701" s="211"/>
      <c r="X701" s="173">
        <v>0</v>
      </c>
      <c r="Y701" s="175">
        <v>0</v>
      </c>
      <c r="Z701" s="174">
        <f>S701*R701*K701*EXP(-Definitions!$E$4*tidycapex!V701)*U701</f>
        <v>1518000</v>
      </c>
      <c r="AA701" s="174">
        <f>CEILING(Z701/Definitions!$F$10,10)</f>
        <v>29770</v>
      </c>
      <c r="AB701" s="176">
        <v>2</v>
      </c>
      <c r="AC701" s="177" t="s">
        <v>362</v>
      </c>
      <c r="AD701" s="177" t="s">
        <v>363</v>
      </c>
    </row>
    <row r="702" spans="1:30" s="8" customFormat="1" ht="24" x14ac:dyDescent="0.25">
      <c r="A702" s="170">
        <v>536</v>
      </c>
      <c r="B702" s="171" t="s">
        <v>320</v>
      </c>
      <c r="C702" s="171" t="s">
        <v>53</v>
      </c>
      <c r="D702" s="172">
        <v>2</v>
      </c>
      <c r="E702" s="171" t="s">
        <v>249</v>
      </c>
      <c r="F702" s="171" t="s">
        <v>142</v>
      </c>
      <c r="G702" s="171" t="s">
        <v>211</v>
      </c>
      <c r="H702" s="171" t="s">
        <v>212</v>
      </c>
      <c r="I702" s="171" t="s">
        <v>142</v>
      </c>
      <c r="J702" s="173">
        <v>2006</v>
      </c>
      <c r="K702" s="174">
        <v>22</v>
      </c>
      <c r="L702" s="211"/>
      <c r="M702" s="173" t="s">
        <v>321</v>
      </c>
      <c r="N702" s="173">
        <v>0</v>
      </c>
      <c r="O702" s="173">
        <v>1</v>
      </c>
      <c r="P702" s="173">
        <v>1</v>
      </c>
      <c r="Q702" s="173">
        <v>8</v>
      </c>
      <c r="R702" s="173">
        <v>1</v>
      </c>
      <c r="S702" s="175">
        <v>138000</v>
      </c>
      <c r="T702" s="173">
        <v>10</v>
      </c>
      <c r="U702" s="173">
        <v>1</v>
      </c>
      <c r="V702" s="173">
        <v>5</v>
      </c>
      <c r="W702" s="211"/>
      <c r="X702" s="173">
        <v>0</v>
      </c>
      <c r="Y702" s="175">
        <v>0</v>
      </c>
      <c r="Z702" s="174">
        <f>S702*R702*K702*EXP(-Definitions!$E$4*tidycapex!V702)*U702</f>
        <v>3036000</v>
      </c>
      <c r="AA702" s="174">
        <f>CEILING(Z702/Definitions!$F$10,10)</f>
        <v>59530</v>
      </c>
      <c r="AB702" s="176">
        <v>2</v>
      </c>
      <c r="AC702" s="177" t="s">
        <v>215</v>
      </c>
      <c r="AD702" s="177" t="s">
        <v>324</v>
      </c>
    </row>
    <row r="703" spans="1:30" s="8" customFormat="1" ht="24" x14ac:dyDescent="0.25">
      <c r="A703" s="170">
        <v>536</v>
      </c>
      <c r="B703" s="171" t="s">
        <v>320</v>
      </c>
      <c r="C703" s="171" t="s">
        <v>53</v>
      </c>
      <c r="D703" s="172">
        <v>2</v>
      </c>
      <c r="E703" s="171" t="s">
        <v>249</v>
      </c>
      <c r="F703" s="171" t="s">
        <v>142</v>
      </c>
      <c r="G703" s="171" t="s">
        <v>211</v>
      </c>
      <c r="H703" s="171" t="s">
        <v>212</v>
      </c>
      <c r="I703" s="171" t="s">
        <v>142</v>
      </c>
      <c r="J703" s="173">
        <v>2006</v>
      </c>
      <c r="K703" s="174">
        <v>22</v>
      </c>
      <c r="L703" s="211"/>
      <c r="M703" s="173" t="s">
        <v>321</v>
      </c>
      <c r="N703" s="173">
        <v>0</v>
      </c>
      <c r="O703" s="173">
        <v>1</v>
      </c>
      <c r="P703" s="173">
        <v>1</v>
      </c>
      <c r="Q703" s="173">
        <v>8</v>
      </c>
      <c r="R703" s="173">
        <v>1</v>
      </c>
      <c r="S703" s="175">
        <v>138000</v>
      </c>
      <c r="T703" s="173">
        <v>10</v>
      </c>
      <c r="U703" s="173">
        <v>1</v>
      </c>
      <c r="V703" s="173">
        <v>15</v>
      </c>
      <c r="W703" s="211"/>
      <c r="X703" s="173">
        <v>0</v>
      </c>
      <c r="Y703" s="175">
        <v>0</v>
      </c>
      <c r="Z703" s="174">
        <f>S703*R703*K703*EXP(-Definitions!$E$4*tidycapex!V703)*U703</f>
        <v>3036000</v>
      </c>
      <c r="AA703" s="174">
        <f>CEILING(Z703/Definitions!$F$10,10)</f>
        <v>59530</v>
      </c>
      <c r="AB703" s="176">
        <v>2</v>
      </c>
      <c r="AC703" s="177" t="s">
        <v>215</v>
      </c>
      <c r="AD703" s="177" t="s">
        <v>324</v>
      </c>
    </row>
    <row r="704" spans="1:30" s="8" customFormat="1" ht="24" x14ac:dyDescent="0.25">
      <c r="A704" s="170">
        <v>536</v>
      </c>
      <c r="B704" s="171" t="s">
        <v>320</v>
      </c>
      <c r="C704" s="171" t="s">
        <v>53</v>
      </c>
      <c r="D704" s="172">
        <v>2</v>
      </c>
      <c r="E704" s="171" t="s">
        <v>249</v>
      </c>
      <c r="F704" s="171" t="s">
        <v>142</v>
      </c>
      <c r="G704" s="171" t="s">
        <v>211</v>
      </c>
      <c r="H704" s="171" t="s">
        <v>212</v>
      </c>
      <c r="I704" s="171" t="s">
        <v>142</v>
      </c>
      <c r="J704" s="173">
        <v>2006</v>
      </c>
      <c r="K704" s="174">
        <v>22</v>
      </c>
      <c r="L704" s="211"/>
      <c r="M704" s="173" t="s">
        <v>321</v>
      </c>
      <c r="N704" s="173">
        <v>0</v>
      </c>
      <c r="O704" s="173">
        <v>1</v>
      </c>
      <c r="P704" s="173">
        <v>1</v>
      </c>
      <c r="Q704" s="173">
        <v>8</v>
      </c>
      <c r="R704" s="173">
        <v>1</v>
      </c>
      <c r="S704" s="175">
        <v>138000</v>
      </c>
      <c r="T704" s="173">
        <v>10</v>
      </c>
      <c r="U704" s="173">
        <v>1</v>
      </c>
      <c r="V704" s="173">
        <v>25</v>
      </c>
      <c r="W704" s="211"/>
      <c r="X704" s="173">
        <v>0</v>
      </c>
      <c r="Y704" s="175">
        <v>0</v>
      </c>
      <c r="Z704" s="174">
        <f>S704*R704*K704*EXP(-Definitions!$E$4*tidycapex!V704)*U704</f>
        <v>3036000</v>
      </c>
      <c r="AA704" s="174">
        <f>CEILING(Z704/Definitions!$F$10,10)</f>
        <v>59530</v>
      </c>
      <c r="AB704" s="176">
        <v>2</v>
      </c>
      <c r="AC704" s="177" t="s">
        <v>215</v>
      </c>
      <c r="AD704" s="177" t="s">
        <v>324</v>
      </c>
    </row>
    <row r="705" spans="1:30" s="8" customFormat="1" ht="60" x14ac:dyDescent="0.25">
      <c r="A705" s="170">
        <v>537</v>
      </c>
      <c r="B705" s="171" t="s">
        <v>560</v>
      </c>
      <c r="C705" s="171" t="s">
        <v>53</v>
      </c>
      <c r="D705" s="172">
        <v>2</v>
      </c>
      <c r="E705" s="171" t="s">
        <v>249</v>
      </c>
      <c r="F705" s="171" t="s">
        <v>142</v>
      </c>
      <c r="G705" s="171" t="s">
        <v>217</v>
      </c>
      <c r="H705" s="171" t="s">
        <v>218</v>
      </c>
      <c r="I705" s="171" t="s">
        <v>142</v>
      </c>
      <c r="J705" s="173">
        <v>2006</v>
      </c>
      <c r="K705" s="174">
        <v>432</v>
      </c>
      <c r="L705" s="211"/>
      <c r="M705" s="173" t="s">
        <v>139</v>
      </c>
      <c r="N705" s="173">
        <v>3</v>
      </c>
      <c r="O705" s="173">
        <v>2</v>
      </c>
      <c r="P705" s="173">
        <v>1</v>
      </c>
      <c r="Q705" s="173">
        <v>5</v>
      </c>
      <c r="R705" s="173">
        <v>1</v>
      </c>
      <c r="S705" s="175">
        <v>1000</v>
      </c>
      <c r="T705" s="173">
        <v>25</v>
      </c>
      <c r="U705" s="173">
        <v>1</v>
      </c>
      <c r="V705" s="173">
        <v>0</v>
      </c>
      <c r="W705" s="211"/>
      <c r="X705" s="173">
        <v>0</v>
      </c>
      <c r="Y705" s="175">
        <v>0</v>
      </c>
      <c r="Z705" s="174">
        <f>S705*R705*K705*EXP(-Definitions!$E$4*tidycapex!V705)*U705</f>
        <v>432000</v>
      </c>
      <c r="AA705" s="174">
        <f>CEILING(Z705/Definitions!$F$10,10)</f>
        <v>8480</v>
      </c>
      <c r="AB705" s="176">
        <v>2</v>
      </c>
      <c r="AC705" s="177" t="s">
        <v>219</v>
      </c>
      <c r="AD705" s="177" t="s">
        <v>220</v>
      </c>
    </row>
    <row r="706" spans="1:30" s="8" customFormat="1" ht="72" x14ac:dyDescent="0.25">
      <c r="A706" s="170">
        <v>538</v>
      </c>
      <c r="B706" s="171" t="s">
        <v>221</v>
      </c>
      <c r="C706" s="171" t="s">
        <v>53</v>
      </c>
      <c r="D706" s="172">
        <v>2</v>
      </c>
      <c r="E706" s="171" t="s">
        <v>249</v>
      </c>
      <c r="F706" s="171" t="s">
        <v>142</v>
      </c>
      <c r="G706" s="171" t="s">
        <v>217</v>
      </c>
      <c r="H706" s="171" t="s">
        <v>218</v>
      </c>
      <c r="I706" s="171" t="s">
        <v>142</v>
      </c>
      <c r="J706" s="173">
        <v>2006</v>
      </c>
      <c r="K706" s="174">
        <v>432</v>
      </c>
      <c r="L706" s="211"/>
      <c r="M706" s="173" t="s">
        <v>139</v>
      </c>
      <c r="N706" s="173">
        <v>3</v>
      </c>
      <c r="O706" s="173">
        <v>2</v>
      </c>
      <c r="P706" s="173">
        <v>1</v>
      </c>
      <c r="Q706" s="173">
        <v>5</v>
      </c>
      <c r="R706" s="173">
        <v>1</v>
      </c>
      <c r="S706" s="175">
        <v>2000</v>
      </c>
      <c r="T706" s="173">
        <v>25</v>
      </c>
      <c r="U706" s="173">
        <v>1</v>
      </c>
      <c r="V706" s="173">
        <v>0</v>
      </c>
      <c r="W706" s="211"/>
      <c r="X706" s="173">
        <v>0</v>
      </c>
      <c r="Y706" s="175">
        <v>0</v>
      </c>
      <c r="Z706" s="174">
        <f>S706*R706*K706*EXP(-Definitions!$E$4*tidycapex!V706)*U706</f>
        <v>864000</v>
      </c>
      <c r="AA706" s="174">
        <f>CEILING(Z706/Definitions!$F$10,10)</f>
        <v>16950</v>
      </c>
      <c r="AB706" s="176">
        <v>2</v>
      </c>
      <c r="AC706" s="177" t="s">
        <v>552</v>
      </c>
      <c r="AD706" s="177" t="s">
        <v>222</v>
      </c>
    </row>
    <row r="707" spans="1:30" s="8" customFormat="1" ht="36" x14ac:dyDescent="0.25">
      <c r="A707" s="170">
        <v>539</v>
      </c>
      <c r="B707" s="171" t="s">
        <v>224</v>
      </c>
      <c r="C707" s="171" t="s">
        <v>53</v>
      </c>
      <c r="D707" s="172" t="s">
        <v>225</v>
      </c>
      <c r="E707" s="171" t="s">
        <v>249</v>
      </c>
      <c r="F707" s="171" t="s">
        <v>142</v>
      </c>
      <c r="G707" s="171" t="s">
        <v>226</v>
      </c>
      <c r="H707" s="171" t="s">
        <v>226</v>
      </c>
      <c r="I707" s="171" t="s">
        <v>142</v>
      </c>
      <c r="J707" s="173">
        <v>2006</v>
      </c>
      <c r="K707" s="174">
        <v>432</v>
      </c>
      <c r="L707" s="211"/>
      <c r="M707" s="173" t="s">
        <v>139</v>
      </c>
      <c r="N707" s="173">
        <v>3</v>
      </c>
      <c r="O707" s="173">
        <v>1</v>
      </c>
      <c r="P707" s="173">
        <v>1</v>
      </c>
      <c r="Q707" s="173">
        <v>1</v>
      </c>
      <c r="R707" s="173">
        <v>1</v>
      </c>
      <c r="S707" s="175">
        <v>2800</v>
      </c>
      <c r="T707" s="173">
        <v>50</v>
      </c>
      <c r="U707" s="173">
        <v>0</v>
      </c>
      <c r="V707" s="173">
        <v>0</v>
      </c>
      <c r="W707" s="211"/>
      <c r="X707" s="173">
        <v>1</v>
      </c>
      <c r="Y707" s="175">
        <v>5200</v>
      </c>
      <c r="Z707" s="174">
        <f>S707*R707*K707*EXP(-Definitions!$E$4*tidycapex!V707)*U707</f>
        <v>0</v>
      </c>
      <c r="AA707" s="174">
        <f>CEILING(Z707/Definitions!$F$10,10)</f>
        <v>0</v>
      </c>
      <c r="AB707" s="176">
        <v>0</v>
      </c>
      <c r="AC707" s="177" t="s">
        <v>564</v>
      </c>
      <c r="AD707" s="177" t="s">
        <v>565</v>
      </c>
    </row>
    <row r="708" spans="1:30" s="8" customFormat="1" ht="84" x14ac:dyDescent="0.25">
      <c r="A708" s="170">
        <v>540</v>
      </c>
      <c r="B708" s="171" t="s">
        <v>233</v>
      </c>
      <c r="C708" s="171" t="s">
        <v>53</v>
      </c>
      <c r="D708" s="172" t="s">
        <v>225</v>
      </c>
      <c r="E708" s="171" t="s">
        <v>249</v>
      </c>
      <c r="F708" s="171" t="s">
        <v>142</v>
      </c>
      <c r="G708" s="171" t="s">
        <v>364</v>
      </c>
      <c r="H708" s="171" t="s">
        <v>364</v>
      </c>
      <c r="I708" s="171" t="s">
        <v>142</v>
      </c>
      <c r="J708" s="173">
        <v>2006</v>
      </c>
      <c r="K708" s="174">
        <v>1</v>
      </c>
      <c r="L708" s="211"/>
      <c r="M708" s="173" t="s">
        <v>236</v>
      </c>
      <c r="N708" s="173">
        <v>3</v>
      </c>
      <c r="O708" s="173">
        <v>2</v>
      </c>
      <c r="P708" s="173">
        <v>1</v>
      </c>
      <c r="Q708" s="173">
        <v>5</v>
      </c>
      <c r="R708" s="173">
        <v>1</v>
      </c>
      <c r="S708" s="175">
        <v>524472</v>
      </c>
      <c r="T708" s="173">
        <v>0</v>
      </c>
      <c r="U708" s="173">
        <v>1</v>
      </c>
      <c r="V708" s="173">
        <v>0</v>
      </c>
      <c r="W708" s="211"/>
      <c r="X708" s="173">
        <v>0</v>
      </c>
      <c r="Y708" s="175">
        <v>0</v>
      </c>
      <c r="Z708" s="174">
        <f>S708*R708*K708*EXP(-Definitions!$E$4*tidycapex!V708)*U708</f>
        <v>524472</v>
      </c>
      <c r="AA708" s="174">
        <f>CEILING(Z708/Definitions!$F$10,10)</f>
        <v>10290</v>
      </c>
      <c r="AB708" s="176">
        <v>1</v>
      </c>
      <c r="AC708" s="177" t="s">
        <v>607</v>
      </c>
      <c r="AD708" s="177" t="s">
        <v>607</v>
      </c>
    </row>
    <row r="709" spans="1:30" s="8" customFormat="1" ht="24" x14ac:dyDescent="0.25">
      <c r="A709" s="170">
        <v>541</v>
      </c>
      <c r="B709" s="171" t="s">
        <v>238</v>
      </c>
      <c r="C709" s="171" t="s">
        <v>53</v>
      </c>
      <c r="D709" s="172" t="s">
        <v>236</v>
      </c>
      <c r="E709" s="171" t="s">
        <v>249</v>
      </c>
      <c r="F709" s="171" t="s">
        <v>142</v>
      </c>
      <c r="G709" s="171" t="s">
        <v>239</v>
      </c>
      <c r="H709" s="171" t="s">
        <v>524</v>
      </c>
      <c r="I709" s="171" t="s">
        <v>142</v>
      </c>
      <c r="J709" s="173">
        <v>2006</v>
      </c>
      <c r="K709" s="174">
        <v>1</v>
      </c>
      <c r="L709" s="211"/>
      <c r="M709" s="173" t="s">
        <v>236</v>
      </c>
      <c r="N709" s="173">
        <v>0</v>
      </c>
      <c r="O709" s="173">
        <v>1</v>
      </c>
      <c r="P709" s="173">
        <v>1</v>
      </c>
      <c r="Q709" s="173">
        <v>9</v>
      </c>
      <c r="R709" s="173">
        <v>1</v>
      </c>
      <c r="S709" s="175">
        <v>708100</v>
      </c>
      <c r="T709" s="173">
        <v>0</v>
      </c>
      <c r="U709" s="173">
        <v>1</v>
      </c>
      <c r="V709" s="173">
        <v>0</v>
      </c>
      <c r="W709" s="211"/>
      <c r="X709" s="173">
        <v>0</v>
      </c>
      <c r="Y709" s="175">
        <v>0</v>
      </c>
      <c r="Z709" s="174">
        <f>S709*R709*K709*EXP(-Definitions!$E$4*tidycapex!V709)*U709</f>
        <v>708100</v>
      </c>
      <c r="AA709" s="174">
        <f>CEILING(Z709/Definitions!$F$10,10)</f>
        <v>13890</v>
      </c>
      <c r="AB709" s="176">
        <v>1</v>
      </c>
      <c r="AC709" s="177" t="s">
        <v>240</v>
      </c>
      <c r="AD709" s="177" t="s">
        <v>241</v>
      </c>
    </row>
    <row r="710" spans="1:30" s="8" customFormat="1" ht="36" x14ac:dyDescent="0.25">
      <c r="A710" s="170">
        <v>542</v>
      </c>
      <c r="B710" s="171" t="s">
        <v>242</v>
      </c>
      <c r="C710" s="171" t="s">
        <v>53</v>
      </c>
      <c r="D710" s="172" t="s">
        <v>236</v>
      </c>
      <c r="E710" s="171" t="s">
        <v>249</v>
      </c>
      <c r="F710" s="171" t="s">
        <v>142</v>
      </c>
      <c r="G710" s="171" t="s">
        <v>243</v>
      </c>
      <c r="H710" s="171" t="s">
        <v>524</v>
      </c>
      <c r="I710" s="171" t="s">
        <v>142</v>
      </c>
      <c r="J710" s="173">
        <v>2006</v>
      </c>
      <c r="K710" s="174">
        <v>1</v>
      </c>
      <c r="L710" s="211"/>
      <c r="M710" s="173" t="s">
        <v>236</v>
      </c>
      <c r="N710" s="173">
        <v>0</v>
      </c>
      <c r="O710" s="173">
        <v>1</v>
      </c>
      <c r="P710" s="173">
        <v>1</v>
      </c>
      <c r="Q710" s="173">
        <v>9</v>
      </c>
      <c r="R710" s="173">
        <v>1</v>
      </c>
      <c r="S710" s="175">
        <v>778900</v>
      </c>
      <c r="T710" s="173">
        <v>0</v>
      </c>
      <c r="U710" s="173">
        <v>1</v>
      </c>
      <c r="V710" s="173">
        <v>0</v>
      </c>
      <c r="W710" s="211"/>
      <c r="X710" s="173">
        <v>0</v>
      </c>
      <c r="Y710" s="175">
        <v>0</v>
      </c>
      <c r="Z710" s="174">
        <f>S710*R710*K710*EXP(-Definitions!$E$4*tidycapex!V710)*U710</f>
        <v>778900</v>
      </c>
      <c r="AA710" s="174">
        <f>CEILING(Z710/Definitions!$F$10,10)</f>
        <v>15280</v>
      </c>
      <c r="AB710" s="176">
        <v>1</v>
      </c>
      <c r="AC710" s="177" t="s">
        <v>244</v>
      </c>
      <c r="AD710" s="177" t="s">
        <v>567</v>
      </c>
    </row>
    <row r="711" spans="1:30" s="8" customFormat="1" ht="48" x14ac:dyDescent="0.25">
      <c r="A711" s="170">
        <v>543</v>
      </c>
      <c r="B711" s="171" t="s">
        <v>245</v>
      </c>
      <c r="C711" s="171" t="s">
        <v>53</v>
      </c>
      <c r="D711" s="172" t="s">
        <v>236</v>
      </c>
      <c r="E711" s="171" t="s">
        <v>249</v>
      </c>
      <c r="F711" s="171" t="s">
        <v>142</v>
      </c>
      <c r="G711" s="171" t="s">
        <v>246</v>
      </c>
      <c r="H711" s="171" t="s">
        <v>524</v>
      </c>
      <c r="I711" s="171" t="s">
        <v>142</v>
      </c>
      <c r="J711" s="173">
        <v>2006</v>
      </c>
      <c r="K711" s="174">
        <v>1</v>
      </c>
      <c r="L711" s="211"/>
      <c r="M711" s="173" t="s">
        <v>236</v>
      </c>
      <c r="N711" s="173">
        <v>0</v>
      </c>
      <c r="O711" s="173">
        <v>1</v>
      </c>
      <c r="P711" s="173">
        <v>1</v>
      </c>
      <c r="Q711" s="173">
        <v>9</v>
      </c>
      <c r="R711" s="173">
        <v>1</v>
      </c>
      <c r="S711" s="175">
        <v>421900</v>
      </c>
      <c r="T711" s="173">
        <v>0</v>
      </c>
      <c r="U711" s="173">
        <v>1</v>
      </c>
      <c r="V711" s="173">
        <v>0</v>
      </c>
      <c r="W711" s="211"/>
      <c r="X711" s="173">
        <v>0</v>
      </c>
      <c r="Y711" s="175">
        <v>0</v>
      </c>
      <c r="Z711" s="174">
        <f>S711*R711*K711*EXP(-Definitions!$E$4*tidycapex!V711)*U711</f>
        <v>421900</v>
      </c>
      <c r="AA711" s="174">
        <f>CEILING(Z711/Definitions!$F$10,10)</f>
        <v>8280</v>
      </c>
      <c r="AB711" s="176">
        <v>1</v>
      </c>
      <c r="AC711" s="177" t="s">
        <v>247</v>
      </c>
      <c r="AD711" s="177" t="s">
        <v>568</v>
      </c>
    </row>
    <row r="712" spans="1:30" s="8" customFormat="1" ht="60" x14ac:dyDescent="0.25">
      <c r="A712" s="170">
        <v>544</v>
      </c>
      <c r="B712" s="171" t="s">
        <v>262</v>
      </c>
      <c r="C712" s="171" t="s">
        <v>92</v>
      </c>
      <c r="D712" s="172">
        <v>1</v>
      </c>
      <c r="E712" s="171" t="s">
        <v>249</v>
      </c>
      <c r="F712" s="171" t="s">
        <v>142</v>
      </c>
      <c r="G712" s="171" t="s">
        <v>578</v>
      </c>
      <c r="H712" s="171" t="s">
        <v>257</v>
      </c>
      <c r="I712" s="171" t="s">
        <v>142</v>
      </c>
      <c r="J712" s="173">
        <v>2006</v>
      </c>
      <c r="K712" s="174">
        <v>8805</v>
      </c>
      <c r="L712" s="211"/>
      <c r="M712" s="173" t="s">
        <v>139</v>
      </c>
      <c r="N712" s="173">
        <v>2</v>
      </c>
      <c r="O712" s="173">
        <v>1</v>
      </c>
      <c r="P712" s="173">
        <v>0</v>
      </c>
      <c r="Q712" s="173">
        <v>2</v>
      </c>
      <c r="R712" s="173">
        <v>1</v>
      </c>
      <c r="S712" s="175">
        <v>4000</v>
      </c>
      <c r="T712" s="173">
        <v>0</v>
      </c>
      <c r="U712" s="173">
        <v>0.25</v>
      </c>
      <c r="V712" s="173">
        <v>0</v>
      </c>
      <c r="W712" s="211"/>
      <c r="X712" s="173">
        <v>1</v>
      </c>
      <c r="Y712" s="175">
        <v>254000</v>
      </c>
      <c r="Z712" s="174">
        <f>S712*R712*K712*EXP(-Definitions!$E$4*tidycapex!V712)*U712</f>
        <v>8805000</v>
      </c>
      <c r="AA712" s="174">
        <f>CEILING(Z712/Definitions!$F$10,10)</f>
        <v>172650</v>
      </c>
      <c r="AB712" s="176">
        <v>2</v>
      </c>
      <c r="AC712" s="177" t="s">
        <v>354</v>
      </c>
      <c r="AD712" s="177" t="s">
        <v>264</v>
      </c>
    </row>
    <row r="713" spans="1:30" s="8" customFormat="1" ht="24" x14ac:dyDescent="0.25">
      <c r="A713" s="170">
        <v>545</v>
      </c>
      <c r="B713" s="171" t="s">
        <v>368</v>
      </c>
      <c r="C713" s="171" t="s">
        <v>92</v>
      </c>
      <c r="D713" s="172">
        <v>1</v>
      </c>
      <c r="E713" s="171" t="s">
        <v>249</v>
      </c>
      <c r="F713" s="171" t="s">
        <v>142</v>
      </c>
      <c r="G713" s="171" t="s">
        <v>226</v>
      </c>
      <c r="H713" s="171" t="s">
        <v>226</v>
      </c>
      <c r="I713" s="171" t="s">
        <v>142</v>
      </c>
      <c r="J713" s="173">
        <v>2006</v>
      </c>
      <c r="K713" s="174">
        <v>8805</v>
      </c>
      <c r="L713" s="211"/>
      <c r="M713" s="173" t="s">
        <v>139</v>
      </c>
      <c r="N713" s="173">
        <v>3</v>
      </c>
      <c r="O713" s="173">
        <v>1</v>
      </c>
      <c r="P713" s="173">
        <v>1</v>
      </c>
      <c r="Q713" s="173">
        <v>5</v>
      </c>
      <c r="R713" s="173">
        <v>0.01</v>
      </c>
      <c r="S713" s="175">
        <v>2000</v>
      </c>
      <c r="T713" s="173">
        <v>25</v>
      </c>
      <c r="U713" s="173">
        <v>1</v>
      </c>
      <c r="V713" s="173">
        <v>0</v>
      </c>
      <c r="W713" s="211"/>
      <c r="X713" s="173">
        <v>0</v>
      </c>
      <c r="Y713" s="175">
        <v>0</v>
      </c>
      <c r="Z713" s="174">
        <f>S713*R713*K713*EXP(-Definitions!$E$4*tidycapex!V713)*U713</f>
        <v>176100</v>
      </c>
      <c r="AA713" s="174">
        <f>CEILING(Z713/Definitions!$F$10,10)</f>
        <v>3460</v>
      </c>
      <c r="AB713" s="176">
        <v>1</v>
      </c>
      <c r="AC713" s="177" t="s">
        <v>600</v>
      </c>
      <c r="AD713" s="177" t="s">
        <v>601</v>
      </c>
    </row>
    <row r="714" spans="1:30" s="8" customFormat="1" ht="48" x14ac:dyDescent="0.25">
      <c r="A714" s="170">
        <v>545</v>
      </c>
      <c r="B714" s="171" t="s">
        <v>368</v>
      </c>
      <c r="C714" s="171" t="s">
        <v>92</v>
      </c>
      <c r="D714" s="172">
        <v>1</v>
      </c>
      <c r="E714" s="171" t="s">
        <v>249</v>
      </c>
      <c r="F714" s="171" t="s">
        <v>142</v>
      </c>
      <c r="G714" s="171" t="s">
        <v>226</v>
      </c>
      <c r="H714" s="171" t="s">
        <v>226</v>
      </c>
      <c r="I714" s="171" t="s">
        <v>142</v>
      </c>
      <c r="J714" s="173">
        <v>2006</v>
      </c>
      <c r="K714" s="174">
        <v>8805</v>
      </c>
      <c r="L714" s="211"/>
      <c r="M714" s="173" t="s">
        <v>139</v>
      </c>
      <c r="N714" s="173">
        <v>3</v>
      </c>
      <c r="O714" s="173">
        <v>1</v>
      </c>
      <c r="P714" s="173">
        <v>1</v>
      </c>
      <c r="Q714" s="173">
        <v>5</v>
      </c>
      <c r="R714" s="173">
        <v>0.2</v>
      </c>
      <c r="S714" s="175">
        <v>2000</v>
      </c>
      <c r="T714" s="173">
        <v>25</v>
      </c>
      <c r="U714" s="173">
        <v>1</v>
      </c>
      <c r="V714" s="173">
        <v>11</v>
      </c>
      <c r="W714" s="211"/>
      <c r="X714" s="173">
        <v>0</v>
      </c>
      <c r="Y714" s="175">
        <v>0</v>
      </c>
      <c r="Z714" s="174">
        <f>S714*R714*K714*EXP(-Definitions!$E$4*tidycapex!V714)*U714</f>
        <v>3522000</v>
      </c>
      <c r="AA714" s="174">
        <f>CEILING(Z714/Definitions!$F$10,10)</f>
        <v>69060</v>
      </c>
      <c r="AB714" s="176">
        <v>1</v>
      </c>
      <c r="AC714" s="177" t="s">
        <v>576</v>
      </c>
      <c r="AD714" s="177" t="s">
        <v>577</v>
      </c>
    </row>
    <row r="715" spans="1:30" s="8" customFormat="1" ht="48" x14ac:dyDescent="0.25">
      <c r="A715" s="170">
        <v>546</v>
      </c>
      <c r="B715" s="171" t="s">
        <v>248</v>
      </c>
      <c r="C715" s="171" t="s">
        <v>92</v>
      </c>
      <c r="D715" s="172">
        <v>1</v>
      </c>
      <c r="E715" s="171" t="s">
        <v>249</v>
      </c>
      <c r="F715" s="171" t="s">
        <v>142</v>
      </c>
      <c r="G715" s="171" t="s">
        <v>217</v>
      </c>
      <c r="H715" s="171" t="s">
        <v>218</v>
      </c>
      <c r="I715" s="171" t="s">
        <v>142</v>
      </c>
      <c r="J715" s="173">
        <v>2006</v>
      </c>
      <c r="K715" s="174">
        <v>1</v>
      </c>
      <c r="L715" s="211"/>
      <c r="M715" s="173" t="s">
        <v>236</v>
      </c>
      <c r="N715" s="173">
        <v>0</v>
      </c>
      <c r="O715" s="173">
        <v>1</v>
      </c>
      <c r="P715" s="173">
        <v>1</v>
      </c>
      <c r="Q715" s="173">
        <v>8</v>
      </c>
      <c r="R715" s="173">
        <v>1</v>
      </c>
      <c r="S715" s="175">
        <v>6311760</v>
      </c>
      <c r="T715" s="173">
        <v>25</v>
      </c>
      <c r="U715" s="173">
        <v>0</v>
      </c>
      <c r="V715" s="173">
        <v>11</v>
      </c>
      <c r="W715" s="211"/>
      <c r="X715" s="173">
        <v>1</v>
      </c>
      <c r="Y715" s="175">
        <v>19600</v>
      </c>
      <c r="Z715" s="174">
        <f>S715*R715*K715*EXP(-Definitions!$E$4*tidycapex!V715)*U715</f>
        <v>0</v>
      </c>
      <c r="AA715" s="174">
        <f>CEILING(Z715/Definitions!$F$10,10)</f>
        <v>0</v>
      </c>
      <c r="AB715" s="176">
        <v>0</v>
      </c>
      <c r="AC715" s="177" t="s">
        <v>271</v>
      </c>
      <c r="AD715" s="177" t="s">
        <v>573</v>
      </c>
    </row>
    <row r="716" spans="1:30" s="8" customFormat="1" ht="72" x14ac:dyDescent="0.25">
      <c r="A716" s="170">
        <v>547</v>
      </c>
      <c r="B716" s="171" t="s">
        <v>702</v>
      </c>
      <c r="C716" s="171" t="s">
        <v>92</v>
      </c>
      <c r="D716" s="172">
        <v>1</v>
      </c>
      <c r="E716" s="171" t="s">
        <v>249</v>
      </c>
      <c r="F716" s="171" t="s">
        <v>142</v>
      </c>
      <c r="G716" s="171" t="s">
        <v>265</v>
      </c>
      <c r="H716" s="171" t="s">
        <v>266</v>
      </c>
      <c r="I716" s="171" t="s">
        <v>142</v>
      </c>
      <c r="J716" s="173">
        <v>2006</v>
      </c>
      <c r="K716" s="174">
        <v>1</v>
      </c>
      <c r="L716" s="211"/>
      <c r="M716" s="173" t="s">
        <v>236</v>
      </c>
      <c r="N716" s="173">
        <v>0</v>
      </c>
      <c r="O716" s="173">
        <v>1</v>
      </c>
      <c r="P716" s="173">
        <v>1</v>
      </c>
      <c r="Q716" s="173">
        <v>5</v>
      </c>
      <c r="R716" s="173">
        <v>1</v>
      </c>
      <c r="S716" s="175">
        <v>832000</v>
      </c>
      <c r="T716" s="173">
        <v>25</v>
      </c>
      <c r="U716" s="173">
        <v>0</v>
      </c>
      <c r="V716" s="173">
        <v>2</v>
      </c>
      <c r="W716" s="211"/>
      <c r="X716" s="173">
        <v>1</v>
      </c>
      <c r="Y716" s="175">
        <v>143700</v>
      </c>
      <c r="Z716" s="174">
        <f>S716*R716*K716*EXP(-Definitions!$E$4*tidycapex!V716)*U716</f>
        <v>0</v>
      </c>
      <c r="AA716" s="174">
        <f>CEILING(Z716/Definitions!$F$10,10)</f>
        <v>0</v>
      </c>
      <c r="AB716" s="176">
        <v>2</v>
      </c>
      <c r="AC716" s="177" t="s">
        <v>267</v>
      </c>
      <c r="AD716" s="177" t="s">
        <v>268</v>
      </c>
    </row>
    <row r="717" spans="1:30" s="8" customFormat="1" ht="72" x14ac:dyDescent="0.25">
      <c r="A717" s="170">
        <v>547</v>
      </c>
      <c r="B717" s="171" t="s">
        <v>702</v>
      </c>
      <c r="C717" s="171" t="s">
        <v>92</v>
      </c>
      <c r="D717" s="172">
        <v>1</v>
      </c>
      <c r="E717" s="171" t="s">
        <v>249</v>
      </c>
      <c r="F717" s="171" t="s">
        <v>142</v>
      </c>
      <c r="G717" s="171" t="s">
        <v>265</v>
      </c>
      <c r="H717" s="171" t="s">
        <v>266</v>
      </c>
      <c r="I717" s="171" t="s">
        <v>142</v>
      </c>
      <c r="J717" s="173">
        <v>2006</v>
      </c>
      <c r="K717" s="174">
        <v>1</v>
      </c>
      <c r="L717" s="211"/>
      <c r="M717" s="173" t="s">
        <v>236</v>
      </c>
      <c r="N717" s="173">
        <v>0</v>
      </c>
      <c r="O717" s="173">
        <v>1</v>
      </c>
      <c r="P717" s="173">
        <v>1</v>
      </c>
      <c r="Q717" s="173">
        <v>5</v>
      </c>
      <c r="R717" s="173">
        <v>1</v>
      </c>
      <c r="S717" s="175">
        <v>832000</v>
      </c>
      <c r="T717" s="173">
        <v>25</v>
      </c>
      <c r="U717" s="173">
        <v>1</v>
      </c>
      <c r="V717" s="173">
        <v>0</v>
      </c>
      <c r="W717" s="211"/>
      <c r="X717" s="173">
        <v>1</v>
      </c>
      <c r="Y717" s="175"/>
      <c r="Z717" s="174">
        <f>S717*R717*K717*EXP(-Definitions!$E$4*tidycapex!V717)*U717</f>
        <v>832000</v>
      </c>
      <c r="AA717" s="174">
        <f>CEILING(Z717/Definitions!$F$10,10)</f>
        <v>16320</v>
      </c>
      <c r="AB717" s="176">
        <v>2</v>
      </c>
      <c r="AC717" s="177" t="s">
        <v>267</v>
      </c>
      <c r="AD717" s="177" t="s">
        <v>268</v>
      </c>
    </row>
    <row r="718" spans="1:30" s="8" customFormat="1" ht="72" x14ac:dyDescent="0.25">
      <c r="A718" s="170">
        <v>548</v>
      </c>
      <c r="B718" s="171" t="s">
        <v>269</v>
      </c>
      <c r="C718" s="171" t="s">
        <v>92</v>
      </c>
      <c r="D718" s="172" t="s">
        <v>236</v>
      </c>
      <c r="E718" s="171" t="s">
        <v>249</v>
      </c>
      <c r="F718" s="171" t="s">
        <v>142</v>
      </c>
      <c r="G718" s="171" t="s">
        <v>364</v>
      </c>
      <c r="H718" s="171" t="s">
        <v>364</v>
      </c>
      <c r="I718" s="171" t="s">
        <v>142</v>
      </c>
      <c r="J718" s="173">
        <v>2006</v>
      </c>
      <c r="K718" s="174">
        <v>1</v>
      </c>
      <c r="L718" s="211"/>
      <c r="M718" s="173" t="s">
        <v>236</v>
      </c>
      <c r="N718" s="173">
        <v>3</v>
      </c>
      <c r="O718" s="173">
        <v>2</v>
      </c>
      <c r="P718" s="173">
        <v>1</v>
      </c>
      <c r="Q718" s="173">
        <v>5</v>
      </c>
      <c r="R718" s="173">
        <v>1</v>
      </c>
      <c r="S718" s="175">
        <v>898200</v>
      </c>
      <c r="T718" s="173">
        <v>0</v>
      </c>
      <c r="U718" s="173">
        <v>1</v>
      </c>
      <c r="V718" s="173">
        <v>0</v>
      </c>
      <c r="W718" s="211"/>
      <c r="X718" s="173">
        <v>0</v>
      </c>
      <c r="Y718" s="175">
        <v>0</v>
      </c>
      <c r="Z718" s="174">
        <f>S718*R718*K718*EXP(-Definitions!$E$4*tidycapex!V718)*U718</f>
        <v>898200</v>
      </c>
      <c r="AA718" s="174">
        <f>CEILING(Z718/Definitions!$F$10,10)</f>
        <v>17620</v>
      </c>
      <c r="AB718" s="176">
        <v>1</v>
      </c>
      <c r="AC718" s="177" t="s">
        <v>413</v>
      </c>
      <c r="AD718" s="177" t="s">
        <v>414</v>
      </c>
    </row>
    <row r="719" spans="1:30" s="8" customFormat="1" ht="24" x14ac:dyDescent="0.25">
      <c r="A719" s="170">
        <v>549</v>
      </c>
      <c r="B719" s="171" t="s">
        <v>238</v>
      </c>
      <c r="C719" s="171" t="s">
        <v>92</v>
      </c>
      <c r="D719" s="172" t="s">
        <v>236</v>
      </c>
      <c r="E719" s="171" t="s">
        <v>249</v>
      </c>
      <c r="F719" s="171" t="s">
        <v>142</v>
      </c>
      <c r="G719" s="171" t="s">
        <v>239</v>
      </c>
      <c r="H719" s="171" t="s">
        <v>524</v>
      </c>
      <c r="I719" s="171" t="s">
        <v>142</v>
      </c>
      <c r="J719" s="173">
        <v>2006</v>
      </c>
      <c r="K719" s="174">
        <v>1</v>
      </c>
      <c r="L719" s="211"/>
      <c r="M719" s="173" t="s">
        <v>236</v>
      </c>
      <c r="N719" s="173">
        <v>0</v>
      </c>
      <c r="O719" s="173">
        <v>1</v>
      </c>
      <c r="P719" s="173">
        <v>1</v>
      </c>
      <c r="Q719" s="173">
        <v>9</v>
      </c>
      <c r="R719" s="173">
        <v>1</v>
      </c>
      <c r="S719" s="175">
        <v>1071200</v>
      </c>
      <c r="T719" s="173">
        <v>0</v>
      </c>
      <c r="U719" s="173">
        <v>1</v>
      </c>
      <c r="V719" s="173">
        <v>0</v>
      </c>
      <c r="W719" s="211"/>
      <c r="X719" s="173">
        <v>0</v>
      </c>
      <c r="Y719" s="175">
        <v>0</v>
      </c>
      <c r="Z719" s="174">
        <f>S719*R719*K719*EXP(-Definitions!$E$4*tidycapex!V719)*U719</f>
        <v>1071200</v>
      </c>
      <c r="AA719" s="174">
        <f>CEILING(Z719/Definitions!$F$10,10)</f>
        <v>21010</v>
      </c>
      <c r="AB719" s="176">
        <v>1</v>
      </c>
      <c r="AC719" s="177" t="s">
        <v>240</v>
      </c>
      <c r="AD719" s="177" t="s">
        <v>241</v>
      </c>
    </row>
    <row r="720" spans="1:30" s="8" customFormat="1" ht="36" x14ac:dyDescent="0.25">
      <c r="A720" s="170">
        <v>550</v>
      </c>
      <c r="B720" s="171" t="s">
        <v>242</v>
      </c>
      <c r="C720" s="171" t="s">
        <v>92</v>
      </c>
      <c r="D720" s="172" t="s">
        <v>236</v>
      </c>
      <c r="E720" s="171" t="s">
        <v>249</v>
      </c>
      <c r="F720" s="171" t="s">
        <v>142</v>
      </c>
      <c r="G720" s="171" t="s">
        <v>243</v>
      </c>
      <c r="H720" s="171" t="s">
        <v>524</v>
      </c>
      <c r="I720" s="171" t="s">
        <v>142</v>
      </c>
      <c r="J720" s="173">
        <v>2006</v>
      </c>
      <c r="K720" s="174">
        <v>1</v>
      </c>
      <c r="L720" s="211"/>
      <c r="M720" s="173" t="s">
        <v>236</v>
      </c>
      <c r="N720" s="173">
        <v>0</v>
      </c>
      <c r="O720" s="173">
        <v>1</v>
      </c>
      <c r="P720" s="173">
        <v>1</v>
      </c>
      <c r="Q720" s="173">
        <v>9</v>
      </c>
      <c r="R720" s="173">
        <v>1</v>
      </c>
      <c r="S720" s="175">
        <v>1178300</v>
      </c>
      <c r="T720" s="173">
        <v>0</v>
      </c>
      <c r="U720" s="173">
        <v>1</v>
      </c>
      <c r="V720" s="173">
        <v>0</v>
      </c>
      <c r="W720" s="211"/>
      <c r="X720" s="173">
        <v>0</v>
      </c>
      <c r="Y720" s="175">
        <v>0</v>
      </c>
      <c r="Z720" s="174">
        <f>S720*R720*K720*EXP(-Definitions!$E$4*tidycapex!V720)*U720</f>
        <v>1178300</v>
      </c>
      <c r="AA720" s="174">
        <f>CEILING(Z720/Definitions!$F$10,10)</f>
        <v>23110</v>
      </c>
      <c r="AB720" s="176">
        <v>1</v>
      </c>
      <c r="AC720" s="177" t="s">
        <v>244</v>
      </c>
      <c r="AD720" s="177" t="s">
        <v>567</v>
      </c>
    </row>
    <row r="721" spans="1:30" s="8" customFormat="1" ht="48" x14ac:dyDescent="0.25">
      <c r="A721" s="170">
        <v>551</v>
      </c>
      <c r="B721" s="171" t="s">
        <v>245</v>
      </c>
      <c r="C721" s="171" t="s">
        <v>92</v>
      </c>
      <c r="D721" s="172" t="s">
        <v>236</v>
      </c>
      <c r="E721" s="171" t="s">
        <v>249</v>
      </c>
      <c r="F721" s="171" t="s">
        <v>142</v>
      </c>
      <c r="G721" s="171" t="s">
        <v>246</v>
      </c>
      <c r="H721" s="171" t="s">
        <v>524</v>
      </c>
      <c r="I721" s="171" t="s">
        <v>142</v>
      </c>
      <c r="J721" s="173">
        <v>2006</v>
      </c>
      <c r="K721" s="174">
        <v>1</v>
      </c>
      <c r="L721" s="211"/>
      <c r="M721" s="173" t="s">
        <v>236</v>
      </c>
      <c r="N721" s="173">
        <v>0</v>
      </c>
      <c r="O721" s="173">
        <v>1</v>
      </c>
      <c r="P721" s="173">
        <v>1</v>
      </c>
      <c r="Q721" s="173">
        <v>9</v>
      </c>
      <c r="R721" s="173">
        <v>1</v>
      </c>
      <c r="S721" s="175">
        <v>648100</v>
      </c>
      <c r="T721" s="173">
        <v>0</v>
      </c>
      <c r="U721" s="173">
        <v>1</v>
      </c>
      <c r="V721" s="173">
        <v>0</v>
      </c>
      <c r="W721" s="211"/>
      <c r="X721" s="173">
        <v>0</v>
      </c>
      <c r="Y721" s="175">
        <v>0</v>
      </c>
      <c r="Z721" s="174">
        <f>S721*R721*K721*EXP(-Definitions!$E$4*tidycapex!V721)*U721</f>
        <v>648100</v>
      </c>
      <c r="AA721" s="174">
        <f>CEILING(Z721/Definitions!$F$10,10)</f>
        <v>12710</v>
      </c>
      <c r="AB721" s="176">
        <v>1</v>
      </c>
      <c r="AC721" s="177" t="s">
        <v>247</v>
      </c>
      <c r="AD721" s="177" t="s">
        <v>568</v>
      </c>
    </row>
    <row r="722" spans="1:30" s="8" customFormat="1" ht="48" x14ac:dyDescent="0.25">
      <c r="A722" s="170">
        <v>552</v>
      </c>
      <c r="B722" s="171" t="s">
        <v>248</v>
      </c>
      <c r="C722" s="171" t="s">
        <v>112</v>
      </c>
      <c r="D722" s="172">
        <v>1</v>
      </c>
      <c r="E722" s="171" t="s">
        <v>249</v>
      </c>
      <c r="F722" s="171" t="s">
        <v>138</v>
      </c>
      <c r="G722" s="171" t="s">
        <v>217</v>
      </c>
      <c r="H722" s="171" t="s">
        <v>218</v>
      </c>
      <c r="I722" s="171" t="s">
        <v>138</v>
      </c>
      <c r="J722" s="173">
        <v>2009</v>
      </c>
      <c r="K722" s="174">
        <v>1</v>
      </c>
      <c r="L722" s="211"/>
      <c r="M722" s="173" t="s">
        <v>236</v>
      </c>
      <c r="N722" s="173">
        <v>0</v>
      </c>
      <c r="O722" s="173">
        <v>1</v>
      </c>
      <c r="P722" s="173">
        <v>1</v>
      </c>
      <c r="Q722" s="173">
        <v>8</v>
      </c>
      <c r="R722" s="173">
        <v>1</v>
      </c>
      <c r="S722" s="175">
        <v>24900</v>
      </c>
      <c r="T722" s="173">
        <v>25</v>
      </c>
      <c r="U722" s="173">
        <v>1</v>
      </c>
      <c r="V722" s="173">
        <v>11</v>
      </c>
      <c r="W722" s="211"/>
      <c r="X722" s="173">
        <v>0</v>
      </c>
      <c r="Y722" s="175">
        <v>0</v>
      </c>
      <c r="Z722" s="174">
        <f>S722*R722*K722*EXP(-Definitions!$E$4*tidycapex!V722)*U722</f>
        <v>24900</v>
      </c>
      <c r="AA722" s="174">
        <f>CEILING(Z722/Definitions!$F$10,10)</f>
        <v>490</v>
      </c>
      <c r="AB722" s="176">
        <v>1</v>
      </c>
      <c r="AC722" s="177" t="s">
        <v>250</v>
      </c>
      <c r="AD722" s="177" t="s">
        <v>569</v>
      </c>
    </row>
    <row r="723" spans="1:30" s="8" customFormat="1" ht="36" x14ac:dyDescent="0.25">
      <c r="A723" s="170">
        <v>553</v>
      </c>
      <c r="B723" s="171" t="s">
        <v>251</v>
      </c>
      <c r="C723" s="171" t="s">
        <v>112</v>
      </c>
      <c r="D723" s="172">
        <v>1</v>
      </c>
      <c r="E723" s="171" t="s">
        <v>249</v>
      </c>
      <c r="F723" s="171" t="s">
        <v>138</v>
      </c>
      <c r="G723" s="171" t="s">
        <v>217</v>
      </c>
      <c r="H723" s="171" t="s">
        <v>218</v>
      </c>
      <c r="I723" s="171" t="s">
        <v>138</v>
      </c>
      <c r="J723" s="173">
        <v>2009</v>
      </c>
      <c r="K723" s="174">
        <v>1</v>
      </c>
      <c r="L723" s="211"/>
      <c r="M723" s="173" t="s">
        <v>236</v>
      </c>
      <c r="N723" s="173">
        <v>0</v>
      </c>
      <c r="O723" s="173">
        <v>1</v>
      </c>
      <c r="P723" s="173">
        <v>1</v>
      </c>
      <c r="Q723" s="173">
        <v>3</v>
      </c>
      <c r="R723" s="173">
        <v>1</v>
      </c>
      <c r="S723" s="175">
        <v>500000</v>
      </c>
      <c r="T723" s="173">
        <v>25</v>
      </c>
      <c r="U723" s="173">
        <v>1</v>
      </c>
      <c r="V723" s="173">
        <v>0</v>
      </c>
      <c r="W723" s="211"/>
      <c r="X723" s="173">
        <v>0</v>
      </c>
      <c r="Y723" s="175">
        <v>0</v>
      </c>
      <c r="Z723" s="174">
        <f>S723*R723*K723*EXP(-Definitions!$E$4*tidycapex!V723)*U723</f>
        <v>500000</v>
      </c>
      <c r="AA723" s="174">
        <f>CEILING(Z723/Definitions!$F$10,10)</f>
        <v>9810</v>
      </c>
      <c r="AB723" s="176">
        <v>1</v>
      </c>
      <c r="AC723" s="177" t="s">
        <v>570</v>
      </c>
      <c r="AD723" s="177" t="s">
        <v>571</v>
      </c>
    </row>
    <row r="724" spans="1:30" s="8" customFormat="1" ht="108" x14ac:dyDescent="0.25">
      <c r="A724" s="170">
        <v>554</v>
      </c>
      <c r="B724" s="171" t="s">
        <v>252</v>
      </c>
      <c r="C724" s="171" t="s">
        <v>112</v>
      </c>
      <c r="D724" s="172">
        <v>1</v>
      </c>
      <c r="E724" s="171" t="s">
        <v>249</v>
      </c>
      <c r="F724" s="171" t="s">
        <v>138</v>
      </c>
      <c r="G724" s="171" t="s">
        <v>364</v>
      </c>
      <c r="H724" s="171" t="s">
        <v>364</v>
      </c>
      <c r="I724" s="171" t="s">
        <v>138</v>
      </c>
      <c r="J724" s="173">
        <v>2009</v>
      </c>
      <c r="K724" s="174">
        <v>1300</v>
      </c>
      <c r="L724" s="211"/>
      <c r="M724" s="173" t="s">
        <v>139</v>
      </c>
      <c r="N724" s="173">
        <v>0</v>
      </c>
      <c r="O724" s="173">
        <v>1</v>
      </c>
      <c r="P724" s="173">
        <v>1</v>
      </c>
      <c r="Q724" s="173">
        <v>5</v>
      </c>
      <c r="R724" s="173">
        <v>1</v>
      </c>
      <c r="S724" s="175">
        <v>1000</v>
      </c>
      <c r="T724" s="173">
        <v>0</v>
      </c>
      <c r="U724" s="173">
        <v>1</v>
      </c>
      <c r="V724" s="173">
        <v>0</v>
      </c>
      <c r="W724" s="211"/>
      <c r="X724" s="173">
        <v>0</v>
      </c>
      <c r="Y724" s="175">
        <v>0</v>
      </c>
      <c r="Z724" s="174">
        <f>S724*R724*K724*EXP(-Definitions!$E$4*tidycapex!V724)*U724</f>
        <v>1300000</v>
      </c>
      <c r="AA724" s="174">
        <f>CEILING(Z724/Definitions!$F$10,10)</f>
        <v>25500</v>
      </c>
      <c r="AB724" s="176">
        <v>1</v>
      </c>
      <c r="AC724" s="177" t="s">
        <v>253</v>
      </c>
      <c r="AD724" s="177" t="s">
        <v>254</v>
      </c>
    </row>
    <row r="725" spans="1:30" s="8" customFormat="1" ht="24" x14ac:dyDescent="0.25">
      <c r="A725" s="170">
        <v>555</v>
      </c>
      <c r="B725" s="171" t="s">
        <v>238</v>
      </c>
      <c r="C725" s="171" t="s">
        <v>112</v>
      </c>
      <c r="D725" s="172" t="s">
        <v>236</v>
      </c>
      <c r="E725" s="171" t="s">
        <v>249</v>
      </c>
      <c r="F725" s="171" t="s">
        <v>138</v>
      </c>
      <c r="G725" s="171" t="s">
        <v>239</v>
      </c>
      <c r="H725" s="171" t="s">
        <v>524</v>
      </c>
      <c r="I725" s="171" t="s">
        <v>138</v>
      </c>
      <c r="J725" s="173">
        <v>2009</v>
      </c>
      <c r="K725" s="174">
        <v>1</v>
      </c>
      <c r="L725" s="211"/>
      <c r="M725" s="173" t="s">
        <v>236</v>
      </c>
      <c r="N725" s="173">
        <v>0</v>
      </c>
      <c r="O725" s="173">
        <v>1</v>
      </c>
      <c r="P725" s="173">
        <v>1</v>
      </c>
      <c r="Q725" s="173">
        <v>9</v>
      </c>
      <c r="R725" s="173">
        <v>1</v>
      </c>
      <c r="S725" s="175">
        <v>180000</v>
      </c>
      <c r="T725" s="173">
        <v>0</v>
      </c>
      <c r="U725" s="173">
        <v>1</v>
      </c>
      <c r="V725" s="173">
        <v>0</v>
      </c>
      <c r="W725" s="211"/>
      <c r="X725" s="173">
        <v>0</v>
      </c>
      <c r="Y725" s="175">
        <v>0</v>
      </c>
      <c r="Z725" s="174">
        <f>S725*R725*K725*EXP(-Definitions!$E$4*tidycapex!V725)*U725</f>
        <v>180000</v>
      </c>
      <c r="AA725" s="174">
        <f>CEILING(Z725/Definitions!$F$10,10)</f>
        <v>3530</v>
      </c>
      <c r="AB725" s="176">
        <v>1</v>
      </c>
      <c r="AC725" s="177" t="s">
        <v>240</v>
      </c>
      <c r="AD725" s="177" t="s">
        <v>241</v>
      </c>
    </row>
    <row r="726" spans="1:30" s="8" customFormat="1" ht="36" x14ac:dyDescent="0.25">
      <c r="A726" s="170">
        <v>556</v>
      </c>
      <c r="B726" s="171" t="s">
        <v>242</v>
      </c>
      <c r="C726" s="171" t="s">
        <v>112</v>
      </c>
      <c r="D726" s="172" t="s">
        <v>236</v>
      </c>
      <c r="E726" s="171" t="s">
        <v>249</v>
      </c>
      <c r="F726" s="171" t="s">
        <v>138</v>
      </c>
      <c r="G726" s="171" t="s">
        <v>243</v>
      </c>
      <c r="H726" s="171" t="s">
        <v>524</v>
      </c>
      <c r="I726" s="171" t="s">
        <v>138</v>
      </c>
      <c r="J726" s="173">
        <v>2009</v>
      </c>
      <c r="K726" s="174">
        <v>1</v>
      </c>
      <c r="L726" s="211"/>
      <c r="M726" s="173" t="s">
        <v>236</v>
      </c>
      <c r="N726" s="173">
        <v>0</v>
      </c>
      <c r="O726" s="173">
        <v>1</v>
      </c>
      <c r="P726" s="173">
        <v>1</v>
      </c>
      <c r="Q726" s="173">
        <v>9</v>
      </c>
      <c r="R726" s="173">
        <v>1</v>
      </c>
      <c r="S726" s="175">
        <v>198000</v>
      </c>
      <c r="T726" s="173">
        <v>0</v>
      </c>
      <c r="U726" s="173">
        <v>1</v>
      </c>
      <c r="V726" s="173">
        <v>0</v>
      </c>
      <c r="W726" s="211"/>
      <c r="X726" s="173">
        <v>0</v>
      </c>
      <c r="Y726" s="175">
        <v>0</v>
      </c>
      <c r="Z726" s="174">
        <f>S726*R726*K726*EXP(-Definitions!$E$4*tidycapex!V726)*U726</f>
        <v>198000</v>
      </c>
      <c r="AA726" s="174">
        <f>CEILING(Z726/Definitions!$F$10,10)</f>
        <v>3890</v>
      </c>
      <c r="AB726" s="176">
        <v>1</v>
      </c>
      <c r="AC726" s="177" t="s">
        <v>244</v>
      </c>
      <c r="AD726" s="177" t="s">
        <v>567</v>
      </c>
    </row>
    <row r="727" spans="1:30" s="8" customFormat="1" ht="48" x14ac:dyDescent="0.25">
      <c r="A727" s="170">
        <v>557</v>
      </c>
      <c r="B727" s="171" t="s">
        <v>245</v>
      </c>
      <c r="C727" s="171" t="s">
        <v>112</v>
      </c>
      <c r="D727" s="172" t="s">
        <v>236</v>
      </c>
      <c r="E727" s="171" t="s">
        <v>249</v>
      </c>
      <c r="F727" s="171" t="s">
        <v>138</v>
      </c>
      <c r="G727" s="171" t="s">
        <v>246</v>
      </c>
      <c r="H727" s="171" t="s">
        <v>524</v>
      </c>
      <c r="I727" s="171" t="s">
        <v>138</v>
      </c>
      <c r="J727" s="173">
        <v>2009</v>
      </c>
      <c r="K727" s="174">
        <v>1</v>
      </c>
      <c r="L727" s="211"/>
      <c r="M727" s="173" t="s">
        <v>236</v>
      </c>
      <c r="N727" s="173">
        <v>0</v>
      </c>
      <c r="O727" s="173">
        <v>1</v>
      </c>
      <c r="P727" s="173">
        <v>1</v>
      </c>
      <c r="Q727" s="173">
        <v>9</v>
      </c>
      <c r="R727" s="173">
        <v>1</v>
      </c>
      <c r="S727" s="175">
        <v>108900</v>
      </c>
      <c r="T727" s="173">
        <v>0</v>
      </c>
      <c r="U727" s="173">
        <v>1</v>
      </c>
      <c r="V727" s="173">
        <v>0</v>
      </c>
      <c r="W727" s="211"/>
      <c r="X727" s="173">
        <v>0</v>
      </c>
      <c r="Y727" s="175">
        <v>0</v>
      </c>
      <c r="Z727" s="174">
        <f>S727*R727*K727*EXP(-Definitions!$E$4*tidycapex!V727)*U727</f>
        <v>108900</v>
      </c>
      <c r="AA727" s="174">
        <f>CEILING(Z727/Definitions!$F$10,10)</f>
        <v>2140</v>
      </c>
      <c r="AB727" s="176">
        <v>1</v>
      </c>
      <c r="AC727" s="177" t="s">
        <v>247</v>
      </c>
      <c r="AD727" s="177" t="s">
        <v>568</v>
      </c>
    </row>
    <row r="728" spans="1:30" s="8" customFormat="1" ht="24" x14ac:dyDescent="0.25">
      <c r="A728" s="170">
        <v>558</v>
      </c>
      <c r="B728" s="171" t="s">
        <v>252</v>
      </c>
      <c r="C728" s="171" t="s">
        <v>104</v>
      </c>
      <c r="D728" s="172">
        <v>1</v>
      </c>
      <c r="E728" s="171" t="s">
        <v>249</v>
      </c>
      <c r="F728" s="171" t="s">
        <v>138</v>
      </c>
      <c r="G728" s="171" t="s">
        <v>364</v>
      </c>
      <c r="H728" s="171" t="s">
        <v>364</v>
      </c>
      <c r="I728" s="171" t="s">
        <v>138</v>
      </c>
      <c r="J728" s="173">
        <v>2009</v>
      </c>
      <c r="K728" s="174">
        <v>37275</v>
      </c>
      <c r="L728" s="211"/>
      <c r="M728" s="173" t="s">
        <v>139</v>
      </c>
      <c r="N728" s="173">
        <v>0</v>
      </c>
      <c r="O728" s="173">
        <v>1</v>
      </c>
      <c r="P728" s="173">
        <v>1</v>
      </c>
      <c r="Q728" s="173">
        <v>5</v>
      </c>
      <c r="R728" s="173">
        <v>0.02</v>
      </c>
      <c r="S728" s="175">
        <v>5000</v>
      </c>
      <c r="T728" s="173">
        <v>0</v>
      </c>
      <c r="U728" s="173">
        <v>1</v>
      </c>
      <c r="V728" s="173">
        <v>0</v>
      </c>
      <c r="W728" s="211"/>
      <c r="X728" s="173">
        <v>0</v>
      </c>
      <c r="Y728" s="175">
        <v>0</v>
      </c>
      <c r="Z728" s="174">
        <f>S728*R728*K728*EXP(-Definitions!$E$4*tidycapex!V728)*U728</f>
        <v>3727500</v>
      </c>
      <c r="AA728" s="174">
        <f>CEILING(Z728/Definitions!$F$10,10)</f>
        <v>73090</v>
      </c>
      <c r="AB728" s="176">
        <v>1</v>
      </c>
      <c r="AC728" s="177" t="s">
        <v>247</v>
      </c>
      <c r="AD728" s="177" t="s">
        <v>568</v>
      </c>
    </row>
    <row r="729" spans="1:30" s="8" customFormat="1" ht="24" x14ac:dyDescent="0.25">
      <c r="A729" s="170">
        <v>559</v>
      </c>
      <c r="B729" s="171" t="s">
        <v>238</v>
      </c>
      <c r="C729" s="171" t="s">
        <v>104</v>
      </c>
      <c r="D729" s="172" t="s">
        <v>236</v>
      </c>
      <c r="E729" s="171" t="s">
        <v>249</v>
      </c>
      <c r="F729" s="171" t="s">
        <v>138</v>
      </c>
      <c r="G729" s="171" t="s">
        <v>239</v>
      </c>
      <c r="H729" s="171" t="s">
        <v>524</v>
      </c>
      <c r="I729" s="171" t="s">
        <v>138</v>
      </c>
      <c r="J729" s="173">
        <v>2009</v>
      </c>
      <c r="K729" s="174">
        <v>1</v>
      </c>
      <c r="L729" s="211"/>
      <c r="M729" s="173" t="s">
        <v>236</v>
      </c>
      <c r="N729" s="173">
        <v>0</v>
      </c>
      <c r="O729" s="173">
        <v>1</v>
      </c>
      <c r="P729" s="173">
        <v>1</v>
      </c>
      <c r="Q729" s="173">
        <v>9</v>
      </c>
      <c r="R729" s="173">
        <v>1</v>
      </c>
      <c r="S729" s="175">
        <v>372800</v>
      </c>
      <c r="T729" s="173">
        <v>0</v>
      </c>
      <c r="U729" s="173">
        <v>1</v>
      </c>
      <c r="V729" s="173">
        <v>0</v>
      </c>
      <c r="W729" s="211"/>
      <c r="X729" s="173">
        <v>0</v>
      </c>
      <c r="Y729" s="175">
        <v>0</v>
      </c>
      <c r="Z729" s="174">
        <f>S729*R729*K729*EXP(-Definitions!$E$4*tidycapex!V729)*U729</f>
        <v>372800</v>
      </c>
      <c r="AA729" s="174">
        <f>CEILING(Z729/Definitions!$F$10,10)</f>
        <v>7310</v>
      </c>
      <c r="AB729" s="176">
        <v>1</v>
      </c>
      <c r="AC729" s="177" t="s">
        <v>240</v>
      </c>
      <c r="AD729" s="177" t="s">
        <v>241</v>
      </c>
    </row>
    <row r="730" spans="1:30" s="8" customFormat="1" ht="36" x14ac:dyDescent="0.25">
      <c r="A730" s="170">
        <v>560</v>
      </c>
      <c r="B730" s="171" t="s">
        <v>242</v>
      </c>
      <c r="C730" s="171" t="s">
        <v>104</v>
      </c>
      <c r="D730" s="172" t="s">
        <v>236</v>
      </c>
      <c r="E730" s="171" t="s">
        <v>249</v>
      </c>
      <c r="F730" s="171" t="s">
        <v>138</v>
      </c>
      <c r="G730" s="171" t="s">
        <v>243</v>
      </c>
      <c r="H730" s="171" t="s">
        <v>524</v>
      </c>
      <c r="I730" s="171" t="s">
        <v>138</v>
      </c>
      <c r="J730" s="173">
        <v>2009</v>
      </c>
      <c r="K730" s="174">
        <v>1</v>
      </c>
      <c r="L730" s="211"/>
      <c r="M730" s="173" t="s">
        <v>236</v>
      </c>
      <c r="N730" s="173">
        <v>0</v>
      </c>
      <c r="O730" s="173">
        <v>1</v>
      </c>
      <c r="P730" s="173">
        <v>1</v>
      </c>
      <c r="Q730" s="173">
        <v>9</v>
      </c>
      <c r="R730" s="173">
        <v>1</v>
      </c>
      <c r="S730" s="175">
        <v>410100</v>
      </c>
      <c r="T730" s="173">
        <v>0</v>
      </c>
      <c r="U730" s="173">
        <v>1</v>
      </c>
      <c r="V730" s="173">
        <v>0</v>
      </c>
      <c r="W730" s="211"/>
      <c r="X730" s="173">
        <v>0</v>
      </c>
      <c r="Y730" s="175">
        <v>0</v>
      </c>
      <c r="Z730" s="174">
        <f>S730*R730*K730*EXP(-Definitions!$E$4*tidycapex!V730)*U730</f>
        <v>410100</v>
      </c>
      <c r="AA730" s="174">
        <f>CEILING(Z730/Definitions!$F$10,10)</f>
        <v>8050</v>
      </c>
      <c r="AB730" s="176">
        <v>1</v>
      </c>
      <c r="AC730" s="177" t="s">
        <v>244</v>
      </c>
      <c r="AD730" s="177" t="s">
        <v>567</v>
      </c>
    </row>
    <row r="731" spans="1:30" s="8" customFormat="1" ht="48" x14ac:dyDescent="0.25">
      <c r="A731" s="170">
        <v>561</v>
      </c>
      <c r="B731" s="171" t="s">
        <v>245</v>
      </c>
      <c r="C731" s="171" t="s">
        <v>104</v>
      </c>
      <c r="D731" s="172" t="s">
        <v>236</v>
      </c>
      <c r="E731" s="171" t="s">
        <v>249</v>
      </c>
      <c r="F731" s="171" t="s">
        <v>138</v>
      </c>
      <c r="G731" s="171" t="s">
        <v>246</v>
      </c>
      <c r="H731" s="171" t="s">
        <v>524</v>
      </c>
      <c r="I731" s="171" t="s">
        <v>138</v>
      </c>
      <c r="J731" s="173">
        <v>2009</v>
      </c>
      <c r="K731" s="174">
        <v>1</v>
      </c>
      <c r="L731" s="211"/>
      <c r="M731" s="173" t="s">
        <v>236</v>
      </c>
      <c r="N731" s="173">
        <v>0</v>
      </c>
      <c r="O731" s="173">
        <v>1</v>
      </c>
      <c r="P731" s="173">
        <v>1</v>
      </c>
      <c r="Q731" s="173">
        <v>9</v>
      </c>
      <c r="R731" s="173">
        <v>1</v>
      </c>
      <c r="S731" s="175">
        <v>225600</v>
      </c>
      <c r="T731" s="173">
        <v>0</v>
      </c>
      <c r="U731" s="173">
        <v>1</v>
      </c>
      <c r="V731" s="173">
        <v>0</v>
      </c>
      <c r="W731" s="211"/>
      <c r="X731" s="173">
        <v>0</v>
      </c>
      <c r="Y731" s="175">
        <v>0</v>
      </c>
      <c r="Z731" s="174">
        <f>S731*R731*K731*EXP(-Definitions!$E$4*tidycapex!V731)*U731</f>
        <v>225600</v>
      </c>
      <c r="AA731" s="174">
        <f>CEILING(Z731/Definitions!$F$10,10)</f>
        <v>4430</v>
      </c>
      <c r="AB731" s="176">
        <v>1</v>
      </c>
      <c r="AC731" s="177" t="s">
        <v>247</v>
      </c>
      <c r="AD731" s="177" t="s">
        <v>568</v>
      </c>
    </row>
    <row r="732" spans="1:30" s="8" customFormat="1" ht="48" x14ac:dyDescent="0.25">
      <c r="A732" s="170">
        <v>562</v>
      </c>
      <c r="B732" s="171" t="s">
        <v>248</v>
      </c>
      <c r="C732" s="171" t="s">
        <v>111</v>
      </c>
      <c r="D732" s="172">
        <v>1</v>
      </c>
      <c r="E732" s="171" t="s">
        <v>249</v>
      </c>
      <c r="F732" s="171" t="s">
        <v>142</v>
      </c>
      <c r="G732" s="171" t="s">
        <v>217</v>
      </c>
      <c r="H732" s="171" t="s">
        <v>218</v>
      </c>
      <c r="I732" s="171" t="s">
        <v>142</v>
      </c>
      <c r="J732" s="173">
        <v>2006</v>
      </c>
      <c r="K732" s="174">
        <v>1</v>
      </c>
      <c r="L732" s="211"/>
      <c r="M732" s="173" t="s">
        <v>236</v>
      </c>
      <c r="N732" s="173">
        <v>0</v>
      </c>
      <c r="O732" s="173">
        <v>1</v>
      </c>
      <c r="P732" s="173">
        <v>1</v>
      </c>
      <c r="Q732" s="173">
        <v>8</v>
      </c>
      <c r="R732" s="173">
        <v>1</v>
      </c>
      <c r="S732" s="175">
        <v>24900</v>
      </c>
      <c r="T732" s="173">
        <v>25</v>
      </c>
      <c r="U732" s="173">
        <v>1</v>
      </c>
      <c r="V732" s="173">
        <v>11</v>
      </c>
      <c r="W732" s="211"/>
      <c r="X732" s="173">
        <v>1</v>
      </c>
      <c r="Y732" s="175">
        <v>490</v>
      </c>
      <c r="Z732" s="174">
        <f>S732*R732*K732*EXP(-Definitions!$E$4*tidycapex!V732)*U732</f>
        <v>24900</v>
      </c>
      <c r="AA732" s="174">
        <f>CEILING(Z732/Definitions!$F$10,10)</f>
        <v>490</v>
      </c>
      <c r="AB732" s="176">
        <v>1</v>
      </c>
      <c r="AC732" s="177" t="s">
        <v>250</v>
      </c>
      <c r="AD732" s="177" t="s">
        <v>569</v>
      </c>
    </row>
    <row r="733" spans="1:30" s="8" customFormat="1" ht="36" x14ac:dyDescent="0.25">
      <c r="A733" s="170">
        <v>563</v>
      </c>
      <c r="B733" s="171" t="s">
        <v>251</v>
      </c>
      <c r="C733" s="171" t="s">
        <v>111</v>
      </c>
      <c r="D733" s="172">
        <v>1</v>
      </c>
      <c r="E733" s="171" t="s">
        <v>249</v>
      </c>
      <c r="F733" s="171" t="s">
        <v>142</v>
      </c>
      <c r="G733" s="171" t="s">
        <v>217</v>
      </c>
      <c r="H733" s="171" t="s">
        <v>218</v>
      </c>
      <c r="I733" s="171" t="s">
        <v>142</v>
      </c>
      <c r="J733" s="173">
        <v>2006</v>
      </c>
      <c r="K733" s="174">
        <v>1</v>
      </c>
      <c r="L733" s="211"/>
      <c r="M733" s="173" t="s">
        <v>236</v>
      </c>
      <c r="N733" s="173">
        <v>0</v>
      </c>
      <c r="O733" s="173">
        <v>1</v>
      </c>
      <c r="P733" s="173">
        <v>1</v>
      </c>
      <c r="Q733" s="173">
        <v>3</v>
      </c>
      <c r="R733" s="173">
        <v>1</v>
      </c>
      <c r="S733" s="175">
        <v>500000</v>
      </c>
      <c r="T733" s="173">
        <v>25</v>
      </c>
      <c r="U733" s="173">
        <v>1</v>
      </c>
      <c r="V733" s="173">
        <v>0</v>
      </c>
      <c r="W733" s="211"/>
      <c r="X733" s="173">
        <v>0</v>
      </c>
      <c r="Y733" s="175">
        <v>0</v>
      </c>
      <c r="Z733" s="174">
        <f>S733*R733*K733*EXP(-Definitions!$E$4*tidycapex!V733)*U733</f>
        <v>500000</v>
      </c>
      <c r="AA733" s="174">
        <f>CEILING(Z733/Definitions!$F$10,10)</f>
        <v>9810</v>
      </c>
      <c r="AB733" s="176">
        <v>1</v>
      </c>
      <c r="AC733" s="177" t="s">
        <v>570</v>
      </c>
      <c r="AD733" s="177" t="s">
        <v>571</v>
      </c>
    </row>
    <row r="734" spans="1:30" s="8" customFormat="1" ht="36" x14ac:dyDescent="0.25">
      <c r="A734" s="170">
        <v>564</v>
      </c>
      <c r="B734" s="171" t="s">
        <v>227</v>
      </c>
      <c r="C734" s="171" t="s">
        <v>111</v>
      </c>
      <c r="D734" s="172" t="s">
        <v>236</v>
      </c>
      <c r="E734" s="171" t="s">
        <v>249</v>
      </c>
      <c r="F734" s="171" t="s">
        <v>142</v>
      </c>
      <c r="G734" s="171" t="s">
        <v>228</v>
      </c>
      <c r="H734" s="171" t="s">
        <v>229</v>
      </c>
      <c r="I734" s="171" t="s">
        <v>142</v>
      </c>
      <c r="J734" s="173">
        <v>2006</v>
      </c>
      <c r="K734" s="174">
        <v>70</v>
      </c>
      <c r="L734" s="211"/>
      <c r="M734" s="173" t="s">
        <v>230</v>
      </c>
      <c r="N734" s="173">
        <v>5</v>
      </c>
      <c r="O734" s="173">
        <v>3</v>
      </c>
      <c r="P734" s="173">
        <v>0</v>
      </c>
      <c r="Q734" s="173">
        <v>6</v>
      </c>
      <c r="R734" s="173">
        <v>1</v>
      </c>
      <c r="S734" s="175">
        <v>5000</v>
      </c>
      <c r="T734" s="173">
        <v>0</v>
      </c>
      <c r="U734" s="173">
        <v>1</v>
      </c>
      <c r="V734" s="173">
        <v>0</v>
      </c>
      <c r="W734" s="211"/>
      <c r="X734" s="173">
        <v>0</v>
      </c>
      <c r="Y734" s="175">
        <v>0</v>
      </c>
      <c r="Z734" s="174">
        <f>S734*R734*K734*EXP(-Definitions!$E$4*tidycapex!V734)*U734</f>
        <v>350000</v>
      </c>
      <c r="AA734" s="174">
        <f>CEILING(Z734/Definitions!$F$10,10)</f>
        <v>6870</v>
      </c>
      <c r="AB734" s="176">
        <v>2</v>
      </c>
      <c r="AC734" s="177" t="s">
        <v>231</v>
      </c>
      <c r="AD734" s="177" t="s">
        <v>232</v>
      </c>
    </row>
    <row r="735" spans="1:30" s="8" customFormat="1" ht="108" x14ac:dyDescent="0.25">
      <c r="A735" s="170">
        <v>565</v>
      </c>
      <c r="B735" s="171" t="s">
        <v>252</v>
      </c>
      <c r="C735" s="171" t="s">
        <v>111</v>
      </c>
      <c r="D735" s="172">
        <v>1</v>
      </c>
      <c r="E735" s="171" t="s">
        <v>249</v>
      </c>
      <c r="F735" s="171" t="s">
        <v>142</v>
      </c>
      <c r="G735" s="171" t="s">
        <v>364</v>
      </c>
      <c r="H735" s="171" t="s">
        <v>364</v>
      </c>
      <c r="I735" s="171" t="s">
        <v>142</v>
      </c>
      <c r="J735" s="173">
        <v>2006</v>
      </c>
      <c r="K735" s="174">
        <v>360</v>
      </c>
      <c r="L735" s="211"/>
      <c r="M735" s="173" t="s">
        <v>139</v>
      </c>
      <c r="N735" s="173">
        <v>0</v>
      </c>
      <c r="O735" s="173">
        <v>1</v>
      </c>
      <c r="P735" s="173">
        <v>1</v>
      </c>
      <c r="Q735" s="173">
        <v>5</v>
      </c>
      <c r="R735" s="173">
        <v>1</v>
      </c>
      <c r="S735" s="175">
        <v>1000</v>
      </c>
      <c r="T735" s="173">
        <v>0</v>
      </c>
      <c r="U735" s="173">
        <v>1</v>
      </c>
      <c r="V735" s="173">
        <v>0</v>
      </c>
      <c r="W735" s="211"/>
      <c r="X735" s="173">
        <v>0</v>
      </c>
      <c r="Y735" s="175">
        <v>0</v>
      </c>
      <c r="Z735" s="174">
        <f>S735*R735*K735*EXP(-Definitions!$E$4*tidycapex!V735)*U735</f>
        <v>360000</v>
      </c>
      <c r="AA735" s="174">
        <f>CEILING(Z735/Definitions!$F$10,10)</f>
        <v>7060</v>
      </c>
      <c r="AB735" s="176">
        <v>1</v>
      </c>
      <c r="AC735" s="177" t="s">
        <v>253</v>
      </c>
      <c r="AD735" s="177" t="s">
        <v>254</v>
      </c>
    </row>
    <row r="736" spans="1:30" s="8" customFormat="1" ht="24" x14ac:dyDescent="0.25">
      <c r="A736" s="170">
        <v>566</v>
      </c>
      <c r="B736" s="171" t="s">
        <v>238</v>
      </c>
      <c r="C736" s="171" t="s">
        <v>111</v>
      </c>
      <c r="D736" s="172" t="s">
        <v>236</v>
      </c>
      <c r="E736" s="171" t="s">
        <v>249</v>
      </c>
      <c r="F736" s="171" t="s">
        <v>142</v>
      </c>
      <c r="G736" s="171" t="s">
        <v>239</v>
      </c>
      <c r="H736" s="171" t="s">
        <v>524</v>
      </c>
      <c r="I736" s="171" t="s">
        <v>142</v>
      </c>
      <c r="J736" s="173">
        <v>2006</v>
      </c>
      <c r="K736" s="174">
        <v>1</v>
      </c>
      <c r="L736" s="211"/>
      <c r="M736" s="173" t="s">
        <v>236</v>
      </c>
      <c r="N736" s="173">
        <v>0</v>
      </c>
      <c r="O736" s="173">
        <v>1</v>
      </c>
      <c r="P736" s="173">
        <v>1</v>
      </c>
      <c r="Q736" s="173">
        <v>9</v>
      </c>
      <c r="R736" s="173">
        <v>1</v>
      </c>
      <c r="S736" s="175">
        <v>121000</v>
      </c>
      <c r="T736" s="173">
        <v>0</v>
      </c>
      <c r="U736" s="173">
        <v>1</v>
      </c>
      <c r="V736" s="173">
        <v>0</v>
      </c>
      <c r="W736" s="211"/>
      <c r="X736" s="173">
        <v>0</v>
      </c>
      <c r="Y736" s="175">
        <v>0</v>
      </c>
      <c r="Z736" s="174">
        <f>S736*R736*K736*EXP(-Definitions!$E$4*tidycapex!V736)*U736</f>
        <v>121000</v>
      </c>
      <c r="AA736" s="174">
        <f>CEILING(Z736/Definitions!$F$10,10)</f>
        <v>2380</v>
      </c>
      <c r="AB736" s="176">
        <v>1</v>
      </c>
      <c r="AC736" s="177" t="s">
        <v>240</v>
      </c>
      <c r="AD736" s="177" t="s">
        <v>241</v>
      </c>
    </row>
    <row r="737" spans="1:30" s="8" customFormat="1" ht="36" x14ac:dyDescent="0.25">
      <c r="A737" s="170">
        <v>567</v>
      </c>
      <c r="B737" s="171" t="s">
        <v>242</v>
      </c>
      <c r="C737" s="171" t="s">
        <v>111</v>
      </c>
      <c r="D737" s="172" t="s">
        <v>236</v>
      </c>
      <c r="E737" s="171" t="s">
        <v>249</v>
      </c>
      <c r="F737" s="171" t="s">
        <v>142</v>
      </c>
      <c r="G737" s="171" t="s">
        <v>243</v>
      </c>
      <c r="H737" s="171" t="s">
        <v>524</v>
      </c>
      <c r="I737" s="171" t="s">
        <v>142</v>
      </c>
      <c r="J737" s="173">
        <v>2006</v>
      </c>
      <c r="K737" s="174">
        <v>1</v>
      </c>
      <c r="L737" s="211"/>
      <c r="M737" s="173" t="s">
        <v>236</v>
      </c>
      <c r="N737" s="173">
        <v>0</v>
      </c>
      <c r="O737" s="173">
        <v>1</v>
      </c>
      <c r="P737" s="173">
        <v>1</v>
      </c>
      <c r="Q737" s="173">
        <v>9</v>
      </c>
      <c r="R737" s="173">
        <v>1</v>
      </c>
      <c r="S737" s="175">
        <v>133100</v>
      </c>
      <c r="T737" s="173">
        <v>0</v>
      </c>
      <c r="U737" s="173">
        <v>1</v>
      </c>
      <c r="V737" s="173">
        <v>0</v>
      </c>
      <c r="W737" s="211"/>
      <c r="X737" s="173">
        <v>0</v>
      </c>
      <c r="Y737" s="175">
        <v>0</v>
      </c>
      <c r="Z737" s="174">
        <f>S737*R737*K737*EXP(-Definitions!$E$4*tidycapex!V737)*U737</f>
        <v>133100</v>
      </c>
      <c r="AA737" s="174">
        <f>CEILING(Z737/Definitions!$F$10,10)</f>
        <v>2610</v>
      </c>
      <c r="AB737" s="176">
        <v>1</v>
      </c>
      <c r="AC737" s="177" t="s">
        <v>244</v>
      </c>
      <c r="AD737" s="177" t="s">
        <v>567</v>
      </c>
    </row>
    <row r="738" spans="1:30" s="8" customFormat="1" ht="48" x14ac:dyDescent="0.25">
      <c r="A738" s="170">
        <v>568</v>
      </c>
      <c r="B738" s="171" t="s">
        <v>245</v>
      </c>
      <c r="C738" s="171" t="s">
        <v>111</v>
      </c>
      <c r="D738" s="172" t="s">
        <v>236</v>
      </c>
      <c r="E738" s="171" t="s">
        <v>249</v>
      </c>
      <c r="F738" s="171" t="s">
        <v>142</v>
      </c>
      <c r="G738" s="171" t="s">
        <v>246</v>
      </c>
      <c r="H738" s="171" t="s">
        <v>524</v>
      </c>
      <c r="I738" s="171" t="s">
        <v>142</v>
      </c>
      <c r="J738" s="173">
        <v>2006</v>
      </c>
      <c r="K738" s="174">
        <v>1</v>
      </c>
      <c r="L738" s="211"/>
      <c r="M738" s="173" t="s">
        <v>236</v>
      </c>
      <c r="N738" s="173">
        <v>0</v>
      </c>
      <c r="O738" s="173">
        <v>1</v>
      </c>
      <c r="P738" s="173">
        <v>1</v>
      </c>
      <c r="Q738" s="173">
        <v>9</v>
      </c>
      <c r="R738" s="173">
        <v>1</v>
      </c>
      <c r="S738" s="175">
        <v>73300</v>
      </c>
      <c r="T738" s="173">
        <v>0</v>
      </c>
      <c r="U738" s="173">
        <v>1</v>
      </c>
      <c r="V738" s="173">
        <v>0</v>
      </c>
      <c r="W738" s="211"/>
      <c r="X738" s="173">
        <v>0</v>
      </c>
      <c r="Y738" s="175">
        <v>0</v>
      </c>
      <c r="Z738" s="174">
        <f>S738*R738*K738*EXP(-Definitions!$E$4*tidycapex!V738)*U738</f>
        <v>73300</v>
      </c>
      <c r="AA738" s="174">
        <f>CEILING(Z738/Definitions!$F$10,10)</f>
        <v>1440</v>
      </c>
      <c r="AB738" s="176">
        <v>1</v>
      </c>
      <c r="AC738" s="177" t="s">
        <v>247</v>
      </c>
      <c r="AD738" s="177" t="s">
        <v>568</v>
      </c>
    </row>
    <row r="739" spans="1:30" s="8" customFormat="1" ht="48" x14ac:dyDescent="0.25">
      <c r="A739" s="170">
        <v>569</v>
      </c>
      <c r="B739" s="171" t="s">
        <v>615</v>
      </c>
      <c r="C739" s="171" t="s">
        <v>94</v>
      </c>
      <c r="D739" s="172" t="s">
        <v>225</v>
      </c>
      <c r="E739" s="171" t="s">
        <v>249</v>
      </c>
      <c r="F739" s="171" t="s">
        <v>142</v>
      </c>
      <c r="G739" s="171" t="s">
        <v>578</v>
      </c>
      <c r="H739" s="171" t="s">
        <v>257</v>
      </c>
      <c r="I739" s="171" t="s">
        <v>142</v>
      </c>
      <c r="J739" s="173">
        <v>2006</v>
      </c>
      <c r="K739" s="174">
        <v>10564</v>
      </c>
      <c r="L739" s="211"/>
      <c r="M739" s="173" t="s">
        <v>139</v>
      </c>
      <c r="N739" s="173">
        <v>5</v>
      </c>
      <c r="O739" s="173">
        <v>3</v>
      </c>
      <c r="P739" s="173">
        <v>0</v>
      </c>
      <c r="Q739" s="173">
        <v>4</v>
      </c>
      <c r="R739" s="173">
        <v>1</v>
      </c>
      <c r="S739" s="175">
        <v>4000</v>
      </c>
      <c r="T739" s="173">
        <v>0</v>
      </c>
      <c r="U739" s="173">
        <v>0</v>
      </c>
      <c r="V739" s="173">
        <v>0</v>
      </c>
      <c r="W739" s="211"/>
      <c r="X739" s="173">
        <v>1</v>
      </c>
      <c r="Y739" s="175">
        <v>730800</v>
      </c>
      <c r="Z739" s="174">
        <f>S739*R739*K739*EXP(-Definitions!$E$4*tidycapex!V739)*U739</f>
        <v>0</v>
      </c>
      <c r="AA739" s="174">
        <f>CEILING(Z739/Definitions!$F$10,10)</f>
        <v>0</v>
      </c>
      <c r="AB739" s="176">
        <v>2</v>
      </c>
      <c r="AC739" s="177" t="s">
        <v>426</v>
      </c>
      <c r="AD739" s="177" t="s">
        <v>616</v>
      </c>
    </row>
    <row r="740" spans="1:30" s="8" customFormat="1" ht="60" x14ac:dyDescent="0.25">
      <c r="A740" s="170">
        <v>570</v>
      </c>
      <c r="B740" s="171" t="s">
        <v>427</v>
      </c>
      <c r="C740" s="171" t="s">
        <v>94</v>
      </c>
      <c r="D740" s="172" t="s">
        <v>225</v>
      </c>
      <c r="E740" s="171" t="s">
        <v>249</v>
      </c>
      <c r="F740" s="171" t="s">
        <v>142</v>
      </c>
      <c r="G740" s="171" t="s">
        <v>195</v>
      </c>
      <c r="H740" s="171" t="s">
        <v>196</v>
      </c>
      <c r="I740" s="171" t="s">
        <v>142</v>
      </c>
      <c r="J740" s="173">
        <v>2006</v>
      </c>
      <c r="K740" s="174">
        <v>10564</v>
      </c>
      <c r="L740" s="211"/>
      <c r="M740" s="173" t="s">
        <v>139</v>
      </c>
      <c r="N740" s="173">
        <v>5</v>
      </c>
      <c r="O740" s="173">
        <v>3</v>
      </c>
      <c r="P740" s="173">
        <v>1</v>
      </c>
      <c r="Q740" s="173">
        <v>4</v>
      </c>
      <c r="R740" s="173">
        <v>0.5</v>
      </c>
      <c r="S740" s="175">
        <v>27000</v>
      </c>
      <c r="T740" s="173">
        <v>0</v>
      </c>
      <c r="U740" s="173">
        <v>0</v>
      </c>
      <c r="V740" s="173">
        <v>0</v>
      </c>
      <c r="W740" s="211"/>
      <c r="X740" s="173">
        <v>1</v>
      </c>
      <c r="Y740" s="175">
        <v>2885000</v>
      </c>
      <c r="Z740" s="174">
        <f>S740*R740*K740*EXP(-Definitions!$E$4*tidycapex!V740)*U740</f>
        <v>0</v>
      </c>
      <c r="AA740" s="174">
        <f>CEILING(Z740/Definitions!$F$10,10)</f>
        <v>0</v>
      </c>
      <c r="AB740" s="176">
        <v>1</v>
      </c>
      <c r="AC740" s="177" t="s">
        <v>617</v>
      </c>
      <c r="AD740" s="177" t="s">
        <v>618</v>
      </c>
    </row>
    <row r="741" spans="1:30" s="8" customFormat="1" ht="60" x14ac:dyDescent="0.25">
      <c r="A741" s="170">
        <v>571</v>
      </c>
      <c r="B741" s="171" t="s">
        <v>428</v>
      </c>
      <c r="C741" s="171" t="s">
        <v>94</v>
      </c>
      <c r="D741" s="172" t="s">
        <v>225</v>
      </c>
      <c r="E741" s="171" t="s">
        <v>249</v>
      </c>
      <c r="F741" s="171" t="s">
        <v>142</v>
      </c>
      <c r="G741" s="171" t="s">
        <v>211</v>
      </c>
      <c r="H741" s="171" t="s">
        <v>235</v>
      </c>
      <c r="I741" s="171" t="s">
        <v>142</v>
      </c>
      <c r="J741" s="173">
        <v>2006</v>
      </c>
      <c r="K741" s="174">
        <v>529</v>
      </c>
      <c r="L741" s="211"/>
      <c r="M741" s="173" t="s">
        <v>321</v>
      </c>
      <c r="N741" s="173">
        <v>5</v>
      </c>
      <c r="O741" s="173">
        <v>1</v>
      </c>
      <c r="P741" s="173">
        <v>1</v>
      </c>
      <c r="Q741" s="173">
        <v>5</v>
      </c>
      <c r="R741" s="173">
        <v>0.7</v>
      </c>
      <c r="S741" s="175">
        <v>138000</v>
      </c>
      <c r="T741" s="173">
        <v>30</v>
      </c>
      <c r="U741" s="173">
        <v>0</v>
      </c>
      <c r="V741" s="173">
        <v>0</v>
      </c>
      <c r="W741" s="211"/>
      <c r="X741" s="173">
        <v>1</v>
      </c>
      <c r="Y741" s="175">
        <v>35000</v>
      </c>
      <c r="Z741" s="174">
        <f>S741*R741*K741*EXP(-Definitions!$E$4*tidycapex!V741)*U741</f>
        <v>0</v>
      </c>
      <c r="AA741" s="174">
        <f>CEILING(Z741/Definitions!$F$10,10)</f>
        <v>0</v>
      </c>
      <c r="AB741" s="176">
        <v>1</v>
      </c>
      <c r="AC741" s="177" t="s">
        <v>619</v>
      </c>
      <c r="AD741" s="177" t="s">
        <v>620</v>
      </c>
    </row>
    <row r="742" spans="1:30" s="8" customFormat="1" ht="36" x14ac:dyDescent="0.25">
      <c r="A742" s="170">
        <v>571</v>
      </c>
      <c r="B742" s="171" t="s">
        <v>428</v>
      </c>
      <c r="C742" s="171" t="s">
        <v>94</v>
      </c>
      <c r="D742" s="172" t="s">
        <v>225</v>
      </c>
      <c r="E742" s="171" t="s">
        <v>249</v>
      </c>
      <c r="F742" s="171" t="s">
        <v>142</v>
      </c>
      <c r="G742" s="171" t="s">
        <v>211</v>
      </c>
      <c r="H742" s="171" t="s">
        <v>235</v>
      </c>
      <c r="I742" s="171" t="s">
        <v>142</v>
      </c>
      <c r="J742" s="173">
        <v>2006</v>
      </c>
      <c r="K742" s="174">
        <v>1</v>
      </c>
      <c r="L742" s="211"/>
      <c r="M742" s="173" t="s">
        <v>236</v>
      </c>
      <c r="N742" s="173">
        <v>5</v>
      </c>
      <c r="O742" s="173">
        <v>1</v>
      </c>
      <c r="P742" s="173">
        <v>1</v>
      </c>
      <c r="Q742" s="173">
        <v>5</v>
      </c>
      <c r="R742" s="173">
        <v>1</v>
      </c>
      <c r="S742" s="175">
        <v>138000</v>
      </c>
      <c r="T742" s="173">
        <v>30</v>
      </c>
      <c r="U742" s="173">
        <v>0</v>
      </c>
      <c r="V742" s="173">
        <v>5</v>
      </c>
      <c r="W742" s="211"/>
      <c r="X742" s="173">
        <v>1</v>
      </c>
      <c r="Y742" s="175">
        <v>1077500</v>
      </c>
      <c r="Z742" s="174">
        <f>S742*R742*K742*EXP(-Definitions!$E$4*tidycapex!V742)*U742</f>
        <v>0</v>
      </c>
      <c r="AA742" s="174">
        <f>CEILING(Z742/Definitions!$F$10,10)</f>
        <v>0</v>
      </c>
      <c r="AB742" s="176">
        <v>1</v>
      </c>
      <c r="AC742" s="177" t="s">
        <v>664</v>
      </c>
      <c r="AD742" s="177" t="s">
        <v>663</v>
      </c>
    </row>
    <row r="743" spans="1:30" s="8" customFormat="1" ht="60" x14ac:dyDescent="0.25">
      <c r="A743" s="170">
        <v>572</v>
      </c>
      <c r="B743" s="171" t="s">
        <v>429</v>
      </c>
      <c r="C743" s="171" t="s">
        <v>94</v>
      </c>
      <c r="D743" s="172" t="s">
        <v>225</v>
      </c>
      <c r="E743" s="171" t="s">
        <v>249</v>
      </c>
      <c r="F743" s="171" t="s">
        <v>142</v>
      </c>
      <c r="G743" s="171" t="s">
        <v>217</v>
      </c>
      <c r="H743" s="171" t="s">
        <v>218</v>
      </c>
      <c r="I743" s="171" t="s">
        <v>142</v>
      </c>
      <c r="J743" s="173">
        <v>2006</v>
      </c>
      <c r="K743" s="174">
        <v>10564</v>
      </c>
      <c r="L743" s="211"/>
      <c r="M743" s="173" t="s">
        <v>139</v>
      </c>
      <c r="N743" s="173">
        <v>5</v>
      </c>
      <c r="O743" s="173">
        <v>1</v>
      </c>
      <c r="P743" s="173">
        <v>1</v>
      </c>
      <c r="Q743" s="173">
        <v>5</v>
      </c>
      <c r="R743" s="173">
        <v>0.2</v>
      </c>
      <c r="S743" s="175">
        <v>3300</v>
      </c>
      <c r="T743" s="173">
        <v>0</v>
      </c>
      <c r="U743" s="173">
        <v>0</v>
      </c>
      <c r="V743" s="173">
        <v>0</v>
      </c>
      <c r="W743" s="211"/>
      <c r="X743" s="173">
        <v>1</v>
      </c>
      <c r="Y743" s="175">
        <v>109700</v>
      </c>
      <c r="Z743" s="174">
        <f>S743*R743*K743*EXP(-Definitions!$E$4*tidycapex!V743)*U743</f>
        <v>0</v>
      </c>
      <c r="AA743" s="174">
        <f>CEILING(Z743/Definitions!$F$10,10)</f>
        <v>0</v>
      </c>
      <c r="AB743" s="176">
        <v>1</v>
      </c>
      <c r="AC743" s="177" t="s">
        <v>621</v>
      </c>
      <c r="AD743" s="177" t="s">
        <v>622</v>
      </c>
    </row>
    <row r="744" spans="1:30" s="8" customFormat="1" ht="36" x14ac:dyDescent="0.25">
      <c r="A744" s="170">
        <v>573</v>
      </c>
      <c r="B744" s="171" t="s">
        <v>430</v>
      </c>
      <c r="C744" s="171" t="s">
        <v>94</v>
      </c>
      <c r="D744" s="172" t="s">
        <v>236</v>
      </c>
      <c r="E744" s="171" t="s">
        <v>249</v>
      </c>
      <c r="F744" s="171" t="s">
        <v>142</v>
      </c>
      <c r="G744" s="171" t="s">
        <v>228</v>
      </c>
      <c r="H744" s="171" t="s">
        <v>229</v>
      </c>
      <c r="I744" s="171" t="s">
        <v>142</v>
      </c>
      <c r="J744" s="173">
        <v>2006</v>
      </c>
      <c r="K744" s="174">
        <v>10564</v>
      </c>
      <c r="L744" s="211"/>
      <c r="M744" s="173" t="s">
        <v>139</v>
      </c>
      <c r="N744" s="173">
        <v>5</v>
      </c>
      <c r="O744" s="173">
        <v>1</v>
      </c>
      <c r="P744" s="173">
        <v>1</v>
      </c>
      <c r="Q744" s="173">
        <v>5</v>
      </c>
      <c r="R744" s="173">
        <v>0.4</v>
      </c>
      <c r="S744" s="175">
        <v>900</v>
      </c>
      <c r="T744" s="173">
        <v>0</v>
      </c>
      <c r="U744" s="173">
        <v>0</v>
      </c>
      <c r="V744" s="173">
        <v>0</v>
      </c>
      <c r="W744" s="211"/>
      <c r="X744" s="173">
        <v>1</v>
      </c>
      <c r="Y744" s="175">
        <v>83800</v>
      </c>
      <c r="Z744" s="174">
        <f>S744*R744*K744*EXP(-Definitions!$E$4*tidycapex!V744)*U744</f>
        <v>0</v>
      </c>
      <c r="AA744" s="174">
        <f>CEILING(Z744/Definitions!$F$10,10)</f>
        <v>0</v>
      </c>
      <c r="AB744" s="176">
        <v>1</v>
      </c>
      <c r="AC744" s="177" t="s">
        <v>623</v>
      </c>
      <c r="AD744" s="177" t="s">
        <v>624</v>
      </c>
    </row>
    <row r="745" spans="1:30" s="8" customFormat="1" ht="36" x14ac:dyDescent="0.25">
      <c r="A745" s="170">
        <v>574</v>
      </c>
      <c r="B745" s="171" t="s">
        <v>431</v>
      </c>
      <c r="C745" s="171" t="s">
        <v>94</v>
      </c>
      <c r="D745" s="172" t="s">
        <v>236</v>
      </c>
      <c r="E745" s="171" t="s">
        <v>249</v>
      </c>
      <c r="F745" s="171" t="s">
        <v>142</v>
      </c>
      <c r="G745" s="171" t="s">
        <v>226</v>
      </c>
      <c r="H745" s="171" t="s">
        <v>226</v>
      </c>
      <c r="I745" s="171" t="s">
        <v>142</v>
      </c>
      <c r="J745" s="173">
        <v>2006</v>
      </c>
      <c r="K745" s="174">
        <v>3521.3333333333335</v>
      </c>
      <c r="L745" s="211"/>
      <c r="M745" s="173" t="s">
        <v>139</v>
      </c>
      <c r="N745" s="173">
        <v>5</v>
      </c>
      <c r="O745" s="173">
        <v>1</v>
      </c>
      <c r="P745" s="173">
        <v>1</v>
      </c>
      <c r="Q745" s="173">
        <v>5</v>
      </c>
      <c r="R745" s="173">
        <v>1</v>
      </c>
      <c r="S745" s="175">
        <v>5500</v>
      </c>
      <c r="T745" s="173">
        <v>25</v>
      </c>
      <c r="U745" s="173">
        <v>0</v>
      </c>
      <c r="V745" s="173">
        <v>0</v>
      </c>
      <c r="W745" s="211"/>
      <c r="X745" s="173">
        <v>1</v>
      </c>
      <c r="Y745" s="175">
        <v>410920</v>
      </c>
      <c r="Z745" s="174">
        <f>S745*R745*K745*EXP(-Definitions!$E$4*tidycapex!V745)*U745</f>
        <v>0</v>
      </c>
      <c r="AA745" s="174">
        <f>CEILING(Z745/Definitions!$F$10,10)</f>
        <v>0</v>
      </c>
      <c r="AB745" s="176">
        <v>1</v>
      </c>
      <c r="AC745" s="177" t="s">
        <v>625</v>
      </c>
      <c r="AD745" s="177" t="s">
        <v>626</v>
      </c>
    </row>
    <row r="746" spans="1:30" s="8" customFormat="1" ht="36" x14ac:dyDescent="0.25">
      <c r="A746" s="170">
        <v>575</v>
      </c>
      <c r="B746" s="171" t="s">
        <v>683</v>
      </c>
      <c r="C746" s="171" t="s">
        <v>94</v>
      </c>
      <c r="D746" s="172" t="s">
        <v>236</v>
      </c>
      <c r="E746" s="171" t="s">
        <v>249</v>
      </c>
      <c r="F746" s="171" t="s">
        <v>142</v>
      </c>
      <c r="G746" s="171" t="s">
        <v>488</v>
      </c>
      <c r="H746" s="171" t="s">
        <v>485</v>
      </c>
      <c r="I746" s="171" t="s">
        <v>142</v>
      </c>
      <c r="J746" s="173">
        <v>2006</v>
      </c>
      <c r="K746" s="174">
        <v>10564</v>
      </c>
      <c r="L746" s="211"/>
      <c r="M746" s="173" t="s">
        <v>139</v>
      </c>
      <c r="N746" s="173">
        <v>5</v>
      </c>
      <c r="O746" s="173">
        <v>1</v>
      </c>
      <c r="P746" s="173">
        <v>1</v>
      </c>
      <c r="Q746" s="173">
        <v>1</v>
      </c>
      <c r="R746" s="173">
        <v>1</v>
      </c>
      <c r="S746" s="175">
        <v>4000</v>
      </c>
      <c r="T746" s="173">
        <v>0</v>
      </c>
      <c r="U746" s="173">
        <v>1</v>
      </c>
      <c r="V746" s="173">
        <v>10</v>
      </c>
      <c r="W746" s="211"/>
      <c r="X746" s="173">
        <v>0</v>
      </c>
      <c r="Y746" s="175">
        <v>0</v>
      </c>
      <c r="Z746" s="174">
        <f>S746*R746*K746*EXP(-Definitions!$E$4*tidycapex!V746)*U746</f>
        <v>42256000</v>
      </c>
      <c r="AA746" s="174">
        <f>CEILING(Z746/Definitions!$F$10,10)</f>
        <v>828550</v>
      </c>
      <c r="AB746" s="176">
        <v>3</v>
      </c>
      <c r="AC746" s="177"/>
      <c r="AD746" s="177"/>
    </row>
    <row r="747" spans="1:30" s="8" customFormat="1" ht="36" x14ac:dyDescent="0.25">
      <c r="A747" s="170">
        <v>576</v>
      </c>
      <c r="B747" s="171" t="s">
        <v>238</v>
      </c>
      <c r="C747" s="171" t="s">
        <v>94</v>
      </c>
      <c r="D747" s="172" t="s">
        <v>236</v>
      </c>
      <c r="E747" s="171" t="s">
        <v>249</v>
      </c>
      <c r="F747" s="171" t="s">
        <v>142</v>
      </c>
      <c r="G747" s="171" t="s">
        <v>239</v>
      </c>
      <c r="H747" s="171" t="s">
        <v>524</v>
      </c>
      <c r="I747" s="171" t="s">
        <v>142</v>
      </c>
      <c r="J747" s="173">
        <v>2006</v>
      </c>
      <c r="K747" s="174">
        <v>1</v>
      </c>
      <c r="L747" s="211"/>
      <c r="M747" s="173" t="s">
        <v>236</v>
      </c>
      <c r="N747" s="173">
        <v>0</v>
      </c>
      <c r="O747" s="173">
        <v>1</v>
      </c>
      <c r="P747" s="173">
        <v>1</v>
      </c>
      <c r="Q747" s="173">
        <v>9</v>
      </c>
      <c r="R747" s="173">
        <v>1</v>
      </c>
      <c r="S747" s="175">
        <v>4225600</v>
      </c>
      <c r="T747" s="173">
        <v>0</v>
      </c>
      <c r="U747" s="173">
        <v>1</v>
      </c>
      <c r="V747" s="173">
        <v>10</v>
      </c>
      <c r="W747" s="211"/>
      <c r="X747" s="173">
        <v>0</v>
      </c>
      <c r="Y747" s="175">
        <v>0</v>
      </c>
      <c r="Z747" s="174">
        <f>S747*R747*K747*EXP(-Definitions!$E$4*tidycapex!V747)*U747</f>
        <v>4225600</v>
      </c>
      <c r="AA747" s="174">
        <f>CEILING(Z747/Definitions!$F$10,10)</f>
        <v>82860</v>
      </c>
      <c r="AB747" s="176">
        <v>1</v>
      </c>
      <c r="AC747" s="177" t="s">
        <v>240</v>
      </c>
      <c r="AD747" s="177" t="s">
        <v>241</v>
      </c>
    </row>
    <row r="748" spans="1:30" s="8" customFormat="1" ht="36" x14ac:dyDescent="0.25">
      <c r="A748" s="170">
        <v>577</v>
      </c>
      <c r="B748" s="171" t="s">
        <v>242</v>
      </c>
      <c r="C748" s="171" t="s">
        <v>94</v>
      </c>
      <c r="D748" s="172" t="s">
        <v>236</v>
      </c>
      <c r="E748" s="171" t="s">
        <v>249</v>
      </c>
      <c r="F748" s="171" t="s">
        <v>142</v>
      </c>
      <c r="G748" s="171" t="s">
        <v>243</v>
      </c>
      <c r="H748" s="171" t="s">
        <v>524</v>
      </c>
      <c r="I748" s="171" t="s">
        <v>142</v>
      </c>
      <c r="J748" s="173">
        <v>2006</v>
      </c>
      <c r="K748" s="174">
        <v>1</v>
      </c>
      <c r="L748" s="211"/>
      <c r="M748" s="173" t="s">
        <v>236</v>
      </c>
      <c r="N748" s="173">
        <v>0</v>
      </c>
      <c r="O748" s="173">
        <v>1</v>
      </c>
      <c r="P748" s="173">
        <v>1</v>
      </c>
      <c r="Q748" s="173">
        <v>9</v>
      </c>
      <c r="R748" s="173">
        <v>1</v>
      </c>
      <c r="S748" s="175">
        <v>4648200</v>
      </c>
      <c r="T748" s="173">
        <v>0</v>
      </c>
      <c r="U748" s="173">
        <v>1</v>
      </c>
      <c r="V748" s="173">
        <v>10</v>
      </c>
      <c r="W748" s="211"/>
      <c r="X748" s="173">
        <v>0</v>
      </c>
      <c r="Y748" s="175">
        <v>0</v>
      </c>
      <c r="Z748" s="174">
        <f>S748*R748*K748*EXP(-Definitions!$E$4*tidycapex!V748)*U748</f>
        <v>4648200</v>
      </c>
      <c r="AA748" s="174">
        <f>CEILING(Z748/Definitions!$F$10,10)</f>
        <v>91150</v>
      </c>
      <c r="AB748" s="176">
        <v>1</v>
      </c>
      <c r="AC748" s="177" t="s">
        <v>244</v>
      </c>
      <c r="AD748" s="177" t="s">
        <v>567</v>
      </c>
    </row>
    <row r="749" spans="1:30" s="8" customFormat="1" ht="48" x14ac:dyDescent="0.25">
      <c r="A749" s="170">
        <v>578</v>
      </c>
      <c r="B749" s="171" t="s">
        <v>245</v>
      </c>
      <c r="C749" s="171" t="s">
        <v>94</v>
      </c>
      <c r="D749" s="172" t="s">
        <v>236</v>
      </c>
      <c r="E749" s="171" t="s">
        <v>249</v>
      </c>
      <c r="F749" s="171" t="s">
        <v>142</v>
      </c>
      <c r="G749" s="171" t="s">
        <v>246</v>
      </c>
      <c r="H749" s="171" t="s">
        <v>524</v>
      </c>
      <c r="I749" s="171" t="s">
        <v>142</v>
      </c>
      <c r="J749" s="173">
        <v>2006</v>
      </c>
      <c r="K749" s="174">
        <v>1</v>
      </c>
      <c r="L749" s="211"/>
      <c r="M749" s="173" t="s">
        <v>236</v>
      </c>
      <c r="N749" s="173">
        <v>0</v>
      </c>
      <c r="O749" s="173">
        <v>1</v>
      </c>
      <c r="P749" s="173">
        <v>1</v>
      </c>
      <c r="Q749" s="173">
        <v>9</v>
      </c>
      <c r="R749" s="173">
        <v>1</v>
      </c>
      <c r="S749" s="175">
        <v>2556500</v>
      </c>
      <c r="T749" s="173">
        <v>0</v>
      </c>
      <c r="U749" s="173">
        <v>1</v>
      </c>
      <c r="V749" s="173">
        <v>10</v>
      </c>
      <c r="W749" s="211"/>
      <c r="X749" s="173">
        <v>0</v>
      </c>
      <c r="Y749" s="175">
        <v>0</v>
      </c>
      <c r="Z749" s="174">
        <f>S749*R749*K749*EXP(-Definitions!$E$4*tidycapex!V749)*U749</f>
        <v>2556500</v>
      </c>
      <c r="AA749" s="174">
        <f>CEILING(Z749/Definitions!$F$10,10)</f>
        <v>50130</v>
      </c>
      <c r="AB749" s="176">
        <v>1</v>
      </c>
      <c r="AC749" s="177" t="s">
        <v>247</v>
      </c>
      <c r="AD749" s="177" t="s">
        <v>568</v>
      </c>
    </row>
    <row r="750" spans="1:30" s="8" customFormat="1" ht="60" x14ac:dyDescent="0.25">
      <c r="A750" s="170">
        <v>579</v>
      </c>
      <c r="B750" s="171" t="s">
        <v>262</v>
      </c>
      <c r="C750" s="171" t="s">
        <v>30</v>
      </c>
      <c r="D750" s="172">
        <v>1</v>
      </c>
      <c r="E750" s="171" t="s">
        <v>249</v>
      </c>
      <c r="F750" s="171" t="s">
        <v>142</v>
      </c>
      <c r="G750" s="171" t="s">
        <v>578</v>
      </c>
      <c r="H750" s="171" t="s">
        <v>257</v>
      </c>
      <c r="I750" s="171" t="s">
        <v>142</v>
      </c>
      <c r="J750" s="173">
        <v>2006</v>
      </c>
      <c r="K750" s="174">
        <v>13895</v>
      </c>
      <c r="L750" s="211"/>
      <c r="M750" s="173" t="s">
        <v>139</v>
      </c>
      <c r="N750" s="173">
        <v>2</v>
      </c>
      <c r="O750" s="173">
        <v>1</v>
      </c>
      <c r="P750" s="173">
        <v>0</v>
      </c>
      <c r="Q750" s="173">
        <v>2</v>
      </c>
      <c r="R750" s="173">
        <v>1</v>
      </c>
      <c r="S750" s="175">
        <v>4000</v>
      </c>
      <c r="T750" s="173">
        <v>0</v>
      </c>
      <c r="U750" s="173">
        <v>0.25</v>
      </c>
      <c r="V750" s="173">
        <v>0</v>
      </c>
      <c r="W750" s="211"/>
      <c r="X750" s="173">
        <v>1</v>
      </c>
      <c r="Y750" s="175">
        <v>403300</v>
      </c>
      <c r="Z750" s="174">
        <f>S750*R750*K750*EXP(-Definitions!$E$4*tidycapex!V750)*U750</f>
        <v>13895000</v>
      </c>
      <c r="AA750" s="174">
        <f>CEILING(Z750/Definitions!$F$10,10)</f>
        <v>272460</v>
      </c>
      <c r="AB750" s="176">
        <v>2</v>
      </c>
      <c r="AC750" s="177" t="s">
        <v>354</v>
      </c>
      <c r="AD750" s="177" t="s">
        <v>264</v>
      </c>
    </row>
    <row r="751" spans="1:30" s="8" customFormat="1" ht="48" x14ac:dyDescent="0.25">
      <c r="A751" s="170">
        <v>580</v>
      </c>
      <c r="B751" s="171" t="s">
        <v>248</v>
      </c>
      <c r="C751" s="171" t="s">
        <v>30</v>
      </c>
      <c r="D751" s="172">
        <v>1</v>
      </c>
      <c r="E751" s="171" t="s">
        <v>249</v>
      </c>
      <c r="F751" s="171" t="s">
        <v>142</v>
      </c>
      <c r="G751" s="171" t="s">
        <v>217</v>
      </c>
      <c r="H751" s="171" t="s">
        <v>218</v>
      </c>
      <c r="I751" s="171" t="s">
        <v>142</v>
      </c>
      <c r="J751" s="173">
        <v>2006</v>
      </c>
      <c r="K751" s="174">
        <v>1</v>
      </c>
      <c r="L751" s="211"/>
      <c r="M751" s="173" t="s">
        <v>236</v>
      </c>
      <c r="N751" s="173">
        <v>0</v>
      </c>
      <c r="O751" s="173">
        <v>1</v>
      </c>
      <c r="P751" s="173">
        <v>1</v>
      </c>
      <c r="Q751" s="173">
        <v>8</v>
      </c>
      <c r="R751" s="173">
        <v>1</v>
      </c>
      <c r="S751" s="175">
        <v>1031730</v>
      </c>
      <c r="T751" s="173">
        <v>25</v>
      </c>
      <c r="U751" s="173">
        <v>1</v>
      </c>
      <c r="V751" s="173">
        <v>11</v>
      </c>
      <c r="W751" s="211"/>
      <c r="X751" s="173">
        <v>0</v>
      </c>
      <c r="Y751" s="175">
        <v>0</v>
      </c>
      <c r="Z751" s="174">
        <f>S751*R751*K751*EXP(-Definitions!$E$4*tidycapex!V751)*U751</f>
        <v>1031730</v>
      </c>
      <c r="AA751" s="174">
        <f>CEILING(Z751/Definitions!$F$10,10)</f>
        <v>20230</v>
      </c>
      <c r="AB751" s="176">
        <v>1</v>
      </c>
      <c r="AC751" s="177" t="s">
        <v>250</v>
      </c>
      <c r="AD751" s="177" t="s">
        <v>569</v>
      </c>
    </row>
    <row r="752" spans="1:30" s="8" customFormat="1" ht="36" x14ac:dyDescent="0.25">
      <c r="A752" s="170">
        <v>581</v>
      </c>
      <c r="B752" s="171" t="s">
        <v>272</v>
      </c>
      <c r="C752" s="171" t="s">
        <v>30</v>
      </c>
      <c r="D752" s="172">
        <v>1</v>
      </c>
      <c r="E752" s="171" t="s">
        <v>249</v>
      </c>
      <c r="F752" s="171" t="s">
        <v>142</v>
      </c>
      <c r="G752" s="171" t="s">
        <v>265</v>
      </c>
      <c r="H752" s="171" t="s">
        <v>266</v>
      </c>
      <c r="I752" s="171" t="s">
        <v>142</v>
      </c>
      <c r="J752" s="173">
        <v>2006</v>
      </c>
      <c r="K752" s="174">
        <v>1</v>
      </c>
      <c r="L752" s="211"/>
      <c r="M752" s="173" t="s">
        <v>236</v>
      </c>
      <c r="N752" s="173">
        <v>0</v>
      </c>
      <c r="O752" s="173">
        <v>1</v>
      </c>
      <c r="P752" s="173">
        <v>1</v>
      </c>
      <c r="Q752" s="173">
        <v>1</v>
      </c>
      <c r="R752" s="173">
        <v>1</v>
      </c>
      <c r="S752" s="175">
        <v>30528600</v>
      </c>
      <c r="T752" s="173">
        <v>0</v>
      </c>
      <c r="U752" s="173">
        <v>0</v>
      </c>
      <c r="V752" s="173">
        <v>0</v>
      </c>
      <c r="W752" s="211"/>
      <c r="X752" s="173">
        <v>1</v>
      </c>
      <c r="Y752" s="175">
        <v>598600</v>
      </c>
      <c r="Z752" s="174">
        <f>S752*R752*K752*EXP(-Definitions!$E$4*tidycapex!V752)*U752</f>
        <v>0</v>
      </c>
      <c r="AA752" s="174">
        <f>CEILING(Z752/Definitions!$F$10,10)</f>
        <v>0</v>
      </c>
      <c r="AB752" s="176">
        <v>0</v>
      </c>
      <c r="AC752" s="177" t="s">
        <v>610</v>
      </c>
      <c r="AD752" s="177" t="s">
        <v>573</v>
      </c>
    </row>
    <row r="753" spans="1:30" s="8" customFormat="1" ht="84" x14ac:dyDescent="0.25">
      <c r="A753" s="170">
        <v>582</v>
      </c>
      <c r="B753" s="171" t="s">
        <v>269</v>
      </c>
      <c r="C753" s="171" t="s">
        <v>30</v>
      </c>
      <c r="D753" s="172" t="s">
        <v>236</v>
      </c>
      <c r="E753" s="171" t="s">
        <v>249</v>
      </c>
      <c r="F753" s="171" t="s">
        <v>142</v>
      </c>
      <c r="G753" s="171" t="s">
        <v>364</v>
      </c>
      <c r="H753" s="171" t="s">
        <v>364</v>
      </c>
      <c r="I753" s="171" t="s">
        <v>142</v>
      </c>
      <c r="J753" s="173">
        <v>2006</v>
      </c>
      <c r="K753" s="174">
        <v>1</v>
      </c>
      <c r="L753" s="211"/>
      <c r="M753" s="173" t="s">
        <v>236</v>
      </c>
      <c r="N753" s="173">
        <v>3</v>
      </c>
      <c r="O753" s="173">
        <v>2</v>
      </c>
      <c r="P753" s="173">
        <v>1</v>
      </c>
      <c r="Q753" s="173">
        <v>5</v>
      </c>
      <c r="R753" s="173">
        <v>1</v>
      </c>
      <c r="S753" s="175">
        <v>1389500</v>
      </c>
      <c r="T753" s="173">
        <v>0</v>
      </c>
      <c r="U753" s="173">
        <v>1</v>
      </c>
      <c r="V753" s="173">
        <v>0</v>
      </c>
      <c r="W753" s="211"/>
      <c r="X753" s="173">
        <v>0</v>
      </c>
      <c r="Y753" s="175">
        <v>0</v>
      </c>
      <c r="Z753" s="174">
        <f>S753*R753*K753*EXP(-Definitions!$E$4*tidycapex!V753)*U753</f>
        <v>1389500</v>
      </c>
      <c r="AA753" s="174">
        <f>CEILING(Z753/Definitions!$F$10,10)</f>
        <v>27250</v>
      </c>
      <c r="AB753" s="176">
        <v>1</v>
      </c>
      <c r="AC753" s="177" t="s">
        <v>432</v>
      </c>
      <c r="AD753" s="177" t="s">
        <v>432</v>
      </c>
    </row>
    <row r="754" spans="1:30" s="8" customFormat="1" ht="24" x14ac:dyDescent="0.25">
      <c r="A754" s="170">
        <v>583</v>
      </c>
      <c r="B754" s="171" t="s">
        <v>238</v>
      </c>
      <c r="C754" s="171" t="s">
        <v>30</v>
      </c>
      <c r="D754" s="172" t="s">
        <v>236</v>
      </c>
      <c r="E754" s="171" t="s">
        <v>249</v>
      </c>
      <c r="F754" s="171" t="s">
        <v>142</v>
      </c>
      <c r="G754" s="171" t="s">
        <v>239</v>
      </c>
      <c r="H754" s="171" t="s">
        <v>524</v>
      </c>
      <c r="I754" s="171" t="s">
        <v>142</v>
      </c>
      <c r="J754" s="173">
        <v>2006</v>
      </c>
      <c r="K754" s="174">
        <v>1</v>
      </c>
      <c r="L754" s="211"/>
      <c r="M754" s="173" t="s">
        <v>236</v>
      </c>
      <c r="N754" s="173">
        <v>0</v>
      </c>
      <c r="O754" s="173">
        <v>1</v>
      </c>
      <c r="P754" s="173">
        <v>1</v>
      </c>
      <c r="Q754" s="173">
        <v>9</v>
      </c>
      <c r="R754" s="173">
        <v>1</v>
      </c>
      <c r="S754" s="175">
        <v>1528500</v>
      </c>
      <c r="T754" s="173">
        <v>0</v>
      </c>
      <c r="U754" s="173">
        <v>1</v>
      </c>
      <c r="V754" s="173">
        <v>0</v>
      </c>
      <c r="W754" s="211"/>
      <c r="X754" s="173">
        <v>0</v>
      </c>
      <c r="Y754" s="175">
        <v>0</v>
      </c>
      <c r="Z754" s="174">
        <f>S754*R754*K754*EXP(-Definitions!$E$4*tidycapex!V754)*U754</f>
        <v>1528500</v>
      </c>
      <c r="AA754" s="174">
        <f>CEILING(Z754/Definitions!$F$10,10)</f>
        <v>29980</v>
      </c>
      <c r="AB754" s="176">
        <v>1</v>
      </c>
      <c r="AC754" s="177" t="s">
        <v>240</v>
      </c>
      <c r="AD754" s="177" t="s">
        <v>241</v>
      </c>
    </row>
    <row r="755" spans="1:30" s="8" customFormat="1" ht="36" x14ac:dyDescent="0.25">
      <c r="A755" s="170">
        <v>584</v>
      </c>
      <c r="B755" s="171" t="s">
        <v>242</v>
      </c>
      <c r="C755" s="171" t="s">
        <v>30</v>
      </c>
      <c r="D755" s="172" t="s">
        <v>236</v>
      </c>
      <c r="E755" s="171" t="s">
        <v>249</v>
      </c>
      <c r="F755" s="171" t="s">
        <v>142</v>
      </c>
      <c r="G755" s="171" t="s">
        <v>243</v>
      </c>
      <c r="H755" s="171" t="s">
        <v>524</v>
      </c>
      <c r="I755" s="171" t="s">
        <v>142</v>
      </c>
      <c r="J755" s="173">
        <v>2006</v>
      </c>
      <c r="K755" s="174">
        <v>1</v>
      </c>
      <c r="L755" s="211"/>
      <c r="M755" s="173" t="s">
        <v>236</v>
      </c>
      <c r="N755" s="173">
        <v>0</v>
      </c>
      <c r="O755" s="173">
        <v>1</v>
      </c>
      <c r="P755" s="173">
        <v>1</v>
      </c>
      <c r="Q755" s="173">
        <v>9</v>
      </c>
      <c r="R755" s="173">
        <v>1</v>
      </c>
      <c r="S755" s="175">
        <v>1681300</v>
      </c>
      <c r="T755" s="173">
        <v>0</v>
      </c>
      <c r="U755" s="173">
        <v>1</v>
      </c>
      <c r="V755" s="173">
        <v>0</v>
      </c>
      <c r="W755" s="211"/>
      <c r="X755" s="173">
        <v>0</v>
      </c>
      <c r="Y755" s="175">
        <v>0</v>
      </c>
      <c r="Z755" s="174">
        <f>S755*R755*K755*EXP(-Definitions!$E$4*tidycapex!V755)*U755</f>
        <v>1681300</v>
      </c>
      <c r="AA755" s="174">
        <f>CEILING(Z755/Definitions!$F$10,10)</f>
        <v>32970</v>
      </c>
      <c r="AB755" s="176">
        <v>1</v>
      </c>
      <c r="AC755" s="177" t="s">
        <v>244</v>
      </c>
      <c r="AD755" s="177" t="s">
        <v>567</v>
      </c>
    </row>
    <row r="756" spans="1:30" s="8" customFormat="1" ht="48" x14ac:dyDescent="0.25">
      <c r="A756" s="170">
        <v>585</v>
      </c>
      <c r="B756" s="171" t="s">
        <v>245</v>
      </c>
      <c r="C756" s="171" t="s">
        <v>30</v>
      </c>
      <c r="D756" s="172" t="s">
        <v>236</v>
      </c>
      <c r="E756" s="171" t="s">
        <v>249</v>
      </c>
      <c r="F756" s="171" t="s">
        <v>142</v>
      </c>
      <c r="G756" s="171" t="s">
        <v>246</v>
      </c>
      <c r="H756" s="171" t="s">
        <v>524</v>
      </c>
      <c r="I756" s="171" t="s">
        <v>142</v>
      </c>
      <c r="J756" s="173">
        <v>2006</v>
      </c>
      <c r="K756" s="174">
        <v>1</v>
      </c>
      <c r="L756" s="211"/>
      <c r="M756" s="173" t="s">
        <v>236</v>
      </c>
      <c r="N756" s="173">
        <v>0</v>
      </c>
      <c r="O756" s="173">
        <v>1</v>
      </c>
      <c r="P756" s="173">
        <v>1</v>
      </c>
      <c r="Q756" s="173">
        <v>9</v>
      </c>
      <c r="R756" s="173">
        <v>1</v>
      </c>
      <c r="S756" s="175">
        <v>1849500</v>
      </c>
      <c r="T756" s="173">
        <v>0</v>
      </c>
      <c r="U756" s="173">
        <v>1</v>
      </c>
      <c r="V756" s="173">
        <v>0</v>
      </c>
      <c r="W756" s="211"/>
      <c r="X756" s="173">
        <v>0</v>
      </c>
      <c r="Y756" s="175">
        <v>0</v>
      </c>
      <c r="Z756" s="174">
        <f>S756*R756*K756*EXP(-Definitions!$E$4*tidycapex!V756)*U756</f>
        <v>1849500</v>
      </c>
      <c r="AA756" s="174">
        <f>CEILING(Z756/Definitions!$F$10,10)</f>
        <v>36270</v>
      </c>
      <c r="AB756" s="176">
        <v>1</v>
      </c>
      <c r="AC756" s="177" t="s">
        <v>247</v>
      </c>
      <c r="AD756" s="177" t="s">
        <v>568</v>
      </c>
    </row>
    <row r="757" spans="1:30" s="8" customFormat="1" ht="60" x14ac:dyDescent="0.25">
      <c r="A757" s="170">
        <v>586</v>
      </c>
      <c r="B757" s="171" t="s">
        <v>252</v>
      </c>
      <c r="C757" s="171" t="s">
        <v>134</v>
      </c>
      <c r="D757" s="172">
        <v>1</v>
      </c>
      <c r="E757" s="171" t="s">
        <v>249</v>
      </c>
      <c r="F757" s="171" t="s">
        <v>142</v>
      </c>
      <c r="G757" s="171" t="s">
        <v>364</v>
      </c>
      <c r="H757" s="171" t="s">
        <v>364</v>
      </c>
      <c r="I757" s="171" t="s">
        <v>142</v>
      </c>
      <c r="J757" s="173">
        <v>2006</v>
      </c>
      <c r="K757" s="174">
        <v>985</v>
      </c>
      <c r="L757" s="211"/>
      <c r="M757" s="173" t="s">
        <v>139</v>
      </c>
      <c r="N757" s="173">
        <v>0</v>
      </c>
      <c r="O757" s="173">
        <v>1</v>
      </c>
      <c r="P757" s="173">
        <v>1</v>
      </c>
      <c r="Q757" s="173">
        <v>5</v>
      </c>
      <c r="R757" s="173">
        <v>0.3</v>
      </c>
      <c r="S757" s="175">
        <v>5000</v>
      </c>
      <c r="T757" s="173">
        <v>0</v>
      </c>
      <c r="U757" s="173">
        <v>1</v>
      </c>
      <c r="V757" s="173">
        <v>0</v>
      </c>
      <c r="W757" s="211"/>
      <c r="X757" s="173">
        <v>0</v>
      </c>
      <c r="Y757" s="175">
        <v>0</v>
      </c>
      <c r="Z757" s="174">
        <f>S757*R757*K757*EXP(-Definitions!$E$4*tidycapex!V757)*U757</f>
        <v>1477500</v>
      </c>
      <c r="AA757" s="174">
        <f>CEILING(Z757/Definitions!$F$10,10)</f>
        <v>28980</v>
      </c>
      <c r="AB757" s="176">
        <v>1</v>
      </c>
      <c r="AC757" s="177" t="s">
        <v>374</v>
      </c>
      <c r="AD757" s="177" t="s">
        <v>374</v>
      </c>
    </row>
    <row r="758" spans="1:30" s="8" customFormat="1" ht="24" x14ac:dyDescent="0.25">
      <c r="A758" s="170">
        <v>587</v>
      </c>
      <c r="B758" s="171" t="s">
        <v>238</v>
      </c>
      <c r="C758" s="171" t="s">
        <v>134</v>
      </c>
      <c r="D758" s="172" t="s">
        <v>236</v>
      </c>
      <c r="E758" s="171" t="s">
        <v>249</v>
      </c>
      <c r="F758" s="171" t="s">
        <v>142</v>
      </c>
      <c r="G758" s="171" t="s">
        <v>239</v>
      </c>
      <c r="H758" s="171" t="s">
        <v>524</v>
      </c>
      <c r="I758" s="171" t="s">
        <v>142</v>
      </c>
      <c r="J758" s="173">
        <v>2006</v>
      </c>
      <c r="K758" s="174">
        <v>1</v>
      </c>
      <c r="L758" s="211"/>
      <c r="M758" s="173" t="s">
        <v>236</v>
      </c>
      <c r="N758" s="173">
        <v>0</v>
      </c>
      <c r="O758" s="173">
        <v>1</v>
      </c>
      <c r="P758" s="173">
        <v>1</v>
      </c>
      <c r="Q758" s="173">
        <v>9</v>
      </c>
      <c r="R758" s="173">
        <v>1</v>
      </c>
      <c r="S758" s="175">
        <v>147800</v>
      </c>
      <c r="T758" s="173">
        <v>0</v>
      </c>
      <c r="U758" s="173">
        <v>1</v>
      </c>
      <c r="V758" s="173">
        <v>0</v>
      </c>
      <c r="W758" s="211"/>
      <c r="X758" s="173">
        <v>0</v>
      </c>
      <c r="Y758" s="175">
        <v>0</v>
      </c>
      <c r="Z758" s="174">
        <f>S758*R758*K758*EXP(-Definitions!$E$4*tidycapex!V758)*U758</f>
        <v>147800</v>
      </c>
      <c r="AA758" s="174">
        <f>CEILING(Z758/Definitions!$F$10,10)</f>
        <v>2900</v>
      </c>
      <c r="AB758" s="176">
        <v>1</v>
      </c>
      <c r="AC758" s="177" t="s">
        <v>240</v>
      </c>
      <c r="AD758" s="177" t="s">
        <v>241</v>
      </c>
    </row>
    <row r="759" spans="1:30" s="8" customFormat="1" ht="36" x14ac:dyDescent="0.25">
      <c r="A759" s="170">
        <v>588</v>
      </c>
      <c r="B759" s="171" t="s">
        <v>242</v>
      </c>
      <c r="C759" s="171" t="s">
        <v>134</v>
      </c>
      <c r="D759" s="172" t="s">
        <v>236</v>
      </c>
      <c r="E759" s="171" t="s">
        <v>249</v>
      </c>
      <c r="F759" s="171" t="s">
        <v>142</v>
      </c>
      <c r="G759" s="171" t="s">
        <v>243</v>
      </c>
      <c r="H759" s="171" t="s">
        <v>524</v>
      </c>
      <c r="I759" s="171" t="s">
        <v>142</v>
      </c>
      <c r="J759" s="173">
        <v>2006</v>
      </c>
      <c r="K759" s="174">
        <v>1</v>
      </c>
      <c r="L759" s="211"/>
      <c r="M759" s="173" t="s">
        <v>236</v>
      </c>
      <c r="N759" s="173">
        <v>0</v>
      </c>
      <c r="O759" s="173">
        <v>1</v>
      </c>
      <c r="P759" s="173">
        <v>1</v>
      </c>
      <c r="Q759" s="173">
        <v>9</v>
      </c>
      <c r="R759" s="173">
        <v>1</v>
      </c>
      <c r="S759" s="175">
        <v>162600</v>
      </c>
      <c r="T759" s="173">
        <v>0</v>
      </c>
      <c r="U759" s="173">
        <v>1</v>
      </c>
      <c r="V759" s="173">
        <v>0</v>
      </c>
      <c r="W759" s="211"/>
      <c r="X759" s="173">
        <v>0</v>
      </c>
      <c r="Y759" s="175">
        <v>0</v>
      </c>
      <c r="Z759" s="174">
        <f>S759*R759*K759*EXP(-Definitions!$E$4*tidycapex!V759)*U759</f>
        <v>162600</v>
      </c>
      <c r="AA759" s="174">
        <f>CEILING(Z759/Definitions!$F$10,10)</f>
        <v>3190</v>
      </c>
      <c r="AB759" s="176">
        <v>1</v>
      </c>
      <c r="AC759" s="177" t="s">
        <v>244</v>
      </c>
      <c r="AD759" s="177" t="s">
        <v>567</v>
      </c>
    </row>
    <row r="760" spans="1:30" s="8" customFormat="1" ht="48" x14ac:dyDescent="0.25">
      <c r="A760" s="170">
        <v>589</v>
      </c>
      <c r="B760" s="171" t="s">
        <v>245</v>
      </c>
      <c r="C760" s="171" t="s">
        <v>134</v>
      </c>
      <c r="D760" s="172" t="s">
        <v>236</v>
      </c>
      <c r="E760" s="171" t="s">
        <v>249</v>
      </c>
      <c r="F760" s="171" t="s">
        <v>142</v>
      </c>
      <c r="G760" s="171" t="s">
        <v>246</v>
      </c>
      <c r="H760" s="171" t="s">
        <v>524</v>
      </c>
      <c r="I760" s="171" t="s">
        <v>142</v>
      </c>
      <c r="J760" s="173">
        <v>2006</v>
      </c>
      <c r="K760" s="174">
        <v>1</v>
      </c>
      <c r="L760" s="211"/>
      <c r="M760" s="173" t="s">
        <v>236</v>
      </c>
      <c r="N760" s="173">
        <v>0</v>
      </c>
      <c r="O760" s="173">
        <v>1</v>
      </c>
      <c r="P760" s="173">
        <v>1</v>
      </c>
      <c r="Q760" s="173">
        <v>9</v>
      </c>
      <c r="R760" s="173">
        <v>1</v>
      </c>
      <c r="S760" s="175">
        <v>89400</v>
      </c>
      <c r="T760" s="173">
        <v>0</v>
      </c>
      <c r="U760" s="173">
        <v>1</v>
      </c>
      <c r="V760" s="173">
        <v>0</v>
      </c>
      <c r="W760" s="211"/>
      <c r="X760" s="173">
        <v>0</v>
      </c>
      <c r="Y760" s="175">
        <v>0</v>
      </c>
      <c r="Z760" s="174">
        <f>S760*R760*K760*EXP(-Definitions!$E$4*tidycapex!V760)*U760</f>
        <v>89400</v>
      </c>
      <c r="AA760" s="174">
        <f>CEILING(Z760/Definitions!$F$10,10)</f>
        <v>1760</v>
      </c>
      <c r="AB760" s="176">
        <v>1</v>
      </c>
      <c r="AC760" s="177" t="s">
        <v>247</v>
      </c>
      <c r="AD760" s="177" t="s">
        <v>568</v>
      </c>
    </row>
    <row r="761" spans="1:30" s="8" customFormat="1" ht="48" x14ac:dyDescent="0.25">
      <c r="A761" s="170">
        <v>590</v>
      </c>
      <c r="B761" s="171" t="s">
        <v>248</v>
      </c>
      <c r="C761" s="171" t="s">
        <v>116</v>
      </c>
      <c r="D761" s="172">
        <v>1</v>
      </c>
      <c r="E761" s="171" t="s">
        <v>249</v>
      </c>
      <c r="F761" s="171" t="s">
        <v>142</v>
      </c>
      <c r="G761" s="171" t="s">
        <v>217</v>
      </c>
      <c r="H761" s="171" t="s">
        <v>218</v>
      </c>
      <c r="I761" s="171" t="s">
        <v>142</v>
      </c>
      <c r="J761" s="173">
        <v>2006</v>
      </c>
      <c r="K761" s="174">
        <v>1</v>
      </c>
      <c r="L761" s="211"/>
      <c r="M761" s="173" t="s">
        <v>236</v>
      </c>
      <c r="N761" s="173">
        <v>0</v>
      </c>
      <c r="O761" s="173">
        <v>1</v>
      </c>
      <c r="P761" s="173">
        <v>1</v>
      </c>
      <c r="Q761" s="173">
        <v>8</v>
      </c>
      <c r="R761" s="173">
        <v>1</v>
      </c>
      <c r="S761" s="175">
        <v>24900</v>
      </c>
      <c r="T761" s="173">
        <v>25</v>
      </c>
      <c r="U761" s="173">
        <v>1</v>
      </c>
      <c r="V761" s="173">
        <v>11</v>
      </c>
      <c r="W761" s="211"/>
      <c r="X761" s="173">
        <v>1</v>
      </c>
      <c r="Y761" s="175">
        <v>490</v>
      </c>
      <c r="Z761" s="174">
        <f>S761*R761*K761*EXP(-Definitions!$E$4*tidycapex!V761)*U761</f>
        <v>24900</v>
      </c>
      <c r="AA761" s="174">
        <f>CEILING(Z761/Definitions!$F$10,10)</f>
        <v>490</v>
      </c>
      <c r="AB761" s="176">
        <v>1</v>
      </c>
      <c r="AC761" s="177" t="s">
        <v>250</v>
      </c>
      <c r="AD761" s="177" t="s">
        <v>569</v>
      </c>
    </row>
    <row r="762" spans="1:30" s="8" customFormat="1" ht="36" x14ac:dyDescent="0.25">
      <c r="A762" s="170">
        <v>591</v>
      </c>
      <c r="B762" s="171" t="s">
        <v>251</v>
      </c>
      <c r="C762" s="171" t="s">
        <v>116</v>
      </c>
      <c r="D762" s="172">
        <v>1</v>
      </c>
      <c r="E762" s="171" t="s">
        <v>249</v>
      </c>
      <c r="F762" s="171" t="s">
        <v>142</v>
      </c>
      <c r="G762" s="171" t="s">
        <v>217</v>
      </c>
      <c r="H762" s="171" t="s">
        <v>218</v>
      </c>
      <c r="I762" s="171" t="s">
        <v>142</v>
      </c>
      <c r="J762" s="173">
        <v>2006</v>
      </c>
      <c r="K762" s="174">
        <v>1</v>
      </c>
      <c r="L762" s="211"/>
      <c r="M762" s="173" t="s">
        <v>236</v>
      </c>
      <c r="N762" s="173">
        <v>0</v>
      </c>
      <c r="O762" s="173">
        <v>1</v>
      </c>
      <c r="P762" s="173">
        <v>1</v>
      </c>
      <c r="Q762" s="173">
        <v>3</v>
      </c>
      <c r="R762" s="173">
        <v>1</v>
      </c>
      <c r="S762" s="175">
        <v>500000</v>
      </c>
      <c r="T762" s="173">
        <v>25</v>
      </c>
      <c r="U762" s="173">
        <v>1</v>
      </c>
      <c r="V762" s="173">
        <v>0</v>
      </c>
      <c r="W762" s="211"/>
      <c r="X762" s="173">
        <v>0</v>
      </c>
      <c r="Y762" s="175">
        <v>0</v>
      </c>
      <c r="Z762" s="174">
        <f>S762*R762*K762*EXP(-Definitions!$E$4*tidycapex!V762)*U762</f>
        <v>500000</v>
      </c>
      <c r="AA762" s="174">
        <f>CEILING(Z762/Definitions!$F$10,10)</f>
        <v>9810</v>
      </c>
      <c r="AB762" s="176">
        <v>1</v>
      </c>
      <c r="AC762" s="177" t="s">
        <v>570</v>
      </c>
      <c r="AD762" s="177" t="s">
        <v>571</v>
      </c>
    </row>
    <row r="763" spans="1:30" s="8" customFormat="1" ht="36" x14ac:dyDescent="0.25">
      <c r="A763" s="170">
        <v>592</v>
      </c>
      <c r="B763" s="171" t="s">
        <v>227</v>
      </c>
      <c r="C763" s="171" t="s">
        <v>116</v>
      </c>
      <c r="D763" s="172" t="s">
        <v>236</v>
      </c>
      <c r="E763" s="171" t="s">
        <v>249</v>
      </c>
      <c r="F763" s="171" t="s">
        <v>142</v>
      </c>
      <c r="G763" s="171" t="s">
        <v>228</v>
      </c>
      <c r="H763" s="171" t="s">
        <v>229</v>
      </c>
      <c r="I763" s="171" t="s">
        <v>142</v>
      </c>
      <c r="J763" s="173">
        <v>2006</v>
      </c>
      <c r="K763" s="174">
        <v>70</v>
      </c>
      <c r="L763" s="211"/>
      <c r="M763" s="173" t="s">
        <v>230</v>
      </c>
      <c r="N763" s="173">
        <v>5</v>
      </c>
      <c r="O763" s="173">
        <v>3</v>
      </c>
      <c r="P763" s="173">
        <v>0</v>
      </c>
      <c r="Q763" s="173">
        <v>6</v>
      </c>
      <c r="R763" s="173">
        <v>1</v>
      </c>
      <c r="S763" s="175">
        <v>5000</v>
      </c>
      <c r="T763" s="173">
        <v>0</v>
      </c>
      <c r="U763" s="173">
        <v>1</v>
      </c>
      <c r="V763" s="173">
        <v>0</v>
      </c>
      <c r="W763" s="211"/>
      <c r="X763" s="173">
        <v>0</v>
      </c>
      <c r="Y763" s="175">
        <v>0</v>
      </c>
      <c r="Z763" s="174">
        <f>S763*R763*K763*EXP(-Definitions!$E$4*tidycapex!V763)*U763</f>
        <v>350000</v>
      </c>
      <c r="AA763" s="174">
        <f>CEILING(Z763/Definitions!$F$10,10)</f>
        <v>6870</v>
      </c>
      <c r="AB763" s="176">
        <v>2</v>
      </c>
      <c r="AC763" s="177" t="s">
        <v>231</v>
      </c>
      <c r="AD763" s="177" t="s">
        <v>232</v>
      </c>
    </row>
    <row r="764" spans="1:30" s="8" customFormat="1" ht="108" x14ac:dyDescent="0.25">
      <c r="A764" s="170">
        <v>593</v>
      </c>
      <c r="B764" s="171" t="s">
        <v>252</v>
      </c>
      <c r="C764" s="171" t="s">
        <v>116</v>
      </c>
      <c r="D764" s="172">
        <v>1</v>
      </c>
      <c r="E764" s="171" t="s">
        <v>249</v>
      </c>
      <c r="F764" s="171" t="s">
        <v>142</v>
      </c>
      <c r="G764" s="171" t="s">
        <v>364</v>
      </c>
      <c r="H764" s="171" t="s">
        <v>364</v>
      </c>
      <c r="I764" s="171" t="s">
        <v>142</v>
      </c>
      <c r="J764" s="173">
        <v>2006</v>
      </c>
      <c r="K764" s="174">
        <v>390</v>
      </c>
      <c r="L764" s="211"/>
      <c r="M764" s="173" t="s">
        <v>139</v>
      </c>
      <c r="N764" s="173">
        <v>0</v>
      </c>
      <c r="O764" s="173">
        <v>1</v>
      </c>
      <c r="P764" s="173">
        <v>1</v>
      </c>
      <c r="Q764" s="173">
        <v>5</v>
      </c>
      <c r="R764" s="173">
        <v>1</v>
      </c>
      <c r="S764" s="175">
        <v>1000</v>
      </c>
      <c r="T764" s="173">
        <v>0</v>
      </c>
      <c r="U764" s="173">
        <v>1</v>
      </c>
      <c r="V764" s="173">
        <v>0</v>
      </c>
      <c r="W764" s="211"/>
      <c r="X764" s="173">
        <v>0</v>
      </c>
      <c r="Y764" s="175">
        <v>0</v>
      </c>
      <c r="Z764" s="174">
        <f>S764*R764*K764*EXP(-Definitions!$E$4*tidycapex!V764)*U764</f>
        <v>390000</v>
      </c>
      <c r="AA764" s="174">
        <f>CEILING(Z764/Definitions!$F$10,10)</f>
        <v>7650</v>
      </c>
      <c r="AB764" s="176">
        <v>1</v>
      </c>
      <c r="AC764" s="177" t="s">
        <v>253</v>
      </c>
      <c r="AD764" s="177" t="s">
        <v>254</v>
      </c>
    </row>
    <row r="765" spans="1:30" s="8" customFormat="1" ht="24" x14ac:dyDescent="0.25">
      <c r="A765" s="170">
        <v>594</v>
      </c>
      <c r="B765" s="171" t="s">
        <v>238</v>
      </c>
      <c r="C765" s="171" t="s">
        <v>116</v>
      </c>
      <c r="D765" s="172" t="s">
        <v>236</v>
      </c>
      <c r="E765" s="171" t="s">
        <v>249</v>
      </c>
      <c r="F765" s="171" t="s">
        <v>142</v>
      </c>
      <c r="G765" s="171" t="s">
        <v>239</v>
      </c>
      <c r="H765" s="171" t="s">
        <v>524</v>
      </c>
      <c r="I765" s="171" t="s">
        <v>142</v>
      </c>
      <c r="J765" s="173">
        <v>2006</v>
      </c>
      <c r="K765" s="174">
        <v>1</v>
      </c>
      <c r="L765" s="211"/>
      <c r="M765" s="173" t="s">
        <v>236</v>
      </c>
      <c r="N765" s="173">
        <v>0</v>
      </c>
      <c r="O765" s="173">
        <v>1</v>
      </c>
      <c r="P765" s="173">
        <v>1</v>
      </c>
      <c r="Q765" s="173">
        <v>9</v>
      </c>
      <c r="R765" s="173">
        <v>1</v>
      </c>
      <c r="S765" s="175">
        <v>124000</v>
      </c>
      <c r="T765" s="173">
        <v>0</v>
      </c>
      <c r="U765" s="173">
        <v>1</v>
      </c>
      <c r="V765" s="173">
        <v>0</v>
      </c>
      <c r="W765" s="211"/>
      <c r="X765" s="173">
        <v>0</v>
      </c>
      <c r="Y765" s="175">
        <v>0</v>
      </c>
      <c r="Z765" s="174">
        <f>S765*R765*K765*EXP(-Definitions!$E$4*tidycapex!V765)*U765</f>
        <v>124000</v>
      </c>
      <c r="AA765" s="174">
        <f>CEILING(Z765/Definitions!$F$10,10)</f>
        <v>2440</v>
      </c>
      <c r="AB765" s="176">
        <v>1</v>
      </c>
      <c r="AC765" s="177" t="s">
        <v>240</v>
      </c>
      <c r="AD765" s="177" t="s">
        <v>241</v>
      </c>
    </row>
    <row r="766" spans="1:30" s="8" customFormat="1" ht="36" x14ac:dyDescent="0.25">
      <c r="A766" s="170">
        <v>595</v>
      </c>
      <c r="B766" s="171" t="s">
        <v>242</v>
      </c>
      <c r="C766" s="171" t="s">
        <v>116</v>
      </c>
      <c r="D766" s="172" t="s">
        <v>236</v>
      </c>
      <c r="E766" s="171" t="s">
        <v>249</v>
      </c>
      <c r="F766" s="171" t="s">
        <v>142</v>
      </c>
      <c r="G766" s="171" t="s">
        <v>243</v>
      </c>
      <c r="H766" s="171" t="s">
        <v>524</v>
      </c>
      <c r="I766" s="171" t="s">
        <v>142</v>
      </c>
      <c r="J766" s="173">
        <v>2006</v>
      </c>
      <c r="K766" s="174">
        <v>1</v>
      </c>
      <c r="L766" s="211"/>
      <c r="M766" s="173" t="s">
        <v>236</v>
      </c>
      <c r="N766" s="173">
        <v>0</v>
      </c>
      <c r="O766" s="173">
        <v>1</v>
      </c>
      <c r="P766" s="173">
        <v>1</v>
      </c>
      <c r="Q766" s="173">
        <v>9</v>
      </c>
      <c r="R766" s="173">
        <v>1</v>
      </c>
      <c r="S766" s="175">
        <v>136400</v>
      </c>
      <c r="T766" s="173">
        <v>0</v>
      </c>
      <c r="U766" s="173">
        <v>1</v>
      </c>
      <c r="V766" s="173">
        <v>0</v>
      </c>
      <c r="W766" s="211"/>
      <c r="X766" s="173">
        <v>0</v>
      </c>
      <c r="Y766" s="175">
        <v>0</v>
      </c>
      <c r="Z766" s="174">
        <f>S766*R766*K766*EXP(-Definitions!$E$4*tidycapex!V766)*U766</f>
        <v>136400</v>
      </c>
      <c r="AA766" s="174">
        <f>CEILING(Z766/Definitions!$F$10,10)</f>
        <v>2680</v>
      </c>
      <c r="AB766" s="176">
        <v>1</v>
      </c>
      <c r="AC766" s="177" t="s">
        <v>244</v>
      </c>
      <c r="AD766" s="177" t="s">
        <v>567</v>
      </c>
    </row>
    <row r="767" spans="1:30" s="8" customFormat="1" ht="48" x14ac:dyDescent="0.25">
      <c r="A767" s="170">
        <v>596</v>
      </c>
      <c r="B767" s="171" t="s">
        <v>245</v>
      </c>
      <c r="C767" s="171" t="s">
        <v>116</v>
      </c>
      <c r="D767" s="172" t="s">
        <v>236</v>
      </c>
      <c r="E767" s="171" t="s">
        <v>249</v>
      </c>
      <c r="F767" s="171" t="s">
        <v>142</v>
      </c>
      <c r="G767" s="171" t="s">
        <v>246</v>
      </c>
      <c r="H767" s="171" t="s">
        <v>524</v>
      </c>
      <c r="I767" s="171" t="s">
        <v>142</v>
      </c>
      <c r="J767" s="173">
        <v>2006</v>
      </c>
      <c r="K767" s="174">
        <v>1</v>
      </c>
      <c r="L767" s="211"/>
      <c r="M767" s="173" t="s">
        <v>236</v>
      </c>
      <c r="N767" s="173">
        <v>0</v>
      </c>
      <c r="O767" s="173">
        <v>1</v>
      </c>
      <c r="P767" s="173">
        <v>1</v>
      </c>
      <c r="Q767" s="173">
        <v>9</v>
      </c>
      <c r="R767" s="173">
        <v>1</v>
      </c>
      <c r="S767" s="175">
        <v>75100</v>
      </c>
      <c r="T767" s="173">
        <v>0</v>
      </c>
      <c r="U767" s="173">
        <v>1</v>
      </c>
      <c r="V767" s="173">
        <v>0</v>
      </c>
      <c r="W767" s="211"/>
      <c r="X767" s="173">
        <v>0</v>
      </c>
      <c r="Y767" s="175">
        <v>0</v>
      </c>
      <c r="Z767" s="174">
        <f>S767*R767*K767*EXP(-Definitions!$E$4*tidycapex!V767)*U767</f>
        <v>75100</v>
      </c>
      <c r="AA767" s="174">
        <f>CEILING(Z767/Definitions!$F$10,10)</f>
        <v>1480</v>
      </c>
      <c r="AB767" s="176">
        <v>1</v>
      </c>
      <c r="AC767" s="177" t="s">
        <v>247</v>
      </c>
      <c r="AD767" s="177" t="s">
        <v>568</v>
      </c>
    </row>
    <row r="768" spans="1:30" s="8" customFormat="1" ht="48" x14ac:dyDescent="0.25">
      <c r="A768" s="170">
        <v>597</v>
      </c>
      <c r="B768" s="171" t="s">
        <v>248</v>
      </c>
      <c r="C768" s="171" t="s">
        <v>106</v>
      </c>
      <c r="D768" s="172">
        <v>1</v>
      </c>
      <c r="E768" s="171" t="s">
        <v>249</v>
      </c>
      <c r="F768" s="171" t="s">
        <v>138</v>
      </c>
      <c r="G768" s="171" t="s">
        <v>217</v>
      </c>
      <c r="H768" s="171" t="s">
        <v>218</v>
      </c>
      <c r="I768" s="171" t="s">
        <v>138</v>
      </c>
      <c r="J768" s="173">
        <v>2009</v>
      </c>
      <c r="K768" s="174">
        <v>1</v>
      </c>
      <c r="L768" s="211"/>
      <c r="M768" s="173" t="s">
        <v>236</v>
      </c>
      <c r="N768" s="173">
        <v>0</v>
      </c>
      <c r="O768" s="173">
        <v>1</v>
      </c>
      <c r="P768" s="173">
        <v>1</v>
      </c>
      <c r="Q768" s="173">
        <v>8</v>
      </c>
      <c r="R768" s="173">
        <v>1</v>
      </c>
      <c r="S768" s="175">
        <v>24900</v>
      </c>
      <c r="T768" s="173">
        <v>25</v>
      </c>
      <c r="U768" s="173">
        <v>1</v>
      </c>
      <c r="V768" s="173">
        <v>11</v>
      </c>
      <c r="W768" s="211"/>
      <c r="X768" s="173">
        <v>1</v>
      </c>
      <c r="Y768" s="175">
        <v>490</v>
      </c>
      <c r="Z768" s="174">
        <f>S768*R768*K768*EXP(-Definitions!$E$4*tidycapex!V768)*U768</f>
        <v>24900</v>
      </c>
      <c r="AA768" s="174">
        <f>CEILING(Z768/Definitions!$F$10,10)</f>
        <v>490</v>
      </c>
      <c r="AB768" s="176">
        <v>1</v>
      </c>
      <c r="AC768" s="177" t="s">
        <v>250</v>
      </c>
      <c r="AD768" s="177" t="s">
        <v>569</v>
      </c>
    </row>
    <row r="769" spans="1:30" s="8" customFormat="1" ht="36" x14ac:dyDescent="0.25">
      <c r="A769" s="170">
        <v>598</v>
      </c>
      <c r="B769" s="171" t="s">
        <v>251</v>
      </c>
      <c r="C769" s="171" t="s">
        <v>106</v>
      </c>
      <c r="D769" s="172">
        <v>1</v>
      </c>
      <c r="E769" s="171" t="s">
        <v>249</v>
      </c>
      <c r="F769" s="171" t="s">
        <v>138</v>
      </c>
      <c r="G769" s="171" t="s">
        <v>217</v>
      </c>
      <c r="H769" s="171" t="s">
        <v>218</v>
      </c>
      <c r="I769" s="171" t="s">
        <v>138</v>
      </c>
      <c r="J769" s="173">
        <v>2009</v>
      </c>
      <c r="K769" s="174">
        <v>1</v>
      </c>
      <c r="L769" s="211"/>
      <c r="M769" s="173" t="s">
        <v>236</v>
      </c>
      <c r="N769" s="173">
        <v>0</v>
      </c>
      <c r="O769" s="173">
        <v>1</v>
      </c>
      <c r="P769" s="173">
        <v>1</v>
      </c>
      <c r="Q769" s="173">
        <v>3</v>
      </c>
      <c r="R769" s="173">
        <v>1</v>
      </c>
      <c r="S769" s="175">
        <v>500000</v>
      </c>
      <c r="T769" s="173">
        <v>25</v>
      </c>
      <c r="U769" s="173">
        <v>1</v>
      </c>
      <c r="V769" s="173">
        <v>0</v>
      </c>
      <c r="W769" s="211"/>
      <c r="X769" s="173">
        <v>0</v>
      </c>
      <c r="Y769" s="175">
        <v>0</v>
      </c>
      <c r="Z769" s="174">
        <f>S769*R769*K769*EXP(-Definitions!$E$4*tidycapex!V769)*U769</f>
        <v>500000</v>
      </c>
      <c r="AA769" s="174">
        <f>CEILING(Z769/Definitions!$F$10,10)</f>
        <v>9810</v>
      </c>
      <c r="AB769" s="176">
        <v>1</v>
      </c>
      <c r="AC769" s="177" t="s">
        <v>570</v>
      </c>
      <c r="AD769" s="177" t="s">
        <v>571</v>
      </c>
    </row>
    <row r="770" spans="1:30" s="8" customFormat="1" ht="36" x14ac:dyDescent="0.25">
      <c r="A770" s="170">
        <v>599</v>
      </c>
      <c r="B770" s="171" t="s">
        <v>227</v>
      </c>
      <c r="C770" s="171" t="s">
        <v>106</v>
      </c>
      <c r="D770" s="172" t="s">
        <v>236</v>
      </c>
      <c r="E770" s="171" t="s">
        <v>249</v>
      </c>
      <c r="F770" s="171" t="s">
        <v>138</v>
      </c>
      <c r="G770" s="171" t="s">
        <v>228</v>
      </c>
      <c r="H770" s="171" t="s">
        <v>229</v>
      </c>
      <c r="I770" s="171" t="s">
        <v>138</v>
      </c>
      <c r="J770" s="173">
        <v>2009</v>
      </c>
      <c r="K770" s="174">
        <v>70</v>
      </c>
      <c r="L770" s="211"/>
      <c r="M770" s="173" t="s">
        <v>230</v>
      </c>
      <c r="N770" s="173">
        <v>5</v>
      </c>
      <c r="O770" s="173">
        <v>3</v>
      </c>
      <c r="P770" s="173">
        <v>0</v>
      </c>
      <c r="Q770" s="173">
        <v>6</v>
      </c>
      <c r="R770" s="173">
        <v>1</v>
      </c>
      <c r="S770" s="175">
        <v>5000</v>
      </c>
      <c r="T770" s="173">
        <v>0</v>
      </c>
      <c r="U770" s="173">
        <v>1</v>
      </c>
      <c r="V770" s="173">
        <v>0</v>
      </c>
      <c r="W770" s="211"/>
      <c r="X770" s="173">
        <v>0</v>
      </c>
      <c r="Y770" s="175">
        <v>0</v>
      </c>
      <c r="Z770" s="174">
        <f>S770*R770*K770*EXP(-Definitions!$E$4*tidycapex!V770)*U770</f>
        <v>350000</v>
      </c>
      <c r="AA770" s="174">
        <f>CEILING(Z770/Definitions!$F$10,10)</f>
        <v>6870</v>
      </c>
      <c r="AB770" s="176">
        <v>2</v>
      </c>
      <c r="AC770" s="177" t="s">
        <v>231</v>
      </c>
      <c r="AD770" s="177" t="s">
        <v>232</v>
      </c>
    </row>
    <row r="771" spans="1:30" s="8" customFormat="1" ht="108" x14ac:dyDescent="0.25">
      <c r="A771" s="170">
        <v>600</v>
      </c>
      <c r="B771" s="171" t="s">
        <v>252</v>
      </c>
      <c r="C771" s="171" t="s">
        <v>106</v>
      </c>
      <c r="D771" s="172">
        <v>1</v>
      </c>
      <c r="E771" s="171" t="s">
        <v>249</v>
      </c>
      <c r="F771" s="171" t="s">
        <v>138</v>
      </c>
      <c r="G771" s="171" t="s">
        <v>364</v>
      </c>
      <c r="H771" s="171" t="s">
        <v>364</v>
      </c>
      <c r="I771" s="171" t="s">
        <v>138</v>
      </c>
      <c r="J771" s="173">
        <v>2009</v>
      </c>
      <c r="K771" s="174">
        <v>207</v>
      </c>
      <c r="L771" s="211"/>
      <c r="M771" s="173" t="s">
        <v>139</v>
      </c>
      <c r="N771" s="173">
        <v>0</v>
      </c>
      <c r="O771" s="173">
        <v>1</v>
      </c>
      <c r="P771" s="173">
        <v>1</v>
      </c>
      <c r="Q771" s="173">
        <v>5</v>
      </c>
      <c r="R771" s="173">
        <v>1</v>
      </c>
      <c r="S771" s="175">
        <v>1000</v>
      </c>
      <c r="T771" s="173">
        <v>0</v>
      </c>
      <c r="U771" s="173">
        <v>1</v>
      </c>
      <c r="V771" s="173">
        <v>0</v>
      </c>
      <c r="W771" s="211"/>
      <c r="X771" s="173">
        <v>0</v>
      </c>
      <c r="Y771" s="175">
        <v>0</v>
      </c>
      <c r="Z771" s="174">
        <f>S771*R771*K771*EXP(-Definitions!$E$4*tidycapex!V771)*U771</f>
        <v>207000</v>
      </c>
      <c r="AA771" s="174">
        <f>CEILING(Z771/Definitions!$F$10,10)</f>
        <v>4060</v>
      </c>
      <c r="AB771" s="176">
        <v>1</v>
      </c>
      <c r="AC771" s="177" t="s">
        <v>253</v>
      </c>
      <c r="AD771" s="177" t="s">
        <v>254</v>
      </c>
    </row>
    <row r="772" spans="1:30" s="8" customFormat="1" ht="24" x14ac:dyDescent="0.25">
      <c r="A772" s="170">
        <v>601</v>
      </c>
      <c r="B772" s="171" t="s">
        <v>238</v>
      </c>
      <c r="C772" s="171" t="s">
        <v>106</v>
      </c>
      <c r="D772" s="172" t="s">
        <v>236</v>
      </c>
      <c r="E772" s="171" t="s">
        <v>249</v>
      </c>
      <c r="F772" s="171" t="s">
        <v>138</v>
      </c>
      <c r="G772" s="171" t="s">
        <v>239</v>
      </c>
      <c r="H772" s="171" t="s">
        <v>524</v>
      </c>
      <c r="I772" s="171" t="s">
        <v>138</v>
      </c>
      <c r="J772" s="173">
        <v>2009</v>
      </c>
      <c r="K772" s="174">
        <v>1</v>
      </c>
      <c r="L772" s="211"/>
      <c r="M772" s="173" t="s">
        <v>236</v>
      </c>
      <c r="N772" s="173">
        <v>0</v>
      </c>
      <c r="O772" s="173">
        <v>1</v>
      </c>
      <c r="P772" s="173">
        <v>1</v>
      </c>
      <c r="Q772" s="173">
        <v>9</v>
      </c>
      <c r="R772" s="173">
        <v>1</v>
      </c>
      <c r="S772" s="175">
        <v>105700</v>
      </c>
      <c r="T772" s="173">
        <v>0</v>
      </c>
      <c r="U772" s="173">
        <v>1</v>
      </c>
      <c r="V772" s="173">
        <v>0</v>
      </c>
      <c r="W772" s="211"/>
      <c r="X772" s="173">
        <v>0</v>
      </c>
      <c r="Y772" s="175">
        <v>0</v>
      </c>
      <c r="Z772" s="174">
        <f>S772*R772*K772*EXP(-Definitions!$E$4*tidycapex!V772)*U772</f>
        <v>105700</v>
      </c>
      <c r="AA772" s="174">
        <f>CEILING(Z772/Definitions!$F$10,10)</f>
        <v>2080</v>
      </c>
      <c r="AB772" s="176">
        <v>1</v>
      </c>
      <c r="AC772" s="177" t="s">
        <v>240</v>
      </c>
      <c r="AD772" s="177" t="s">
        <v>241</v>
      </c>
    </row>
    <row r="773" spans="1:30" s="8" customFormat="1" ht="36" x14ac:dyDescent="0.25">
      <c r="A773" s="170">
        <v>602</v>
      </c>
      <c r="B773" s="171" t="s">
        <v>242</v>
      </c>
      <c r="C773" s="171" t="s">
        <v>106</v>
      </c>
      <c r="D773" s="172" t="s">
        <v>236</v>
      </c>
      <c r="E773" s="171" t="s">
        <v>249</v>
      </c>
      <c r="F773" s="171" t="s">
        <v>138</v>
      </c>
      <c r="G773" s="171" t="s">
        <v>243</v>
      </c>
      <c r="H773" s="171" t="s">
        <v>524</v>
      </c>
      <c r="I773" s="171" t="s">
        <v>138</v>
      </c>
      <c r="J773" s="173">
        <v>2009</v>
      </c>
      <c r="K773" s="174">
        <v>1</v>
      </c>
      <c r="L773" s="211"/>
      <c r="M773" s="173" t="s">
        <v>236</v>
      </c>
      <c r="N773" s="173">
        <v>0</v>
      </c>
      <c r="O773" s="173">
        <v>1</v>
      </c>
      <c r="P773" s="173">
        <v>1</v>
      </c>
      <c r="Q773" s="173">
        <v>9</v>
      </c>
      <c r="R773" s="173">
        <v>1</v>
      </c>
      <c r="S773" s="175">
        <v>116300</v>
      </c>
      <c r="T773" s="173">
        <v>0</v>
      </c>
      <c r="U773" s="173">
        <v>1</v>
      </c>
      <c r="V773" s="173">
        <v>0</v>
      </c>
      <c r="W773" s="211"/>
      <c r="X773" s="173">
        <v>0</v>
      </c>
      <c r="Y773" s="175">
        <v>0</v>
      </c>
      <c r="Z773" s="174">
        <f>S773*R773*K773*EXP(-Definitions!$E$4*tidycapex!V773)*U773</f>
        <v>116300</v>
      </c>
      <c r="AA773" s="174">
        <f>CEILING(Z773/Definitions!$F$10,10)</f>
        <v>2290</v>
      </c>
      <c r="AB773" s="176">
        <v>1</v>
      </c>
      <c r="AC773" s="177" t="s">
        <v>244</v>
      </c>
      <c r="AD773" s="177" t="s">
        <v>567</v>
      </c>
    </row>
    <row r="774" spans="1:30" s="8" customFormat="1" ht="48" x14ac:dyDescent="0.25">
      <c r="A774" s="170">
        <v>603</v>
      </c>
      <c r="B774" s="171" t="s">
        <v>245</v>
      </c>
      <c r="C774" s="171" t="s">
        <v>106</v>
      </c>
      <c r="D774" s="172" t="s">
        <v>236</v>
      </c>
      <c r="E774" s="171" t="s">
        <v>249</v>
      </c>
      <c r="F774" s="171" t="s">
        <v>138</v>
      </c>
      <c r="G774" s="171" t="s">
        <v>246</v>
      </c>
      <c r="H774" s="171" t="s">
        <v>524</v>
      </c>
      <c r="I774" s="171" t="s">
        <v>138</v>
      </c>
      <c r="J774" s="173">
        <v>2009</v>
      </c>
      <c r="K774" s="174">
        <v>1</v>
      </c>
      <c r="L774" s="211"/>
      <c r="M774" s="173" t="s">
        <v>236</v>
      </c>
      <c r="N774" s="173">
        <v>0</v>
      </c>
      <c r="O774" s="173">
        <v>1</v>
      </c>
      <c r="P774" s="173">
        <v>1</v>
      </c>
      <c r="Q774" s="173">
        <v>9</v>
      </c>
      <c r="R774" s="173">
        <v>1</v>
      </c>
      <c r="S774" s="175">
        <v>64000</v>
      </c>
      <c r="T774" s="173">
        <v>0</v>
      </c>
      <c r="U774" s="173">
        <v>1</v>
      </c>
      <c r="V774" s="173">
        <v>0</v>
      </c>
      <c r="W774" s="211"/>
      <c r="X774" s="173">
        <v>0</v>
      </c>
      <c r="Y774" s="175">
        <v>0</v>
      </c>
      <c r="Z774" s="174">
        <f>S774*R774*K774*EXP(-Definitions!$E$4*tidycapex!V774)*U774</f>
        <v>64000</v>
      </c>
      <c r="AA774" s="174">
        <f>CEILING(Z774/Definitions!$F$10,10)</f>
        <v>1260</v>
      </c>
      <c r="AB774" s="176">
        <v>1</v>
      </c>
      <c r="AC774" s="177" t="s">
        <v>247</v>
      </c>
      <c r="AD774" s="177" t="s">
        <v>568</v>
      </c>
    </row>
    <row r="775" spans="1:30" s="8" customFormat="1" ht="60" x14ac:dyDescent="0.25">
      <c r="A775" s="170">
        <v>604</v>
      </c>
      <c r="B775" s="171" t="s">
        <v>252</v>
      </c>
      <c r="C775" s="171" t="s">
        <v>62</v>
      </c>
      <c r="D775" s="172">
        <v>1</v>
      </c>
      <c r="E775" s="171" t="s">
        <v>249</v>
      </c>
      <c r="F775" s="171" t="s">
        <v>138</v>
      </c>
      <c r="G775" s="171" t="s">
        <v>364</v>
      </c>
      <c r="H775" s="171" t="s">
        <v>364</v>
      </c>
      <c r="I775" s="171" t="s">
        <v>138</v>
      </c>
      <c r="J775" s="173">
        <v>2009</v>
      </c>
      <c r="K775" s="174">
        <v>225</v>
      </c>
      <c r="L775" s="211"/>
      <c r="M775" s="173" t="s">
        <v>139</v>
      </c>
      <c r="N775" s="173">
        <v>0</v>
      </c>
      <c r="O775" s="173">
        <v>1</v>
      </c>
      <c r="P775" s="173">
        <v>1</v>
      </c>
      <c r="Q775" s="173">
        <v>5</v>
      </c>
      <c r="R775" s="173">
        <v>1</v>
      </c>
      <c r="S775" s="175">
        <v>5000</v>
      </c>
      <c r="T775" s="173">
        <v>0</v>
      </c>
      <c r="U775" s="173">
        <v>1</v>
      </c>
      <c r="V775" s="173">
        <v>0</v>
      </c>
      <c r="W775" s="211"/>
      <c r="X775" s="173">
        <v>0</v>
      </c>
      <c r="Y775" s="175">
        <v>0</v>
      </c>
      <c r="Z775" s="174">
        <f>S775*R775*K775*EXP(-Definitions!$E$4*tidycapex!V775)*U775</f>
        <v>1125000</v>
      </c>
      <c r="AA775" s="174">
        <f>CEILING(Z775/Definitions!$F$10,10)</f>
        <v>22060</v>
      </c>
      <c r="AB775" s="176">
        <v>1</v>
      </c>
      <c r="AC775" s="177" t="s">
        <v>374</v>
      </c>
      <c r="AD775" s="177" t="s">
        <v>374</v>
      </c>
    </row>
    <row r="776" spans="1:30" s="8" customFormat="1" ht="24" x14ac:dyDescent="0.25">
      <c r="A776" s="170">
        <v>605</v>
      </c>
      <c r="B776" s="171" t="s">
        <v>238</v>
      </c>
      <c r="C776" s="171" t="s">
        <v>62</v>
      </c>
      <c r="D776" s="172" t="s">
        <v>236</v>
      </c>
      <c r="E776" s="171" t="s">
        <v>249</v>
      </c>
      <c r="F776" s="171" t="s">
        <v>138</v>
      </c>
      <c r="G776" s="171" t="s">
        <v>239</v>
      </c>
      <c r="H776" s="171" t="s">
        <v>524</v>
      </c>
      <c r="I776" s="171" t="s">
        <v>138</v>
      </c>
      <c r="J776" s="173">
        <v>2009</v>
      </c>
      <c r="K776" s="174">
        <v>1</v>
      </c>
      <c r="L776" s="211"/>
      <c r="M776" s="173" t="s">
        <v>236</v>
      </c>
      <c r="N776" s="173">
        <v>0</v>
      </c>
      <c r="O776" s="173">
        <v>1</v>
      </c>
      <c r="P776" s="173">
        <v>1</v>
      </c>
      <c r="Q776" s="173">
        <v>9</v>
      </c>
      <c r="R776" s="173">
        <v>1</v>
      </c>
      <c r="S776" s="175">
        <v>141100</v>
      </c>
      <c r="T776" s="173">
        <v>0</v>
      </c>
      <c r="U776" s="173">
        <v>1</v>
      </c>
      <c r="V776" s="173">
        <v>0</v>
      </c>
      <c r="W776" s="211"/>
      <c r="X776" s="173">
        <v>0</v>
      </c>
      <c r="Y776" s="175">
        <v>0</v>
      </c>
      <c r="Z776" s="174">
        <f>S776*R776*K776*EXP(-Definitions!$E$4*tidycapex!V776)*U776</f>
        <v>141100</v>
      </c>
      <c r="AA776" s="174">
        <f>CEILING(Z776/Definitions!$F$10,10)</f>
        <v>2770</v>
      </c>
      <c r="AB776" s="176">
        <v>1</v>
      </c>
      <c r="AC776" s="177" t="s">
        <v>240</v>
      </c>
      <c r="AD776" s="177" t="s">
        <v>241</v>
      </c>
    </row>
    <row r="777" spans="1:30" s="8" customFormat="1" ht="36" x14ac:dyDescent="0.25">
      <c r="A777" s="170">
        <v>606</v>
      </c>
      <c r="B777" s="171" t="s">
        <v>242</v>
      </c>
      <c r="C777" s="171" t="s">
        <v>62</v>
      </c>
      <c r="D777" s="172" t="s">
        <v>236</v>
      </c>
      <c r="E777" s="171" t="s">
        <v>249</v>
      </c>
      <c r="F777" s="171" t="s">
        <v>138</v>
      </c>
      <c r="G777" s="171" t="s">
        <v>243</v>
      </c>
      <c r="H777" s="171" t="s">
        <v>524</v>
      </c>
      <c r="I777" s="171" t="s">
        <v>138</v>
      </c>
      <c r="J777" s="173">
        <v>2009</v>
      </c>
      <c r="K777" s="174">
        <v>1</v>
      </c>
      <c r="L777" s="211"/>
      <c r="M777" s="173" t="s">
        <v>236</v>
      </c>
      <c r="N777" s="173">
        <v>0</v>
      </c>
      <c r="O777" s="173">
        <v>1</v>
      </c>
      <c r="P777" s="173">
        <v>1</v>
      </c>
      <c r="Q777" s="173">
        <v>9</v>
      </c>
      <c r="R777" s="173">
        <v>1</v>
      </c>
      <c r="S777" s="175">
        <v>155300</v>
      </c>
      <c r="T777" s="173">
        <v>0</v>
      </c>
      <c r="U777" s="173">
        <v>1</v>
      </c>
      <c r="V777" s="173">
        <v>0</v>
      </c>
      <c r="W777" s="211"/>
      <c r="X777" s="173">
        <v>0</v>
      </c>
      <c r="Y777" s="175">
        <v>0</v>
      </c>
      <c r="Z777" s="174">
        <f>S777*R777*K777*EXP(-Definitions!$E$4*tidycapex!V777)*U777</f>
        <v>155300</v>
      </c>
      <c r="AA777" s="174">
        <f>CEILING(Z777/Definitions!$F$10,10)</f>
        <v>3050</v>
      </c>
      <c r="AB777" s="176">
        <v>1</v>
      </c>
      <c r="AC777" s="177" t="s">
        <v>244</v>
      </c>
      <c r="AD777" s="177" t="s">
        <v>567</v>
      </c>
    </row>
    <row r="778" spans="1:30" s="8" customFormat="1" ht="48" x14ac:dyDescent="0.25">
      <c r="A778" s="170">
        <v>607</v>
      </c>
      <c r="B778" s="171" t="s">
        <v>245</v>
      </c>
      <c r="C778" s="171" t="s">
        <v>62</v>
      </c>
      <c r="D778" s="172" t="s">
        <v>236</v>
      </c>
      <c r="E778" s="171" t="s">
        <v>249</v>
      </c>
      <c r="F778" s="171" t="s">
        <v>138</v>
      </c>
      <c r="G778" s="171" t="s">
        <v>246</v>
      </c>
      <c r="H778" s="171" t="s">
        <v>524</v>
      </c>
      <c r="I778" s="171" t="s">
        <v>138</v>
      </c>
      <c r="J778" s="173">
        <v>2009</v>
      </c>
      <c r="K778" s="174">
        <v>1</v>
      </c>
      <c r="L778" s="211"/>
      <c r="M778" s="173" t="s">
        <v>236</v>
      </c>
      <c r="N778" s="173">
        <v>0</v>
      </c>
      <c r="O778" s="173">
        <v>1</v>
      </c>
      <c r="P778" s="173">
        <v>1</v>
      </c>
      <c r="Q778" s="173">
        <v>9</v>
      </c>
      <c r="R778" s="173">
        <v>1</v>
      </c>
      <c r="S778" s="175">
        <v>170800</v>
      </c>
      <c r="T778" s="173">
        <v>0</v>
      </c>
      <c r="U778" s="173">
        <v>1</v>
      </c>
      <c r="V778" s="173">
        <v>0</v>
      </c>
      <c r="W778" s="211"/>
      <c r="X778" s="173">
        <v>0</v>
      </c>
      <c r="Y778" s="175">
        <v>0</v>
      </c>
      <c r="Z778" s="174">
        <f>S778*R778*K778*EXP(-Definitions!$E$4*tidycapex!V778)*U778</f>
        <v>170800</v>
      </c>
      <c r="AA778" s="174">
        <f>CEILING(Z778/Definitions!$F$10,10)</f>
        <v>3350</v>
      </c>
      <c r="AB778" s="176">
        <v>1</v>
      </c>
      <c r="AC778" s="177" t="s">
        <v>247</v>
      </c>
      <c r="AD778" s="177" t="s">
        <v>568</v>
      </c>
    </row>
    <row r="779" spans="1:30" s="8" customFormat="1" ht="60" x14ac:dyDescent="0.25">
      <c r="A779" s="170">
        <v>608</v>
      </c>
      <c r="B779" s="171" t="s">
        <v>262</v>
      </c>
      <c r="C779" s="171" t="s">
        <v>72</v>
      </c>
      <c r="D779" s="172">
        <v>1</v>
      </c>
      <c r="E779" s="171" t="s">
        <v>249</v>
      </c>
      <c r="F779" s="171" t="s">
        <v>138</v>
      </c>
      <c r="G779" s="171" t="s">
        <v>578</v>
      </c>
      <c r="H779" s="171" t="s">
        <v>257</v>
      </c>
      <c r="I779" s="171" t="s">
        <v>138</v>
      </c>
      <c r="J779" s="173">
        <v>2009</v>
      </c>
      <c r="K779" s="174">
        <v>1500</v>
      </c>
      <c r="L779" s="211"/>
      <c r="M779" s="173" t="s">
        <v>139</v>
      </c>
      <c r="N779" s="173">
        <v>0</v>
      </c>
      <c r="O779" s="173">
        <v>1</v>
      </c>
      <c r="P779" s="173">
        <v>0</v>
      </c>
      <c r="Q779" s="173">
        <v>5</v>
      </c>
      <c r="R779" s="173">
        <v>1</v>
      </c>
      <c r="S779" s="175">
        <v>4000</v>
      </c>
      <c r="T779" s="173">
        <v>0</v>
      </c>
      <c r="U779" s="173">
        <v>0.25</v>
      </c>
      <c r="V779" s="173">
        <v>0</v>
      </c>
      <c r="W779" s="211"/>
      <c r="X779" s="173">
        <v>1</v>
      </c>
      <c r="Y779" s="175">
        <v>43120</v>
      </c>
      <c r="Z779" s="174">
        <f>S779*R779*K779*EXP(-Definitions!$E$4*tidycapex!V779)*U779</f>
        <v>1500000</v>
      </c>
      <c r="AA779" s="174">
        <f>CEILING(Z779/Definitions!$F$10,10)</f>
        <v>29420</v>
      </c>
      <c r="AB779" s="176">
        <v>2</v>
      </c>
      <c r="AC779" s="177" t="s">
        <v>410</v>
      </c>
      <c r="AD779" s="177" t="s">
        <v>264</v>
      </c>
    </row>
    <row r="780" spans="1:30" s="8" customFormat="1" ht="60" x14ac:dyDescent="0.25">
      <c r="A780" s="170">
        <v>609</v>
      </c>
      <c r="B780" s="171" t="s">
        <v>269</v>
      </c>
      <c r="C780" s="171" t="s">
        <v>72</v>
      </c>
      <c r="D780" s="172">
        <v>1</v>
      </c>
      <c r="E780" s="171" t="s">
        <v>249</v>
      </c>
      <c r="F780" s="171" t="s">
        <v>138</v>
      </c>
      <c r="G780" s="171" t="s">
        <v>364</v>
      </c>
      <c r="H780" s="171" t="s">
        <v>364</v>
      </c>
      <c r="I780" s="171" t="s">
        <v>138</v>
      </c>
      <c r="J780" s="173">
        <v>2009</v>
      </c>
      <c r="K780" s="174">
        <v>1</v>
      </c>
      <c r="L780" s="211"/>
      <c r="M780" s="173" t="s">
        <v>236</v>
      </c>
      <c r="N780" s="173">
        <v>3</v>
      </c>
      <c r="O780" s="173">
        <v>2</v>
      </c>
      <c r="P780" s="173">
        <v>1</v>
      </c>
      <c r="Q780" s="173">
        <v>5</v>
      </c>
      <c r="R780" s="173">
        <v>1</v>
      </c>
      <c r="S780" s="175">
        <v>150000</v>
      </c>
      <c r="T780" s="173">
        <v>0</v>
      </c>
      <c r="U780" s="173">
        <v>1</v>
      </c>
      <c r="V780" s="173">
        <v>0</v>
      </c>
      <c r="W780" s="211"/>
      <c r="X780" s="173">
        <v>0</v>
      </c>
      <c r="Y780" s="175">
        <v>0</v>
      </c>
      <c r="Z780" s="174">
        <f>S780*R780*K780*EXP(-Definitions!$E$4*tidycapex!V780)*U780</f>
        <v>150000</v>
      </c>
      <c r="AA780" s="174">
        <f>CEILING(Z780/Definitions!$F$10,10)</f>
        <v>2950</v>
      </c>
      <c r="AB780" s="176">
        <v>1</v>
      </c>
      <c r="AC780" s="177" t="s">
        <v>374</v>
      </c>
      <c r="AD780" s="177" t="s">
        <v>374</v>
      </c>
    </row>
    <row r="781" spans="1:30" s="8" customFormat="1" ht="24" x14ac:dyDescent="0.25">
      <c r="A781" s="170">
        <v>610</v>
      </c>
      <c r="B781" s="171" t="s">
        <v>238</v>
      </c>
      <c r="C781" s="171" t="s">
        <v>72</v>
      </c>
      <c r="D781" s="172" t="s">
        <v>236</v>
      </c>
      <c r="E781" s="171" t="s">
        <v>249</v>
      </c>
      <c r="F781" s="171" t="s">
        <v>138</v>
      </c>
      <c r="G781" s="171" t="s">
        <v>239</v>
      </c>
      <c r="H781" s="171" t="s">
        <v>524</v>
      </c>
      <c r="I781" s="171" t="s">
        <v>138</v>
      </c>
      <c r="J781" s="173">
        <v>2009</v>
      </c>
      <c r="K781" s="174">
        <v>1</v>
      </c>
      <c r="L781" s="211"/>
      <c r="M781" s="173" t="s">
        <v>236</v>
      </c>
      <c r="N781" s="173">
        <v>0</v>
      </c>
      <c r="O781" s="173">
        <v>1</v>
      </c>
      <c r="P781" s="173">
        <v>1</v>
      </c>
      <c r="Q781" s="173">
        <v>9</v>
      </c>
      <c r="R781" s="173">
        <v>1</v>
      </c>
      <c r="S781" s="175">
        <v>165000</v>
      </c>
      <c r="T781" s="173">
        <v>0</v>
      </c>
      <c r="U781" s="173">
        <v>1</v>
      </c>
      <c r="V781" s="173">
        <v>0</v>
      </c>
      <c r="W781" s="211"/>
      <c r="X781" s="173">
        <v>0</v>
      </c>
      <c r="Y781" s="175">
        <v>0</v>
      </c>
      <c r="Z781" s="174">
        <f>S781*R781*K781*EXP(-Definitions!$E$4*tidycapex!V781)*U781</f>
        <v>165000</v>
      </c>
      <c r="AA781" s="174">
        <f>CEILING(Z781/Definitions!$F$10,10)</f>
        <v>3240</v>
      </c>
      <c r="AB781" s="176">
        <v>1</v>
      </c>
      <c r="AC781" s="177" t="s">
        <v>240</v>
      </c>
      <c r="AD781" s="177" t="s">
        <v>241</v>
      </c>
    </row>
    <row r="782" spans="1:30" s="8" customFormat="1" ht="36" x14ac:dyDescent="0.25">
      <c r="A782" s="170">
        <v>611</v>
      </c>
      <c r="B782" s="171" t="s">
        <v>242</v>
      </c>
      <c r="C782" s="171" t="s">
        <v>72</v>
      </c>
      <c r="D782" s="172" t="s">
        <v>236</v>
      </c>
      <c r="E782" s="171" t="s">
        <v>249</v>
      </c>
      <c r="F782" s="171" t="s">
        <v>138</v>
      </c>
      <c r="G782" s="171" t="s">
        <v>243</v>
      </c>
      <c r="H782" s="171" t="s">
        <v>524</v>
      </c>
      <c r="I782" s="171" t="s">
        <v>138</v>
      </c>
      <c r="J782" s="173">
        <v>2009</v>
      </c>
      <c r="K782" s="174">
        <v>1</v>
      </c>
      <c r="L782" s="211"/>
      <c r="M782" s="173" t="s">
        <v>236</v>
      </c>
      <c r="N782" s="173">
        <v>0</v>
      </c>
      <c r="O782" s="173">
        <v>1</v>
      </c>
      <c r="P782" s="173">
        <v>1</v>
      </c>
      <c r="Q782" s="173">
        <v>9</v>
      </c>
      <c r="R782" s="173">
        <v>1</v>
      </c>
      <c r="S782" s="175">
        <v>181500</v>
      </c>
      <c r="T782" s="173">
        <v>0</v>
      </c>
      <c r="U782" s="173">
        <v>1</v>
      </c>
      <c r="V782" s="173">
        <v>0</v>
      </c>
      <c r="W782" s="211"/>
      <c r="X782" s="173">
        <v>0</v>
      </c>
      <c r="Y782" s="175">
        <v>0</v>
      </c>
      <c r="Z782" s="174">
        <f>S782*R782*K782*EXP(-Definitions!$E$4*tidycapex!V782)*U782</f>
        <v>181500</v>
      </c>
      <c r="AA782" s="174">
        <f>CEILING(Z782/Definitions!$F$10,10)</f>
        <v>3560</v>
      </c>
      <c r="AB782" s="176">
        <v>1</v>
      </c>
      <c r="AC782" s="177" t="s">
        <v>244</v>
      </c>
      <c r="AD782" s="177" t="s">
        <v>567</v>
      </c>
    </row>
    <row r="783" spans="1:30" s="8" customFormat="1" ht="48" x14ac:dyDescent="0.25">
      <c r="A783" s="170">
        <v>612</v>
      </c>
      <c r="B783" s="171" t="s">
        <v>245</v>
      </c>
      <c r="C783" s="171" t="s">
        <v>72</v>
      </c>
      <c r="D783" s="172" t="s">
        <v>236</v>
      </c>
      <c r="E783" s="171" t="s">
        <v>249</v>
      </c>
      <c r="F783" s="171" t="s">
        <v>138</v>
      </c>
      <c r="G783" s="171" t="s">
        <v>246</v>
      </c>
      <c r="H783" s="171" t="s">
        <v>524</v>
      </c>
      <c r="I783" s="171" t="s">
        <v>138</v>
      </c>
      <c r="J783" s="173">
        <v>2009</v>
      </c>
      <c r="K783" s="174">
        <v>1</v>
      </c>
      <c r="L783" s="211"/>
      <c r="M783" s="173" t="s">
        <v>236</v>
      </c>
      <c r="N783" s="173">
        <v>0</v>
      </c>
      <c r="O783" s="173">
        <v>1</v>
      </c>
      <c r="P783" s="173">
        <v>1</v>
      </c>
      <c r="Q783" s="173">
        <v>9</v>
      </c>
      <c r="R783" s="173">
        <v>1</v>
      </c>
      <c r="S783" s="175">
        <v>99900</v>
      </c>
      <c r="T783" s="173">
        <v>0</v>
      </c>
      <c r="U783" s="173">
        <v>1</v>
      </c>
      <c r="V783" s="173">
        <v>0</v>
      </c>
      <c r="W783" s="211"/>
      <c r="X783" s="173">
        <v>0</v>
      </c>
      <c r="Y783" s="175">
        <v>0</v>
      </c>
      <c r="Z783" s="174">
        <f>S783*R783*K783*EXP(-Definitions!$E$4*tidycapex!V783)*U783</f>
        <v>99900</v>
      </c>
      <c r="AA783" s="174">
        <f>CEILING(Z783/Definitions!$F$10,10)</f>
        <v>1960</v>
      </c>
      <c r="AB783" s="176">
        <v>1</v>
      </c>
      <c r="AC783" s="177" t="s">
        <v>247</v>
      </c>
      <c r="AD783" s="177" t="s">
        <v>568</v>
      </c>
    </row>
    <row r="784" spans="1:30" s="8" customFormat="1" ht="60" x14ac:dyDescent="0.25">
      <c r="A784" s="170">
        <v>613</v>
      </c>
      <c r="B784" s="171" t="s">
        <v>262</v>
      </c>
      <c r="C784" s="171" t="s">
        <v>80</v>
      </c>
      <c r="D784" s="172">
        <v>1</v>
      </c>
      <c r="E784" s="171" t="s">
        <v>249</v>
      </c>
      <c r="F784" s="171" t="s">
        <v>138</v>
      </c>
      <c r="G784" s="171" t="s">
        <v>578</v>
      </c>
      <c r="H784" s="171" t="s">
        <v>257</v>
      </c>
      <c r="I784" s="171" t="s">
        <v>138</v>
      </c>
      <c r="J784" s="173">
        <v>2009</v>
      </c>
      <c r="K784" s="174">
        <v>1550</v>
      </c>
      <c r="L784" s="211"/>
      <c r="M784" s="173" t="s">
        <v>139</v>
      </c>
      <c r="N784" s="173">
        <v>0</v>
      </c>
      <c r="O784" s="173">
        <v>1</v>
      </c>
      <c r="P784" s="173">
        <v>0</v>
      </c>
      <c r="Q784" s="173">
        <v>5</v>
      </c>
      <c r="R784" s="173">
        <v>1</v>
      </c>
      <c r="S784" s="175">
        <v>4000</v>
      </c>
      <c r="T784" s="173">
        <v>0</v>
      </c>
      <c r="U784" s="173">
        <v>0.25</v>
      </c>
      <c r="V784" s="173">
        <v>0</v>
      </c>
      <c r="W784" s="211"/>
      <c r="X784" s="173">
        <v>1</v>
      </c>
      <c r="Y784" s="175">
        <v>44670</v>
      </c>
      <c r="Z784" s="174">
        <f>S784*R784*K784*EXP(-Definitions!$E$4*tidycapex!V784)*U784</f>
        <v>1550000</v>
      </c>
      <c r="AA784" s="174">
        <f>CEILING(Z784/Definitions!$F$10,10)</f>
        <v>30400</v>
      </c>
      <c r="AB784" s="176">
        <v>2</v>
      </c>
      <c r="AC784" s="177" t="s">
        <v>410</v>
      </c>
      <c r="AD784" s="177" t="s">
        <v>264</v>
      </c>
    </row>
    <row r="785" spans="1:30" s="8" customFormat="1" ht="36" x14ac:dyDescent="0.25">
      <c r="A785" s="170">
        <v>614</v>
      </c>
      <c r="B785" s="171" t="s">
        <v>272</v>
      </c>
      <c r="C785" s="171" t="s">
        <v>80</v>
      </c>
      <c r="D785" s="172">
        <v>1</v>
      </c>
      <c r="E785" s="171" t="s">
        <v>249</v>
      </c>
      <c r="F785" s="171" t="s">
        <v>138</v>
      </c>
      <c r="G785" s="171" t="s">
        <v>265</v>
      </c>
      <c r="H785" s="171" t="s">
        <v>266</v>
      </c>
      <c r="I785" s="171" t="s">
        <v>138</v>
      </c>
      <c r="J785" s="173">
        <v>2009</v>
      </c>
      <c r="K785" s="174">
        <v>1</v>
      </c>
      <c r="L785" s="211"/>
      <c r="M785" s="173" t="s">
        <v>236</v>
      </c>
      <c r="N785" s="173">
        <v>0</v>
      </c>
      <c r="O785" s="173">
        <v>1</v>
      </c>
      <c r="P785" s="173">
        <v>1</v>
      </c>
      <c r="Q785" s="173">
        <v>1</v>
      </c>
      <c r="R785" s="173">
        <v>1</v>
      </c>
      <c r="S785" s="175">
        <v>3462900</v>
      </c>
      <c r="T785" s="173">
        <v>0</v>
      </c>
      <c r="U785" s="173">
        <v>0</v>
      </c>
      <c r="V785" s="173">
        <v>0</v>
      </c>
      <c r="W785" s="211"/>
      <c r="X785" s="173">
        <v>1</v>
      </c>
      <c r="Y785" s="175">
        <v>67900</v>
      </c>
      <c r="Z785" s="174">
        <f>S785*R785*K785*EXP(-Definitions!$E$4*tidycapex!V785)*U785</f>
        <v>0</v>
      </c>
      <c r="AA785" s="174">
        <f>CEILING(Z785/Definitions!$F$10,10)</f>
        <v>0</v>
      </c>
      <c r="AB785" s="176">
        <v>0</v>
      </c>
      <c r="AC785" s="177" t="s">
        <v>610</v>
      </c>
      <c r="AD785" s="177" t="s">
        <v>573</v>
      </c>
    </row>
    <row r="786" spans="1:30" s="8" customFormat="1" ht="60" x14ac:dyDescent="0.25">
      <c r="A786" s="170">
        <v>615</v>
      </c>
      <c r="B786" s="171" t="s">
        <v>269</v>
      </c>
      <c r="C786" s="171" t="s">
        <v>80</v>
      </c>
      <c r="D786" s="172">
        <v>1</v>
      </c>
      <c r="E786" s="171" t="s">
        <v>249</v>
      </c>
      <c r="F786" s="171" t="s">
        <v>138</v>
      </c>
      <c r="G786" s="171" t="s">
        <v>364</v>
      </c>
      <c r="H786" s="171" t="s">
        <v>364</v>
      </c>
      <c r="I786" s="171" t="s">
        <v>138</v>
      </c>
      <c r="J786" s="173">
        <v>2009</v>
      </c>
      <c r="K786" s="174">
        <v>1</v>
      </c>
      <c r="L786" s="211"/>
      <c r="M786" s="173" t="s">
        <v>236</v>
      </c>
      <c r="N786" s="173">
        <v>3</v>
      </c>
      <c r="O786" s="173">
        <v>2</v>
      </c>
      <c r="P786" s="173">
        <v>1</v>
      </c>
      <c r="Q786" s="173">
        <v>5</v>
      </c>
      <c r="R786" s="173">
        <v>1</v>
      </c>
      <c r="S786" s="175">
        <v>155000</v>
      </c>
      <c r="T786" s="173">
        <v>0</v>
      </c>
      <c r="U786" s="173">
        <v>1</v>
      </c>
      <c r="V786" s="173">
        <v>0</v>
      </c>
      <c r="W786" s="211"/>
      <c r="X786" s="173">
        <v>0</v>
      </c>
      <c r="Y786" s="175">
        <v>0</v>
      </c>
      <c r="Z786" s="174">
        <f>S786*R786*K786*EXP(-Definitions!$E$4*tidycapex!V786)*U786</f>
        <v>155000</v>
      </c>
      <c r="AA786" s="174">
        <f>CEILING(Z786/Definitions!$F$10,10)</f>
        <v>3040</v>
      </c>
      <c r="AB786" s="176">
        <v>1</v>
      </c>
      <c r="AC786" s="177" t="s">
        <v>374</v>
      </c>
      <c r="AD786" s="177" t="s">
        <v>374</v>
      </c>
    </row>
    <row r="787" spans="1:30" s="8" customFormat="1" ht="24" x14ac:dyDescent="0.25">
      <c r="A787" s="170">
        <v>616</v>
      </c>
      <c r="B787" s="171" t="s">
        <v>238</v>
      </c>
      <c r="C787" s="171" t="s">
        <v>80</v>
      </c>
      <c r="D787" s="172" t="s">
        <v>236</v>
      </c>
      <c r="E787" s="171" t="s">
        <v>249</v>
      </c>
      <c r="F787" s="171" t="s">
        <v>138</v>
      </c>
      <c r="G787" s="171" t="s">
        <v>239</v>
      </c>
      <c r="H787" s="171" t="s">
        <v>524</v>
      </c>
      <c r="I787" s="171" t="s">
        <v>138</v>
      </c>
      <c r="J787" s="173">
        <v>2009</v>
      </c>
      <c r="K787" s="174">
        <v>1</v>
      </c>
      <c r="L787" s="211"/>
      <c r="M787" s="173" t="s">
        <v>236</v>
      </c>
      <c r="N787" s="173">
        <v>0</v>
      </c>
      <c r="O787" s="173">
        <v>1</v>
      </c>
      <c r="P787" s="173">
        <v>1</v>
      </c>
      <c r="Q787" s="173">
        <v>9</v>
      </c>
      <c r="R787" s="173">
        <v>1</v>
      </c>
      <c r="S787" s="175">
        <v>170500</v>
      </c>
      <c r="T787" s="173">
        <v>0</v>
      </c>
      <c r="U787" s="173">
        <v>1</v>
      </c>
      <c r="V787" s="173">
        <v>0</v>
      </c>
      <c r="W787" s="211"/>
      <c r="X787" s="173">
        <v>0</v>
      </c>
      <c r="Y787" s="211">
        <v>0</v>
      </c>
      <c r="Z787" s="174">
        <f>S787*R787*K787*EXP(-Definitions!$E$4*tidycapex!V787)*U787</f>
        <v>170500</v>
      </c>
      <c r="AA787" s="174">
        <f>CEILING(Z787/Definitions!$F$10,10)</f>
        <v>3350</v>
      </c>
      <c r="AB787" s="176">
        <v>1</v>
      </c>
      <c r="AC787" s="177" t="s">
        <v>240</v>
      </c>
      <c r="AD787" s="177" t="s">
        <v>241</v>
      </c>
    </row>
    <row r="788" spans="1:30" s="8" customFormat="1" ht="36" x14ac:dyDescent="0.25">
      <c r="A788" s="170">
        <v>617</v>
      </c>
      <c r="B788" s="171" t="s">
        <v>242</v>
      </c>
      <c r="C788" s="171" t="s">
        <v>80</v>
      </c>
      <c r="D788" s="172" t="s">
        <v>236</v>
      </c>
      <c r="E788" s="171" t="s">
        <v>249</v>
      </c>
      <c r="F788" s="171" t="s">
        <v>138</v>
      </c>
      <c r="G788" s="171" t="s">
        <v>243</v>
      </c>
      <c r="H788" s="171" t="s">
        <v>524</v>
      </c>
      <c r="I788" s="171" t="s">
        <v>138</v>
      </c>
      <c r="J788" s="173">
        <v>2009</v>
      </c>
      <c r="K788" s="174">
        <v>1</v>
      </c>
      <c r="L788" s="211"/>
      <c r="M788" s="173" t="s">
        <v>236</v>
      </c>
      <c r="N788" s="173">
        <v>0</v>
      </c>
      <c r="O788" s="173">
        <v>1</v>
      </c>
      <c r="P788" s="173">
        <v>1</v>
      </c>
      <c r="Q788" s="173">
        <v>9</v>
      </c>
      <c r="R788" s="173">
        <v>1</v>
      </c>
      <c r="S788" s="175">
        <v>187600</v>
      </c>
      <c r="T788" s="173">
        <v>0</v>
      </c>
      <c r="U788" s="173">
        <v>1</v>
      </c>
      <c r="V788" s="173">
        <v>0</v>
      </c>
      <c r="W788" s="211"/>
      <c r="X788" s="173">
        <v>0</v>
      </c>
      <c r="Y788" s="175">
        <v>0</v>
      </c>
      <c r="Z788" s="174">
        <f>S788*R788*K788*EXP(-Definitions!$E$4*tidycapex!V788)*U788</f>
        <v>187600</v>
      </c>
      <c r="AA788" s="174">
        <f>CEILING(Z788/Definitions!$F$10,10)</f>
        <v>3680</v>
      </c>
      <c r="AB788" s="176">
        <v>1</v>
      </c>
      <c r="AC788" s="177" t="s">
        <v>244</v>
      </c>
      <c r="AD788" s="177" t="s">
        <v>567</v>
      </c>
    </row>
    <row r="789" spans="1:30" s="8" customFormat="1" ht="48" x14ac:dyDescent="0.25">
      <c r="A789" s="170">
        <v>618</v>
      </c>
      <c r="B789" s="171" t="s">
        <v>245</v>
      </c>
      <c r="C789" s="171" t="s">
        <v>80</v>
      </c>
      <c r="D789" s="172" t="s">
        <v>236</v>
      </c>
      <c r="E789" s="171" t="s">
        <v>249</v>
      </c>
      <c r="F789" s="171" t="s">
        <v>138</v>
      </c>
      <c r="G789" s="171" t="s">
        <v>246</v>
      </c>
      <c r="H789" s="171" t="s">
        <v>524</v>
      </c>
      <c r="I789" s="171" t="s">
        <v>138</v>
      </c>
      <c r="J789" s="173">
        <v>2009</v>
      </c>
      <c r="K789" s="174">
        <v>1</v>
      </c>
      <c r="L789" s="211"/>
      <c r="M789" s="173" t="s">
        <v>236</v>
      </c>
      <c r="N789" s="173">
        <v>0</v>
      </c>
      <c r="O789" s="173">
        <v>1</v>
      </c>
      <c r="P789" s="173">
        <v>1</v>
      </c>
      <c r="Q789" s="173">
        <v>9</v>
      </c>
      <c r="R789" s="173">
        <v>1</v>
      </c>
      <c r="S789" s="175">
        <v>103200</v>
      </c>
      <c r="T789" s="173">
        <v>0</v>
      </c>
      <c r="U789" s="173">
        <v>1</v>
      </c>
      <c r="V789" s="173">
        <v>0</v>
      </c>
      <c r="W789" s="211"/>
      <c r="X789" s="173">
        <v>0</v>
      </c>
      <c r="Y789" s="175">
        <v>0</v>
      </c>
      <c r="Z789" s="174">
        <f>S789*R789*K789*EXP(-Definitions!$E$4*tidycapex!V789)*U789</f>
        <v>103200</v>
      </c>
      <c r="AA789" s="174">
        <f>CEILING(Z789/Definitions!$F$10,10)</f>
        <v>2030</v>
      </c>
      <c r="AB789" s="176">
        <v>1</v>
      </c>
      <c r="AC789" s="177" t="s">
        <v>247</v>
      </c>
      <c r="AD789" s="177" t="s">
        <v>568</v>
      </c>
    </row>
    <row r="790" spans="1:30" s="8" customFormat="1" ht="60" x14ac:dyDescent="0.25">
      <c r="A790" s="170">
        <v>619</v>
      </c>
      <c r="B790" s="171" t="s">
        <v>252</v>
      </c>
      <c r="C790" s="171" t="s">
        <v>433</v>
      </c>
      <c r="D790" s="172">
        <v>1</v>
      </c>
      <c r="E790" s="171" t="s">
        <v>249</v>
      </c>
      <c r="F790" s="171" t="s">
        <v>138</v>
      </c>
      <c r="G790" s="171" t="s">
        <v>364</v>
      </c>
      <c r="H790" s="171" t="s">
        <v>364</v>
      </c>
      <c r="I790" s="171" t="s">
        <v>138</v>
      </c>
      <c r="J790" s="173">
        <v>2009</v>
      </c>
      <c r="K790" s="174">
        <v>2600</v>
      </c>
      <c r="L790" s="211"/>
      <c r="M790" s="173" t="s">
        <v>139</v>
      </c>
      <c r="N790" s="173">
        <v>0</v>
      </c>
      <c r="O790" s="173">
        <v>1</v>
      </c>
      <c r="P790" s="173">
        <v>1</v>
      </c>
      <c r="Q790" s="173">
        <v>5</v>
      </c>
      <c r="R790" s="173">
        <v>0.3</v>
      </c>
      <c r="S790" s="175">
        <v>5000</v>
      </c>
      <c r="T790" s="173">
        <v>0</v>
      </c>
      <c r="U790" s="173">
        <v>1</v>
      </c>
      <c r="V790" s="173">
        <v>0</v>
      </c>
      <c r="W790" s="211"/>
      <c r="X790" s="173">
        <v>0</v>
      </c>
      <c r="Y790" s="175">
        <v>0</v>
      </c>
      <c r="Z790" s="174">
        <f>S790*R790*K790*EXP(-Definitions!$E$4*tidycapex!V790)*U790</f>
        <v>3900000</v>
      </c>
      <c r="AA790" s="174">
        <f>CEILING(Z790/Definitions!$F$10,10)</f>
        <v>76480</v>
      </c>
      <c r="AB790" s="176">
        <v>1</v>
      </c>
      <c r="AC790" s="177" t="s">
        <v>374</v>
      </c>
      <c r="AD790" s="177" t="s">
        <v>374</v>
      </c>
    </row>
    <row r="791" spans="1:30" s="8" customFormat="1" ht="24" x14ac:dyDescent="0.25">
      <c r="A791" s="170">
        <v>620</v>
      </c>
      <c r="B791" s="171" t="s">
        <v>238</v>
      </c>
      <c r="C791" s="171" t="s">
        <v>433</v>
      </c>
      <c r="D791" s="172" t="s">
        <v>236</v>
      </c>
      <c r="E791" s="171" t="s">
        <v>249</v>
      </c>
      <c r="F791" s="171" t="s">
        <v>138</v>
      </c>
      <c r="G791" s="171" t="s">
        <v>239</v>
      </c>
      <c r="H791" s="171" t="s">
        <v>524</v>
      </c>
      <c r="I791" s="171" t="s">
        <v>138</v>
      </c>
      <c r="J791" s="173">
        <v>2009</v>
      </c>
      <c r="K791" s="174">
        <v>1</v>
      </c>
      <c r="L791" s="211"/>
      <c r="M791" s="173" t="s">
        <v>236</v>
      </c>
      <c r="N791" s="173">
        <v>0</v>
      </c>
      <c r="O791" s="173">
        <v>1</v>
      </c>
      <c r="P791" s="173">
        <v>1</v>
      </c>
      <c r="Q791" s="173">
        <v>9</v>
      </c>
      <c r="R791" s="173">
        <v>1</v>
      </c>
      <c r="S791" s="175">
        <v>390000</v>
      </c>
      <c r="T791" s="173">
        <v>0</v>
      </c>
      <c r="U791" s="173">
        <v>1</v>
      </c>
      <c r="V791" s="173">
        <v>0</v>
      </c>
      <c r="W791" s="211"/>
      <c r="X791" s="173">
        <v>0</v>
      </c>
      <c r="Y791" s="175">
        <v>0</v>
      </c>
      <c r="Z791" s="174">
        <f>S791*R791*K791*EXP(-Definitions!$E$4*tidycapex!V791)*U791</f>
        <v>390000</v>
      </c>
      <c r="AA791" s="174">
        <f>CEILING(Z791/Definitions!$F$10,10)</f>
        <v>7650</v>
      </c>
      <c r="AB791" s="176">
        <v>1</v>
      </c>
      <c r="AC791" s="177" t="s">
        <v>240</v>
      </c>
      <c r="AD791" s="177" t="s">
        <v>241</v>
      </c>
    </row>
    <row r="792" spans="1:30" s="8" customFormat="1" ht="36" x14ac:dyDescent="0.25">
      <c r="A792" s="170">
        <v>621</v>
      </c>
      <c r="B792" s="171" t="s">
        <v>242</v>
      </c>
      <c r="C792" s="171" t="s">
        <v>433</v>
      </c>
      <c r="D792" s="172" t="s">
        <v>236</v>
      </c>
      <c r="E792" s="171" t="s">
        <v>249</v>
      </c>
      <c r="F792" s="171" t="s">
        <v>138</v>
      </c>
      <c r="G792" s="171" t="s">
        <v>243</v>
      </c>
      <c r="H792" s="171" t="s">
        <v>524</v>
      </c>
      <c r="I792" s="171" t="s">
        <v>138</v>
      </c>
      <c r="J792" s="173">
        <v>2009</v>
      </c>
      <c r="K792" s="174">
        <v>1</v>
      </c>
      <c r="L792" s="211"/>
      <c r="M792" s="173" t="s">
        <v>236</v>
      </c>
      <c r="N792" s="173">
        <v>0</v>
      </c>
      <c r="O792" s="173">
        <v>1</v>
      </c>
      <c r="P792" s="173">
        <v>1</v>
      </c>
      <c r="Q792" s="173">
        <v>9</v>
      </c>
      <c r="R792" s="173">
        <v>1</v>
      </c>
      <c r="S792" s="175">
        <v>429000</v>
      </c>
      <c r="T792" s="173">
        <v>0</v>
      </c>
      <c r="U792" s="173">
        <v>1</v>
      </c>
      <c r="V792" s="173">
        <v>0</v>
      </c>
      <c r="W792" s="211"/>
      <c r="X792" s="173">
        <v>0</v>
      </c>
      <c r="Y792" s="175">
        <v>0</v>
      </c>
      <c r="Z792" s="174">
        <f>S792*R792*K792*EXP(-Definitions!$E$4*tidycapex!V792)*U792</f>
        <v>429000</v>
      </c>
      <c r="AA792" s="174">
        <f>CEILING(Z792/Definitions!$F$10,10)</f>
        <v>8420</v>
      </c>
      <c r="AB792" s="176">
        <v>1</v>
      </c>
      <c r="AC792" s="177" t="s">
        <v>244</v>
      </c>
      <c r="AD792" s="177" t="s">
        <v>567</v>
      </c>
    </row>
    <row r="793" spans="1:30" s="8" customFormat="1" ht="48" x14ac:dyDescent="0.25">
      <c r="A793" s="170">
        <v>622</v>
      </c>
      <c r="B793" s="171" t="s">
        <v>245</v>
      </c>
      <c r="C793" s="171" t="s">
        <v>433</v>
      </c>
      <c r="D793" s="172" t="s">
        <v>236</v>
      </c>
      <c r="E793" s="171" t="s">
        <v>249</v>
      </c>
      <c r="F793" s="171" t="s">
        <v>138</v>
      </c>
      <c r="G793" s="171" t="s">
        <v>246</v>
      </c>
      <c r="H793" s="171" t="s">
        <v>524</v>
      </c>
      <c r="I793" s="171" t="s">
        <v>138</v>
      </c>
      <c r="J793" s="173">
        <v>2009</v>
      </c>
      <c r="K793" s="174">
        <v>1</v>
      </c>
      <c r="L793" s="211"/>
      <c r="M793" s="173" t="s">
        <v>236</v>
      </c>
      <c r="N793" s="173">
        <v>0</v>
      </c>
      <c r="O793" s="173">
        <v>1</v>
      </c>
      <c r="P793" s="173">
        <v>1</v>
      </c>
      <c r="Q793" s="173">
        <v>9</v>
      </c>
      <c r="R793" s="173">
        <v>1</v>
      </c>
      <c r="S793" s="175">
        <v>236000</v>
      </c>
      <c r="T793" s="173">
        <v>0</v>
      </c>
      <c r="U793" s="173">
        <v>1</v>
      </c>
      <c r="V793" s="173">
        <v>0</v>
      </c>
      <c r="W793" s="211"/>
      <c r="X793" s="173">
        <v>0</v>
      </c>
      <c r="Y793" s="211">
        <v>0</v>
      </c>
      <c r="Z793" s="174">
        <f>S793*R793*K793*EXP(-Definitions!$E$4*tidycapex!V793)*U793</f>
        <v>236000</v>
      </c>
      <c r="AA793" s="174">
        <f>CEILING(Z793/Definitions!$F$10,10)</f>
        <v>4630</v>
      </c>
      <c r="AB793" s="176">
        <v>1</v>
      </c>
      <c r="AC793" s="177" t="s">
        <v>247</v>
      </c>
      <c r="AD793" s="177" t="s">
        <v>568</v>
      </c>
    </row>
    <row r="794" spans="1:30" s="8" customFormat="1" ht="84" x14ac:dyDescent="0.25">
      <c r="A794" s="170">
        <v>623</v>
      </c>
      <c r="B794" s="171" t="s">
        <v>252</v>
      </c>
      <c r="C794" s="171" t="s">
        <v>28</v>
      </c>
      <c r="D794" s="172">
        <v>1</v>
      </c>
      <c r="E794" s="171" t="s">
        <v>194</v>
      </c>
      <c r="F794" s="171" t="s">
        <v>140</v>
      </c>
      <c r="G794" s="171" t="s">
        <v>364</v>
      </c>
      <c r="H794" s="171" t="s">
        <v>364</v>
      </c>
      <c r="I794" s="171" t="s">
        <v>140</v>
      </c>
      <c r="J794" s="173">
        <v>2006</v>
      </c>
      <c r="K794" s="174">
        <v>2600</v>
      </c>
      <c r="L794" s="211"/>
      <c r="M794" s="173" t="s">
        <v>139</v>
      </c>
      <c r="N794" s="173">
        <v>0</v>
      </c>
      <c r="O794" s="173">
        <v>1</v>
      </c>
      <c r="P794" s="173">
        <v>1</v>
      </c>
      <c r="Q794" s="173">
        <v>5</v>
      </c>
      <c r="R794" s="173">
        <v>1</v>
      </c>
      <c r="S794" s="175">
        <v>5000</v>
      </c>
      <c r="T794" s="173">
        <v>0</v>
      </c>
      <c r="U794" s="173">
        <v>0.2</v>
      </c>
      <c r="V794" s="173">
        <v>0</v>
      </c>
      <c r="W794" s="211"/>
      <c r="X794" s="173">
        <v>0</v>
      </c>
      <c r="Y794" s="175">
        <v>0</v>
      </c>
      <c r="Z794" s="174">
        <f>S794*R794*K794*EXP(-Definitions!$E$4*tidycapex!V794)*U794</f>
        <v>2600000</v>
      </c>
      <c r="AA794" s="174">
        <f>CEILING(Z794/Definitions!$F$10,10)</f>
        <v>50990</v>
      </c>
      <c r="AB794" s="176">
        <v>1</v>
      </c>
      <c r="AC794" s="177" t="s">
        <v>434</v>
      </c>
      <c r="AD794" s="177" t="s">
        <v>434</v>
      </c>
    </row>
    <row r="795" spans="1:30" s="8" customFormat="1" ht="24" x14ac:dyDescent="0.25">
      <c r="A795" s="170">
        <v>624</v>
      </c>
      <c r="B795" s="171" t="s">
        <v>238</v>
      </c>
      <c r="C795" s="171" t="s">
        <v>28</v>
      </c>
      <c r="D795" s="172" t="s">
        <v>236</v>
      </c>
      <c r="E795" s="171" t="s">
        <v>194</v>
      </c>
      <c r="F795" s="171" t="s">
        <v>140</v>
      </c>
      <c r="G795" s="171" t="s">
        <v>239</v>
      </c>
      <c r="H795" s="171" t="s">
        <v>524</v>
      </c>
      <c r="I795" s="171" t="s">
        <v>140</v>
      </c>
      <c r="J795" s="173">
        <v>2006</v>
      </c>
      <c r="K795" s="174">
        <v>1</v>
      </c>
      <c r="L795" s="211"/>
      <c r="M795" s="173" t="s">
        <v>236</v>
      </c>
      <c r="N795" s="173">
        <v>0</v>
      </c>
      <c r="O795" s="173">
        <v>1</v>
      </c>
      <c r="P795" s="173">
        <v>1</v>
      </c>
      <c r="Q795" s="173">
        <v>9</v>
      </c>
      <c r="R795" s="173">
        <v>1</v>
      </c>
      <c r="S795" s="175">
        <v>260000</v>
      </c>
      <c r="T795" s="173">
        <v>0</v>
      </c>
      <c r="U795" s="173">
        <v>1</v>
      </c>
      <c r="V795" s="173">
        <v>0</v>
      </c>
      <c r="W795" s="211"/>
      <c r="X795" s="173">
        <v>0</v>
      </c>
      <c r="Y795" s="175">
        <v>0</v>
      </c>
      <c r="Z795" s="174">
        <f>S795*R795*K795*EXP(-Definitions!$E$4*tidycapex!V795)*U795</f>
        <v>260000</v>
      </c>
      <c r="AA795" s="174">
        <f>CEILING(Z795/Definitions!$F$10,10)</f>
        <v>5100</v>
      </c>
      <c r="AB795" s="176">
        <v>1</v>
      </c>
      <c r="AC795" s="177" t="s">
        <v>240</v>
      </c>
      <c r="AD795" s="177" t="s">
        <v>241</v>
      </c>
    </row>
    <row r="796" spans="1:30" s="8" customFormat="1" ht="36" x14ac:dyDescent="0.25">
      <c r="A796" s="170">
        <v>625</v>
      </c>
      <c r="B796" s="171" t="s">
        <v>242</v>
      </c>
      <c r="C796" s="171" t="s">
        <v>28</v>
      </c>
      <c r="D796" s="172" t="s">
        <v>236</v>
      </c>
      <c r="E796" s="171" t="s">
        <v>194</v>
      </c>
      <c r="F796" s="171" t="s">
        <v>140</v>
      </c>
      <c r="G796" s="171" t="s">
        <v>243</v>
      </c>
      <c r="H796" s="171" t="s">
        <v>524</v>
      </c>
      <c r="I796" s="171" t="s">
        <v>140</v>
      </c>
      <c r="J796" s="173">
        <v>2006</v>
      </c>
      <c r="K796" s="174">
        <v>1</v>
      </c>
      <c r="L796" s="211"/>
      <c r="M796" s="173" t="s">
        <v>236</v>
      </c>
      <c r="N796" s="173">
        <v>0</v>
      </c>
      <c r="O796" s="173">
        <v>1</v>
      </c>
      <c r="P796" s="173">
        <v>1</v>
      </c>
      <c r="Q796" s="173">
        <v>9</v>
      </c>
      <c r="R796" s="173">
        <v>1</v>
      </c>
      <c r="S796" s="175">
        <v>286000</v>
      </c>
      <c r="T796" s="173">
        <v>0</v>
      </c>
      <c r="U796" s="173">
        <v>1</v>
      </c>
      <c r="V796" s="173">
        <v>0</v>
      </c>
      <c r="W796" s="211"/>
      <c r="X796" s="173">
        <v>0</v>
      </c>
      <c r="Y796" s="175">
        <v>0</v>
      </c>
      <c r="Z796" s="174">
        <f>S796*R796*K796*EXP(-Definitions!$E$4*tidycapex!V796)*U796</f>
        <v>286000</v>
      </c>
      <c r="AA796" s="174">
        <f>CEILING(Z796/Definitions!$F$10,10)</f>
        <v>5610</v>
      </c>
      <c r="AB796" s="176">
        <v>1</v>
      </c>
      <c r="AC796" s="177" t="s">
        <v>244</v>
      </c>
      <c r="AD796" s="177" t="s">
        <v>567</v>
      </c>
    </row>
    <row r="797" spans="1:30" s="8" customFormat="1" ht="48" x14ac:dyDescent="0.25">
      <c r="A797" s="170">
        <v>626</v>
      </c>
      <c r="B797" s="171" t="s">
        <v>245</v>
      </c>
      <c r="C797" s="171" t="s">
        <v>28</v>
      </c>
      <c r="D797" s="172" t="s">
        <v>236</v>
      </c>
      <c r="E797" s="171" t="s">
        <v>194</v>
      </c>
      <c r="F797" s="171" t="s">
        <v>140</v>
      </c>
      <c r="G797" s="171" t="s">
        <v>246</v>
      </c>
      <c r="H797" s="171" t="s">
        <v>524</v>
      </c>
      <c r="I797" s="171" t="s">
        <v>140</v>
      </c>
      <c r="J797" s="173">
        <v>2006</v>
      </c>
      <c r="K797" s="174">
        <v>1</v>
      </c>
      <c r="L797" s="211"/>
      <c r="M797" s="173" t="s">
        <v>236</v>
      </c>
      <c r="N797" s="173">
        <v>0</v>
      </c>
      <c r="O797" s="173">
        <v>1</v>
      </c>
      <c r="P797" s="173">
        <v>1</v>
      </c>
      <c r="Q797" s="173">
        <v>9</v>
      </c>
      <c r="R797" s="173">
        <v>1</v>
      </c>
      <c r="S797" s="175">
        <v>157300</v>
      </c>
      <c r="T797" s="173">
        <v>0</v>
      </c>
      <c r="U797" s="173">
        <v>1</v>
      </c>
      <c r="V797" s="173">
        <v>0</v>
      </c>
      <c r="W797" s="211"/>
      <c r="X797" s="173">
        <v>0</v>
      </c>
      <c r="Y797" s="175">
        <v>0</v>
      </c>
      <c r="Z797" s="174">
        <f>S797*R797*K797*EXP(-Definitions!$E$4*tidycapex!V797)*U797</f>
        <v>157300</v>
      </c>
      <c r="AA797" s="174">
        <f>CEILING(Z797/Definitions!$F$10,10)</f>
        <v>3090</v>
      </c>
      <c r="AB797" s="176">
        <v>1</v>
      </c>
      <c r="AC797" s="177" t="s">
        <v>247</v>
      </c>
      <c r="AD797" s="177" t="s">
        <v>568</v>
      </c>
    </row>
    <row r="798" spans="1:30" s="8" customFormat="1" ht="84" x14ac:dyDescent="0.25">
      <c r="A798" s="170">
        <v>627</v>
      </c>
      <c r="B798" s="171" t="s">
        <v>252</v>
      </c>
      <c r="C798" s="171" t="s">
        <v>29</v>
      </c>
      <c r="D798" s="172">
        <v>1</v>
      </c>
      <c r="E798" s="171" t="s">
        <v>194</v>
      </c>
      <c r="F798" s="171" t="s">
        <v>140</v>
      </c>
      <c r="G798" s="171" t="s">
        <v>364</v>
      </c>
      <c r="H798" s="171" t="s">
        <v>364</v>
      </c>
      <c r="I798" s="171" t="s">
        <v>140</v>
      </c>
      <c r="J798" s="173">
        <v>2006</v>
      </c>
      <c r="K798" s="174">
        <v>210</v>
      </c>
      <c r="L798" s="211"/>
      <c r="M798" s="173" t="s">
        <v>139</v>
      </c>
      <c r="N798" s="173">
        <v>0</v>
      </c>
      <c r="O798" s="173">
        <v>1</v>
      </c>
      <c r="P798" s="173">
        <v>1</v>
      </c>
      <c r="Q798" s="173">
        <v>5</v>
      </c>
      <c r="R798" s="173">
        <v>1</v>
      </c>
      <c r="S798" s="175">
        <v>5000</v>
      </c>
      <c r="T798" s="173">
        <v>0</v>
      </c>
      <c r="U798" s="173">
        <v>0.5</v>
      </c>
      <c r="V798" s="173">
        <v>0</v>
      </c>
      <c r="W798" s="211"/>
      <c r="X798" s="173">
        <v>0</v>
      </c>
      <c r="Y798" s="175">
        <v>0</v>
      </c>
      <c r="Z798" s="174">
        <f>S798*R798*K798*EXP(-Definitions!$E$4*tidycapex!V798)*U798</f>
        <v>525000</v>
      </c>
      <c r="AA798" s="174">
        <f>CEILING(Z798/Definitions!$F$10,10)</f>
        <v>10300</v>
      </c>
      <c r="AB798" s="176">
        <v>1</v>
      </c>
      <c r="AC798" s="177" t="s">
        <v>435</v>
      </c>
      <c r="AD798" s="177" t="s">
        <v>435</v>
      </c>
    </row>
    <row r="799" spans="1:30" s="8" customFormat="1" ht="24" x14ac:dyDescent="0.25">
      <c r="A799" s="170">
        <v>628</v>
      </c>
      <c r="B799" s="171" t="s">
        <v>238</v>
      </c>
      <c r="C799" s="171" t="s">
        <v>29</v>
      </c>
      <c r="D799" s="172" t="s">
        <v>236</v>
      </c>
      <c r="E799" s="171" t="s">
        <v>194</v>
      </c>
      <c r="F799" s="171" t="s">
        <v>140</v>
      </c>
      <c r="G799" s="171" t="s">
        <v>239</v>
      </c>
      <c r="H799" s="171" t="s">
        <v>524</v>
      </c>
      <c r="I799" s="171" t="s">
        <v>140</v>
      </c>
      <c r="J799" s="173">
        <v>2006</v>
      </c>
      <c r="K799" s="174">
        <v>1</v>
      </c>
      <c r="L799" s="211"/>
      <c r="M799" s="173" t="s">
        <v>236</v>
      </c>
      <c r="N799" s="173">
        <v>0</v>
      </c>
      <c r="O799" s="173">
        <v>1</v>
      </c>
      <c r="P799" s="173">
        <v>1</v>
      </c>
      <c r="Q799" s="173">
        <v>9</v>
      </c>
      <c r="R799" s="173">
        <v>1</v>
      </c>
      <c r="S799" s="175">
        <v>52500</v>
      </c>
      <c r="T799" s="173">
        <v>0</v>
      </c>
      <c r="U799" s="173">
        <v>1</v>
      </c>
      <c r="V799" s="173">
        <v>0</v>
      </c>
      <c r="W799" s="211"/>
      <c r="X799" s="173">
        <v>0</v>
      </c>
      <c r="Y799" s="175">
        <v>0</v>
      </c>
      <c r="Z799" s="174">
        <f>S799*R799*K799*EXP(-Definitions!$E$4*tidycapex!V799)*U799</f>
        <v>52500</v>
      </c>
      <c r="AA799" s="174">
        <f>CEILING(Z799/Definitions!$F$10,10)</f>
        <v>1030</v>
      </c>
      <c r="AB799" s="176">
        <v>1</v>
      </c>
      <c r="AC799" s="177" t="s">
        <v>240</v>
      </c>
      <c r="AD799" s="177" t="s">
        <v>241</v>
      </c>
    </row>
    <row r="800" spans="1:30" s="8" customFormat="1" ht="36" x14ac:dyDescent="0.25">
      <c r="A800" s="170">
        <v>629</v>
      </c>
      <c r="B800" s="171" t="s">
        <v>242</v>
      </c>
      <c r="C800" s="171" t="s">
        <v>29</v>
      </c>
      <c r="D800" s="172" t="s">
        <v>236</v>
      </c>
      <c r="E800" s="171" t="s">
        <v>194</v>
      </c>
      <c r="F800" s="171" t="s">
        <v>140</v>
      </c>
      <c r="G800" s="171" t="s">
        <v>243</v>
      </c>
      <c r="H800" s="171" t="s">
        <v>524</v>
      </c>
      <c r="I800" s="171" t="s">
        <v>140</v>
      </c>
      <c r="J800" s="173">
        <v>2006</v>
      </c>
      <c r="K800" s="174">
        <v>1</v>
      </c>
      <c r="L800" s="211"/>
      <c r="M800" s="173" t="s">
        <v>236</v>
      </c>
      <c r="N800" s="173">
        <v>0</v>
      </c>
      <c r="O800" s="173">
        <v>1</v>
      </c>
      <c r="P800" s="173">
        <v>1</v>
      </c>
      <c r="Q800" s="173">
        <v>9</v>
      </c>
      <c r="R800" s="173">
        <v>1</v>
      </c>
      <c r="S800" s="175">
        <v>57800</v>
      </c>
      <c r="T800" s="173">
        <v>0</v>
      </c>
      <c r="U800" s="173">
        <v>1</v>
      </c>
      <c r="V800" s="173">
        <v>0</v>
      </c>
      <c r="W800" s="211"/>
      <c r="X800" s="173">
        <v>0</v>
      </c>
      <c r="Y800" s="175">
        <v>0</v>
      </c>
      <c r="Z800" s="174">
        <f>S800*R800*K800*EXP(-Definitions!$E$4*tidycapex!V800)*U800</f>
        <v>57800</v>
      </c>
      <c r="AA800" s="174">
        <f>CEILING(Z800/Definitions!$F$10,10)</f>
        <v>1140</v>
      </c>
      <c r="AB800" s="176">
        <v>1</v>
      </c>
      <c r="AC800" s="177" t="s">
        <v>244</v>
      </c>
      <c r="AD800" s="177" t="s">
        <v>567</v>
      </c>
    </row>
    <row r="801" spans="1:30" s="8" customFormat="1" ht="48" x14ac:dyDescent="0.25">
      <c r="A801" s="170">
        <v>630</v>
      </c>
      <c r="B801" s="171" t="s">
        <v>245</v>
      </c>
      <c r="C801" s="171" t="s">
        <v>29</v>
      </c>
      <c r="D801" s="172" t="s">
        <v>236</v>
      </c>
      <c r="E801" s="171" t="s">
        <v>194</v>
      </c>
      <c r="F801" s="171" t="s">
        <v>140</v>
      </c>
      <c r="G801" s="171" t="s">
        <v>246</v>
      </c>
      <c r="H801" s="171" t="s">
        <v>524</v>
      </c>
      <c r="I801" s="171" t="s">
        <v>140</v>
      </c>
      <c r="J801" s="173">
        <v>2006</v>
      </c>
      <c r="K801" s="174">
        <v>1</v>
      </c>
      <c r="L801" s="211"/>
      <c r="M801" s="173" t="s">
        <v>236</v>
      </c>
      <c r="N801" s="173">
        <v>0</v>
      </c>
      <c r="O801" s="173">
        <v>1</v>
      </c>
      <c r="P801" s="173">
        <v>1</v>
      </c>
      <c r="Q801" s="173">
        <v>9</v>
      </c>
      <c r="R801" s="173">
        <v>1</v>
      </c>
      <c r="S801" s="175">
        <v>31800</v>
      </c>
      <c r="T801" s="173">
        <v>0</v>
      </c>
      <c r="U801" s="173">
        <v>1</v>
      </c>
      <c r="V801" s="173">
        <v>0</v>
      </c>
      <c r="W801" s="211"/>
      <c r="X801" s="173">
        <v>0</v>
      </c>
      <c r="Y801" s="175">
        <v>0</v>
      </c>
      <c r="Z801" s="174">
        <f>S801*R801*K801*EXP(-Definitions!$E$4*tidycapex!V801)*U801</f>
        <v>31800</v>
      </c>
      <c r="AA801" s="174">
        <f>CEILING(Z801/Definitions!$F$10,10)</f>
        <v>630</v>
      </c>
      <c r="AB801" s="176">
        <v>1</v>
      </c>
      <c r="AC801" s="177" t="s">
        <v>247</v>
      </c>
      <c r="AD801" s="177" t="s">
        <v>568</v>
      </c>
    </row>
    <row r="802" spans="1:30" s="8" customFormat="1" ht="84" x14ac:dyDescent="0.25">
      <c r="A802" s="170">
        <v>631</v>
      </c>
      <c r="B802" s="171" t="s">
        <v>252</v>
      </c>
      <c r="C802" s="171" t="s">
        <v>24</v>
      </c>
      <c r="D802" s="172">
        <v>1</v>
      </c>
      <c r="E802" s="171" t="s">
        <v>194</v>
      </c>
      <c r="F802" s="171" t="s">
        <v>140</v>
      </c>
      <c r="G802" s="171" t="s">
        <v>364</v>
      </c>
      <c r="H802" s="171" t="s">
        <v>364</v>
      </c>
      <c r="I802" s="171" t="s">
        <v>140</v>
      </c>
      <c r="J802" s="173">
        <v>2006</v>
      </c>
      <c r="K802" s="174">
        <v>700</v>
      </c>
      <c r="L802" s="211"/>
      <c r="M802" s="173" t="s">
        <v>139</v>
      </c>
      <c r="N802" s="173">
        <v>0</v>
      </c>
      <c r="O802" s="173">
        <v>1</v>
      </c>
      <c r="P802" s="173">
        <v>1</v>
      </c>
      <c r="Q802" s="173">
        <v>5</v>
      </c>
      <c r="R802" s="173">
        <v>1</v>
      </c>
      <c r="S802" s="175">
        <v>5000</v>
      </c>
      <c r="T802" s="173">
        <v>0</v>
      </c>
      <c r="U802" s="173">
        <v>0.5</v>
      </c>
      <c r="V802" s="173">
        <v>0</v>
      </c>
      <c r="W802" s="211"/>
      <c r="X802" s="173">
        <v>0</v>
      </c>
      <c r="Y802" s="175">
        <v>0</v>
      </c>
      <c r="Z802" s="174">
        <f>S802*R802*K802*EXP(-Definitions!$E$4*tidycapex!V802)*U802</f>
        <v>1750000</v>
      </c>
      <c r="AA802" s="174">
        <f>CEILING(Z802/Definitions!$F$10,10)</f>
        <v>34320</v>
      </c>
      <c r="AB802" s="176">
        <v>1</v>
      </c>
      <c r="AC802" s="177" t="s">
        <v>434</v>
      </c>
      <c r="AD802" s="177" t="s">
        <v>434</v>
      </c>
    </row>
    <row r="803" spans="1:30" s="8" customFormat="1" ht="24" x14ac:dyDescent="0.25">
      <c r="A803" s="170">
        <v>632</v>
      </c>
      <c r="B803" s="171" t="s">
        <v>238</v>
      </c>
      <c r="C803" s="171" t="s">
        <v>24</v>
      </c>
      <c r="D803" s="172" t="s">
        <v>236</v>
      </c>
      <c r="E803" s="171" t="s">
        <v>194</v>
      </c>
      <c r="F803" s="171" t="s">
        <v>140</v>
      </c>
      <c r="G803" s="171" t="s">
        <v>239</v>
      </c>
      <c r="H803" s="171" t="s">
        <v>524</v>
      </c>
      <c r="I803" s="171" t="s">
        <v>140</v>
      </c>
      <c r="J803" s="173">
        <v>2006</v>
      </c>
      <c r="K803" s="174">
        <v>1</v>
      </c>
      <c r="L803" s="211"/>
      <c r="M803" s="173" t="s">
        <v>236</v>
      </c>
      <c r="N803" s="173">
        <v>0</v>
      </c>
      <c r="O803" s="173">
        <v>1</v>
      </c>
      <c r="P803" s="173">
        <v>1</v>
      </c>
      <c r="Q803" s="173">
        <v>9</v>
      </c>
      <c r="R803" s="173">
        <v>1</v>
      </c>
      <c r="S803" s="175">
        <v>175000</v>
      </c>
      <c r="T803" s="173">
        <v>0</v>
      </c>
      <c r="U803" s="173">
        <v>1</v>
      </c>
      <c r="V803" s="173">
        <v>0</v>
      </c>
      <c r="W803" s="211"/>
      <c r="X803" s="173">
        <v>0</v>
      </c>
      <c r="Y803" s="175">
        <v>0</v>
      </c>
      <c r="Z803" s="174">
        <f>S803*R803*K803*EXP(-Definitions!$E$4*tidycapex!V803)*U803</f>
        <v>175000</v>
      </c>
      <c r="AA803" s="174">
        <f>CEILING(Z803/Definitions!$F$10,10)</f>
        <v>3440</v>
      </c>
      <c r="AB803" s="176">
        <v>1</v>
      </c>
      <c r="AC803" s="177" t="s">
        <v>240</v>
      </c>
      <c r="AD803" s="177" t="s">
        <v>241</v>
      </c>
    </row>
    <row r="804" spans="1:30" s="8" customFormat="1" ht="36" x14ac:dyDescent="0.25">
      <c r="A804" s="170">
        <v>633</v>
      </c>
      <c r="B804" s="171" t="s">
        <v>242</v>
      </c>
      <c r="C804" s="171" t="s">
        <v>24</v>
      </c>
      <c r="D804" s="172" t="s">
        <v>236</v>
      </c>
      <c r="E804" s="171" t="s">
        <v>194</v>
      </c>
      <c r="F804" s="171" t="s">
        <v>140</v>
      </c>
      <c r="G804" s="171" t="s">
        <v>243</v>
      </c>
      <c r="H804" s="171" t="s">
        <v>524</v>
      </c>
      <c r="I804" s="171" t="s">
        <v>140</v>
      </c>
      <c r="J804" s="173">
        <v>2006</v>
      </c>
      <c r="K804" s="174">
        <v>1</v>
      </c>
      <c r="L804" s="211"/>
      <c r="M804" s="173" t="s">
        <v>236</v>
      </c>
      <c r="N804" s="173">
        <v>0</v>
      </c>
      <c r="O804" s="173">
        <v>1</v>
      </c>
      <c r="P804" s="173">
        <v>1</v>
      </c>
      <c r="Q804" s="173">
        <v>9</v>
      </c>
      <c r="R804" s="173">
        <v>1</v>
      </c>
      <c r="S804" s="175">
        <v>192500</v>
      </c>
      <c r="T804" s="173">
        <v>0</v>
      </c>
      <c r="U804" s="173">
        <v>1</v>
      </c>
      <c r="V804" s="173">
        <v>0</v>
      </c>
      <c r="W804" s="211"/>
      <c r="X804" s="173">
        <v>0</v>
      </c>
      <c r="Y804" s="175">
        <v>0</v>
      </c>
      <c r="Z804" s="174">
        <f>S804*R804*K804*EXP(-Definitions!$E$4*tidycapex!V804)*U804</f>
        <v>192500</v>
      </c>
      <c r="AA804" s="174">
        <f>CEILING(Z804/Definitions!$F$10,10)</f>
        <v>3780</v>
      </c>
      <c r="AB804" s="176">
        <v>1</v>
      </c>
      <c r="AC804" s="177" t="s">
        <v>244</v>
      </c>
      <c r="AD804" s="177" t="s">
        <v>567</v>
      </c>
    </row>
    <row r="805" spans="1:30" s="8" customFormat="1" ht="48" x14ac:dyDescent="0.25">
      <c r="A805" s="170">
        <v>634</v>
      </c>
      <c r="B805" s="171" t="s">
        <v>245</v>
      </c>
      <c r="C805" s="171" t="s">
        <v>24</v>
      </c>
      <c r="D805" s="172" t="s">
        <v>236</v>
      </c>
      <c r="E805" s="171" t="s">
        <v>194</v>
      </c>
      <c r="F805" s="171" t="s">
        <v>140</v>
      </c>
      <c r="G805" s="171" t="s">
        <v>246</v>
      </c>
      <c r="H805" s="171" t="s">
        <v>524</v>
      </c>
      <c r="I805" s="171" t="s">
        <v>140</v>
      </c>
      <c r="J805" s="173">
        <v>2006</v>
      </c>
      <c r="K805" s="174">
        <v>1</v>
      </c>
      <c r="L805" s="211"/>
      <c r="M805" s="173" t="s">
        <v>236</v>
      </c>
      <c r="N805" s="173">
        <v>0</v>
      </c>
      <c r="O805" s="173">
        <v>1</v>
      </c>
      <c r="P805" s="173">
        <v>1</v>
      </c>
      <c r="Q805" s="173">
        <v>9</v>
      </c>
      <c r="R805" s="173">
        <v>1</v>
      </c>
      <c r="S805" s="175">
        <v>105900</v>
      </c>
      <c r="T805" s="173">
        <v>0</v>
      </c>
      <c r="U805" s="173">
        <v>1</v>
      </c>
      <c r="V805" s="173">
        <v>0</v>
      </c>
      <c r="W805" s="211"/>
      <c r="X805" s="173">
        <v>0</v>
      </c>
      <c r="Y805" s="175">
        <v>0</v>
      </c>
      <c r="Z805" s="174">
        <f>S805*R805*K805*EXP(-Definitions!$E$4*tidycapex!V805)*U805</f>
        <v>105900</v>
      </c>
      <c r="AA805" s="174">
        <f>CEILING(Z805/Definitions!$F$10,10)</f>
        <v>2080</v>
      </c>
      <c r="AB805" s="176">
        <v>1</v>
      </c>
      <c r="AC805" s="177" t="s">
        <v>247</v>
      </c>
      <c r="AD805" s="177" t="s">
        <v>568</v>
      </c>
    </row>
    <row r="806" spans="1:30" s="8" customFormat="1" ht="84" x14ac:dyDescent="0.25">
      <c r="A806" s="170">
        <v>635</v>
      </c>
      <c r="B806" s="171" t="s">
        <v>252</v>
      </c>
      <c r="C806" s="171" t="s">
        <v>27</v>
      </c>
      <c r="D806" s="172">
        <v>1</v>
      </c>
      <c r="E806" s="171" t="s">
        <v>194</v>
      </c>
      <c r="F806" s="171" t="s">
        <v>140</v>
      </c>
      <c r="G806" s="171" t="s">
        <v>364</v>
      </c>
      <c r="H806" s="171" t="s">
        <v>364</v>
      </c>
      <c r="I806" s="171" t="s">
        <v>140</v>
      </c>
      <c r="J806" s="173">
        <v>2006</v>
      </c>
      <c r="K806" s="174">
        <v>210</v>
      </c>
      <c r="L806" s="211"/>
      <c r="M806" s="173" t="s">
        <v>139</v>
      </c>
      <c r="N806" s="173">
        <v>0</v>
      </c>
      <c r="O806" s="173">
        <v>1</v>
      </c>
      <c r="P806" s="173">
        <v>1</v>
      </c>
      <c r="Q806" s="173">
        <v>5</v>
      </c>
      <c r="R806" s="173">
        <v>1</v>
      </c>
      <c r="S806" s="175">
        <v>5000</v>
      </c>
      <c r="T806" s="173">
        <v>0</v>
      </c>
      <c r="U806" s="173">
        <v>0.5</v>
      </c>
      <c r="V806" s="173">
        <v>0</v>
      </c>
      <c r="W806" s="211"/>
      <c r="X806" s="173">
        <v>0</v>
      </c>
      <c r="Y806" s="175">
        <v>0</v>
      </c>
      <c r="Z806" s="174">
        <f>S806*R806*K806*EXP(-Definitions!$E$4*tidycapex!V806)*U806</f>
        <v>525000</v>
      </c>
      <c r="AA806" s="174">
        <f>CEILING(Z806/Definitions!$F$10,10)</f>
        <v>10300</v>
      </c>
      <c r="AB806" s="176">
        <v>1</v>
      </c>
      <c r="AC806" s="177" t="s">
        <v>435</v>
      </c>
      <c r="AD806" s="177" t="s">
        <v>435</v>
      </c>
    </row>
    <row r="807" spans="1:30" s="8" customFormat="1" ht="24" x14ac:dyDescent="0.25">
      <c r="A807" s="170">
        <v>636</v>
      </c>
      <c r="B807" s="171" t="s">
        <v>238</v>
      </c>
      <c r="C807" s="171" t="s">
        <v>27</v>
      </c>
      <c r="D807" s="172" t="s">
        <v>236</v>
      </c>
      <c r="E807" s="171" t="s">
        <v>194</v>
      </c>
      <c r="F807" s="171" t="s">
        <v>140</v>
      </c>
      <c r="G807" s="171" t="s">
        <v>239</v>
      </c>
      <c r="H807" s="171" t="s">
        <v>524</v>
      </c>
      <c r="I807" s="171" t="s">
        <v>140</v>
      </c>
      <c r="J807" s="173">
        <v>2006</v>
      </c>
      <c r="K807" s="174">
        <v>1</v>
      </c>
      <c r="L807" s="211"/>
      <c r="M807" s="173" t="s">
        <v>236</v>
      </c>
      <c r="N807" s="173">
        <v>0</v>
      </c>
      <c r="O807" s="173">
        <v>1</v>
      </c>
      <c r="P807" s="173">
        <v>1</v>
      </c>
      <c r="Q807" s="173">
        <v>9</v>
      </c>
      <c r="R807" s="173">
        <v>1</v>
      </c>
      <c r="S807" s="175">
        <v>52500</v>
      </c>
      <c r="T807" s="173">
        <v>0</v>
      </c>
      <c r="U807" s="173">
        <v>1</v>
      </c>
      <c r="V807" s="173">
        <v>0</v>
      </c>
      <c r="W807" s="211"/>
      <c r="X807" s="173">
        <v>0</v>
      </c>
      <c r="Y807" s="175">
        <v>0</v>
      </c>
      <c r="Z807" s="174">
        <f>S807*R807*K807*EXP(-Definitions!$E$4*tidycapex!V807)*U807</f>
        <v>52500</v>
      </c>
      <c r="AA807" s="174">
        <f>CEILING(Z807/Definitions!$F$10,10)</f>
        <v>1030</v>
      </c>
      <c r="AB807" s="176">
        <v>1</v>
      </c>
      <c r="AC807" s="177" t="s">
        <v>240</v>
      </c>
      <c r="AD807" s="177" t="s">
        <v>241</v>
      </c>
    </row>
    <row r="808" spans="1:30" s="8" customFormat="1" ht="36" x14ac:dyDescent="0.25">
      <c r="A808" s="170">
        <v>637</v>
      </c>
      <c r="B808" s="171" t="s">
        <v>242</v>
      </c>
      <c r="C808" s="171" t="s">
        <v>27</v>
      </c>
      <c r="D808" s="172" t="s">
        <v>236</v>
      </c>
      <c r="E808" s="171" t="s">
        <v>194</v>
      </c>
      <c r="F808" s="171" t="s">
        <v>140</v>
      </c>
      <c r="G808" s="171" t="s">
        <v>243</v>
      </c>
      <c r="H808" s="171" t="s">
        <v>524</v>
      </c>
      <c r="I808" s="171" t="s">
        <v>140</v>
      </c>
      <c r="J808" s="173">
        <v>2006</v>
      </c>
      <c r="K808" s="174">
        <v>1</v>
      </c>
      <c r="L808" s="211"/>
      <c r="M808" s="173" t="s">
        <v>236</v>
      </c>
      <c r="N808" s="173">
        <v>0</v>
      </c>
      <c r="O808" s="173">
        <v>1</v>
      </c>
      <c r="P808" s="173">
        <v>1</v>
      </c>
      <c r="Q808" s="173">
        <v>9</v>
      </c>
      <c r="R808" s="173">
        <v>1</v>
      </c>
      <c r="S808" s="175">
        <v>57800</v>
      </c>
      <c r="T808" s="173">
        <v>0</v>
      </c>
      <c r="U808" s="173">
        <v>1</v>
      </c>
      <c r="V808" s="173">
        <v>0</v>
      </c>
      <c r="W808" s="211"/>
      <c r="X808" s="173">
        <v>0</v>
      </c>
      <c r="Y808" s="175">
        <v>0</v>
      </c>
      <c r="Z808" s="174">
        <f>S808*R808*K808*EXP(-Definitions!$E$4*tidycapex!V808)*U808</f>
        <v>57800</v>
      </c>
      <c r="AA808" s="174">
        <f>CEILING(Z808/Definitions!$F$10,10)</f>
        <v>1140</v>
      </c>
      <c r="AB808" s="176">
        <v>1</v>
      </c>
      <c r="AC808" s="177" t="s">
        <v>244</v>
      </c>
      <c r="AD808" s="177" t="s">
        <v>567</v>
      </c>
    </row>
    <row r="809" spans="1:30" s="8" customFormat="1" ht="48" x14ac:dyDescent="0.25">
      <c r="A809" s="170">
        <v>638</v>
      </c>
      <c r="B809" s="171" t="s">
        <v>245</v>
      </c>
      <c r="C809" s="171" t="s">
        <v>27</v>
      </c>
      <c r="D809" s="172" t="s">
        <v>236</v>
      </c>
      <c r="E809" s="171" t="s">
        <v>194</v>
      </c>
      <c r="F809" s="171" t="s">
        <v>140</v>
      </c>
      <c r="G809" s="171" t="s">
        <v>246</v>
      </c>
      <c r="H809" s="171" t="s">
        <v>524</v>
      </c>
      <c r="I809" s="171" t="s">
        <v>140</v>
      </c>
      <c r="J809" s="173">
        <v>2006</v>
      </c>
      <c r="K809" s="174">
        <v>1</v>
      </c>
      <c r="L809" s="211"/>
      <c r="M809" s="173" t="s">
        <v>236</v>
      </c>
      <c r="N809" s="173">
        <v>0</v>
      </c>
      <c r="O809" s="173">
        <v>1</v>
      </c>
      <c r="P809" s="173">
        <v>1</v>
      </c>
      <c r="Q809" s="173">
        <v>9</v>
      </c>
      <c r="R809" s="173">
        <v>1</v>
      </c>
      <c r="S809" s="175">
        <v>31800</v>
      </c>
      <c r="T809" s="173">
        <v>0</v>
      </c>
      <c r="U809" s="173">
        <v>1</v>
      </c>
      <c r="V809" s="173">
        <v>0</v>
      </c>
      <c r="W809" s="211"/>
      <c r="X809" s="173">
        <v>0</v>
      </c>
      <c r="Y809" s="175">
        <v>0</v>
      </c>
      <c r="Z809" s="174">
        <f>S809*R809*K809*EXP(-Definitions!$E$4*tidycapex!V809)*U809</f>
        <v>31800</v>
      </c>
      <c r="AA809" s="174">
        <f>CEILING(Z809/Definitions!$F$10,10)</f>
        <v>630</v>
      </c>
      <c r="AB809" s="176">
        <v>1</v>
      </c>
      <c r="AC809" s="177" t="s">
        <v>247</v>
      </c>
      <c r="AD809" s="177" t="s">
        <v>568</v>
      </c>
    </row>
    <row r="810" spans="1:30" s="8" customFormat="1" ht="48" x14ac:dyDescent="0.25">
      <c r="A810" s="170">
        <v>639</v>
      </c>
      <c r="B810" s="171" t="s">
        <v>248</v>
      </c>
      <c r="C810" s="171" t="s">
        <v>122</v>
      </c>
      <c r="D810" s="172">
        <v>1</v>
      </c>
      <c r="E810" s="171" t="s">
        <v>249</v>
      </c>
      <c r="F810" s="171" t="s">
        <v>140</v>
      </c>
      <c r="G810" s="171" t="s">
        <v>217</v>
      </c>
      <c r="H810" s="171" t="s">
        <v>218</v>
      </c>
      <c r="I810" s="171" t="s">
        <v>140</v>
      </c>
      <c r="J810" s="173">
        <v>2009</v>
      </c>
      <c r="K810" s="174">
        <v>1</v>
      </c>
      <c r="L810" s="211"/>
      <c r="M810" s="173" t="s">
        <v>236</v>
      </c>
      <c r="N810" s="173">
        <v>0</v>
      </c>
      <c r="O810" s="173">
        <v>1</v>
      </c>
      <c r="P810" s="173">
        <v>1</v>
      </c>
      <c r="Q810" s="173">
        <v>8</v>
      </c>
      <c r="R810" s="173">
        <v>1</v>
      </c>
      <c r="S810" s="175">
        <v>24900</v>
      </c>
      <c r="T810" s="173">
        <v>25</v>
      </c>
      <c r="U810" s="173">
        <v>1</v>
      </c>
      <c r="V810" s="173">
        <v>11</v>
      </c>
      <c r="W810" s="211"/>
      <c r="X810" s="173">
        <v>1</v>
      </c>
      <c r="Y810" s="175">
        <v>490</v>
      </c>
      <c r="Z810" s="174">
        <f>S810*R810*K810*EXP(-Definitions!$E$4*tidycapex!V810)*U810</f>
        <v>24900</v>
      </c>
      <c r="AA810" s="174">
        <f>CEILING(Z810/Definitions!$F$10,10)</f>
        <v>490</v>
      </c>
      <c r="AB810" s="176">
        <v>1</v>
      </c>
      <c r="AC810" s="177" t="s">
        <v>250</v>
      </c>
      <c r="AD810" s="177" t="s">
        <v>569</v>
      </c>
    </row>
    <row r="811" spans="1:30" s="8" customFormat="1" ht="36" x14ac:dyDescent="0.25">
      <c r="A811" s="170">
        <v>640</v>
      </c>
      <c r="B811" s="171" t="s">
        <v>251</v>
      </c>
      <c r="C811" s="171" t="s">
        <v>122</v>
      </c>
      <c r="D811" s="172">
        <v>1</v>
      </c>
      <c r="E811" s="171" t="s">
        <v>249</v>
      </c>
      <c r="F811" s="171" t="s">
        <v>140</v>
      </c>
      <c r="G811" s="171" t="s">
        <v>217</v>
      </c>
      <c r="H811" s="171" t="s">
        <v>218</v>
      </c>
      <c r="I811" s="171" t="s">
        <v>140</v>
      </c>
      <c r="J811" s="173">
        <v>2009</v>
      </c>
      <c r="K811" s="174">
        <v>1</v>
      </c>
      <c r="L811" s="211"/>
      <c r="M811" s="173" t="s">
        <v>236</v>
      </c>
      <c r="N811" s="173">
        <v>0</v>
      </c>
      <c r="O811" s="173">
        <v>1</v>
      </c>
      <c r="P811" s="173">
        <v>1</v>
      </c>
      <c r="Q811" s="173">
        <v>3</v>
      </c>
      <c r="R811" s="173">
        <v>1</v>
      </c>
      <c r="S811" s="175">
        <v>500000</v>
      </c>
      <c r="T811" s="173">
        <v>25</v>
      </c>
      <c r="U811" s="173">
        <v>1</v>
      </c>
      <c r="V811" s="173">
        <v>0</v>
      </c>
      <c r="W811" s="211"/>
      <c r="X811" s="173">
        <v>0</v>
      </c>
      <c r="Y811" s="175"/>
      <c r="Z811" s="174">
        <f>S811*R811*K811*EXP(-Definitions!$E$4*tidycapex!V811)*U811</f>
        <v>500000</v>
      </c>
      <c r="AA811" s="174">
        <f>CEILING(Z811/Definitions!$F$10,10)</f>
        <v>9810</v>
      </c>
      <c r="AB811" s="176">
        <v>1</v>
      </c>
      <c r="AC811" s="177" t="s">
        <v>570</v>
      </c>
      <c r="AD811" s="177" t="s">
        <v>571</v>
      </c>
    </row>
    <row r="812" spans="1:30" s="8" customFormat="1" ht="108" x14ac:dyDescent="0.25">
      <c r="A812" s="170">
        <v>641</v>
      </c>
      <c r="B812" s="171" t="s">
        <v>252</v>
      </c>
      <c r="C812" s="171" t="s">
        <v>122</v>
      </c>
      <c r="D812" s="172">
        <v>1</v>
      </c>
      <c r="E812" s="171" t="s">
        <v>249</v>
      </c>
      <c r="F812" s="171" t="s">
        <v>140</v>
      </c>
      <c r="G812" s="171" t="s">
        <v>364</v>
      </c>
      <c r="H812" s="171" t="s">
        <v>364</v>
      </c>
      <c r="I812" s="171" t="s">
        <v>140</v>
      </c>
      <c r="J812" s="173">
        <v>2009</v>
      </c>
      <c r="K812" s="174">
        <v>260</v>
      </c>
      <c r="L812" s="211"/>
      <c r="M812" s="173" t="s">
        <v>139</v>
      </c>
      <c r="N812" s="173">
        <v>0</v>
      </c>
      <c r="O812" s="173">
        <v>1</v>
      </c>
      <c r="P812" s="173">
        <v>1</v>
      </c>
      <c r="Q812" s="173">
        <v>5</v>
      </c>
      <c r="R812" s="173">
        <v>1</v>
      </c>
      <c r="S812" s="175">
        <v>1000</v>
      </c>
      <c r="T812" s="173">
        <v>0</v>
      </c>
      <c r="U812" s="173">
        <v>1</v>
      </c>
      <c r="V812" s="173">
        <v>0</v>
      </c>
      <c r="W812" s="211"/>
      <c r="X812" s="173">
        <v>0</v>
      </c>
      <c r="Y812" s="175">
        <v>0</v>
      </c>
      <c r="Z812" s="174">
        <f>S812*R812*K812*EXP(-Definitions!$E$4*tidycapex!V812)*U812</f>
        <v>260000</v>
      </c>
      <c r="AA812" s="174">
        <f>CEILING(Z812/Definitions!$F$10,10)</f>
        <v>5100</v>
      </c>
      <c r="AB812" s="176">
        <v>1</v>
      </c>
      <c r="AC812" s="177" t="s">
        <v>253</v>
      </c>
      <c r="AD812" s="177" t="s">
        <v>254</v>
      </c>
    </row>
    <row r="813" spans="1:30" s="8" customFormat="1" ht="24" x14ac:dyDescent="0.25">
      <c r="A813" s="170">
        <v>642</v>
      </c>
      <c r="B813" s="171" t="s">
        <v>238</v>
      </c>
      <c r="C813" s="171" t="s">
        <v>122</v>
      </c>
      <c r="D813" s="172" t="s">
        <v>236</v>
      </c>
      <c r="E813" s="171" t="s">
        <v>249</v>
      </c>
      <c r="F813" s="171" t="s">
        <v>140</v>
      </c>
      <c r="G813" s="171" t="s">
        <v>239</v>
      </c>
      <c r="H813" s="171" t="s">
        <v>524</v>
      </c>
      <c r="I813" s="171" t="s">
        <v>140</v>
      </c>
      <c r="J813" s="173">
        <v>2009</v>
      </c>
      <c r="K813" s="174">
        <v>1</v>
      </c>
      <c r="L813" s="211"/>
      <c r="M813" s="173" t="s">
        <v>236</v>
      </c>
      <c r="N813" s="173">
        <v>0</v>
      </c>
      <c r="O813" s="173">
        <v>1</v>
      </c>
      <c r="P813" s="173">
        <v>1</v>
      </c>
      <c r="Q813" s="173">
        <v>9</v>
      </c>
      <c r="R813" s="173">
        <v>1</v>
      </c>
      <c r="S813" s="175">
        <v>76000</v>
      </c>
      <c r="T813" s="173">
        <v>0</v>
      </c>
      <c r="U813" s="173">
        <v>1</v>
      </c>
      <c r="V813" s="173">
        <v>0</v>
      </c>
      <c r="W813" s="211"/>
      <c r="X813" s="173">
        <v>0</v>
      </c>
      <c r="Y813" s="175">
        <v>0</v>
      </c>
      <c r="Z813" s="174">
        <f>S813*R813*K813*EXP(-Definitions!$E$4*tidycapex!V813)*U813</f>
        <v>76000</v>
      </c>
      <c r="AA813" s="174">
        <f>CEILING(Z813/Definitions!$F$10,10)</f>
        <v>1500</v>
      </c>
      <c r="AB813" s="176">
        <v>1</v>
      </c>
      <c r="AC813" s="177" t="s">
        <v>240</v>
      </c>
      <c r="AD813" s="177" t="s">
        <v>241</v>
      </c>
    </row>
    <row r="814" spans="1:30" s="8" customFormat="1" ht="36" x14ac:dyDescent="0.25">
      <c r="A814" s="170">
        <v>643</v>
      </c>
      <c r="B814" s="171" t="s">
        <v>242</v>
      </c>
      <c r="C814" s="171" t="s">
        <v>122</v>
      </c>
      <c r="D814" s="172" t="s">
        <v>236</v>
      </c>
      <c r="E814" s="171" t="s">
        <v>249</v>
      </c>
      <c r="F814" s="171" t="s">
        <v>140</v>
      </c>
      <c r="G814" s="171" t="s">
        <v>243</v>
      </c>
      <c r="H814" s="171" t="s">
        <v>524</v>
      </c>
      <c r="I814" s="171" t="s">
        <v>140</v>
      </c>
      <c r="J814" s="173">
        <v>2009</v>
      </c>
      <c r="K814" s="174">
        <v>1</v>
      </c>
      <c r="L814" s="211"/>
      <c r="M814" s="173" t="s">
        <v>236</v>
      </c>
      <c r="N814" s="173">
        <v>0</v>
      </c>
      <c r="O814" s="173">
        <v>1</v>
      </c>
      <c r="P814" s="173">
        <v>1</v>
      </c>
      <c r="Q814" s="173">
        <v>9</v>
      </c>
      <c r="R814" s="173">
        <v>1</v>
      </c>
      <c r="S814" s="175">
        <v>83600</v>
      </c>
      <c r="T814" s="173">
        <v>0</v>
      </c>
      <c r="U814" s="173">
        <v>1</v>
      </c>
      <c r="V814" s="173">
        <v>0</v>
      </c>
      <c r="W814" s="211"/>
      <c r="X814" s="173">
        <v>0</v>
      </c>
      <c r="Y814" s="175">
        <v>0</v>
      </c>
      <c r="Z814" s="174">
        <f>S814*R814*K814*EXP(-Definitions!$E$4*tidycapex!V814)*U814</f>
        <v>83600</v>
      </c>
      <c r="AA814" s="174">
        <f>CEILING(Z814/Definitions!$F$10,10)</f>
        <v>1640</v>
      </c>
      <c r="AB814" s="176">
        <v>1</v>
      </c>
      <c r="AC814" s="177" t="s">
        <v>244</v>
      </c>
      <c r="AD814" s="177" t="s">
        <v>567</v>
      </c>
    </row>
    <row r="815" spans="1:30" s="8" customFormat="1" ht="48" x14ac:dyDescent="0.25">
      <c r="A815" s="170">
        <v>644</v>
      </c>
      <c r="B815" s="171" t="s">
        <v>245</v>
      </c>
      <c r="C815" s="171" t="s">
        <v>122</v>
      </c>
      <c r="D815" s="172" t="s">
        <v>236</v>
      </c>
      <c r="E815" s="171" t="s">
        <v>249</v>
      </c>
      <c r="F815" s="171" t="s">
        <v>140</v>
      </c>
      <c r="G815" s="171" t="s">
        <v>246</v>
      </c>
      <c r="H815" s="171" t="s">
        <v>524</v>
      </c>
      <c r="I815" s="171" t="s">
        <v>140</v>
      </c>
      <c r="J815" s="173">
        <v>2009</v>
      </c>
      <c r="K815" s="174">
        <v>1</v>
      </c>
      <c r="L815" s="211"/>
      <c r="M815" s="173" t="s">
        <v>236</v>
      </c>
      <c r="N815" s="173">
        <v>0</v>
      </c>
      <c r="O815" s="173">
        <v>1</v>
      </c>
      <c r="P815" s="173">
        <v>1</v>
      </c>
      <c r="Q815" s="173">
        <v>9</v>
      </c>
      <c r="R815" s="173">
        <v>1</v>
      </c>
      <c r="S815" s="175">
        <v>46000</v>
      </c>
      <c r="T815" s="173">
        <v>0</v>
      </c>
      <c r="U815" s="173">
        <v>1</v>
      </c>
      <c r="V815" s="173">
        <v>0</v>
      </c>
      <c r="W815" s="211"/>
      <c r="X815" s="173">
        <v>0</v>
      </c>
      <c r="Y815" s="175">
        <v>0</v>
      </c>
      <c r="Z815" s="174">
        <f>S815*R815*K815*EXP(-Definitions!$E$4*tidycapex!V815)*U815</f>
        <v>46000</v>
      </c>
      <c r="AA815" s="174">
        <f>CEILING(Z815/Definitions!$F$10,10)</f>
        <v>910</v>
      </c>
      <c r="AB815" s="176">
        <v>1</v>
      </c>
      <c r="AC815" s="177" t="s">
        <v>247</v>
      </c>
      <c r="AD815" s="177" t="s">
        <v>568</v>
      </c>
    </row>
    <row r="816" spans="1:30" s="8" customFormat="1" ht="48" x14ac:dyDescent="0.25">
      <c r="A816" s="170">
        <v>645</v>
      </c>
      <c r="B816" s="171" t="s">
        <v>248</v>
      </c>
      <c r="C816" s="171" t="s">
        <v>121</v>
      </c>
      <c r="D816" s="172">
        <v>1</v>
      </c>
      <c r="E816" s="171" t="s">
        <v>249</v>
      </c>
      <c r="F816" s="171" t="s">
        <v>138</v>
      </c>
      <c r="G816" s="171" t="s">
        <v>217</v>
      </c>
      <c r="H816" s="171" t="s">
        <v>218</v>
      </c>
      <c r="I816" s="171" t="s">
        <v>138</v>
      </c>
      <c r="J816" s="173">
        <v>2009</v>
      </c>
      <c r="K816" s="174">
        <v>1</v>
      </c>
      <c r="L816" s="211"/>
      <c r="M816" s="173" t="s">
        <v>236</v>
      </c>
      <c r="N816" s="173">
        <v>0</v>
      </c>
      <c r="O816" s="173">
        <v>1</v>
      </c>
      <c r="P816" s="173">
        <v>1</v>
      </c>
      <c r="Q816" s="173">
        <v>8</v>
      </c>
      <c r="R816" s="173">
        <v>1</v>
      </c>
      <c r="S816" s="175">
        <v>24900</v>
      </c>
      <c r="T816" s="173">
        <v>25</v>
      </c>
      <c r="U816" s="173">
        <v>1</v>
      </c>
      <c r="V816" s="173">
        <v>11</v>
      </c>
      <c r="W816" s="211"/>
      <c r="X816" s="173">
        <v>1</v>
      </c>
      <c r="Y816" s="175">
        <v>490</v>
      </c>
      <c r="Z816" s="174">
        <f>S816*R816*K816*EXP(-Definitions!$E$4*tidycapex!V816)*U816</f>
        <v>24900</v>
      </c>
      <c r="AA816" s="174">
        <f>CEILING(Z816/Definitions!$F$10,10)</f>
        <v>490</v>
      </c>
      <c r="AB816" s="176">
        <v>1</v>
      </c>
      <c r="AC816" s="177" t="s">
        <v>250</v>
      </c>
      <c r="AD816" s="177" t="s">
        <v>569</v>
      </c>
    </row>
    <row r="817" spans="1:30" s="8" customFormat="1" ht="36" x14ac:dyDescent="0.25">
      <c r="A817" s="170">
        <v>646</v>
      </c>
      <c r="B817" s="171" t="s">
        <v>251</v>
      </c>
      <c r="C817" s="171" t="s">
        <v>121</v>
      </c>
      <c r="D817" s="172">
        <v>1</v>
      </c>
      <c r="E817" s="171" t="s">
        <v>249</v>
      </c>
      <c r="F817" s="171" t="s">
        <v>138</v>
      </c>
      <c r="G817" s="171" t="s">
        <v>217</v>
      </c>
      <c r="H817" s="171" t="s">
        <v>218</v>
      </c>
      <c r="I817" s="171" t="s">
        <v>138</v>
      </c>
      <c r="J817" s="173">
        <v>2009</v>
      </c>
      <c r="K817" s="174">
        <v>1</v>
      </c>
      <c r="L817" s="211"/>
      <c r="M817" s="173" t="s">
        <v>236</v>
      </c>
      <c r="N817" s="173">
        <v>0</v>
      </c>
      <c r="O817" s="173">
        <v>1</v>
      </c>
      <c r="P817" s="173">
        <v>1</v>
      </c>
      <c r="Q817" s="173">
        <v>3</v>
      </c>
      <c r="R817" s="173">
        <v>1</v>
      </c>
      <c r="S817" s="175">
        <v>500000</v>
      </c>
      <c r="T817" s="173">
        <v>25</v>
      </c>
      <c r="U817" s="173">
        <v>1</v>
      </c>
      <c r="V817" s="173">
        <v>0</v>
      </c>
      <c r="W817" s="211"/>
      <c r="X817" s="173">
        <v>0</v>
      </c>
      <c r="Y817" s="175"/>
      <c r="Z817" s="174">
        <f>S817*R817*K817*EXP(-Definitions!$E$4*tidycapex!V817)*U817</f>
        <v>500000</v>
      </c>
      <c r="AA817" s="174">
        <f>CEILING(Z817/Definitions!$F$10,10)</f>
        <v>9810</v>
      </c>
      <c r="AB817" s="176">
        <v>1</v>
      </c>
      <c r="AC817" s="177" t="s">
        <v>570</v>
      </c>
      <c r="AD817" s="177" t="s">
        <v>571</v>
      </c>
    </row>
    <row r="818" spans="1:30" s="8" customFormat="1" ht="108" x14ac:dyDescent="0.25">
      <c r="A818" s="170">
        <v>647</v>
      </c>
      <c r="B818" s="171" t="s">
        <v>252</v>
      </c>
      <c r="C818" s="171" t="s">
        <v>121</v>
      </c>
      <c r="D818" s="172">
        <v>1</v>
      </c>
      <c r="E818" s="171" t="s">
        <v>249</v>
      </c>
      <c r="F818" s="171" t="s">
        <v>138</v>
      </c>
      <c r="G818" s="171" t="s">
        <v>364</v>
      </c>
      <c r="H818" s="171" t="s">
        <v>364</v>
      </c>
      <c r="I818" s="171" t="s">
        <v>138</v>
      </c>
      <c r="J818" s="173">
        <v>2009</v>
      </c>
      <c r="K818" s="174">
        <v>260</v>
      </c>
      <c r="L818" s="211"/>
      <c r="M818" s="173" t="s">
        <v>139</v>
      </c>
      <c r="N818" s="173">
        <v>0</v>
      </c>
      <c r="O818" s="173">
        <v>1</v>
      </c>
      <c r="P818" s="173">
        <v>1</v>
      </c>
      <c r="Q818" s="173">
        <v>5</v>
      </c>
      <c r="R818" s="173">
        <v>1</v>
      </c>
      <c r="S818" s="175">
        <v>1000</v>
      </c>
      <c r="T818" s="173">
        <v>0</v>
      </c>
      <c r="U818" s="173">
        <v>1</v>
      </c>
      <c r="V818" s="173">
        <v>0</v>
      </c>
      <c r="W818" s="211"/>
      <c r="X818" s="173">
        <v>0</v>
      </c>
      <c r="Y818" s="175">
        <v>0</v>
      </c>
      <c r="Z818" s="174">
        <f>S818*R818*K818*EXP(-Definitions!$E$4*tidycapex!V818)*U818</f>
        <v>260000</v>
      </c>
      <c r="AA818" s="174">
        <f>CEILING(Z818/Definitions!$F$10,10)</f>
        <v>5100</v>
      </c>
      <c r="AB818" s="180">
        <v>1</v>
      </c>
      <c r="AC818" s="177" t="s">
        <v>253</v>
      </c>
      <c r="AD818" s="177" t="s">
        <v>254</v>
      </c>
    </row>
    <row r="819" spans="1:30" s="8" customFormat="1" ht="24" x14ac:dyDescent="0.25">
      <c r="A819" s="170">
        <v>648</v>
      </c>
      <c r="B819" s="171" t="s">
        <v>238</v>
      </c>
      <c r="C819" s="171" t="s">
        <v>121</v>
      </c>
      <c r="D819" s="172" t="s">
        <v>236</v>
      </c>
      <c r="E819" s="171" t="s">
        <v>249</v>
      </c>
      <c r="F819" s="171" t="s">
        <v>138</v>
      </c>
      <c r="G819" s="171" t="s">
        <v>239</v>
      </c>
      <c r="H819" s="171" t="s">
        <v>524</v>
      </c>
      <c r="I819" s="171" t="s">
        <v>138</v>
      </c>
      <c r="J819" s="173">
        <v>2009</v>
      </c>
      <c r="K819" s="174">
        <v>1</v>
      </c>
      <c r="L819" s="211"/>
      <c r="M819" s="173" t="s">
        <v>236</v>
      </c>
      <c r="N819" s="173">
        <v>0</v>
      </c>
      <c r="O819" s="173">
        <v>1</v>
      </c>
      <c r="P819" s="173">
        <v>1</v>
      </c>
      <c r="Q819" s="173">
        <v>9</v>
      </c>
      <c r="R819" s="173">
        <v>1</v>
      </c>
      <c r="S819" s="175">
        <v>76000</v>
      </c>
      <c r="T819" s="173">
        <v>0</v>
      </c>
      <c r="U819" s="173">
        <v>1</v>
      </c>
      <c r="V819" s="173">
        <v>0</v>
      </c>
      <c r="W819" s="211"/>
      <c r="X819" s="173">
        <v>0</v>
      </c>
      <c r="Y819" s="175">
        <v>0</v>
      </c>
      <c r="Z819" s="174">
        <f>S819*R819*K819*EXP(-Definitions!$E$4*tidycapex!V819)*U819</f>
        <v>76000</v>
      </c>
      <c r="AA819" s="174">
        <f>CEILING(Z819/Definitions!$F$10,10)</f>
        <v>1500</v>
      </c>
      <c r="AB819" s="180">
        <v>1</v>
      </c>
      <c r="AC819" s="177" t="s">
        <v>240</v>
      </c>
      <c r="AD819" s="177" t="s">
        <v>241</v>
      </c>
    </row>
    <row r="820" spans="1:30" s="8" customFormat="1" ht="36" x14ac:dyDescent="0.25">
      <c r="A820" s="170">
        <v>649</v>
      </c>
      <c r="B820" s="171" t="s">
        <v>242</v>
      </c>
      <c r="C820" s="171" t="s">
        <v>121</v>
      </c>
      <c r="D820" s="172" t="s">
        <v>236</v>
      </c>
      <c r="E820" s="171" t="s">
        <v>249</v>
      </c>
      <c r="F820" s="171" t="s">
        <v>138</v>
      </c>
      <c r="G820" s="171" t="s">
        <v>243</v>
      </c>
      <c r="H820" s="171" t="s">
        <v>524</v>
      </c>
      <c r="I820" s="171" t="s">
        <v>138</v>
      </c>
      <c r="J820" s="173">
        <v>2009</v>
      </c>
      <c r="K820" s="174">
        <v>1</v>
      </c>
      <c r="L820" s="211"/>
      <c r="M820" s="173" t="s">
        <v>236</v>
      </c>
      <c r="N820" s="173">
        <v>0</v>
      </c>
      <c r="O820" s="173">
        <v>1</v>
      </c>
      <c r="P820" s="173">
        <v>1</v>
      </c>
      <c r="Q820" s="173">
        <v>9</v>
      </c>
      <c r="R820" s="173">
        <v>1</v>
      </c>
      <c r="S820" s="175">
        <v>83600</v>
      </c>
      <c r="T820" s="173">
        <v>0</v>
      </c>
      <c r="U820" s="173">
        <v>1</v>
      </c>
      <c r="V820" s="173">
        <v>0</v>
      </c>
      <c r="W820" s="211"/>
      <c r="X820" s="173">
        <v>0</v>
      </c>
      <c r="Y820" s="175">
        <v>0</v>
      </c>
      <c r="Z820" s="174">
        <f>S820*R820*K820*EXP(-Definitions!$E$4*tidycapex!V820)*U820</f>
        <v>83600</v>
      </c>
      <c r="AA820" s="174">
        <f>CEILING(Z820/Definitions!$F$10,10)</f>
        <v>1640</v>
      </c>
      <c r="AB820" s="180">
        <v>1</v>
      </c>
      <c r="AC820" s="177" t="s">
        <v>244</v>
      </c>
      <c r="AD820" s="177" t="s">
        <v>567</v>
      </c>
    </row>
    <row r="821" spans="1:30" s="8" customFormat="1" ht="48" x14ac:dyDescent="0.25">
      <c r="A821" s="170">
        <v>650</v>
      </c>
      <c r="B821" s="171" t="s">
        <v>245</v>
      </c>
      <c r="C821" s="171" t="s">
        <v>121</v>
      </c>
      <c r="D821" s="172" t="s">
        <v>236</v>
      </c>
      <c r="E821" s="171" t="s">
        <v>249</v>
      </c>
      <c r="F821" s="171" t="s">
        <v>138</v>
      </c>
      <c r="G821" s="171" t="s">
        <v>246</v>
      </c>
      <c r="H821" s="171" t="s">
        <v>524</v>
      </c>
      <c r="I821" s="171" t="s">
        <v>138</v>
      </c>
      <c r="J821" s="173">
        <v>2009</v>
      </c>
      <c r="K821" s="174">
        <v>1</v>
      </c>
      <c r="L821" s="211"/>
      <c r="M821" s="173" t="s">
        <v>236</v>
      </c>
      <c r="N821" s="173">
        <v>0</v>
      </c>
      <c r="O821" s="173">
        <v>1</v>
      </c>
      <c r="P821" s="173">
        <v>1</v>
      </c>
      <c r="Q821" s="173">
        <v>9</v>
      </c>
      <c r="R821" s="173">
        <v>1</v>
      </c>
      <c r="S821" s="175">
        <v>46000</v>
      </c>
      <c r="T821" s="173">
        <v>0</v>
      </c>
      <c r="U821" s="173">
        <v>1</v>
      </c>
      <c r="V821" s="173">
        <v>0</v>
      </c>
      <c r="W821" s="211"/>
      <c r="X821" s="173">
        <v>0</v>
      </c>
      <c r="Y821" s="175">
        <v>0</v>
      </c>
      <c r="Z821" s="174">
        <f>S821*R821*K821*EXP(-Definitions!$E$4*tidycapex!V821)*U821</f>
        <v>46000</v>
      </c>
      <c r="AA821" s="174">
        <f>CEILING(Z821/Definitions!$F$10,10)</f>
        <v>910</v>
      </c>
      <c r="AB821" s="176">
        <v>1</v>
      </c>
      <c r="AC821" s="177" t="s">
        <v>247</v>
      </c>
      <c r="AD821" s="177" t="s">
        <v>568</v>
      </c>
    </row>
    <row r="822" spans="1:30" s="8" customFormat="1" ht="60" x14ac:dyDescent="0.25">
      <c r="A822" s="170">
        <v>651</v>
      </c>
      <c r="B822" s="171" t="s">
        <v>262</v>
      </c>
      <c r="C822" s="171" t="s">
        <v>16</v>
      </c>
      <c r="D822" s="172">
        <v>1</v>
      </c>
      <c r="E822" s="171" t="s">
        <v>249</v>
      </c>
      <c r="F822" s="171" t="s">
        <v>138</v>
      </c>
      <c r="G822" s="171" t="s">
        <v>578</v>
      </c>
      <c r="H822" s="171" t="s">
        <v>257</v>
      </c>
      <c r="I822" s="171" t="s">
        <v>138</v>
      </c>
      <c r="J822" s="173">
        <v>2009</v>
      </c>
      <c r="K822" s="174">
        <v>27025</v>
      </c>
      <c r="L822" s="211"/>
      <c r="M822" s="173" t="s">
        <v>139</v>
      </c>
      <c r="N822" s="173">
        <v>0</v>
      </c>
      <c r="O822" s="173">
        <v>1</v>
      </c>
      <c r="P822" s="173">
        <v>0</v>
      </c>
      <c r="Q822" s="173">
        <v>5</v>
      </c>
      <c r="R822" s="173">
        <v>1</v>
      </c>
      <c r="S822" s="175">
        <v>4000</v>
      </c>
      <c r="T822" s="173">
        <v>0</v>
      </c>
      <c r="U822" s="173">
        <v>0.2</v>
      </c>
      <c r="V822" s="173">
        <v>0</v>
      </c>
      <c r="W822" s="211"/>
      <c r="X822" s="173">
        <v>1</v>
      </c>
      <c r="Y822" s="175">
        <v>779570</v>
      </c>
      <c r="Z822" s="174">
        <f>S822*R822*K822*EXP(-Definitions!$E$4*tidycapex!V822)*U822</f>
        <v>21620000</v>
      </c>
      <c r="AA822" s="174">
        <f>CEILING(Z822/Definitions!$F$10,10)</f>
        <v>423930</v>
      </c>
      <c r="AB822" s="176">
        <v>2</v>
      </c>
      <c r="AC822" s="177" t="s">
        <v>410</v>
      </c>
      <c r="AD822" s="177" t="s">
        <v>264</v>
      </c>
    </row>
    <row r="823" spans="1:30" s="8" customFormat="1" ht="24" x14ac:dyDescent="0.25">
      <c r="A823" s="170">
        <v>652</v>
      </c>
      <c r="B823" s="171" t="s">
        <v>368</v>
      </c>
      <c r="C823" s="171" t="s">
        <v>16</v>
      </c>
      <c r="D823" s="172">
        <v>1</v>
      </c>
      <c r="E823" s="171" t="s">
        <v>249</v>
      </c>
      <c r="F823" s="171" t="s">
        <v>138</v>
      </c>
      <c r="G823" s="171" t="s">
        <v>226</v>
      </c>
      <c r="H823" s="171" t="s">
        <v>226</v>
      </c>
      <c r="I823" s="171" t="s">
        <v>138</v>
      </c>
      <c r="J823" s="173">
        <v>2009</v>
      </c>
      <c r="K823" s="174">
        <v>27025</v>
      </c>
      <c r="L823" s="211"/>
      <c r="M823" s="173" t="s">
        <v>139</v>
      </c>
      <c r="N823" s="173">
        <v>3</v>
      </c>
      <c r="O823" s="173">
        <v>1</v>
      </c>
      <c r="P823" s="173">
        <v>1</v>
      </c>
      <c r="Q823" s="173">
        <v>5</v>
      </c>
      <c r="R823" s="173">
        <v>0.01</v>
      </c>
      <c r="S823" s="175">
        <v>2000</v>
      </c>
      <c r="T823" s="173">
        <v>25</v>
      </c>
      <c r="U823" s="173">
        <v>1</v>
      </c>
      <c r="V823" s="173">
        <v>0</v>
      </c>
      <c r="W823" s="211"/>
      <c r="X823" s="173">
        <v>0</v>
      </c>
      <c r="Y823" s="175">
        <v>0</v>
      </c>
      <c r="Z823" s="174">
        <f>S823*R823*K823*EXP(-Definitions!$E$4*tidycapex!V823)*U823</f>
        <v>540500</v>
      </c>
      <c r="AA823" s="174">
        <f>CEILING(Z823/Definitions!$F$10,10)</f>
        <v>10600</v>
      </c>
      <c r="AB823" s="176">
        <v>1</v>
      </c>
      <c r="AC823" s="177" t="s">
        <v>600</v>
      </c>
      <c r="AD823" s="177" t="s">
        <v>601</v>
      </c>
    </row>
    <row r="824" spans="1:30" s="8" customFormat="1" ht="48" x14ac:dyDescent="0.25">
      <c r="A824" s="170">
        <v>652</v>
      </c>
      <c r="B824" s="171" t="s">
        <v>368</v>
      </c>
      <c r="C824" s="171" t="s">
        <v>16</v>
      </c>
      <c r="D824" s="172">
        <v>1</v>
      </c>
      <c r="E824" s="171" t="s">
        <v>249</v>
      </c>
      <c r="F824" s="171" t="s">
        <v>138</v>
      </c>
      <c r="G824" s="171" t="s">
        <v>226</v>
      </c>
      <c r="H824" s="171" t="s">
        <v>226</v>
      </c>
      <c r="I824" s="171" t="s">
        <v>138</v>
      </c>
      <c r="J824" s="173">
        <v>2009</v>
      </c>
      <c r="K824" s="174">
        <v>27025</v>
      </c>
      <c r="L824" s="211"/>
      <c r="M824" s="173" t="s">
        <v>139</v>
      </c>
      <c r="N824" s="173">
        <v>3</v>
      </c>
      <c r="O824" s="173">
        <v>1</v>
      </c>
      <c r="P824" s="173">
        <v>1</v>
      </c>
      <c r="Q824" s="173">
        <v>5</v>
      </c>
      <c r="R824" s="173">
        <v>0.5</v>
      </c>
      <c r="S824" s="175">
        <v>2000</v>
      </c>
      <c r="T824" s="173">
        <v>25</v>
      </c>
      <c r="U824" s="173">
        <v>1</v>
      </c>
      <c r="V824" s="173">
        <v>14</v>
      </c>
      <c r="W824" s="211"/>
      <c r="X824" s="173">
        <v>1</v>
      </c>
      <c r="Y824" s="175">
        <v>129930</v>
      </c>
      <c r="Z824" s="174">
        <f>S824*R824*K824*EXP(-Definitions!$E$4*tidycapex!V824)*U824</f>
        <v>27025000</v>
      </c>
      <c r="AA824" s="174">
        <f>CEILING(Z824/Definitions!$F$10,10)</f>
        <v>529910</v>
      </c>
      <c r="AB824" s="176">
        <v>1</v>
      </c>
      <c r="AC824" s="177" t="s">
        <v>576</v>
      </c>
      <c r="AD824" s="177" t="s">
        <v>577</v>
      </c>
    </row>
    <row r="825" spans="1:30" s="8" customFormat="1" ht="48" x14ac:dyDescent="0.25">
      <c r="A825" s="170">
        <v>653</v>
      </c>
      <c r="B825" s="171" t="s">
        <v>248</v>
      </c>
      <c r="C825" s="171" t="s">
        <v>16</v>
      </c>
      <c r="D825" s="172">
        <v>1</v>
      </c>
      <c r="E825" s="171" t="s">
        <v>249</v>
      </c>
      <c r="F825" s="171" t="s">
        <v>138</v>
      </c>
      <c r="G825" s="171" t="s">
        <v>217</v>
      </c>
      <c r="H825" s="171" t="s">
        <v>218</v>
      </c>
      <c r="I825" s="171" t="s">
        <v>138</v>
      </c>
      <c r="J825" s="173">
        <v>2009</v>
      </c>
      <c r="K825" s="174">
        <v>1</v>
      </c>
      <c r="L825" s="211"/>
      <c r="M825" s="173" t="s">
        <v>236</v>
      </c>
      <c r="N825" s="173">
        <v>0</v>
      </c>
      <c r="O825" s="173">
        <v>1</v>
      </c>
      <c r="P825" s="173">
        <v>1</v>
      </c>
      <c r="Q825" s="173">
        <v>8</v>
      </c>
      <c r="R825" s="173">
        <v>1</v>
      </c>
      <c r="S825" s="175">
        <v>1856400</v>
      </c>
      <c r="T825" s="173">
        <v>25</v>
      </c>
      <c r="U825" s="173">
        <v>0</v>
      </c>
      <c r="V825" s="173">
        <v>11</v>
      </c>
      <c r="W825" s="211"/>
      <c r="X825" s="173">
        <v>1</v>
      </c>
      <c r="Y825" s="175">
        <v>36400</v>
      </c>
      <c r="Z825" s="174">
        <f>S825*R825*K825*EXP(-Definitions!$E$4*tidycapex!V825)*U825</f>
        <v>0</v>
      </c>
      <c r="AA825" s="174">
        <f>CEILING(Z825/Definitions!$F$10,10)</f>
        <v>0</v>
      </c>
      <c r="AB825" s="176">
        <v>0</v>
      </c>
      <c r="AC825" s="177" t="s">
        <v>271</v>
      </c>
      <c r="AD825" s="177" t="s">
        <v>573</v>
      </c>
    </row>
    <row r="826" spans="1:30" s="8" customFormat="1" ht="72" x14ac:dyDescent="0.25">
      <c r="A826" s="170">
        <v>654</v>
      </c>
      <c r="B826" s="171" t="s">
        <v>702</v>
      </c>
      <c r="C826" s="171" t="s">
        <v>16</v>
      </c>
      <c r="D826" s="172">
        <v>1</v>
      </c>
      <c r="E826" s="171" t="s">
        <v>249</v>
      </c>
      <c r="F826" s="171" t="s">
        <v>138</v>
      </c>
      <c r="G826" s="171" t="s">
        <v>265</v>
      </c>
      <c r="H826" s="171" t="s">
        <v>266</v>
      </c>
      <c r="I826" s="171" t="s">
        <v>138</v>
      </c>
      <c r="J826" s="173">
        <v>2009</v>
      </c>
      <c r="K826" s="174">
        <v>1</v>
      </c>
      <c r="L826" s="211"/>
      <c r="M826" s="173" t="s">
        <v>236</v>
      </c>
      <c r="N826" s="173">
        <v>0</v>
      </c>
      <c r="O826" s="173">
        <v>1</v>
      </c>
      <c r="P826" s="173">
        <v>1</v>
      </c>
      <c r="Q826" s="173">
        <v>5</v>
      </c>
      <c r="R826" s="173">
        <v>1</v>
      </c>
      <c r="S826" s="175">
        <v>858000</v>
      </c>
      <c r="T826" s="173">
        <v>25</v>
      </c>
      <c r="U826" s="173">
        <v>0</v>
      </c>
      <c r="V826" s="173">
        <v>2</v>
      </c>
      <c r="W826" s="211"/>
      <c r="X826" s="173">
        <v>1</v>
      </c>
      <c r="Y826" s="175">
        <v>635900</v>
      </c>
      <c r="Z826" s="174">
        <f>S826*R826*K826*EXP(-Definitions!$E$4*tidycapex!V826)*U826</f>
        <v>0</v>
      </c>
      <c r="AA826" s="174">
        <f>CEILING(Z826/Definitions!$F$10,10)</f>
        <v>0</v>
      </c>
      <c r="AB826" s="176">
        <v>2</v>
      </c>
      <c r="AC826" s="177" t="s">
        <v>267</v>
      </c>
      <c r="AD826" s="177" t="s">
        <v>268</v>
      </c>
    </row>
    <row r="827" spans="1:30" s="8" customFormat="1" ht="72" x14ac:dyDescent="0.25">
      <c r="A827" s="170">
        <v>654</v>
      </c>
      <c r="B827" s="171" t="s">
        <v>702</v>
      </c>
      <c r="C827" s="171" t="s">
        <v>16</v>
      </c>
      <c r="D827" s="172">
        <v>1</v>
      </c>
      <c r="E827" s="171" t="s">
        <v>249</v>
      </c>
      <c r="F827" s="171" t="s">
        <v>138</v>
      </c>
      <c r="G827" s="171" t="s">
        <v>265</v>
      </c>
      <c r="H827" s="171" t="s">
        <v>266</v>
      </c>
      <c r="I827" s="171" t="s">
        <v>138</v>
      </c>
      <c r="J827" s="173">
        <v>2009</v>
      </c>
      <c r="K827" s="174">
        <v>1</v>
      </c>
      <c r="L827" s="211"/>
      <c r="M827" s="173" t="s">
        <v>236</v>
      </c>
      <c r="N827" s="173">
        <v>0</v>
      </c>
      <c r="O827" s="173">
        <v>1</v>
      </c>
      <c r="P827" s="173">
        <v>1</v>
      </c>
      <c r="Q827" s="173">
        <v>5</v>
      </c>
      <c r="R827" s="173">
        <v>1</v>
      </c>
      <c r="S827" s="175">
        <v>858000</v>
      </c>
      <c r="T827" s="173">
        <v>25</v>
      </c>
      <c r="U827" s="173">
        <v>1</v>
      </c>
      <c r="V827" s="173">
        <v>0</v>
      </c>
      <c r="W827" s="211"/>
      <c r="X827" s="173">
        <v>1</v>
      </c>
      <c r="Y827" s="175"/>
      <c r="Z827" s="174">
        <f>S827*R827*K827*EXP(-Definitions!$E$4*tidycapex!V827)*U827</f>
        <v>858000</v>
      </c>
      <c r="AA827" s="174">
        <f>CEILING(Z827/Definitions!$F$10,10)</f>
        <v>16830</v>
      </c>
      <c r="AB827" s="176">
        <v>2</v>
      </c>
      <c r="AC827" s="177" t="s">
        <v>267</v>
      </c>
      <c r="AD827" s="177" t="s">
        <v>268</v>
      </c>
    </row>
    <row r="828" spans="1:30" s="8" customFormat="1" ht="72" x14ac:dyDescent="0.25">
      <c r="A828" s="170">
        <v>655</v>
      </c>
      <c r="B828" s="171" t="s">
        <v>269</v>
      </c>
      <c r="C828" s="171" t="s">
        <v>16</v>
      </c>
      <c r="D828" s="172" t="s">
        <v>236</v>
      </c>
      <c r="E828" s="171" t="s">
        <v>249</v>
      </c>
      <c r="F828" s="171" t="s">
        <v>138</v>
      </c>
      <c r="G828" s="171" t="s">
        <v>364</v>
      </c>
      <c r="H828" s="171" t="s">
        <v>364</v>
      </c>
      <c r="I828" s="171" t="s">
        <v>138</v>
      </c>
      <c r="J828" s="173">
        <v>2009</v>
      </c>
      <c r="K828" s="174">
        <v>1</v>
      </c>
      <c r="L828" s="211"/>
      <c r="M828" s="173" t="s">
        <v>236</v>
      </c>
      <c r="N828" s="173">
        <v>3</v>
      </c>
      <c r="O828" s="173">
        <v>2</v>
      </c>
      <c r="P828" s="173">
        <v>1</v>
      </c>
      <c r="Q828" s="173">
        <v>5</v>
      </c>
      <c r="R828" s="173">
        <v>1</v>
      </c>
      <c r="S828" s="175">
        <v>2216100</v>
      </c>
      <c r="T828" s="173">
        <v>0</v>
      </c>
      <c r="U828" s="173">
        <v>1</v>
      </c>
      <c r="V828" s="173">
        <v>0</v>
      </c>
      <c r="W828" s="211"/>
      <c r="X828" s="173">
        <v>0</v>
      </c>
      <c r="Y828" s="175">
        <v>0</v>
      </c>
      <c r="Z828" s="174">
        <f>S828*R828*K828*EXP(-Definitions!$E$4*tidycapex!V828)*U828</f>
        <v>2216100</v>
      </c>
      <c r="AA828" s="174">
        <f>CEILING(Z828/Definitions!$F$10,10)</f>
        <v>43460</v>
      </c>
      <c r="AB828" s="176">
        <v>1</v>
      </c>
      <c r="AC828" s="177" t="s">
        <v>413</v>
      </c>
      <c r="AD828" s="177" t="s">
        <v>414</v>
      </c>
    </row>
    <row r="829" spans="1:30" s="8" customFormat="1" ht="24" x14ac:dyDescent="0.25">
      <c r="A829" s="170">
        <v>656</v>
      </c>
      <c r="B829" s="171" t="s">
        <v>238</v>
      </c>
      <c r="C829" s="171" t="s">
        <v>16</v>
      </c>
      <c r="D829" s="172" t="s">
        <v>236</v>
      </c>
      <c r="E829" s="171" t="s">
        <v>249</v>
      </c>
      <c r="F829" s="171" t="s">
        <v>138</v>
      </c>
      <c r="G829" s="171" t="s">
        <v>239</v>
      </c>
      <c r="H829" s="171" t="s">
        <v>524</v>
      </c>
      <c r="I829" s="171" t="s">
        <v>138</v>
      </c>
      <c r="J829" s="173">
        <v>2009</v>
      </c>
      <c r="K829" s="174">
        <v>1</v>
      </c>
      <c r="L829" s="174"/>
      <c r="M829" s="173" t="s">
        <v>236</v>
      </c>
      <c r="N829" s="173">
        <v>0</v>
      </c>
      <c r="O829" s="173">
        <v>1</v>
      </c>
      <c r="P829" s="173">
        <v>1</v>
      </c>
      <c r="Q829" s="173">
        <v>9</v>
      </c>
      <c r="R829" s="173">
        <v>1</v>
      </c>
      <c r="S829" s="175">
        <v>2523500</v>
      </c>
      <c r="T829" s="173">
        <v>0</v>
      </c>
      <c r="U829" s="173">
        <v>1</v>
      </c>
      <c r="V829" s="173">
        <v>0</v>
      </c>
      <c r="W829" s="173"/>
      <c r="X829" s="173">
        <v>0</v>
      </c>
      <c r="Y829" s="175">
        <v>0</v>
      </c>
      <c r="Z829" s="174">
        <f>S829*R829*K829*EXP(-Definitions!$E$4*tidycapex!V829)*U829</f>
        <v>2523500</v>
      </c>
      <c r="AA829" s="174">
        <f>CEILING(Z829/Definitions!$F$10,10)</f>
        <v>49490</v>
      </c>
      <c r="AB829" s="176">
        <v>1</v>
      </c>
      <c r="AC829" s="177" t="s">
        <v>240</v>
      </c>
      <c r="AD829" s="177" t="s">
        <v>241</v>
      </c>
    </row>
    <row r="830" spans="1:30" s="8" customFormat="1" ht="36" x14ac:dyDescent="0.25">
      <c r="A830" s="170">
        <v>657</v>
      </c>
      <c r="B830" s="171" t="s">
        <v>242</v>
      </c>
      <c r="C830" s="171" t="s">
        <v>16</v>
      </c>
      <c r="D830" s="172" t="s">
        <v>236</v>
      </c>
      <c r="E830" s="171" t="s">
        <v>249</v>
      </c>
      <c r="F830" s="171" t="s">
        <v>138</v>
      </c>
      <c r="G830" s="171" t="s">
        <v>243</v>
      </c>
      <c r="H830" s="171" t="s">
        <v>524</v>
      </c>
      <c r="I830" s="171" t="s">
        <v>138</v>
      </c>
      <c r="J830" s="173">
        <v>2009</v>
      </c>
      <c r="K830" s="174">
        <v>1</v>
      </c>
      <c r="L830" s="174"/>
      <c r="M830" s="173" t="s">
        <v>236</v>
      </c>
      <c r="N830" s="173">
        <v>0</v>
      </c>
      <c r="O830" s="173">
        <v>1</v>
      </c>
      <c r="P830" s="173">
        <v>1</v>
      </c>
      <c r="Q830" s="173">
        <v>9</v>
      </c>
      <c r="R830" s="173">
        <v>1</v>
      </c>
      <c r="S830" s="175">
        <v>2775900</v>
      </c>
      <c r="T830" s="173">
        <v>0</v>
      </c>
      <c r="U830" s="173">
        <v>1</v>
      </c>
      <c r="V830" s="173">
        <v>0</v>
      </c>
      <c r="W830" s="173"/>
      <c r="X830" s="173">
        <v>0</v>
      </c>
      <c r="Y830" s="175">
        <v>0</v>
      </c>
      <c r="Z830" s="174">
        <f>S830*R830*K830*EXP(-Definitions!$E$4*tidycapex!V830)*U830</f>
        <v>2775900</v>
      </c>
      <c r="AA830" s="174">
        <f>CEILING(Z830/Definitions!$F$10,10)</f>
        <v>54430</v>
      </c>
      <c r="AB830" s="176">
        <v>1</v>
      </c>
      <c r="AC830" s="177" t="s">
        <v>244</v>
      </c>
      <c r="AD830" s="177" t="s">
        <v>567</v>
      </c>
    </row>
    <row r="831" spans="1:30" s="8" customFormat="1" ht="48" x14ac:dyDescent="0.25">
      <c r="A831" s="170">
        <v>658</v>
      </c>
      <c r="B831" s="171" t="s">
        <v>245</v>
      </c>
      <c r="C831" s="171" t="s">
        <v>16</v>
      </c>
      <c r="D831" s="172" t="s">
        <v>236</v>
      </c>
      <c r="E831" s="171" t="s">
        <v>249</v>
      </c>
      <c r="F831" s="171" t="s">
        <v>138</v>
      </c>
      <c r="G831" s="171" t="s">
        <v>246</v>
      </c>
      <c r="H831" s="171" t="s">
        <v>524</v>
      </c>
      <c r="I831" s="171" t="s">
        <v>138</v>
      </c>
      <c r="J831" s="173">
        <v>2009</v>
      </c>
      <c r="K831" s="174">
        <v>1</v>
      </c>
      <c r="L831" s="174"/>
      <c r="M831" s="173" t="s">
        <v>236</v>
      </c>
      <c r="N831" s="173">
        <v>0</v>
      </c>
      <c r="O831" s="173">
        <v>1</v>
      </c>
      <c r="P831" s="173">
        <v>1</v>
      </c>
      <c r="Q831" s="173">
        <v>9</v>
      </c>
      <c r="R831" s="173">
        <v>1</v>
      </c>
      <c r="S831" s="175">
        <v>1526700</v>
      </c>
      <c r="T831" s="173">
        <v>0</v>
      </c>
      <c r="U831" s="173">
        <v>1</v>
      </c>
      <c r="V831" s="173">
        <v>0</v>
      </c>
      <c r="W831" s="173"/>
      <c r="X831" s="173">
        <v>0</v>
      </c>
      <c r="Y831" s="175">
        <v>0</v>
      </c>
      <c r="Z831" s="174">
        <f>S831*R831*K831*EXP(-Definitions!$E$4*tidycapex!V831)*U831</f>
        <v>1526700</v>
      </c>
      <c r="AA831" s="174">
        <f>CEILING(Z831/Definitions!$F$10,10)</f>
        <v>29940</v>
      </c>
      <c r="AB831" s="176">
        <v>1</v>
      </c>
      <c r="AC831" s="177" t="s">
        <v>247</v>
      </c>
      <c r="AD831" s="177" t="s">
        <v>568</v>
      </c>
    </row>
    <row r="832" spans="1:30" s="8" customFormat="1" ht="60" x14ac:dyDescent="0.25">
      <c r="A832" s="170">
        <v>659</v>
      </c>
      <c r="B832" s="171" t="s">
        <v>262</v>
      </c>
      <c r="C832" s="171" t="s">
        <v>34</v>
      </c>
      <c r="D832" s="172">
        <v>1</v>
      </c>
      <c r="E832" s="171" t="s">
        <v>249</v>
      </c>
      <c r="F832" s="171" t="s">
        <v>138</v>
      </c>
      <c r="G832" s="171" t="s">
        <v>578</v>
      </c>
      <c r="H832" s="171" t="s">
        <v>257</v>
      </c>
      <c r="I832" s="171" t="s">
        <v>138</v>
      </c>
      <c r="J832" s="173">
        <v>2009</v>
      </c>
      <c r="K832" s="174">
        <v>5485.2</v>
      </c>
      <c r="L832" s="211"/>
      <c r="M832" s="173" t="s">
        <v>139</v>
      </c>
      <c r="N832" s="173">
        <v>2</v>
      </c>
      <c r="O832" s="173">
        <v>1</v>
      </c>
      <c r="P832" s="173">
        <v>0</v>
      </c>
      <c r="Q832" s="173">
        <v>2</v>
      </c>
      <c r="R832" s="173">
        <v>1</v>
      </c>
      <c r="S832" s="175">
        <v>4000</v>
      </c>
      <c r="T832" s="173">
        <v>0</v>
      </c>
      <c r="U832" s="173">
        <v>0.2</v>
      </c>
      <c r="V832" s="173">
        <v>0</v>
      </c>
      <c r="W832" s="211"/>
      <c r="X832" s="173">
        <v>1</v>
      </c>
      <c r="Y832" s="175">
        <v>158230</v>
      </c>
      <c r="Z832" s="174">
        <f>S832*R832*K832*EXP(-Definitions!$E$4*tidycapex!V832)*U832</f>
        <v>4388160</v>
      </c>
      <c r="AA832" s="174">
        <f>CEILING(Z832/Definitions!$F$10,10)</f>
        <v>86050</v>
      </c>
      <c r="AB832" s="176">
        <v>2</v>
      </c>
      <c r="AC832" s="177" t="s">
        <v>410</v>
      </c>
      <c r="AD832" s="177" t="s">
        <v>264</v>
      </c>
    </row>
    <row r="833" spans="1:30" s="8" customFormat="1" ht="48" x14ac:dyDescent="0.25">
      <c r="A833" s="170">
        <v>660</v>
      </c>
      <c r="B833" s="171" t="s">
        <v>248</v>
      </c>
      <c r="C833" s="171" t="s">
        <v>34</v>
      </c>
      <c r="D833" s="172">
        <v>1</v>
      </c>
      <c r="E833" s="171" t="s">
        <v>249</v>
      </c>
      <c r="F833" s="171" t="s">
        <v>138</v>
      </c>
      <c r="G833" s="171" t="s">
        <v>217</v>
      </c>
      <c r="H833" s="171" t="s">
        <v>218</v>
      </c>
      <c r="I833" s="171" t="s">
        <v>138</v>
      </c>
      <c r="J833" s="173">
        <v>2009</v>
      </c>
      <c r="K833" s="174">
        <v>1</v>
      </c>
      <c r="L833" s="211"/>
      <c r="M833" s="173" t="s">
        <v>236</v>
      </c>
      <c r="N833" s="173">
        <v>0</v>
      </c>
      <c r="O833" s="173">
        <v>1</v>
      </c>
      <c r="P833" s="173">
        <v>1</v>
      </c>
      <c r="Q833" s="173">
        <v>8</v>
      </c>
      <c r="R833" s="173">
        <v>1</v>
      </c>
      <c r="S833" s="175">
        <v>378420</v>
      </c>
      <c r="T833" s="173">
        <v>25</v>
      </c>
      <c r="U833" s="173">
        <v>1</v>
      </c>
      <c r="V833" s="173">
        <v>14</v>
      </c>
      <c r="W833" s="211"/>
      <c r="X833" s="173">
        <v>1</v>
      </c>
      <c r="Y833" s="175">
        <v>7420</v>
      </c>
      <c r="Z833" s="174">
        <f>S833*R833*K833*EXP(-Definitions!$E$4*tidycapex!V833)*U833</f>
        <v>378420</v>
      </c>
      <c r="AA833" s="174">
        <f>CEILING(Z833/Definitions!$F$10,10)</f>
        <v>7420</v>
      </c>
      <c r="AB833" s="176">
        <v>1</v>
      </c>
      <c r="AC833" s="177" t="s">
        <v>250</v>
      </c>
      <c r="AD833" s="177" t="s">
        <v>569</v>
      </c>
    </row>
    <row r="834" spans="1:30" s="8" customFormat="1" ht="24" x14ac:dyDescent="0.25">
      <c r="A834" s="170">
        <v>661</v>
      </c>
      <c r="B834" s="171" t="s">
        <v>436</v>
      </c>
      <c r="C834" s="171" t="s">
        <v>34</v>
      </c>
      <c r="D834" s="172">
        <v>1</v>
      </c>
      <c r="E834" s="171" t="s">
        <v>249</v>
      </c>
      <c r="F834" s="171" t="s">
        <v>138</v>
      </c>
      <c r="G834" s="171" t="s">
        <v>211</v>
      </c>
      <c r="H834" s="171" t="s">
        <v>212</v>
      </c>
      <c r="I834" s="171" t="s">
        <v>138</v>
      </c>
      <c r="J834" s="173">
        <v>2009</v>
      </c>
      <c r="K834" s="174">
        <v>2</v>
      </c>
      <c r="L834" s="211"/>
      <c r="M834" s="173" t="s">
        <v>213</v>
      </c>
      <c r="N834" s="173">
        <v>5</v>
      </c>
      <c r="O834" s="173">
        <v>3</v>
      </c>
      <c r="P834" s="173">
        <v>1</v>
      </c>
      <c r="Q834" s="173">
        <v>5</v>
      </c>
      <c r="R834" s="173">
        <v>1</v>
      </c>
      <c r="S834" s="175">
        <v>140000</v>
      </c>
      <c r="T834" s="173">
        <v>10</v>
      </c>
      <c r="U834" s="173">
        <v>1</v>
      </c>
      <c r="V834" s="173">
        <v>0</v>
      </c>
      <c r="W834" s="211"/>
      <c r="X834" s="173">
        <v>0</v>
      </c>
      <c r="Y834" s="175">
        <v>0</v>
      </c>
      <c r="Z834" s="174">
        <f>S834*R834*K834*EXP(-Definitions!$E$4*tidycapex!V834)*U834</f>
        <v>280000</v>
      </c>
      <c r="AA834" s="174">
        <f>CEILING(Z834/Definitions!$F$10,10)</f>
        <v>5500</v>
      </c>
      <c r="AB834" s="176">
        <v>1</v>
      </c>
      <c r="AC834" s="177" t="s">
        <v>437</v>
      </c>
      <c r="AD834" s="177" t="s">
        <v>438</v>
      </c>
    </row>
    <row r="835" spans="1:30" s="8" customFormat="1" ht="15" x14ac:dyDescent="0.25">
      <c r="A835" s="170">
        <v>661</v>
      </c>
      <c r="B835" s="171" t="s">
        <v>436</v>
      </c>
      <c r="C835" s="171" t="s">
        <v>34</v>
      </c>
      <c r="D835" s="172">
        <v>1</v>
      </c>
      <c r="E835" s="171" t="s">
        <v>249</v>
      </c>
      <c r="F835" s="171" t="s">
        <v>138</v>
      </c>
      <c r="G835" s="171" t="s">
        <v>211</v>
      </c>
      <c r="H835" s="171" t="s">
        <v>212</v>
      </c>
      <c r="I835" s="171" t="s">
        <v>138</v>
      </c>
      <c r="J835" s="173">
        <v>2009</v>
      </c>
      <c r="K835" s="174">
        <v>2</v>
      </c>
      <c r="L835" s="211"/>
      <c r="M835" s="173" t="s">
        <v>213</v>
      </c>
      <c r="N835" s="173">
        <v>0</v>
      </c>
      <c r="O835" s="173">
        <v>1</v>
      </c>
      <c r="P835" s="173">
        <v>1</v>
      </c>
      <c r="Q835" s="173">
        <v>8</v>
      </c>
      <c r="R835" s="173">
        <v>1</v>
      </c>
      <c r="S835" s="175">
        <v>140000</v>
      </c>
      <c r="T835" s="173">
        <v>10</v>
      </c>
      <c r="U835" s="173">
        <v>1</v>
      </c>
      <c r="V835" s="173">
        <v>10</v>
      </c>
      <c r="W835" s="211"/>
      <c r="X835" s="173">
        <v>0</v>
      </c>
      <c r="Y835" s="175">
        <v>0</v>
      </c>
      <c r="Z835" s="174">
        <f>S835*R835*K835*EXP(-Definitions!$E$4*tidycapex!V835)*U835</f>
        <v>280000</v>
      </c>
      <c r="AA835" s="174">
        <f>CEILING(Z835/Definitions!$F$10,10)</f>
        <v>5500</v>
      </c>
      <c r="AB835" s="176">
        <v>1</v>
      </c>
      <c r="AC835" s="177" t="s">
        <v>215</v>
      </c>
      <c r="AD835" s="177" t="s">
        <v>627</v>
      </c>
    </row>
    <row r="836" spans="1:30" s="8" customFormat="1" ht="15" x14ac:dyDescent="0.25">
      <c r="A836" s="170">
        <v>661</v>
      </c>
      <c r="B836" s="171" t="s">
        <v>436</v>
      </c>
      <c r="C836" s="171" t="s">
        <v>34</v>
      </c>
      <c r="D836" s="172">
        <v>1</v>
      </c>
      <c r="E836" s="171" t="s">
        <v>249</v>
      </c>
      <c r="F836" s="171" t="s">
        <v>138</v>
      </c>
      <c r="G836" s="171" t="s">
        <v>211</v>
      </c>
      <c r="H836" s="171" t="s">
        <v>212</v>
      </c>
      <c r="I836" s="171" t="s">
        <v>138</v>
      </c>
      <c r="J836" s="173">
        <v>2009</v>
      </c>
      <c r="K836" s="174">
        <v>2</v>
      </c>
      <c r="L836" s="211"/>
      <c r="M836" s="173" t="s">
        <v>213</v>
      </c>
      <c r="N836" s="173">
        <v>0</v>
      </c>
      <c r="O836" s="173">
        <v>1</v>
      </c>
      <c r="P836" s="173">
        <v>1</v>
      </c>
      <c r="Q836" s="173">
        <v>8</v>
      </c>
      <c r="R836" s="173">
        <v>1</v>
      </c>
      <c r="S836" s="175">
        <v>140000</v>
      </c>
      <c r="T836" s="173">
        <v>10</v>
      </c>
      <c r="U836" s="173">
        <v>1</v>
      </c>
      <c r="V836" s="173">
        <v>20</v>
      </c>
      <c r="W836" s="211"/>
      <c r="X836" s="173">
        <v>0</v>
      </c>
      <c r="Y836" s="175">
        <v>0</v>
      </c>
      <c r="Z836" s="174">
        <f>S836*R836*K836*EXP(-Definitions!$E$4*tidycapex!V836)*U836</f>
        <v>280000</v>
      </c>
      <c r="AA836" s="174">
        <f>CEILING(Z836/Definitions!$F$10,10)</f>
        <v>5500</v>
      </c>
      <c r="AB836" s="176">
        <v>1</v>
      </c>
      <c r="AC836" s="177" t="s">
        <v>215</v>
      </c>
      <c r="AD836" s="177" t="s">
        <v>627</v>
      </c>
    </row>
    <row r="837" spans="1:30" s="8" customFormat="1" ht="84" x14ac:dyDescent="0.25">
      <c r="A837" s="170">
        <v>662</v>
      </c>
      <c r="B837" s="171" t="s">
        <v>269</v>
      </c>
      <c r="C837" s="171" t="s">
        <v>34</v>
      </c>
      <c r="D837" s="172" t="s">
        <v>236</v>
      </c>
      <c r="E837" s="171" t="s">
        <v>249</v>
      </c>
      <c r="F837" s="171" t="s">
        <v>138</v>
      </c>
      <c r="G837" s="171" t="s">
        <v>364</v>
      </c>
      <c r="H837" s="171" t="s">
        <v>364</v>
      </c>
      <c r="I837" s="171" t="s">
        <v>138</v>
      </c>
      <c r="J837" s="173">
        <v>2009</v>
      </c>
      <c r="K837" s="174">
        <v>1</v>
      </c>
      <c r="L837" s="211"/>
      <c r="M837" s="173" t="s">
        <v>236</v>
      </c>
      <c r="N837" s="173">
        <v>3</v>
      </c>
      <c r="O837" s="173">
        <v>2</v>
      </c>
      <c r="P837" s="173">
        <v>1</v>
      </c>
      <c r="Q837" s="173">
        <v>5</v>
      </c>
      <c r="R837" s="173">
        <v>1</v>
      </c>
      <c r="S837" s="175">
        <v>1400500</v>
      </c>
      <c r="T837" s="173">
        <v>0</v>
      </c>
      <c r="U837" s="173">
        <v>1</v>
      </c>
      <c r="V837" s="173">
        <v>0</v>
      </c>
      <c r="W837" s="211"/>
      <c r="X837" s="173">
        <v>0</v>
      </c>
      <c r="Y837" s="175">
        <v>0</v>
      </c>
      <c r="Z837" s="174">
        <f>S837*R837*K837*EXP(-Definitions!$E$4*tidycapex!V837)*U837</f>
        <v>1400500</v>
      </c>
      <c r="AA837" s="174">
        <f>CEILING(Z837/Definitions!$F$10,10)</f>
        <v>27470</v>
      </c>
      <c r="AB837" s="176">
        <v>1</v>
      </c>
      <c r="AC837" s="177" t="s">
        <v>439</v>
      </c>
      <c r="AD837" s="177" t="s">
        <v>439</v>
      </c>
    </row>
    <row r="838" spans="1:30" s="8" customFormat="1" ht="24" x14ac:dyDescent="0.25">
      <c r="A838" s="170">
        <v>663</v>
      </c>
      <c r="B838" s="171" t="s">
        <v>238</v>
      </c>
      <c r="C838" s="171" t="s">
        <v>34</v>
      </c>
      <c r="D838" s="172" t="s">
        <v>236</v>
      </c>
      <c r="E838" s="171" t="s">
        <v>249</v>
      </c>
      <c r="F838" s="171" t="s">
        <v>138</v>
      </c>
      <c r="G838" s="171" t="s">
        <v>239</v>
      </c>
      <c r="H838" s="171" t="s">
        <v>524</v>
      </c>
      <c r="I838" s="171" t="s">
        <v>138</v>
      </c>
      <c r="J838" s="173">
        <v>2009</v>
      </c>
      <c r="K838" s="174">
        <v>1</v>
      </c>
      <c r="L838" s="211"/>
      <c r="M838" s="173" t="s">
        <v>236</v>
      </c>
      <c r="N838" s="173">
        <v>0</v>
      </c>
      <c r="O838" s="173">
        <v>1</v>
      </c>
      <c r="P838" s="173">
        <v>1</v>
      </c>
      <c r="Q838" s="173">
        <v>9</v>
      </c>
      <c r="R838" s="173">
        <v>1</v>
      </c>
      <c r="S838" s="175">
        <v>606900</v>
      </c>
      <c r="T838" s="173">
        <v>0</v>
      </c>
      <c r="U838" s="173">
        <v>1</v>
      </c>
      <c r="V838" s="173">
        <v>0</v>
      </c>
      <c r="W838" s="211"/>
      <c r="X838" s="173">
        <v>0</v>
      </c>
      <c r="Y838" s="175">
        <v>0</v>
      </c>
      <c r="Z838" s="174">
        <f>S838*R838*K838*EXP(-Definitions!$E$4*tidycapex!V838)*U838</f>
        <v>606900</v>
      </c>
      <c r="AA838" s="174">
        <f>CEILING(Z838/Definitions!$F$10,10)</f>
        <v>11900</v>
      </c>
      <c r="AB838" s="176">
        <v>1</v>
      </c>
      <c r="AC838" s="177" t="s">
        <v>240</v>
      </c>
      <c r="AD838" s="177" t="s">
        <v>241</v>
      </c>
    </row>
    <row r="839" spans="1:30" s="8" customFormat="1" ht="36" x14ac:dyDescent="0.25">
      <c r="A839" s="170">
        <v>664</v>
      </c>
      <c r="B839" s="171" t="s">
        <v>242</v>
      </c>
      <c r="C839" s="171" t="s">
        <v>34</v>
      </c>
      <c r="D839" s="172" t="s">
        <v>236</v>
      </c>
      <c r="E839" s="171" t="s">
        <v>249</v>
      </c>
      <c r="F839" s="171" t="s">
        <v>138</v>
      </c>
      <c r="G839" s="171" t="s">
        <v>243</v>
      </c>
      <c r="H839" s="171" t="s">
        <v>524</v>
      </c>
      <c r="I839" s="171" t="s">
        <v>138</v>
      </c>
      <c r="J839" s="173">
        <v>2009</v>
      </c>
      <c r="K839" s="174">
        <v>1</v>
      </c>
      <c r="L839" s="211"/>
      <c r="M839" s="173" t="s">
        <v>236</v>
      </c>
      <c r="N839" s="173">
        <v>0</v>
      </c>
      <c r="O839" s="173">
        <v>1</v>
      </c>
      <c r="P839" s="173">
        <v>1</v>
      </c>
      <c r="Q839" s="173">
        <v>9</v>
      </c>
      <c r="R839" s="173">
        <v>1</v>
      </c>
      <c r="S839" s="175">
        <v>667600</v>
      </c>
      <c r="T839" s="173">
        <v>0</v>
      </c>
      <c r="U839" s="173">
        <v>1</v>
      </c>
      <c r="V839" s="173">
        <v>0</v>
      </c>
      <c r="W839" s="211"/>
      <c r="X839" s="173">
        <v>0</v>
      </c>
      <c r="Y839" s="175">
        <v>0</v>
      </c>
      <c r="Z839" s="174">
        <f>S839*R839*K839*EXP(-Definitions!$E$4*tidycapex!V839)*U839</f>
        <v>667600</v>
      </c>
      <c r="AA839" s="174">
        <f>CEILING(Z839/Definitions!$F$10,10)</f>
        <v>13100</v>
      </c>
      <c r="AB839" s="180">
        <v>1</v>
      </c>
      <c r="AC839" s="177" t="s">
        <v>244</v>
      </c>
      <c r="AD839" s="177" t="s">
        <v>567</v>
      </c>
    </row>
    <row r="840" spans="1:30" s="8" customFormat="1" ht="48" x14ac:dyDescent="0.25">
      <c r="A840" s="170">
        <v>665</v>
      </c>
      <c r="B840" s="171" t="s">
        <v>245</v>
      </c>
      <c r="C840" s="171" t="s">
        <v>34</v>
      </c>
      <c r="D840" s="172" t="s">
        <v>236</v>
      </c>
      <c r="E840" s="171" t="s">
        <v>249</v>
      </c>
      <c r="F840" s="171" t="s">
        <v>138</v>
      </c>
      <c r="G840" s="171" t="s">
        <v>246</v>
      </c>
      <c r="H840" s="171" t="s">
        <v>524</v>
      </c>
      <c r="I840" s="171" t="s">
        <v>138</v>
      </c>
      <c r="J840" s="173">
        <v>2009</v>
      </c>
      <c r="K840" s="174">
        <v>1</v>
      </c>
      <c r="L840" s="211"/>
      <c r="M840" s="173" t="s">
        <v>236</v>
      </c>
      <c r="N840" s="173">
        <v>0</v>
      </c>
      <c r="O840" s="173">
        <v>1</v>
      </c>
      <c r="P840" s="173">
        <v>1</v>
      </c>
      <c r="Q840" s="173">
        <v>9</v>
      </c>
      <c r="R840" s="173">
        <v>1</v>
      </c>
      <c r="S840" s="175">
        <v>367200</v>
      </c>
      <c r="T840" s="173">
        <v>0</v>
      </c>
      <c r="U840" s="173">
        <v>1</v>
      </c>
      <c r="V840" s="173">
        <v>0</v>
      </c>
      <c r="W840" s="211"/>
      <c r="X840" s="173">
        <v>0</v>
      </c>
      <c r="Y840" s="175">
        <v>0</v>
      </c>
      <c r="Z840" s="174">
        <f>S840*R840*K840*EXP(-Definitions!$E$4*tidycapex!V840)*U840</f>
        <v>367200</v>
      </c>
      <c r="AA840" s="174">
        <f>CEILING(Z840/Definitions!$F$10,10)</f>
        <v>7200</v>
      </c>
      <c r="AB840" s="180">
        <v>1</v>
      </c>
      <c r="AC840" s="177" t="s">
        <v>247</v>
      </c>
      <c r="AD840" s="177" t="s">
        <v>568</v>
      </c>
    </row>
    <row r="841" spans="1:30" s="8" customFormat="1" ht="24" x14ac:dyDescent="0.25">
      <c r="A841" s="170">
        <v>666</v>
      </c>
      <c r="B841" s="171" t="s">
        <v>193</v>
      </c>
      <c r="C841" s="171" t="s">
        <v>47</v>
      </c>
      <c r="D841" s="172">
        <v>2</v>
      </c>
      <c r="E841" s="171" t="s">
        <v>249</v>
      </c>
      <c r="F841" s="171" t="s">
        <v>138</v>
      </c>
      <c r="G841" s="171" t="s">
        <v>195</v>
      </c>
      <c r="H841" s="171" t="s">
        <v>196</v>
      </c>
      <c r="I841" s="171" t="s">
        <v>138</v>
      </c>
      <c r="J841" s="173">
        <v>2009</v>
      </c>
      <c r="K841" s="174">
        <v>785</v>
      </c>
      <c r="L841" s="211"/>
      <c r="M841" s="173" t="s">
        <v>139</v>
      </c>
      <c r="N841" s="173">
        <v>3</v>
      </c>
      <c r="O841" s="173">
        <v>2</v>
      </c>
      <c r="P841" s="173">
        <v>1</v>
      </c>
      <c r="Q841" s="173">
        <v>5</v>
      </c>
      <c r="R841" s="173">
        <v>1</v>
      </c>
      <c r="S841" s="175">
        <v>300</v>
      </c>
      <c r="T841" s="173">
        <v>10</v>
      </c>
      <c r="U841" s="173">
        <v>1</v>
      </c>
      <c r="V841" s="173">
        <v>0</v>
      </c>
      <c r="W841" s="211"/>
      <c r="X841" s="173">
        <v>0</v>
      </c>
      <c r="Y841" s="175">
        <v>0</v>
      </c>
      <c r="Z841" s="174">
        <f>S841*R841*K841*EXP(-Definitions!$E$4*tidycapex!V841)*U841</f>
        <v>235500</v>
      </c>
      <c r="AA841" s="174">
        <f>CEILING(Z841/Definitions!$F$10,10)</f>
        <v>4620</v>
      </c>
      <c r="AB841" s="180">
        <v>1</v>
      </c>
      <c r="AC841" s="177" t="s">
        <v>540</v>
      </c>
      <c r="AD841" s="177" t="s">
        <v>197</v>
      </c>
    </row>
    <row r="842" spans="1:30" s="8" customFormat="1" ht="24" x14ac:dyDescent="0.25">
      <c r="A842" s="170">
        <v>667</v>
      </c>
      <c r="B842" s="171" t="s">
        <v>198</v>
      </c>
      <c r="C842" s="171" t="s">
        <v>47</v>
      </c>
      <c r="D842" s="172">
        <v>1</v>
      </c>
      <c r="E842" s="171" t="s">
        <v>249</v>
      </c>
      <c r="F842" s="171" t="s">
        <v>138</v>
      </c>
      <c r="G842" s="171" t="s">
        <v>195</v>
      </c>
      <c r="H842" s="171" t="s">
        <v>196</v>
      </c>
      <c r="I842" s="171" t="s">
        <v>138</v>
      </c>
      <c r="J842" s="173">
        <v>2009</v>
      </c>
      <c r="K842" s="174">
        <v>785</v>
      </c>
      <c r="L842" s="211"/>
      <c r="M842" s="173" t="s">
        <v>139</v>
      </c>
      <c r="N842" s="173">
        <v>3</v>
      </c>
      <c r="O842" s="173">
        <v>2</v>
      </c>
      <c r="P842" s="173">
        <v>1</v>
      </c>
      <c r="Q842" s="173">
        <v>5</v>
      </c>
      <c r="R842" s="173">
        <v>1</v>
      </c>
      <c r="S842" s="175">
        <v>300</v>
      </c>
      <c r="T842" s="173">
        <v>10</v>
      </c>
      <c r="U842" s="173">
        <v>1</v>
      </c>
      <c r="V842" s="173">
        <v>0</v>
      </c>
      <c r="W842" s="211"/>
      <c r="X842" s="173">
        <v>0</v>
      </c>
      <c r="Y842" s="175">
        <v>0</v>
      </c>
      <c r="Z842" s="174">
        <f>S842*R842*K842*EXP(-Definitions!$E$4*tidycapex!V842)*U842</f>
        <v>235500</v>
      </c>
      <c r="AA842" s="174">
        <f>CEILING(Z842/Definitions!$F$10,10)</f>
        <v>4620</v>
      </c>
      <c r="AB842" s="176">
        <v>1</v>
      </c>
      <c r="AC842" s="177" t="s">
        <v>541</v>
      </c>
      <c r="AD842" s="177" t="s">
        <v>197</v>
      </c>
    </row>
    <row r="843" spans="1:30" s="8" customFormat="1" ht="24" x14ac:dyDescent="0.25">
      <c r="A843" s="170">
        <v>668</v>
      </c>
      <c r="B843" s="171" t="s">
        <v>202</v>
      </c>
      <c r="C843" s="171" t="s">
        <v>47</v>
      </c>
      <c r="D843" s="172">
        <v>2</v>
      </c>
      <c r="E843" s="171" t="s">
        <v>249</v>
      </c>
      <c r="F843" s="171" t="s">
        <v>138</v>
      </c>
      <c r="G843" s="171" t="s">
        <v>195</v>
      </c>
      <c r="H843" s="171" t="s">
        <v>196</v>
      </c>
      <c r="I843" s="171" t="s">
        <v>138</v>
      </c>
      <c r="J843" s="173">
        <v>2009</v>
      </c>
      <c r="K843" s="174">
        <v>1430</v>
      </c>
      <c r="L843" s="211"/>
      <c r="M843" s="173" t="s">
        <v>139</v>
      </c>
      <c r="N843" s="173">
        <v>3</v>
      </c>
      <c r="O843" s="173">
        <v>2</v>
      </c>
      <c r="P843" s="173">
        <v>1</v>
      </c>
      <c r="Q843" s="173">
        <v>5</v>
      </c>
      <c r="R843" s="173">
        <v>1</v>
      </c>
      <c r="S843" s="175">
        <v>250</v>
      </c>
      <c r="T843" s="173">
        <v>10</v>
      </c>
      <c r="U843" s="173">
        <v>0</v>
      </c>
      <c r="V843" s="173">
        <v>2</v>
      </c>
      <c r="W843" s="211"/>
      <c r="X843" s="173">
        <v>1</v>
      </c>
      <c r="Y843" s="175">
        <v>45200</v>
      </c>
      <c r="Z843" s="174">
        <f>S843*R843*K843*EXP(-Definitions!$E$4*tidycapex!V843)*U843</f>
        <v>0</v>
      </c>
      <c r="AA843" s="174">
        <f>CEILING(Z843/Definitions!$F$10,10)</f>
        <v>0</v>
      </c>
      <c r="AB843" s="176">
        <v>0</v>
      </c>
      <c r="AC843" s="177" t="s">
        <v>359</v>
      </c>
      <c r="AD843" s="177" t="s">
        <v>676</v>
      </c>
    </row>
    <row r="844" spans="1:30" s="8" customFormat="1" ht="24" x14ac:dyDescent="0.25">
      <c r="A844" s="170">
        <v>668</v>
      </c>
      <c r="B844" s="171" t="s">
        <v>202</v>
      </c>
      <c r="C844" s="171" t="s">
        <v>47</v>
      </c>
      <c r="D844" s="172">
        <v>2</v>
      </c>
      <c r="E844" s="171" t="s">
        <v>249</v>
      </c>
      <c r="F844" s="171" t="s">
        <v>138</v>
      </c>
      <c r="G844" s="171" t="s">
        <v>195</v>
      </c>
      <c r="H844" s="171" t="s">
        <v>196</v>
      </c>
      <c r="I844" s="171" t="s">
        <v>138</v>
      </c>
      <c r="J844" s="173">
        <v>2009</v>
      </c>
      <c r="K844" s="174">
        <v>1430</v>
      </c>
      <c r="L844" s="211"/>
      <c r="M844" s="173" t="s">
        <v>139</v>
      </c>
      <c r="N844" s="173">
        <v>3</v>
      </c>
      <c r="O844" s="173">
        <v>2</v>
      </c>
      <c r="P844" s="173">
        <v>1</v>
      </c>
      <c r="Q844" s="173">
        <v>5</v>
      </c>
      <c r="R844" s="173">
        <v>1</v>
      </c>
      <c r="S844" s="175">
        <v>250</v>
      </c>
      <c r="T844" s="173">
        <v>10</v>
      </c>
      <c r="U844" s="173">
        <v>1</v>
      </c>
      <c r="V844" s="173">
        <v>0</v>
      </c>
      <c r="W844" s="211"/>
      <c r="X844" s="173">
        <v>0</v>
      </c>
      <c r="Y844" s="175">
        <v>0</v>
      </c>
      <c r="Z844" s="174">
        <f>S844*R844*K844*EXP(-Definitions!$E$4*tidycapex!V844)*U844</f>
        <v>357500</v>
      </c>
      <c r="AA844" s="174">
        <f>CEILING(Z844/Definitions!$F$10,10)</f>
        <v>7010</v>
      </c>
      <c r="AB844" s="176">
        <v>1</v>
      </c>
      <c r="AC844" s="177" t="s">
        <v>359</v>
      </c>
      <c r="AD844" s="177" t="s">
        <v>360</v>
      </c>
    </row>
    <row r="845" spans="1:30" s="8" customFormat="1" ht="15" x14ac:dyDescent="0.25">
      <c r="A845" s="170">
        <v>668</v>
      </c>
      <c r="B845" s="171" t="s">
        <v>202</v>
      </c>
      <c r="C845" s="171" t="s">
        <v>47</v>
      </c>
      <c r="D845" s="172">
        <v>2</v>
      </c>
      <c r="E845" s="171" t="s">
        <v>249</v>
      </c>
      <c r="F845" s="171" t="s">
        <v>138</v>
      </c>
      <c r="G845" s="171" t="s">
        <v>195</v>
      </c>
      <c r="H845" s="171" t="s">
        <v>196</v>
      </c>
      <c r="I845" s="171" t="s">
        <v>138</v>
      </c>
      <c r="J845" s="173">
        <v>2009</v>
      </c>
      <c r="K845" s="174">
        <v>1430</v>
      </c>
      <c r="L845" s="211"/>
      <c r="M845" s="173" t="s">
        <v>139</v>
      </c>
      <c r="N845" s="173">
        <v>0</v>
      </c>
      <c r="O845" s="173">
        <v>1</v>
      </c>
      <c r="P845" s="173">
        <v>1</v>
      </c>
      <c r="Q845" s="173">
        <v>8</v>
      </c>
      <c r="R845" s="173">
        <v>1</v>
      </c>
      <c r="S845" s="175">
        <v>250</v>
      </c>
      <c r="T845" s="173">
        <v>10</v>
      </c>
      <c r="U845" s="173">
        <v>1</v>
      </c>
      <c r="V845" s="173">
        <v>10</v>
      </c>
      <c r="W845" s="211"/>
      <c r="X845" s="173">
        <v>0</v>
      </c>
      <c r="Y845" s="175">
        <v>0</v>
      </c>
      <c r="Z845" s="174">
        <f>S845*R845*K845*EXP(-Definitions!$E$4*tidycapex!V845)*U845</f>
        <v>357500</v>
      </c>
      <c r="AA845" s="174">
        <f>CEILING(Z845/Definitions!$F$10,10)</f>
        <v>7010</v>
      </c>
      <c r="AB845" s="176">
        <v>1</v>
      </c>
      <c r="AC845" s="177" t="s">
        <v>201</v>
      </c>
      <c r="AD845" s="177" t="s">
        <v>203</v>
      </c>
    </row>
    <row r="846" spans="1:30" s="8" customFormat="1" ht="15" x14ac:dyDescent="0.25">
      <c r="A846" s="170">
        <v>668</v>
      </c>
      <c r="B846" s="171" t="s">
        <v>202</v>
      </c>
      <c r="C846" s="171" t="s">
        <v>47</v>
      </c>
      <c r="D846" s="172">
        <v>2</v>
      </c>
      <c r="E846" s="171" t="s">
        <v>249</v>
      </c>
      <c r="F846" s="171" t="s">
        <v>138</v>
      </c>
      <c r="G846" s="171" t="s">
        <v>195</v>
      </c>
      <c r="H846" s="171" t="s">
        <v>196</v>
      </c>
      <c r="I846" s="171" t="s">
        <v>138</v>
      </c>
      <c r="J846" s="173">
        <v>2009</v>
      </c>
      <c r="K846" s="174">
        <v>1430</v>
      </c>
      <c r="L846" s="211"/>
      <c r="M846" s="173" t="s">
        <v>139</v>
      </c>
      <c r="N846" s="173">
        <v>0</v>
      </c>
      <c r="O846" s="173">
        <v>1</v>
      </c>
      <c r="P846" s="173">
        <v>1</v>
      </c>
      <c r="Q846" s="173">
        <v>8</v>
      </c>
      <c r="R846" s="173">
        <v>1</v>
      </c>
      <c r="S846" s="175">
        <v>250</v>
      </c>
      <c r="T846" s="173">
        <v>10</v>
      </c>
      <c r="U846" s="173">
        <v>1</v>
      </c>
      <c r="V846" s="173">
        <v>20</v>
      </c>
      <c r="W846" s="211"/>
      <c r="X846" s="173">
        <v>0</v>
      </c>
      <c r="Y846" s="175">
        <v>0</v>
      </c>
      <c r="Z846" s="174">
        <f>S846*R846*K846*EXP(-Definitions!$E$4*tidycapex!V846)*U846</f>
        <v>357500</v>
      </c>
      <c r="AA846" s="174">
        <f>CEILING(Z846/Definitions!$F$10,10)</f>
        <v>7010</v>
      </c>
      <c r="AB846" s="176">
        <v>1</v>
      </c>
      <c r="AC846" s="177" t="s">
        <v>201</v>
      </c>
      <c r="AD846" s="177" t="s">
        <v>203</v>
      </c>
    </row>
    <row r="847" spans="1:30" s="8" customFormat="1" ht="24" x14ac:dyDescent="0.25">
      <c r="A847" s="170">
        <v>669</v>
      </c>
      <c r="B847" s="171" t="s">
        <v>204</v>
      </c>
      <c r="C847" s="171" t="s">
        <v>47</v>
      </c>
      <c r="D847" s="172">
        <v>1</v>
      </c>
      <c r="E847" s="171" t="s">
        <v>249</v>
      </c>
      <c r="F847" s="171" t="s">
        <v>138</v>
      </c>
      <c r="G847" s="171" t="s">
        <v>195</v>
      </c>
      <c r="H847" s="171" t="s">
        <v>196</v>
      </c>
      <c r="I847" s="171" t="s">
        <v>138</v>
      </c>
      <c r="J847" s="173">
        <v>2009</v>
      </c>
      <c r="K847" s="174">
        <v>1430</v>
      </c>
      <c r="L847" s="211"/>
      <c r="M847" s="173" t="s">
        <v>139</v>
      </c>
      <c r="N847" s="173">
        <v>3</v>
      </c>
      <c r="O847" s="173">
        <v>2</v>
      </c>
      <c r="P847" s="173">
        <v>1</v>
      </c>
      <c r="Q847" s="173">
        <v>5</v>
      </c>
      <c r="R847" s="173">
        <v>1</v>
      </c>
      <c r="S847" s="175">
        <v>250</v>
      </c>
      <c r="T847" s="173">
        <v>10</v>
      </c>
      <c r="U847" s="173">
        <v>1</v>
      </c>
      <c r="V847" s="173">
        <v>0</v>
      </c>
      <c r="W847" s="211"/>
      <c r="X847" s="173">
        <v>0</v>
      </c>
      <c r="Y847" s="175">
        <v>0</v>
      </c>
      <c r="Z847" s="174">
        <f>S847*R847*K847*EXP(-Definitions!$E$4*tidycapex!V847)*U847</f>
        <v>357500</v>
      </c>
      <c r="AA847" s="174">
        <f>CEILING(Z847/Definitions!$F$10,10)</f>
        <v>7010</v>
      </c>
      <c r="AB847" s="176">
        <v>1</v>
      </c>
      <c r="AC847" s="177" t="s">
        <v>359</v>
      </c>
      <c r="AD847" s="177" t="s">
        <v>360</v>
      </c>
    </row>
    <row r="848" spans="1:30" s="8" customFormat="1" ht="15" x14ac:dyDescent="0.25">
      <c r="A848" s="170">
        <v>669</v>
      </c>
      <c r="B848" s="171" t="s">
        <v>204</v>
      </c>
      <c r="C848" s="171" t="s">
        <v>47</v>
      </c>
      <c r="D848" s="172">
        <v>1</v>
      </c>
      <c r="E848" s="171" t="s">
        <v>249</v>
      </c>
      <c r="F848" s="171" t="s">
        <v>138</v>
      </c>
      <c r="G848" s="171" t="s">
        <v>195</v>
      </c>
      <c r="H848" s="171" t="s">
        <v>196</v>
      </c>
      <c r="I848" s="171" t="s">
        <v>138</v>
      </c>
      <c r="J848" s="173">
        <v>2009</v>
      </c>
      <c r="K848" s="174">
        <v>1430</v>
      </c>
      <c r="L848" s="211"/>
      <c r="M848" s="173" t="s">
        <v>139</v>
      </c>
      <c r="N848" s="173">
        <v>0</v>
      </c>
      <c r="O848" s="173">
        <v>1</v>
      </c>
      <c r="P848" s="173">
        <v>1</v>
      </c>
      <c r="Q848" s="173">
        <v>8</v>
      </c>
      <c r="R848" s="173">
        <v>1</v>
      </c>
      <c r="S848" s="175">
        <v>250</v>
      </c>
      <c r="T848" s="173">
        <v>10</v>
      </c>
      <c r="U848" s="173">
        <v>1</v>
      </c>
      <c r="V848" s="173">
        <v>10</v>
      </c>
      <c r="W848" s="211"/>
      <c r="X848" s="173">
        <v>0</v>
      </c>
      <c r="Y848" s="175">
        <v>0</v>
      </c>
      <c r="Z848" s="174">
        <f>S848*R848*K848*EXP(-Definitions!$E$4*tidycapex!V848)*U848</f>
        <v>357500</v>
      </c>
      <c r="AA848" s="174">
        <f>CEILING(Z848/Definitions!$F$10,10)</f>
        <v>7010</v>
      </c>
      <c r="AB848" s="176">
        <v>1</v>
      </c>
      <c r="AC848" s="177" t="s">
        <v>201</v>
      </c>
      <c r="AD848" s="177" t="s">
        <v>203</v>
      </c>
    </row>
    <row r="849" spans="1:30" s="8" customFormat="1" ht="15" x14ac:dyDescent="0.25">
      <c r="A849" s="170">
        <v>669</v>
      </c>
      <c r="B849" s="171" t="s">
        <v>204</v>
      </c>
      <c r="C849" s="171" t="s">
        <v>47</v>
      </c>
      <c r="D849" s="172">
        <v>1</v>
      </c>
      <c r="E849" s="171" t="s">
        <v>249</v>
      </c>
      <c r="F849" s="171" t="s">
        <v>138</v>
      </c>
      <c r="G849" s="171" t="s">
        <v>195</v>
      </c>
      <c r="H849" s="171" t="s">
        <v>196</v>
      </c>
      <c r="I849" s="171" t="s">
        <v>138</v>
      </c>
      <c r="J849" s="173">
        <v>2009</v>
      </c>
      <c r="K849" s="174">
        <v>1430</v>
      </c>
      <c r="L849" s="211"/>
      <c r="M849" s="173" t="s">
        <v>139</v>
      </c>
      <c r="N849" s="173">
        <v>0</v>
      </c>
      <c r="O849" s="173">
        <v>1</v>
      </c>
      <c r="P849" s="173">
        <v>1</v>
      </c>
      <c r="Q849" s="173">
        <v>8</v>
      </c>
      <c r="R849" s="173">
        <v>1</v>
      </c>
      <c r="S849" s="175">
        <v>250</v>
      </c>
      <c r="T849" s="173">
        <v>10</v>
      </c>
      <c r="U849" s="173">
        <v>1</v>
      </c>
      <c r="V849" s="173">
        <v>20</v>
      </c>
      <c r="W849" s="211"/>
      <c r="X849" s="173">
        <v>0</v>
      </c>
      <c r="Y849" s="175">
        <v>0</v>
      </c>
      <c r="Z849" s="174">
        <f>S849*R849*K849*EXP(-Definitions!$E$4*tidycapex!V849)*U849</f>
        <v>357500</v>
      </c>
      <c r="AA849" s="174">
        <f>CEILING(Z849/Definitions!$F$10,10)</f>
        <v>7010</v>
      </c>
      <c r="AB849" s="176">
        <v>1</v>
      </c>
      <c r="AC849" s="177" t="s">
        <v>201</v>
      </c>
      <c r="AD849" s="177" t="s">
        <v>203</v>
      </c>
    </row>
    <row r="850" spans="1:30" s="8" customFormat="1" ht="24" x14ac:dyDescent="0.25">
      <c r="A850" s="170">
        <v>670</v>
      </c>
      <c r="B850" s="171" t="s">
        <v>206</v>
      </c>
      <c r="C850" s="171" t="s">
        <v>47</v>
      </c>
      <c r="D850" s="172">
        <v>2</v>
      </c>
      <c r="E850" s="171" t="s">
        <v>249</v>
      </c>
      <c r="F850" s="171" t="s">
        <v>138</v>
      </c>
      <c r="G850" s="171" t="s">
        <v>195</v>
      </c>
      <c r="H850" s="171" t="s">
        <v>196</v>
      </c>
      <c r="I850" s="171" t="s">
        <v>138</v>
      </c>
      <c r="J850" s="173">
        <v>2009</v>
      </c>
      <c r="K850" s="174">
        <v>785</v>
      </c>
      <c r="L850" s="174"/>
      <c r="M850" s="173" t="s">
        <v>139</v>
      </c>
      <c r="N850" s="173">
        <v>3</v>
      </c>
      <c r="O850" s="173">
        <v>1</v>
      </c>
      <c r="P850" s="173">
        <v>1</v>
      </c>
      <c r="Q850" s="173">
        <v>8</v>
      </c>
      <c r="R850" s="173">
        <v>1</v>
      </c>
      <c r="S850" s="175">
        <v>600</v>
      </c>
      <c r="T850" s="173">
        <v>15</v>
      </c>
      <c r="U850" s="173">
        <v>1</v>
      </c>
      <c r="V850" s="173">
        <v>4</v>
      </c>
      <c r="W850" s="173"/>
      <c r="X850" s="173">
        <v>0</v>
      </c>
      <c r="Y850" s="175">
        <v>0</v>
      </c>
      <c r="Z850" s="174">
        <f>S850*R850*K850*EXP(-Definitions!$E$4*tidycapex!V850)*U850</f>
        <v>471000</v>
      </c>
      <c r="AA850" s="174">
        <f>CEILING(Z850/Definitions!$F$10,10)</f>
        <v>9240</v>
      </c>
      <c r="AB850" s="176">
        <v>1</v>
      </c>
      <c r="AC850" s="177" t="s">
        <v>418</v>
      </c>
      <c r="AD850" s="177" t="s">
        <v>419</v>
      </c>
    </row>
    <row r="851" spans="1:30" s="8" customFormat="1" x14ac:dyDescent="0.25">
      <c r="A851" s="170">
        <v>670</v>
      </c>
      <c r="B851" s="171" t="s">
        <v>206</v>
      </c>
      <c r="C851" s="171" t="s">
        <v>47</v>
      </c>
      <c r="D851" s="172">
        <v>2</v>
      </c>
      <c r="E851" s="171" t="s">
        <v>249</v>
      </c>
      <c r="F851" s="171" t="s">
        <v>138</v>
      </c>
      <c r="G851" s="171" t="s">
        <v>195</v>
      </c>
      <c r="H851" s="171" t="s">
        <v>196</v>
      </c>
      <c r="I851" s="171" t="s">
        <v>138</v>
      </c>
      <c r="J851" s="173">
        <v>2009</v>
      </c>
      <c r="K851" s="174">
        <v>785</v>
      </c>
      <c r="L851" s="174"/>
      <c r="M851" s="173" t="s">
        <v>139</v>
      </c>
      <c r="N851" s="173">
        <v>0</v>
      </c>
      <c r="O851" s="173">
        <v>1</v>
      </c>
      <c r="P851" s="173">
        <v>1</v>
      </c>
      <c r="Q851" s="173">
        <v>8</v>
      </c>
      <c r="R851" s="173">
        <v>1</v>
      </c>
      <c r="S851" s="175">
        <v>600</v>
      </c>
      <c r="T851" s="173">
        <v>15</v>
      </c>
      <c r="U851" s="173">
        <v>1</v>
      </c>
      <c r="V851" s="173">
        <v>19</v>
      </c>
      <c r="W851" s="173"/>
      <c r="X851" s="173">
        <v>0</v>
      </c>
      <c r="Y851" s="175">
        <v>0</v>
      </c>
      <c r="Z851" s="174">
        <f>S851*R851*K851*EXP(-Definitions!$E$4*tidycapex!V851)*U851</f>
        <v>471000</v>
      </c>
      <c r="AA851" s="174">
        <f>CEILING(Z851/Definitions!$F$10,10)</f>
        <v>9240</v>
      </c>
      <c r="AB851" s="176">
        <v>1</v>
      </c>
      <c r="AC851" s="177" t="s">
        <v>208</v>
      </c>
      <c r="AD851" s="177" t="s">
        <v>361</v>
      </c>
    </row>
    <row r="852" spans="1:30" s="8" customFormat="1" ht="24" x14ac:dyDescent="0.25">
      <c r="A852" s="170">
        <v>671</v>
      </c>
      <c r="B852" s="171" t="s">
        <v>423</v>
      </c>
      <c r="C852" s="171" t="s">
        <v>47</v>
      </c>
      <c r="D852" s="172">
        <v>2</v>
      </c>
      <c r="E852" s="171" t="s">
        <v>249</v>
      </c>
      <c r="F852" s="171" t="s">
        <v>138</v>
      </c>
      <c r="G852" s="171" t="s">
        <v>211</v>
      </c>
      <c r="H852" s="171" t="s">
        <v>212</v>
      </c>
      <c r="I852" s="171" t="s">
        <v>138</v>
      </c>
      <c r="J852" s="173">
        <v>2009</v>
      </c>
      <c r="K852" s="174">
        <v>40</v>
      </c>
      <c r="L852" s="211"/>
      <c r="M852" s="173" t="s">
        <v>321</v>
      </c>
      <c r="N852" s="173">
        <v>3</v>
      </c>
      <c r="O852" s="173">
        <v>1</v>
      </c>
      <c r="P852" s="173">
        <v>1</v>
      </c>
      <c r="Q852" s="173">
        <v>5</v>
      </c>
      <c r="R852" s="173">
        <v>1</v>
      </c>
      <c r="S852" s="175">
        <v>138000</v>
      </c>
      <c r="T852" s="173">
        <v>10</v>
      </c>
      <c r="U852" s="173">
        <v>1</v>
      </c>
      <c r="V852" s="173">
        <v>5</v>
      </c>
      <c r="W852" s="211"/>
      <c r="X852" s="173">
        <v>0</v>
      </c>
      <c r="Y852" s="175">
        <v>0</v>
      </c>
      <c r="Z852" s="174">
        <f>S852*R852*K852*EXP(-Definitions!$E$4*tidycapex!V852)*U852</f>
        <v>5520000</v>
      </c>
      <c r="AA852" s="174">
        <f>CEILING(Z852/Definitions!$F$10,10)</f>
        <v>108240</v>
      </c>
      <c r="AB852" s="176">
        <v>2</v>
      </c>
      <c r="AC852" s="177" t="s">
        <v>421</v>
      </c>
      <c r="AD852" s="177" t="s">
        <v>323</v>
      </c>
    </row>
    <row r="853" spans="1:30" s="8" customFormat="1" ht="24" x14ac:dyDescent="0.25">
      <c r="A853" s="170">
        <v>671</v>
      </c>
      <c r="B853" s="171" t="s">
        <v>423</v>
      </c>
      <c r="C853" s="171" t="s">
        <v>47</v>
      </c>
      <c r="D853" s="172">
        <v>2</v>
      </c>
      <c r="E853" s="171" t="s">
        <v>249</v>
      </c>
      <c r="F853" s="171" t="s">
        <v>138</v>
      </c>
      <c r="G853" s="171" t="s">
        <v>211</v>
      </c>
      <c r="H853" s="171" t="s">
        <v>212</v>
      </c>
      <c r="I853" s="171" t="s">
        <v>138</v>
      </c>
      <c r="J853" s="173">
        <v>2009</v>
      </c>
      <c r="K853" s="174">
        <v>40</v>
      </c>
      <c r="L853" s="211"/>
      <c r="M853" s="173" t="s">
        <v>321</v>
      </c>
      <c r="N853" s="173">
        <v>0</v>
      </c>
      <c r="O853" s="173">
        <v>1</v>
      </c>
      <c r="P853" s="173">
        <v>1</v>
      </c>
      <c r="Q853" s="173">
        <v>8</v>
      </c>
      <c r="R853" s="173">
        <v>1</v>
      </c>
      <c r="S853" s="175">
        <v>138000</v>
      </c>
      <c r="T853" s="173">
        <v>10</v>
      </c>
      <c r="U853" s="173">
        <v>1</v>
      </c>
      <c r="V853" s="173">
        <v>15</v>
      </c>
      <c r="W853" s="211"/>
      <c r="X853" s="173">
        <v>0</v>
      </c>
      <c r="Y853" s="175">
        <v>0</v>
      </c>
      <c r="Z853" s="174">
        <f>S853*R853*K853*EXP(-Definitions!$E$4*tidycapex!V853)*U853</f>
        <v>5520000</v>
      </c>
      <c r="AA853" s="174">
        <f>CEILING(Z853/Definitions!$F$10,10)</f>
        <v>108240</v>
      </c>
      <c r="AB853" s="176">
        <v>2</v>
      </c>
      <c r="AC853" s="177" t="s">
        <v>421</v>
      </c>
      <c r="AD853" s="177" t="s">
        <v>422</v>
      </c>
    </row>
    <row r="854" spans="1:30" s="8" customFormat="1" ht="24" x14ac:dyDescent="0.25">
      <c r="A854" s="170">
        <v>671</v>
      </c>
      <c r="B854" s="171" t="s">
        <v>423</v>
      </c>
      <c r="C854" s="171" t="s">
        <v>47</v>
      </c>
      <c r="D854" s="172">
        <v>2</v>
      </c>
      <c r="E854" s="171" t="s">
        <v>249</v>
      </c>
      <c r="F854" s="171" t="s">
        <v>138</v>
      </c>
      <c r="G854" s="171" t="s">
        <v>211</v>
      </c>
      <c r="H854" s="171" t="s">
        <v>212</v>
      </c>
      <c r="I854" s="171" t="s">
        <v>138</v>
      </c>
      <c r="J854" s="173">
        <v>2009</v>
      </c>
      <c r="K854" s="174">
        <v>40</v>
      </c>
      <c r="L854" s="211"/>
      <c r="M854" s="173" t="s">
        <v>321</v>
      </c>
      <c r="N854" s="173">
        <v>0</v>
      </c>
      <c r="O854" s="173">
        <v>1</v>
      </c>
      <c r="P854" s="173">
        <v>1</v>
      </c>
      <c r="Q854" s="173">
        <v>8</v>
      </c>
      <c r="R854" s="173">
        <v>1</v>
      </c>
      <c r="S854" s="175">
        <v>138000</v>
      </c>
      <c r="T854" s="173">
        <v>10</v>
      </c>
      <c r="U854" s="173">
        <v>1</v>
      </c>
      <c r="V854" s="173">
        <v>25</v>
      </c>
      <c r="W854" s="211"/>
      <c r="X854" s="173">
        <v>0</v>
      </c>
      <c r="Y854" s="175">
        <v>0</v>
      </c>
      <c r="Z854" s="174">
        <f>S854*R854*K854*EXP(-Definitions!$E$4*tidycapex!V854)*U854</f>
        <v>5520000</v>
      </c>
      <c r="AA854" s="174">
        <f>CEILING(Z854/Definitions!$F$10,10)</f>
        <v>108240</v>
      </c>
      <c r="AB854" s="176">
        <v>2</v>
      </c>
      <c r="AC854" s="177" t="s">
        <v>421</v>
      </c>
      <c r="AD854" s="177" t="s">
        <v>422</v>
      </c>
    </row>
    <row r="855" spans="1:30" s="8" customFormat="1" ht="60" x14ac:dyDescent="0.25">
      <c r="A855" s="170">
        <v>672</v>
      </c>
      <c r="B855" s="171" t="s">
        <v>560</v>
      </c>
      <c r="C855" s="171" t="s">
        <v>47</v>
      </c>
      <c r="D855" s="172">
        <v>1</v>
      </c>
      <c r="E855" s="171" t="s">
        <v>249</v>
      </c>
      <c r="F855" s="171" t="s">
        <v>138</v>
      </c>
      <c r="G855" s="171" t="s">
        <v>217</v>
      </c>
      <c r="H855" s="171" t="s">
        <v>218</v>
      </c>
      <c r="I855" s="171" t="s">
        <v>138</v>
      </c>
      <c r="J855" s="173">
        <v>2009</v>
      </c>
      <c r="K855" s="174">
        <v>785</v>
      </c>
      <c r="L855" s="211"/>
      <c r="M855" s="173" t="s">
        <v>139</v>
      </c>
      <c r="N855" s="173">
        <v>3</v>
      </c>
      <c r="O855" s="173">
        <v>2</v>
      </c>
      <c r="P855" s="173">
        <v>1</v>
      </c>
      <c r="Q855" s="173">
        <v>5</v>
      </c>
      <c r="R855" s="173">
        <v>1</v>
      </c>
      <c r="S855" s="175">
        <v>1000</v>
      </c>
      <c r="T855" s="173">
        <v>25</v>
      </c>
      <c r="U855" s="173">
        <v>1</v>
      </c>
      <c r="V855" s="173">
        <v>0</v>
      </c>
      <c r="W855" s="211"/>
      <c r="X855" s="173">
        <v>0</v>
      </c>
      <c r="Y855" s="175">
        <v>0</v>
      </c>
      <c r="Z855" s="174">
        <f>S855*R855*K855*EXP(-Definitions!$E$4*tidycapex!V855)*U855</f>
        <v>785000</v>
      </c>
      <c r="AA855" s="174">
        <f>CEILING(Z855/Definitions!$F$10,10)</f>
        <v>15400</v>
      </c>
      <c r="AB855" s="176">
        <v>2</v>
      </c>
      <c r="AC855" s="177" t="s">
        <v>219</v>
      </c>
      <c r="AD855" s="177" t="s">
        <v>220</v>
      </c>
    </row>
    <row r="856" spans="1:30" s="8" customFormat="1" ht="72" x14ac:dyDescent="0.25">
      <c r="A856" s="170">
        <v>673</v>
      </c>
      <c r="B856" s="171" t="s">
        <v>221</v>
      </c>
      <c r="C856" s="171" t="s">
        <v>47</v>
      </c>
      <c r="D856" s="172">
        <v>1</v>
      </c>
      <c r="E856" s="171" t="s">
        <v>249</v>
      </c>
      <c r="F856" s="171" t="s">
        <v>138</v>
      </c>
      <c r="G856" s="171" t="s">
        <v>217</v>
      </c>
      <c r="H856" s="171" t="s">
        <v>218</v>
      </c>
      <c r="I856" s="171" t="s">
        <v>138</v>
      </c>
      <c r="J856" s="173">
        <v>2009</v>
      </c>
      <c r="K856" s="174">
        <v>785</v>
      </c>
      <c r="L856" s="211"/>
      <c r="M856" s="173" t="s">
        <v>139</v>
      </c>
      <c r="N856" s="173">
        <v>3</v>
      </c>
      <c r="O856" s="173">
        <v>2</v>
      </c>
      <c r="P856" s="173">
        <v>1</v>
      </c>
      <c r="Q856" s="173">
        <v>5</v>
      </c>
      <c r="R856" s="173">
        <v>1</v>
      </c>
      <c r="S856" s="175">
        <v>2000</v>
      </c>
      <c r="T856" s="173">
        <v>25</v>
      </c>
      <c r="U856" s="173">
        <v>1</v>
      </c>
      <c r="V856" s="173">
        <v>0</v>
      </c>
      <c r="W856" s="211"/>
      <c r="X856" s="173">
        <v>0</v>
      </c>
      <c r="Y856" s="175">
        <v>0</v>
      </c>
      <c r="Z856" s="174">
        <f>S856*R856*K856*EXP(-Definitions!$E$4*tidycapex!V856)*U856</f>
        <v>1570000</v>
      </c>
      <c r="AA856" s="174">
        <f>CEILING(Z856/Definitions!$F$10,10)</f>
        <v>30790</v>
      </c>
      <c r="AB856" s="176">
        <v>2</v>
      </c>
      <c r="AC856" s="177" t="s">
        <v>552</v>
      </c>
      <c r="AD856" s="177" t="s">
        <v>222</v>
      </c>
    </row>
    <row r="857" spans="1:30" s="8" customFormat="1" ht="36" x14ac:dyDescent="0.25">
      <c r="A857" s="170">
        <v>674</v>
      </c>
      <c r="B857" s="171" t="s">
        <v>223</v>
      </c>
      <c r="C857" s="171" t="s">
        <v>47</v>
      </c>
      <c r="D857" s="172">
        <v>1</v>
      </c>
      <c r="E857" s="171" t="s">
        <v>249</v>
      </c>
      <c r="F857" s="171" t="s">
        <v>138</v>
      </c>
      <c r="G857" s="171" t="s">
        <v>195</v>
      </c>
      <c r="H857" s="171" t="s">
        <v>196</v>
      </c>
      <c r="I857" s="171" t="s">
        <v>138</v>
      </c>
      <c r="J857" s="173">
        <v>2009</v>
      </c>
      <c r="K857" s="174">
        <v>99</v>
      </c>
      <c r="L857" s="211"/>
      <c r="M857" s="173" t="s">
        <v>139</v>
      </c>
      <c r="N857" s="173">
        <v>4</v>
      </c>
      <c r="O857" s="173">
        <v>3</v>
      </c>
      <c r="P857" s="173">
        <v>1</v>
      </c>
      <c r="Q857" s="173">
        <v>4</v>
      </c>
      <c r="R857" s="173">
        <v>1</v>
      </c>
      <c r="S857" s="175">
        <v>2000</v>
      </c>
      <c r="T857" s="173">
        <v>0</v>
      </c>
      <c r="U857" s="173">
        <v>1</v>
      </c>
      <c r="V857" s="173">
        <v>0</v>
      </c>
      <c r="W857" s="211"/>
      <c r="X857" s="173">
        <v>0</v>
      </c>
      <c r="Y857" s="175">
        <v>0</v>
      </c>
      <c r="Z857" s="174">
        <f>S857*R857*K857*EXP(-Definitions!$E$4*tidycapex!V857)*U857</f>
        <v>198000</v>
      </c>
      <c r="AA857" s="174">
        <f>CEILING(Z857/Definitions!$F$10,10)</f>
        <v>3890</v>
      </c>
      <c r="AB857" s="176">
        <v>1</v>
      </c>
      <c r="AC857" s="177" t="s">
        <v>562</v>
      </c>
      <c r="AD857" s="177" t="s">
        <v>563</v>
      </c>
    </row>
    <row r="858" spans="1:30" s="8" customFormat="1" ht="36" x14ac:dyDescent="0.25">
      <c r="A858" s="170">
        <v>675</v>
      </c>
      <c r="B858" s="171" t="s">
        <v>224</v>
      </c>
      <c r="C858" s="171" t="s">
        <v>47</v>
      </c>
      <c r="D858" s="172" t="s">
        <v>225</v>
      </c>
      <c r="E858" s="171" t="s">
        <v>249</v>
      </c>
      <c r="F858" s="171" t="s">
        <v>138</v>
      </c>
      <c r="G858" s="171" t="s">
        <v>226</v>
      </c>
      <c r="H858" s="171" t="s">
        <v>226</v>
      </c>
      <c r="I858" s="171" t="s">
        <v>138</v>
      </c>
      <c r="J858" s="173">
        <v>2009</v>
      </c>
      <c r="K858" s="174">
        <v>845</v>
      </c>
      <c r="L858" s="211"/>
      <c r="M858" s="173" t="s">
        <v>139</v>
      </c>
      <c r="N858" s="173">
        <v>3</v>
      </c>
      <c r="O858" s="173">
        <v>1</v>
      </c>
      <c r="P858" s="173">
        <v>1</v>
      </c>
      <c r="Q858" s="173">
        <v>1</v>
      </c>
      <c r="R858" s="173">
        <v>1</v>
      </c>
      <c r="S858" s="175">
        <v>2800</v>
      </c>
      <c r="T858" s="173">
        <v>50</v>
      </c>
      <c r="U858" s="173">
        <v>0</v>
      </c>
      <c r="V858" s="173">
        <v>0</v>
      </c>
      <c r="W858" s="211"/>
      <c r="X858" s="173">
        <v>1</v>
      </c>
      <c r="Y858" s="175">
        <v>12500</v>
      </c>
      <c r="Z858" s="174">
        <f>S858*R858*K858*EXP(-Definitions!$E$4*tidycapex!V858)*U858</f>
        <v>0</v>
      </c>
      <c r="AA858" s="174">
        <f>CEILING(Z858/Definitions!$F$10,10)</f>
        <v>0</v>
      </c>
      <c r="AB858" s="176">
        <v>0</v>
      </c>
      <c r="AC858" s="177" t="s">
        <v>564</v>
      </c>
      <c r="AD858" s="177" t="s">
        <v>565</v>
      </c>
    </row>
    <row r="859" spans="1:30" s="8" customFormat="1" ht="108" x14ac:dyDescent="0.25">
      <c r="A859" s="170">
        <v>676</v>
      </c>
      <c r="B859" s="171" t="s">
        <v>233</v>
      </c>
      <c r="C859" s="171" t="s">
        <v>47</v>
      </c>
      <c r="D859" s="172" t="s">
        <v>225</v>
      </c>
      <c r="E859" s="171" t="s">
        <v>249</v>
      </c>
      <c r="F859" s="171" t="s">
        <v>138</v>
      </c>
      <c r="G859" s="171" t="s">
        <v>364</v>
      </c>
      <c r="H859" s="171" t="s">
        <v>364</v>
      </c>
      <c r="I859" s="171" t="s">
        <v>138</v>
      </c>
      <c r="J859" s="173">
        <v>2009</v>
      </c>
      <c r="K859" s="174">
        <v>1</v>
      </c>
      <c r="L859" s="211"/>
      <c r="M859" s="173" t="s">
        <v>236</v>
      </c>
      <c r="N859" s="173">
        <v>3</v>
      </c>
      <c r="O859" s="173">
        <v>2</v>
      </c>
      <c r="P859" s="173">
        <v>1</v>
      </c>
      <c r="Q859" s="173">
        <v>5</v>
      </c>
      <c r="R859" s="173">
        <v>1</v>
      </c>
      <c r="S859" s="175">
        <v>973000</v>
      </c>
      <c r="T859" s="173">
        <v>0</v>
      </c>
      <c r="U859" s="173">
        <v>1</v>
      </c>
      <c r="V859" s="173">
        <v>0</v>
      </c>
      <c r="W859" s="211"/>
      <c r="X859" s="173">
        <v>0</v>
      </c>
      <c r="Y859" s="175">
        <v>0</v>
      </c>
      <c r="Z859" s="174">
        <f>S859*R859*K859*EXP(-Definitions!$E$4*tidycapex!V859)*U859</f>
        <v>973000</v>
      </c>
      <c r="AA859" s="174">
        <f>CEILING(Z859/Definitions!$F$10,10)</f>
        <v>19080</v>
      </c>
      <c r="AB859" s="180">
        <v>1</v>
      </c>
      <c r="AC859" s="177" t="s">
        <v>628</v>
      </c>
      <c r="AD859" s="177" t="s">
        <v>628</v>
      </c>
    </row>
    <row r="860" spans="1:30" s="8" customFormat="1" ht="24" x14ac:dyDescent="0.25">
      <c r="A860" s="170">
        <v>677</v>
      </c>
      <c r="B860" s="171" t="s">
        <v>238</v>
      </c>
      <c r="C860" s="171" t="s">
        <v>47</v>
      </c>
      <c r="D860" s="172" t="s">
        <v>236</v>
      </c>
      <c r="E860" s="171" t="s">
        <v>249</v>
      </c>
      <c r="F860" s="171" t="s">
        <v>138</v>
      </c>
      <c r="G860" s="171" t="s">
        <v>239</v>
      </c>
      <c r="H860" s="171" t="s">
        <v>524</v>
      </c>
      <c r="I860" s="171" t="s">
        <v>138</v>
      </c>
      <c r="J860" s="173">
        <v>2009</v>
      </c>
      <c r="K860" s="174">
        <v>1</v>
      </c>
      <c r="L860" s="211"/>
      <c r="M860" s="173" t="s">
        <v>236</v>
      </c>
      <c r="N860" s="173">
        <v>0</v>
      </c>
      <c r="O860" s="173">
        <v>1</v>
      </c>
      <c r="P860" s="173">
        <v>1</v>
      </c>
      <c r="Q860" s="173">
        <v>9</v>
      </c>
      <c r="R860" s="173">
        <v>1</v>
      </c>
      <c r="S860" s="175">
        <v>1070300</v>
      </c>
      <c r="T860" s="173">
        <v>0</v>
      </c>
      <c r="U860" s="173">
        <v>1</v>
      </c>
      <c r="V860" s="173">
        <v>0</v>
      </c>
      <c r="W860" s="211"/>
      <c r="X860" s="173">
        <v>0</v>
      </c>
      <c r="Y860" s="175">
        <v>0</v>
      </c>
      <c r="Z860" s="174">
        <f>S860*R860*K860*EXP(-Definitions!$E$4*tidycapex!V860)*U860</f>
        <v>1070300</v>
      </c>
      <c r="AA860" s="174">
        <f>CEILING(Z860/Definitions!$F$10,10)</f>
        <v>20990</v>
      </c>
      <c r="AB860" s="180">
        <v>1</v>
      </c>
      <c r="AC860" s="177" t="s">
        <v>240</v>
      </c>
      <c r="AD860" s="177" t="s">
        <v>241</v>
      </c>
    </row>
    <row r="861" spans="1:30" s="8" customFormat="1" ht="36" x14ac:dyDescent="0.25">
      <c r="A861" s="170">
        <v>678</v>
      </c>
      <c r="B861" s="171" t="s">
        <v>242</v>
      </c>
      <c r="C861" s="171" t="s">
        <v>47</v>
      </c>
      <c r="D861" s="172" t="s">
        <v>236</v>
      </c>
      <c r="E861" s="171" t="s">
        <v>249</v>
      </c>
      <c r="F861" s="171" t="s">
        <v>138</v>
      </c>
      <c r="G861" s="171" t="s">
        <v>243</v>
      </c>
      <c r="H861" s="171" t="s">
        <v>524</v>
      </c>
      <c r="I861" s="171" t="s">
        <v>138</v>
      </c>
      <c r="J861" s="173">
        <v>2009</v>
      </c>
      <c r="K861" s="174">
        <v>1</v>
      </c>
      <c r="L861" s="211"/>
      <c r="M861" s="173" t="s">
        <v>236</v>
      </c>
      <c r="N861" s="173">
        <v>0</v>
      </c>
      <c r="O861" s="173">
        <v>1</v>
      </c>
      <c r="P861" s="173">
        <v>1</v>
      </c>
      <c r="Q861" s="173">
        <v>9</v>
      </c>
      <c r="R861" s="173">
        <v>1</v>
      </c>
      <c r="S861" s="175">
        <v>1177400</v>
      </c>
      <c r="T861" s="173">
        <v>0</v>
      </c>
      <c r="U861" s="173">
        <v>1</v>
      </c>
      <c r="V861" s="173">
        <v>0</v>
      </c>
      <c r="W861" s="211"/>
      <c r="X861" s="173">
        <v>0</v>
      </c>
      <c r="Y861" s="175">
        <v>0</v>
      </c>
      <c r="Z861" s="174">
        <f>S861*R861*K861*EXP(-Definitions!$E$4*tidycapex!V861)*U861</f>
        <v>1177400</v>
      </c>
      <c r="AA861" s="174">
        <f>CEILING(Z861/Definitions!$F$10,10)</f>
        <v>23090</v>
      </c>
      <c r="AB861" s="180">
        <v>1</v>
      </c>
      <c r="AC861" s="177" t="s">
        <v>244</v>
      </c>
      <c r="AD861" s="177" t="s">
        <v>567</v>
      </c>
    </row>
    <row r="862" spans="1:30" s="8" customFormat="1" ht="48" x14ac:dyDescent="0.25">
      <c r="A862" s="170">
        <v>679</v>
      </c>
      <c r="B862" s="171" t="s">
        <v>245</v>
      </c>
      <c r="C862" s="171" t="s">
        <v>47</v>
      </c>
      <c r="D862" s="172" t="s">
        <v>236</v>
      </c>
      <c r="E862" s="171" t="s">
        <v>249</v>
      </c>
      <c r="F862" s="171" t="s">
        <v>138</v>
      </c>
      <c r="G862" s="171" t="s">
        <v>246</v>
      </c>
      <c r="H862" s="171" t="s">
        <v>524</v>
      </c>
      <c r="I862" s="171" t="s">
        <v>138</v>
      </c>
      <c r="J862" s="173">
        <v>2009</v>
      </c>
      <c r="K862" s="174">
        <v>1</v>
      </c>
      <c r="L862" s="211"/>
      <c r="M862" s="173" t="s">
        <v>236</v>
      </c>
      <c r="N862" s="173">
        <v>0</v>
      </c>
      <c r="O862" s="173">
        <v>1</v>
      </c>
      <c r="P862" s="173">
        <v>1</v>
      </c>
      <c r="Q862" s="173">
        <v>9</v>
      </c>
      <c r="R862" s="173">
        <v>1</v>
      </c>
      <c r="S862" s="175">
        <v>647600</v>
      </c>
      <c r="T862" s="173">
        <v>0</v>
      </c>
      <c r="U862" s="173">
        <v>1</v>
      </c>
      <c r="V862" s="173">
        <v>0</v>
      </c>
      <c r="W862" s="211"/>
      <c r="X862" s="173">
        <v>0</v>
      </c>
      <c r="Y862" s="175">
        <v>0</v>
      </c>
      <c r="Z862" s="174">
        <f>S862*R862*K862*EXP(-Definitions!$E$4*tidycapex!V862)*U862</f>
        <v>647600</v>
      </c>
      <c r="AA862" s="174">
        <f>CEILING(Z862/Definitions!$F$10,10)</f>
        <v>12700</v>
      </c>
      <c r="AB862" s="176">
        <v>1</v>
      </c>
      <c r="AC862" s="177" t="s">
        <v>247</v>
      </c>
      <c r="AD862" s="177" t="s">
        <v>568</v>
      </c>
    </row>
    <row r="863" spans="1:30" s="8" customFormat="1" ht="15" x14ac:dyDescent="0.25">
      <c r="A863" s="170">
        <v>680</v>
      </c>
      <c r="B863" s="171" t="s">
        <v>415</v>
      </c>
      <c r="C863" s="171" t="s">
        <v>58</v>
      </c>
      <c r="D863" s="172">
        <v>2</v>
      </c>
      <c r="E863" s="171" t="s">
        <v>249</v>
      </c>
      <c r="F863" s="171" t="s">
        <v>142</v>
      </c>
      <c r="G863" s="171" t="s">
        <v>195</v>
      </c>
      <c r="H863" s="171" t="s">
        <v>196</v>
      </c>
      <c r="I863" s="171" t="s">
        <v>142</v>
      </c>
      <c r="J863" s="173">
        <v>2006</v>
      </c>
      <c r="K863" s="174">
        <v>575</v>
      </c>
      <c r="L863" s="211"/>
      <c r="M863" s="173" t="s">
        <v>139</v>
      </c>
      <c r="N863" s="173">
        <v>3</v>
      </c>
      <c r="O863" s="173">
        <v>2</v>
      </c>
      <c r="P863" s="173">
        <v>1</v>
      </c>
      <c r="Q863" s="173">
        <v>8</v>
      </c>
      <c r="R863" s="173">
        <v>1</v>
      </c>
      <c r="S863" s="175">
        <v>750</v>
      </c>
      <c r="T863" s="173">
        <v>20</v>
      </c>
      <c r="U863" s="173">
        <v>1</v>
      </c>
      <c r="V863" s="173">
        <v>6</v>
      </c>
      <c r="W863" s="211"/>
      <c r="X863" s="173">
        <v>0</v>
      </c>
      <c r="Y863" s="175">
        <v>0</v>
      </c>
      <c r="Z863" s="174">
        <f>S863*R863*K863*EXP(-Definitions!$E$4*tidycapex!V863)*U863</f>
        <v>431250</v>
      </c>
      <c r="AA863" s="174">
        <f>CEILING(Z863/Definitions!$F$10,10)</f>
        <v>8460</v>
      </c>
      <c r="AB863" s="176">
        <v>1</v>
      </c>
      <c r="AC863" s="177" t="s">
        <v>416</v>
      </c>
      <c r="AD863" s="177" t="s">
        <v>417</v>
      </c>
    </row>
    <row r="864" spans="1:30" s="8" customFormat="1" ht="24" x14ac:dyDescent="0.25">
      <c r="A864" s="170">
        <v>681</v>
      </c>
      <c r="B864" s="171" t="s">
        <v>198</v>
      </c>
      <c r="C864" s="171" t="s">
        <v>58</v>
      </c>
      <c r="D864" s="172">
        <v>1</v>
      </c>
      <c r="E864" s="171" t="s">
        <v>249</v>
      </c>
      <c r="F864" s="171" t="s">
        <v>142</v>
      </c>
      <c r="G864" s="171" t="s">
        <v>195</v>
      </c>
      <c r="H864" s="171" t="s">
        <v>196</v>
      </c>
      <c r="I864" s="171" t="s">
        <v>142</v>
      </c>
      <c r="J864" s="173">
        <v>2006</v>
      </c>
      <c r="K864" s="174">
        <v>575</v>
      </c>
      <c r="L864" s="211"/>
      <c r="M864" s="173" t="s">
        <v>139</v>
      </c>
      <c r="N864" s="173">
        <v>3</v>
      </c>
      <c r="O864" s="173">
        <v>2</v>
      </c>
      <c r="P864" s="173">
        <v>1</v>
      </c>
      <c r="Q864" s="173">
        <v>5</v>
      </c>
      <c r="R864" s="173">
        <v>1</v>
      </c>
      <c r="S864" s="175">
        <v>300</v>
      </c>
      <c r="T864" s="173">
        <v>10</v>
      </c>
      <c r="U864" s="173">
        <v>1</v>
      </c>
      <c r="V864" s="173">
        <v>0</v>
      </c>
      <c r="W864" s="211"/>
      <c r="X864" s="173">
        <v>0</v>
      </c>
      <c r="Y864" s="175">
        <v>0</v>
      </c>
      <c r="Z864" s="174">
        <f>S864*R864*K864*EXP(-Definitions!$E$4*tidycapex!V864)*U864</f>
        <v>172500</v>
      </c>
      <c r="AA864" s="174">
        <f>CEILING(Z864/Definitions!$F$10,10)</f>
        <v>3390</v>
      </c>
      <c r="AB864" s="176">
        <v>1</v>
      </c>
      <c r="AC864" s="177" t="s">
        <v>541</v>
      </c>
      <c r="AD864" s="177" t="s">
        <v>197</v>
      </c>
    </row>
    <row r="865" spans="1:30" s="8" customFormat="1" ht="24" x14ac:dyDescent="0.25">
      <c r="A865" s="170">
        <v>682</v>
      </c>
      <c r="B865" s="171" t="s">
        <v>202</v>
      </c>
      <c r="C865" s="171" t="s">
        <v>58</v>
      </c>
      <c r="D865" s="172">
        <v>2</v>
      </c>
      <c r="E865" s="171" t="s">
        <v>249</v>
      </c>
      <c r="F865" s="171" t="s">
        <v>142</v>
      </c>
      <c r="G865" s="171" t="s">
        <v>195</v>
      </c>
      <c r="H865" s="171" t="s">
        <v>196</v>
      </c>
      <c r="I865" s="171" t="s">
        <v>142</v>
      </c>
      <c r="J865" s="173">
        <v>2006</v>
      </c>
      <c r="K865" s="174">
        <v>480</v>
      </c>
      <c r="L865" s="211"/>
      <c r="M865" s="173" t="s">
        <v>139</v>
      </c>
      <c r="N865" s="173">
        <v>3</v>
      </c>
      <c r="O865" s="173">
        <v>2</v>
      </c>
      <c r="P865" s="173">
        <v>1</v>
      </c>
      <c r="Q865" s="173">
        <v>5</v>
      </c>
      <c r="R865" s="173">
        <v>1</v>
      </c>
      <c r="S865" s="175">
        <v>250</v>
      </c>
      <c r="T865" s="173">
        <v>10</v>
      </c>
      <c r="U865" s="173">
        <v>0</v>
      </c>
      <c r="V865" s="173">
        <v>2</v>
      </c>
      <c r="W865" s="211"/>
      <c r="X865" s="173">
        <v>1</v>
      </c>
      <c r="Y865" s="175">
        <v>24500</v>
      </c>
      <c r="Z865" s="174">
        <f>S865*R865*K865*EXP(-Definitions!$E$4*tidycapex!V865)*U865</f>
        <v>0</v>
      </c>
      <c r="AA865" s="174">
        <f>CEILING(Z865/Definitions!$F$10,10)</f>
        <v>0</v>
      </c>
      <c r="AB865" s="176">
        <v>0</v>
      </c>
      <c r="AC865" s="177" t="s">
        <v>359</v>
      </c>
      <c r="AD865" s="177" t="s">
        <v>676</v>
      </c>
    </row>
    <row r="866" spans="1:30" s="8" customFormat="1" ht="24" x14ac:dyDescent="0.25">
      <c r="A866" s="170">
        <v>682</v>
      </c>
      <c r="B866" s="171" t="s">
        <v>202</v>
      </c>
      <c r="C866" s="171" t="s">
        <v>58</v>
      </c>
      <c r="D866" s="172">
        <v>2</v>
      </c>
      <c r="E866" s="171" t="s">
        <v>249</v>
      </c>
      <c r="F866" s="171" t="s">
        <v>142</v>
      </c>
      <c r="G866" s="171" t="s">
        <v>195</v>
      </c>
      <c r="H866" s="171" t="s">
        <v>196</v>
      </c>
      <c r="I866" s="171" t="s">
        <v>142</v>
      </c>
      <c r="J866" s="173">
        <v>2006</v>
      </c>
      <c r="K866" s="174">
        <v>480</v>
      </c>
      <c r="L866" s="211"/>
      <c r="M866" s="173" t="s">
        <v>139</v>
      </c>
      <c r="N866" s="173">
        <v>3</v>
      </c>
      <c r="O866" s="173">
        <v>2</v>
      </c>
      <c r="P866" s="173">
        <v>1</v>
      </c>
      <c r="Q866" s="173">
        <v>5</v>
      </c>
      <c r="R866" s="173">
        <v>1</v>
      </c>
      <c r="S866" s="175">
        <v>250</v>
      </c>
      <c r="T866" s="173">
        <v>10</v>
      </c>
      <c r="U866" s="173">
        <v>1</v>
      </c>
      <c r="V866" s="173">
        <v>0</v>
      </c>
      <c r="W866" s="211"/>
      <c r="X866" s="173">
        <v>0</v>
      </c>
      <c r="Y866" s="175">
        <v>0</v>
      </c>
      <c r="Z866" s="174">
        <f>S866*R866*K866*EXP(-Definitions!$E$4*tidycapex!V866)*U866</f>
        <v>120000</v>
      </c>
      <c r="AA866" s="174">
        <f>CEILING(Z866/Definitions!$F$10,10)</f>
        <v>2360</v>
      </c>
      <c r="AB866" s="176">
        <v>1</v>
      </c>
      <c r="AC866" s="177" t="s">
        <v>359</v>
      </c>
      <c r="AD866" s="177" t="s">
        <v>360</v>
      </c>
    </row>
    <row r="867" spans="1:30" s="8" customFormat="1" ht="15" x14ac:dyDescent="0.25">
      <c r="A867" s="170">
        <v>682</v>
      </c>
      <c r="B867" s="171" t="s">
        <v>202</v>
      </c>
      <c r="C867" s="171" t="s">
        <v>58</v>
      </c>
      <c r="D867" s="172">
        <v>2</v>
      </c>
      <c r="E867" s="171" t="s">
        <v>249</v>
      </c>
      <c r="F867" s="171" t="s">
        <v>142</v>
      </c>
      <c r="G867" s="171" t="s">
        <v>195</v>
      </c>
      <c r="H867" s="171" t="s">
        <v>196</v>
      </c>
      <c r="I867" s="171" t="s">
        <v>142</v>
      </c>
      <c r="J867" s="173">
        <v>2006</v>
      </c>
      <c r="K867" s="174">
        <v>480</v>
      </c>
      <c r="L867" s="211"/>
      <c r="M867" s="173" t="s">
        <v>139</v>
      </c>
      <c r="N867" s="173">
        <v>0</v>
      </c>
      <c r="O867" s="173">
        <v>1</v>
      </c>
      <c r="P867" s="173">
        <v>1</v>
      </c>
      <c r="Q867" s="173">
        <v>8</v>
      </c>
      <c r="R867" s="173">
        <v>1</v>
      </c>
      <c r="S867" s="175">
        <v>250</v>
      </c>
      <c r="T867" s="173">
        <v>10</v>
      </c>
      <c r="U867" s="173">
        <v>1</v>
      </c>
      <c r="V867" s="173">
        <v>10</v>
      </c>
      <c r="W867" s="211"/>
      <c r="X867" s="173">
        <v>0</v>
      </c>
      <c r="Y867" s="175">
        <v>0</v>
      </c>
      <c r="Z867" s="174">
        <f>S867*R867*K867*EXP(-Definitions!$E$4*tidycapex!V867)*U867</f>
        <v>120000</v>
      </c>
      <c r="AA867" s="174">
        <f>CEILING(Z867/Definitions!$F$10,10)</f>
        <v>2360</v>
      </c>
      <c r="AB867" s="176">
        <v>1</v>
      </c>
      <c r="AC867" s="177" t="s">
        <v>201</v>
      </c>
      <c r="AD867" s="177" t="s">
        <v>203</v>
      </c>
    </row>
    <row r="868" spans="1:30" s="8" customFormat="1" ht="15" x14ac:dyDescent="0.25">
      <c r="A868" s="170">
        <v>682</v>
      </c>
      <c r="B868" s="171" t="s">
        <v>202</v>
      </c>
      <c r="C868" s="171" t="s">
        <v>58</v>
      </c>
      <c r="D868" s="172">
        <v>2</v>
      </c>
      <c r="E868" s="171" t="s">
        <v>249</v>
      </c>
      <c r="F868" s="171" t="s">
        <v>142</v>
      </c>
      <c r="G868" s="171" t="s">
        <v>195</v>
      </c>
      <c r="H868" s="171" t="s">
        <v>196</v>
      </c>
      <c r="I868" s="171" t="s">
        <v>142</v>
      </c>
      <c r="J868" s="173">
        <v>2006</v>
      </c>
      <c r="K868" s="174">
        <v>480</v>
      </c>
      <c r="L868" s="211"/>
      <c r="M868" s="173" t="s">
        <v>139</v>
      </c>
      <c r="N868" s="173">
        <v>0</v>
      </c>
      <c r="O868" s="173">
        <v>1</v>
      </c>
      <c r="P868" s="173">
        <v>1</v>
      </c>
      <c r="Q868" s="173">
        <v>8</v>
      </c>
      <c r="R868" s="173">
        <v>1</v>
      </c>
      <c r="S868" s="175">
        <v>250</v>
      </c>
      <c r="T868" s="173">
        <v>10</v>
      </c>
      <c r="U868" s="173">
        <v>1</v>
      </c>
      <c r="V868" s="173">
        <v>20</v>
      </c>
      <c r="W868" s="211"/>
      <c r="X868" s="173">
        <v>0</v>
      </c>
      <c r="Y868" s="175">
        <v>0</v>
      </c>
      <c r="Z868" s="174">
        <f>S868*R868*K868*EXP(-Definitions!$E$4*tidycapex!V868)*U868</f>
        <v>120000</v>
      </c>
      <c r="AA868" s="174">
        <f>CEILING(Z868/Definitions!$F$10,10)</f>
        <v>2360</v>
      </c>
      <c r="AB868" s="176">
        <v>1</v>
      </c>
      <c r="AC868" s="177" t="s">
        <v>201</v>
      </c>
      <c r="AD868" s="177" t="s">
        <v>203</v>
      </c>
    </row>
    <row r="869" spans="1:30" s="8" customFormat="1" ht="24" x14ac:dyDescent="0.25">
      <c r="A869" s="170">
        <v>683</v>
      </c>
      <c r="B869" s="171" t="s">
        <v>204</v>
      </c>
      <c r="C869" s="171" t="s">
        <v>58</v>
      </c>
      <c r="D869" s="172">
        <v>1</v>
      </c>
      <c r="E869" s="171" t="s">
        <v>249</v>
      </c>
      <c r="F869" s="171" t="s">
        <v>142</v>
      </c>
      <c r="G869" s="171" t="s">
        <v>195</v>
      </c>
      <c r="H869" s="171" t="s">
        <v>196</v>
      </c>
      <c r="I869" s="171" t="s">
        <v>142</v>
      </c>
      <c r="J869" s="173">
        <v>2006</v>
      </c>
      <c r="K869" s="174">
        <v>480</v>
      </c>
      <c r="L869" s="211"/>
      <c r="M869" s="173" t="s">
        <v>139</v>
      </c>
      <c r="N869" s="173">
        <v>3</v>
      </c>
      <c r="O869" s="173">
        <v>2</v>
      </c>
      <c r="P869" s="173">
        <v>1</v>
      </c>
      <c r="Q869" s="173">
        <v>5</v>
      </c>
      <c r="R869" s="173">
        <v>1</v>
      </c>
      <c r="S869" s="175">
        <v>250</v>
      </c>
      <c r="T869" s="173">
        <v>10</v>
      </c>
      <c r="U869" s="173">
        <v>1</v>
      </c>
      <c r="V869" s="173">
        <v>0</v>
      </c>
      <c r="W869" s="211"/>
      <c r="X869" s="173">
        <v>0</v>
      </c>
      <c r="Y869" s="175">
        <v>0</v>
      </c>
      <c r="Z869" s="174">
        <f>S869*R869*K869*EXP(-Definitions!$E$4*tidycapex!V869)*U869</f>
        <v>120000</v>
      </c>
      <c r="AA869" s="174">
        <f>CEILING(Z869/Definitions!$F$10,10)</f>
        <v>2360</v>
      </c>
      <c r="AB869" s="176">
        <v>1</v>
      </c>
      <c r="AC869" s="177" t="s">
        <v>359</v>
      </c>
      <c r="AD869" s="177" t="s">
        <v>360</v>
      </c>
    </row>
    <row r="870" spans="1:30" s="8" customFormat="1" x14ac:dyDescent="0.25">
      <c r="A870" s="170">
        <v>683</v>
      </c>
      <c r="B870" s="171" t="s">
        <v>204</v>
      </c>
      <c r="C870" s="171" t="s">
        <v>58</v>
      </c>
      <c r="D870" s="172">
        <v>1</v>
      </c>
      <c r="E870" s="171" t="s">
        <v>249</v>
      </c>
      <c r="F870" s="171" t="s">
        <v>142</v>
      </c>
      <c r="G870" s="171" t="s">
        <v>195</v>
      </c>
      <c r="H870" s="171" t="s">
        <v>196</v>
      </c>
      <c r="I870" s="171" t="s">
        <v>142</v>
      </c>
      <c r="J870" s="173">
        <v>2006</v>
      </c>
      <c r="K870" s="174">
        <v>480</v>
      </c>
      <c r="L870" s="174"/>
      <c r="M870" s="173" t="s">
        <v>139</v>
      </c>
      <c r="N870" s="173">
        <v>0</v>
      </c>
      <c r="O870" s="173">
        <v>1</v>
      </c>
      <c r="P870" s="173">
        <v>1</v>
      </c>
      <c r="Q870" s="173">
        <v>8</v>
      </c>
      <c r="R870" s="173">
        <v>1</v>
      </c>
      <c r="S870" s="175">
        <v>250</v>
      </c>
      <c r="T870" s="173">
        <v>10</v>
      </c>
      <c r="U870" s="173">
        <v>1</v>
      </c>
      <c r="V870" s="173">
        <v>10</v>
      </c>
      <c r="W870" s="173"/>
      <c r="X870" s="173">
        <v>0</v>
      </c>
      <c r="Y870" s="175">
        <v>0</v>
      </c>
      <c r="Z870" s="174">
        <f>S870*R870*K870*EXP(-Definitions!$E$4*tidycapex!V870)*U870</f>
        <v>120000</v>
      </c>
      <c r="AA870" s="174">
        <f>CEILING(Z870/Definitions!$F$10,10)</f>
        <v>2360</v>
      </c>
      <c r="AB870" s="176">
        <v>1</v>
      </c>
      <c r="AC870" s="177" t="s">
        <v>201</v>
      </c>
      <c r="AD870" s="177" t="s">
        <v>203</v>
      </c>
    </row>
    <row r="871" spans="1:30" s="8" customFormat="1" x14ac:dyDescent="0.25">
      <c r="A871" s="170">
        <v>683</v>
      </c>
      <c r="B871" s="171" t="s">
        <v>204</v>
      </c>
      <c r="C871" s="171" t="s">
        <v>58</v>
      </c>
      <c r="D871" s="172">
        <v>1</v>
      </c>
      <c r="E871" s="171" t="s">
        <v>249</v>
      </c>
      <c r="F871" s="171" t="s">
        <v>142</v>
      </c>
      <c r="G871" s="171" t="s">
        <v>195</v>
      </c>
      <c r="H871" s="171" t="s">
        <v>196</v>
      </c>
      <c r="I871" s="171" t="s">
        <v>142</v>
      </c>
      <c r="J871" s="173">
        <v>2006</v>
      </c>
      <c r="K871" s="174">
        <v>480</v>
      </c>
      <c r="L871" s="174"/>
      <c r="M871" s="173" t="s">
        <v>139</v>
      </c>
      <c r="N871" s="173">
        <v>0</v>
      </c>
      <c r="O871" s="173">
        <v>1</v>
      </c>
      <c r="P871" s="173">
        <v>1</v>
      </c>
      <c r="Q871" s="173">
        <v>8</v>
      </c>
      <c r="R871" s="173">
        <v>1</v>
      </c>
      <c r="S871" s="175">
        <v>250</v>
      </c>
      <c r="T871" s="173">
        <v>10</v>
      </c>
      <c r="U871" s="173">
        <v>1</v>
      </c>
      <c r="V871" s="173">
        <v>20</v>
      </c>
      <c r="W871" s="173"/>
      <c r="X871" s="173">
        <v>0</v>
      </c>
      <c r="Y871" s="175">
        <v>0</v>
      </c>
      <c r="Z871" s="174">
        <f>S871*R871*K871*EXP(-Definitions!$E$4*tidycapex!V871)*U871</f>
        <v>120000</v>
      </c>
      <c r="AA871" s="174">
        <f>CEILING(Z871/Definitions!$F$10,10)</f>
        <v>2360</v>
      </c>
      <c r="AB871" s="176">
        <v>1</v>
      </c>
      <c r="AC871" s="177" t="s">
        <v>201</v>
      </c>
      <c r="AD871" s="177" t="s">
        <v>203</v>
      </c>
    </row>
    <row r="872" spans="1:30" s="8" customFormat="1" ht="24" x14ac:dyDescent="0.25">
      <c r="A872" s="170">
        <v>684</v>
      </c>
      <c r="B872" s="171" t="s">
        <v>206</v>
      </c>
      <c r="C872" s="171" t="s">
        <v>58</v>
      </c>
      <c r="D872" s="172">
        <v>2</v>
      </c>
      <c r="E872" s="171" t="s">
        <v>249</v>
      </c>
      <c r="F872" s="171" t="s">
        <v>142</v>
      </c>
      <c r="G872" s="171" t="s">
        <v>195</v>
      </c>
      <c r="H872" s="171" t="s">
        <v>196</v>
      </c>
      <c r="I872" s="171" t="s">
        <v>142</v>
      </c>
      <c r="J872" s="173">
        <v>2006</v>
      </c>
      <c r="K872" s="174">
        <v>575</v>
      </c>
      <c r="L872" s="174"/>
      <c r="M872" s="173" t="s">
        <v>139</v>
      </c>
      <c r="N872" s="173">
        <v>3</v>
      </c>
      <c r="O872" s="173">
        <v>1</v>
      </c>
      <c r="P872" s="173">
        <v>1</v>
      </c>
      <c r="Q872" s="173">
        <v>8</v>
      </c>
      <c r="R872" s="173">
        <v>1</v>
      </c>
      <c r="S872" s="175">
        <v>600</v>
      </c>
      <c r="T872" s="173">
        <v>15</v>
      </c>
      <c r="U872" s="173">
        <v>1</v>
      </c>
      <c r="V872" s="173">
        <v>1</v>
      </c>
      <c r="W872" s="173"/>
      <c r="X872" s="173">
        <v>0</v>
      </c>
      <c r="Y872" s="175">
        <v>0</v>
      </c>
      <c r="Z872" s="174">
        <f>S872*R872*K872*EXP(-Definitions!$E$4*tidycapex!V872)*U872</f>
        <v>345000</v>
      </c>
      <c r="AA872" s="174">
        <f>CEILING(Z872/Definitions!$F$10,10)</f>
        <v>6770</v>
      </c>
      <c r="AB872" s="176">
        <v>1</v>
      </c>
      <c r="AC872" s="177" t="s">
        <v>351</v>
      </c>
      <c r="AD872" s="177" t="s">
        <v>352</v>
      </c>
    </row>
    <row r="873" spans="1:30" s="8" customFormat="1" ht="15" x14ac:dyDescent="0.25">
      <c r="A873" s="170">
        <v>684</v>
      </c>
      <c r="B873" s="171" t="s">
        <v>206</v>
      </c>
      <c r="C873" s="171" t="s">
        <v>58</v>
      </c>
      <c r="D873" s="172">
        <v>2</v>
      </c>
      <c r="E873" s="171" t="s">
        <v>249</v>
      </c>
      <c r="F873" s="171" t="s">
        <v>142</v>
      </c>
      <c r="G873" s="171" t="s">
        <v>195</v>
      </c>
      <c r="H873" s="171" t="s">
        <v>196</v>
      </c>
      <c r="I873" s="171" t="s">
        <v>142</v>
      </c>
      <c r="J873" s="173">
        <v>2006</v>
      </c>
      <c r="K873" s="174">
        <v>575</v>
      </c>
      <c r="L873" s="211"/>
      <c r="M873" s="173" t="s">
        <v>139</v>
      </c>
      <c r="N873" s="173">
        <v>0</v>
      </c>
      <c r="O873" s="173">
        <v>1</v>
      </c>
      <c r="P873" s="173">
        <v>1</v>
      </c>
      <c r="Q873" s="173">
        <v>8</v>
      </c>
      <c r="R873" s="173">
        <v>1</v>
      </c>
      <c r="S873" s="175">
        <v>600</v>
      </c>
      <c r="T873" s="173">
        <v>15</v>
      </c>
      <c r="U873" s="173">
        <v>1</v>
      </c>
      <c r="V873" s="173">
        <v>16</v>
      </c>
      <c r="W873" s="211"/>
      <c r="X873" s="173">
        <v>0</v>
      </c>
      <c r="Y873" s="175">
        <v>0</v>
      </c>
      <c r="Z873" s="174">
        <f>S873*R873*K873*EXP(-Definitions!$E$4*tidycapex!V873)*U873</f>
        <v>345000</v>
      </c>
      <c r="AA873" s="174">
        <f>CEILING(Z873/Definitions!$F$10,10)</f>
        <v>6770</v>
      </c>
      <c r="AB873" s="176">
        <v>1</v>
      </c>
      <c r="AC873" s="177" t="s">
        <v>208</v>
      </c>
      <c r="AD873" s="177" t="s">
        <v>361</v>
      </c>
    </row>
    <row r="874" spans="1:30" s="8" customFormat="1" ht="24" x14ac:dyDescent="0.25">
      <c r="A874" s="170">
        <v>685</v>
      </c>
      <c r="B874" s="171" t="s">
        <v>423</v>
      </c>
      <c r="C874" s="171" t="s">
        <v>58</v>
      </c>
      <c r="D874" s="172">
        <v>2</v>
      </c>
      <c r="E874" s="171" t="s">
        <v>249</v>
      </c>
      <c r="F874" s="171" t="s">
        <v>142</v>
      </c>
      <c r="G874" s="171" t="s">
        <v>211</v>
      </c>
      <c r="H874" s="171" t="s">
        <v>212</v>
      </c>
      <c r="I874" s="171" t="s">
        <v>142</v>
      </c>
      <c r="J874" s="173">
        <v>2006</v>
      </c>
      <c r="K874" s="174">
        <v>29</v>
      </c>
      <c r="L874" s="211"/>
      <c r="M874" s="173" t="s">
        <v>321</v>
      </c>
      <c r="N874" s="173">
        <v>3</v>
      </c>
      <c r="O874" s="173">
        <v>1</v>
      </c>
      <c r="P874" s="173">
        <v>1</v>
      </c>
      <c r="Q874" s="173">
        <v>5</v>
      </c>
      <c r="R874" s="173">
        <v>1</v>
      </c>
      <c r="S874" s="175">
        <v>138000</v>
      </c>
      <c r="T874" s="173">
        <v>10</v>
      </c>
      <c r="U874" s="173">
        <v>1</v>
      </c>
      <c r="V874" s="173">
        <v>5</v>
      </c>
      <c r="W874" s="211"/>
      <c r="X874" s="173">
        <v>0</v>
      </c>
      <c r="Y874" s="175">
        <v>0</v>
      </c>
      <c r="Z874" s="174">
        <f>S874*R874*K874*EXP(-Definitions!$E$4*tidycapex!V874)*U874</f>
        <v>4002000</v>
      </c>
      <c r="AA874" s="174">
        <f>CEILING(Z874/Definitions!$F$10,10)</f>
        <v>78480</v>
      </c>
      <c r="AB874" s="176">
        <v>2</v>
      </c>
      <c r="AC874" s="177" t="s">
        <v>421</v>
      </c>
      <c r="AD874" s="177" t="s">
        <v>323</v>
      </c>
    </row>
    <row r="875" spans="1:30" s="8" customFormat="1" ht="24" x14ac:dyDescent="0.25">
      <c r="A875" s="170">
        <v>685</v>
      </c>
      <c r="B875" s="171" t="s">
        <v>423</v>
      </c>
      <c r="C875" s="171" t="s">
        <v>58</v>
      </c>
      <c r="D875" s="172">
        <v>2</v>
      </c>
      <c r="E875" s="171" t="s">
        <v>249</v>
      </c>
      <c r="F875" s="171" t="s">
        <v>142</v>
      </c>
      <c r="G875" s="171" t="s">
        <v>211</v>
      </c>
      <c r="H875" s="171" t="s">
        <v>212</v>
      </c>
      <c r="I875" s="171" t="s">
        <v>142</v>
      </c>
      <c r="J875" s="173">
        <v>2006</v>
      </c>
      <c r="K875" s="174">
        <v>29</v>
      </c>
      <c r="L875" s="211"/>
      <c r="M875" s="173" t="s">
        <v>321</v>
      </c>
      <c r="N875" s="173">
        <v>0</v>
      </c>
      <c r="O875" s="173">
        <v>1</v>
      </c>
      <c r="P875" s="173">
        <v>1</v>
      </c>
      <c r="Q875" s="173">
        <v>8</v>
      </c>
      <c r="R875" s="173">
        <v>1</v>
      </c>
      <c r="S875" s="175">
        <v>138000</v>
      </c>
      <c r="T875" s="173">
        <v>10</v>
      </c>
      <c r="U875" s="173">
        <v>1</v>
      </c>
      <c r="V875" s="173">
        <v>15</v>
      </c>
      <c r="W875" s="211"/>
      <c r="X875" s="173">
        <v>0</v>
      </c>
      <c r="Y875" s="175">
        <v>0</v>
      </c>
      <c r="Z875" s="174">
        <f>S875*R875*K875*EXP(-Definitions!$E$4*tidycapex!V875)*U875</f>
        <v>4002000</v>
      </c>
      <c r="AA875" s="174">
        <f>CEILING(Z875/Definitions!$F$10,10)</f>
        <v>78480</v>
      </c>
      <c r="AB875" s="176">
        <v>2</v>
      </c>
      <c r="AC875" s="177" t="s">
        <v>421</v>
      </c>
      <c r="AD875" s="177" t="s">
        <v>422</v>
      </c>
    </row>
    <row r="876" spans="1:30" s="8" customFormat="1" ht="24" x14ac:dyDescent="0.25">
      <c r="A876" s="170">
        <v>685</v>
      </c>
      <c r="B876" s="171" t="s">
        <v>423</v>
      </c>
      <c r="C876" s="171" t="s">
        <v>58</v>
      </c>
      <c r="D876" s="172">
        <v>2</v>
      </c>
      <c r="E876" s="171" t="s">
        <v>249</v>
      </c>
      <c r="F876" s="171" t="s">
        <v>142</v>
      </c>
      <c r="G876" s="171" t="s">
        <v>211</v>
      </c>
      <c r="H876" s="171" t="s">
        <v>212</v>
      </c>
      <c r="I876" s="171" t="s">
        <v>142</v>
      </c>
      <c r="J876" s="173">
        <v>2006</v>
      </c>
      <c r="K876" s="174">
        <v>29</v>
      </c>
      <c r="L876" s="211"/>
      <c r="M876" s="173" t="s">
        <v>321</v>
      </c>
      <c r="N876" s="173">
        <v>0</v>
      </c>
      <c r="O876" s="173">
        <v>1</v>
      </c>
      <c r="P876" s="173">
        <v>1</v>
      </c>
      <c r="Q876" s="173">
        <v>8</v>
      </c>
      <c r="R876" s="173">
        <v>1</v>
      </c>
      <c r="S876" s="175">
        <v>138000</v>
      </c>
      <c r="T876" s="173">
        <v>10</v>
      </c>
      <c r="U876" s="173">
        <v>1</v>
      </c>
      <c r="V876" s="173">
        <v>25</v>
      </c>
      <c r="W876" s="211"/>
      <c r="X876" s="173">
        <v>0</v>
      </c>
      <c r="Y876" s="175">
        <v>0</v>
      </c>
      <c r="Z876" s="174">
        <f>S876*R876*K876*EXP(-Definitions!$E$4*tidycapex!V876)*U876</f>
        <v>4002000</v>
      </c>
      <c r="AA876" s="174">
        <f>CEILING(Z876/Definitions!$F$10,10)</f>
        <v>78480</v>
      </c>
      <c r="AB876" s="176">
        <v>2</v>
      </c>
      <c r="AC876" s="177" t="s">
        <v>421</v>
      </c>
      <c r="AD876" s="177" t="s">
        <v>422</v>
      </c>
    </row>
    <row r="877" spans="1:30" s="8" customFormat="1" ht="60" x14ac:dyDescent="0.25">
      <c r="A877" s="170">
        <v>686</v>
      </c>
      <c r="B877" s="171" t="s">
        <v>560</v>
      </c>
      <c r="C877" s="171" t="s">
        <v>58</v>
      </c>
      <c r="D877" s="172">
        <v>1</v>
      </c>
      <c r="E877" s="171" t="s">
        <v>249</v>
      </c>
      <c r="F877" s="171" t="s">
        <v>142</v>
      </c>
      <c r="G877" s="171" t="s">
        <v>217</v>
      </c>
      <c r="H877" s="171" t="s">
        <v>218</v>
      </c>
      <c r="I877" s="171" t="s">
        <v>142</v>
      </c>
      <c r="J877" s="173">
        <v>2006</v>
      </c>
      <c r="K877" s="174">
        <v>575</v>
      </c>
      <c r="L877" s="211"/>
      <c r="M877" s="173" t="s">
        <v>139</v>
      </c>
      <c r="N877" s="173">
        <v>3</v>
      </c>
      <c r="O877" s="173">
        <v>2</v>
      </c>
      <c r="P877" s="173">
        <v>1</v>
      </c>
      <c r="Q877" s="173">
        <v>5</v>
      </c>
      <c r="R877" s="173">
        <v>1</v>
      </c>
      <c r="S877" s="175">
        <v>1000</v>
      </c>
      <c r="T877" s="173">
        <v>25</v>
      </c>
      <c r="U877" s="173">
        <v>1</v>
      </c>
      <c r="V877" s="173">
        <v>0</v>
      </c>
      <c r="W877" s="211"/>
      <c r="X877" s="173">
        <v>0</v>
      </c>
      <c r="Y877" s="175">
        <v>0</v>
      </c>
      <c r="Z877" s="174">
        <f>S877*R877*K877*EXP(-Definitions!$E$4*tidycapex!V877)*U877</f>
        <v>575000</v>
      </c>
      <c r="AA877" s="174">
        <f>CEILING(Z877/Definitions!$F$10,10)</f>
        <v>11280</v>
      </c>
      <c r="AB877" s="176">
        <v>2</v>
      </c>
      <c r="AC877" s="177" t="s">
        <v>219</v>
      </c>
      <c r="AD877" s="177" t="s">
        <v>220</v>
      </c>
    </row>
    <row r="878" spans="1:30" s="8" customFormat="1" ht="72" x14ac:dyDescent="0.25">
      <c r="A878" s="170">
        <v>687</v>
      </c>
      <c r="B878" s="171" t="s">
        <v>221</v>
      </c>
      <c r="C878" s="171" t="s">
        <v>58</v>
      </c>
      <c r="D878" s="172">
        <v>1</v>
      </c>
      <c r="E878" s="171" t="s">
        <v>249</v>
      </c>
      <c r="F878" s="171" t="s">
        <v>142</v>
      </c>
      <c r="G878" s="171" t="s">
        <v>217</v>
      </c>
      <c r="H878" s="171" t="s">
        <v>218</v>
      </c>
      <c r="I878" s="171" t="s">
        <v>142</v>
      </c>
      <c r="J878" s="173">
        <v>2006</v>
      </c>
      <c r="K878" s="174">
        <v>575</v>
      </c>
      <c r="L878" s="211"/>
      <c r="M878" s="173" t="s">
        <v>139</v>
      </c>
      <c r="N878" s="173">
        <v>3</v>
      </c>
      <c r="O878" s="173">
        <v>2</v>
      </c>
      <c r="P878" s="173">
        <v>1</v>
      </c>
      <c r="Q878" s="173">
        <v>5</v>
      </c>
      <c r="R878" s="173">
        <v>1</v>
      </c>
      <c r="S878" s="175">
        <v>2000</v>
      </c>
      <c r="T878" s="173">
        <v>25</v>
      </c>
      <c r="U878" s="173">
        <v>1</v>
      </c>
      <c r="V878" s="173">
        <v>0</v>
      </c>
      <c r="W878" s="211"/>
      <c r="X878" s="173">
        <v>0</v>
      </c>
      <c r="Y878" s="175">
        <v>0</v>
      </c>
      <c r="Z878" s="174">
        <f>S878*R878*K878*EXP(-Definitions!$E$4*tidycapex!V878)*U878</f>
        <v>1150000</v>
      </c>
      <c r="AA878" s="174">
        <f>CEILING(Z878/Definitions!$F$10,10)</f>
        <v>22550</v>
      </c>
      <c r="AB878" s="176">
        <v>2</v>
      </c>
      <c r="AC878" s="177" t="s">
        <v>552</v>
      </c>
      <c r="AD878" s="177" t="s">
        <v>222</v>
      </c>
    </row>
    <row r="879" spans="1:30" s="8" customFormat="1" ht="36" x14ac:dyDescent="0.25">
      <c r="A879" s="170">
        <v>688</v>
      </c>
      <c r="B879" s="171" t="s">
        <v>224</v>
      </c>
      <c r="C879" s="171" t="s">
        <v>58</v>
      </c>
      <c r="D879" s="172" t="s">
        <v>225</v>
      </c>
      <c r="E879" s="171" t="s">
        <v>249</v>
      </c>
      <c r="F879" s="171" t="s">
        <v>142</v>
      </c>
      <c r="G879" s="171" t="s">
        <v>226</v>
      </c>
      <c r="H879" s="171" t="s">
        <v>226</v>
      </c>
      <c r="I879" s="171" t="s">
        <v>142</v>
      </c>
      <c r="J879" s="173">
        <v>2006</v>
      </c>
      <c r="K879" s="174">
        <v>575</v>
      </c>
      <c r="L879" s="211"/>
      <c r="M879" s="173" t="s">
        <v>139</v>
      </c>
      <c r="N879" s="173">
        <v>3</v>
      </c>
      <c r="O879" s="173">
        <v>1</v>
      </c>
      <c r="P879" s="173">
        <v>1</v>
      </c>
      <c r="Q879" s="173">
        <v>1</v>
      </c>
      <c r="R879" s="173">
        <v>1</v>
      </c>
      <c r="S879" s="175">
        <v>2800</v>
      </c>
      <c r="T879" s="173">
        <v>50</v>
      </c>
      <c r="U879" s="173">
        <v>0</v>
      </c>
      <c r="V879" s="173">
        <v>0</v>
      </c>
      <c r="W879" s="211"/>
      <c r="X879" s="173">
        <v>1</v>
      </c>
      <c r="Y879" s="175">
        <v>6800</v>
      </c>
      <c r="Z879" s="174">
        <f>S879*R879*K879*EXP(-Definitions!$E$4*tidycapex!V879)*U879</f>
        <v>0</v>
      </c>
      <c r="AA879" s="174">
        <f>CEILING(Z879/Definitions!$F$10,10)</f>
        <v>0</v>
      </c>
      <c r="AB879" s="176">
        <v>0</v>
      </c>
      <c r="AC879" s="177" t="s">
        <v>564</v>
      </c>
      <c r="AD879" s="177" t="s">
        <v>565</v>
      </c>
    </row>
    <row r="880" spans="1:30" s="8" customFormat="1" ht="132" x14ac:dyDescent="0.25">
      <c r="A880" s="170">
        <v>689</v>
      </c>
      <c r="B880" s="171" t="s">
        <v>233</v>
      </c>
      <c r="C880" s="171" t="s">
        <v>58</v>
      </c>
      <c r="D880" s="172" t="s">
        <v>225</v>
      </c>
      <c r="E880" s="171" t="s">
        <v>249</v>
      </c>
      <c r="F880" s="171" t="s">
        <v>142</v>
      </c>
      <c r="G880" s="171" t="s">
        <v>364</v>
      </c>
      <c r="H880" s="171" t="s">
        <v>364</v>
      </c>
      <c r="I880" s="171" t="s">
        <v>142</v>
      </c>
      <c r="J880" s="173">
        <v>2006</v>
      </c>
      <c r="K880" s="174">
        <v>1</v>
      </c>
      <c r="L880" s="211"/>
      <c r="M880" s="173" t="s">
        <v>236</v>
      </c>
      <c r="N880" s="173">
        <v>3</v>
      </c>
      <c r="O880" s="173">
        <v>2</v>
      </c>
      <c r="P880" s="173">
        <v>1</v>
      </c>
      <c r="Q880" s="173">
        <v>5</v>
      </c>
      <c r="R880" s="173">
        <v>1</v>
      </c>
      <c r="S880" s="175">
        <v>972700</v>
      </c>
      <c r="T880" s="173">
        <v>0</v>
      </c>
      <c r="U880" s="173">
        <v>1</v>
      </c>
      <c r="V880" s="173">
        <v>0</v>
      </c>
      <c r="W880" s="211"/>
      <c r="X880" s="173">
        <v>0</v>
      </c>
      <c r="Y880" s="175">
        <v>0</v>
      </c>
      <c r="Z880" s="174">
        <f>S880*R880*K880*EXP(-Definitions!$E$4*tidycapex!V880)*U880</f>
        <v>972700</v>
      </c>
      <c r="AA880" s="174">
        <f>CEILING(Z880/Definitions!$F$10,10)</f>
        <v>19080</v>
      </c>
      <c r="AB880" s="176">
        <v>1</v>
      </c>
      <c r="AC880" s="177" t="s">
        <v>629</v>
      </c>
      <c r="AD880" s="177" t="s">
        <v>629</v>
      </c>
    </row>
    <row r="881" spans="1:30" s="8" customFormat="1" ht="24" x14ac:dyDescent="0.25">
      <c r="A881" s="170">
        <v>690</v>
      </c>
      <c r="B881" s="171" t="s">
        <v>238</v>
      </c>
      <c r="C881" s="171" t="s">
        <v>58</v>
      </c>
      <c r="D881" s="172" t="s">
        <v>236</v>
      </c>
      <c r="E881" s="171" t="s">
        <v>249</v>
      </c>
      <c r="F881" s="171" t="s">
        <v>142</v>
      </c>
      <c r="G881" s="171" t="s">
        <v>239</v>
      </c>
      <c r="H881" s="171" t="s">
        <v>524</v>
      </c>
      <c r="I881" s="171" t="s">
        <v>142</v>
      </c>
      <c r="J881" s="173">
        <v>2006</v>
      </c>
      <c r="K881" s="174">
        <v>1</v>
      </c>
      <c r="L881" s="211"/>
      <c r="M881" s="173" t="s">
        <v>236</v>
      </c>
      <c r="N881" s="173">
        <v>0</v>
      </c>
      <c r="O881" s="173">
        <v>1</v>
      </c>
      <c r="P881" s="173">
        <v>1</v>
      </c>
      <c r="Q881" s="173">
        <v>9</v>
      </c>
      <c r="R881" s="173">
        <v>1</v>
      </c>
      <c r="S881" s="175">
        <v>745800</v>
      </c>
      <c r="T881" s="173">
        <v>0</v>
      </c>
      <c r="U881" s="173">
        <v>1</v>
      </c>
      <c r="V881" s="173">
        <v>0</v>
      </c>
      <c r="W881" s="211"/>
      <c r="X881" s="173">
        <v>0</v>
      </c>
      <c r="Y881" s="175">
        <v>0</v>
      </c>
      <c r="Z881" s="174">
        <f>S881*R881*K881*EXP(-Definitions!$E$4*tidycapex!V881)*U881</f>
        <v>745800</v>
      </c>
      <c r="AA881" s="174">
        <f>CEILING(Z881/Definitions!$F$10,10)</f>
        <v>14630</v>
      </c>
      <c r="AB881" s="176">
        <v>1</v>
      </c>
      <c r="AC881" s="177" t="s">
        <v>240</v>
      </c>
      <c r="AD881" s="177" t="s">
        <v>241</v>
      </c>
    </row>
    <row r="882" spans="1:30" s="8" customFormat="1" ht="36" x14ac:dyDescent="0.25">
      <c r="A882" s="170">
        <v>691</v>
      </c>
      <c r="B882" s="171" t="s">
        <v>242</v>
      </c>
      <c r="C882" s="171" t="s">
        <v>58</v>
      </c>
      <c r="D882" s="172" t="s">
        <v>236</v>
      </c>
      <c r="E882" s="171" t="s">
        <v>249</v>
      </c>
      <c r="F882" s="171" t="s">
        <v>142</v>
      </c>
      <c r="G882" s="171" t="s">
        <v>243</v>
      </c>
      <c r="H882" s="171" t="s">
        <v>524</v>
      </c>
      <c r="I882" s="171" t="s">
        <v>142</v>
      </c>
      <c r="J882" s="173">
        <v>2006</v>
      </c>
      <c r="K882" s="174">
        <v>1</v>
      </c>
      <c r="L882" s="211"/>
      <c r="M882" s="173" t="s">
        <v>236</v>
      </c>
      <c r="N882" s="173">
        <v>0</v>
      </c>
      <c r="O882" s="173">
        <v>1</v>
      </c>
      <c r="P882" s="173">
        <v>1</v>
      </c>
      <c r="Q882" s="173">
        <v>9</v>
      </c>
      <c r="R882" s="173">
        <v>1</v>
      </c>
      <c r="S882" s="175">
        <v>820300</v>
      </c>
      <c r="T882" s="173">
        <v>0</v>
      </c>
      <c r="U882" s="173">
        <v>1</v>
      </c>
      <c r="V882" s="173">
        <v>0</v>
      </c>
      <c r="W882" s="211"/>
      <c r="X882" s="173">
        <v>0</v>
      </c>
      <c r="Y882" s="175">
        <v>0</v>
      </c>
      <c r="Z882" s="174">
        <f>S882*R882*K882*EXP(-Definitions!$E$4*tidycapex!V882)*U882</f>
        <v>820300</v>
      </c>
      <c r="AA882" s="174">
        <f>CEILING(Z882/Definitions!$F$10,10)</f>
        <v>16090</v>
      </c>
      <c r="AB882" s="176">
        <v>1</v>
      </c>
      <c r="AC882" s="177" t="s">
        <v>244</v>
      </c>
      <c r="AD882" s="177" t="s">
        <v>567</v>
      </c>
    </row>
    <row r="883" spans="1:30" s="8" customFormat="1" ht="48" x14ac:dyDescent="0.25">
      <c r="A883" s="170">
        <v>692</v>
      </c>
      <c r="B883" s="171" t="s">
        <v>245</v>
      </c>
      <c r="C883" s="171" t="s">
        <v>58</v>
      </c>
      <c r="D883" s="172" t="s">
        <v>236</v>
      </c>
      <c r="E883" s="171" t="s">
        <v>249</v>
      </c>
      <c r="F883" s="171" t="s">
        <v>142</v>
      </c>
      <c r="G883" s="171" t="s">
        <v>246</v>
      </c>
      <c r="H883" s="171" t="s">
        <v>524</v>
      </c>
      <c r="I883" s="171" t="s">
        <v>142</v>
      </c>
      <c r="J883" s="173">
        <v>2006</v>
      </c>
      <c r="K883" s="174">
        <v>1</v>
      </c>
      <c r="L883" s="211"/>
      <c r="M883" s="173" t="s">
        <v>236</v>
      </c>
      <c r="N883" s="173">
        <v>0</v>
      </c>
      <c r="O883" s="173">
        <v>1</v>
      </c>
      <c r="P883" s="173">
        <v>1</v>
      </c>
      <c r="Q883" s="173">
        <v>9</v>
      </c>
      <c r="R883" s="173">
        <v>1</v>
      </c>
      <c r="S883" s="175">
        <v>451200</v>
      </c>
      <c r="T883" s="173">
        <v>0</v>
      </c>
      <c r="U883" s="173">
        <v>1</v>
      </c>
      <c r="V883" s="173">
        <v>0</v>
      </c>
      <c r="W883" s="211"/>
      <c r="X883" s="173">
        <v>0</v>
      </c>
      <c r="Y883" s="175">
        <v>0</v>
      </c>
      <c r="Z883" s="174">
        <f>S883*R883*K883*EXP(-Definitions!$E$4*tidycapex!V883)*U883</f>
        <v>451200</v>
      </c>
      <c r="AA883" s="174">
        <f>CEILING(Z883/Definitions!$F$10,10)</f>
        <v>8850</v>
      </c>
      <c r="AB883" s="176">
        <v>1</v>
      </c>
      <c r="AC883" s="177" t="s">
        <v>247</v>
      </c>
      <c r="AD883" s="177" t="s">
        <v>568</v>
      </c>
    </row>
    <row r="884" spans="1:30" s="8" customFormat="1" ht="24" x14ac:dyDescent="0.25">
      <c r="A884" s="170">
        <v>693</v>
      </c>
      <c r="B884" s="171" t="s">
        <v>193</v>
      </c>
      <c r="C884" s="171" t="s">
        <v>60</v>
      </c>
      <c r="D884" s="172">
        <v>2</v>
      </c>
      <c r="E884" s="171" t="s">
        <v>249</v>
      </c>
      <c r="F884" s="171" t="s">
        <v>138</v>
      </c>
      <c r="G884" s="171" t="s">
        <v>195</v>
      </c>
      <c r="H884" s="171" t="s">
        <v>196</v>
      </c>
      <c r="I884" s="171" t="s">
        <v>138</v>
      </c>
      <c r="J884" s="173">
        <v>2009</v>
      </c>
      <c r="K884" s="174">
        <v>1265</v>
      </c>
      <c r="L884" s="211"/>
      <c r="M884" s="173" t="s">
        <v>139</v>
      </c>
      <c r="N884" s="173">
        <v>3</v>
      </c>
      <c r="O884" s="173">
        <v>2</v>
      </c>
      <c r="P884" s="173">
        <v>1</v>
      </c>
      <c r="Q884" s="173">
        <v>5</v>
      </c>
      <c r="R884" s="173">
        <v>1</v>
      </c>
      <c r="S884" s="175">
        <v>300</v>
      </c>
      <c r="T884" s="173">
        <v>10</v>
      </c>
      <c r="U884" s="173">
        <v>1</v>
      </c>
      <c r="V884" s="173">
        <v>0</v>
      </c>
      <c r="W884" s="211"/>
      <c r="X884" s="173">
        <v>0</v>
      </c>
      <c r="Y884" s="175">
        <v>0</v>
      </c>
      <c r="Z884" s="174">
        <f>S884*R884*K884*EXP(-Definitions!$E$4*tidycapex!V884)*U884</f>
        <v>379500</v>
      </c>
      <c r="AA884" s="174">
        <f>CEILING(Z884/Definitions!$F$10,10)</f>
        <v>7450</v>
      </c>
      <c r="AB884" s="176">
        <v>1</v>
      </c>
      <c r="AC884" s="177" t="s">
        <v>540</v>
      </c>
      <c r="AD884" s="177" t="s">
        <v>197</v>
      </c>
    </row>
    <row r="885" spans="1:30" s="8" customFormat="1" ht="24" x14ac:dyDescent="0.25">
      <c r="A885" s="170">
        <v>694</v>
      </c>
      <c r="B885" s="171" t="s">
        <v>198</v>
      </c>
      <c r="C885" s="171" t="s">
        <v>60</v>
      </c>
      <c r="D885" s="172">
        <v>1</v>
      </c>
      <c r="E885" s="171" t="s">
        <v>249</v>
      </c>
      <c r="F885" s="171" t="s">
        <v>138</v>
      </c>
      <c r="G885" s="171" t="s">
        <v>195</v>
      </c>
      <c r="H885" s="171" t="s">
        <v>196</v>
      </c>
      <c r="I885" s="171" t="s">
        <v>138</v>
      </c>
      <c r="J885" s="173">
        <v>2009</v>
      </c>
      <c r="K885" s="174">
        <v>1265</v>
      </c>
      <c r="L885" s="211"/>
      <c r="M885" s="173" t="s">
        <v>139</v>
      </c>
      <c r="N885" s="173">
        <v>3</v>
      </c>
      <c r="O885" s="173">
        <v>2</v>
      </c>
      <c r="P885" s="173">
        <v>1</v>
      </c>
      <c r="Q885" s="173">
        <v>5</v>
      </c>
      <c r="R885" s="173">
        <v>1</v>
      </c>
      <c r="S885" s="175">
        <v>300</v>
      </c>
      <c r="T885" s="173">
        <v>10</v>
      </c>
      <c r="U885" s="173">
        <v>1</v>
      </c>
      <c r="V885" s="173">
        <v>0</v>
      </c>
      <c r="W885" s="211"/>
      <c r="X885" s="173">
        <v>0</v>
      </c>
      <c r="Y885" s="175">
        <v>0</v>
      </c>
      <c r="Z885" s="174">
        <f>S885*R885*K885*EXP(-Definitions!$E$4*tidycapex!V885)*U885</f>
        <v>379500</v>
      </c>
      <c r="AA885" s="174">
        <f>CEILING(Z885/Definitions!$F$10,10)</f>
        <v>7450</v>
      </c>
      <c r="AB885" s="176">
        <v>1</v>
      </c>
      <c r="AC885" s="177" t="s">
        <v>541</v>
      </c>
      <c r="AD885" s="177" t="s">
        <v>197</v>
      </c>
    </row>
    <row r="886" spans="1:30" s="8" customFormat="1" ht="24" x14ac:dyDescent="0.25">
      <c r="A886" s="170">
        <v>695</v>
      </c>
      <c r="B886" s="171" t="s">
        <v>202</v>
      </c>
      <c r="C886" s="171" t="s">
        <v>60</v>
      </c>
      <c r="D886" s="172">
        <v>2</v>
      </c>
      <c r="E886" s="171" t="s">
        <v>249</v>
      </c>
      <c r="F886" s="171" t="s">
        <v>138</v>
      </c>
      <c r="G886" s="171" t="s">
        <v>195</v>
      </c>
      <c r="H886" s="171" t="s">
        <v>196</v>
      </c>
      <c r="I886" s="171" t="s">
        <v>138</v>
      </c>
      <c r="J886" s="173">
        <v>2009</v>
      </c>
      <c r="K886" s="174">
        <v>1980</v>
      </c>
      <c r="L886" s="211"/>
      <c r="M886" s="173" t="s">
        <v>139</v>
      </c>
      <c r="N886" s="173">
        <v>3</v>
      </c>
      <c r="O886" s="173">
        <v>2</v>
      </c>
      <c r="P886" s="173">
        <v>1</v>
      </c>
      <c r="Q886" s="173">
        <v>5</v>
      </c>
      <c r="R886" s="173">
        <v>1</v>
      </c>
      <c r="S886" s="175">
        <v>250</v>
      </c>
      <c r="T886" s="173">
        <v>10</v>
      </c>
      <c r="U886" s="173">
        <v>0</v>
      </c>
      <c r="V886" s="173">
        <v>2</v>
      </c>
      <c r="W886" s="211"/>
      <c r="X886" s="173">
        <v>1</v>
      </c>
      <c r="Y886" s="175">
        <v>43500</v>
      </c>
      <c r="Z886" s="174">
        <f>S886*R886*K886*EXP(-Definitions!$E$4*tidycapex!V886)*U886</f>
        <v>0</v>
      </c>
      <c r="AA886" s="174">
        <f>CEILING(Z886/Definitions!$F$10,10)</f>
        <v>0</v>
      </c>
      <c r="AB886" s="176">
        <v>0</v>
      </c>
      <c r="AC886" s="177" t="s">
        <v>359</v>
      </c>
      <c r="AD886" s="177" t="s">
        <v>676</v>
      </c>
    </row>
    <row r="887" spans="1:30" s="8" customFormat="1" ht="24" x14ac:dyDescent="0.25">
      <c r="A887" s="170">
        <v>695</v>
      </c>
      <c r="B887" s="171" t="s">
        <v>202</v>
      </c>
      <c r="C887" s="171" t="s">
        <v>60</v>
      </c>
      <c r="D887" s="172">
        <v>2</v>
      </c>
      <c r="E887" s="171" t="s">
        <v>249</v>
      </c>
      <c r="F887" s="171" t="s">
        <v>138</v>
      </c>
      <c r="G887" s="171" t="s">
        <v>195</v>
      </c>
      <c r="H887" s="171" t="s">
        <v>196</v>
      </c>
      <c r="I887" s="171" t="s">
        <v>138</v>
      </c>
      <c r="J887" s="173">
        <v>2009</v>
      </c>
      <c r="K887" s="174">
        <v>1980</v>
      </c>
      <c r="L887" s="211"/>
      <c r="M887" s="173" t="s">
        <v>139</v>
      </c>
      <c r="N887" s="173">
        <v>3</v>
      </c>
      <c r="O887" s="173">
        <v>2</v>
      </c>
      <c r="P887" s="173">
        <v>1</v>
      </c>
      <c r="Q887" s="173">
        <v>5</v>
      </c>
      <c r="R887" s="173">
        <v>1</v>
      </c>
      <c r="S887" s="175">
        <v>250</v>
      </c>
      <c r="T887" s="173">
        <v>10</v>
      </c>
      <c r="U887" s="173">
        <v>1</v>
      </c>
      <c r="V887" s="173">
        <v>0</v>
      </c>
      <c r="W887" s="211"/>
      <c r="X887" s="173">
        <v>0</v>
      </c>
      <c r="Y887" s="175">
        <v>0</v>
      </c>
      <c r="Z887" s="174">
        <f>S887*R887*K887*EXP(-Definitions!$E$4*tidycapex!V887)*U887</f>
        <v>495000</v>
      </c>
      <c r="AA887" s="174">
        <f>CEILING(Z887/Definitions!$F$10,10)</f>
        <v>9710</v>
      </c>
      <c r="AB887" s="176">
        <v>1</v>
      </c>
      <c r="AC887" s="177" t="s">
        <v>359</v>
      </c>
      <c r="AD887" s="177" t="s">
        <v>360</v>
      </c>
    </row>
    <row r="888" spans="1:30" s="8" customFormat="1" ht="15" x14ac:dyDescent="0.25">
      <c r="A888" s="170">
        <v>695</v>
      </c>
      <c r="B888" s="171" t="s">
        <v>202</v>
      </c>
      <c r="C888" s="171" t="s">
        <v>60</v>
      </c>
      <c r="D888" s="172">
        <v>2</v>
      </c>
      <c r="E888" s="171" t="s">
        <v>249</v>
      </c>
      <c r="F888" s="171" t="s">
        <v>138</v>
      </c>
      <c r="G888" s="171" t="s">
        <v>195</v>
      </c>
      <c r="H888" s="171" t="s">
        <v>196</v>
      </c>
      <c r="I888" s="171" t="s">
        <v>138</v>
      </c>
      <c r="J888" s="173">
        <v>2009</v>
      </c>
      <c r="K888" s="174">
        <v>1980</v>
      </c>
      <c r="L888" s="211"/>
      <c r="M888" s="173" t="s">
        <v>139</v>
      </c>
      <c r="N888" s="173">
        <v>0</v>
      </c>
      <c r="O888" s="173">
        <v>1</v>
      </c>
      <c r="P888" s="173">
        <v>1</v>
      </c>
      <c r="Q888" s="173">
        <v>8</v>
      </c>
      <c r="R888" s="173">
        <v>1</v>
      </c>
      <c r="S888" s="175">
        <v>250</v>
      </c>
      <c r="T888" s="173">
        <v>10</v>
      </c>
      <c r="U888" s="173">
        <v>1</v>
      </c>
      <c r="V888" s="173">
        <v>10</v>
      </c>
      <c r="W888" s="211"/>
      <c r="X888" s="173">
        <v>0</v>
      </c>
      <c r="Y888" s="175">
        <v>0</v>
      </c>
      <c r="Z888" s="174">
        <f>S888*R888*K888*EXP(-Definitions!$E$4*tidycapex!V888)*U888</f>
        <v>495000</v>
      </c>
      <c r="AA888" s="174">
        <f>CEILING(Z888/Definitions!$F$10,10)</f>
        <v>9710</v>
      </c>
      <c r="AB888" s="176">
        <v>1</v>
      </c>
      <c r="AC888" s="177" t="s">
        <v>201</v>
      </c>
      <c r="AD888" s="177" t="s">
        <v>203</v>
      </c>
    </row>
    <row r="889" spans="1:30" s="8" customFormat="1" ht="15" x14ac:dyDescent="0.25">
      <c r="A889" s="170">
        <v>695</v>
      </c>
      <c r="B889" s="171" t="s">
        <v>202</v>
      </c>
      <c r="C889" s="171" t="s">
        <v>60</v>
      </c>
      <c r="D889" s="172">
        <v>2</v>
      </c>
      <c r="E889" s="171" t="s">
        <v>249</v>
      </c>
      <c r="F889" s="171" t="s">
        <v>138</v>
      </c>
      <c r="G889" s="171" t="s">
        <v>195</v>
      </c>
      <c r="H889" s="171" t="s">
        <v>196</v>
      </c>
      <c r="I889" s="171" t="s">
        <v>138</v>
      </c>
      <c r="J889" s="173">
        <v>2009</v>
      </c>
      <c r="K889" s="174">
        <v>1980</v>
      </c>
      <c r="L889" s="211"/>
      <c r="M889" s="173" t="s">
        <v>139</v>
      </c>
      <c r="N889" s="173">
        <v>0</v>
      </c>
      <c r="O889" s="173">
        <v>1</v>
      </c>
      <c r="P889" s="173">
        <v>1</v>
      </c>
      <c r="Q889" s="173">
        <v>8</v>
      </c>
      <c r="R889" s="173">
        <v>1</v>
      </c>
      <c r="S889" s="175">
        <v>250</v>
      </c>
      <c r="T889" s="173">
        <v>10</v>
      </c>
      <c r="U889" s="173">
        <v>1</v>
      </c>
      <c r="V889" s="173">
        <v>20</v>
      </c>
      <c r="W889" s="211"/>
      <c r="X889" s="173">
        <v>0</v>
      </c>
      <c r="Y889" s="175">
        <v>0</v>
      </c>
      <c r="Z889" s="174">
        <f>S889*R889*K889*EXP(-Definitions!$E$4*tidycapex!V889)*U889</f>
        <v>495000</v>
      </c>
      <c r="AA889" s="174">
        <f>CEILING(Z889/Definitions!$F$10,10)</f>
        <v>9710</v>
      </c>
      <c r="AB889" s="176">
        <v>1</v>
      </c>
      <c r="AC889" s="177" t="s">
        <v>201</v>
      </c>
      <c r="AD889" s="177" t="s">
        <v>203</v>
      </c>
    </row>
    <row r="890" spans="1:30" s="8" customFormat="1" ht="24" x14ac:dyDescent="0.25">
      <c r="A890" s="170">
        <v>696</v>
      </c>
      <c r="B890" s="171" t="s">
        <v>204</v>
      </c>
      <c r="C890" s="171" t="s">
        <v>60</v>
      </c>
      <c r="D890" s="172">
        <v>1</v>
      </c>
      <c r="E890" s="171" t="s">
        <v>249</v>
      </c>
      <c r="F890" s="171" t="s">
        <v>138</v>
      </c>
      <c r="G890" s="171" t="s">
        <v>195</v>
      </c>
      <c r="H890" s="171" t="s">
        <v>196</v>
      </c>
      <c r="I890" s="171" t="s">
        <v>138</v>
      </c>
      <c r="J890" s="173">
        <v>2009</v>
      </c>
      <c r="K890" s="174">
        <v>1980</v>
      </c>
      <c r="L890" s="211"/>
      <c r="M890" s="173" t="s">
        <v>139</v>
      </c>
      <c r="N890" s="173">
        <v>3</v>
      </c>
      <c r="O890" s="173">
        <v>2</v>
      </c>
      <c r="P890" s="173">
        <v>1</v>
      </c>
      <c r="Q890" s="173">
        <v>5</v>
      </c>
      <c r="R890" s="173">
        <v>1</v>
      </c>
      <c r="S890" s="175">
        <v>250</v>
      </c>
      <c r="T890" s="173">
        <v>10</v>
      </c>
      <c r="U890" s="173">
        <v>1</v>
      </c>
      <c r="V890" s="173">
        <v>0</v>
      </c>
      <c r="W890" s="211"/>
      <c r="X890" s="173">
        <v>0</v>
      </c>
      <c r="Y890" s="175">
        <v>0</v>
      </c>
      <c r="Z890" s="174">
        <f>S890*R890*K890*EXP(-Definitions!$E$4*tidycapex!V890)*U890</f>
        <v>495000</v>
      </c>
      <c r="AA890" s="174">
        <f>CEILING(Z890/Definitions!$F$10,10)</f>
        <v>9710</v>
      </c>
      <c r="AB890" s="176">
        <v>1</v>
      </c>
      <c r="AC890" s="177" t="s">
        <v>359</v>
      </c>
      <c r="AD890" s="177" t="s">
        <v>360</v>
      </c>
    </row>
    <row r="891" spans="1:30" s="8" customFormat="1" ht="15" x14ac:dyDescent="0.25">
      <c r="A891" s="170">
        <v>696</v>
      </c>
      <c r="B891" s="171" t="s">
        <v>204</v>
      </c>
      <c r="C891" s="171" t="s">
        <v>60</v>
      </c>
      <c r="D891" s="172">
        <v>1</v>
      </c>
      <c r="E891" s="171" t="s">
        <v>249</v>
      </c>
      <c r="F891" s="171" t="s">
        <v>138</v>
      </c>
      <c r="G891" s="171" t="s">
        <v>195</v>
      </c>
      <c r="H891" s="171" t="s">
        <v>196</v>
      </c>
      <c r="I891" s="171" t="s">
        <v>138</v>
      </c>
      <c r="J891" s="173">
        <v>2009</v>
      </c>
      <c r="K891" s="174">
        <v>1980</v>
      </c>
      <c r="L891" s="211"/>
      <c r="M891" s="173" t="s">
        <v>139</v>
      </c>
      <c r="N891" s="173">
        <v>0</v>
      </c>
      <c r="O891" s="173">
        <v>1</v>
      </c>
      <c r="P891" s="173">
        <v>1</v>
      </c>
      <c r="Q891" s="173">
        <v>8</v>
      </c>
      <c r="R891" s="173">
        <v>1</v>
      </c>
      <c r="S891" s="175">
        <v>250</v>
      </c>
      <c r="T891" s="173">
        <v>10</v>
      </c>
      <c r="U891" s="173">
        <v>1</v>
      </c>
      <c r="V891" s="173">
        <v>10</v>
      </c>
      <c r="W891" s="211"/>
      <c r="X891" s="173">
        <v>0</v>
      </c>
      <c r="Y891" s="175">
        <v>0</v>
      </c>
      <c r="Z891" s="174">
        <f>S891*R891*K891*EXP(-Definitions!$E$4*tidycapex!V891)*U891</f>
        <v>495000</v>
      </c>
      <c r="AA891" s="174">
        <f>CEILING(Z891/Definitions!$F$10,10)</f>
        <v>9710</v>
      </c>
      <c r="AB891" s="176">
        <v>1</v>
      </c>
      <c r="AC891" s="177" t="s">
        <v>201</v>
      </c>
      <c r="AD891" s="177" t="s">
        <v>203</v>
      </c>
    </row>
    <row r="892" spans="1:30" s="8" customFormat="1" ht="15" x14ac:dyDescent="0.25">
      <c r="A892" s="170">
        <v>696</v>
      </c>
      <c r="B892" s="171" t="s">
        <v>204</v>
      </c>
      <c r="C892" s="171" t="s">
        <v>60</v>
      </c>
      <c r="D892" s="172">
        <v>1</v>
      </c>
      <c r="E892" s="171" t="s">
        <v>249</v>
      </c>
      <c r="F892" s="171" t="s">
        <v>138</v>
      </c>
      <c r="G892" s="171" t="s">
        <v>195</v>
      </c>
      <c r="H892" s="171" t="s">
        <v>196</v>
      </c>
      <c r="I892" s="171" t="s">
        <v>138</v>
      </c>
      <c r="J892" s="173">
        <v>2009</v>
      </c>
      <c r="K892" s="174">
        <v>1980</v>
      </c>
      <c r="L892" s="211"/>
      <c r="M892" s="173" t="s">
        <v>139</v>
      </c>
      <c r="N892" s="173">
        <v>0</v>
      </c>
      <c r="O892" s="173">
        <v>1</v>
      </c>
      <c r="P892" s="173">
        <v>1</v>
      </c>
      <c r="Q892" s="173">
        <v>8</v>
      </c>
      <c r="R892" s="173">
        <v>1</v>
      </c>
      <c r="S892" s="175">
        <v>250</v>
      </c>
      <c r="T892" s="173">
        <v>10</v>
      </c>
      <c r="U892" s="173">
        <v>1</v>
      </c>
      <c r="V892" s="173">
        <v>20</v>
      </c>
      <c r="W892" s="211"/>
      <c r="X892" s="173">
        <v>0</v>
      </c>
      <c r="Y892" s="175">
        <v>0</v>
      </c>
      <c r="Z892" s="174">
        <f>S892*R892*K892*EXP(-Definitions!$E$4*tidycapex!V892)*U892</f>
        <v>495000</v>
      </c>
      <c r="AA892" s="174">
        <f>CEILING(Z892/Definitions!$F$10,10)</f>
        <v>9710</v>
      </c>
      <c r="AB892" s="176">
        <v>1</v>
      </c>
      <c r="AC892" s="177" t="s">
        <v>201</v>
      </c>
      <c r="AD892" s="177" t="s">
        <v>203</v>
      </c>
    </row>
    <row r="893" spans="1:30" s="8" customFormat="1" ht="24" x14ac:dyDescent="0.25">
      <c r="A893" s="170">
        <v>697</v>
      </c>
      <c r="B893" s="171" t="s">
        <v>206</v>
      </c>
      <c r="C893" s="171" t="s">
        <v>60</v>
      </c>
      <c r="D893" s="172">
        <v>2</v>
      </c>
      <c r="E893" s="171" t="s">
        <v>249</v>
      </c>
      <c r="F893" s="171" t="s">
        <v>138</v>
      </c>
      <c r="G893" s="171" t="s">
        <v>195</v>
      </c>
      <c r="H893" s="171" t="s">
        <v>196</v>
      </c>
      <c r="I893" s="171" t="s">
        <v>138</v>
      </c>
      <c r="J893" s="173">
        <v>2009</v>
      </c>
      <c r="K893" s="174">
        <v>1265</v>
      </c>
      <c r="L893" s="211"/>
      <c r="M893" s="173" t="s">
        <v>139</v>
      </c>
      <c r="N893" s="173">
        <v>3</v>
      </c>
      <c r="O893" s="173">
        <v>1</v>
      </c>
      <c r="P893" s="173">
        <v>1</v>
      </c>
      <c r="Q893" s="173">
        <v>8</v>
      </c>
      <c r="R893" s="173">
        <v>1</v>
      </c>
      <c r="S893" s="175">
        <v>600</v>
      </c>
      <c r="T893" s="173">
        <v>15</v>
      </c>
      <c r="U893" s="173">
        <v>1</v>
      </c>
      <c r="V893" s="173">
        <v>4</v>
      </c>
      <c r="W893" s="211"/>
      <c r="X893" s="173">
        <v>0</v>
      </c>
      <c r="Y893" s="175">
        <v>0</v>
      </c>
      <c r="Z893" s="174">
        <f>S893*R893*K893*EXP(-Definitions!$E$4*tidycapex!V893)*U893</f>
        <v>759000</v>
      </c>
      <c r="AA893" s="174">
        <f>CEILING(Z893/Definitions!$F$10,10)</f>
        <v>14890</v>
      </c>
      <c r="AB893" s="176">
        <v>1</v>
      </c>
      <c r="AC893" s="177" t="s">
        <v>418</v>
      </c>
      <c r="AD893" s="177" t="s">
        <v>419</v>
      </c>
    </row>
    <row r="894" spans="1:30" s="8" customFormat="1" ht="15" x14ac:dyDescent="0.25">
      <c r="A894" s="170">
        <v>697</v>
      </c>
      <c r="B894" s="171" t="s">
        <v>206</v>
      </c>
      <c r="C894" s="171" t="s">
        <v>60</v>
      </c>
      <c r="D894" s="172">
        <v>2</v>
      </c>
      <c r="E894" s="171" t="s">
        <v>249</v>
      </c>
      <c r="F894" s="171" t="s">
        <v>138</v>
      </c>
      <c r="G894" s="171" t="s">
        <v>195</v>
      </c>
      <c r="H894" s="171" t="s">
        <v>196</v>
      </c>
      <c r="I894" s="171" t="s">
        <v>138</v>
      </c>
      <c r="J894" s="173">
        <v>2009</v>
      </c>
      <c r="K894" s="174">
        <v>1265</v>
      </c>
      <c r="L894" s="211"/>
      <c r="M894" s="173" t="s">
        <v>139</v>
      </c>
      <c r="N894" s="173">
        <v>0</v>
      </c>
      <c r="O894" s="173">
        <v>1</v>
      </c>
      <c r="P894" s="173">
        <v>1</v>
      </c>
      <c r="Q894" s="173">
        <v>8</v>
      </c>
      <c r="R894" s="173">
        <v>1</v>
      </c>
      <c r="S894" s="175">
        <v>600</v>
      </c>
      <c r="T894" s="173">
        <v>15</v>
      </c>
      <c r="U894" s="173">
        <v>1</v>
      </c>
      <c r="V894" s="173">
        <v>19</v>
      </c>
      <c r="W894" s="211"/>
      <c r="X894" s="173">
        <v>0</v>
      </c>
      <c r="Y894" s="175">
        <v>0</v>
      </c>
      <c r="Z894" s="174">
        <f>S894*R894*K894*EXP(-Definitions!$E$4*tidycapex!V894)*U894</f>
        <v>759000</v>
      </c>
      <c r="AA894" s="174">
        <f>CEILING(Z894/Definitions!$F$10,10)</f>
        <v>14890</v>
      </c>
      <c r="AB894" s="176">
        <v>1</v>
      </c>
      <c r="AC894" s="177" t="s">
        <v>208</v>
      </c>
      <c r="AD894" s="177" t="s">
        <v>361</v>
      </c>
    </row>
    <row r="895" spans="1:30" s="8" customFormat="1" ht="24" x14ac:dyDescent="0.25">
      <c r="A895" s="170">
        <v>698</v>
      </c>
      <c r="B895" s="171" t="s">
        <v>423</v>
      </c>
      <c r="C895" s="171" t="s">
        <v>60</v>
      </c>
      <c r="D895" s="172">
        <v>2</v>
      </c>
      <c r="E895" s="171" t="s">
        <v>249</v>
      </c>
      <c r="F895" s="171" t="s">
        <v>138</v>
      </c>
      <c r="G895" s="171" t="s">
        <v>211</v>
      </c>
      <c r="H895" s="171" t="s">
        <v>212</v>
      </c>
      <c r="I895" s="171" t="s">
        <v>138</v>
      </c>
      <c r="J895" s="173">
        <v>2009</v>
      </c>
      <c r="K895" s="174">
        <v>64</v>
      </c>
      <c r="L895" s="211"/>
      <c r="M895" s="173" t="s">
        <v>321</v>
      </c>
      <c r="N895" s="173">
        <v>3</v>
      </c>
      <c r="O895" s="173">
        <v>1</v>
      </c>
      <c r="P895" s="173">
        <v>1</v>
      </c>
      <c r="Q895" s="173">
        <v>5</v>
      </c>
      <c r="R895" s="173">
        <v>1</v>
      </c>
      <c r="S895" s="175">
        <v>138000</v>
      </c>
      <c r="T895" s="173">
        <v>10</v>
      </c>
      <c r="U895" s="173">
        <v>1</v>
      </c>
      <c r="V895" s="173">
        <v>5</v>
      </c>
      <c r="W895" s="211"/>
      <c r="X895" s="173">
        <v>0</v>
      </c>
      <c r="Y895" s="175">
        <v>0</v>
      </c>
      <c r="Z895" s="174">
        <f>S895*R895*K895*EXP(-Definitions!$E$4*tidycapex!V895)*U895</f>
        <v>8832000</v>
      </c>
      <c r="AA895" s="174">
        <f>CEILING(Z895/Definitions!$F$10,10)</f>
        <v>173180</v>
      </c>
      <c r="AB895" s="176">
        <v>2</v>
      </c>
      <c r="AC895" s="177" t="s">
        <v>421</v>
      </c>
      <c r="AD895" s="177" t="s">
        <v>323</v>
      </c>
    </row>
    <row r="896" spans="1:30" s="8" customFormat="1" ht="24" x14ac:dyDescent="0.25">
      <c r="A896" s="170">
        <v>698</v>
      </c>
      <c r="B896" s="171" t="s">
        <v>423</v>
      </c>
      <c r="C896" s="171" t="s">
        <v>60</v>
      </c>
      <c r="D896" s="172">
        <v>2</v>
      </c>
      <c r="E896" s="171" t="s">
        <v>249</v>
      </c>
      <c r="F896" s="171" t="s">
        <v>138</v>
      </c>
      <c r="G896" s="171" t="s">
        <v>211</v>
      </c>
      <c r="H896" s="171" t="s">
        <v>212</v>
      </c>
      <c r="I896" s="171" t="s">
        <v>138</v>
      </c>
      <c r="J896" s="173">
        <v>2009</v>
      </c>
      <c r="K896" s="174">
        <v>64</v>
      </c>
      <c r="L896" s="211"/>
      <c r="M896" s="173" t="s">
        <v>321</v>
      </c>
      <c r="N896" s="173">
        <v>0</v>
      </c>
      <c r="O896" s="173">
        <v>1</v>
      </c>
      <c r="P896" s="173">
        <v>1</v>
      </c>
      <c r="Q896" s="173">
        <v>8</v>
      </c>
      <c r="R896" s="173">
        <v>1</v>
      </c>
      <c r="S896" s="175">
        <v>138000</v>
      </c>
      <c r="T896" s="173">
        <v>10</v>
      </c>
      <c r="U896" s="173">
        <v>1</v>
      </c>
      <c r="V896" s="173">
        <v>15</v>
      </c>
      <c r="W896" s="211"/>
      <c r="X896" s="173">
        <v>0</v>
      </c>
      <c r="Y896" s="175">
        <v>0</v>
      </c>
      <c r="Z896" s="174">
        <f>S896*R896*K896*EXP(-Definitions!$E$4*tidycapex!V896)*U896</f>
        <v>8832000</v>
      </c>
      <c r="AA896" s="174">
        <f>CEILING(Z896/Definitions!$F$10,10)</f>
        <v>173180</v>
      </c>
      <c r="AB896" s="176">
        <v>2</v>
      </c>
      <c r="AC896" s="177" t="s">
        <v>421</v>
      </c>
      <c r="AD896" s="177" t="s">
        <v>422</v>
      </c>
    </row>
    <row r="897" spans="1:30" s="8" customFormat="1" ht="24" x14ac:dyDescent="0.25">
      <c r="A897" s="170">
        <v>698</v>
      </c>
      <c r="B897" s="171" t="s">
        <v>423</v>
      </c>
      <c r="C897" s="171" t="s">
        <v>60</v>
      </c>
      <c r="D897" s="172">
        <v>2</v>
      </c>
      <c r="E897" s="171" t="s">
        <v>249</v>
      </c>
      <c r="F897" s="171" t="s">
        <v>138</v>
      </c>
      <c r="G897" s="171" t="s">
        <v>211</v>
      </c>
      <c r="H897" s="171" t="s">
        <v>212</v>
      </c>
      <c r="I897" s="171" t="s">
        <v>138</v>
      </c>
      <c r="J897" s="173">
        <v>2009</v>
      </c>
      <c r="K897" s="174">
        <v>64</v>
      </c>
      <c r="L897" s="211"/>
      <c r="M897" s="173" t="s">
        <v>321</v>
      </c>
      <c r="N897" s="173">
        <v>0</v>
      </c>
      <c r="O897" s="173">
        <v>1</v>
      </c>
      <c r="P897" s="173">
        <v>1</v>
      </c>
      <c r="Q897" s="173">
        <v>8</v>
      </c>
      <c r="R897" s="173">
        <v>1</v>
      </c>
      <c r="S897" s="175">
        <v>138000</v>
      </c>
      <c r="T897" s="173">
        <v>10</v>
      </c>
      <c r="U897" s="173">
        <v>1</v>
      </c>
      <c r="V897" s="173">
        <v>25</v>
      </c>
      <c r="W897" s="211"/>
      <c r="X897" s="173">
        <v>0</v>
      </c>
      <c r="Y897" s="175">
        <v>0</v>
      </c>
      <c r="Z897" s="174">
        <f>S897*R897*K897*EXP(-Definitions!$E$4*tidycapex!V897)*U897</f>
        <v>8832000</v>
      </c>
      <c r="AA897" s="174">
        <f>CEILING(Z897/Definitions!$F$10,10)</f>
        <v>173180</v>
      </c>
      <c r="AB897" s="176">
        <v>2</v>
      </c>
      <c r="AC897" s="177" t="s">
        <v>421</v>
      </c>
      <c r="AD897" s="177" t="s">
        <v>422</v>
      </c>
    </row>
    <row r="898" spans="1:30" s="8" customFormat="1" ht="60" x14ac:dyDescent="0.25">
      <c r="A898" s="170">
        <v>699</v>
      </c>
      <c r="B898" s="171" t="s">
        <v>560</v>
      </c>
      <c r="C898" s="171" t="s">
        <v>60</v>
      </c>
      <c r="D898" s="172">
        <v>1</v>
      </c>
      <c r="E898" s="171" t="s">
        <v>249</v>
      </c>
      <c r="F898" s="171" t="s">
        <v>138</v>
      </c>
      <c r="G898" s="171" t="s">
        <v>217</v>
      </c>
      <c r="H898" s="171" t="s">
        <v>218</v>
      </c>
      <c r="I898" s="171" t="s">
        <v>138</v>
      </c>
      <c r="J898" s="173">
        <v>2009</v>
      </c>
      <c r="K898" s="174">
        <v>1265</v>
      </c>
      <c r="L898" s="211"/>
      <c r="M898" s="173" t="s">
        <v>139</v>
      </c>
      <c r="N898" s="173">
        <v>3</v>
      </c>
      <c r="O898" s="173">
        <v>2</v>
      </c>
      <c r="P898" s="173">
        <v>1</v>
      </c>
      <c r="Q898" s="173">
        <v>5</v>
      </c>
      <c r="R898" s="173">
        <v>1</v>
      </c>
      <c r="S898" s="175">
        <v>1000</v>
      </c>
      <c r="T898" s="173">
        <v>25</v>
      </c>
      <c r="U898" s="173">
        <v>1</v>
      </c>
      <c r="V898" s="173">
        <v>0</v>
      </c>
      <c r="W898" s="211"/>
      <c r="X898" s="173">
        <v>0</v>
      </c>
      <c r="Y898" s="175">
        <v>0</v>
      </c>
      <c r="Z898" s="174">
        <f>S898*R898*K898*EXP(-Definitions!$E$4*tidycapex!V898)*U898</f>
        <v>1265000</v>
      </c>
      <c r="AA898" s="174">
        <f>CEILING(Z898/Definitions!$F$10,10)</f>
        <v>24810</v>
      </c>
      <c r="AB898" s="176">
        <v>2</v>
      </c>
      <c r="AC898" s="177" t="s">
        <v>219</v>
      </c>
      <c r="AD898" s="177" t="s">
        <v>220</v>
      </c>
    </row>
    <row r="899" spans="1:30" s="8" customFormat="1" ht="72" x14ac:dyDescent="0.25">
      <c r="A899" s="170">
        <v>700</v>
      </c>
      <c r="B899" s="171" t="s">
        <v>221</v>
      </c>
      <c r="C899" s="171" t="s">
        <v>60</v>
      </c>
      <c r="D899" s="172">
        <v>1</v>
      </c>
      <c r="E899" s="171" t="s">
        <v>249</v>
      </c>
      <c r="F899" s="171" t="s">
        <v>138</v>
      </c>
      <c r="G899" s="171" t="s">
        <v>217</v>
      </c>
      <c r="H899" s="171" t="s">
        <v>218</v>
      </c>
      <c r="I899" s="171" t="s">
        <v>138</v>
      </c>
      <c r="J899" s="173">
        <v>2009</v>
      </c>
      <c r="K899" s="174">
        <v>1265</v>
      </c>
      <c r="L899" s="211"/>
      <c r="M899" s="173" t="s">
        <v>139</v>
      </c>
      <c r="N899" s="173">
        <v>3</v>
      </c>
      <c r="O899" s="173">
        <v>2</v>
      </c>
      <c r="P899" s="173">
        <v>1</v>
      </c>
      <c r="Q899" s="173">
        <v>5</v>
      </c>
      <c r="R899" s="173">
        <v>1</v>
      </c>
      <c r="S899" s="175">
        <v>2000</v>
      </c>
      <c r="T899" s="173">
        <v>25</v>
      </c>
      <c r="U899" s="173">
        <v>1</v>
      </c>
      <c r="V899" s="173">
        <v>0</v>
      </c>
      <c r="W899" s="211"/>
      <c r="X899" s="173">
        <v>0</v>
      </c>
      <c r="Y899" s="175">
        <v>0</v>
      </c>
      <c r="Z899" s="174">
        <f>S899*R899*K899*EXP(-Definitions!$E$4*tidycapex!V899)*U899</f>
        <v>2530000</v>
      </c>
      <c r="AA899" s="174">
        <f>CEILING(Z899/Definitions!$F$10,10)</f>
        <v>49610</v>
      </c>
      <c r="AB899" s="176">
        <v>2</v>
      </c>
      <c r="AC899" s="177" t="s">
        <v>552</v>
      </c>
      <c r="AD899" s="177" t="s">
        <v>222</v>
      </c>
    </row>
    <row r="900" spans="1:30" s="8" customFormat="1" ht="36" x14ac:dyDescent="0.25">
      <c r="A900" s="170">
        <v>701</v>
      </c>
      <c r="B900" s="171" t="s">
        <v>223</v>
      </c>
      <c r="C900" s="171" t="s">
        <v>60</v>
      </c>
      <c r="D900" s="172">
        <v>1</v>
      </c>
      <c r="E900" s="171" t="s">
        <v>249</v>
      </c>
      <c r="F900" s="171" t="s">
        <v>138</v>
      </c>
      <c r="G900" s="171" t="s">
        <v>195</v>
      </c>
      <c r="H900" s="171" t="s">
        <v>196</v>
      </c>
      <c r="I900" s="171" t="s">
        <v>138</v>
      </c>
      <c r="J900" s="173">
        <v>2009</v>
      </c>
      <c r="K900" s="174">
        <v>99</v>
      </c>
      <c r="L900" s="211"/>
      <c r="M900" s="173" t="s">
        <v>139</v>
      </c>
      <c r="N900" s="173">
        <v>4</v>
      </c>
      <c r="O900" s="173">
        <v>3</v>
      </c>
      <c r="P900" s="173">
        <v>1</v>
      </c>
      <c r="Q900" s="173">
        <v>4</v>
      </c>
      <c r="R900" s="173">
        <v>1</v>
      </c>
      <c r="S900" s="175">
        <v>2000</v>
      </c>
      <c r="T900" s="173">
        <v>0</v>
      </c>
      <c r="U900" s="173">
        <v>1</v>
      </c>
      <c r="V900" s="173">
        <v>0</v>
      </c>
      <c r="W900" s="211"/>
      <c r="X900" s="173">
        <v>0</v>
      </c>
      <c r="Y900" s="175">
        <v>0</v>
      </c>
      <c r="Z900" s="174">
        <f>S900*R900*K900*EXP(-Definitions!$E$4*tidycapex!V900)*U900</f>
        <v>198000</v>
      </c>
      <c r="AA900" s="174">
        <f>CEILING(Z900/Definitions!$F$10,10)</f>
        <v>3890</v>
      </c>
      <c r="AB900" s="176">
        <v>1</v>
      </c>
      <c r="AC900" s="177" t="s">
        <v>562</v>
      </c>
      <c r="AD900" s="177" t="s">
        <v>563</v>
      </c>
    </row>
    <row r="901" spans="1:30" s="8" customFormat="1" ht="36" x14ac:dyDescent="0.25">
      <c r="A901" s="170">
        <v>702</v>
      </c>
      <c r="B901" s="171" t="s">
        <v>224</v>
      </c>
      <c r="C901" s="171" t="s">
        <v>60</v>
      </c>
      <c r="D901" s="172" t="s">
        <v>225</v>
      </c>
      <c r="E901" s="171" t="s">
        <v>249</v>
      </c>
      <c r="F901" s="171" t="s">
        <v>138</v>
      </c>
      <c r="G901" s="171" t="s">
        <v>226</v>
      </c>
      <c r="H901" s="171" t="s">
        <v>226</v>
      </c>
      <c r="I901" s="171" t="s">
        <v>138</v>
      </c>
      <c r="J901" s="173">
        <v>2009</v>
      </c>
      <c r="K901" s="174">
        <v>845</v>
      </c>
      <c r="L901" s="211"/>
      <c r="M901" s="173" t="s">
        <v>139</v>
      </c>
      <c r="N901" s="173">
        <v>3</v>
      </c>
      <c r="O901" s="173">
        <v>1</v>
      </c>
      <c r="P901" s="173">
        <v>1</v>
      </c>
      <c r="Q901" s="173">
        <v>1</v>
      </c>
      <c r="R901" s="173">
        <v>1</v>
      </c>
      <c r="S901" s="175">
        <v>2800</v>
      </c>
      <c r="T901" s="173">
        <v>50</v>
      </c>
      <c r="U901" s="173">
        <v>0</v>
      </c>
      <c r="V901" s="173">
        <v>0</v>
      </c>
      <c r="W901" s="211"/>
      <c r="X901" s="173">
        <v>1</v>
      </c>
      <c r="Y901" s="175">
        <v>12100</v>
      </c>
      <c r="Z901" s="174">
        <f>S901*R901*K901*EXP(-Definitions!$E$4*tidycapex!V901)*U901</f>
        <v>0</v>
      </c>
      <c r="AA901" s="174">
        <f>CEILING(Z901/Definitions!$F$10,10)</f>
        <v>0</v>
      </c>
      <c r="AB901" s="176">
        <v>0</v>
      </c>
      <c r="AC901" s="177" t="s">
        <v>564</v>
      </c>
      <c r="AD901" s="177" t="s">
        <v>565</v>
      </c>
    </row>
    <row r="902" spans="1:30" s="8" customFormat="1" ht="108" x14ac:dyDescent="0.25">
      <c r="A902" s="170">
        <v>703</v>
      </c>
      <c r="B902" s="171" t="s">
        <v>233</v>
      </c>
      <c r="C902" s="171" t="s">
        <v>60</v>
      </c>
      <c r="D902" s="172" t="s">
        <v>225</v>
      </c>
      <c r="E902" s="171" t="s">
        <v>249</v>
      </c>
      <c r="F902" s="171" t="s">
        <v>138</v>
      </c>
      <c r="G902" s="171" t="s">
        <v>364</v>
      </c>
      <c r="H902" s="171" t="s">
        <v>364</v>
      </c>
      <c r="I902" s="171" t="s">
        <v>138</v>
      </c>
      <c r="J902" s="173">
        <v>2009</v>
      </c>
      <c r="K902" s="174">
        <v>1</v>
      </c>
      <c r="L902" s="211"/>
      <c r="M902" s="173" t="s">
        <v>236</v>
      </c>
      <c r="N902" s="173">
        <v>3</v>
      </c>
      <c r="O902" s="173">
        <v>2</v>
      </c>
      <c r="P902" s="173">
        <v>1</v>
      </c>
      <c r="Q902" s="173">
        <v>5</v>
      </c>
      <c r="R902" s="173">
        <v>1</v>
      </c>
      <c r="S902" s="175">
        <v>1533300</v>
      </c>
      <c r="T902" s="173">
        <v>0</v>
      </c>
      <c r="U902" s="173">
        <v>1</v>
      </c>
      <c r="V902" s="173">
        <v>0</v>
      </c>
      <c r="W902" s="211"/>
      <c r="X902" s="173">
        <v>0</v>
      </c>
      <c r="Y902" s="175">
        <v>0</v>
      </c>
      <c r="Z902" s="174">
        <f>S902*R902*K902*EXP(-Definitions!$E$4*tidycapex!V902)*U902</f>
        <v>1533300</v>
      </c>
      <c r="AA902" s="174">
        <f>CEILING(Z902/Definitions!$F$10,10)</f>
        <v>30070</v>
      </c>
      <c r="AB902" s="176">
        <v>1</v>
      </c>
      <c r="AC902" s="177" t="s">
        <v>628</v>
      </c>
      <c r="AD902" s="177" t="s">
        <v>628</v>
      </c>
    </row>
    <row r="903" spans="1:30" s="8" customFormat="1" ht="24" x14ac:dyDescent="0.25">
      <c r="A903" s="170">
        <v>704</v>
      </c>
      <c r="B903" s="171" t="s">
        <v>238</v>
      </c>
      <c r="C903" s="171" t="s">
        <v>60</v>
      </c>
      <c r="D903" s="172" t="s">
        <v>236</v>
      </c>
      <c r="E903" s="171" t="s">
        <v>249</v>
      </c>
      <c r="F903" s="171" t="s">
        <v>138</v>
      </c>
      <c r="G903" s="171" t="s">
        <v>239</v>
      </c>
      <c r="H903" s="171" t="s">
        <v>524</v>
      </c>
      <c r="I903" s="171" t="s">
        <v>138</v>
      </c>
      <c r="J903" s="173">
        <v>2009</v>
      </c>
      <c r="K903" s="174">
        <v>1</v>
      </c>
      <c r="L903" s="211"/>
      <c r="M903" s="173" t="s">
        <v>236</v>
      </c>
      <c r="N903" s="173">
        <v>0</v>
      </c>
      <c r="O903" s="173">
        <v>1</v>
      </c>
      <c r="P903" s="173">
        <v>1</v>
      </c>
      <c r="Q903" s="173">
        <v>9</v>
      </c>
      <c r="R903" s="173">
        <v>1</v>
      </c>
      <c r="S903" s="175">
        <v>1686700</v>
      </c>
      <c r="T903" s="173">
        <v>0</v>
      </c>
      <c r="U903" s="173">
        <v>1</v>
      </c>
      <c r="V903" s="173">
        <v>0</v>
      </c>
      <c r="W903" s="211"/>
      <c r="X903" s="173">
        <v>0</v>
      </c>
      <c r="Y903" s="175">
        <v>0</v>
      </c>
      <c r="Z903" s="174">
        <f>S903*R903*K903*EXP(-Definitions!$E$4*tidycapex!V903)*U903</f>
        <v>1686700</v>
      </c>
      <c r="AA903" s="174">
        <f>CEILING(Z903/Definitions!$F$10,10)</f>
        <v>33080</v>
      </c>
      <c r="AB903" s="176">
        <v>1</v>
      </c>
      <c r="AC903" s="177" t="s">
        <v>240</v>
      </c>
      <c r="AD903" s="177" t="s">
        <v>241</v>
      </c>
    </row>
    <row r="904" spans="1:30" s="8" customFormat="1" ht="36" x14ac:dyDescent="0.25">
      <c r="A904" s="170">
        <v>705</v>
      </c>
      <c r="B904" s="171" t="s">
        <v>242</v>
      </c>
      <c r="C904" s="171" t="s">
        <v>60</v>
      </c>
      <c r="D904" s="172" t="s">
        <v>236</v>
      </c>
      <c r="E904" s="171" t="s">
        <v>249</v>
      </c>
      <c r="F904" s="171" t="s">
        <v>138</v>
      </c>
      <c r="G904" s="171" t="s">
        <v>243</v>
      </c>
      <c r="H904" s="171" t="s">
        <v>524</v>
      </c>
      <c r="I904" s="171" t="s">
        <v>138</v>
      </c>
      <c r="J904" s="173">
        <v>2009</v>
      </c>
      <c r="K904" s="174">
        <v>1</v>
      </c>
      <c r="L904" s="211"/>
      <c r="M904" s="173" t="s">
        <v>236</v>
      </c>
      <c r="N904" s="173">
        <v>0</v>
      </c>
      <c r="O904" s="173">
        <v>1</v>
      </c>
      <c r="P904" s="173">
        <v>1</v>
      </c>
      <c r="Q904" s="173">
        <v>9</v>
      </c>
      <c r="R904" s="173">
        <v>1</v>
      </c>
      <c r="S904" s="175">
        <v>1855300</v>
      </c>
      <c r="T904" s="173">
        <v>0</v>
      </c>
      <c r="U904" s="173">
        <v>1</v>
      </c>
      <c r="V904" s="173">
        <v>0</v>
      </c>
      <c r="W904" s="211"/>
      <c r="X904" s="173">
        <v>0</v>
      </c>
      <c r="Y904" s="175">
        <v>0</v>
      </c>
      <c r="Z904" s="174">
        <f>S904*R904*K904*EXP(-Definitions!$E$4*tidycapex!V904)*U904</f>
        <v>1855300</v>
      </c>
      <c r="AA904" s="174">
        <f>CEILING(Z904/Definitions!$F$10,10)</f>
        <v>36380</v>
      </c>
      <c r="AB904" s="176">
        <v>1</v>
      </c>
      <c r="AC904" s="177" t="s">
        <v>244</v>
      </c>
      <c r="AD904" s="177" t="s">
        <v>567</v>
      </c>
    </row>
    <row r="905" spans="1:30" s="8" customFormat="1" ht="48" x14ac:dyDescent="0.25">
      <c r="A905" s="170">
        <v>706</v>
      </c>
      <c r="B905" s="171" t="s">
        <v>245</v>
      </c>
      <c r="C905" s="171" t="s">
        <v>60</v>
      </c>
      <c r="D905" s="172" t="s">
        <v>236</v>
      </c>
      <c r="E905" s="171" t="s">
        <v>249</v>
      </c>
      <c r="F905" s="171" t="s">
        <v>138</v>
      </c>
      <c r="G905" s="171" t="s">
        <v>246</v>
      </c>
      <c r="H905" s="171" t="s">
        <v>524</v>
      </c>
      <c r="I905" s="171" t="s">
        <v>138</v>
      </c>
      <c r="J905" s="173">
        <v>2009</v>
      </c>
      <c r="K905" s="174">
        <v>1</v>
      </c>
      <c r="L905" s="211"/>
      <c r="M905" s="173" t="s">
        <v>236</v>
      </c>
      <c r="N905" s="173">
        <v>0</v>
      </c>
      <c r="O905" s="173">
        <v>1</v>
      </c>
      <c r="P905" s="173">
        <v>1</v>
      </c>
      <c r="Q905" s="173">
        <v>9</v>
      </c>
      <c r="R905" s="173">
        <v>1</v>
      </c>
      <c r="S905" s="175">
        <v>1020500</v>
      </c>
      <c r="T905" s="173">
        <v>0</v>
      </c>
      <c r="U905" s="173">
        <v>1</v>
      </c>
      <c r="V905" s="173">
        <v>0</v>
      </c>
      <c r="W905" s="211"/>
      <c r="X905" s="173">
        <v>0</v>
      </c>
      <c r="Y905" s="175">
        <v>0</v>
      </c>
      <c r="Z905" s="174">
        <f>S905*R905*K905*EXP(-Definitions!$E$4*tidycapex!V905)*U905</f>
        <v>1020500</v>
      </c>
      <c r="AA905" s="174">
        <f>CEILING(Z905/Definitions!$F$10,10)</f>
        <v>20010</v>
      </c>
      <c r="AB905" s="176">
        <v>1</v>
      </c>
      <c r="AC905" s="177" t="s">
        <v>247</v>
      </c>
      <c r="AD905" s="177" t="s">
        <v>568</v>
      </c>
    </row>
    <row r="906" spans="1:30" s="8" customFormat="1" ht="96" x14ac:dyDescent="0.25">
      <c r="A906" s="170">
        <v>707</v>
      </c>
      <c r="B906" s="171" t="s">
        <v>252</v>
      </c>
      <c r="C906" s="171" t="s">
        <v>61</v>
      </c>
      <c r="D906" s="172">
        <v>1</v>
      </c>
      <c r="E906" s="171" t="s">
        <v>194</v>
      </c>
      <c r="F906" s="171" t="s">
        <v>482</v>
      </c>
      <c r="G906" s="171" t="s">
        <v>364</v>
      </c>
      <c r="H906" s="171" t="s">
        <v>364</v>
      </c>
      <c r="I906" s="171" t="s">
        <v>440</v>
      </c>
      <c r="J906" s="173">
        <v>2006</v>
      </c>
      <c r="K906" s="174">
        <v>350</v>
      </c>
      <c r="L906" s="211"/>
      <c r="M906" s="173" t="s">
        <v>139</v>
      </c>
      <c r="N906" s="173">
        <v>0</v>
      </c>
      <c r="O906" s="173">
        <v>1</v>
      </c>
      <c r="P906" s="173">
        <v>1</v>
      </c>
      <c r="Q906" s="173">
        <v>5</v>
      </c>
      <c r="R906" s="173">
        <v>1</v>
      </c>
      <c r="S906" s="175">
        <v>5000</v>
      </c>
      <c r="T906" s="173">
        <v>0</v>
      </c>
      <c r="U906" s="173">
        <v>1</v>
      </c>
      <c r="V906" s="173">
        <v>2</v>
      </c>
      <c r="W906" s="211"/>
      <c r="X906" s="173">
        <v>1</v>
      </c>
      <c r="Y906" s="175">
        <v>8900</v>
      </c>
      <c r="Z906" s="174">
        <f>S906*R906*K906*EXP(-Definitions!$E$4*tidycapex!V906)*U906</f>
        <v>1750000</v>
      </c>
      <c r="AA906" s="174">
        <f>CEILING(Z906/Definitions!$F$10,10)</f>
        <v>34320</v>
      </c>
      <c r="AB906" s="176">
        <v>1</v>
      </c>
      <c r="AC906" s="177" t="s">
        <v>441</v>
      </c>
      <c r="AD906" s="177" t="s">
        <v>441</v>
      </c>
    </row>
    <row r="907" spans="1:30" s="8" customFormat="1" ht="24" x14ac:dyDescent="0.25">
      <c r="A907" s="170">
        <v>708</v>
      </c>
      <c r="B907" s="171" t="s">
        <v>238</v>
      </c>
      <c r="C907" s="171" t="s">
        <v>61</v>
      </c>
      <c r="D907" s="172" t="s">
        <v>236</v>
      </c>
      <c r="E907" s="171" t="s">
        <v>194</v>
      </c>
      <c r="F907" s="171" t="s">
        <v>482</v>
      </c>
      <c r="G907" s="171" t="s">
        <v>239</v>
      </c>
      <c r="H907" s="171" t="s">
        <v>524</v>
      </c>
      <c r="I907" s="171" t="s">
        <v>440</v>
      </c>
      <c r="J907" s="173">
        <v>2006</v>
      </c>
      <c r="K907" s="174">
        <v>1</v>
      </c>
      <c r="L907" s="211"/>
      <c r="M907" s="173" t="s">
        <v>236</v>
      </c>
      <c r="N907" s="173">
        <v>0</v>
      </c>
      <c r="O907" s="173">
        <v>1</v>
      </c>
      <c r="P907" s="173">
        <v>1</v>
      </c>
      <c r="Q907" s="173">
        <v>9</v>
      </c>
      <c r="R907" s="173">
        <v>1</v>
      </c>
      <c r="S907" s="175">
        <v>175000</v>
      </c>
      <c r="T907" s="173">
        <v>0</v>
      </c>
      <c r="U907" s="173">
        <v>1</v>
      </c>
      <c r="V907" s="173">
        <v>2</v>
      </c>
      <c r="W907" s="211"/>
      <c r="X907" s="173">
        <v>0</v>
      </c>
      <c r="Y907" s="175">
        <v>0</v>
      </c>
      <c r="Z907" s="174">
        <f>S907*R907*K907*EXP(-Definitions!$E$4*tidycapex!V907)*U907</f>
        <v>175000</v>
      </c>
      <c r="AA907" s="174">
        <f>CEILING(Z907/Definitions!$F$10,10)</f>
        <v>3440</v>
      </c>
      <c r="AB907" s="176">
        <v>1</v>
      </c>
      <c r="AC907" s="177" t="s">
        <v>240</v>
      </c>
      <c r="AD907" s="177" t="s">
        <v>241</v>
      </c>
    </row>
    <row r="908" spans="1:30" s="8" customFormat="1" ht="36" x14ac:dyDescent="0.25">
      <c r="A908" s="170">
        <v>709</v>
      </c>
      <c r="B908" s="171" t="s">
        <v>242</v>
      </c>
      <c r="C908" s="171" t="s">
        <v>61</v>
      </c>
      <c r="D908" s="172" t="s">
        <v>236</v>
      </c>
      <c r="E908" s="171" t="s">
        <v>194</v>
      </c>
      <c r="F908" s="171" t="s">
        <v>482</v>
      </c>
      <c r="G908" s="171" t="s">
        <v>243</v>
      </c>
      <c r="H908" s="171" t="s">
        <v>524</v>
      </c>
      <c r="I908" s="171" t="s">
        <v>440</v>
      </c>
      <c r="J908" s="173">
        <v>2006</v>
      </c>
      <c r="K908" s="174">
        <v>1</v>
      </c>
      <c r="L908" s="211"/>
      <c r="M908" s="173" t="s">
        <v>236</v>
      </c>
      <c r="N908" s="173">
        <v>0</v>
      </c>
      <c r="O908" s="173">
        <v>1</v>
      </c>
      <c r="P908" s="173">
        <v>1</v>
      </c>
      <c r="Q908" s="173">
        <v>9</v>
      </c>
      <c r="R908" s="173">
        <v>1</v>
      </c>
      <c r="S908" s="175">
        <v>192500</v>
      </c>
      <c r="T908" s="173">
        <v>0</v>
      </c>
      <c r="U908" s="173">
        <v>1</v>
      </c>
      <c r="V908" s="173">
        <v>2</v>
      </c>
      <c r="W908" s="211"/>
      <c r="X908" s="173">
        <v>0</v>
      </c>
      <c r="Y908" s="175">
        <v>0</v>
      </c>
      <c r="Z908" s="174">
        <f>S908*R908*K908*EXP(-Definitions!$E$4*tidycapex!V908)*U908</f>
        <v>192500</v>
      </c>
      <c r="AA908" s="174">
        <f>CEILING(Z908/Definitions!$F$10,10)</f>
        <v>3780</v>
      </c>
      <c r="AB908" s="176">
        <v>1</v>
      </c>
      <c r="AC908" s="177" t="s">
        <v>244</v>
      </c>
      <c r="AD908" s="177" t="s">
        <v>567</v>
      </c>
    </row>
    <row r="909" spans="1:30" s="8" customFormat="1" ht="48" x14ac:dyDescent="0.25">
      <c r="A909" s="170">
        <v>710</v>
      </c>
      <c r="B909" s="171" t="s">
        <v>245</v>
      </c>
      <c r="C909" s="171" t="s">
        <v>61</v>
      </c>
      <c r="D909" s="172" t="s">
        <v>236</v>
      </c>
      <c r="E909" s="171" t="s">
        <v>194</v>
      </c>
      <c r="F909" s="171" t="s">
        <v>482</v>
      </c>
      <c r="G909" s="171" t="s">
        <v>246</v>
      </c>
      <c r="H909" s="171" t="s">
        <v>524</v>
      </c>
      <c r="I909" s="171" t="s">
        <v>440</v>
      </c>
      <c r="J909" s="173">
        <v>2006</v>
      </c>
      <c r="K909" s="174">
        <v>1</v>
      </c>
      <c r="L909" s="211"/>
      <c r="M909" s="173" t="s">
        <v>236</v>
      </c>
      <c r="N909" s="173">
        <v>0</v>
      </c>
      <c r="O909" s="173">
        <v>1</v>
      </c>
      <c r="P909" s="173">
        <v>1</v>
      </c>
      <c r="Q909" s="173">
        <v>9</v>
      </c>
      <c r="R909" s="173">
        <v>1</v>
      </c>
      <c r="S909" s="175">
        <v>105900</v>
      </c>
      <c r="T909" s="173">
        <v>0</v>
      </c>
      <c r="U909" s="173">
        <v>1</v>
      </c>
      <c r="V909" s="173">
        <v>2</v>
      </c>
      <c r="W909" s="211"/>
      <c r="X909" s="173">
        <v>0</v>
      </c>
      <c r="Y909" s="175">
        <v>0</v>
      </c>
      <c r="Z909" s="174">
        <f>S909*R909*K909*EXP(-Definitions!$E$4*tidycapex!V909)*U909</f>
        <v>105900</v>
      </c>
      <c r="AA909" s="174">
        <f>CEILING(Z909/Definitions!$F$10,10)</f>
        <v>2080</v>
      </c>
      <c r="AB909" s="176">
        <v>1</v>
      </c>
      <c r="AC909" s="177" t="s">
        <v>247</v>
      </c>
      <c r="AD909" s="177" t="s">
        <v>568</v>
      </c>
    </row>
    <row r="910" spans="1:30" s="8" customFormat="1" ht="60" x14ac:dyDescent="0.25">
      <c r="A910" s="170">
        <v>711</v>
      </c>
      <c r="B910" s="171" t="s">
        <v>262</v>
      </c>
      <c r="C910" s="171" t="s">
        <v>14</v>
      </c>
      <c r="D910" s="172">
        <v>1</v>
      </c>
      <c r="E910" s="171" t="s">
        <v>249</v>
      </c>
      <c r="F910" s="171" t="s">
        <v>142</v>
      </c>
      <c r="G910" s="171" t="s">
        <v>578</v>
      </c>
      <c r="H910" s="171" t="s">
        <v>257</v>
      </c>
      <c r="I910" s="171" t="s">
        <v>142</v>
      </c>
      <c r="J910" s="173">
        <v>2006</v>
      </c>
      <c r="K910" s="174">
        <v>27390</v>
      </c>
      <c r="L910" s="211"/>
      <c r="M910" s="173" t="s">
        <v>139</v>
      </c>
      <c r="N910" s="173">
        <v>0</v>
      </c>
      <c r="O910" s="173">
        <v>1</v>
      </c>
      <c r="P910" s="173">
        <v>0</v>
      </c>
      <c r="Q910" s="173">
        <v>5</v>
      </c>
      <c r="R910" s="173">
        <v>1</v>
      </c>
      <c r="S910" s="175">
        <v>4000</v>
      </c>
      <c r="T910" s="173">
        <v>0</v>
      </c>
      <c r="U910" s="173">
        <v>0.25</v>
      </c>
      <c r="V910" s="173">
        <v>0</v>
      </c>
      <c r="W910" s="211"/>
      <c r="X910" s="173">
        <v>0</v>
      </c>
      <c r="Y910" s="175">
        <v>537350</v>
      </c>
      <c r="Z910" s="174">
        <f>S910*R910*K910*EXP(-Definitions!$E$4*tidycapex!V910)*U910</f>
        <v>27390000</v>
      </c>
      <c r="AA910" s="174">
        <f>CEILING(Z910/Definitions!$F$10,10)</f>
        <v>537060</v>
      </c>
      <c r="AB910" s="176">
        <v>2</v>
      </c>
      <c r="AC910" s="177" t="s">
        <v>354</v>
      </c>
      <c r="AD910" s="177" t="s">
        <v>264</v>
      </c>
    </row>
    <row r="911" spans="1:30" s="8" customFormat="1" ht="24" x14ac:dyDescent="0.25">
      <c r="A911" s="170">
        <v>712</v>
      </c>
      <c r="B911" s="171" t="s">
        <v>368</v>
      </c>
      <c r="C911" s="171" t="s">
        <v>14</v>
      </c>
      <c r="D911" s="172">
        <v>1</v>
      </c>
      <c r="E911" s="171" t="s">
        <v>249</v>
      </c>
      <c r="F911" s="171" t="s">
        <v>142</v>
      </c>
      <c r="G911" s="171" t="s">
        <v>226</v>
      </c>
      <c r="H911" s="171" t="s">
        <v>226</v>
      </c>
      <c r="I911" s="171" t="s">
        <v>142</v>
      </c>
      <c r="J911" s="173">
        <v>2006</v>
      </c>
      <c r="K911" s="174">
        <v>27390</v>
      </c>
      <c r="L911" s="211"/>
      <c r="M911" s="173" t="s">
        <v>139</v>
      </c>
      <c r="N911" s="173">
        <v>3</v>
      </c>
      <c r="O911" s="173">
        <v>1</v>
      </c>
      <c r="P911" s="173">
        <v>1</v>
      </c>
      <c r="Q911" s="173">
        <v>5</v>
      </c>
      <c r="R911" s="173">
        <v>0.03</v>
      </c>
      <c r="S911" s="175">
        <v>2000</v>
      </c>
      <c r="T911" s="173">
        <v>25</v>
      </c>
      <c r="U911" s="173">
        <v>1</v>
      </c>
      <c r="V911" s="173">
        <v>0</v>
      </c>
      <c r="W911" s="211"/>
      <c r="X911" s="173">
        <v>0</v>
      </c>
      <c r="Y911" s="175">
        <v>0</v>
      </c>
      <c r="Z911" s="174">
        <f>S911*R911*K911*EXP(-Definitions!$E$4*tidycapex!V911)*U911</f>
        <v>1643400</v>
      </c>
      <c r="AA911" s="174">
        <f>CEILING(Z911/Definitions!$F$10,10)</f>
        <v>32230</v>
      </c>
      <c r="AB911" s="176">
        <v>1</v>
      </c>
      <c r="AC911" s="177" t="s">
        <v>600</v>
      </c>
      <c r="AD911" s="177" t="s">
        <v>601</v>
      </c>
    </row>
    <row r="912" spans="1:30" s="8" customFormat="1" ht="48" x14ac:dyDescent="0.25">
      <c r="A912" s="170">
        <v>712</v>
      </c>
      <c r="B912" s="171" t="s">
        <v>368</v>
      </c>
      <c r="C912" s="171" t="s">
        <v>14</v>
      </c>
      <c r="D912" s="172">
        <v>1</v>
      </c>
      <c r="E912" s="171" t="s">
        <v>249</v>
      </c>
      <c r="F912" s="171" t="s">
        <v>142</v>
      </c>
      <c r="G912" s="171" t="s">
        <v>226</v>
      </c>
      <c r="H912" s="171" t="s">
        <v>226</v>
      </c>
      <c r="I912" s="171" t="s">
        <v>142</v>
      </c>
      <c r="J912" s="173">
        <v>2006</v>
      </c>
      <c r="K912" s="174">
        <v>27390</v>
      </c>
      <c r="L912" s="211"/>
      <c r="M912" s="173" t="s">
        <v>139</v>
      </c>
      <c r="N912" s="173">
        <v>3</v>
      </c>
      <c r="O912" s="173">
        <v>1</v>
      </c>
      <c r="P912" s="173">
        <v>1</v>
      </c>
      <c r="Q912" s="173">
        <v>5</v>
      </c>
      <c r="R912" s="173">
        <v>0.3</v>
      </c>
      <c r="S912" s="175">
        <v>2000</v>
      </c>
      <c r="T912" s="173">
        <v>25</v>
      </c>
      <c r="U912" s="173">
        <v>1</v>
      </c>
      <c r="V912" s="173">
        <v>12</v>
      </c>
      <c r="W912" s="211"/>
      <c r="X912" s="173">
        <v>1</v>
      </c>
      <c r="Y912" s="175">
        <v>89600</v>
      </c>
      <c r="Z912" s="174">
        <f>S912*R912*K912*EXP(-Definitions!$E$4*tidycapex!V912)*U912</f>
        <v>16434000</v>
      </c>
      <c r="AA912" s="174">
        <f>CEILING(Z912/Definitions!$F$10,10)</f>
        <v>322240</v>
      </c>
      <c r="AB912" s="176">
        <v>1</v>
      </c>
      <c r="AC912" s="177" t="s">
        <v>576</v>
      </c>
      <c r="AD912" s="177" t="s">
        <v>577</v>
      </c>
    </row>
    <row r="913" spans="1:30" s="8" customFormat="1" ht="48" x14ac:dyDescent="0.25">
      <c r="A913" s="170">
        <v>713</v>
      </c>
      <c r="B913" s="171" t="s">
        <v>248</v>
      </c>
      <c r="C913" s="171" t="s">
        <v>14</v>
      </c>
      <c r="D913" s="172">
        <v>1</v>
      </c>
      <c r="E913" s="171" t="s">
        <v>249</v>
      </c>
      <c r="F913" s="171" t="s">
        <v>142</v>
      </c>
      <c r="G913" s="171" t="s">
        <v>217</v>
      </c>
      <c r="H913" s="171" t="s">
        <v>218</v>
      </c>
      <c r="I913" s="171" t="s">
        <v>142</v>
      </c>
      <c r="J913" s="173">
        <v>2006</v>
      </c>
      <c r="K913" s="174">
        <v>1</v>
      </c>
      <c r="L913" s="211"/>
      <c r="M913" s="173" t="s">
        <v>236</v>
      </c>
      <c r="N913" s="173">
        <v>0</v>
      </c>
      <c r="O913" s="173">
        <v>1</v>
      </c>
      <c r="P913" s="173">
        <v>1</v>
      </c>
      <c r="Q913" s="173">
        <v>8</v>
      </c>
      <c r="R913" s="173">
        <v>1</v>
      </c>
      <c r="S913" s="175">
        <v>3134460</v>
      </c>
      <c r="T913" s="173">
        <v>25</v>
      </c>
      <c r="U913" s="173">
        <v>0</v>
      </c>
      <c r="V913" s="173">
        <v>12</v>
      </c>
      <c r="W913" s="211"/>
      <c r="X913" s="173">
        <v>1</v>
      </c>
      <c r="Y913" s="175">
        <v>61460</v>
      </c>
      <c r="Z913" s="174">
        <f>S913*R913*K913*EXP(-Definitions!$E$4*tidycapex!V913)*U913</f>
        <v>0</v>
      </c>
      <c r="AA913" s="174">
        <f>CEILING(Z913/Definitions!$F$10,10)</f>
        <v>0</v>
      </c>
      <c r="AB913" s="176">
        <v>0</v>
      </c>
      <c r="AC913" s="177" t="s">
        <v>271</v>
      </c>
      <c r="AD913" s="177" t="s">
        <v>573</v>
      </c>
    </row>
    <row r="914" spans="1:30" s="8" customFormat="1" ht="72" x14ac:dyDescent="0.25">
      <c r="A914" s="170">
        <v>714</v>
      </c>
      <c r="B914" s="171" t="s">
        <v>702</v>
      </c>
      <c r="C914" s="171" t="s">
        <v>14</v>
      </c>
      <c r="D914" s="172">
        <v>1</v>
      </c>
      <c r="E914" s="171" t="s">
        <v>249</v>
      </c>
      <c r="F914" s="171" t="s">
        <v>142</v>
      </c>
      <c r="G914" s="171" t="s">
        <v>265</v>
      </c>
      <c r="H914" s="171" t="s">
        <v>266</v>
      </c>
      <c r="I914" s="171" t="s">
        <v>142</v>
      </c>
      <c r="J914" s="173">
        <v>2006</v>
      </c>
      <c r="K914" s="174">
        <v>1</v>
      </c>
      <c r="L914" s="211"/>
      <c r="M914" s="173" t="s">
        <v>236</v>
      </c>
      <c r="N914" s="173">
        <v>0</v>
      </c>
      <c r="O914" s="173">
        <v>1</v>
      </c>
      <c r="P914" s="173">
        <v>1</v>
      </c>
      <c r="Q914" s="173">
        <v>5</v>
      </c>
      <c r="R914" s="173">
        <v>1</v>
      </c>
      <c r="S914" s="175">
        <v>3718000</v>
      </c>
      <c r="T914" s="173">
        <v>25</v>
      </c>
      <c r="U914" s="173">
        <v>0</v>
      </c>
      <c r="V914" s="173">
        <v>2</v>
      </c>
      <c r="W914" s="211"/>
      <c r="X914" s="173">
        <v>0</v>
      </c>
      <c r="Y914" s="175">
        <v>0</v>
      </c>
      <c r="Z914" s="174">
        <f>S914*R914*K914*EXP(-Definitions!$E$4*tidycapex!V914)*U914</f>
        <v>0</v>
      </c>
      <c r="AA914" s="174">
        <f>CEILING(Z914/Definitions!$F$10,10)</f>
        <v>0</v>
      </c>
      <c r="AB914" s="176">
        <v>2</v>
      </c>
      <c r="AC914" s="177" t="s">
        <v>267</v>
      </c>
      <c r="AD914" s="177" t="s">
        <v>268</v>
      </c>
    </row>
    <row r="915" spans="1:30" s="8" customFormat="1" ht="72" x14ac:dyDescent="0.25">
      <c r="A915" s="170">
        <v>714</v>
      </c>
      <c r="B915" s="171" t="s">
        <v>702</v>
      </c>
      <c r="C915" s="171" t="s">
        <v>14</v>
      </c>
      <c r="D915" s="172">
        <v>1</v>
      </c>
      <c r="E915" s="171" t="s">
        <v>249</v>
      </c>
      <c r="F915" s="171" t="s">
        <v>142</v>
      </c>
      <c r="G915" s="171" t="s">
        <v>265</v>
      </c>
      <c r="H915" s="171" t="s">
        <v>266</v>
      </c>
      <c r="I915" s="171" t="s">
        <v>142</v>
      </c>
      <c r="J915" s="173">
        <v>2006</v>
      </c>
      <c r="K915" s="174">
        <v>1</v>
      </c>
      <c r="L915" s="211"/>
      <c r="M915" s="173" t="s">
        <v>236</v>
      </c>
      <c r="N915" s="173">
        <v>0</v>
      </c>
      <c r="O915" s="173">
        <v>1</v>
      </c>
      <c r="P915" s="173">
        <v>1</v>
      </c>
      <c r="Q915" s="173">
        <v>5</v>
      </c>
      <c r="R915" s="173">
        <v>1</v>
      </c>
      <c r="S915" s="175">
        <v>3718000</v>
      </c>
      <c r="T915" s="173">
        <v>25</v>
      </c>
      <c r="U915" s="173">
        <v>1</v>
      </c>
      <c r="V915" s="173">
        <v>0</v>
      </c>
      <c r="W915" s="211"/>
      <c r="X915" s="173">
        <v>0</v>
      </c>
      <c r="Y915" s="175">
        <v>0</v>
      </c>
      <c r="Z915" s="174">
        <f>S915*R915*K915*EXP(-Definitions!$E$4*tidycapex!V915)*U915</f>
        <v>3718000</v>
      </c>
      <c r="AA915" s="174">
        <f>CEILING(Z915/Definitions!$F$10,10)</f>
        <v>72910</v>
      </c>
      <c r="AB915" s="176">
        <v>2</v>
      </c>
      <c r="AC915" s="177" t="s">
        <v>267</v>
      </c>
      <c r="AD915" s="177" t="s">
        <v>268</v>
      </c>
    </row>
    <row r="916" spans="1:30" s="8" customFormat="1" ht="60" x14ac:dyDescent="0.25">
      <c r="A916" s="170">
        <v>715</v>
      </c>
      <c r="B916" s="171" t="s">
        <v>269</v>
      </c>
      <c r="C916" s="171" t="s">
        <v>14</v>
      </c>
      <c r="D916" s="172" t="s">
        <v>236</v>
      </c>
      <c r="E916" s="171" t="s">
        <v>249</v>
      </c>
      <c r="F916" s="171" t="s">
        <v>142</v>
      </c>
      <c r="G916" s="171" t="s">
        <v>364</v>
      </c>
      <c r="H916" s="171" t="s">
        <v>364</v>
      </c>
      <c r="I916" s="171" t="s">
        <v>142</v>
      </c>
      <c r="J916" s="173">
        <v>2006</v>
      </c>
      <c r="K916" s="174">
        <v>1</v>
      </c>
      <c r="L916" s="211"/>
      <c r="M916" s="173" t="s">
        <v>236</v>
      </c>
      <c r="N916" s="173">
        <v>3</v>
      </c>
      <c r="O916" s="173">
        <v>2</v>
      </c>
      <c r="P916" s="173">
        <v>1</v>
      </c>
      <c r="Q916" s="173">
        <v>5</v>
      </c>
      <c r="R916" s="173">
        <v>1</v>
      </c>
      <c r="S916" s="175">
        <v>2903400</v>
      </c>
      <c r="T916" s="173">
        <v>0</v>
      </c>
      <c r="U916" s="173">
        <v>1</v>
      </c>
      <c r="V916" s="173">
        <v>0</v>
      </c>
      <c r="W916" s="211"/>
      <c r="X916" s="173">
        <v>0</v>
      </c>
      <c r="Y916" s="175">
        <v>0</v>
      </c>
      <c r="Z916" s="174">
        <f>S916*R916*K916*EXP(-Definitions!$E$4*tidycapex!V916)*U916</f>
        <v>2903400</v>
      </c>
      <c r="AA916" s="174">
        <f>CEILING(Z916/Definitions!$F$10,10)</f>
        <v>56930</v>
      </c>
      <c r="AB916" s="176">
        <v>1</v>
      </c>
      <c r="AC916" s="177" t="s">
        <v>442</v>
      </c>
      <c r="AD916" s="177" t="s">
        <v>442</v>
      </c>
    </row>
    <row r="917" spans="1:30" s="8" customFormat="1" ht="24" x14ac:dyDescent="0.25">
      <c r="A917" s="170">
        <v>716</v>
      </c>
      <c r="B917" s="171" t="s">
        <v>238</v>
      </c>
      <c r="C917" s="171" t="s">
        <v>14</v>
      </c>
      <c r="D917" s="172" t="s">
        <v>236</v>
      </c>
      <c r="E917" s="171" t="s">
        <v>249</v>
      </c>
      <c r="F917" s="171" t="s">
        <v>142</v>
      </c>
      <c r="G917" s="171" t="s">
        <v>239</v>
      </c>
      <c r="H917" s="171" t="s">
        <v>524</v>
      </c>
      <c r="I917" s="171" t="s">
        <v>142</v>
      </c>
      <c r="J917" s="173">
        <v>2006</v>
      </c>
      <c r="K917" s="174">
        <v>1</v>
      </c>
      <c r="L917" s="211"/>
      <c r="M917" s="173" t="s">
        <v>236</v>
      </c>
      <c r="N917" s="173">
        <v>0</v>
      </c>
      <c r="O917" s="173">
        <v>1</v>
      </c>
      <c r="P917" s="173">
        <v>1</v>
      </c>
      <c r="Q917" s="173">
        <v>9</v>
      </c>
      <c r="R917" s="173">
        <v>1</v>
      </c>
      <c r="S917" s="175">
        <v>3565500</v>
      </c>
      <c r="T917" s="173">
        <v>0</v>
      </c>
      <c r="U917" s="173">
        <v>1</v>
      </c>
      <c r="V917" s="173">
        <v>0</v>
      </c>
      <c r="W917" s="211"/>
      <c r="X917" s="173">
        <v>0</v>
      </c>
      <c r="Y917" s="175">
        <v>0</v>
      </c>
      <c r="Z917" s="174">
        <f>S917*R917*K917*EXP(-Definitions!$E$4*tidycapex!V917)*U917</f>
        <v>3565500</v>
      </c>
      <c r="AA917" s="174">
        <f>CEILING(Z917/Definitions!$F$10,10)</f>
        <v>69920</v>
      </c>
      <c r="AB917" s="176">
        <v>1</v>
      </c>
      <c r="AC917" s="177" t="s">
        <v>240</v>
      </c>
      <c r="AD917" s="177" t="s">
        <v>241</v>
      </c>
    </row>
    <row r="918" spans="1:30" s="8" customFormat="1" ht="36" x14ac:dyDescent="0.25">
      <c r="A918" s="170">
        <v>717</v>
      </c>
      <c r="B918" s="171" t="s">
        <v>242</v>
      </c>
      <c r="C918" s="171" t="s">
        <v>14</v>
      </c>
      <c r="D918" s="172" t="s">
        <v>236</v>
      </c>
      <c r="E918" s="171" t="s">
        <v>249</v>
      </c>
      <c r="F918" s="171" t="s">
        <v>142</v>
      </c>
      <c r="G918" s="171" t="s">
        <v>243</v>
      </c>
      <c r="H918" s="171" t="s">
        <v>524</v>
      </c>
      <c r="I918" s="171" t="s">
        <v>142</v>
      </c>
      <c r="J918" s="173">
        <v>2006</v>
      </c>
      <c r="K918" s="174">
        <v>1</v>
      </c>
      <c r="L918" s="211"/>
      <c r="M918" s="173" t="s">
        <v>236</v>
      </c>
      <c r="N918" s="173">
        <v>0</v>
      </c>
      <c r="O918" s="173">
        <v>1</v>
      </c>
      <c r="P918" s="173">
        <v>1</v>
      </c>
      <c r="Q918" s="173">
        <v>9</v>
      </c>
      <c r="R918" s="173">
        <v>1</v>
      </c>
      <c r="S918" s="175">
        <v>3922100</v>
      </c>
      <c r="T918" s="173">
        <v>0</v>
      </c>
      <c r="U918" s="173">
        <v>1</v>
      </c>
      <c r="V918" s="173">
        <v>0</v>
      </c>
      <c r="W918" s="211"/>
      <c r="X918" s="173">
        <v>0</v>
      </c>
      <c r="Y918" s="175">
        <v>0</v>
      </c>
      <c r="Z918" s="174">
        <f>S918*R918*K918*EXP(-Definitions!$E$4*tidycapex!V918)*U918</f>
        <v>3922100</v>
      </c>
      <c r="AA918" s="174">
        <f>CEILING(Z918/Definitions!$F$10,10)</f>
        <v>76910</v>
      </c>
      <c r="AB918" s="176">
        <v>1</v>
      </c>
      <c r="AC918" s="177" t="s">
        <v>244</v>
      </c>
      <c r="AD918" s="177" t="s">
        <v>567</v>
      </c>
    </row>
    <row r="919" spans="1:30" s="8" customFormat="1" ht="48" x14ac:dyDescent="0.25">
      <c r="A919" s="170">
        <v>718</v>
      </c>
      <c r="B919" s="171" t="s">
        <v>245</v>
      </c>
      <c r="C919" s="171" t="s">
        <v>14</v>
      </c>
      <c r="D919" s="172" t="s">
        <v>236</v>
      </c>
      <c r="E919" s="171" t="s">
        <v>249</v>
      </c>
      <c r="F919" s="171" t="s">
        <v>142</v>
      </c>
      <c r="G919" s="171" t="s">
        <v>246</v>
      </c>
      <c r="H919" s="171" t="s">
        <v>524</v>
      </c>
      <c r="I919" s="171" t="s">
        <v>142</v>
      </c>
      <c r="J919" s="173">
        <v>2006</v>
      </c>
      <c r="K919" s="174">
        <v>1</v>
      </c>
      <c r="L919" s="211"/>
      <c r="M919" s="173" t="s">
        <v>236</v>
      </c>
      <c r="N919" s="173">
        <v>0</v>
      </c>
      <c r="O919" s="173">
        <v>1</v>
      </c>
      <c r="P919" s="173">
        <v>1</v>
      </c>
      <c r="Q919" s="173">
        <v>9</v>
      </c>
      <c r="R919" s="173">
        <v>1</v>
      </c>
      <c r="S919" s="175">
        <v>2157200</v>
      </c>
      <c r="T919" s="173">
        <v>0</v>
      </c>
      <c r="U919" s="173">
        <v>1</v>
      </c>
      <c r="V919" s="173">
        <v>0</v>
      </c>
      <c r="W919" s="211"/>
      <c r="X919" s="173">
        <v>0</v>
      </c>
      <c r="Y919" s="175">
        <v>0</v>
      </c>
      <c r="Z919" s="174">
        <f>S919*R919*K919*EXP(-Definitions!$E$4*tidycapex!V919)*U919</f>
        <v>2157200</v>
      </c>
      <c r="AA919" s="174">
        <f>CEILING(Z919/Definitions!$F$10,10)</f>
        <v>42300</v>
      </c>
      <c r="AB919" s="176">
        <v>1</v>
      </c>
      <c r="AC919" s="177" t="s">
        <v>247</v>
      </c>
      <c r="AD919" s="177" t="s">
        <v>568</v>
      </c>
    </row>
    <row r="920" spans="1:30" s="8" customFormat="1" ht="60" x14ac:dyDescent="0.25">
      <c r="A920" s="170">
        <v>719</v>
      </c>
      <c r="B920" s="171" t="s">
        <v>262</v>
      </c>
      <c r="C920" s="171" t="s">
        <v>67</v>
      </c>
      <c r="D920" s="172">
        <v>1</v>
      </c>
      <c r="E920" s="171" t="s">
        <v>249</v>
      </c>
      <c r="F920" s="171" t="s">
        <v>142</v>
      </c>
      <c r="G920" s="171" t="s">
        <v>578</v>
      </c>
      <c r="H920" s="171" t="s">
        <v>257</v>
      </c>
      <c r="I920" s="171" t="s">
        <v>142</v>
      </c>
      <c r="J920" s="173">
        <v>2006</v>
      </c>
      <c r="K920" s="174">
        <v>37736</v>
      </c>
      <c r="L920" s="211"/>
      <c r="M920" s="173" t="s">
        <v>139</v>
      </c>
      <c r="N920" s="173">
        <v>2</v>
      </c>
      <c r="O920" s="173">
        <v>1</v>
      </c>
      <c r="P920" s="173">
        <v>0</v>
      </c>
      <c r="Q920" s="173">
        <v>2</v>
      </c>
      <c r="R920" s="173">
        <v>1</v>
      </c>
      <c r="S920" s="175">
        <v>4000</v>
      </c>
      <c r="T920" s="173">
        <v>0</v>
      </c>
      <c r="U920" s="173">
        <v>0.25</v>
      </c>
      <c r="V920" s="173">
        <v>0</v>
      </c>
      <c r="W920" s="211"/>
      <c r="X920" s="173">
        <v>1</v>
      </c>
      <c r="Y920" s="175">
        <v>1291740</v>
      </c>
      <c r="Z920" s="174">
        <f>S920*R920*K920*EXP(-Definitions!$E$4*tidycapex!V920)*U920</f>
        <v>37736000</v>
      </c>
      <c r="AA920" s="174">
        <f>CEILING(Z920/Definitions!$F$10,10)</f>
        <v>739930</v>
      </c>
      <c r="AB920" s="176">
        <v>2</v>
      </c>
      <c r="AC920" s="177" t="s">
        <v>354</v>
      </c>
      <c r="AD920" s="177" t="s">
        <v>264</v>
      </c>
    </row>
    <row r="921" spans="1:30" s="8" customFormat="1" ht="24" x14ac:dyDescent="0.25">
      <c r="A921" s="170">
        <v>720</v>
      </c>
      <c r="B921" s="171" t="s">
        <v>368</v>
      </c>
      <c r="C921" s="171" t="s">
        <v>67</v>
      </c>
      <c r="D921" s="172">
        <v>1</v>
      </c>
      <c r="E921" s="171" t="s">
        <v>249</v>
      </c>
      <c r="F921" s="171" t="s">
        <v>142</v>
      </c>
      <c r="G921" s="171" t="s">
        <v>226</v>
      </c>
      <c r="H921" s="171" t="s">
        <v>226</v>
      </c>
      <c r="I921" s="171" t="s">
        <v>142</v>
      </c>
      <c r="J921" s="173">
        <v>2006</v>
      </c>
      <c r="K921" s="174">
        <v>37736</v>
      </c>
      <c r="L921" s="211"/>
      <c r="M921" s="173" t="s">
        <v>139</v>
      </c>
      <c r="N921" s="173">
        <v>3</v>
      </c>
      <c r="O921" s="173">
        <v>1</v>
      </c>
      <c r="P921" s="173">
        <v>1</v>
      </c>
      <c r="Q921" s="173">
        <v>5</v>
      </c>
      <c r="R921" s="173">
        <v>3.5000000000000003E-2</v>
      </c>
      <c r="S921" s="175">
        <v>2000</v>
      </c>
      <c r="T921" s="173">
        <v>25</v>
      </c>
      <c r="U921" s="173">
        <v>1</v>
      </c>
      <c r="V921" s="173">
        <v>0</v>
      </c>
      <c r="W921" s="211"/>
      <c r="X921" s="173">
        <v>0</v>
      </c>
      <c r="Y921" s="175">
        <v>0</v>
      </c>
      <c r="Z921" s="174">
        <f>S921*R921*K921*EXP(-Definitions!$E$4*tidycapex!V921)*U921</f>
        <v>2641520</v>
      </c>
      <c r="AA921" s="174">
        <f>CEILING(Z921/Definitions!$F$10,10)</f>
        <v>51800</v>
      </c>
      <c r="AB921" s="176">
        <v>1</v>
      </c>
      <c r="AC921" s="177" t="s">
        <v>600</v>
      </c>
      <c r="AD921" s="177" t="s">
        <v>601</v>
      </c>
    </row>
    <row r="922" spans="1:30" s="8" customFormat="1" ht="48" x14ac:dyDescent="0.25">
      <c r="A922" s="170">
        <v>720</v>
      </c>
      <c r="B922" s="171" t="s">
        <v>368</v>
      </c>
      <c r="C922" s="171" t="s">
        <v>67</v>
      </c>
      <c r="D922" s="172">
        <v>1</v>
      </c>
      <c r="E922" s="171" t="s">
        <v>249</v>
      </c>
      <c r="F922" s="171" t="s">
        <v>142</v>
      </c>
      <c r="G922" s="171" t="s">
        <v>226</v>
      </c>
      <c r="H922" s="171" t="s">
        <v>226</v>
      </c>
      <c r="I922" s="171" t="s">
        <v>142</v>
      </c>
      <c r="J922" s="173">
        <v>2006</v>
      </c>
      <c r="K922" s="174">
        <v>37736</v>
      </c>
      <c r="L922" s="211"/>
      <c r="M922" s="173" t="s">
        <v>139</v>
      </c>
      <c r="N922" s="173">
        <v>3</v>
      </c>
      <c r="O922" s="173">
        <v>1</v>
      </c>
      <c r="P922" s="173">
        <v>1</v>
      </c>
      <c r="Q922" s="173">
        <v>5</v>
      </c>
      <c r="R922" s="173">
        <v>0.3</v>
      </c>
      <c r="S922" s="175">
        <v>2000</v>
      </c>
      <c r="T922" s="173">
        <v>25</v>
      </c>
      <c r="U922" s="173">
        <v>1</v>
      </c>
      <c r="V922" s="173">
        <v>11</v>
      </c>
      <c r="W922" s="211"/>
      <c r="X922" s="173">
        <v>1</v>
      </c>
      <c r="Y922" s="175">
        <v>215290</v>
      </c>
      <c r="Z922" s="174">
        <f>S922*R922*K922*EXP(-Definitions!$E$4*tidycapex!V922)*U922</f>
        <v>22641600</v>
      </c>
      <c r="AA922" s="174">
        <f>CEILING(Z922/Definitions!$F$10,10)</f>
        <v>443960</v>
      </c>
      <c r="AB922" s="176">
        <v>1</v>
      </c>
      <c r="AC922" s="177" t="s">
        <v>576</v>
      </c>
      <c r="AD922" s="177" t="s">
        <v>577</v>
      </c>
    </row>
    <row r="923" spans="1:30" s="8" customFormat="1" ht="48" x14ac:dyDescent="0.25">
      <c r="A923" s="170">
        <v>721</v>
      </c>
      <c r="B923" s="171" t="s">
        <v>248</v>
      </c>
      <c r="C923" s="171" t="s">
        <v>67</v>
      </c>
      <c r="D923" s="172">
        <v>1</v>
      </c>
      <c r="E923" s="171" t="s">
        <v>249</v>
      </c>
      <c r="F923" s="171" t="s">
        <v>142</v>
      </c>
      <c r="G923" s="171" t="s">
        <v>217</v>
      </c>
      <c r="H923" s="171" t="s">
        <v>218</v>
      </c>
      <c r="I923" s="171" t="s">
        <v>142</v>
      </c>
      <c r="J923" s="173">
        <v>2006</v>
      </c>
      <c r="K923" s="174">
        <v>1</v>
      </c>
      <c r="L923" s="211"/>
      <c r="M923" s="173" t="s">
        <v>236</v>
      </c>
      <c r="N923" s="173">
        <v>0</v>
      </c>
      <c r="O923" s="173">
        <v>1</v>
      </c>
      <c r="P923" s="173">
        <v>1</v>
      </c>
      <c r="Q923" s="173">
        <v>8</v>
      </c>
      <c r="R923" s="173">
        <v>1</v>
      </c>
      <c r="S923" s="175">
        <v>5369280</v>
      </c>
      <c r="T923" s="173">
        <v>25</v>
      </c>
      <c r="U923" s="173">
        <v>0</v>
      </c>
      <c r="V923" s="173">
        <v>11</v>
      </c>
      <c r="W923" s="211"/>
      <c r="X923" s="173">
        <v>1</v>
      </c>
      <c r="Y923" s="175">
        <v>105280</v>
      </c>
      <c r="Z923" s="174">
        <f>S923*R923*K923*EXP(-Definitions!$E$4*tidycapex!V923)*U923</f>
        <v>0</v>
      </c>
      <c r="AA923" s="174">
        <f>CEILING(Z923/Definitions!$F$10,10)</f>
        <v>0</v>
      </c>
      <c r="AB923" s="176">
        <v>0</v>
      </c>
      <c r="AC923" s="177" t="s">
        <v>271</v>
      </c>
      <c r="AD923" s="177" t="s">
        <v>573</v>
      </c>
    </row>
    <row r="924" spans="1:30" s="8" customFormat="1" ht="72" x14ac:dyDescent="0.25">
      <c r="A924" s="170">
        <v>722</v>
      </c>
      <c r="B924" s="171" t="s">
        <v>702</v>
      </c>
      <c r="C924" s="171" t="s">
        <v>67</v>
      </c>
      <c r="D924" s="172">
        <v>1</v>
      </c>
      <c r="E924" s="171" t="s">
        <v>249</v>
      </c>
      <c r="F924" s="171" t="s">
        <v>142</v>
      </c>
      <c r="G924" s="171" t="s">
        <v>265</v>
      </c>
      <c r="H924" s="171" t="s">
        <v>266</v>
      </c>
      <c r="I924" s="171" t="s">
        <v>142</v>
      </c>
      <c r="J924" s="173">
        <v>2006</v>
      </c>
      <c r="K924" s="174">
        <v>1</v>
      </c>
      <c r="L924" s="211"/>
      <c r="M924" s="173" t="s">
        <v>236</v>
      </c>
      <c r="N924" s="173">
        <v>0</v>
      </c>
      <c r="O924" s="173">
        <v>1</v>
      </c>
      <c r="P924" s="173">
        <v>1</v>
      </c>
      <c r="Q924" s="173">
        <v>5</v>
      </c>
      <c r="R924" s="173">
        <v>1</v>
      </c>
      <c r="S924" s="175">
        <v>3718000</v>
      </c>
      <c r="T924" s="173">
        <v>25</v>
      </c>
      <c r="U924" s="173">
        <v>0</v>
      </c>
      <c r="V924" s="173">
        <v>2</v>
      </c>
      <c r="W924" s="211"/>
      <c r="X924" s="173">
        <v>1</v>
      </c>
      <c r="Y924" s="175">
        <v>780400</v>
      </c>
      <c r="Z924" s="174">
        <f>S924*R924*K924*EXP(-Definitions!$E$4*tidycapex!V924)*U924</f>
        <v>0</v>
      </c>
      <c r="AA924" s="174">
        <f>CEILING(Z924/Definitions!$F$10,10)</f>
        <v>0</v>
      </c>
      <c r="AB924" s="176">
        <v>2</v>
      </c>
      <c r="AC924" s="177" t="s">
        <v>267</v>
      </c>
      <c r="AD924" s="177" t="s">
        <v>268</v>
      </c>
    </row>
    <row r="925" spans="1:30" s="8" customFormat="1" ht="72" x14ac:dyDescent="0.25">
      <c r="A925" s="170">
        <v>722</v>
      </c>
      <c r="B925" s="171" t="s">
        <v>702</v>
      </c>
      <c r="C925" s="171" t="s">
        <v>67</v>
      </c>
      <c r="D925" s="172">
        <v>1</v>
      </c>
      <c r="E925" s="171" t="s">
        <v>249</v>
      </c>
      <c r="F925" s="171" t="s">
        <v>142</v>
      </c>
      <c r="G925" s="171" t="s">
        <v>265</v>
      </c>
      <c r="H925" s="171" t="s">
        <v>266</v>
      </c>
      <c r="I925" s="171" t="s">
        <v>142</v>
      </c>
      <c r="J925" s="173">
        <v>2006</v>
      </c>
      <c r="K925" s="174">
        <v>1</v>
      </c>
      <c r="L925" s="211"/>
      <c r="M925" s="173" t="s">
        <v>236</v>
      </c>
      <c r="N925" s="173">
        <v>0</v>
      </c>
      <c r="O925" s="173">
        <v>1</v>
      </c>
      <c r="P925" s="173">
        <v>1</v>
      </c>
      <c r="Q925" s="173">
        <v>5</v>
      </c>
      <c r="R925" s="173">
        <v>1</v>
      </c>
      <c r="S925" s="175">
        <v>3718000</v>
      </c>
      <c r="T925" s="173">
        <v>25</v>
      </c>
      <c r="U925" s="173">
        <v>1</v>
      </c>
      <c r="V925" s="173">
        <v>0</v>
      </c>
      <c r="W925" s="211"/>
      <c r="X925" s="173">
        <v>1</v>
      </c>
      <c r="Y925" s="175"/>
      <c r="Z925" s="174">
        <f>S925*R925*K925*EXP(-Definitions!$E$4*tidycapex!V925)*U925</f>
        <v>3718000</v>
      </c>
      <c r="AA925" s="174">
        <f>CEILING(Z925/Definitions!$F$10,10)</f>
        <v>72910</v>
      </c>
      <c r="AB925" s="176">
        <v>2</v>
      </c>
      <c r="AC925" s="177" t="s">
        <v>267</v>
      </c>
      <c r="AD925" s="177" t="s">
        <v>268</v>
      </c>
    </row>
    <row r="926" spans="1:30" s="8" customFormat="1" ht="72" x14ac:dyDescent="0.25">
      <c r="A926" s="170">
        <v>723</v>
      </c>
      <c r="B926" s="171" t="s">
        <v>269</v>
      </c>
      <c r="C926" s="171" t="s">
        <v>67</v>
      </c>
      <c r="D926" s="172" t="s">
        <v>236</v>
      </c>
      <c r="E926" s="171" t="s">
        <v>249</v>
      </c>
      <c r="F926" s="171" t="s">
        <v>142</v>
      </c>
      <c r="G926" s="171" t="s">
        <v>364</v>
      </c>
      <c r="H926" s="171" t="s">
        <v>364</v>
      </c>
      <c r="I926" s="171" t="s">
        <v>142</v>
      </c>
      <c r="J926" s="173">
        <v>2006</v>
      </c>
      <c r="K926" s="174">
        <v>1</v>
      </c>
      <c r="L926" s="211"/>
      <c r="M926" s="173" t="s">
        <v>236</v>
      </c>
      <c r="N926" s="173">
        <v>3</v>
      </c>
      <c r="O926" s="173">
        <v>2</v>
      </c>
      <c r="P926" s="173">
        <v>1</v>
      </c>
      <c r="Q926" s="173">
        <v>5</v>
      </c>
      <c r="R926" s="173">
        <v>1</v>
      </c>
      <c r="S926" s="175">
        <v>4037800</v>
      </c>
      <c r="T926" s="173">
        <v>0</v>
      </c>
      <c r="U926" s="173">
        <v>1</v>
      </c>
      <c r="V926" s="173">
        <v>0</v>
      </c>
      <c r="W926" s="211"/>
      <c r="X926" s="173">
        <v>0</v>
      </c>
      <c r="Y926" s="175">
        <v>0</v>
      </c>
      <c r="Z926" s="174">
        <f>S926*R926*K926*EXP(-Definitions!$E$4*tidycapex!V926)*U926</f>
        <v>4037800</v>
      </c>
      <c r="AA926" s="174">
        <f>CEILING(Z926/Definitions!$F$10,10)</f>
        <v>79180</v>
      </c>
      <c r="AB926" s="176">
        <v>1</v>
      </c>
      <c r="AC926" s="177" t="s">
        <v>413</v>
      </c>
      <c r="AD926" s="177" t="s">
        <v>414</v>
      </c>
    </row>
    <row r="927" spans="1:30" s="8" customFormat="1" ht="24" x14ac:dyDescent="0.25">
      <c r="A927" s="170">
        <v>724</v>
      </c>
      <c r="B927" s="171" t="s">
        <v>238</v>
      </c>
      <c r="C927" s="171" t="s">
        <v>67</v>
      </c>
      <c r="D927" s="172" t="s">
        <v>236</v>
      </c>
      <c r="E927" s="171" t="s">
        <v>249</v>
      </c>
      <c r="F927" s="171" t="s">
        <v>142</v>
      </c>
      <c r="G927" s="171" t="s">
        <v>239</v>
      </c>
      <c r="H927" s="171" t="s">
        <v>524</v>
      </c>
      <c r="I927" s="171" t="s">
        <v>142</v>
      </c>
      <c r="J927" s="173">
        <v>2006</v>
      </c>
      <c r="K927" s="174">
        <v>1</v>
      </c>
      <c r="L927" s="211"/>
      <c r="M927" s="173" t="s">
        <v>236</v>
      </c>
      <c r="N927" s="173">
        <v>0</v>
      </c>
      <c r="O927" s="173">
        <v>1</v>
      </c>
      <c r="P927" s="173">
        <v>1</v>
      </c>
      <c r="Q927" s="173">
        <v>9</v>
      </c>
      <c r="R927" s="173">
        <v>1</v>
      </c>
      <c r="S927" s="175">
        <v>4813400</v>
      </c>
      <c r="T927" s="173">
        <v>0</v>
      </c>
      <c r="U927" s="173">
        <v>1</v>
      </c>
      <c r="V927" s="173">
        <v>0</v>
      </c>
      <c r="W927" s="211"/>
      <c r="X927" s="173">
        <v>0</v>
      </c>
      <c r="Y927" s="175">
        <v>0</v>
      </c>
      <c r="Z927" s="174">
        <f>S927*R927*K927*EXP(-Definitions!$E$4*tidycapex!V927)*U927</f>
        <v>4813400</v>
      </c>
      <c r="AA927" s="174">
        <f>CEILING(Z927/Definitions!$F$10,10)</f>
        <v>94390</v>
      </c>
      <c r="AB927" s="176">
        <v>1</v>
      </c>
      <c r="AC927" s="177" t="s">
        <v>240</v>
      </c>
      <c r="AD927" s="177" t="s">
        <v>241</v>
      </c>
    </row>
    <row r="928" spans="1:30" s="8" customFormat="1" ht="36" x14ac:dyDescent="0.25">
      <c r="A928" s="170">
        <v>725</v>
      </c>
      <c r="B928" s="171" t="s">
        <v>242</v>
      </c>
      <c r="C928" s="171" t="s">
        <v>67</v>
      </c>
      <c r="D928" s="172" t="s">
        <v>236</v>
      </c>
      <c r="E928" s="171" t="s">
        <v>249</v>
      </c>
      <c r="F928" s="171" t="s">
        <v>142</v>
      </c>
      <c r="G928" s="171" t="s">
        <v>243</v>
      </c>
      <c r="H928" s="171" t="s">
        <v>524</v>
      </c>
      <c r="I928" s="171" t="s">
        <v>142</v>
      </c>
      <c r="J928" s="173">
        <v>2006</v>
      </c>
      <c r="K928" s="174">
        <v>1</v>
      </c>
      <c r="L928" s="211"/>
      <c r="M928" s="173" t="s">
        <v>236</v>
      </c>
      <c r="N928" s="173">
        <v>0</v>
      </c>
      <c r="O928" s="173">
        <v>1</v>
      </c>
      <c r="P928" s="173">
        <v>1</v>
      </c>
      <c r="Q928" s="173">
        <v>9</v>
      </c>
      <c r="R928" s="173">
        <v>1</v>
      </c>
      <c r="S928" s="175">
        <v>5294700</v>
      </c>
      <c r="T928" s="173">
        <v>0</v>
      </c>
      <c r="U928" s="173">
        <v>1</v>
      </c>
      <c r="V928" s="173">
        <v>0</v>
      </c>
      <c r="W928" s="211"/>
      <c r="X928" s="173">
        <v>0</v>
      </c>
      <c r="Y928" s="175">
        <v>0</v>
      </c>
      <c r="Z928" s="174">
        <f>S928*R928*K928*EXP(-Definitions!$E$4*tidycapex!V928)*U928</f>
        <v>5294700</v>
      </c>
      <c r="AA928" s="174">
        <f>CEILING(Z928/Definitions!$F$10,10)</f>
        <v>103820</v>
      </c>
      <c r="AB928" s="176">
        <v>1</v>
      </c>
      <c r="AC928" s="177" t="s">
        <v>244</v>
      </c>
      <c r="AD928" s="177" t="s">
        <v>567</v>
      </c>
    </row>
    <row r="929" spans="1:30" s="8" customFormat="1" ht="48" x14ac:dyDescent="0.25">
      <c r="A929" s="170">
        <v>726</v>
      </c>
      <c r="B929" s="171" t="s">
        <v>245</v>
      </c>
      <c r="C929" s="171" t="s">
        <v>67</v>
      </c>
      <c r="D929" s="172" t="s">
        <v>236</v>
      </c>
      <c r="E929" s="171" t="s">
        <v>249</v>
      </c>
      <c r="F929" s="171" t="s">
        <v>142</v>
      </c>
      <c r="G929" s="171" t="s">
        <v>246</v>
      </c>
      <c r="H929" s="171" t="s">
        <v>524</v>
      </c>
      <c r="I929" s="171" t="s">
        <v>142</v>
      </c>
      <c r="J929" s="173">
        <v>2006</v>
      </c>
      <c r="K929" s="174">
        <v>1</v>
      </c>
      <c r="L929" s="211"/>
      <c r="M929" s="173" t="s">
        <v>236</v>
      </c>
      <c r="N929" s="173">
        <v>0</v>
      </c>
      <c r="O929" s="173">
        <v>1</v>
      </c>
      <c r="P929" s="173">
        <v>1</v>
      </c>
      <c r="Q929" s="173">
        <v>9</v>
      </c>
      <c r="R929" s="173">
        <v>1</v>
      </c>
      <c r="S929" s="175">
        <v>2912100</v>
      </c>
      <c r="T929" s="173">
        <v>0</v>
      </c>
      <c r="U929" s="173">
        <v>1</v>
      </c>
      <c r="V929" s="173">
        <v>0</v>
      </c>
      <c r="W929" s="211"/>
      <c r="X929" s="173">
        <v>0</v>
      </c>
      <c r="Y929" s="175">
        <v>0</v>
      </c>
      <c r="Z929" s="174">
        <f>S929*R929*K929*EXP(-Definitions!$E$4*tidycapex!V929)*U929</f>
        <v>2912100</v>
      </c>
      <c r="AA929" s="174">
        <f>CEILING(Z929/Definitions!$F$10,10)</f>
        <v>57100</v>
      </c>
      <c r="AB929" s="176">
        <v>1</v>
      </c>
      <c r="AC929" s="177" t="s">
        <v>247</v>
      </c>
      <c r="AD929" s="177" t="s">
        <v>568</v>
      </c>
    </row>
    <row r="930" spans="1:30" s="8" customFormat="1" ht="60" x14ac:dyDescent="0.25">
      <c r="A930" s="170">
        <v>727</v>
      </c>
      <c r="B930" s="171" t="s">
        <v>262</v>
      </c>
      <c r="C930" s="171" t="s">
        <v>87</v>
      </c>
      <c r="D930" s="172">
        <v>1</v>
      </c>
      <c r="E930" s="171" t="s">
        <v>194</v>
      </c>
      <c r="F930" s="171" t="s">
        <v>482</v>
      </c>
      <c r="G930" s="171" t="s">
        <v>578</v>
      </c>
      <c r="H930" s="171" t="s">
        <v>257</v>
      </c>
      <c r="I930" s="171" t="s">
        <v>440</v>
      </c>
      <c r="J930" s="173">
        <v>2006</v>
      </c>
      <c r="K930" s="174">
        <v>1100</v>
      </c>
      <c r="L930" s="211"/>
      <c r="M930" s="173" t="s">
        <v>139</v>
      </c>
      <c r="N930" s="173">
        <v>2</v>
      </c>
      <c r="O930" s="173">
        <v>1</v>
      </c>
      <c r="P930" s="173">
        <v>0</v>
      </c>
      <c r="Q930" s="173">
        <v>2</v>
      </c>
      <c r="R930" s="173">
        <v>1</v>
      </c>
      <c r="S930" s="175">
        <v>4000</v>
      </c>
      <c r="T930" s="173">
        <v>0</v>
      </c>
      <c r="U930" s="173">
        <v>0.5</v>
      </c>
      <c r="V930" s="173">
        <v>0</v>
      </c>
      <c r="W930" s="211"/>
      <c r="X930" s="173">
        <v>1</v>
      </c>
      <c r="Y930" s="175">
        <v>88840</v>
      </c>
      <c r="Z930" s="174">
        <f>S930*R930*K930*EXP(-Definitions!$E$4*tidycapex!V930)*U930</f>
        <v>2200000</v>
      </c>
      <c r="AA930" s="174">
        <f>CEILING(Z930/Definitions!$F$10,10)</f>
        <v>43140</v>
      </c>
      <c r="AB930" s="176">
        <v>2</v>
      </c>
      <c r="AC930" s="177" t="s">
        <v>354</v>
      </c>
      <c r="AD930" s="177" t="s">
        <v>264</v>
      </c>
    </row>
    <row r="931" spans="1:30" s="8" customFormat="1" ht="24" x14ac:dyDescent="0.25">
      <c r="A931" s="170">
        <v>728</v>
      </c>
      <c r="B931" s="171" t="s">
        <v>443</v>
      </c>
      <c r="C931" s="171" t="s">
        <v>87</v>
      </c>
      <c r="D931" s="172">
        <v>1</v>
      </c>
      <c r="E931" s="171" t="s">
        <v>194</v>
      </c>
      <c r="F931" s="171" t="s">
        <v>482</v>
      </c>
      <c r="G931" s="171" t="s">
        <v>256</v>
      </c>
      <c r="H931" s="171" t="s">
        <v>257</v>
      </c>
      <c r="I931" s="171" t="s">
        <v>440</v>
      </c>
      <c r="J931" s="173">
        <v>2006</v>
      </c>
      <c r="K931" s="174">
        <v>1100</v>
      </c>
      <c r="L931" s="211"/>
      <c r="M931" s="173" t="s">
        <v>139</v>
      </c>
      <c r="N931" s="173">
        <v>3</v>
      </c>
      <c r="O931" s="173">
        <v>3</v>
      </c>
      <c r="P931" s="173">
        <v>1</v>
      </c>
      <c r="Q931" s="173">
        <v>4</v>
      </c>
      <c r="R931" s="173">
        <v>0.85</v>
      </c>
      <c r="S931" s="175">
        <v>2500</v>
      </c>
      <c r="T931" s="173">
        <v>0</v>
      </c>
      <c r="U931" s="173">
        <v>1</v>
      </c>
      <c r="V931" s="173">
        <v>0</v>
      </c>
      <c r="W931" s="211"/>
      <c r="X931" s="173">
        <v>0</v>
      </c>
      <c r="Y931" s="175">
        <v>0</v>
      </c>
      <c r="Z931" s="174">
        <f>S931*R931*K931*EXP(-Definitions!$E$4*tidycapex!V931)*U931</f>
        <v>2337500</v>
      </c>
      <c r="AA931" s="174">
        <f>CEILING(Z931/Definitions!$F$10,10)</f>
        <v>45840</v>
      </c>
      <c r="AB931" s="176">
        <v>1</v>
      </c>
      <c r="AC931" s="177" t="s">
        <v>373</v>
      </c>
      <c r="AD931" s="177" t="s">
        <v>356</v>
      </c>
    </row>
    <row r="932" spans="1:30" s="8" customFormat="1" ht="24" x14ac:dyDescent="0.25">
      <c r="A932" s="170">
        <v>728</v>
      </c>
      <c r="B932" s="171" t="s">
        <v>443</v>
      </c>
      <c r="C932" s="171" t="s">
        <v>87</v>
      </c>
      <c r="D932" s="172">
        <v>1</v>
      </c>
      <c r="E932" s="171" t="s">
        <v>194</v>
      </c>
      <c r="F932" s="171" t="s">
        <v>482</v>
      </c>
      <c r="G932" s="171" t="s">
        <v>256</v>
      </c>
      <c r="H932" s="171" t="s">
        <v>257</v>
      </c>
      <c r="I932" s="171" t="s">
        <v>440</v>
      </c>
      <c r="J932" s="173">
        <v>2006</v>
      </c>
      <c r="K932" s="174">
        <v>1100</v>
      </c>
      <c r="L932" s="211"/>
      <c r="M932" s="173" t="s">
        <v>139</v>
      </c>
      <c r="N932" s="173">
        <v>3</v>
      </c>
      <c r="O932" s="173">
        <v>1</v>
      </c>
      <c r="P932" s="173">
        <v>1</v>
      </c>
      <c r="Q932" s="173">
        <v>4</v>
      </c>
      <c r="R932" s="173">
        <v>1</v>
      </c>
      <c r="S932" s="175">
        <v>2500</v>
      </c>
      <c r="T932" s="173">
        <v>0</v>
      </c>
      <c r="U932" s="173">
        <v>0</v>
      </c>
      <c r="V932" s="173">
        <v>3</v>
      </c>
      <c r="W932" s="211"/>
      <c r="X932" s="173">
        <v>0</v>
      </c>
      <c r="Y932" s="175">
        <v>58500</v>
      </c>
      <c r="Z932" s="174">
        <f>S932*R932*K932*EXP(-Definitions!$E$4*tidycapex!V932)*U932</f>
        <v>0</v>
      </c>
      <c r="AA932" s="174">
        <f>CEILING(Z932/Definitions!$F$10,10)</f>
        <v>0</v>
      </c>
      <c r="AB932" s="176">
        <v>1</v>
      </c>
      <c r="AC932" s="177" t="s">
        <v>662</v>
      </c>
      <c r="AD932" s="177" t="s">
        <v>663</v>
      </c>
    </row>
    <row r="933" spans="1:30" s="8" customFormat="1" ht="24" x14ac:dyDescent="0.25">
      <c r="A933" s="170">
        <v>728</v>
      </c>
      <c r="B933" s="171" t="s">
        <v>443</v>
      </c>
      <c r="C933" s="171" t="s">
        <v>87</v>
      </c>
      <c r="D933" s="172">
        <v>1</v>
      </c>
      <c r="E933" s="171" t="s">
        <v>194</v>
      </c>
      <c r="F933" s="171" t="s">
        <v>482</v>
      </c>
      <c r="G933" s="171" t="s">
        <v>256</v>
      </c>
      <c r="H933" s="171" t="s">
        <v>257</v>
      </c>
      <c r="I933" s="171" t="s">
        <v>440</v>
      </c>
      <c r="J933" s="173">
        <v>2006</v>
      </c>
      <c r="K933" s="174">
        <v>1100</v>
      </c>
      <c r="L933" s="211"/>
      <c r="M933" s="173" t="s">
        <v>139</v>
      </c>
      <c r="N933" s="173">
        <v>3</v>
      </c>
      <c r="O933" s="173">
        <v>1</v>
      </c>
      <c r="P933" s="173">
        <v>1</v>
      </c>
      <c r="Q933" s="173">
        <v>4</v>
      </c>
      <c r="R933" s="173">
        <v>1</v>
      </c>
      <c r="S933" s="175">
        <v>2500</v>
      </c>
      <c r="T933" s="173">
        <v>0</v>
      </c>
      <c r="U933" s="173">
        <v>0</v>
      </c>
      <c r="V933" s="173">
        <v>5</v>
      </c>
      <c r="W933" s="211"/>
      <c r="X933" s="173">
        <v>0</v>
      </c>
      <c r="Y933" s="175">
        <v>58500</v>
      </c>
      <c r="Z933" s="174">
        <f>S933*R933*K933*EXP(-Definitions!$E$4*tidycapex!V933)*U933</f>
        <v>0</v>
      </c>
      <c r="AA933" s="174">
        <f>CEILING(Z933/Definitions!$F$10,10)</f>
        <v>0</v>
      </c>
      <c r="AB933" s="176">
        <v>1</v>
      </c>
      <c r="AC933" s="177" t="s">
        <v>662</v>
      </c>
      <c r="AD933" s="177" t="s">
        <v>663</v>
      </c>
    </row>
    <row r="934" spans="1:30" s="8" customFormat="1" ht="24" x14ac:dyDescent="0.25">
      <c r="A934" s="170">
        <v>729</v>
      </c>
      <c r="B934" s="171" t="s">
        <v>431</v>
      </c>
      <c r="C934" s="171" t="s">
        <v>87</v>
      </c>
      <c r="D934" s="172">
        <v>1</v>
      </c>
      <c r="E934" s="171" t="s">
        <v>194</v>
      </c>
      <c r="F934" s="171" t="s">
        <v>482</v>
      </c>
      <c r="G934" s="171" t="s">
        <v>226</v>
      </c>
      <c r="H934" s="171" t="s">
        <v>226</v>
      </c>
      <c r="I934" s="171" t="s">
        <v>440</v>
      </c>
      <c r="J934" s="173">
        <v>2006</v>
      </c>
      <c r="K934" s="174">
        <v>1100</v>
      </c>
      <c r="L934" s="211"/>
      <c r="M934" s="173" t="s">
        <v>139</v>
      </c>
      <c r="N934" s="173">
        <v>3</v>
      </c>
      <c r="O934" s="173">
        <v>1</v>
      </c>
      <c r="P934" s="173">
        <v>1</v>
      </c>
      <c r="Q934" s="173">
        <v>5</v>
      </c>
      <c r="R934" s="173">
        <v>1</v>
      </c>
      <c r="S934" s="175">
        <v>2500</v>
      </c>
      <c r="T934" s="173">
        <v>25</v>
      </c>
      <c r="U934" s="173">
        <v>1</v>
      </c>
      <c r="V934" s="173">
        <v>0</v>
      </c>
      <c r="W934" s="211"/>
      <c r="X934" s="173">
        <v>1</v>
      </c>
      <c r="Y934" s="175">
        <v>65500</v>
      </c>
      <c r="Z934" s="174">
        <f>S934*R934*K934*EXP(-Definitions!$E$4*tidycapex!V934)*U934</f>
        <v>2750000</v>
      </c>
      <c r="AA934" s="174">
        <f>CEILING(Z934/Definitions!$F$10,10)</f>
        <v>53930</v>
      </c>
      <c r="AB934" s="176">
        <v>1</v>
      </c>
      <c r="AC934" s="177" t="s">
        <v>625</v>
      </c>
      <c r="AD934" s="177" t="s">
        <v>626</v>
      </c>
    </row>
    <row r="935" spans="1:30" s="8" customFormat="1" ht="24" x14ac:dyDescent="0.25">
      <c r="A935" s="170">
        <v>730</v>
      </c>
      <c r="B935" s="171" t="s">
        <v>318</v>
      </c>
      <c r="C935" s="171" t="s">
        <v>87</v>
      </c>
      <c r="D935" s="172">
        <v>1</v>
      </c>
      <c r="E935" s="171" t="s">
        <v>194</v>
      </c>
      <c r="F935" s="171" t="s">
        <v>482</v>
      </c>
      <c r="G935" s="171" t="s">
        <v>195</v>
      </c>
      <c r="H935" s="171" t="s">
        <v>196</v>
      </c>
      <c r="I935" s="171" t="s">
        <v>440</v>
      </c>
      <c r="J935" s="173">
        <v>2006</v>
      </c>
      <c r="K935" s="174">
        <v>1100</v>
      </c>
      <c r="L935" s="211"/>
      <c r="M935" s="173" t="s">
        <v>139</v>
      </c>
      <c r="N935" s="173">
        <v>3</v>
      </c>
      <c r="O935" s="173">
        <v>2</v>
      </c>
      <c r="P935" s="173">
        <v>1</v>
      </c>
      <c r="Q935" s="173">
        <v>5</v>
      </c>
      <c r="R935" s="173">
        <v>1</v>
      </c>
      <c r="S935" s="175">
        <v>250</v>
      </c>
      <c r="T935" s="173">
        <v>10</v>
      </c>
      <c r="U935" s="173">
        <v>1</v>
      </c>
      <c r="V935" s="173">
        <v>0</v>
      </c>
      <c r="W935" s="211"/>
      <c r="X935" s="173">
        <v>0</v>
      </c>
      <c r="Y935" s="175">
        <v>0</v>
      </c>
      <c r="Z935" s="174">
        <f>S935*R935*K935*EXP(-Definitions!$E$4*tidycapex!V935)*U935</f>
        <v>275000</v>
      </c>
      <c r="AA935" s="174">
        <f>CEILING(Z935/Definitions!$F$10,10)</f>
        <v>5400</v>
      </c>
      <c r="AB935" s="176">
        <v>1</v>
      </c>
      <c r="AC935" s="177" t="s">
        <v>630</v>
      </c>
      <c r="AD935" s="177" t="s">
        <v>631</v>
      </c>
    </row>
    <row r="936" spans="1:30" s="8" customFormat="1" ht="24" x14ac:dyDescent="0.25">
      <c r="A936" s="170">
        <v>730</v>
      </c>
      <c r="B936" s="171" t="s">
        <v>318</v>
      </c>
      <c r="C936" s="171" t="s">
        <v>87</v>
      </c>
      <c r="D936" s="172">
        <v>1</v>
      </c>
      <c r="E936" s="171" t="s">
        <v>194</v>
      </c>
      <c r="F936" s="171" t="s">
        <v>482</v>
      </c>
      <c r="G936" s="171" t="s">
        <v>195</v>
      </c>
      <c r="H936" s="171" t="s">
        <v>196</v>
      </c>
      <c r="I936" s="171" t="s">
        <v>440</v>
      </c>
      <c r="J936" s="173">
        <v>2006</v>
      </c>
      <c r="K936" s="174">
        <v>1100</v>
      </c>
      <c r="L936" s="211"/>
      <c r="M936" s="173" t="s">
        <v>139</v>
      </c>
      <c r="N936" s="173">
        <v>0</v>
      </c>
      <c r="O936" s="173">
        <v>1</v>
      </c>
      <c r="P936" s="173">
        <v>1</v>
      </c>
      <c r="Q936" s="173">
        <v>8</v>
      </c>
      <c r="R936" s="173">
        <v>1</v>
      </c>
      <c r="S936" s="175">
        <v>250</v>
      </c>
      <c r="T936" s="173">
        <v>10</v>
      </c>
      <c r="U936" s="173">
        <v>1</v>
      </c>
      <c r="V936" s="173">
        <v>10</v>
      </c>
      <c r="W936" s="211"/>
      <c r="X936" s="173">
        <v>0</v>
      </c>
      <c r="Y936" s="175">
        <v>0</v>
      </c>
      <c r="Z936" s="174">
        <f>S936*R936*K936*EXP(-Definitions!$E$4*tidycapex!V936)*U936</f>
        <v>275000</v>
      </c>
      <c r="AA936" s="174">
        <f>CEILING(Z936/Definitions!$F$10,10)</f>
        <v>5400</v>
      </c>
      <c r="AB936" s="176">
        <v>1</v>
      </c>
      <c r="AC936" s="177" t="s">
        <v>201</v>
      </c>
      <c r="AD936" s="177" t="s">
        <v>203</v>
      </c>
    </row>
    <row r="937" spans="1:30" s="8" customFormat="1" ht="24" x14ac:dyDescent="0.25">
      <c r="A937" s="170">
        <v>730</v>
      </c>
      <c r="B937" s="171" t="s">
        <v>318</v>
      </c>
      <c r="C937" s="171" t="s">
        <v>87</v>
      </c>
      <c r="D937" s="172">
        <v>1</v>
      </c>
      <c r="E937" s="171" t="s">
        <v>194</v>
      </c>
      <c r="F937" s="171" t="s">
        <v>482</v>
      </c>
      <c r="G937" s="171" t="s">
        <v>195</v>
      </c>
      <c r="H937" s="171" t="s">
        <v>196</v>
      </c>
      <c r="I937" s="171" t="s">
        <v>440</v>
      </c>
      <c r="J937" s="173">
        <v>2006</v>
      </c>
      <c r="K937" s="174">
        <v>1100</v>
      </c>
      <c r="L937" s="211"/>
      <c r="M937" s="173" t="s">
        <v>139</v>
      </c>
      <c r="N937" s="173">
        <v>0</v>
      </c>
      <c r="O937" s="173">
        <v>1</v>
      </c>
      <c r="P937" s="173">
        <v>1</v>
      </c>
      <c r="Q937" s="173">
        <v>8</v>
      </c>
      <c r="R937" s="173">
        <v>1</v>
      </c>
      <c r="S937" s="175">
        <v>250</v>
      </c>
      <c r="T937" s="173">
        <v>10</v>
      </c>
      <c r="U937" s="173">
        <v>1</v>
      </c>
      <c r="V937" s="173">
        <v>20</v>
      </c>
      <c r="W937" s="211"/>
      <c r="X937" s="173">
        <v>0</v>
      </c>
      <c r="Y937" s="175">
        <v>0</v>
      </c>
      <c r="Z937" s="174">
        <f>S937*R937*K937*EXP(-Definitions!$E$4*tidycapex!V937)*U937</f>
        <v>275000</v>
      </c>
      <c r="AA937" s="174">
        <f>CEILING(Z937/Definitions!$F$10,10)</f>
        <v>5400</v>
      </c>
      <c r="AB937" s="176">
        <v>1</v>
      </c>
      <c r="AC937" s="177" t="s">
        <v>201</v>
      </c>
      <c r="AD937" s="177" t="s">
        <v>203</v>
      </c>
    </row>
    <row r="938" spans="1:30" s="8" customFormat="1" ht="48" x14ac:dyDescent="0.25">
      <c r="A938" s="170">
        <v>731</v>
      </c>
      <c r="B938" s="171" t="s">
        <v>248</v>
      </c>
      <c r="C938" s="171" t="s">
        <v>87</v>
      </c>
      <c r="D938" s="172">
        <v>1</v>
      </c>
      <c r="E938" s="171" t="s">
        <v>194</v>
      </c>
      <c r="F938" s="171" t="s">
        <v>482</v>
      </c>
      <c r="G938" s="171" t="s">
        <v>217</v>
      </c>
      <c r="H938" s="171" t="s">
        <v>218</v>
      </c>
      <c r="I938" s="171" t="s">
        <v>440</v>
      </c>
      <c r="J938" s="173">
        <v>2006</v>
      </c>
      <c r="K938" s="174">
        <v>1</v>
      </c>
      <c r="L938" s="211"/>
      <c r="M938" s="173" t="s">
        <v>236</v>
      </c>
      <c r="N938" s="173">
        <v>0</v>
      </c>
      <c r="O938" s="173">
        <v>1</v>
      </c>
      <c r="P938" s="173">
        <v>1</v>
      </c>
      <c r="Q938" s="173">
        <v>8</v>
      </c>
      <c r="R938" s="173">
        <v>1</v>
      </c>
      <c r="S938" s="175">
        <v>82110</v>
      </c>
      <c r="T938" s="173">
        <v>25</v>
      </c>
      <c r="U938" s="173">
        <v>1</v>
      </c>
      <c r="V938" s="173">
        <v>11</v>
      </c>
      <c r="W938" s="211"/>
      <c r="X938" s="173">
        <v>1</v>
      </c>
      <c r="Y938" s="175">
        <v>1610</v>
      </c>
      <c r="Z938" s="174">
        <f>S938*R938*K938*EXP(-Definitions!$E$4*tidycapex!V938)*U938</f>
        <v>82110</v>
      </c>
      <c r="AA938" s="174">
        <f>CEILING(Z938/Definitions!$F$10,10)</f>
        <v>1610</v>
      </c>
      <c r="AB938" s="176">
        <v>1</v>
      </c>
      <c r="AC938" s="177" t="s">
        <v>250</v>
      </c>
      <c r="AD938" s="177" t="s">
        <v>569</v>
      </c>
    </row>
    <row r="939" spans="1:30" s="8" customFormat="1" ht="72" x14ac:dyDescent="0.25">
      <c r="A939" s="170">
        <v>732</v>
      </c>
      <c r="B939" s="171" t="s">
        <v>269</v>
      </c>
      <c r="C939" s="171" t="s">
        <v>87</v>
      </c>
      <c r="D939" s="172" t="s">
        <v>236</v>
      </c>
      <c r="E939" s="171" t="s">
        <v>194</v>
      </c>
      <c r="F939" s="171" t="s">
        <v>482</v>
      </c>
      <c r="G939" s="171" t="s">
        <v>364</v>
      </c>
      <c r="H939" s="171" t="s">
        <v>364</v>
      </c>
      <c r="I939" s="171" t="s">
        <v>440</v>
      </c>
      <c r="J939" s="173">
        <v>2006</v>
      </c>
      <c r="K939" s="174">
        <v>1</v>
      </c>
      <c r="L939" s="211"/>
      <c r="M939" s="173" t="s">
        <v>236</v>
      </c>
      <c r="N939" s="173">
        <v>3</v>
      </c>
      <c r="O939" s="173">
        <v>2</v>
      </c>
      <c r="P939" s="173">
        <v>1</v>
      </c>
      <c r="Q939" s="173">
        <v>5</v>
      </c>
      <c r="R939" s="173">
        <v>1</v>
      </c>
      <c r="S939" s="175">
        <v>756300</v>
      </c>
      <c r="T939" s="173">
        <v>0</v>
      </c>
      <c r="U939" s="173">
        <v>1</v>
      </c>
      <c r="V939" s="173">
        <v>0</v>
      </c>
      <c r="W939" s="211"/>
      <c r="X939" s="173">
        <v>0</v>
      </c>
      <c r="Y939" s="175">
        <v>0</v>
      </c>
      <c r="Z939" s="174">
        <f>S939*R939*K939*EXP(-Definitions!$E$4*tidycapex!V939)*U939</f>
        <v>756300</v>
      </c>
      <c r="AA939" s="174">
        <f>CEILING(Z939/Definitions!$F$10,10)</f>
        <v>14830</v>
      </c>
      <c r="AB939" s="176">
        <v>1</v>
      </c>
      <c r="AC939" s="177" t="s">
        <v>413</v>
      </c>
      <c r="AD939" s="177" t="s">
        <v>414</v>
      </c>
    </row>
    <row r="940" spans="1:30" s="8" customFormat="1" ht="24" x14ac:dyDescent="0.25">
      <c r="A940" s="170">
        <v>733</v>
      </c>
      <c r="B940" s="171" t="s">
        <v>238</v>
      </c>
      <c r="C940" s="171" t="s">
        <v>87</v>
      </c>
      <c r="D940" s="172" t="s">
        <v>236</v>
      </c>
      <c r="E940" s="171" t="s">
        <v>194</v>
      </c>
      <c r="F940" s="171" t="s">
        <v>482</v>
      </c>
      <c r="G940" s="171" t="s">
        <v>239</v>
      </c>
      <c r="H940" s="171" t="s">
        <v>524</v>
      </c>
      <c r="I940" s="171" t="s">
        <v>440</v>
      </c>
      <c r="J940" s="173">
        <v>2006</v>
      </c>
      <c r="K940" s="174">
        <v>1</v>
      </c>
      <c r="L940" s="211"/>
      <c r="M940" s="173" t="s">
        <v>236</v>
      </c>
      <c r="N940" s="173">
        <v>0</v>
      </c>
      <c r="O940" s="173">
        <v>1</v>
      </c>
      <c r="P940" s="173">
        <v>1</v>
      </c>
      <c r="Q940" s="173">
        <v>9</v>
      </c>
      <c r="R940" s="173">
        <v>1</v>
      </c>
      <c r="S940" s="175">
        <v>831900</v>
      </c>
      <c r="T940" s="173">
        <v>0</v>
      </c>
      <c r="U940" s="173">
        <v>1</v>
      </c>
      <c r="V940" s="173">
        <v>0</v>
      </c>
      <c r="W940" s="211"/>
      <c r="X940" s="173">
        <v>0</v>
      </c>
      <c r="Y940" s="175">
        <v>0</v>
      </c>
      <c r="Z940" s="174">
        <f>S940*R940*K940*EXP(-Definitions!$E$4*tidycapex!V940)*U940</f>
        <v>831900</v>
      </c>
      <c r="AA940" s="174">
        <f>CEILING(Z940/Definitions!$F$10,10)</f>
        <v>16320</v>
      </c>
      <c r="AB940" s="176">
        <v>1</v>
      </c>
      <c r="AC940" s="177" t="s">
        <v>240</v>
      </c>
      <c r="AD940" s="177" t="s">
        <v>241</v>
      </c>
    </row>
    <row r="941" spans="1:30" s="8" customFormat="1" ht="36" x14ac:dyDescent="0.25">
      <c r="A941" s="170">
        <v>734</v>
      </c>
      <c r="B941" s="171" t="s">
        <v>242</v>
      </c>
      <c r="C941" s="171" t="s">
        <v>87</v>
      </c>
      <c r="D941" s="172" t="s">
        <v>236</v>
      </c>
      <c r="E941" s="171" t="s">
        <v>194</v>
      </c>
      <c r="F941" s="171" t="s">
        <v>482</v>
      </c>
      <c r="G941" s="171" t="s">
        <v>243</v>
      </c>
      <c r="H941" s="171" t="s">
        <v>524</v>
      </c>
      <c r="I941" s="171" t="s">
        <v>440</v>
      </c>
      <c r="J941" s="173">
        <v>2006</v>
      </c>
      <c r="K941" s="174">
        <v>1</v>
      </c>
      <c r="L941" s="211"/>
      <c r="M941" s="173" t="s">
        <v>236</v>
      </c>
      <c r="N941" s="173">
        <v>0</v>
      </c>
      <c r="O941" s="173">
        <v>1</v>
      </c>
      <c r="P941" s="173">
        <v>1</v>
      </c>
      <c r="Q941" s="173">
        <v>9</v>
      </c>
      <c r="R941" s="173">
        <v>1</v>
      </c>
      <c r="S941" s="175">
        <v>915100</v>
      </c>
      <c r="T941" s="173">
        <v>0</v>
      </c>
      <c r="U941" s="173">
        <v>1</v>
      </c>
      <c r="V941" s="173">
        <v>0</v>
      </c>
      <c r="W941" s="211"/>
      <c r="X941" s="173">
        <v>0</v>
      </c>
      <c r="Y941" s="175">
        <v>0</v>
      </c>
      <c r="Z941" s="174">
        <f>S941*R941*K941*EXP(-Definitions!$E$4*tidycapex!V941)*U941</f>
        <v>915100</v>
      </c>
      <c r="AA941" s="174">
        <f>CEILING(Z941/Definitions!$F$10,10)</f>
        <v>17950</v>
      </c>
      <c r="AB941" s="176">
        <v>1</v>
      </c>
      <c r="AC941" s="177" t="s">
        <v>244</v>
      </c>
      <c r="AD941" s="177" t="s">
        <v>567</v>
      </c>
    </row>
    <row r="942" spans="1:30" s="8" customFormat="1" ht="48" x14ac:dyDescent="0.25">
      <c r="A942" s="170">
        <v>735</v>
      </c>
      <c r="B942" s="171" t="s">
        <v>245</v>
      </c>
      <c r="C942" s="171" t="s">
        <v>87</v>
      </c>
      <c r="D942" s="172" t="s">
        <v>236</v>
      </c>
      <c r="E942" s="171" t="s">
        <v>194</v>
      </c>
      <c r="F942" s="171" t="s">
        <v>482</v>
      </c>
      <c r="G942" s="171" t="s">
        <v>246</v>
      </c>
      <c r="H942" s="171" t="s">
        <v>524</v>
      </c>
      <c r="I942" s="171" t="s">
        <v>440</v>
      </c>
      <c r="J942" s="173">
        <v>2006</v>
      </c>
      <c r="K942" s="174">
        <v>1</v>
      </c>
      <c r="L942" s="211"/>
      <c r="M942" s="173" t="s">
        <v>236</v>
      </c>
      <c r="N942" s="173">
        <v>0</v>
      </c>
      <c r="O942" s="173">
        <v>1</v>
      </c>
      <c r="P942" s="173">
        <v>1</v>
      </c>
      <c r="Q942" s="173">
        <v>9</v>
      </c>
      <c r="R942" s="173">
        <v>1</v>
      </c>
      <c r="S942" s="175">
        <v>503300</v>
      </c>
      <c r="T942" s="173">
        <v>0</v>
      </c>
      <c r="U942" s="173">
        <v>1</v>
      </c>
      <c r="V942" s="173">
        <v>0</v>
      </c>
      <c r="W942" s="211"/>
      <c r="X942" s="173">
        <v>0</v>
      </c>
      <c r="Y942" s="175">
        <v>0</v>
      </c>
      <c r="Z942" s="174">
        <f>S942*R942*K942*EXP(-Definitions!$E$4*tidycapex!V942)*U942</f>
        <v>503300</v>
      </c>
      <c r="AA942" s="174">
        <f>CEILING(Z942/Definitions!$F$10,10)</f>
        <v>9870</v>
      </c>
      <c r="AB942" s="176">
        <v>1</v>
      </c>
      <c r="AC942" s="177" t="s">
        <v>247</v>
      </c>
      <c r="AD942" s="177" t="s">
        <v>568</v>
      </c>
    </row>
    <row r="943" spans="1:30" s="8" customFormat="1" ht="60" x14ac:dyDescent="0.25">
      <c r="A943" s="170">
        <v>736</v>
      </c>
      <c r="B943" s="171" t="s">
        <v>262</v>
      </c>
      <c r="C943" s="171" t="s">
        <v>88</v>
      </c>
      <c r="D943" s="172">
        <v>1</v>
      </c>
      <c r="E943" s="171" t="s">
        <v>249</v>
      </c>
      <c r="F943" s="171" t="s">
        <v>142</v>
      </c>
      <c r="G943" s="171" t="s">
        <v>578</v>
      </c>
      <c r="H943" s="171" t="s">
        <v>257</v>
      </c>
      <c r="I943" s="171" t="s">
        <v>142</v>
      </c>
      <c r="J943" s="173">
        <v>2006</v>
      </c>
      <c r="K943" s="174">
        <v>4662</v>
      </c>
      <c r="L943" s="211"/>
      <c r="M943" s="173" t="s">
        <v>139</v>
      </c>
      <c r="N943" s="173">
        <v>2</v>
      </c>
      <c r="O943" s="173">
        <v>1</v>
      </c>
      <c r="P943" s="173">
        <v>0</v>
      </c>
      <c r="Q943" s="173">
        <v>2</v>
      </c>
      <c r="R943" s="173">
        <v>1</v>
      </c>
      <c r="S943" s="175">
        <v>4000</v>
      </c>
      <c r="T943" s="173">
        <v>0</v>
      </c>
      <c r="U943" s="173">
        <v>0.25</v>
      </c>
      <c r="V943" s="173">
        <v>0</v>
      </c>
      <c r="W943" s="211"/>
      <c r="X943" s="173">
        <v>1</v>
      </c>
      <c r="Y943" s="175">
        <v>92015</v>
      </c>
      <c r="Z943" s="174">
        <f>S943*R943*K943*EXP(-Definitions!$E$4*tidycapex!V943)*U943</f>
        <v>4662000</v>
      </c>
      <c r="AA943" s="174">
        <f>CEILING(Z943/Definitions!$F$10,10)</f>
        <v>91420</v>
      </c>
      <c r="AB943" s="176">
        <v>2</v>
      </c>
      <c r="AC943" s="177" t="s">
        <v>354</v>
      </c>
      <c r="AD943" s="177" t="s">
        <v>264</v>
      </c>
    </row>
    <row r="944" spans="1:30" s="8" customFormat="1" ht="48" x14ac:dyDescent="0.25">
      <c r="A944" s="170">
        <v>737</v>
      </c>
      <c r="B944" s="171" t="s">
        <v>368</v>
      </c>
      <c r="C944" s="171" t="s">
        <v>88</v>
      </c>
      <c r="D944" s="172">
        <v>1</v>
      </c>
      <c r="E944" s="171" t="s">
        <v>249</v>
      </c>
      <c r="F944" s="171" t="s">
        <v>142</v>
      </c>
      <c r="G944" s="171" t="s">
        <v>226</v>
      </c>
      <c r="H944" s="171" t="s">
        <v>226</v>
      </c>
      <c r="I944" s="171" t="s">
        <v>142</v>
      </c>
      <c r="J944" s="173">
        <v>2006</v>
      </c>
      <c r="K944" s="174">
        <v>4662</v>
      </c>
      <c r="L944" s="211"/>
      <c r="M944" s="173" t="s">
        <v>139</v>
      </c>
      <c r="N944" s="173">
        <v>3</v>
      </c>
      <c r="O944" s="173">
        <v>1</v>
      </c>
      <c r="P944" s="173">
        <v>1</v>
      </c>
      <c r="Q944" s="173">
        <v>5</v>
      </c>
      <c r="R944" s="173">
        <v>0.1</v>
      </c>
      <c r="S944" s="175">
        <v>2000</v>
      </c>
      <c r="T944" s="173">
        <v>25</v>
      </c>
      <c r="U944" s="173">
        <v>1</v>
      </c>
      <c r="V944" s="173">
        <v>11</v>
      </c>
      <c r="W944" s="211"/>
      <c r="X944" s="173">
        <v>0</v>
      </c>
      <c r="Y944" s="175">
        <v>0</v>
      </c>
      <c r="Z944" s="174">
        <f>S944*R944*K944*EXP(-Definitions!$E$4*tidycapex!V944)*U944</f>
        <v>932400</v>
      </c>
      <c r="AA944" s="174">
        <f>CEILING(Z944/Definitions!$F$10,10)</f>
        <v>18290</v>
      </c>
      <c r="AB944" s="176">
        <v>1</v>
      </c>
      <c r="AC944" s="177" t="s">
        <v>576</v>
      </c>
      <c r="AD944" s="177" t="s">
        <v>577</v>
      </c>
    </row>
    <row r="945" spans="1:30" s="8" customFormat="1" ht="48" x14ac:dyDescent="0.25">
      <c r="A945" s="170">
        <v>738</v>
      </c>
      <c r="B945" s="171" t="s">
        <v>248</v>
      </c>
      <c r="C945" s="171" t="s">
        <v>88</v>
      </c>
      <c r="D945" s="172">
        <v>1</v>
      </c>
      <c r="E945" s="171" t="s">
        <v>249</v>
      </c>
      <c r="F945" s="171" t="s">
        <v>142</v>
      </c>
      <c r="G945" s="171" t="s">
        <v>217</v>
      </c>
      <c r="H945" s="171" t="s">
        <v>218</v>
      </c>
      <c r="I945" s="171" t="s">
        <v>142</v>
      </c>
      <c r="J945" s="173">
        <v>2006</v>
      </c>
      <c r="K945" s="174">
        <v>1</v>
      </c>
      <c r="L945" s="211"/>
      <c r="M945" s="173" t="s">
        <v>236</v>
      </c>
      <c r="N945" s="173">
        <v>0</v>
      </c>
      <c r="O945" s="173">
        <v>1</v>
      </c>
      <c r="P945" s="173">
        <v>1</v>
      </c>
      <c r="Q945" s="173">
        <v>8</v>
      </c>
      <c r="R945" s="173">
        <v>1</v>
      </c>
      <c r="S945" s="175">
        <v>439110</v>
      </c>
      <c r="T945" s="173">
        <v>25</v>
      </c>
      <c r="U945" s="173">
        <v>0</v>
      </c>
      <c r="V945" s="173">
        <v>11</v>
      </c>
      <c r="W945" s="211"/>
      <c r="X945" s="173">
        <v>1</v>
      </c>
      <c r="Y945" s="175">
        <v>4305</v>
      </c>
      <c r="Z945" s="174">
        <f>S945*R945*K945*EXP(-Definitions!$E$4*tidycapex!V945)*U945</f>
        <v>0</v>
      </c>
      <c r="AA945" s="174">
        <f>CEILING(Z945/Definitions!$F$10,10)</f>
        <v>0</v>
      </c>
      <c r="AB945" s="176">
        <v>0</v>
      </c>
      <c r="AC945" s="177" t="s">
        <v>271</v>
      </c>
      <c r="AD945" s="177" t="s">
        <v>573</v>
      </c>
    </row>
    <row r="946" spans="1:30" s="8" customFormat="1" ht="36" x14ac:dyDescent="0.25">
      <c r="A946" s="170">
        <v>739</v>
      </c>
      <c r="B946" s="171" t="s">
        <v>702</v>
      </c>
      <c r="C946" s="171" t="s">
        <v>88</v>
      </c>
      <c r="D946" s="172">
        <v>1</v>
      </c>
      <c r="E946" s="171" t="s">
        <v>249</v>
      </c>
      <c r="F946" s="171" t="s">
        <v>142</v>
      </c>
      <c r="G946" s="171" t="s">
        <v>265</v>
      </c>
      <c r="H946" s="171" t="s">
        <v>266</v>
      </c>
      <c r="I946" s="171" t="s">
        <v>142</v>
      </c>
      <c r="J946" s="173">
        <v>2006</v>
      </c>
      <c r="K946" s="174">
        <v>1</v>
      </c>
      <c r="L946" s="211"/>
      <c r="M946" s="173" t="s">
        <v>236</v>
      </c>
      <c r="N946" s="173">
        <v>0</v>
      </c>
      <c r="O946" s="173">
        <v>1</v>
      </c>
      <c r="P946" s="173">
        <v>1</v>
      </c>
      <c r="Q946" s="173">
        <v>5</v>
      </c>
      <c r="R946" s="173">
        <v>1</v>
      </c>
      <c r="S946" s="175">
        <v>3498600</v>
      </c>
      <c r="T946" s="173">
        <v>25</v>
      </c>
      <c r="U946" s="173">
        <v>0</v>
      </c>
      <c r="V946" s="173">
        <v>2</v>
      </c>
      <c r="W946" s="211"/>
      <c r="X946" s="173">
        <v>1</v>
      </c>
      <c r="Y946" s="175">
        <v>68600</v>
      </c>
      <c r="Z946" s="174">
        <f>S946*R946*K946*EXP(-Definitions!$E$4*tidycapex!V946)*U946</f>
        <v>0</v>
      </c>
      <c r="AA946" s="174">
        <f>CEILING(Z946/Definitions!$F$10,10)</f>
        <v>0</v>
      </c>
      <c r="AB946" s="176">
        <v>0</v>
      </c>
      <c r="AC946" s="177" t="s">
        <v>632</v>
      </c>
      <c r="AD946" s="177" t="s">
        <v>573</v>
      </c>
    </row>
    <row r="947" spans="1:30" s="8" customFormat="1" ht="72" x14ac:dyDescent="0.25">
      <c r="A947" s="170">
        <v>740</v>
      </c>
      <c r="B947" s="171" t="s">
        <v>269</v>
      </c>
      <c r="C947" s="171" t="s">
        <v>88</v>
      </c>
      <c r="D947" s="172" t="s">
        <v>236</v>
      </c>
      <c r="E947" s="171" t="s">
        <v>249</v>
      </c>
      <c r="F947" s="171" t="s">
        <v>142</v>
      </c>
      <c r="G947" s="171" t="s">
        <v>364</v>
      </c>
      <c r="H947" s="171" t="s">
        <v>364</v>
      </c>
      <c r="I947" s="171" t="s">
        <v>142</v>
      </c>
      <c r="J947" s="173">
        <v>2006</v>
      </c>
      <c r="K947" s="174">
        <v>1</v>
      </c>
      <c r="L947" s="211"/>
      <c r="M947" s="173" t="s">
        <v>236</v>
      </c>
      <c r="N947" s="173">
        <v>3</v>
      </c>
      <c r="O947" s="173">
        <v>2</v>
      </c>
      <c r="P947" s="173">
        <v>1</v>
      </c>
      <c r="Q947" s="173">
        <v>5</v>
      </c>
      <c r="R947" s="173">
        <v>1</v>
      </c>
      <c r="S947" s="175">
        <v>466200</v>
      </c>
      <c r="T947" s="173">
        <v>0</v>
      </c>
      <c r="U947" s="173">
        <v>1</v>
      </c>
      <c r="V947" s="173">
        <v>0</v>
      </c>
      <c r="W947" s="211"/>
      <c r="X947" s="173">
        <v>0</v>
      </c>
      <c r="Y947" s="175">
        <v>0</v>
      </c>
      <c r="Z947" s="174">
        <f>S947*R947*K947*EXP(-Definitions!$E$4*tidycapex!V947)*U947</f>
        <v>466200</v>
      </c>
      <c r="AA947" s="174">
        <f>CEILING(Z947/Definitions!$F$10,10)</f>
        <v>9150</v>
      </c>
      <c r="AB947" s="176">
        <v>1</v>
      </c>
      <c r="AC947" s="177" t="s">
        <v>413</v>
      </c>
      <c r="AD947" s="177" t="s">
        <v>414</v>
      </c>
    </row>
    <row r="948" spans="1:30" s="8" customFormat="1" ht="24" x14ac:dyDescent="0.25">
      <c r="A948" s="170">
        <v>741</v>
      </c>
      <c r="B948" s="171" t="s">
        <v>238</v>
      </c>
      <c r="C948" s="171" t="s">
        <v>88</v>
      </c>
      <c r="D948" s="172" t="s">
        <v>236</v>
      </c>
      <c r="E948" s="171" t="s">
        <v>249</v>
      </c>
      <c r="F948" s="171" t="s">
        <v>142</v>
      </c>
      <c r="G948" s="171" t="s">
        <v>239</v>
      </c>
      <c r="H948" s="171" t="s">
        <v>524</v>
      </c>
      <c r="I948" s="171" t="s">
        <v>142</v>
      </c>
      <c r="J948" s="173">
        <v>2006</v>
      </c>
      <c r="K948" s="174">
        <v>1</v>
      </c>
      <c r="L948" s="211"/>
      <c r="M948" s="173" t="s">
        <v>236</v>
      </c>
      <c r="N948" s="173">
        <v>0</v>
      </c>
      <c r="O948" s="173">
        <v>1</v>
      </c>
      <c r="P948" s="173">
        <v>1</v>
      </c>
      <c r="Q948" s="173">
        <v>9</v>
      </c>
      <c r="R948" s="173">
        <v>1</v>
      </c>
      <c r="S948" s="175">
        <v>512900</v>
      </c>
      <c r="T948" s="173">
        <v>0</v>
      </c>
      <c r="U948" s="173">
        <v>1</v>
      </c>
      <c r="V948" s="173">
        <v>0</v>
      </c>
      <c r="W948" s="211"/>
      <c r="X948" s="173">
        <v>0</v>
      </c>
      <c r="Y948" s="175">
        <v>0</v>
      </c>
      <c r="Z948" s="174">
        <f>S948*R948*K948*EXP(-Definitions!$E$4*tidycapex!V948)*U948</f>
        <v>512900</v>
      </c>
      <c r="AA948" s="174">
        <f>CEILING(Z948/Definitions!$F$10,10)</f>
        <v>10060</v>
      </c>
      <c r="AB948" s="176">
        <v>1</v>
      </c>
      <c r="AC948" s="177" t="s">
        <v>240</v>
      </c>
      <c r="AD948" s="177" t="s">
        <v>241</v>
      </c>
    </row>
    <row r="949" spans="1:30" s="8" customFormat="1" ht="36" x14ac:dyDescent="0.25">
      <c r="A949" s="170">
        <v>742</v>
      </c>
      <c r="B949" s="171" t="s">
        <v>242</v>
      </c>
      <c r="C949" s="171" t="s">
        <v>88</v>
      </c>
      <c r="D949" s="172" t="s">
        <v>236</v>
      </c>
      <c r="E949" s="171" t="s">
        <v>249</v>
      </c>
      <c r="F949" s="171" t="s">
        <v>142</v>
      </c>
      <c r="G949" s="171" t="s">
        <v>243</v>
      </c>
      <c r="H949" s="171" t="s">
        <v>524</v>
      </c>
      <c r="I949" s="171" t="s">
        <v>142</v>
      </c>
      <c r="J949" s="173">
        <v>2006</v>
      </c>
      <c r="K949" s="174">
        <v>1</v>
      </c>
      <c r="L949" s="211"/>
      <c r="M949" s="173" t="s">
        <v>236</v>
      </c>
      <c r="N949" s="173">
        <v>0</v>
      </c>
      <c r="O949" s="173">
        <v>1</v>
      </c>
      <c r="P949" s="173">
        <v>1</v>
      </c>
      <c r="Q949" s="173">
        <v>9</v>
      </c>
      <c r="R949" s="173">
        <v>1</v>
      </c>
      <c r="S949" s="175">
        <v>564200</v>
      </c>
      <c r="T949" s="173">
        <v>0</v>
      </c>
      <c r="U949" s="173">
        <v>1</v>
      </c>
      <c r="V949" s="173">
        <v>0</v>
      </c>
      <c r="W949" s="211"/>
      <c r="X949" s="173">
        <v>0</v>
      </c>
      <c r="Y949" s="175">
        <v>0</v>
      </c>
      <c r="Z949" s="174">
        <f>S949*R949*K949*EXP(-Definitions!$E$4*tidycapex!V949)*U949</f>
        <v>564200</v>
      </c>
      <c r="AA949" s="174">
        <f>CEILING(Z949/Definitions!$F$10,10)</f>
        <v>11070</v>
      </c>
      <c r="AB949" s="176">
        <v>1</v>
      </c>
      <c r="AC949" s="177" t="s">
        <v>244</v>
      </c>
      <c r="AD949" s="177" t="s">
        <v>567</v>
      </c>
    </row>
    <row r="950" spans="1:30" s="8" customFormat="1" ht="48" x14ac:dyDescent="0.25">
      <c r="A950" s="170">
        <v>743</v>
      </c>
      <c r="B950" s="171" t="s">
        <v>245</v>
      </c>
      <c r="C950" s="171" t="s">
        <v>88</v>
      </c>
      <c r="D950" s="172" t="s">
        <v>236</v>
      </c>
      <c r="E950" s="171" t="s">
        <v>249</v>
      </c>
      <c r="F950" s="171" t="s">
        <v>142</v>
      </c>
      <c r="G950" s="171" t="s">
        <v>246</v>
      </c>
      <c r="H950" s="171" t="s">
        <v>524</v>
      </c>
      <c r="I950" s="171" t="s">
        <v>142</v>
      </c>
      <c r="J950" s="173">
        <v>2006</v>
      </c>
      <c r="K950" s="174">
        <v>1</v>
      </c>
      <c r="L950" s="211"/>
      <c r="M950" s="173" t="s">
        <v>236</v>
      </c>
      <c r="N950" s="173">
        <v>0</v>
      </c>
      <c r="O950" s="173">
        <v>1</v>
      </c>
      <c r="P950" s="173">
        <v>1</v>
      </c>
      <c r="Q950" s="173">
        <v>9</v>
      </c>
      <c r="R950" s="173">
        <v>1</v>
      </c>
      <c r="S950" s="175">
        <v>310300</v>
      </c>
      <c r="T950" s="173">
        <v>0</v>
      </c>
      <c r="U950" s="173">
        <v>1</v>
      </c>
      <c r="V950" s="173">
        <v>0</v>
      </c>
      <c r="W950" s="211"/>
      <c r="X950" s="173">
        <v>0</v>
      </c>
      <c r="Y950" s="175">
        <v>0</v>
      </c>
      <c r="Z950" s="174">
        <f>S950*R950*K950*EXP(-Definitions!$E$4*tidycapex!V950)*U950</f>
        <v>310300</v>
      </c>
      <c r="AA950" s="174">
        <f>CEILING(Z950/Definitions!$F$10,10)</f>
        <v>6090</v>
      </c>
      <c r="AB950" s="176">
        <v>1</v>
      </c>
      <c r="AC950" s="177" t="s">
        <v>247</v>
      </c>
      <c r="AD950" s="177" t="s">
        <v>568</v>
      </c>
    </row>
    <row r="951" spans="1:30" s="8" customFormat="1" ht="60" x14ac:dyDescent="0.25">
      <c r="A951" s="170">
        <v>744</v>
      </c>
      <c r="B951" s="171" t="s">
        <v>262</v>
      </c>
      <c r="C951" s="171" t="s">
        <v>89</v>
      </c>
      <c r="D951" s="172">
        <v>1</v>
      </c>
      <c r="E951" s="171" t="s">
        <v>249</v>
      </c>
      <c r="F951" s="171" t="s">
        <v>142</v>
      </c>
      <c r="G951" s="171" t="s">
        <v>578</v>
      </c>
      <c r="H951" s="171" t="s">
        <v>257</v>
      </c>
      <c r="I951" s="171" t="s">
        <v>142</v>
      </c>
      <c r="J951" s="173">
        <v>2006</v>
      </c>
      <c r="K951" s="174">
        <v>3362</v>
      </c>
      <c r="L951" s="211"/>
      <c r="M951" s="173" t="s">
        <v>139</v>
      </c>
      <c r="N951" s="173">
        <v>2</v>
      </c>
      <c r="O951" s="173">
        <v>1</v>
      </c>
      <c r="P951" s="173">
        <v>0</v>
      </c>
      <c r="Q951" s="173">
        <v>2</v>
      </c>
      <c r="R951" s="173">
        <v>1</v>
      </c>
      <c r="S951" s="175">
        <v>4000</v>
      </c>
      <c r="T951" s="173">
        <v>0</v>
      </c>
      <c r="U951" s="173">
        <v>0.25</v>
      </c>
      <c r="V951" s="173">
        <v>0</v>
      </c>
      <c r="W951" s="211"/>
      <c r="X951" s="173">
        <v>1</v>
      </c>
      <c r="Y951" s="175">
        <v>92015</v>
      </c>
      <c r="Z951" s="174">
        <f>S951*R951*K951*EXP(-Definitions!$E$4*tidycapex!V951)*U951</f>
        <v>3362000</v>
      </c>
      <c r="AA951" s="174">
        <f>CEILING(Z951/Definitions!$F$10,10)</f>
        <v>65930</v>
      </c>
      <c r="AB951" s="176">
        <v>2</v>
      </c>
      <c r="AC951" s="177" t="s">
        <v>354</v>
      </c>
      <c r="AD951" s="177" t="s">
        <v>264</v>
      </c>
    </row>
    <row r="952" spans="1:30" s="8" customFormat="1" ht="48" x14ac:dyDescent="0.25">
      <c r="A952" s="170">
        <v>745</v>
      </c>
      <c r="B952" s="171" t="s">
        <v>368</v>
      </c>
      <c r="C952" s="171" t="s">
        <v>89</v>
      </c>
      <c r="D952" s="172">
        <v>1</v>
      </c>
      <c r="E952" s="171" t="s">
        <v>249</v>
      </c>
      <c r="F952" s="171" t="s">
        <v>142</v>
      </c>
      <c r="G952" s="171" t="s">
        <v>226</v>
      </c>
      <c r="H952" s="171" t="s">
        <v>226</v>
      </c>
      <c r="I952" s="171" t="s">
        <v>138</v>
      </c>
      <c r="J952" s="173">
        <v>2006</v>
      </c>
      <c r="K952" s="174">
        <v>3362</v>
      </c>
      <c r="L952" s="211"/>
      <c r="M952" s="173" t="s">
        <v>139</v>
      </c>
      <c r="N952" s="173">
        <v>3</v>
      </c>
      <c r="O952" s="173">
        <v>1</v>
      </c>
      <c r="P952" s="173">
        <v>1</v>
      </c>
      <c r="Q952" s="173">
        <v>5</v>
      </c>
      <c r="R952" s="173">
        <v>0.1</v>
      </c>
      <c r="S952" s="175">
        <v>2000</v>
      </c>
      <c r="T952" s="173">
        <v>25</v>
      </c>
      <c r="U952" s="173">
        <v>1</v>
      </c>
      <c r="V952" s="173">
        <v>11</v>
      </c>
      <c r="W952" s="211"/>
      <c r="X952" s="173">
        <v>0</v>
      </c>
      <c r="Y952" s="175">
        <v>0</v>
      </c>
      <c r="Z952" s="174">
        <f>S952*R952*K952*EXP(-Definitions!$E$4*tidycapex!V952)*U952</f>
        <v>672400</v>
      </c>
      <c r="AA952" s="174">
        <f>CEILING(Z952/Definitions!$F$10,10)</f>
        <v>13190</v>
      </c>
      <c r="AB952" s="176">
        <v>1</v>
      </c>
      <c r="AC952" s="177" t="s">
        <v>576</v>
      </c>
      <c r="AD952" s="177" t="s">
        <v>577</v>
      </c>
    </row>
    <row r="953" spans="1:30" s="8" customFormat="1" ht="48" x14ac:dyDescent="0.25">
      <c r="A953" s="170">
        <v>746</v>
      </c>
      <c r="B953" s="171" t="s">
        <v>248</v>
      </c>
      <c r="C953" s="171" t="s">
        <v>89</v>
      </c>
      <c r="D953" s="172">
        <v>1</v>
      </c>
      <c r="E953" s="171" t="s">
        <v>249</v>
      </c>
      <c r="F953" s="171" t="s">
        <v>142</v>
      </c>
      <c r="G953" s="171" t="s">
        <v>217</v>
      </c>
      <c r="H953" s="171" t="s">
        <v>218</v>
      </c>
      <c r="I953" s="171" t="s">
        <v>138</v>
      </c>
      <c r="J953" s="173">
        <v>2006</v>
      </c>
      <c r="K953" s="174">
        <v>1</v>
      </c>
      <c r="L953" s="211"/>
      <c r="M953" s="173" t="s">
        <v>236</v>
      </c>
      <c r="N953" s="173">
        <v>0</v>
      </c>
      <c r="O953" s="173">
        <v>1</v>
      </c>
      <c r="P953" s="173">
        <v>1</v>
      </c>
      <c r="Q953" s="173">
        <v>8</v>
      </c>
      <c r="R953" s="173">
        <v>1</v>
      </c>
      <c r="S953" s="175">
        <v>439110</v>
      </c>
      <c r="T953" s="173">
        <v>25</v>
      </c>
      <c r="U953" s="173">
        <v>0</v>
      </c>
      <c r="V953" s="173">
        <v>11</v>
      </c>
      <c r="W953" s="211"/>
      <c r="X953" s="173">
        <v>1</v>
      </c>
      <c r="Y953" s="211">
        <v>4305</v>
      </c>
      <c r="Z953" s="174">
        <f>S953*R953*K953*EXP(-Definitions!$E$4*tidycapex!V953)*U953</f>
        <v>0</v>
      </c>
      <c r="AA953" s="174">
        <f>CEILING(Z953/Definitions!$F$10,10)</f>
        <v>0</v>
      </c>
      <c r="AB953" s="176">
        <v>0</v>
      </c>
      <c r="AC953" s="177" t="s">
        <v>271</v>
      </c>
      <c r="AD953" s="177" t="s">
        <v>573</v>
      </c>
    </row>
    <row r="954" spans="1:30" s="8" customFormat="1" ht="36" x14ac:dyDescent="0.25">
      <c r="A954" s="170">
        <v>747</v>
      </c>
      <c r="B954" s="171" t="s">
        <v>702</v>
      </c>
      <c r="C954" s="171" t="s">
        <v>89</v>
      </c>
      <c r="D954" s="172">
        <v>1</v>
      </c>
      <c r="E954" s="171" t="s">
        <v>249</v>
      </c>
      <c r="F954" s="171" t="s">
        <v>142</v>
      </c>
      <c r="G954" s="171" t="s">
        <v>265</v>
      </c>
      <c r="H954" s="171" t="s">
        <v>266</v>
      </c>
      <c r="I954" s="171" t="s">
        <v>138</v>
      </c>
      <c r="J954" s="173">
        <v>2006</v>
      </c>
      <c r="K954" s="174">
        <v>1</v>
      </c>
      <c r="L954" s="211"/>
      <c r="M954" s="173" t="s">
        <v>236</v>
      </c>
      <c r="N954" s="173">
        <v>0</v>
      </c>
      <c r="O954" s="173">
        <v>1</v>
      </c>
      <c r="P954" s="173">
        <v>1</v>
      </c>
      <c r="Q954" s="173">
        <v>5</v>
      </c>
      <c r="R954" s="173">
        <v>1</v>
      </c>
      <c r="S954" s="175">
        <v>3498600</v>
      </c>
      <c r="T954" s="173">
        <v>25</v>
      </c>
      <c r="U954" s="173">
        <v>0</v>
      </c>
      <c r="V954" s="173">
        <v>2</v>
      </c>
      <c r="W954" s="211"/>
      <c r="X954" s="173">
        <v>1</v>
      </c>
      <c r="Y954" s="175">
        <v>68600</v>
      </c>
      <c r="Z954" s="174">
        <f>S954*R954*K954*EXP(-Definitions!$E$4*tidycapex!V954)*U954</f>
        <v>0</v>
      </c>
      <c r="AA954" s="174">
        <f>CEILING(Z954/Definitions!$F$10,10)</f>
        <v>0</v>
      </c>
      <c r="AB954" s="176">
        <v>0</v>
      </c>
      <c r="AC954" s="177" t="s">
        <v>632</v>
      </c>
      <c r="AD954" s="177" t="s">
        <v>573</v>
      </c>
    </row>
    <row r="955" spans="1:30" s="8" customFormat="1" ht="72" x14ac:dyDescent="0.25">
      <c r="A955" s="170">
        <v>748</v>
      </c>
      <c r="B955" s="171" t="s">
        <v>269</v>
      </c>
      <c r="C955" s="171" t="s">
        <v>89</v>
      </c>
      <c r="D955" s="172" t="s">
        <v>236</v>
      </c>
      <c r="E955" s="171" t="s">
        <v>249</v>
      </c>
      <c r="F955" s="171" t="s">
        <v>142</v>
      </c>
      <c r="G955" s="171" t="s">
        <v>364</v>
      </c>
      <c r="H955" s="171" t="s">
        <v>364</v>
      </c>
      <c r="I955" s="171" t="s">
        <v>138</v>
      </c>
      <c r="J955" s="173">
        <v>2006</v>
      </c>
      <c r="K955" s="174">
        <v>1</v>
      </c>
      <c r="L955" s="211"/>
      <c r="M955" s="173" t="s">
        <v>236</v>
      </c>
      <c r="N955" s="173">
        <v>3</v>
      </c>
      <c r="O955" s="173">
        <v>2</v>
      </c>
      <c r="P955" s="173">
        <v>1</v>
      </c>
      <c r="Q955" s="173">
        <v>5</v>
      </c>
      <c r="R955" s="173">
        <v>1</v>
      </c>
      <c r="S955" s="175">
        <v>336200</v>
      </c>
      <c r="T955" s="173">
        <v>0</v>
      </c>
      <c r="U955" s="173">
        <v>1</v>
      </c>
      <c r="V955" s="173">
        <v>0</v>
      </c>
      <c r="W955" s="211"/>
      <c r="X955" s="173">
        <v>0</v>
      </c>
      <c r="Y955" s="175">
        <v>0</v>
      </c>
      <c r="Z955" s="174">
        <f>S955*R955*K955*EXP(-Definitions!$E$4*tidycapex!V955)*U955</f>
        <v>336200</v>
      </c>
      <c r="AA955" s="174">
        <f>CEILING(Z955/Definitions!$F$10,10)</f>
        <v>6600</v>
      </c>
      <c r="AB955" s="176">
        <v>1</v>
      </c>
      <c r="AC955" s="177" t="s">
        <v>413</v>
      </c>
      <c r="AD955" s="177" t="s">
        <v>414</v>
      </c>
    </row>
    <row r="956" spans="1:30" s="8" customFormat="1" ht="24" x14ac:dyDescent="0.25">
      <c r="A956" s="170">
        <v>749</v>
      </c>
      <c r="B956" s="171" t="s">
        <v>238</v>
      </c>
      <c r="C956" s="171" t="s">
        <v>89</v>
      </c>
      <c r="D956" s="172" t="s">
        <v>236</v>
      </c>
      <c r="E956" s="171" t="s">
        <v>249</v>
      </c>
      <c r="F956" s="171" t="s">
        <v>142</v>
      </c>
      <c r="G956" s="171" t="s">
        <v>239</v>
      </c>
      <c r="H956" s="171" t="s">
        <v>524</v>
      </c>
      <c r="I956" s="171" t="s">
        <v>138</v>
      </c>
      <c r="J956" s="173">
        <v>2006</v>
      </c>
      <c r="K956" s="174">
        <v>1</v>
      </c>
      <c r="L956" s="211"/>
      <c r="M956" s="173" t="s">
        <v>236</v>
      </c>
      <c r="N956" s="173">
        <v>0</v>
      </c>
      <c r="O956" s="173">
        <v>1</v>
      </c>
      <c r="P956" s="173">
        <v>1</v>
      </c>
      <c r="Q956" s="173">
        <v>9</v>
      </c>
      <c r="R956" s="173">
        <v>1</v>
      </c>
      <c r="S956" s="175">
        <v>369900</v>
      </c>
      <c r="T956" s="173">
        <v>0</v>
      </c>
      <c r="U956" s="173">
        <v>1</v>
      </c>
      <c r="V956" s="173">
        <v>0</v>
      </c>
      <c r="W956" s="211"/>
      <c r="X956" s="173">
        <v>0</v>
      </c>
      <c r="Y956" s="175">
        <v>0</v>
      </c>
      <c r="Z956" s="174">
        <f>S956*R956*K956*EXP(-Definitions!$E$4*tidycapex!V956)*U956</f>
        <v>369900</v>
      </c>
      <c r="AA956" s="174">
        <f>CEILING(Z956/Definitions!$F$10,10)</f>
        <v>7260</v>
      </c>
      <c r="AB956" s="176">
        <v>1</v>
      </c>
      <c r="AC956" s="177" t="s">
        <v>240</v>
      </c>
      <c r="AD956" s="177" t="s">
        <v>241</v>
      </c>
    </row>
    <row r="957" spans="1:30" s="8" customFormat="1" ht="36" x14ac:dyDescent="0.25">
      <c r="A957" s="170">
        <v>750</v>
      </c>
      <c r="B957" s="171" t="s">
        <v>242</v>
      </c>
      <c r="C957" s="171" t="s">
        <v>89</v>
      </c>
      <c r="D957" s="172" t="s">
        <v>236</v>
      </c>
      <c r="E957" s="171" t="s">
        <v>249</v>
      </c>
      <c r="F957" s="171" t="s">
        <v>142</v>
      </c>
      <c r="G957" s="171" t="s">
        <v>243</v>
      </c>
      <c r="H957" s="171" t="s">
        <v>524</v>
      </c>
      <c r="I957" s="171" t="s">
        <v>138</v>
      </c>
      <c r="J957" s="173">
        <v>2006</v>
      </c>
      <c r="K957" s="174">
        <v>1</v>
      </c>
      <c r="L957" s="211"/>
      <c r="M957" s="173" t="s">
        <v>236</v>
      </c>
      <c r="N957" s="173">
        <v>0</v>
      </c>
      <c r="O957" s="173">
        <v>1</v>
      </c>
      <c r="P957" s="173">
        <v>1</v>
      </c>
      <c r="Q957" s="173">
        <v>9</v>
      </c>
      <c r="R957" s="173">
        <v>1</v>
      </c>
      <c r="S957" s="175">
        <v>406900</v>
      </c>
      <c r="T957" s="173">
        <v>0</v>
      </c>
      <c r="U957" s="173">
        <v>1</v>
      </c>
      <c r="V957" s="173">
        <v>0</v>
      </c>
      <c r="W957" s="211"/>
      <c r="X957" s="173">
        <v>0</v>
      </c>
      <c r="Y957" s="175">
        <v>0</v>
      </c>
      <c r="Z957" s="174">
        <f>S957*R957*K957*EXP(-Definitions!$E$4*tidycapex!V957)*U957</f>
        <v>406900</v>
      </c>
      <c r="AA957" s="174">
        <f>CEILING(Z957/Definitions!$F$10,10)</f>
        <v>7980</v>
      </c>
      <c r="AB957" s="176">
        <v>1</v>
      </c>
      <c r="AC957" s="177" t="s">
        <v>244</v>
      </c>
      <c r="AD957" s="177" t="s">
        <v>567</v>
      </c>
    </row>
    <row r="958" spans="1:30" s="8" customFormat="1" ht="48" x14ac:dyDescent="0.25">
      <c r="A958" s="170">
        <v>751</v>
      </c>
      <c r="B958" s="171" t="s">
        <v>245</v>
      </c>
      <c r="C958" s="171" t="s">
        <v>89</v>
      </c>
      <c r="D958" s="172" t="s">
        <v>236</v>
      </c>
      <c r="E958" s="171" t="s">
        <v>249</v>
      </c>
      <c r="F958" s="171" t="s">
        <v>142</v>
      </c>
      <c r="G958" s="171" t="s">
        <v>246</v>
      </c>
      <c r="H958" s="171" t="s">
        <v>524</v>
      </c>
      <c r="I958" s="171" t="s">
        <v>138</v>
      </c>
      <c r="J958" s="173">
        <v>2006</v>
      </c>
      <c r="K958" s="174">
        <v>1</v>
      </c>
      <c r="L958" s="211"/>
      <c r="M958" s="173" t="s">
        <v>236</v>
      </c>
      <c r="N958" s="173">
        <v>0</v>
      </c>
      <c r="O958" s="173">
        <v>1</v>
      </c>
      <c r="P958" s="173">
        <v>1</v>
      </c>
      <c r="Q958" s="173">
        <v>9</v>
      </c>
      <c r="R958" s="173">
        <v>1</v>
      </c>
      <c r="S958" s="175">
        <v>223800</v>
      </c>
      <c r="T958" s="173">
        <v>0</v>
      </c>
      <c r="U958" s="173">
        <v>1</v>
      </c>
      <c r="V958" s="173">
        <v>0</v>
      </c>
      <c r="W958" s="211"/>
      <c r="X958" s="173">
        <v>0</v>
      </c>
      <c r="Y958" s="175">
        <v>0</v>
      </c>
      <c r="Z958" s="174">
        <f>S958*R958*K958*EXP(-Definitions!$E$4*tidycapex!V958)*U958</f>
        <v>223800</v>
      </c>
      <c r="AA958" s="174">
        <f>CEILING(Z958/Definitions!$F$10,10)</f>
        <v>4390</v>
      </c>
      <c r="AB958" s="176">
        <v>1</v>
      </c>
      <c r="AC958" s="177" t="s">
        <v>247</v>
      </c>
      <c r="AD958" s="177" t="s">
        <v>568</v>
      </c>
    </row>
    <row r="959" spans="1:30" s="8" customFormat="1" ht="60" x14ac:dyDescent="0.25">
      <c r="A959" s="170">
        <v>752</v>
      </c>
      <c r="B959" s="171" t="s">
        <v>262</v>
      </c>
      <c r="C959" s="171" t="s">
        <v>93</v>
      </c>
      <c r="D959" s="172">
        <v>1</v>
      </c>
      <c r="E959" s="171" t="s">
        <v>249</v>
      </c>
      <c r="F959" s="171" t="s">
        <v>138</v>
      </c>
      <c r="G959" s="171" t="s">
        <v>578</v>
      </c>
      <c r="H959" s="171" t="s">
        <v>257</v>
      </c>
      <c r="I959" s="171" t="s">
        <v>138</v>
      </c>
      <c r="J959" s="173">
        <v>2009</v>
      </c>
      <c r="K959" s="174">
        <v>5734</v>
      </c>
      <c r="L959" s="211"/>
      <c r="M959" s="173" t="s">
        <v>139</v>
      </c>
      <c r="N959" s="173">
        <v>2</v>
      </c>
      <c r="O959" s="173">
        <v>1</v>
      </c>
      <c r="P959" s="173">
        <v>0</v>
      </c>
      <c r="Q959" s="173">
        <v>2</v>
      </c>
      <c r="R959" s="173">
        <v>1</v>
      </c>
      <c r="S959" s="175">
        <v>4000</v>
      </c>
      <c r="T959" s="173">
        <v>0</v>
      </c>
      <c r="U959" s="173">
        <v>0.2</v>
      </c>
      <c r="V959" s="173">
        <v>0</v>
      </c>
      <c r="W959" s="211"/>
      <c r="X959" s="173">
        <v>1</v>
      </c>
      <c r="Y959" s="211">
        <v>164770</v>
      </c>
      <c r="Z959" s="174">
        <f>S959*R959*K959*EXP(-Definitions!$E$4*tidycapex!V959)*U959</f>
        <v>4587200</v>
      </c>
      <c r="AA959" s="174">
        <f>CEILING(Z959/Definitions!$F$10,10)</f>
        <v>89950</v>
      </c>
      <c r="AB959" s="176">
        <v>2</v>
      </c>
      <c r="AC959" s="177" t="s">
        <v>354</v>
      </c>
      <c r="AD959" s="177" t="s">
        <v>264</v>
      </c>
    </row>
    <row r="960" spans="1:30" s="8" customFormat="1" ht="15" x14ac:dyDescent="0.25">
      <c r="A960" s="170">
        <v>753</v>
      </c>
      <c r="B960" s="171" t="s">
        <v>369</v>
      </c>
      <c r="C960" s="171" t="s">
        <v>93</v>
      </c>
      <c r="D960" s="172">
        <v>1</v>
      </c>
      <c r="E960" s="171" t="s">
        <v>249</v>
      </c>
      <c r="F960" s="171" t="s">
        <v>138</v>
      </c>
      <c r="G960" s="171" t="s">
        <v>226</v>
      </c>
      <c r="H960" s="171" t="s">
        <v>226</v>
      </c>
      <c r="I960" s="171" t="s">
        <v>138</v>
      </c>
      <c r="J960" s="173">
        <v>2009</v>
      </c>
      <c r="K960" s="174">
        <v>2140</v>
      </c>
      <c r="L960" s="211"/>
      <c r="M960" s="173" t="s">
        <v>139</v>
      </c>
      <c r="N960" s="173">
        <v>2</v>
      </c>
      <c r="O960" s="173">
        <v>1</v>
      </c>
      <c r="P960" s="173">
        <v>1</v>
      </c>
      <c r="Q960" s="173">
        <v>2</v>
      </c>
      <c r="R960" s="173">
        <v>0.1</v>
      </c>
      <c r="S960" s="175">
        <v>2500</v>
      </c>
      <c r="T960" s="173">
        <v>50</v>
      </c>
      <c r="U960" s="173">
        <v>1</v>
      </c>
      <c r="V960" s="173">
        <v>0</v>
      </c>
      <c r="W960" s="211"/>
      <c r="X960" s="173">
        <v>0</v>
      </c>
      <c r="Y960" s="175">
        <v>0</v>
      </c>
      <c r="Z960" s="174">
        <f>S960*R960*K960*EXP(-Definitions!$E$4*tidycapex!V960)*U960</f>
        <v>535000</v>
      </c>
      <c r="AA960" s="174">
        <f>CEILING(Z960/Definitions!$F$10,10)</f>
        <v>10500</v>
      </c>
      <c r="AB960" s="176">
        <v>1</v>
      </c>
      <c r="AC960" s="177" t="s">
        <v>598</v>
      </c>
      <c r="AD960" s="177" t="s">
        <v>599</v>
      </c>
    </row>
    <row r="961" spans="1:30" s="8" customFormat="1" ht="24" x14ac:dyDescent="0.25">
      <c r="A961" s="170">
        <v>754</v>
      </c>
      <c r="B961" s="171" t="s">
        <v>368</v>
      </c>
      <c r="C961" s="171" t="s">
        <v>93</v>
      </c>
      <c r="D961" s="172">
        <v>1</v>
      </c>
      <c r="E961" s="171" t="s">
        <v>249</v>
      </c>
      <c r="F961" s="171" t="s">
        <v>138</v>
      </c>
      <c r="G961" s="171" t="s">
        <v>226</v>
      </c>
      <c r="H961" s="171" t="s">
        <v>226</v>
      </c>
      <c r="I961" s="171" t="s">
        <v>138</v>
      </c>
      <c r="J961" s="173">
        <v>2009</v>
      </c>
      <c r="K961" s="174">
        <v>5734</v>
      </c>
      <c r="L961" s="211"/>
      <c r="M961" s="173" t="s">
        <v>139</v>
      </c>
      <c r="N961" s="173">
        <v>3</v>
      </c>
      <c r="O961" s="173">
        <v>1</v>
      </c>
      <c r="P961" s="173">
        <v>1</v>
      </c>
      <c r="Q961" s="173">
        <v>5</v>
      </c>
      <c r="R961" s="173">
        <v>0.03</v>
      </c>
      <c r="S961" s="175">
        <v>2000</v>
      </c>
      <c r="T961" s="173">
        <v>25</v>
      </c>
      <c r="U961" s="173">
        <v>1</v>
      </c>
      <c r="V961" s="173">
        <v>0</v>
      </c>
      <c r="W961" s="211"/>
      <c r="X961" s="173">
        <v>0</v>
      </c>
      <c r="Y961" s="175">
        <v>0</v>
      </c>
      <c r="Z961" s="174">
        <f>S961*R961*K961*EXP(-Definitions!$E$4*tidycapex!V961)*U961</f>
        <v>344040</v>
      </c>
      <c r="AA961" s="174">
        <f>CEILING(Z961/Definitions!$F$10,10)</f>
        <v>6750</v>
      </c>
      <c r="AB961" s="176">
        <v>1</v>
      </c>
      <c r="AC961" s="177" t="s">
        <v>600</v>
      </c>
      <c r="AD961" s="177" t="s">
        <v>601</v>
      </c>
    </row>
    <row r="962" spans="1:30" s="8" customFormat="1" ht="48" x14ac:dyDescent="0.25">
      <c r="A962" s="170">
        <v>754</v>
      </c>
      <c r="B962" s="171" t="s">
        <v>368</v>
      </c>
      <c r="C962" s="171" t="s">
        <v>93</v>
      </c>
      <c r="D962" s="172">
        <v>1</v>
      </c>
      <c r="E962" s="171" t="s">
        <v>249</v>
      </c>
      <c r="F962" s="171" t="s">
        <v>138</v>
      </c>
      <c r="G962" s="171" t="s">
        <v>226</v>
      </c>
      <c r="H962" s="171" t="s">
        <v>226</v>
      </c>
      <c r="I962" s="171" t="s">
        <v>138</v>
      </c>
      <c r="J962" s="173">
        <v>2009</v>
      </c>
      <c r="K962" s="174">
        <v>5734</v>
      </c>
      <c r="L962" s="211"/>
      <c r="M962" s="173" t="s">
        <v>139</v>
      </c>
      <c r="N962" s="173">
        <v>0</v>
      </c>
      <c r="O962" s="173">
        <v>1</v>
      </c>
      <c r="P962" s="173">
        <v>1</v>
      </c>
      <c r="Q962" s="173">
        <v>8</v>
      </c>
      <c r="R962" s="173">
        <v>0.3</v>
      </c>
      <c r="S962" s="175">
        <v>2000</v>
      </c>
      <c r="T962" s="173">
        <v>25</v>
      </c>
      <c r="U962" s="173">
        <v>1</v>
      </c>
      <c r="V962" s="173">
        <v>14</v>
      </c>
      <c r="W962" s="211"/>
      <c r="X962" s="173">
        <v>1</v>
      </c>
      <c r="Y962" s="175">
        <v>24520</v>
      </c>
      <c r="Z962" s="174">
        <f>S962*R962*K962*EXP(-Definitions!$E$4*tidycapex!V962)*U962</f>
        <v>3440400</v>
      </c>
      <c r="AA962" s="174">
        <f>CEILING(Z962/Definitions!$F$10,10)</f>
        <v>67460</v>
      </c>
      <c r="AB962" s="176">
        <v>1</v>
      </c>
      <c r="AC962" s="177" t="s">
        <v>576</v>
      </c>
      <c r="AD962" s="177" t="s">
        <v>577</v>
      </c>
    </row>
    <row r="963" spans="1:30" s="8" customFormat="1" ht="48" x14ac:dyDescent="0.25">
      <c r="A963" s="170">
        <v>755</v>
      </c>
      <c r="B963" s="171" t="s">
        <v>248</v>
      </c>
      <c r="C963" s="171" t="s">
        <v>93</v>
      </c>
      <c r="D963" s="172">
        <v>1</v>
      </c>
      <c r="E963" s="171" t="s">
        <v>249</v>
      </c>
      <c r="F963" s="171" t="s">
        <v>138</v>
      </c>
      <c r="G963" s="171" t="s">
        <v>217</v>
      </c>
      <c r="H963" s="171" t="s">
        <v>218</v>
      </c>
      <c r="I963" s="171" t="s">
        <v>138</v>
      </c>
      <c r="J963" s="173">
        <v>2009</v>
      </c>
      <c r="K963" s="174">
        <v>1</v>
      </c>
      <c r="L963" s="211"/>
      <c r="M963" s="173" t="s">
        <v>236</v>
      </c>
      <c r="N963" s="173">
        <v>0</v>
      </c>
      <c r="O963" s="173">
        <v>1</v>
      </c>
      <c r="P963" s="173">
        <v>1</v>
      </c>
      <c r="Q963" s="173">
        <v>8</v>
      </c>
      <c r="R963" s="173">
        <v>1</v>
      </c>
      <c r="S963" s="175">
        <v>439110</v>
      </c>
      <c r="T963" s="173">
        <v>25</v>
      </c>
      <c r="U963" s="173">
        <v>0</v>
      </c>
      <c r="V963" s="173">
        <v>14</v>
      </c>
      <c r="W963" s="211"/>
      <c r="X963" s="173">
        <v>1</v>
      </c>
      <c r="Y963" s="175">
        <v>7700</v>
      </c>
      <c r="Z963" s="174">
        <f>S963*R963*K963*EXP(-Definitions!$E$4*tidycapex!V963)*U963</f>
        <v>0</v>
      </c>
      <c r="AA963" s="174">
        <f>CEILING(Z963/Definitions!$F$10,10)</f>
        <v>0</v>
      </c>
      <c r="AB963" s="176">
        <v>0</v>
      </c>
      <c r="AC963" s="177" t="s">
        <v>271</v>
      </c>
      <c r="AD963" s="177" t="s">
        <v>573</v>
      </c>
    </row>
    <row r="964" spans="1:30" s="8" customFormat="1" ht="72" x14ac:dyDescent="0.25">
      <c r="A964" s="170">
        <v>756</v>
      </c>
      <c r="B964" s="171" t="s">
        <v>702</v>
      </c>
      <c r="C964" s="171" t="s">
        <v>93</v>
      </c>
      <c r="D964" s="172">
        <v>1</v>
      </c>
      <c r="E964" s="171" t="s">
        <v>249</v>
      </c>
      <c r="F964" s="171" t="s">
        <v>138</v>
      </c>
      <c r="G964" s="171" t="s">
        <v>265</v>
      </c>
      <c r="H964" s="171" t="s">
        <v>266</v>
      </c>
      <c r="I964" s="171" t="s">
        <v>138</v>
      </c>
      <c r="J964" s="173">
        <v>2009</v>
      </c>
      <c r="K964" s="174">
        <v>1</v>
      </c>
      <c r="L964" s="211"/>
      <c r="M964" s="173" t="s">
        <v>236</v>
      </c>
      <c r="N964" s="173">
        <v>0</v>
      </c>
      <c r="O964" s="173">
        <v>1</v>
      </c>
      <c r="P964" s="173">
        <v>1</v>
      </c>
      <c r="Q964" s="173">
        <v>5</v>
      </c>
      <c r="R964" s="173">
        <v>1</v>
      </c>
      <c r="S964" s="175">
        <v>988000</v>
      </c>
      <c r="T964" s="173">
        <v>25</v>
      </c>
      <c r="U964" s="173">
        <v>0</v>
      </c>
      <c r="V964" s="173">
        <v>2</v>
      </c>
      <c r="W964" s="211"/>
      <c r="X964" s="173">
        <v>1</v>
      </c>
      <c r="Y964" s="175">
        <v>134400</v>
      </c>
      <c r="Z964" s="174">
        <f>S964*R964*K964*EXP(-Definitions!$E$4*tidycapex!V964)*U964</f>
        <v>0</v>
      </c>
      <c r="AA964" s="174">
        <f>CEILING(Z964/Definitions!$F$10,10)</f>
        <v>0</v>
      </c>
      <c r="AB964" s="176">
        <v>2</v>
      </c>
      <c r="AC964" s="177" t="s">
        <v>267</v>
      </c>
      <c r="AD964" s="177" t="s">
        <v>268</v>
      </c>
    </row>
    <row r="965" spans="1:30" s="8" customFormat="1" ht="72" x14ac:dyDescent="0.25">
      <c r="A965" s="170">
        <v>756</v>
      </c>
      <c r="B965" s="171" t="s">
        <v>702</v>
      </c>
      <c r="C965" s="171" t="s">
        <v>93</v>
      </c>
      <c r="D965" s="172">
        <v>1</v>
      </c>
      <c r="E965" s="171" t="s">
        <v>249</v>
      </c>
      <c r="F965" s="171" t="s">
        <v>138</v>
      </c>
      <c r="G965" s="171" t="s">
        <v>265</v>
      </c>
      <c r="H965" s="171" t="s">
        <v>266</v>
      </c>
      <c r="I965" s="171" t="s">
        <v>138</v>
      </c>
      <c r="J965" s="173">
        <v>2009</v>
      </c>
      <c r="K965" s="174">
        <v>1</v>
      </c>
      <c r="L965" s="211"/>
      <c r="M965" s="173" t="s">
        <v>236</v>
      </c>
      <c r="N965" s="173">
        <v>0</v>
      </c>
      <c r="O965" s="173">
        <v>1</v>
      </c>
      <c r="P965" s="173">
        <v>1</v>
      </c>
      <c r="Q965" s="173">
        <v>5</v>
      </c>
      <c r="R965" s="173">
        <v>1</v>
      </c>
      <c r="S965" s="175">
        <v>988000</v>
      </c>
      <c r="T965" s="173">
        <v>25</v>
      </c>
      <c r="U965" s="173">
        <v>1</v>
      </c>
      <c r="V965" s="173">
        <v>0</v>
      </c>
      <c r="W965" s="211"/>
      <c r="X965" s="173">
        <v>1</v>
      </c>
      <c r="Y965" s="211"/>
      <c r="Z965" s="174">
        <f>S965*R965*K965*EXP(-Definitions!$E$4*tidycapex!V965)*U965</f>
        <v>988000</v>
      </c>
      <c r="AA965" s="174">
        <f>CEILING(Z965/Definitions!$F$10,10)</f>
        <v>19380</v>
      </c>
      <c r="AB965" s="176">
        <v>2</v>
      </c>
      <c r="AC965" s="177" t="s">
        <v>267</v>
      </c>
      <c r="AD965" s="177" t="s">
        <v>268</v>
      </c>
    </row>
    <row r="966" spans="1:30" s="8" customFormat="1" ht="72" x14ac:dyDescent="0.25">
      <c r="A966" s="170">
        <v>757</v>
      </c>
      <c r="B966" s="171" t="s">
        <v>269</v>
      </c>
      <c r="C966" s="171" t="s">
        <v>93</v>
      </c>
      <c r="D966" s="172" t="s">
        <v>236</v>
      </c>
      <c r="E966" s="171" t="s">
        <v>249</v>
      </c>
      <c r="F966" s="171" t="s">
        <v>138</v>
      </c>
      <c r="G966" s="171" t="s">
        <v>364</v>
      </c>
      <c r="H966" s="171" t="s">
        <v>364</v>
      </c>
      <c r="I966" s="171" t="s">
        <v>138</v>
      </c>
      <c r="J966" s="173">
        <v>2009</v>
      </c>
      <c r="K966" s="174">
        <v>1</v>
      </c>
      <c r="L966" s="211"/>
      <c r="M966" s="173" t="s">
        <v>236</v>
      </c>
      <c r="N966" s="173">
        <v>3</v>
      </c>
      <c r="O966" s="173">
        <v>2</v>
      </c>
      <c r="P966" s="173">
        <v>1</v>
      </c>
      <c r="Q966" s="173">
        <v>5</v>
      </c>
      <c r="R966" s="173">
        <v>1</v>
      </c>
      <c r="S966" s="175">
        <v>546700</v>
      </c>
      <c r="T966" s="173">
        <v>0</v>
      </c>
      <c r="U966" s="173">
        <v>1</v>
      </c>
      <c r="V966" s="173">
        <v>0</v>
      </c>
      <c r="W966" s="211"/>
      <c r="X966" s="173">
        <v>0</v>
      </c>
      <c r="Y966" s="175">
        <v>0</v>
      </c>
      <c r="Z966" s="174">
        <f>S966*R966*K966*EXP(-Definitions!$E$4*tidycapex!V966)*U966</f>
        <v>546700</v>
      </c>
      <c r="AA966" s="174">
        <f>CEILING(Z966/Definitions!$F$10,10)</f>
        <v>10720</v>
      </c>
      <c r="AB966" s="176">
        <v>1</v>
      </c>
      <c r="AC966" s="177" t="s">
        <v>413</v>
      </c>
      <c r="AD966" s="177" t="s">
        <v>414</v>
      </c>
    </row>
    <row r="967" spans="1:30" s="8" customFormat="1" ht="24" x14ac:dyDescent="0.25">
      <c r="A967" s="170">
        <v>758</v>
      </c>
      <c r="B967" s="171" t="s">
        <v>238</v>
      </c>
      <c r="C967" s="171" t="s">
        <v>93</v>
      </c>
      <c r="D967" s="172" t="s">
        <v>236</v>
      </c>
      <c r="E967" s="171" t="s">
        <v>249</v>
      </c>
      <c r="F967" s="171" t="s">
        <v>138</v>
      </c>
      <c r="G967" s="171" t="s">
        <v>239</v>
      </c>
      <c r="H967" s="171" t="s">
        <v>524</v>
      </c>
      <c r="I967" s="171" t="s">
        <v>138</v>
      </c>
      <c r="J967" s="173">
        <v>2009</v>
      </c>
      <c r="K967" s="174">
        <v>1</v>
      </c>
      <c r="L967" s="211"/>
      <c r="M967" s="173" t="s">
        <v>236</v>
      </c>
      <c r="N967" s="173">
        <v>0</v>
      </c>
      <c r="O967" s="173">
        <v>1</v>
      </c>
      <c r="P967" s="173">
        <v>1</v>
      </c>
      <c r="Q967" s="173">
        <v>9</v>
      </c>
      <c r="R967" s="173">
        <v>1</v>
      </c>
      <c r="S967" s="175">
        <v>700100</v>
      </c>
      <c r="T967" s="173">
        <v>0</v>
      </c>
      <c r="U967" s="173">
        <v>1</v>
      </c>
      <c r="V967" s="173">
        <v>0</v>
      </c>
      <c r="W967" s="211"/>
      <c r="X967" s="173">
        <v>0</v>
      </c>
      <c r="Y967" s="175">
        <v>0</v>
      </c>
      <c r="Z967" s="174">
        <f>S967*R967*K967*EXP(-Definitions!$E$4*tidycapex!V967)*U967</f>
        <v>700100</v>
      </c>
      <c r="AA967" s="174">
        <f>CEILING(Z967/Definitions!$F$10,10)</f>
        <v>13730</v>
      </c>
      <c r="AB967" s="176">
        <v>1</v>
      </c>
      <c r="AC967" s="177" t="s">
        <v>240</v>
      </c>
      <c r="AD967" s="177" t="s">
        <v>241</v>
      </c>
    </row>
    <row r="968" spans="1:30" s="8" customFormat="1" ht="36" x14ac:dyDescent="0.25">
      <c r="A968" s="170">
        <v>759</v>
      </c>
      <c r="B968" s="171" t="s">
        <v>242</v>
      </c>
      <c r="C968" s="171" t="s">
        <v>93</v>
      </c>
      <c r="D968" s="172" t="s">
        <v>236</v>
      </c>
      <c r="E968" s="171" t="s">
        <v>249</v>
      </c>
      <c r="F968" s="171" t="s">
        <v>138</v>
      </c>
      <c r="G968" s="171" t="s">
        <v>243</v>
      </c>
      <c r="H968" s="171" t="s">
        <v>524</v>
      </c>
      <c r="I968" s="171" t="s">
        <v>138</v>
      </c>
      <c r="J968" s="173">
        <v>2009</v>
      </c>
      <c r="K968" s="174">
        <v>1</v>
      </c>
      <c r="L968" s="211"/>
      <c r="M968" s="173" t="s">
        <v>236</v>
      </c>
      <c r="N968" s="173">
        <v>0</v>
      </c>
      <c r="O968" s="173">
        <v>1</v>
      </c>
      <c r="P968" s="173">
        <v>1</v>
      </c>
      <c r="Q968" s="173">
        <v>9</v>
      </c>
      <c r="R968" s="173">
        <v>1</v>
      </c>
      <c r="S968" s="175">
        <v>770200</v>
      </c>
      <c r="T968" s="173">
        <v>0</v>
      </c>
      <c r="U968" s="173">
        <v>1</v>
      </c>
      <c r="V968" s="173">
        <v>0</v>
      </c>
      <c r="W968" s="211"/>
      <c r="X968" s="173">
        <v>0</v>
      </c>
      <c r="Y968" s="175">
        <v>0</v>
      </c>
      <c r="Z968" s="174">
        <f>S968*R968*K968*EXP(-Definitions!$E$4*tidycapex!V968)*U968</f>
        <v>770200</v>
      </c>
      <c r="AA968" s="174">
        <f>CEILING(Z968/Definitions!$F$10,10)</f>
        <v>15110</v>
      </c>
      <c r="AB968" s="176">
        <v>1</v>
      </c>
      <c r="AC968" s="177" t="s">
        <v>244</v>
      </c>
      <c r="AD968" s="177" t="s">
        <v>567</v>
      </c>
    </row>
    <row r="969" spans="1:30" s="8" customFormat="1" ht="48" x14ac:dyDescent="0.25">
      <c r="A969" s="170">
        <v>760</v>
      </c>
      <c r="B969" s="171" t="s">
        <v>245</v>
      </c>
      <c r="C969" s="171" t="s">
        <v>93</v>
      </c>
      <c r="D969" s="172" t="s">
        <v>236</v>
      </c>
      <c r="E969" s="171" t="s">
        <v>249</v>
      </c>
      <c r="F969" s="171" t="s">
        <v>138</v>
      </c>
      <c r="G969" s="171" t="s">
        <v>246</v>
      </c>
      <c r="H969" s="171" t="s">
        <v>524</v>
      </c>
      <c r="I969" s="171" t="s">
        <v>138</v>
      </c>
      <c r="J969" s="173">
        <v>2009</v>
      </c>
      <c r="K969" s="174">
        <v>1</v>
      </c>
      <c r="L969" s="211"/>
      <c r="M969" s="173" t="s">
        <v>236</v>
      </c>
      <c r="N969" s="173">
        <v>0</v>
      </c>
      <c r="O969" s="173">
        <v>1</v>
      </c>
      <c r="P969" s="173">
        <v>1</v>
      </c>
      <c r="Q969" s="173">
        <v>9</v>
      </c>
      <c r="R969" s="173">
        <v>1</v>
      </c>
      <c r="S969" s="175">
        <v>423600</v>
      </c>
      <c r="T969" s="173">
        <v>0</v>
      </c>
      <c r="U969" s="173">
        <v>1</v>
      </c>
      <c r="V969" s="173">
        <v>0</v>
      </c>
      <c r="W969" s="211"/>
      <c r="X969" s="173">
        <v>0</v>
      </c>
      <c r="Y969" s="175">
        <v>0</v>
      </c>
      <c r="Z969" s="174">
        <f>S969*R969*K969*EXP(-Definitions!$E$4*tidycapex!V969)*U969</f>
        <v>423600</v>
      </c>
      <c r="AA969" s="174">
        <f>CEILING(Z969/Definitions!$F$10,10)</f>
        <v>8310</v>
      </c>
      <c r="AB969" s="176">
        <v>1</v>
      </c>
      <c r="AC969" s="177" t="s">
        <v>247</v>
      </c>
      <c r="AD969" s="177" t="s">
        <v>568</v>
      </c>
    </row>
    <row r="970" spans="1:30" s="8" customFormat="1" ht="108" x14ac:dyDescent="0.25">
      <c r="A970" s="170">
        <v>761</v>
      </c>
      <c r="B970" s="171" t="s">
        <v>252</v>
      </c>
      <c r="C970" s="171" t="s">
        <v>98</v>
      </c>
      <c r="D970" s="172">
        <v>1</v>
      </c>
      <c r="E970" s="171" t="s">
        <v>249</v>
      </c>
      <c r="F970" s="171" t="s">
        <v>482</v>
      </c>
      <c r="G970" s="171" t="s">
        <v>364</v>
      </c>
      <c r="H970" s="171" t="s">
        <v>364</v>
      </c>
      <c r="I970" s="171" t="s">
        <v>440</v>
      </c>
      <c r="J970" s="173">
        <v>2006</v>
      </c>
      <c r="K970" s="174">
        <v>1120</v>
      </c>
      <c r="L970" s="211"/>
      <c r="M970" s="173" t="s">
        <v>139</v>
      </c>
      <c r="N970" s="173">
        <v>0</v>
      </c>
      <c r="O970" s="173">
        <v>1</v>
      </c>
      <c r="P970" s="173">
        <v>1</v>
      </c>
      <c r="Q970" s="173">
        <v>5</v>
      </c>
      <c r="R970" s="173">
        <v>1</v>
      </c>
      <c r="S970" s="175">
        <v>5000</v>
      </c>
      <c r="T970" s="173">
        <v>0</v>
      </c>
      <c r="U970" s="173">
        <v>0.5</v>
      </c>
      <c r="V970" s="173">
        <v>0</v>
      </c>
      <c r="W970" s="211"/>
      <c r="X970" s="173">
        <v>0</v>
      </c>
      <c r="Y970" s="175">
        <v>0</v>
      </c>
      <c r="Z970" s="174">
        <f>S970*R970*K970*EXP(-Definitions!$E$4*tidycapex!V970)*U970</f>
        <v>2800000</v>
      </c>
      <c r="AA970" s="174">
        <f>CEILING(Z970/Definitions!$F$10,10)</f>
        <v>54910</v>
      </c>
      <c r="AB970" s="176">
        <v>2</v>
      </c>
      <c r="AC970" s="177" t="s">
        <v>444</v>
      </c>
      <c r="AD970" s="177" t="s">
        <v>445</v>
      </c>
    </row>
    <row r="971" spans="1:30" s="8" customFormat="1" ht="24" x14ac:dyDescent="0.25">
      <c r="A971" s="170">
        <v>762</v>
      </c>
      <c r="B971" s="171" t="s">
        <v>699</v>
      </c>
      <c r="C971" s="171" t="s">
        <v>98</v>
      </c>
      <c r="D971" s="172" t="s">
        <v>236</v>
      </c>
      <c r="E971" s="171" t="s">
        <v>249</v>
      </c>
      <c r="F971" s="171" t="s">
        <v>482</v>
      </c>
      <c r="G971" s="171" t="s">
        <v>228</v>
      </c>
      <c r="H971" s="171" t="s">
        <v>489</v>
      </c>
      <c r="I971" s="171" t="s">
        <v>440</v>
      </c>
      <c r="J971" s="173">
        <v>2006</v>
      </c>
      <c r="K971" s="174">
        <v>1</v>
      </c>
      <c r="L971" s="211"/>
      <c r="M971" s="173" t="s">
        <v>236</v>
      </c>
      <c r="N971" s="173">
        <v>0</v>
      </c>
      <c r="O971" s="173">
        <v>3</v>
      </c>
      <c r="P971" s="173">
        <v>0</v>
      </c>
      <c r="Q971" s="173">
        <v>4</v>
      </c>
      <c r="R971" s="173">
        <v>1</v>
      </c>
      <c r="S971" s="175">
        <v>10000000</v>
      </c>
      <c r="T971" s="173">
        <v>0</v>
      </c>
      <c r="U971" s="173">
        <v>1</v>
      </c>
      <c r="V971" s="173">
        <v>0</v>
      </c>
      <c r="W971" s="211"/>
      <c r="X971" s="173">
        <v>0</v>
      </c>
      <c r="Y971" s="211"/>
      <c r="Z971" s="174">
        <f>S971*R971*K971*EXP(-Definitions!$E$4*tidycapex!V971)*U971</f>
        <v>10000000</v>
      </c>
      <c r="AA971" s="174">
        <f>CEILING(Z971/Definitions!$F$10,10)</f>
        <v>196080</v>
      </c>
      <c r="AB971" s="176">
        <v>2</v>
      </c>
      <c r="AC971" s="177" t="s">
        <v>700</v>
      </c>
      <c r="AD971" s="177" t="s">
        <v>701</v>
      </c>
    </row>
    <row r="972" spans="1:30" s="8" customFormat="1" ht="24" x14ac:dyDescent="0.25">
      <c r="A972" s="170">
        <v>763</v>
      </c>
      <c r="B972" s="171" t="s">
        <v>238</v>
      </c>
      <c r="C972" s="171" t="s">
        <v>98</v>
      </c>
      <c r="D972" s="172" t="s">
        <v>236</v>
      </c>
      <c r="E972" s="171" t="s">
        <v>249</v>
      </c>
      <c r="F972" s="171" t="s">
        <v>482</v>
      </c>
      <c r="G972" s="171" t="s">
        <v>239</v>
      </c>
      <c r="H972" s="171" t="s">
        <v>524</v>
      </c>
      <c r="I972" s="171" t="s">
        <v>440</v>
      </c>
      <c r="J972" s="173">
        <v>2006</v>
      </c>
      <c r="K972" s="174">
        <v>1</v>
      </c>
      <c r="L972" s="211"/>
      <c r="M972" s="173" t="s">
        <v>236</v>
      </c>
      <c r="N972" s="173">
        <v>0</v>
      </c>
      <c r="O972" s="173">
        <v>1</v>
      </c>
      <c r="P972" s="173">
        <v>1</v>
      </c>
      <c r="Q972" s="173">
        <v>9</v>
      </c>
      <c r="R972" s="173">
        <v>1</v>
      </c>
      <c r="S972" s="175">
        <v>280000</v>
      </c>
      <c r="T972" s="173">
        <v>0</v>
      </c>
      <c r="U972" s="173">
        <v>1</v>
      </c>
      <c r="V972" s="173">
        <v>0</v>
      </c>
      <c r="W972" s="211"/>
      <c r="X972" s="173">
        <v>0</v>
      </c>
      <c r="Y972" s="175">
        <v>0</v>
      </c>
      <c r="Z972" s="174">
        <f>S972*R972*K972*EXP(-Definitions!$E$4*tidycapex!V972)*U972</f>
        <v>280000</v>
      </c>
      <c r="AA972" s="174">
        <f>CEILING(Z972/Definitions!$F$10,10)</f>
        <v>5500</v>
      </c>
      <c r="AB972" s="176">
        <v>2</v>
      </c>
      <c r="AC972" s="177" t="s">
        <v>240</v>
      </c>
      <c r="AD972" s="177" t="s">
        <v>241</v>
      </c>
    </row>
    <row r="973" spans="1:30" s="8" customFormat="1" ht="36" x14ac:dyDescent="0.25">
      <c r="A973" s="170">
        <v>764</v>
      </c>
      <c r="B973" s="171" t="s">
        <v>242</v>
      </c>
      <c r="C973" s="171" t="s">
        <v>98</v>
      </c>
      <c r="D973" s="172" t="s">
        <v>236</v>
      </c>
      <c r="E973" s="171" t="s">
        <v>249</v>
      </c>
      <c r="F973" s="171" t="s">
        <v>482</v>
      </c>
      <c r="G973" s="171" t="s">
        <v>243</v>
      </c>
      <c r="H973" s="171" t="s">
        <v>524</v>
      </c>
      <c r="I973" s="171" t="s">
        <v>440</v>
      </c>
      <c r="J973" s="173">
        <v>2006</v>
      </c>
      <c r="K973" s="174">
        <v>1</v>
      </c>
      <c r="L973" s="211"/>
      <c r="M973" s="173" t="s">
        <v>236</v>
      </c>
      <c r="N973" s="173">
        <v>0</v>
      </c>
      <c r="O973" s="173">
        <v>1</v>
      </c>
      <c r="P973" s="173">
        <v>1</v>
      </c>
      <c r="Q973" s="173">
        <v>9</v>
      </c>
      <c r="R973" s="173">
        <v>1</v>
      </c>
      <c r="S973" s="175">
        <v>1308000</v>
      </c>
      <c r="T973" s="173">
        <v>0</v>
      </c>
      <c r="U973" s="173">
        <v>1</v>
      </c>
      <c r="V973" s="173">
        <v>0</v>
      </c>
      <c r="W973" s="211"/>
      <c r="X973" s="173">
        <v>0</v>
      </c>
      <c r="Y973" s="175">
        <v>0</v>
      </c>
      <c r="Z973" s="174">
        <f>S973*R973*K973*EXP(-Definitions!$E$4*tidycapex!V973)*U973</f>
        <v>1308000</v>
      </c>
      <c r="AA973" s="174">
        <f>CEILING(Z973/Definitions!$F$10,10)</f>
        <v>25650</v>
      </c>
      <c r="AB973" s="176">
        <v>2</v>
      </c>
      <c r="AC973" s="177" t="s">
        <v>244</v>
      </c>
      <c r="AD973" s="177" t="s">
        <v>567</v>
      </c>
    </row>
    <row r="974" spans="1:30" s="8" customFormat="1" ht="48" x14ac:dyDescent="0.25">
      <c r="A974" s="170">
        <v>765</v>
      </c>
      <c r="B974" s="171" t="s">
        <v>245</v>
      </c>
      <c r="C974" s="171" t="s">
        <v>98</v>
      </c>
      <c r="D974" s="172" t="s">
        <v>236</v>
      </c>
      <c r="E974" s="171" t="s">
        <v>249</v>
      </c>
      <c r="F974" s="171" t="s">
        <v>482</v>
      </c>
      <c r="G974" s="171" t="s">
        <v>246</v>
      </c>
      <c r="H974" s="171" t="s">
        <v>524</v>
      </c>
      <c r="I974" s="171" t="s">
        <v>440</v>
      </c>
      <c r="J974" s="173">
        <v>2006</v>
      </c>
      <c r="K974" s="174">
        <v>1</v>
      </c>
      <c r="L974" s="211"/>
      <c r="M974" s="173" t="s">
        <v>236</v>
      </c>
      <c r="N974" s="173">
        <v>0</v>
      </c>
      <c r="O974" s="173">
        <v>1</v>
      </c>
      <c r="P974" s="173">
        <v>1</v>
      </c>
      <c r="Q974" s="173">
        <v>9</v>
      </c>
      <c r="R974" s="173">
        <v>1</v>
      </c>
      <c r="S974" s="175">
        <v>719400</v>
      </c>
      <c r="T974" s="173">
        <v>0</v>
      </c>
      <c r="U974" s="173">
        <v>1</v>
      </c>
      <c r="V974" s="173">
        <v>0</v>
      </c>
      <c r="W974" s="211"/>
      <c r="X974" s="173">
        <v>0</v>
      </c>
      <c r="Y974" s="175">
        <v>0</v>
      </c>
      <c r="Z974" s="174">
        <f>S974*R974*K974*EXP(-Definitions!$E$4*tidycapex!V974)*U974</f>
        <v>719400</v>
      </c>
      <c r="AA974" s="174">
        <f>CEILING(Z974/Definitions!$F$10,10)</f>
        <v>14110</v>
      </c>
      <c r="AB974" s="176">
        <v>2</v>
      </c>
      <c r="AC974" s="177" t="s">
        <v>247</v>
      </c>
      <c r="AD974" s="177" t="s">
        <v>568</v>
      </c>
    </row>
    <row r="975" spans="1:30" s="8" customFormat="1" ht="60" x14ac:dyDescent="0.25">
      <c r="A975" s="170">
        <v>766</v>
      </c>
      <c r="B975" s="171" t="s">
        <v>262</v>
      </c>
      <c r="C975" s="171" t="s">
        <v>105</v>
      </c>
      <c r="D975" s="172">
        <v>1</v>
      </c>
      <c r="E975" s="171" t="s">
        <v>249</v>
      </c>
      <c r="F975" s="171" t="s">
        <v>142</v>
      </c>
      <c r="G975" s="171" t="s">
        <v>578</v>
      </c>
      <c r="H975" s="171" t="s">
        <v>257</v>
      </c>
      <c r="I975" s="171" t="s">
        <v>142</v>
      </c>
      <c r="J975" s="173">
        <v>2006</v>
      </c>
      <c r="K975" s="174">
        <v>15560</v>
      </c>
      <c r="L975" s="211"/>
      <c r="M975" s="173" t="s">
        <v>139</v>
      </c>
      <c r="N975" s="173">
        <v>2</v>
      </c>
      <c r="O975" s="173">
        <v>1</v>
      </c>
      <c r="P975" s="173">
        <v>0</v>
      </c>
      <c r="Q975" s="173">
        <v>2</v>
      </c>
      <c r="R975" s="173">
        <v>1</v>
      </c>
      <c r="S975" s="175">
        <v>4000</v>
      </c>
      <c r="T975" s="173">
        <v>0</v>
      </c>
      <c r="U975" s="173">
        <v>0.25</v>
      </c>
      <c r="V975" s="173">
        <v>0</v>
      </c>
      <c r="W975" s="211"/>
      <c r="X975" s="173">
        <v>1</v>
      </c>
      <c r="Y975" s="175">
        <v>378400</v>
      </c>
      <c r="Z975" s="174">
        <f>S975*R975*K975*EXP(-Definitions!$E$4*tidycapex!V975)*U975</f>
        <v>15560000</v>
      </c>
      <c r="AA975" s="174">
        <f>CEILING(Z975/Definitions!$F$10,10)</f>
        <v>305100</v>
      </c>
      <c r="AB975" s="176">
        <v>2</v>
      </c>
      <c r="AC975" s="177" t="s">
        <v>354</v>
      </c>
      <c r="AD975" s="177" t="s">
        <v>264</v>
      </c>
    </row>
    <row r="976" spans="1:30" s="8" customFormat="1" ht="24" x14ac:dyDescent="0.25">
      <c r="A976" s="170">
        <v>767</v>
      </c>
      <c r="B976" s="171" t="s">
        <v>368</v>
      </c>
      <c r="C976" s="171" t="s">
        <v>105</v>
      </c>
      <c r="D976" s="172">
        <v>1</v>
      </c>
      <c r="E976" s="171" t="s">
        <v>249</v>
      </c>
      <c r="F976" s="171" t="s">
        <v>142</v>
      </c>
      <c r="G976" s="171" t="s">
        <v>226</v>
      </c>
      <c r="H976" s="171" t="s">
        <v>226</v>
      </c>
      <c r="I976" s="171" t="s">
        <v>142</v>
      </c>
      <c r="J976" s="173">
        <v>2006</v>
      </c>
      <c r="K976" s="174">
        <v>15560</v>
      </c>
      <c r="L976" s="211"/>
      <c r="M976" s="173" t="s">
        <v>139</v>
      </c>
      <c r="N976" s="173">
        <v>3</v>
      </c>
      <c r="O976" s="173">
        <v>1</v>
      </c>
      <c r="P976" s="173">
        <v>1</v>
      </c>
      <c r="Q976" s="173">
        <v>5</v>
      </c>
      <c r="R976" s="173">
        <v>0.02</v>
      </c>
      <c r="S976" s="175">
        <v>2000</v>
      </c>
      <c r="T976" s="173">
        <v>25</v>
      </c>
      <c r="U976" s="173">
        <v>1</v>
      </c>
      <c r="V976" s="173">
        <v>0</v>
      </c>
      <c r="W976" s="211"/>
      <c r="X976" s="173">
        <v>0</v>
      </c>
      <c r="Y976" s="175">
        <v>0</v>
      </c>
      <c r="Z976" s="174">
        <f>S976*R976*K976*EXP(-Definitions!$E$4*tidycapex!V976)*U976</f>
        <v>622400</v>
      </c>
      <c r="AA976" s="174">
        <f>CEILING(Z976/Definitions!$F$10,10)</f>
        <v>12210</v>
      </c>
      <c r="AB976" s="176">
        <v>1</v>
      </c>
      <c r="AC976" s="177" t="s">
        <v>600</v>
      </c>
      <c r="AD976" s="177" t="s">
        <v>601</v>
      </c>
    </row>
    <row r="977" spans="1:30" s="8" customFormat="1" ht="48" x14ac:dyDescent="0.25">
      <c r="A977" s="170">
        <v>767</v>
      </c>
      <c r="B977" s="171" t="s">
        <v>368</v>
      </c>
      <c r="C977" s="171" t="s">
        <v>105</v>
      </c>
      <c r="D977" s="172">
        <v>1</v>
      </c>
      <c r="E977" s="171" t="s">
        <v>249</v>
      </c>
      <c r="F977" s="171" t="s">
        <v>142</v>
      </c>
      <c r="G977" s="171" t="s">
        <v>226</v>
      </c>
      <c r="H977" s="171" t="s">
        <v>226</v>
      </c>
      <c r="I977" s="171" t="s">
        <v>142</v>
      </c>
      <c r="J977" s="173">
        <v>2006</v>
      </c>
      <c r="K977" s="174">
        <v>15560</v>
      </c>
      <c r="L977" s="211"/>
      <c r="M977" s="173" t="s">
        <v>139</v>
      </c>
      <c r="N977" s="173">
        <v>0</v>
      </c>
      <c r="O977" s="173">
        <v>1</v>
      </c>
      <c r="P977" s="173">
        <v>1</v>
      </c>
      <c r="Q977" s="173">
        <v>8</v>
      </c>
      <c r="R977" s="173">
        <v>0.2</v>
      </c>
      <c r="S977" s="175">
        <v>2000</v>
      </c>
      <c r="T977" s="173">
        <v>25</v>
      </c>
      <c r="U977" s="173">
        <v>1</v>
      </c>
      <c r="V977" s="173">
        <v>11</v>
      </c>
      <c r="W977" s="211"/>
      <c r="X977" s="173">
        <v>1</v>
      </c>
      <c r="Y977" s="175">
        <v>63070</v>
      </c>
      <c r="Z977" s="174">
        <f>S977*R977*K977*EXP(-Definitions!$E$4*tidycapex!V977)*U977</f>
        <v>6224000</v>
      </c>
      <c r="AA977" s="174">
        <f>CEILING(Z977/Definitions!$F$10,10)</f>
        <v>122040</v>
      </c>
      <c r="AB977" s="176">
        <v>1</v>
      </c>
      <c r="AC977" s="177" t="s">
        <v>576</v>
      </c>
      <c r="AD977" s="177" t="s">
        <v>577</v>
      </c>
    </row>
    <row r="978" spans="1:30" s="8" customFormat="1" ht="48" x14ac:dyDescent="0.25">
      <c r="A978" s="170">
        <v>768</v>
      </c>
      <c r="B978" s="171" t="s">
        <v>248</v>
      </c>
      <c r="C978" s="171" t="s">
        <v>105</v>
      </c>
      <c r="D978" s="172">
        <v>1</v>
      </c>
      <c r="E978" s="171" t="s">
        <v>249</v>
      </c>
      <c r="F978" s="171" t="s">
        <v>142</v>
      </c>
      <c r="G978" s="171" t="s">
        <v>217</v>
      </c>
      <c r="H978" s="171" t="s">
        <v>218</v>
      </c>
      <c r="I978" s="171" t="s">
        <v>142</v>
      </c>
      <c r="J978" s="173">
        <v>2006</v>
      </c>
      <c r="K978" s="174">
        <v>1</v>
      </c>
      <c r="L978" s="211"/>
      <c r="M978" s="173" t="s">
        <v>236</v>
      </c>
      <c r="N978" s="173">
        <v>0</v>
      </c>
      <c r="O978" s="173">
        <v>1</v>
      </c>
      <c r="P978" s="173">
        <v>1</v>
      </c>
      <c r="Q978" s="173">
        <v>8</v>
      </c>
      <c r="R978" s="173">
        <v>1</v>
      </c>
      <c r="S978" s="175">
        <v>439110</v>
      </c>
      <c r="T978" s="173">
        <v>25</v>
      </c>
      <c r="U978" s="173">
        <v>0</v>
      </c>
      <c r="V978" s="173">
        <v>11</v>
      </c>
      <c r="W978" s="211"/>
      <c r="X978" s="173">
        <v>1</v>
      </c>
      <c r="Y978" s="175">
        <v>17710</v>
      </c>
      <c r="Z978" s="174">
        <f>S978*R978*K978*EXP(-Definitions!$E$4*tidycapex!V978)*U978</f>
        <v>0</v>
      </c>
      <c r="AA978" s="174">
        <f>CEILING(Z978/Definitions!$F$10,10)</f>
        <v>0</v>
      </c>
      <c r="AB978" s="180">
        <v>0</v>
      </c>
      <c r="AC978" s="177" t="s">
        <v>271</v>
      </c>
      <c r="AD978" s="177" t="s">
        <v>573</v>
      </c>
    </row>
    <row r="979" spans="1:30" s="8" customFormat="1" ht="72" x14ac:dyDescent="0.25">
      <c r="A979" s="170">
        <v>769</v>
      </c>
      <c r="B979" s="171" t="s">
        <v>702</v>
      </c>
      <c r="C979" s="171" t="s">
        <v>105</v>
      </c>
      <c r="D979" s="172">
        <v>1</v>
      </c>
      <c r="E979" s="171" t="s">
        <v>249</v>
      </c>
      <c r="F979" s="171" t="s">
        <v>142</v>
      </c>
      <c r="G979" s="171" t="s">
        <v>265</v>
      </c>
      <c r="H979" s="171" t="s">
        <v>266</v>
      </c>
      <c r="I979" s="171" t="s">
        <v>142</v>
      </c>
      <c r="J979" s="173">
        <v>2006</v>
      </c>
      <c r="K979" s="174">
        <v>1</v>
      </c>
      <c r="L979" s="211"/>
      <c r="M979" s="173" t="s">
        <v>236</v>
      </c>
      <c r="N979" s="173">
        <v>0</v>
      </c>
      <c r="O979" s="173">
        <v>1</v>
      </c>
      <c r="P979" s="173">
        <v>1</v>
      </c>
      <c r="Q979" s="173">
        <v>5</v>
      </c>
      <c r="R979" s="173">
        <v>1</v>
      </c>
      <c r="S979" s="175">
        <v>3770000</v>
      </c>
      <c r="T979" s="173">
        <v>25</v>
      </c>
      <c r="U979" s="173">
        <v>0</v>
      </c>
      <c r="V979" s="173">
        <v>2</v>
      </c>
      <c r="W979" s="211"/>
      <c r="X979" s="173">
        <v>1</v>
      </c>
      <c r="Y979" s="175">
        <v>143700</v>
      </c>
      <c r="Z979" s="174">
        <f>S979*R979*K979*EXP(-Definitions!$E$4*tidycapex!V979)*U979</f>
        <v>0</v>
      </c>
      <c r="AA979" s="174">
        <f>CEILING(Z979/Definitions!$F$10,10)</f>
        <v>0</v>
      </c>
      <c r="AB979" s="180">
        <v>2</v>
      </c>
      <c r="AC979" s="177" t="s">
        <v>267</v>
      </c>
      <c r="AD979" s="177" t="s">
        <v>268</v>
      </c>
    </row>
    <row r="980" spans="1:30" s="8" customFormat="1" ht="72" x14ac:dyDescent="0.25">
      <c r="A980" s="170">
        <v>769</v>
      </c>
      <c r="B980" s="171" t="s">
        <v>702</v>
      </c>
      <c r="C980" s="171" t="s">
        <v>105</v>
      </c>
      <c r="D980" s="172">
        <v>1</v>
      </c>
      <c r="E980" s="171" t="s">
        <v>249</v>
      </c>
      <c r="F980" s="171" t="s">
        <v>142</v>
      </c>
      <c r="G980" s="171" t="s">
        <v>265</v>
      </c>
      <c r="H980" s="171" t="s">
        <v>266</v>
      </c>
      <c r="I980" s="171" t="s">
        <v>142</v>
      </c>
      <c r="J980" s="173">
        <v>2006</v>
      </c>
      <c r="K980" s="174">
        <v>1</v>
      </c>
      <c r="L980" s="211"/>
      <c r="M980" s="173" t="s">
        <v>236</v>
      </c>
      <c r="N980" s="173">
        <v>0</v>
      </c>
      <c r="O980" s="173">
        <v>1</v>
      </c>
      <c r="P980" s="173">
        <v>1</v>
      </c>
      <c r="Q980" s="173">
        <v>5</v>
      </c>
      <c r="R980" s="173">
        <v>1</v>
      </c>
      <c r="S980" s="175">
        <v>3770000</v>
      </c>
      <c r="T980" s="173">
        <v>25</v>
      </c>
      <c r="U980" s="173">
        <v>1</v>
      </c>
      <c r="V980" s="173">
        <v>0</v>
      </c>
      <c r="W980" s="211"/>
      <c r="X980" s="173">
        <v>1</v>
      </c>
      <c r="Y980" s="175"/>
      <c r="Z980" s="174">
        <f>S980*R980*K980*EXP(-Definitions!$E$4*tidycapex!V980)*U980</f>
        <v>3770000</v>
      </c>
      <c r="AA980" s="174">
        <f>CEILING(Z980/Definitions!$F$10,10)</f>
        <v>73930</v>
      </c>
      <c r="AB980" s="180">
        <v>2</v>
      </c>
      <c r="AC980" s="177" t="s">
        <v>267</v>
      </c>
      <c r="AD980" s="177" t="s">
        <v>268</v>
      </c>
    </row>
    <row r="981" spans="1:30" s="8" customFormat="1" ht="72" x14ac:dyDescent="0.25">
      <c r="A981" s="170">
        <v>770</v>
      </c>
      <c r="B981" s="171" t="s">
        <v>269</v>
      </c>
      <c r="C981" s="171" t="s">
        <v>105</v>
      </c>
      <c r="D981" s="172" t="s">
        <v>236</v>
      </c>
      <c r="E981" s="171" t="s">
        <v>249</v>
      </c>
      <c r="F981" s="171" t="s">
        <v>142</v>
      </c>
      <c r="G981" s="171" t="s">
        <v>364</v>
      </c>
      <c r="H981" s="171" t="s">
        <v>364</v>
      </c>
      <c r="I981" s="171" t="s">
        <v>142</v>
      </c>
      <c r="J981" s="173">
        <v>2006</v>
      </c>
      <c r="K981" s="174">
        <v>1</v>
      </c>
      <c r="L981" s="211"/>
      <c r="M981" s="173" t="s">
        <v>236</v>
      </c>
      <c r="N981" s="173">
        <v>3</v>
      </c>
      <c r="O981" s="173">
        <v>2</v>
      </c>
      <c r="P981" s="173">
        <v>1</v>
      </c>
      <c r="Q981" s="173">
        <v>5</v>
      </c>
      <c r="R981" s="173">
        <v>1</v>
      </c>
      <c r="S981" s="175">
        <v>1618300</v>
      </c>
      <c r="T981" s="173">
        <v>0</v>
      </c>
      <c r="U981" s="173">
        <v>1</v>
      </c>
      <c r="V981" s="173">
        <v>0</v>
      </c>
      <c r="W981" s="211"/>
      <c r="X981" s="173">
        <v>0</v>
      </c>
      <c r="Y981" s="175">
        <v>0</v>
      </c>
      <c r="Z981" s="174">
        <f>S981*R981*K981*EXP(-Definitions!$E$4*tidycapex!V981)*U981</f>
        <v>1618300</v>
      </c>
      <c r="AA981" s="174">
        <f>CEILING(Z981/Definitions!$F$10,10)</f>
        <v>31740</v>
      </c>
      <c r="AB981" s="176">
        <v>1</v>
      </c>
      <c r="AC981" s="177" t="s">
        <v>413</v>
      </c>
      <c r="AD981" s="177" t="s">
        <v>414</v>
      </c>
    </row>
    <row r="982" spans="1:30" s="8" customFormat="1" ht="24" x14ac:dyDescent="0.25">
      <c r="A982" s="170">
        <v>771</v>
      </c>
      <c r="B982" s="171" t="s">
        <v>238</v>
      </c>
      <c r="C982" s="171" t="s">
        <v>105</v>
      </c>
      <c r="D982" s="172" t="s">
        <v>236</v>
      </c>
      <c r="E982" s="171" t="s">
        <v>249</v>
      </c>
      <c r="F982" s="171" t="s">
        <v>142</v>
      </c>
      <c r="G982" s="171" t="s">
        <v>239</v>
      </c>
      <c r="H982" s="171" t="s">
        <v>524</v>
      </c>
      <c r="I982" s="171" t="s">
        <v>142</v>
      </c>
      <c r="J982" s="173">
        <v>2006</v>
      </c>
      <c r="K982" s="174">
        <v>1</v>
      </c>
      <c r="L982" s="211"/>
      <c r="M982" s="173" t="s">
        <v>236</v>
      </c>
      <c r="N982" s="173">
        <v>0</v>
      </c>
      <c r="O982" s="173">
        <v>1</v>
      </c>
      <c r="P982" s="173">
        <v>1</v>
      </c>
      <c r="Q982" s="173">
        <v>9</v>
      </c>
      <c r="R982" s="173">
        <v>1</v>
      </c>
      <c r="S982" s="175">
        <v>2157100</v>
      </c>
      <c r="T982" s="173">
        <v>0</v>
      </c>
      <c r="U982" s="173">
        <v>1</v>
      </c>
      <c r="V982" s="173">
        <v>0</v>
      </c>
      <c r="W982" s="211"/>
      <c r="X982" s="173">
        <v>0</v>
      </c>
      <c r="Y982" s="175">
        <v>0</v>
      </c>
      <c r="Z982" s="174">
        <f>S982*R982*K982*EXP(-Definitions!$E$4*tidycapex!V982)*U982</f>
        <v>2157100</v>
      </c>
      <c r="AA982" s="174">
        <f>CEILING(Z982/Definitions!$F$10,10)</f>
        <v>42300</v>
      </c>
      <c r="AB982" s="176">
        <v>1</v>
      </c>
      <c r="AC982" s="177" t="s">
        <v>240</v>
      </c>
      <c r="AD982" s="177" t="s">
        <v>241</v>
      </c>
    </row>
    <row r="983" spans="1:30" s="8" customFormat="1" ht="36" x14ac:dyDescent="0.25">
      <c r="A983" s="170">
        <v>772</v>
      </c>
      <c r="B983" s="171" t="s">
        <v>242</v>
      </c>
      <c r="C983" s="171" t="s">
        <v>105</v>
      </c>
      <c r="D983" s="172" t="s">
        <v>236</v>
      </c>
      <c r="E983" s="171" t="s">
        <v>249</v>
      </c>
      <c r="F983" s="171" t="s">
        <v>142</v>
      </c>
      <c r="G983" s="171" t="s">
        <v>243</v>
      </c>
      <c r="H983" s="171" t="s">
        <v>524</v>
      </c>
      <c r="I983" s="171" t="s">
        <v>142</v>
      </c>
      <c r="J983" s="173">
        <v>2006</v>
      </c>
      <c r="K983" s="174">
        <v>1</v>
      </c>
      <c r="L983" s="211"/>
      <c r="M983" s="173" t="s">
        <v>236</v>
      </c>
      <c r="N983" s="173">
        <v>0</v>
      </c>
      <c r="O983" s="173">
        <v>1</v>
      </c>
      <c r="P983" s="173">
        <v>1</v>
      </c>
      <c r="Q983" s="173">
        <v>9</v>
      </c>
      <c r="R983" s="173">
        <v>1</v>
      </c>
      <c r="S983" s="175">
        <v>2372800</v>
      </c>
      <c r="T983" s="173">
        <v>0</v>
      </c>
      <c r="U983" s="173">
        <v>1</v>
      </c>
      <c r="V983" s="173">
        <v>0</v>
      </c>
      <c r="W983" s="211"/>
      <c r="X983" s="173">
        <v>0</v>
      </c>
      <c r="Y983" s="175">
        <v>0</v>
      </c>
      <c r="Z983" s="174">
        <f>S983*R983*K983*EXP(-Definitions!$E$4*tidycapex!V983)*U983</f>
        <v>2372800</v>
      </c>
      <c r="AA983" s="174">
        <f>CEILING(Z983/Definitions!$F$10,10)</f>
        <v>46530</v>
      </c>
      <c r="AB983" s="176">
        <v>1</v>
      </c>
      <c r="AC983" s="177" t="s">
        <v>244</v>
      </c>
      <c r="AD983" s="177" t="s">
        <v>567</v>
      </c>
    </row>
    <row r="984" spans="1:30" s="8" customFormat="1" ht="48" x14ac:dyDescent="0.25">
      <c r="A984" s="170">
        <v>773</v>
      </c>
      <c r="B984" s="171" t="s">
        <v>245</v>
      </c>
      <c r="C984" s="171" t="s">
        <v>105</v>
      </c>
      <c r="D984" s="172" t="s">
        <v>236</v>
      </c>
      <c r="E984" s="171" t="s">
        <v>249</v>
      </c>
      <c r="F984" s="171" t="s">
        <v>142</v>
      </c>
      <c r="G984" s="171" t="s">
        <v>246</v>
      </c>
      <c r="H984" s="171" t="s">
        <v>524</v>
      </c>
      <c r="I984" s="171" t="s">
        <v>142</v>
      </c>
      <c r="J984" s="173">
        <v>2006</v>
      </c>
      <c r="K984" s="174">
        <v>1</v>
      </c>
      <c r="L984" s="211"/>
      <c r="M984" s="173" t="s">
        <v>236</v>
      </c>
      <c r="N984" s="173">
        <v>0</v>
      </c>
      <c r="O984" s="173">
        <v>1</v>
      </c>
      <c r="P984" s="173">
        <v>1</v>
      </c>
      <c r="Q984" s="173">
        <v>9</v>
      </c>
      <c r="R984" s="173">
        <v>1</v>
      </c>
      <c r="S984" s="175">
        <v>1305100</v>
      </c>
      <c r="T984" s="173">
        <v>0</v>
      </c>
      <c r="U984" s="173">
        <v>1</v>
      </c>
      <c r="V984" s="173">
        <v>0</v>
      </c>
      <c r="W984" s="211"/>
      <c r="X984" s="173">
        <v>0</v>
      </c>
      <c r="Y984" s="175">
        <v>0</v>
      </c>
      <c r="Z984" s="174">
        <f>S984*R984*K984*EXP(-Definitions!$E$4*tidycapex!V984)*U984</f>
        <v>1305100</v>
      </c>
      <c r="AA984" s="174">
        <f>CEILING(Z984/Definitions!$F$10,10)</f>
        <v>25600</v>
      </c>
      <c r="AB984" s="176">
        <v>1</v>
      </c>
      <c r="AC984" s="177" t="s">
        <v>247</v>
      </c>
      <c r="AD984" s="177" t="s">
        <v>568</v>
      </c>
    </row>
    <row r="985" spans="1:30" s="8" customFormat="1" ht="48" x14ac:dyDescent="0.25">
      <c r="A985" s="170">
        <v>774</v>
      </c>
      <c r="B985" s="171" t="s">
        <v>248</v>
      </c>
      <c r="C985" s="171" t="s">
        <v>108</v>
      </c>
      <c r="D985" s="172">
        <v>1</v>
      </c>
      <c r="E985" s="171" t="s">
        <v>249</v>
      </c>
      <c r="F985" s="171" t="s">
        <v>142</v>
      </c>
      <c r="G985" s="171" t="s">
        <v>217</v>
      </c>
      <c r="H985" s="171" t="s">
        <v>218</v>
      </c>
      <c r="I985" s="171" t="s">
        <v>142</v>
      </c>
      <c r="J985" s="173">
        <v>2006</v>
      </c>
      <c r="K985" s="174">
        <v>1</v>
      </c>
      <c r="L985" s="211"/>
      <c r="M985" s="173" t="s">
        <v>236</v>
      </c>
      <c r="N985" s="173">
        <v>0</v>
      </c>
      <c r="O985" s="173">
        <v>1</v>
      </c>
      <c r="P985" s="173">
        <v>1</v>
      </c>
      <c r="Q985" s="173">
        <v>8</v>
      </c>
      <c r="R985" s="173">
        <v>1</v>
      </c>
      <c r="S985" s="175">
        <v>24900</v>
      </c>
      <c r="T985" s="173">
        <v>25</v>
      </c>
      <c r="U985" s="173">
        <v>1</v>
      </c>
      <c r="V985" s="173">
        <v>11</v>
      </c>
      <c r="W985" s="211"/>
      <c r="X985" s="173">
        <v>1</v>
      </c>
      <c r="Y985" s="175">
        <v>490</v>
      </c>
      <c r="Z985" s="174">
        <f>S985*R985*K985*EXP(-Definitions!$E$4*tidycapex!V985)*U985</f>
        <v>24900</v>
      </c>
      <c r="AA985" s="174">
        <f>CEILING(Z985/Definitions!$F$10,10)</f>
        <v>490</v>
      </c>
      <c r="AB985" s="176">
        <v>1</v>
      </c>
      <c r="AC985" s="177" t="s">
        <v>250</v>
      </c>
      <c r="AD985" s="177" t="s">
        <v>569</v>
      </c>
    </row>
    <row r="986" spans="1:30" s="8" customFormat="1" ht="36" x14ac:dyDescent="0.25">
      <c r="A986" s="170">
        <v>775</v>
      </c>
      <c r="B986" s="171" t="s">
        <v>251</v>
      </c>
      <c r="C986" s="171" t="s">
        <v>108</v>
      </c>
      <c r="D986" s="172">
        <v>1</v>
      </c>
      <c r="E986" s="171" t="s">
        <v>249</v>
      </c>
      <c r="F986" s="171" t="s">
        <v>142</v>
      </c>
      <c r="G986" s="171" t="s">
        <v>217</v>
      </c>
      <c r="H986" s="171" t="s">
        <v>218</v>
      </c>
      <c r="I986" s="171" t="s">
        <v>142</v>
      </c>
      <c r="J986" s="173">
        <v>2006</v>
      </c>
      <c r="K986" s="174">
        <v>1</v>
      </c>
      <c r="L986" s="211"/>
      <c r="M986" s="173" t="s">
        <v>236</v>
      </c>
      <c r="N986" s="173">
        <v>0</v>
      </c>
      <c r="O986" s="173">
        <v>1</v>
      </c>
      <c r="P986" s="173">
        <v>1</v>
      </c>
      <c r="Q986" s="173">
        <v>3</v>
      </c>
      <c r="R986" s="173">
        <v>1</v>
      </c>
      <c r="S986" s="175">
        <v>500000</v>
      </c>
      <c r="T986" s="173">
        <v>25</v>
      </c>
      <c r="U986" s="173">
        <v>1</v>
      </c>
      <c r="V986" s="173">
        <v>0</v>
      </c>
      <c r="W986" s="211"/>
      <c r="X986" s="173">
        <v>0</v>
      </c>
      <c r="Y986" s="175"/>
      <c r="Z986" s="174">
        <f>S986*R986*K986*EXP(-Definitions!$E$4*tidycapex!V986)*U986</f>
        <v>500000</v>
      </c>
      <c r="AA986" s="174">
        <f>CEILING(Z986/Definitions!$F$10,10)</f>
        <v>9810</v>
      </c>
      <c r="AB986" s="176">
        <v>1</v>
      </c>
      <c r="AC986" s="177" t="s">
        <v>570</v>
      </c>
      <c r="AD986" s="177" t="s">
        <v>571</v>
      </c>
    </row>
    <row r="987" spans="1:30" s="8" customFormat="1" ht="108" x14ac:dyDescent="0.25">
      <c r="A987" s="170">
        <v>776</v>
      </c>
      <c r="B987" s="171" t="s">
        <v>252</v>
      </c>
      <c r="C987" s="171" t="s">
        <v>108</v>
      </c>
      <c r="D987" s="172">
        <v>1</v>
      </c>
      <c r="E987" s="171" t="s">
        <v>249</v>
      </c>
      <c r="F987" s="171" t="s">
        <v>142</v>
      </c>
      <c r="G987" s="171" t="s">
        <v>364</v>
      </c>
      <c r="H987" s="171" t="s">
        <v>364</v>
      </c>
      <c r="I987" s="171" t="s">
        <v>142</v>
      </c>
      <c r="J987" s="173">
        <v>2006</v>
      </c>
      <c r="K987" s="174">
        <v>371</v>
      </c>
      <c r="L987" s="211"/>
      <c r="M987" s="173" t="s">
        <v>139</v>
      </c>
      <c r="N987" s="173">
        <v>0</v>
      </c>
      <c r="O987" s="173">
        <v>1</v>
      </c>
      <c r="P987" s="173">
        <v>1</v>
      </c>
      <c r="Q987" s="173">
        <v>5</v>
      </c>
      <c r="R987" s="173">
        <v>1</v>
      </c>
      <c r="S987" s="175">
        <v>3000</v>
      </c>
      <c r="T987" s="173">
        <v>0</v>
      </c>
      <c r="U987" s="173">
        <v>1</v>
      </c>
      <c r="V987" s="173">
        <v>0</v>
      </c>
      <c r="W987" s="211"/>
      <c r="X987" s="173">
        <v>0</v>
      </c>
      <c r="Y987" s="175">
        <v>0</v>
      </c>
      <c r="Z987" s="174">
        <f>S987*R987*K987*EXP(-Definitions!$E$4*tidycapex!V987)*U987</f>
        <v>1113000</v>
      </c>
      <c r="AA987" s="174">
        <f>CEILING(Z987/Definitions!$F$10,10)</f>
        <v>21830</v>
      </c>
      <c r="AB987" s="176">
        <v>1</v>
      </c>
      <c r="AC987" s="177" t="s">
        <v>253</v>
      </c>
      <c r="AD987" s="177" t="s">
        <v>254</v>
      </c>
    </row>
    <row r="988" spans="1:30" s="8" customFormat="1" ht="24" x14ac:dyDescent="0.25">
      <c r="A988" s="170">
        <v>777</v>
      </c>
      <c r="B988" s="171" t="s">
        <v>238</v>
      </c>
      <c r="C988" s="171" t="s">
        <v>108</v>
      </c>
      <c r="D988" s="172" t="s">
        <v>236</v>
      </c>
      <c r="E988" s="171" t="s">
        <v>249</v>
      </c>
      <c r="F988" s="171" t="s">
        <v>142</v>
      </c>
      <c r="G988" s="171" t="s">
        <v>239</v>
      </c>
      <c r="H988" s="171" t="s">
        <v>524</v>
      </c>
      <c r="I988" s="171" t="s">
        <v>142</v>
      </c>
      <c r="J988" s="173">
        <v>2006</v>
      </c>
      <c r="K988" s="174">
        <v>1</v>
      </c>
      <c r="L988" s="211"/>
      <c r="M988" s="173" t="s">
        <v>236</v>
      </c>
      <c r="N988" s="173">
        <v>0</v>
      </c>
      <c r="O988" s="173">
        <v>1</v>
      </c>
      <c r="P988" s="173">
        <v>1</v>
      </c>
      <c r="Q988" s="173">
        <v>9</v>
      </c>
      <c r="R988" s="173">
        <v>1</v>
      </c>
      <c r="S988" s="175">
        <v>161300</v>
      </c>
      <c r="T988" s="173">
        <v>0</v>
      </c>
      <c r="U988" s="173">
        <v>1</v>
      </c>
      <c r="V988" s="173">
        <v>0</v>
      </c>
      <c r="W988" s="211"/>
      <c r="X988" s="173">
        <v>0</v>
      </c>
      <c r="Y988" s="175">
        <v>0</v>
      </c>
      <c r="Z988" s="174">
        <f>S988*R988*K988*EXP(-Definitions!$E$4*tidycapex!V988)*U988</f>
        <v>161300</v>
      </c>
      <c r="AA988" s="174">
        <f>CEILING(Z988/Definitions!$F$10,10)</f>
        <v>3170</v>
      </c>
      <c r="AB988" s="176">
        <v>1</v>
      </c>
      <c r="AC988" s="177" t="s">
        <v>240</v>
      </c>
      <c r="AD988" s="177" t="s">
        <v>241</v>
      </c>
    </row>
    <row r="989" spans="1:30" s="8" customFormat="1" ht="36" x14ac:dyDescent="0.25">
      <c r="A989" s="170">
        <v>778</v>
      </c>
      <c r="B989" s="171" t="s">
        <v>242</v>
      </c>
      <c r="C989" s="171" t="s">
        <v>108</v>
      </c>
      <c r="D989" s="172" t="s">
        <v>236</v>
      </c>
      <c r="E989" s="171" t="s">
        <v>249</v>
      </c>
      <c r="F989" s="171" t="s">
        <v>142</v>
      </c>
      <c r="G989" s="171" t="s">
        <v>243</v>
      </c>
      <c r="H989" s="171" t="s">
        <v>524</v>
      </c>
      <c r="I989" s="171" t="s">
        <v>142</v>
      </c>
      <c r="J989" s="173">
        <v>2006</v>
      </c>
      <c r="K989" s="174">
        <v>1</v>
      </c>
      <c r="L989" s="174"/>
      <c r="M989" s="173" t="s">
        <v>236</v>
      </c>
      <c r="N989" s="173">
        <v>0</v>
      </c>
      <c r="O989" s="173">
        <v>1</v>
      </c>
      <c r="P989" s="173">
        <v>1</v>
      </c>
      <c r="Q989" s="173">
        <v>9</v>
      </c>
      <c r="R989" s="173">
        <v>1</v>
      </c>
      <c r="S989" s="175">
        <v>177500</v>
      </c>
      <c r="T989" s="173">
        <v>0</v>
      </c>
      <c r="U989" s="173">
        <v>1</v>
      </c>
      <c r="V989" s="173">
        <v>0</v>
      </c>
      <c r="W989" s="173"/>
      <c r="X989" s="173">
        <v>0</v>
      </c>
      <c r="Y989" s="175">
        <v>0</v>
      </c>
      <c r="Z989" s="174">
        <f>S989*R989*K989*EXP(-Definitions!$E$4*tidycapex!V989)*U989</f>
        <v>177500</v>
      </c>
      <c r="AA989" s="174">
        <f>CEILING(Z989/Definitions!$F$10,10)</f>
        <v>3490</v>
      </c>
      <c r="AB989" s="176">
        <v>1</v>
      </c>
      <c r="AC989" s="177" t="s">
        <v>244</v>
      </c>
      <c r="AD989" s="177" t="s">
        <v>567</v>
      </c>
    </row>
    <row r="990" spans="1:30" s="8" customFormat="1" ht="48" x14ac:dyDescent="0.25">
      <c r="A990" s="170">
        <v>779</v>
      </c>
      <c r="B990" s="171" t="s">
        <v>245</v>
      </c>
      <c r="C990" s="171" t="s">
        <v>108</v>
      </c>
      <c r="D990" s="172" t="s">
        <v>236</v>
      </c>
      <c r="E990" s="171" t="s">
        <v>249</v>
      </c>
      <c r="F990" s="171" t="s">
        <v>142</v>
      </c>
      <c r="G990" s="171" t="s">
        <v>246</v>
      </c>
      <c r="H990" s="171" t="s">
        <v>524</v>
      </c>
      <c r="I990" s="171" t="s">
        <v>142</v>
      </c>
      <c r="J990" s="173">
        <v>2006</v>
      </c>
      <c r="K990" s="174">
        <v>1</v>
      </c>
      <c r="L990" s="174"/>
      <c r="M990" s="173" t="s">
        <v>236</v>
      </c>
      <c r="N990" s="173">
        <v>0</v>
      </c>
      <c r="O990" s="173">
        <v>1</v>
      </c>
      <c r="P990" s="173">
        <v>1</v>
      </c>
      <c r="Q990" s="173">
        <v>9</v>
      </c>
      <c r="R990" s="173">
        <v>1</v>
      </c>
      <c r="S990" s="175">
        <v>97600</v>
      </c>
      <c r="T990" s="173">
        <v>0</v>
      </c>
      <c r="U990" s="173">
        <v>1</v>
      </c>
      <c r="V990" s="173">
        <v>0</v>
      </c>
      <c r="W990" s="173"/>
      <c r="X990" s="173">
        <v>0</v>
      </c>
      <c r="Y990" s="175">
        <v>0</v>
      </c>
      <c r="Z990" s="174">
        <f>S990*R990*K990*EXP(-Definitions!$E$4*tidycapex!V990)*U990</f>
        <v>97600</v>
      </c>
      <c r="AA990" s="174">
        <f>CEILING(Z990/Definitions!$F$10,10)</f>
        <v>1920</v>
      </c>
      <c r="AB990" s="176">
        <v>1</v>
      </c>
      <c r="AC990" s="177" t="s">
        <v>247</v>
      </c>
      <c r="AD990" s="177" t="s">
        <v>568</v>
      </c>
    </row>
    <row r="991" spans="1:30" s="8" customFormat="1" ht="48" x14ac:dyDescent="0.25">
      <c r="A991" s="170">
        <v>780</v>
      </c>
      <c r="B991" s="171" t="s">
        <v>248</v>
      </c>
      <c r="C991" s="171" t="s">
        <v>109</v>
      </c>
      <c r="D991" s="172">
        <v>1</v>
      </c>
      <c r="E991" s="171" t="s">
        <v>249</v>
      </c>
      <c r="F991" s="171" t="s">
        <v>142</v>
      </c>
      <c r="G991" s="171" t="s">
        <v>217</v>
      </c>
      <c r="H991" s="171" t="s">
        <v>218</v>
      </c>
      <c r="I991" s="171" t="s">
        <v>142</v>
      </c>
      <c r="J991" s="173">
        <v>2006</v>
      </c>
      <c r="K991" s="174">
        <v>1</v>
      </c>
      <c r="L991" s="211"/>
      <c r="M991" s="173" t="s">
        <v>236</v>
      </c>
      <c r="N991" s="173">
        <v>0</v>
      </c>
      <c r="O991" s="173">
        <v>1</v>
      </c>
      <c r="P991" s="173">
        <v>1</v>
      </c>
      <c r="Q991" s="173">
        <v>8</v>
      </c>
      <c r="R991" s="173">
        <v>1</v>
      </c>
      <c r="S991" s="175">
        <v>24900</v>
      </c>
      <c r="T991" s="173">
        <v>25</v>
      </c>
      <c r="U991" s="173">
        <v>1</v>
      </c>
      <c r="V991" s="173">
        <v>11</v>
      </c>
      <c r="W991" s="211"/>
      <c r="X991" s="173">
        <v>0</v>
      </c>
      <c r="Y991" s="175">
        <v>0</v>
      </c>
      <c r="Z991" s="174">
        <f>S991*R991*K991*EXP(-Definitions!$E$4*tidycapex!V991)*U991</f>
        <v>24900</v>
      </c>
      <c r="AA991" s="174">
        <f>CEILING(Z991/Definitions!$F$10,10)</f>
        <v>490</v>
      </c>
      <c r="AB991" s="176">
        <v>1</v>
      </c>
      <c r="AC991" s="177" t="s">
        <v>250</v>
      </c>
      <c r="AD991" s="177" t="s">
        <v>569</v>
      </c>
    </row>
    <row r="992" spans="1:30" s="8" customFormat="1" ht="36" x14ac:dyDescent="0.25">
      <c r="A992" s="170">
        <v>781</v>
      </c>
      <c r="B992" s="171" t="s">
        <v>251</v>
      </c>
      <c r="C992" s="171" t="s">
        <v>109</v>
      </c>
      <c r="D992" s="172">
        <v>1</v>
      </c>
      <c r="E992" s="171" t="s">
        <v>249</v>
      </c>
      <c r="F992" s="171" t="s">
        <v>142</v>
      </c>
      <c r="G992" s="171" t="s">
        <v>217</v>
      </c>
      <c r="H992" s="171" t="s">
        <v>218</v>
      </c>
      <c r="I992" s="171" t="s">
        <v>142</v>
      </c>
      <c r="J992" s="173">
        <v>2006</v>
      </c>
      <c r="K992" s="174">
        <v>1</v>
      </c>
      <c r="L992" s="211"/>
      <c r="M992" s="173" t="s">
        <v>236</v>
      </c>
      <c r="N992" s="173">
        <v>0</v>
      </c>
      <c r="O992" s="173">
        <v>1</v>
      </c>
      <c r="P992" s="173">
        <v>1</v>
      </c>
      <c r="Q992" s="173">
        <v>3</v>
      </c>
      <c r="R992" s="173">
        <v>1</v>
      </c>
      <c r="S992" s="175">
        <v>500000</v>
      </c>
      <c r="T992" s="173">
        <v>25</v>
      </c>
      <c r="U992" s="173">
        <v>1</v>
      </c>
      <c r="V992" s="173">
        <v>0</v>
      </c>
      <c r="W992" s="211"/>
      <c r="X992" s="173">
        <v>0</v>
      </c>
      <c r="Y992" s="175"/>
      <c r="Z992" s="174">
        <f>S992*R992*K992*EXP(-Definitions!$E$4*tidycapex!V992)*U992</f>
        <v>500000</v>
      </c>
      <c r="AA992" s="174">
        <f>CEILING(Z992/Definitions!$F$10,10)</f>
        <v>9810</v>
      </c>
      <c r="AB992" s="176">
        <v>1</v>
      </c>
      <c r="AC992" s="177" t="s">
        <v>570</v>
      </c>
      <c r="AD992" s="177" t="s">
        <v>571</v>
      </c>
    </row>
    <row r="993" spans="1:30" s="8" customFormat="1" ht="108" x14ac:dyDescent="0.25">
      <c r="A993" s="170">
        <v>782</v>
      </c>
      <c r="B993" s="171" t="s">
        <v>252</v>
      </c>
      <c r="C993" s="171" t="s">
        <v>109</v>
      </c>
      <c r="D993" s="172">
        <v>1</v>
      </c>
      <c r="E993" s="171" t="s">
        <v>249</v>
      </c>
      <c r="F993" s="171" t="s">
        <v>142</v>
      </c>
      <c r="G993" s="171" t="s">
        <v>364</v>
      </c>
      <c r="H993" s="171" t="s">
        <v>364</v>
      </c>
      <c r="I993" s="171" t="s">
        <v>142</v>
      </c>
      <c r="J993" s="173">
        <v>2006</v>
      </c>
      <c r="K993" s="174">
        <v>612</v>
      </c>
      <c r="L993" s="211"/>
      <c r="M993" s="173" t="s">
        <v>139</v>
      </c>
      <c r="N993" s="173">
        <v>0</v>
      </c>
      <c r="O993" s="173">
        <v>1</v>
      </c>
      <c r="P993" s="173">
        <v>1</v>
      </c>
      <c r="Q993" s="173">
        <v>5</v>
      </c>
      <c r="R993" s="173">
        <v>1</v>
      </c>
      <c r="S993" s="175">
        <v>3000</v>
      </c>
      <c r="T993" s="173">
        <v>0</v>
      </c>
      <c r="U993" s="173">
        <v>1</v>
      </c>
      <c r="V993" s="173">
        <v>0</v>
      </c>
      <c r="W993" s="211"/>
      <c r="X993" s="173">
        <v>0</v>
      </c>
      <c r="Y993" s="175">
        <v>0</v>
      </c>
      <c r="Z993" s="174">
        <f>S993*R993*K993*EXP(-Definitions!$E$4*tidycapex!V993)*U993</f>
        <v>1836000</v>
      </c>
      <c r="AA993" s="174">
        <f>CEILING(Z993/Definitions!$F$10,10)</f>
        <v>36000</v>
      </c>
      <c r="AB993" s="176">
        <v>1</v>
      </c>
      <c r="AC993" s="177" t="s">
        <v>253</v>
      </c>
      <c r="AD993" s="177" t="s">
        <v>254</v>
      </c>
    </row>
    <row r="994" spans="1:30" s="8" customFormat="1" ht="24" x14ac:dyDescent="0.25">
      <c r="A994" s="170">
        <v>783</v>
      </c>
      <c r="B994" s="171" t="s">
        <v>238</v>
      </c>
      <c r="C994" s="171" t="s">
        <v>109</v>
      </c>
      <c r="D994" s="172" t="s">
        <v>236</v>
      </c>
      <c r="E994" s="171" t="s">
        <v>249</v>
      </c>
      <c r="F994" s="171" t="s">
        <v>142</v>
      </c>
      <c r="G994" s="171" t="s">
        <v>239</v>
      </c>
      <c r="H994" s="171" t="s">
        <v>524</v>
      </c>
      <c r="I994" s="171" t="s">
        <v>142</v>
      </c>
      <c r="J994" s="173">
        <v>2006</v>
      </c>
      <c r="K994" s="174">
        <v>1</v>
      </c>
      <c r="L994" s="211"/>
      <c r="M994" s="173" t="s">
        <v>236</v>
      </c>
      <c r="N994" s="173">
        <v>0</v>
      </c>
      <c r="O994" s="173">
        <v>1</v>
      </c>
      <c r="P994" s="173">
        <v>1</v>
      </c>
      <c r="Q994" s="173">
        <v>9</v>
      </c>
      <c r="R994" s="173">
        <v>1</v>
      </c>
      <c r="S994" s="175">
        <v>233600</v>
      </c>
      <c r="T994" s="173">
        <v>0</v>
      </c>
      <c r="U994" s="173">
        <v>1</v>
      </c>
      <c r="V994" s="173">
        <v>0</v>
      </c>
      <c r="W994" s="211"/>
      <c r="X994" s="173">
        <v>0</v>
      </c>
      <c r="Y994" s="175">
        <v>0</v>
      </c>
      <c r="Z994" s="174">
        <f>S994*R994*K994*EXP(-Definitions!$E$4*tidycapex!V994)*U994</f>
        <v>233600</v>
      </c>
      <c r="AA994" s="174">
        <f>CEILING(Z994/Definitions!$F$10,10)</f>
        <v>4590</v>
      </c>
      <c r="AB994" s="176">
        <v>1</v>
      </c>
      <c r="AC994" s="177" t="s">
        <v>240</v>
      </c>
      <c r="AD994" s="177" t="s">
        <v>241</v>
      </c>
    </row>
    <row r="995" spans="1:30" s="8" customFormat="1" ht="36" x14ac:dyDescent="0.25">
      <c r="A995" s="170">
        <v>784</v>
      </c>
      <c r="B995" s="171" t="s">
        <v>242</v>
      </c>
      <c r="C995" s="171" t="s">
        <v>109</v>
      </c>
      <c r="D995" s="172" t="s">
        <v>236</v>
      </c>
      <c r="E995" s="171" t="s">
        <v>249</v>
      </c>
      <c r="F995" s="171" t="s">
        <v>142</v>
      </c>
      <c r="G995" s="171" t="s">
        <v>243</v>
      </c>
      <c r="H995" s="171" t="s">
        <v>524</v>
      </c>
      <c r="I995" s="171" t="s">
        <v>142</v>
      </c>
      <c r="J995" s="173">
        <v>2006</v>
      </c>
      <c r="K995" s="174">
        <v>1</v>
      </c>
      <c r="L995" s="211"/>
      <c r="M995" s="173" t="s">
        <v>236</v>
      </c>
      <c r="N995" s="173">
        <v>0</v>
      </c>
      <c r="O995" s="173">
        <v>1</v>
      </c>
      <c r="P995" s="173">
        <v>1</v>
      </c>
      <c r="Q995" s="173">
        <v>9</v>
      </c>
      <c r="R995" s="173">
        <v>1</v>
      </c>
      <c r="S995" s="175">
        <v>257000</v>
      </c>
      <c r="T995" s="173">
        <v>0</v>
      </c>
      <c r="U995" s="173">
        <v>1</v>
      </c>
      <c r="V995" s="173">
        <v>0</v>
      </c>
      <c r="W995" s="211"/>
      <c r="X995" s="173">
        <v>0</v>
      </c>
      <c r="Y995" s="175">
        <v>0</v>
      </c>
      <c r="Z995" s="174">
        <f>S995*R995*K995*EXP(-Definitions!$E$4*tidycapex!V995)*U995</f>
        <v>257000</v>
      </c>
      <c r="AA995" s="174">
        <f>CEILING(Z995/Definitions!$F$10,10)</f>
        <v>5040</v>
      </c>
      <c r="AB995" s="176">
        <v>1</v>
      </c>
      <c r="AC995" s="177" t="s">
        <v>244</v>
      </c>
      <c r="AD995" s="177" t="s">
        <v>567</v>
      </c>
    </row>
    <row r="996" spans="1:30" s="8" customFormat="1" ht="48" x14ac:dyDescent="0.25">
      <c r="A996" s="170">
        <v>785</v>
      </c>
      <c r="B996" s="171" t="s">
        <v>245</v>
      </c>
      <c r="C996" s="171" t="s">
        <v>109</v>
      </c>
      <c r="D996" s="172" t="s">
        <v>236</v>
      </c>
      <c r="E996" s="171" t="s">
        <v>249</v>
      </c>
      <c r="F996" s="171" t="s">
        <v>142</v>
      </c>
      <c r="G996" s="171" t="s">
        <v>246</v>
      </c>
      <c r="H996" s="171" t="s">
        <v>524</v>
      </c>
      <c r="I996" s="171" t="s">
        <v>142</v>
      </c>
      <c r="J996" s="173">
        <v>2006</v>
      </c>
      <c r="K996" s="174">
        <v>1</v>
      </c>
      <c r="L996" s="211"/>
      <c r="M996" s="173" t="s">
        <v>236</v>
      </c>
      <c r="N996" s="173">
        <v>0</v>
      </c>
      <c r="O996" s="173">
        <v>1</v>
      </c>
      <c r="P996" s="173">
        <v>1</v>
      </c>
      <c r="Q996" s="173">
        <v>9</v>
      </c>
      <c r="R996" s="173">
        <v>1</v>
      </c>
      <c r="S996" s="175">
        <v>141400</v>
      </c>
      <c r="T996" s="173">
        <v>0</v>
      </c>
      <c r="U996" s="173">
        <v>1</v>
      </c>
      <c r="V996" s="173">
        <v>0</v>
      </c>
      <c r="W996" s="211"/>
      <c r="X996" s="173">
        <v>0</v>
      </c>
      <c r="Y996" s="175">
        <v>0</v>
      </c>
      <c r="Z996" s="174">
        <f>S996*R996*K996*EXP(-Definitions!$E$4*tidycapex!V996)*U996</f>
        <v>141400</v>
      </c>
      <c r="AA996" s="174">
        <f>CEILING(Z996/Definitions!$F$10,10)</f>
        <v>2780</v>
      </c>
      <c r="AB996" s="176">
        <v>1</v>
      </c>
      <c r="AC996" s="177" t="s">
        <v>247</v>
      </c>
      <c r="AD996" s="177" t="s">
        <v>568</v>
      </c>
    </row>
    <row r="997" spans="1:30" s="8" customFormat="1" ht="48" x14ac:dyDescent="0.25">
      <c r="A997" s="170">
        <v>786</v>
      </c>
      <c r="B997" s="171" t="s">
        <v>248</v>
      </c>
      <c r="C997" s="171" t="s">
        <v>110</v>
      </c>
      <c r="D997" s="172">
        <v>1</v>
      </c>
      <c r="E997" s="171" t="s">
        <v>249</v>
      </c>
      <c r="F997" s="171" t="s">
        <v>142</v>
      </c>
      <c r="G997" s="171" t="s">
        <v>217</v>
      </c>
      <c r="H997" s="171" t="s">
        <v>218</v>
      </c>
      <c r="I997" s="171" t="s">
        <v>142</v>
      </c>
      <c r="J997" s="173">
        <v>2006</v>
      </c>
      <c r="K997" s="174">
        <v>1</v>
      </c>
      <c r="L997" s="211"/>
      <c r="M997" s="173" t="s">
        <v>236</v>
      </c>
      <c r="N997" s="173">
        <v>0</v>
      </c>
      <c r="O997" s="173">
        <v>1</v>
      </c>
      <c r="P997" s="173">
        <v>1</v>
      </c>
      <c r="Q997" s="173">
        <v>8</v>
      </c>
      <c r="R997" s="173">
        <v>1</v>
      </c>
      <c r="S997" s="175">
        <v>24900</v>
      </c>
      <c r="T997" s="173">
        <v>25</v>
      </c>
      <c r="U997" s="173">
        <v>1</v>
      </c>
      <c r="V997" s="173">
        <v>11</v>
      </c>
      <c r="W997" s="211"/>
      <c r="X997" s="173">
        <v>1</v>
      </c>
      <c r="Y997" s="175">
        <v>490</v>
      </c>
      <c r="Z997" s="174">
        <f>S997*R997*K997*EXP(-Definitions!$E$4*tidycapex!V997)*U997</f>
        <v>24900</v>
      </c>
      <c r="AA997" s="174">
        <f>CEILING(Z997/Definitions!$F$10,10)</f>
        <v>490</v>
      </c>
      <c r="AB997" s="176">
        <v>1</v>
      </c>
      <c r="AC997" s="177" t="s">
        <v>250</v>
      </c>
      <c r="AD997" s="177" t="s">
        <v>569</v>
      </c>
    </row>
    <row r="998" spans="1:30" s="8" customFormat="1" ht="36" x14ac:dyDescent="0.25">
      <c r="A998" s="170">
        <v>787</v>
      </c>
      <c r="B998" s="171" t="s">
        <v>251</v>
      </c>
      <c r="C998" s="171" t="s">
        <v>110</v>
      </c>
      <c r="D998" s="172">
        <v>1</v>
      </c>
      <c r="E998" s="171" t="s">
        <v>249</v>
      </c>
      <c r="F998" s="171" t="s">
        <v>142</v>
      </c>
      <c r="G998" s="171" t="s">
        <v>217</v>
      </c>
      <c r="H998" s="171" t="s">
        <v>218</v>
      </c>
      <c r="I998" s="171" t="s">
        <v>142</v>
      </c>
      <c r="J998" s="173">
        <v>2006</v>
      </c>
      <c r="K998" s="174">
        <v>1</v>
      </c>
      <c r="L998" s="211"/>
      <c r="M998" s="173" t="s">
        <v>236</v>
      </c>
      <c r="N998" s="173">
        <v>0</v>
      </c>
      <c r="O998" s="173">
        <v>1</v>
      </c>
      <c r="P998" s="173">
        <v>1</v>
      </c>
      <c r="Q998" s="173">
        <v>3</v>
      </c>
      <c r="R998" s="173">
        <v>1</v>
      </c>
      <c r="S998" s="175">
        <v>500000</v>
      </c>
      <c r="T998" s="173">
        <v>25</v>
      </c>
      <c r="U998" s="173">
        <v>1</v>
      </c>
      <c r="V998" s="173">
        <v>0</v>
      </c>
      <c r="W998" s="211"/>
      <c r="X998" s="173">
        <v>0</v>
      </c>
      <c r="Y998" s="175"/>
      <c r="Z998" s="174">
        <f>S998*R998*K998*EXP(-Definitions!$E$4*tidycapex!V998)*U998</f>
        <v>500000</v>
      </c>
      <c r="AA998" s="174">
        <f>CEILING(Z998/Definitions!$F$10,10)</f>
        <v>9810</v>
      </c>
      <c r="AB998" s="180">
        <v>1</v>
      </c>
      <c r="AC998" s="177" t="s">
        <v>570</v>
      </c>
      <c r="AD998" s="177" t="s">
        <v>571</v>
      </c>
    </row>
    <row r="999" spans="1:30" s="8" customFormat="1" ht="108" x14ac:dyDescent="0.25">
      <c r="A999" s="170">
        <v>788</v>
      </c>
      <c r="B999" s="171" t="s">
        <v>252</v>
      </c>
      <c r="C999" s="171" t="s">
        <v>110</v>
      </c>
      <c r="D999" s="172">
        <v>1</v>
      </c>
      <c r="E999" s="171" t="s">
        <v>249</v>
      </c>
      <c r="F999" s="171" t="s">
        <v>142</v>
      </c>
      <c r="G999" s="171" t="s">
        <v>364</v>
      </c>
      <c r="H999" s="171" t="s">
        <v>364</v>
      </c>
      <c r="I999" s="171" t="s">
        <v>142</v>
      </c>
      <c r="J999" s="173">
        <v>2006</v>
      </c>
      <c r="K999" s="174">
        <v>332</v>
      </c>
      <c r="L999" s="211"/>
      <c r="M999" s="173" t="s">
        <v>139</v>
      </c>
      <c r="N999" s="173">
        <v>0</v>
      </c>
      <c r="O999" s="173">
        <v>1</v>
      </c>
      <c r="P999" s="173">
        <v>1</v>
      </c>
      <c r="Q999" s="173">
        <v>5</v>
      </c>
      <c r="R999" s="173">
        <v>1</v>
      </c>
      <c r="S999" s="175">
        <v>3000</v>
      </c>
      <c r="T999" s="173">
        <v>0</v>
      </c>
      <c r="U999" s="173">
        <v>1</v>
      </c>
      <c r="V999" s="173">
        <v>0</v>
      </c>
      <c r="W999" s="211"/>
      <c r="X999" s="173">
        <v>0</v>
      </c>
      <c r="Y999" s="175">
        <v>0</v>
      </c>
      <c r="Z999" s="174">
        <f>S999*R999*K999*EXP(-Definitions!$E$4*tidycapex!V999)*U999</f>
        <v>996000</v>
      </c>
      <c r="AA999" s="174">
        <f>CEILING(Z999/Definitions!$F$10,10)</f>
        <v>19530</v>
      </c>
      <c r="AB999" s="180">
        <v>1</v>
      </c>
      <c r="AC999" s="177" t="s">
        <v>253</v>
      </c>
      <c r="AD999" s="177" t="s">
        <v>254</v>
      </c>
    </row>
    <row r="1000" spans="1:30" s="8" customFormat="1" ht="24" x14ac:dyDescent="0.25">
      <c r="A1000" s="170">
        <v>789</v>
      </c>
      <c r="B1000" s="171" t="s">
        <v>238</v>
      </c>
      <c r="C1000" s="171" t="s">
        <v>110</v>
      </c>
      <c r="D1000" s="172" t="s">
        <v>236</v>
      </c>
      <c r="E1000" s="171" t="s">
        <v>249</v>
      </c>
      <c r="F1000" s="171" t="s">
        <v>142</v>
      </c>
      <c r="G1000" s="171" t="s">
        <v>239</v>
      </c>
      <c r="H1000" s="171" t="s">
        <v>524</v>
      </c>
      <c r="I1000" s="171" t="s">
        <v>142</v>
      </c>
      <c r="J1000" s="173">
        <v>2006</v>
      </c>
      <c r="K1000" s="174">
        <v>1</v>
      </c>
      <c r="L1000" s="211"/>
      <c r="M1000" s="173" t="s">
        <v>236</v>
      </c>
      <c r="N1000" s="173">
        <v>0</v>
      </c>
      <c r="O1000" s="173">
        <v>1</v>
      </c>
      <c r="P1000" s="173">
        <v>1</v>
      </c>
      <c r="Q1000" s="173">
        <v>9</v>
      </c>
      <c r="R1000" s="173">
        <v>1</v>
      </c>
      <c r="S1000" s="175">
        <v>149600</v>
      </c>
      <c r="T1000" s="173">
        <v>0</v>
      </c>
      <c r="U1000" s="173">
        <v>1</v>
      </c>
      <c r="V1000" s="173">
        <v>0</v>
      </c>
      <c r="W1000" s="211"/>
      <c r="X1000" s="173">
        <v>0</v>
      </c>
      <c r="Y1000" s="175">
        <v>0</v>
      </c>
      <c r="Z1000" s="174">
        <f>S1000*R1000*K1000*EXP(-Definitions!$E$4*tidycapex!V1000)*U1000</f>
        <v>149600</v>
      </c>
      <c r="AA1000" s="174">
        <f>CEILING(Z1000/Definitions!$F$10,10)</f>
        <v>2940</v>
      </c>
      <c r="AB1000" s="180">
        <v>1</v>
      </c>
      <c r="AC1000" s="177" t="s">
        <v>240</v>
      </c>
      <c r="AD1000" s="177" t="s">
        <v>241</v>
      </c>
    </row>
    <row r="1001" spans="1:30" s="8" customFormat="1" ht="36" x14ac:dyDescent="0.25">
      <c r="A1001" s="170">
        <v>790</v>
      </c>
      <c r="B1001" s="171" t="s">
        <v>242</v>
      </c>
      <c r="C1001" s="171" t="s">
        <v>110</v>
      </c>
      <c r="D1001" s="172" t="s">
        <v>236</v>
      </c>
      <c r="E1001" s="171" t="s">
        <v>249</v>
      </c>
      <c r="F1001" s="171" t="s">
        <v>142</v>
      </c>
      <c r="G1001" s="171" t="s">
        <v>243</v>
      </c>
      <c r="H1001" s="171" t="s">
        <v>524</v>
      </c>
      <c r="I1001" s="171" t="s">
        <v>142</v>
      </c>
      <c r="J1001" s="173">
        <v>2006</v>
      </c>
      <c r="K1001" s="174">
        <v>1</v>
      </c>
      <c r="L1001" s="211"/>
      <c r="M1001" s="173" t="s">
        <v>236</v>
      </c>
      <c r="N1001" s="173">
        <v>0</v>
      </c>
      <c r="O1001" s="173">
        <v>1</v>
      </c>
      <c r="P1001" s="173">
        <v>1</v>
      </c>
      <c r="Q1001" s="173">
        <v>9</v>
      </c>
      <c r="R1001" s="173">
        <v>1</v>
      </c>
      <c r="S1001" s="175">
        <v>164600</v>
      </c>
      <c r="T1001" s="173">
        <v>0</v>
      </c>
      <c r="U1001" s="173">
        <v>1</v>
      </c>
      <c r="V1001" s="173">
        <v>0</v>
      </c>
      <c r="W1001" s="211"/>
      <c r="X1001" s="173">
        <v>0</v>
      </c>
      <c r="Y1001" s="175">
        <v>0</v>
      </c>
      <c r="Z1001" s="174">
        <f>S1001*R1001*K1001*EXP(-Definitions!$E$4*tidycapex!V1001)*U1001</f>
        <v>164600</v>
      </c>
      <c r="AA1001" s="174">
        <f>CEILING(Z1001/Definitions!$F$10,10)</f>
        <v>3230</v>
      </c>
      <c r="AB1001" s="176">
        <v>1</v>
      </c>
      <c r="AC1001" s="177" t="s">
        <v>244</v>
      </c>
      <c r="AD1001" s="177" t="s">
        <v>567</v>
      </c>
    </row>
    <row r="1002" spans="1:30" s="8" customFormat="1" ht="48" x14ac:dyDescent="0.25">
      <c r="A1002" s="170">
        <v>791</v>
      </c>
      <c r="B1002" s="171" t="s">
        <v>245</v>
      </c>
      <c r="C1002" s="171" t="s">
        <v>110</v>
      </c>
      <c r="D1002" s="172" t="s">
        <v>236</v>
      </c>
      <c r="E1002" s="171" t="s">
        <v>249</v>
      </c>
      <c r="F1002" s="171" t="s">
        <v>142</v>
      </c>
      <c r="G1002" s="171" t="s">
        <v>246</v>
      </c>
      <c r="H1002" s="171" t="s">
        <v>524</v>
      </c>
      <c r="I1002" s="171" t="s">
        <v>142</v>
      </c>
      <c r="J1002" s="173">
        <v>2006</v>
      </c>
      <c r="K1002" s="174">
        <v>1</v>
      </c>
      <c r="L1002" s="211"/>
      <c r="M1002" s="173" t="s">
        <v>236</v>
      </c>
      <c r="N1002" s="173">
        <v>0</v>
      </c>
      <c r="O1002" s="173">
        <v>1</v>
      </c>
      <c r="P1002" s="173">
        <v>1</v>
      </c>
      <c r="Q1002" s="173">
        <v>9</v>
      </c>
      <c r="R1002" s="173">
        <v>1</v>
      </c>
      <c r="S1002" s="175">
        <v>90600</v>
      </c>
      <c r="T1002" s="173">
        <v>0</v>
      </c>
      <c r="U1002" s="173">
        <v>1</v>
      </c>
      <c r="V1002" s="173">
        <v>0</v>
      </c>
      <c r="W1002" s="211"/>
      <c r="X1002" s="173">
        <v>0</v>
      </c>
      <c r="Y1002" s="175">
        <v>0</v>
      </c>
      <c r="Z1002" s="174">
        <f>S1002*R1002*K1002*EXP(-Definitions!$E$4*tidycapex!V1002)*U1002</f>
        <v>90600</v>
      </c>
      <c r="AA1002" s="174">
        <f>CEILING(Z1002/Definitions!$F$10,10)</f>
        <v>1780</v>
      </c>
      <c r="AB1002" s="176">
        <v>1</v>
      </c>
      <c r="AC1002" s="177" t="s">
        <v>247</v>
      </c>
      <c r="AD1002" s="177" t="s">
        <v>568</v>
      </c>
    </row>
    <row r="1003" spans="1:30" s="8" customFormat="1" ht="48" x14ac:dyDescent="0.25">
      <c r="A1003" s="170">
        <v>792</v>
      </c>
      <c r="B1003" s="171" t="s">
        <v>248</v>
      </c>
      <c r="C1003" s="171" t="s">
        <v>123</v>
      </c>
      <c r="D1003" s="172">
        <v>1</v>
      </c>
      <c r="E1003" s="171" t="s">
        <v>249</v>
      </c>
      <c r="F1003" s="171" t="s">
        <v>141</v>
      </c>
      <c r="G1003" s="171" t="s">
        <v>217</v>
      </c>
      <c r="H1003" s="171" t="s">
        <v>218</v>
      </c>
      <c r="I1003" s="171" t="s">
        <v>141</v>
      </c>
      <c r="J1003" s="173">
        <v>2006</v>
      </c>
      <c r="K1003" s="174">
        <v>1</v>
      </c>
      <c r="L1003" s="211"/>
      <c r="M1003" s="173" t="s">
        <v>236</v>
      </c>
      <c r="N1003" s="173">
        <v>0</v>
      </c>
      <c r="O1003" s="173">
        <v>1</v>
      </c>
      <c r="P1003" s="173">
        <v>1</v>
      </c>
      <c r="Q1003" s="173">
        <v>8</v>
      </c>
      <c r="R1003" s="173">
        <v>1</v>
      </c>
      <c r="S1003" s="175">
        <v>24900</v>
      </c>
      <c r="T1003" s="173">
        <v>25</v>
      </c>
      <c r="U1003" s="173">
        <v>1</v>
      </c>
      <c r="V1003" s="173">
        <v>11</v>
      </c>
      <c r="W1003" s="211"/>
      <c r="X1003" s="173">
        <v>1</v>
      </c>
      <c r="Y1003" s="175">
        <v>490</v>
      </c>
      <c r="Z1003" s="174">
        <f>S1003*R1003*K1003*EXP(-Definitions!$E$4*tidycapex!V1003)*U1003</f>
        <v>24900</v>
      </c>
      <c r="AA1003" s="174">
        <f>CEILING(Z1003/Definitions!$F$10,10)</f>
        <v>490</v>
      </c>
      <c r="AB1003" s="176">
        <v>1</v>
      </c>
      <c r="AC1003" s="177" t="s">
        <v>250</v>
      </c>
      <c r="AD1003" s="177" t="s">
        <v>569</v>
      </c>
    </row>
    <row r="1004" spans="1:30" s="8" customFormat="1" ht="36" x14ac:dyDescent="0.25">
      <c r="A1004" s="170">
        <v>793</v>
      </c>
      <c r="B1004" s="171" t="s">
        <v>251</v>
      </c>
      <c r="C1004" s="171" t="s">
        <v>123</v>
      </c>
      <c r="D1004" s="172">
        <v>1</v>
      </c>
      <c r="E1004" s="171" t="s">
        <v>249</v>
      </c>
      <c r="F1004" s="171" t="s">
        <v>141</v>
      </c>
      <c r="G1004" s="171" t="s">
        <v>217</v>
      </c>
      <c r="H1004" s="171" t="s">
        <v>218</v>
      </c>
      <c r="I1004" s="171" t="s">
        <v>141</v>
      </c>
      <c r="J1004" s="173">
        <v>2006</v>
      </c>
      <c r="K1004" s="174">
        <v>1</v>
      </c>
      <c r="L1004" s="211"/>
      <c r="M1004" s="173" t="s">
        <v>236</v>
      </c>
      <c r="N1004" s="173">
        <v>0</v>
      </c>
      <c r="O1004" s="173">
        <v>1</v>
      </c>
      <c r="P1004" s="173">
        <v>1</v>
      </c>
      <c r="Q1004" s="173">
        <v>3</v>
      </c>
      <c r="R1004" s="173">
        <v>1</v>
      </c>
      <c r="S1004" s="175">
        <v>500000</v>
      </c>
      <c r="T1004" s="173">
        <v>25</v>
      </c>
      <c r="U1004" s="173">
        <v>1</v>
      </c>
      <c r="V1004" s="173">
        <v>0</v>
      </c>
      <c r="W1004" s="211"/>
      <c r="X1004" s="173">
        <v>0</v>
      </c>
      <c r="Y1004" s="175"/>
      <c r="Z1004" s="174">
        <f>S1004*R1004*K1004*EXP(-Definitions!$E$4*tidycapex!V1004)*U1004</f>
        <v>500000</v>
      </c>
      <c r="AA1004" s="174">
        <f>CEILING(Z1004/Definitions!$F$10,10)</f>
        <v>9810</v>
      </c>
      <c r="AB1004" s="176">
        <v>1</v>
      </c>
      <c r="AC1004" s="177" t="s">
        <v>570</v>
      </c>
      <c r="AD1004" s="177" t="s">
        <v>571</v>
      </c>
    </row>
    <row r="1005" spans="1:30" s="8" customFormat="1" ht="108" x14ac:dyDescent="0.25">
      <c r="A1005" s="170">
        <v>794</v>
      </c>
      <c r="B1005" s="171" t="s">
        <v>252</v>
      </c>
      <c r="C1005" s="171" t="s">
        <v>123</v>
      </c>
      <c r="D1005" s="172">
        <v>1</v>
      </c>
      <c r="E1005" s="171" t="s">
        <v>249</v>
      </c>
      <c r="F1005" s="171" t="s">
        <v>141</v>
      </c>
      <c r="G1005" s="171" t="s">
        <v>364</v>
      </c>
      <c r="H1005" s="171" t="s">
        <v>364</v>
      </c>
      <c r="I1005" s="171" t="s">
        <v>141</v>
      </c>
      <c r="J1005" s="173">
        <v>2006</v>
      </c>
      <c r="K1005" s="174">
        <v>400</v>
      </c>
      <c r="L1005" s="211"/>
      <c r="M1005" s="173" t="s">
        <v>139</v>
      </c>
      <c r="N1005" s="173">
        <v>0</v>
      </c>
      <c r="O1005" s="173">
        <v>1</v>
      </c>
      <c r="P1005" s="173">
        <v>1</v>
      </c>
      <c r="Q1005" s="173">
        <v>5</v>
      </c>
      <c r="R1005" s="173">
        <v>1</v>
      </c>
      <c r="S1005" s="175">
        <v>3000</v>
      </c>
      <c r="T1005" s="173">
        <v>0</v>
      </c>
      <c r="U1005" s="173">
        <v>1</v>
      </c>
      <c r="V1005" s="173">
        <v>0</v>
      </c>
      <c r="W1005" s="211"/>
      <c r="X1005" s="173">
        <v>0</v>
      </c>
      <c r="Y1005" s="175">
        <v>0</v>
      </c>
      <c r="Z1005" s="174">
        <f>S1005*R1005*K1005*EXP(-Definitions!$E$4*tidycapex!V1005)*U1005</f>
        <v>1200000</v>
      </c>
      <c r="AA1005" s="174">
        <f>CEILING(Z1005/Definitions!$F$10,10)</f>
        <v>23530</v>
      </c>
      <c r="AB1005" s="176">
        <v>1</v>
      </c>
      <c r="AC1005" s="177" t="s">
        <v>253</v>
      </c>
      <c r="AD1005" s="177" t="s">
        <v>254</v>
      </c>
    </row>
    <row r="1006" spans="1:30" s="8" customFormat="1" ht="24" x14ac:dyDescent="0.25">
      <c r="A1006" s="170">
        <v>795</v>
      </c>
      <c r="B1006" s="171" t="s">
        <v>238</v>
      </c>
      <c r="C1006" s="171" t="s">
        <v>123</v>
      </c>
      <c r="D1006" s="172" t="s">
        <v>236</v>
      </c>
      <c r="E1006" s="171" t="s">
        <v>249</v>
      </c>
      <c r="F1006" s="171" t="s">
        <v>141</v>
      </c>
      <c r="G1006" s="171" t="s">
        <v>239</v>
      </c>
      <c r="H1006" s="171" t="s">
        <v>524</v>
      </c>
      <c r="I1006" s="171" t="s">
        <v>141</v>
      </c>
      <c r="J1006" s="173">
        <v>2006</v>
      </c>
      <c r="K1006" s="174">
        <v>1</v>
      </c>
      <c r="L1006" s="211"/>
      <c r="M1006" s="173" t="s">
        <v>236</v>
      </c>
      <c r="N1006" s="173">
        <v>0</v>
      </c>
      <c r="O1006" s="173">
        <v>1</v>
      </c>
      <c r="P1006" s="173">
        <v>1</v>
      </c>
      <c r="Q1006" s="173">
        <v>9</v>
      </c>
      <c r="R1006" s="173">
        <v>1</v>
      </c>
      <c r="S1006" s="175">
        <v>170000</v>
      </c>
      <c r="T1006" s="173">
        <v>0</v>
      </c>
      <c r="U1006" s="173">
        <v>1</v>
      </c>
      <c r="V1006" s="173">
        <v>0</v>
      </c>
      <c r="W1006" s="211"/>
      <c r="X1006" s="173">
        <v>0</v>
      </c>
      <c r="Y1006" s="175">
        <v>0</v>
      </c>
      <c r="Z1006" s="174">
        <f>S1006*R1006*K1006*EXP(-Definitions!$E$4*tidycapex!V1006)*U1006</f>
        <v>170000</v>
      </c>
      <c r="AA1006" s="174">
        <f>CEILING(Z1006/Definitions!$F$10,10)</f>
        <v>3340</v>
      </c>
      <c r="AB1006" s="176">
        <v>1</v>
      </c>
      <c r="AC1006" s="177" t="s">
        <v>240</v>
      </c>
      <c r="AD1006" s="177" t="s">
        <v>241</v>
      </c>
    </row>
    <row r="1007" spans="1:30" s="8" customFormat="1" ht="36" x14ac:dyDescent="0.25">
      <c r="A1007" s="170">
        <v>796</v>
      </c>
      <c r="B1007" s="171" t="s">
        <v>242</v>
      </c>
      <c r="C1007" s="171" t="s">
        <v>123</v>
      </c>
      <c r="D1007" s="172" t="s">
        <v>236</v>
      </c>
      <c r="E1007" s="171" t="s">
        <v>249</v>
      </c>
      <c r="F1007" s="171" t="s">
        <v>141</v>
      </c>
      <c r="G1007" s="171" t="s">
        <v>243</v>
      </c>
      <c r="H1007" s="171" t="s">
        <v>524</v>
      </c>
      <c r="I1007" s="171" t="s">
        <v>141</v>
      </c>
      <c r="J1007" s="173">
        <v>2006</v>
      </c>
      <c r="K1007" s="174">
        <v>1</v>
      </c>
      <c r="L1007" s="211"/>
      <c r="M1007" s="173" t="s">
        <v>236</v>
      </c>
      <c r="N1007" s="173">
        <v>0</v>
      </c>
      <c r="O1007" s="173">
        <v>1</v>
      </c>
      <c r="P1007" s="173">
        <v>1</v>
      </c>
      <c r="Q1007" s="173">
        <v>9</v>
      </c>
      <c r="R1007" s="173">
        <v>1</v>
      </c>
      <c r="S1007" s="175">
        <v>187000</v>
      </c>
      <c r="T1007" s="173">
        <v>0</v>
      </c>
      <c r="U1007" s="173">
        <v>1</v>
      </c>
      <c r="V1007" s="173">
        <v>0</v>
      </c>
      <c r="W1007" s="211"/>
      <c r="X1007" s="173">
        <v>0</v>
      </c>
      <c r="Y1007" s="175">
        <v>0</v>
      </c>
      <c r="Z1007" s="174">
        <f>S1007*R1007*K1007*EXP(-Definitions!$E$4*tidycapex!V1007)*U1007</f>
        <v>187000</v>
      </c>
      <c r="AA1007" s="174">
        <f>CEILING(Z1007/Definitions!$F$10,10)</f>
        <v>3670</v>
      </c>
      <c r="AB1007" s="176">
        <v>1</v>
      </c>
      <c r="AC1007" s="177" t="s">
        <v>244</v>
      </c>
      <c r="AD1007" s="177" t="s">
        <v>567</v>
      </c>
    </row>
    <row r="1008" spans="1:30" s="8" customFormat="1" ht="48" x14ac:dyDescent="0.25">
      <c r="A1008" s="170">
        <v>797</v>
      </c>
      <c r="B1008" s="171" t="s">
        <v>245</v>
      </c>
      <c r="C1008" s="171" t="s">
        <v>123</v>
      </c>
      <c r="D1008" s="172" t="s">
        <v>236</v>
      </c>
      <c r="E1008" s="171" t="s">
        <v>249</v>
      </c>
      <c r="F1008" s="171" t="s">
        <v>141</v>
      </c>
      <c r="G1008" s="171" t="s">
        <v>246</v>
      </c>
      <c r="H1008" s="171" t="s">
        <v>524</v>
      </c>
      <c r="I1008" s="171" t="s">
        <v>141</v>
      </c>
      <c r="J1008" s="173">
        <v>2006</v>
      </c>
      <c r="K1008" s="174">
        <v>1</v>
      </c>
      <c r="L1008" s="211"/>
      <c r="M1008" s="173" t="s">
        <v>236</v>
      </c>
      <c r="N1008" s="173">
        <v>0</v>
      </c>
      <c r="O1008" s="173">
        <v>1</v>
      </c>
      <c r="P1008" s="173">
        <v>1</v>
      </c>
      <c r="Q1008" s="173">
        <v>9</v>
      </c>
      <c r="R1008" s="173">
        <v>1</v>
      </c>
      <c r="S1008" s="175">
        <v>102900</v>
      </c>
      <c r="T1008" s="173">
        <v>0</v>
      </c>
      <c r="U1008" s="173">
        <v>1</v>
      </c>
      <c r="V1008" s="173">
        <v>0</v>
      </c>
      <c r="W1008" s="211"/>
      <c r="X1008" s="173">
        <v>0</v>
      </c>
      <c r="Y1008" s="175">
        <v>0</v>
      </c>
      <c r="Z1008" s="174">
        <f>S1008*R1008*K1008*EXP(-Definitions!$E$4*tidycapex!V1008)*U1008</f>
        <v>102900</v>
      </c>
      <c r="AA1008" s="174">
        <f>CEILING(Z1008/Definitions!$F$10,10)</f>
        <v>2020</v>
      </c>
      <c r="AB1008" s="176">
        <v>1</v>
      </c>
      <c r="AC1008" s="177" t="s">
        <v>247</v>
      </c>
      <c r="AD1008" s="177" t="s">
        <v>568</v>
      </c>
    </row>
    <row r="1009" spans="1:30" s="8" customFormat="1" ht="24" x14ac:dyDescent="0.25">
      <c r="A1009" s="170">
        <v>798</v>
      </c>
      <c r="B1009" s="171" t="s">
        <v>193</v>
      </c>
      <c r="C1009" s="171" t="s">
        <v>43</v>
      </c>
      <c r="D1009" s="172">
        <v>2</v>
      </c>
      <c r="E1009" s="171" t="s">
        <v>249</v>
      </c>
      <c r="F1009" s="171" t="s">
        <v>142</v>
      </c>
      <c r="G1009" s="171" t="s">
        <v>195</v>
      </c>
      <c r="H1009" s="171" t="s">
        <v>196</v>
      </c>
      <c r="I1009" s="171" t="s">
        <v>142</v>
      </c>
      <c r="J1009" s="173">
        <v>2008</v>
      </c>
      <c r="K1009" s="174">
        <v>1346</v>
      </c>
      <c r="L1009" s="174"/>
      <c r="M1009" s="173" t="s">
        <v>139</v>
      </c>
      <c r="N1009" s="173">
        <v>3</v>
      </c>
      <c r="O1009" s="173">
        <v>2</v>
      </c>
      <c r="P1009" s="173">
        <v>1</v>
      </c>
      <c r="Q1009" s="173">
        <v>5</v>
      </c>
      <c r="R1009" s="173">
        <v>1</v>
      </c>
      <c r="S1009" s="175">
        <v>300</v>
      </c>
      <c r="T1009" s="173">
        <v>10</v>
      </c>
      <c r="U1009" s="173">
        <v>1</v>
      </c>
      <c r="V1009" s="173">
        <v>0</v>
      </c>
      <c r="W1009" s="173"/>
      <c r="X1009" s="173">
        <v>0</v>
      </c>
      <c r="Y1009" s="175">
        <v>0</v>
      </c>
      <c r="Z1009" s="174">
        <f>S1009*R1009*K1009*EXP(-Definitions!$E$4*tidycapex!V1009)*U1009</f>
        <v>403800</v>
      </c>
      <c r="AA1009" s="174">
        <f>CEILING(Z1009/Definitions!$F$10,10)</f>
        <v>7920</v>
      </c>
      <c r="AB1009" s="176">
        <v>1</v>
      </c>
      <c r="AC1009" s="177" t="s">
        <v>540</v>
      </c>
      <c r="AD1009" s="177" t="s">
        <v>197</v>
      </c>
    </row>
    <row r="1010" spans="1:30" s="8" customFormat="1" ht="24" x14ac:dyDescent="0.25">
      <c r="A1010" s="170">
        <v>799</v>
      </c>
      <c r="B1010" s="171" t="s">
        <v>198</v>
      </c>
      <c r="C1010" s="171" t="s">
        <v>43</v>
      </c>
      <c r="D1010" s="172">
        <v>1</v>
      </c>
      <c r="E1010" s="171" t="s">
        <v>249</v>
      </c>
      <c r="F1010" s="171" t="s">
        <v>142</v>
      </c>
      <c r="G1010" s="171" t="s">
        <v>195</v>
      </c>
      <c r="H1010" s="171" t="s">
        <v>196</v>
      </c>
      <c r="I1010" s="171" t="s">
        <v>142</v>
      </c>
      <c r="J1010" s="173">
        <v>2008</v>
      </c>
      <c r="K1010" s="174">
        <v>1346</v>
      </c>
      <c r="L1010" s="174"/>
      <c r="M1010" s="173" t="s">
        <v>139</v>
      </c>
      <c r="N1010" s="173">
        <v>3</v>
      </c>
      <c r="O1010" s="173">
        <v>2</v>
      </c>
      <c r="P1010" s="173">
        <v>1</v>
      </c>
      <c r="Q1010" s="173">
        <v>5</v>
      </c>
      <c r="R1010" s="173">
        <v>1</v>
      </c>
      <c r="S1010" s="175">
        <v>300</v>
      </c>
      <c r="T1010" s="173">
        <v>10</v>
      </c>
      <c r="U1010" s="173">
        <v>1</v>
      </c>
      <c r="V1010" s="173">
        <v>0</v>
      </c>
      <c r="W1010" s="173"/>
      <c r="X1010" s="173">
        <v>0</v>
      </c>
      <c r="Y1010" s="175">
        <v>0</v>
      </c>
      <c r="Z1010" s="174">
        <f>S1010*R1010*K1010*EXP(-Definitions!$E$4*tidycapex!V1010)*U1010</f>
        <v>403800</v>
      </c>
      <c r="AA1010" s="174">
        <f>CEILING(Z1010/Definitions!$F$10,10)</f>
        <v>7920</v>
      </c>
      <c r="AB1010" s="176">
        <v>1</v>
      </c>
      <c r="AC1010" s="177" t="s">
        <v>541</v>
      </c>
      <c r="AD1010" s="177" t="s">
        <v>197</v>
      </c>
    </row>
    <row r="1011" spans="1:30" s="8" customFormat="1" ht="24" x14ac:dyDescent="0.25">
      <c r="A1011" s="170">
        <v>800</v>
      </c>
      <c r="B1011" s="171" t="s">
        <v>202</v>
      </c>
      <c r="C1011" s="171" t="s">
        <v>43</v>
      </c>
      <c r="D1011" s="172">
        <v>2</v>
      </c>
      <c r="E1011" s="171" t="s">
        <v>249</v>
      </c>
      <c r="F1011" s="171" t="s">
        <v>142</v>
      </c>
      <c r="G1011" s="171" t="s">
        <v>195</v>
      </c>
      <c r="H1011" s="171" t="s">
        <v>196</v>
      </c>
      <c r="I1011" s="171" t="s">
        <v>142</v>
      </c>
      <c r="J1011" s="173">
        <v>2008</v>
      </c>
      <c r="K1011" s="174">
        <v>1980</v>
      </c>
      <c r="L1011" s="211"/>
      <c r="M1011" s="173" t="s">
        <v>139</v>
      </c>
      <c r="N1011" s="173">
        <v>3</v>
      </c>
      <c r="O1011" s="173">
        <v>2</v>
      </c>
      <c r="P1011" s="173">
        <v>1</v>
      </c>
      <c r="Q1011" s="173">
        <v>5</v>
      </c>
      <c r="R1011" s="173">
        <v>1</v>
      </c>
      <c r="S1011" s="175">
        <v>250</v>
      </c>
      <c r="T1011" s="173">
        <v>10</v>
      </c>
      <c r="U1011" s="173">
        <v>0</v>
      </c>
      <c r="V1011" s="173">
        <v>2</v>
      </c>
      <c r="W1011" s="211"/>
      <c r="X1011" s="173">
        <v>1</v>
      </c>
      <c r="Y1011" s="175">
        <v>42000</v>
      </c>
      <c r="Z1011" s="174">
        <f>S1011*R1011*K1011*EXP(-Definitions!$E$4*tidycapex!V1011)*U1011</f>
        <v>0</v>
      </c>
      <c r="AA1011" s="174">
        <f>CEILING(Z1011/Definitions!$F$10,10)</f>
        <v>0</v>
      </c>
      <c r="AB1011" s="176">
        <v>0</v>
      </c>
      <c r="AC1011" s="177" t="s">
        <v>359</v>
      </c>
      <c r="AD1011" s="177" t="s">
        <v>676</v>
      </c>
    </row>
    <row r="1012" spans="1:30" s="8" customFormat="1" ht="24" x14ac:dyDescent="0.25">
      <c r="A1012" s="170">
        <v>800</v>
      </c>
      <c r="B1012" s="171" t="s">
        <v>202</v>
      </c>
      <c r="C1012" s="171" t="s">
        <v>43</v>
      </c>
      <c r="D1012" s="172">
        <v>2</v>
      </c>
      <c r="E1012" s="171" t="s">
        <v>249</v>
      </c>
      <c r="F1012" s="171" t="s">
        <v>142</v>
      </c>
      <c r="G1012" s="171" t="s">
        <v>195</v>
      </c>
      <c r="H1012" s="171" t="s">
        <v>196</v>
      </c>
      <c r="I1012" s="171" t="s">
        <v>142</v>
      </c>
      <c r="J1012" s="173">
        <v>2008</v>
      </c>
      <c r="K1012" s="174">
        <v>1980</v>
      </c>
      <c r="L1012" s="211"/>
      <c r="M1012" s="173" t="s">
        <v>139</v>
      </c>
      <c r="N1012" s="173">
        <v>3</v>
      </c>
      <c r="O1012" s="173">
        <v>2</v>
      </c>
      <c r="P1012" s="173">
        <v>1</v>
      </c>
      <c r="Q1012" s="173">
        <v>5</v>
      </c>
      <c r="R1012" s="173">
        <v>1</v>
      </c>
      <c r="S1012" s="175">
        <v>250</v>
      </c>
      <c r="T1012" s="173">
        <v>10</v>
      </c>
      <c r="U1012" s="173">
        <v>1</v>
      </c>
      <c r="V1012" s="173">
        <v>0</v>
      </c>
      <c r="W1012" s="211"/>
      <c r="X1012" s="173">
        <v>0</v>
      </c>
      <c r="Y1012" s="175">
        <v>0</v>
      </c>
      <c r="Z1012" s="174">
        <f>S1012*R1012*K1012*EXP(-Definitions!$E$4*tidycapex!V1012)*U1012</f>
        <v>495000</v>
      </c>
      <c r="AA1012" s="174">
        <f>CEILING(Z1012/Definitions!$F$10,10)</f>
        <v>9710</v>
      </c>
      <c r="AB1012" s="176">
        <v>1</v>
      </c>
      <c r="AC1012" s="177" t="s">
        <v>359</v>
      </c>
      <c r="AD1012" s="177" t="s">
        <v>360</v>
      </c>
    </row>
    <row r="1013" spans="1:30" s="8" customFormat="1" ht="15" x14ac:dyDescent="0.25">
      <c r="A1013" s="170">
        <v>800</v>
      </c>
      <c r="B1013" s="171" t="s">
        <v>202</v>
      </c>
      <c r="C1013" s="171" t="s">
        <v>43</v>
      </c>
      <c r="D1013" s="172">
        <v>2</v>
      </c>
      <c r="E1013" s="171" t="s">
        <v>249</v>
      </c>
      <c r="F1013" s="171" t="s">
        <v>142</v>
      </c>
      <c r="G1013" s="171" t="s">
        <v>195</v>
      </c>
      <c r="H1013" s="171" t="s">
        <v>196</v>
      </c>
      <c r="I1013" s="171" t="s">
        <v>142</v>
      </c>
      <c r="J1013" s="173">
        <v>2008</v>
      </c>
      <c r="K1013" s="174">
        <v>1980</v>
      </c>
      <c r="L1013" s="211"/>
      <c r="M1013" s="173" t="s">
        <v>139</v>
      </c>
      <c r="N1013" s="173">
        <v>0</v>
      </c>
      <c r="O1013" s="173">
        <v>1</v>
      </c>
      <c r="P1013" s="173">
        <v>1</v>
      </c>
      <c r="Q1013" s="173">
        <v>8</v>
      </c>
      <c r="R1013" s="173">
        <v>1</v>
      </c>
      <c r="S1013" s="175">
        <v>250</v>
      </c>
      <c r="T1013" s="173">
        <v>10</v>
      </c>
      <c r="U1013" s="173">
        <v>1</v>
      </c>
      <c r="V1013" s="173">
        <v>10</v>
      </c>
      <c r="W1013" s="211"/>
      <c r="X1013" s="173">
        <v>0</v>
      </c>
      <c r="Y1013" s="175">
        <v>0</v>
      </c>
      <c r="Z1013" s="174">
        <f>S1013*R1013*K1013*EXP(-Definitions!$E$4*tidycapex!V1013)*U1013</f>
        <v>495000</v>
      </c>
      <c r="AA1013" s="174">
        <f>CEILING(Z1013/Definitions!$F$10,10)</f>
        <v>9710</v>
      </c>
      <c r="AB1013" s="176">
        <v>1</v>
      </c>
      <c r="AC1013" s="177" t="s">
        <v>201</v>
      </c>
      <c r="AD1013" s="177" t="s">
        <v>203</v>
      </c>
    </row>
    <row r="1014" spans="1:30" s="8" customFormat="1" ht="15" x14ac:dyDescent="0.25">
      <c r="A1014" s="170">
        <v>800</v>
      </c>
      <c r="B1014" s="171" t="s">
        <v>202</v>
      </c>
      <c r="C1014" s="171" t="s">
        <v>43</v>
      </c>
      <c r="D1014" s="172">
        <v>2</v>
      </c>
      <c r="E1014" s="171" t="s">
        <v>249</v>
      </c>
      <c r="F1014" s="171" t="s">
        <v>142</v>
      </c>
      <c r="G1014" s="171" t="s">
        <v>195</v>
      </c>
      <c r="H1014" s="171" t="s">
        <v>196</v>
      </c>
      <c r="I1014" s="171" t="s">
        <v>142</v>
      </c>
      <c r="J1014" s="173">
        <v>2008</v>
      </c>
      <c r="K1014" s="174">
        <v>1980</v>
      </c>
      <c r="L1014" s="211"/>
      <c r="M1014" s="173" t="s">
        <v>139</v>
      </c>
      <c r="N1014" s="173">
        <v>0</v>
      </c>
      <c r="O1014" s="173">
        <v>1</v>
      </c>
      <c r="P1014" s="173">
        <v>1</v>
      </c>
      <c r="Q1014" s="173">
        <v>8</v>
      </c>
      <c r="R1014" s="173">
        <v>1</v>
      </c>
      <c r="S1014" s="175">
        <v>250</v>
      </c>
      <c r="T1014" s="173">
        <v>10</v>
      </c>
      <c r="U1014" s="173">
        <v>1</v>
      </c>
      <c r="V1014" s="173">
        <v>20</v>
      </c>
      <c r="W1014" s="211"/>
      <c r="X1014" s="173">
        <v>0</v>
      </c>
      <c r="Y1014" s="175">
        <v>0</v>
      </c>
      <c r="Z1014" s="174">
        <f>S1014*R1014*K1014*EXP(-Definitions!$E$4*tidycapex!V1014)*U1014</f>
        <v>495000</v>
      </c>
      <c r="AA1014" s="174">
        <f>CEILING(Z1014/Definitions!$F$10,10)</f>
        <v>9710</v>
      </c>
      <c r="AB1014" s="176">
        <v>1</v>
      </c>
      <c r="AC1014" s="177" t="s">
        <v>201</v>
      </c>
      <c r="AD1014" s="177" t="s">
        <v>203</v>
      </c>
    </row>
    <row r="1015" spans="1:30" s="8" customFormat="1" ht="24" x14ac:dyDescent="0.25">
      <c r="A1015" s="170">
        <v>801</v>
      </c>
      <c r="B1015" s="171" t="s">
        <v>204</v>
      </c>
      <c r="C1015" s="171" t="s">
        <v>43</v>
      </c>
      <c r="D1015" s="172">
        <v>1</v>
      </c>
      <c r="E1015" s="171" t="s">
        <v>249</v>
      </c>
      <c r="F1015" s="171" t="s">
        <v>142</v>
      </c>
      <c r="G1015" s="171" t="s">
        <v>195</v>
      </c>
      <c r="H1015" s="171" t="s">
        <v>196</v>
      </c>
      <c r="I1015" s="171" t="s">
        <v>142</v>
      </c>
      <c r="J1015" s="173">
        <v>2008</v>
      </c>
      <c r="K1015" s="174">
        <v>1980</v>
      </c>
      <c r="L1015" s="211"/>
      <c r="M1015" s="173" t="s">
        <v>139</v>
      </c>
      <c r="N1015" s="173">
        <v>3</v>
      </c>
      <c r="O1015" s="173">
        <v>2</v>
      </c>
      <c r="P1015" s="173">
        <v>1</v>
      </c>
      <c r="Q1015" s="173">
        <v>5</v>
      </c>
      <c r="R1015" s="173">
        <v>1</v>
      </c>
      <c r="S1015" s="175">
        <v>250</v>
      </c>
      <c r="T1015" s="173">
        <v>10</v>
      </c>
      <c r="U1015" s="173">
        <v>1</v>
      </c>
      <c r="V1015" s="173">
        <v>0</v>
      </c>
      <c r="W1015" s="211"/>
      <c r="X1015" s="173">
        <v>0</v>
      </c>
      <c r="Y1015" s="175">
        <v>0</v>
      </c>
      <c r="Z1015" s="174">
        <f>S1015*R1015*K1015*EXP(-Definitions!$E$4*tidycapex!V1015)*U1015</f>
        <v>495000</v>
      </c>
      <c r="AA1015" s="174">
        <f>CEILING(Z1015/Definitions!$F$10,10)</f>
        <v>9710</v>
      </c>
      <c r="AB1015" s="176">
        <v>1</v>
      </c>
      <c r="AC1015" s="177" t="s">
        <v>359</v>
      </c>
      <c r="AD1015" s="177" t="s">
        <v>360</v>
      </c>
    </row>
    <row r="1016" spans="1:30" s="8" customFormat="1" ht="15" x14ac:dyDescent="0.25">
      <c r="A1016" s="170">
        <v>801</v>
      </c>
      <c r="B1016" s="171" t="s">
        <v>204</v>
      </c>
      <c r="C1016" s="171" t="s">
        <v>43</v>
      </c>
      <c r="D1016" s="172">
        <v>1</v>
      </c>
      <c r="E1016" s="171" t="s">
        <v>249</v>
      </c>
      <c r="F1016" s="171" t="s">
        <v>142</v>
      </c>
      <c r="G1016" s="171" t="s">
        <v>195</v>
      </c>
      <c r="H1016" s="171" t="s">
        <v>196</v>
      </c>
      <c r="I1016" s="171" t="s">
        <v>142</v>
      </c>
      <c r="J1016" s="173">
        <v>2008</v>
      </c>
      <c r="K1016" s="174">
        <v>1980</v>
      </c>
      <c r="L1016" s="211"/>
      <c r="M1016" s="173" t="s">
        <v>139</v>
      </c>
      <c r="N1016" s="173">
        <v>0</v>
      </c>
      <c r="O1016" s="173">
        <v>1</v>
      </c>
      <c r="P1016" s="173">
        <v>1</v>
      </c>
      <c r="Q1016" s="173">
        <v>8</v>
      </c>
      <c r="R1016" s="173">
        <v>1</v>
      </c>
      <c r="S1016" s="175">
        <v>250</v>
      </c>
      <c r="T1016" s="173">
        <v>10</v>
      </c>
      <c r="U1016" s="173">
        <v>1</v>
      </c>
      <c r="V1016" s="173">
        <v>10</v>
      </c>
      <c r="W1016" s="211"/>
      <c r="X1016" s="173">
        <v>0</v>
      </c>
      <c r="Y1016" s="175">
        <v>0</v>
      </c>
      <c r="Z1016" s="174">
        <f>S1016*R1016*K1016*EXP(-Definitions!$E$4*tidycapex!V1016)*U1016</f>
        <v>495000</v>
      </c>
      <c r="AA1016" s="174">
        <f>CEILING(Z1016/Definitions!$F$10,10)</f>
        <v>9710</v>
      </c>
      <c r="AB1016" s="176">
        <v>1</v>
      </c>
      <c r="AC1016" s="177" t="s">
        <v>201</v>
      </c>
      <c r="AD1016" s="177" t="s">
        <v>203</v>
      </c>
    </row>
    <row r="1017" spans="1:30" s="8" customFormat="1" ht="15" x14ac:dyDescent="0.25">
      <c r="A1017" s="170">
        <v>801</v>
      </c>
      <c r="B1017" s="171" t="s">
        <v>204</v>
      </c>
      <c r="C1017" s="171" t="s">
        <v>43</v>
      </c>
      <c r="D1017" s="172">
        <v>1</v>
      </c>
      <c r="E1017" s="171" t="s">
        <v>249</v>
      </c>
      <c r="F1017" s="171" t="s">
        <v>142</v>
      </c>
      <c r="G1017" s="171" t="s">
        <v>195</v>
      </c>
      <c r="H1017" s="171" t="s">
        <v>196</v>
      </c>
      <c r="I1017" s="171" t="s">
        <v>142</v>
      </c>
      <c r="J1017" s="173">
        <v>2008</v>
      </c>
      <c r="K1017" s="174">
        <v>1980</v>
      </c>
      <c r="L1017" s="211"/>
      <c r="M1017" s="173" t="s">
        <v>139</v>
      </c>
      <c r="N1017" s="173">
        <v>0</v>
      </c>
      <c r="O1017" s="173">
        <v>1</v>
      </c>
      <c r="P1017" s="173">
        <v>1</v>
      </c>
      <c r="Q1017" s="173">
        <v>8</v>
      </c>
      <c r="R1017" s="173">
        <v>1</v>
      </c>
      <c r="S1017" s="175">
        <v>250</v>
      </c>
      <c r="T1017" s="173">
        <v>10</v>
      </c>
      <c r="U1017" s="173">
        <v>1</v>
      </c>
      <c r="V1017" s="173">
        <v>20</v>
      </c>
      <c r="W1017" s="211"/>
      <c r="X1017" s="173">
        <v>0</v>
      </c>
      <c r="Y1017" s="175">
        <v>0</v>
      </c>
      <c r="Z1017" s="174">
        <f>S1017*R1017*K1017*EXP(-Definitions!$E$4*tidycapex!V1017)*U1017</f>
        <v>495000</v>
      </c>
      <c r="AA1017" s="174">
        <f>CEILING(Z1017/Definitions!$F$10,10)</f>
        <v>9710</v>
      </c>
      <c r="AB1017" s="176">
        <v>1</v>
      </c>
      <c r="AC1017" s="177" t="s">
        <v>201</v>
      </c>
      <c r="AD1017" s="177" t="s">
        <v>203</v>
      </c>
    </row>
    <row r="1018" spans="1:30" s="8" customFormat="1" ht="24" x14ac:dyDescent="0.25">
      <c r="A1018" s="170">
        <v>802</v>
      </c>
      <c r="B1018" s="171" t="s">
        <v>206</v>
      </c>
      <c r="C1018" s="171" t="s">
        <v>43</v>
      </c>
      <c r="D1018" s="172">
        <v>2</v>
      </c>
      <c r="E1018" s="171" t="s">
        <v>249</v>
      </c>
      <c r="F1018" s="171" t="s">
        <v>142</v>
      </c>
      <c r="G1018" s="171" t="s">
        <v>195</v>
      </c>
      <c r="H1018" s="171" t="s">
        <v>196</v>
      </c>
      <c r="I1018" s="171" t="s">
        <v>142</v>
      </c>
      <c r="J1018" s="173">
        <v>2008</v>
      </c>
      <c r="K1018" s="174">
        <v>1346</v>
      </c>
      <c r="L1018" s="211"/>
      <c r="M1018" s="173" t="s">
        <v>139</v>
      </c>
      <c r="N1018" s="173">
        <v>3</v>
      </c>
      <c r="O1018" s="173">
        <v>1</v>
      </c>
      <c r="P1018" s="173">
        <v>1</v>
      </c>
      <c r="Q1018" s="173">
        <v>8</v>
      </c>
      <c r="R1018" s="173">
        <v>1</v>
      </c>
      <c r="S1018" s="175">
        <v>600</v>
      </c>
      <c r="T1018" s="173">
        <v>15</v>
      </c>
      <c r="U1018" s="173">
        <v>1</v>
      </c>
      <c r="V1018" s="173">
        <v>3</v>
      </c>
      <c r="W1018" s="211"/>
      <c r="X1018" s="173">
        <v>0</v>
      </c>
      <c r="Y1018" s="175">
        <v>0</v>
      </c>
      <c r="Z1018" s="174">
        <f>S1018*R1018*K1018*EXP(-Definitions!$E$4*tidycapex!V1018)*U1018</f>
        <v>807600</v>
      </c>
      <c r="AA1018" s="174">
        <f>CEILING(Z1018/Definitions!$F$10,10)</f>
        <v>15840</v>
      </c>
      <c r="AB1018" s="180">
        <v>1</v>
      </c>
      <c r="AC1018" s="177" t="s">
        <v>418</v>
      </c>
      <c r="AD1018" s="177" t="s">
        <v>419</v>
      </c>
    </row>
    <row r="1019" spans="1:30" s="8" customFormat="1" ht="15" x14ac:dyDescent="0.25">
      <c r="A1019" s="170">
        <v>802</v>
      </c>
      <c r="B1019" s="171" t="s">
        <v>206</v>
      </c>
      <c r="C1019" s="171" t="s">
        <v>43</v>
      </c>
      <c r="D1019" s="172">
        <v>2</v>
      </c>
      <c r="E1019" s="171" t="s">
        <v>249</v>
      </c>
      <c r="F1019" s="171" t="s">
        <v>142</v>
      </c>
      <c r="G1019" s="171" t="s">
        <v>195</v>
      </c>
      <c r="H1019" s="171" t="s">
        <v>196</v>
      </c>
      <c r="I1019" s="171" t="s">
        <v>142</v>
      </c>
      <c r="J1019" s="173">
        <v>2008</v>
      </c>
      <c r="K1019" s="174">
        <v>1346</v>
      </c>
      <c r="L1019" s="211"/>
      <c r="M1019" s="173" t="s">
        <v>139</v>
      </c>
      <c r="N1019" s="173">
        <v>0</v>
      </c>
      <c r="O1019" s="173">
        <v>1</v>
      </c>
      <c r="P1019" s="173">
        <v>1</v>
      </c>
      <c r="Q1019" s="173">
        <v>8</v>
      </c>
      <c r="R1019" s="173">
        <v>1</v>
      </c>
      <c r="S1019" s="175">
        <v>600</v>
      </c>
      <c r="T1019" s="173">
        <v>15</v>
      </c>
      <c r="U1019" s="173">
        <v>1</v>
      </c>
      <c r="V1019" s="173">
        <v>16</v>
      </c>
      <c r="W1019" s="211"/>
      <c r="X1019" s="173">
        <v>0</v>
      </c>
      <c r="Y1019" s="175">
        <v>0</v>
      </c>
      <c r="Z1019" s="174">
        <f>S1019*R1019*K1019*EXP(-Definitions!$E$4*tidycapex!V1019)*U1019</f>
        <v>807600</v>
      </c>
      <c r="AA1019" s="174">
        <f>CEILING(Z1019/Definitions!$F$10,10)</f>
        <v>15840</v>
      </c>
      <c r="AB1019" s="180">
        <v>1</v>
      </c>
      <c r="AC1019" s="177" t="s">
        <v>208</v>
      </c>
      <c r="AD1019" s="177" t="s">
        <v>361</v>
      </c>
    </row>
    <row r="1020" spans="1:30" s="8" customFormat="1" ht="60" x14ac:dyDescent="0.25">
      <c r="A1020" s="170">
        <v>803</v>
      </c>
      <c r="B1020" s="171" t="s">
        <v>320</v>
      </c>
      <c r="C1020" s="171" t="s">
        <v>43</v>
      </c>
      <c r="D1020" s="172">
        <v>2</v>
      </c>
      <c r="E1020" s="171" t="s">
        <v>249</v>
      </c>
      <c r="F1020" s="171" t="s">
        <v>142</v>
      </c>
      <c r="G1020" s="171" t="s">
        <v>211</v>
      </c>
      <c r="H1020" s="171" t="s">
        <v>212</v>
      </c>
      <c r="I1020" s="171" t="s">
        <v>142</v>
      </c>
      <c r="J1020" s="173">
        <v>2008</v>
      </c>
      <c r="K1020" s="174">
        <v>68</v>
      </c>
      <c r="L1020" s="211"/>
      <c r="M1020" s="173" t="s">
        <v>321</v>
      </c>
      <c r="N1020" s="173">
        <v>3</v>
      </c>
      <c r="O1020" s="173">
        <v>1</v>
      </c>
      <c r="P1020" s="173">
        <v>1</v>
      </c>
      <c r="Q1020" s="173">
        <v>5</v>
      </c>
      <c r="R1020" s="173">
        <v>1</v>
      </c>
      <c r="S1020" s="175">
        <v>138000</v>
      </c>
      <c r="T1020" s="173">
        <v>10</v>
      </c>
      <c r="U1020" s="173">
        <v>1</v>
      </c>
      <c r="V1020" s="173">
        <v>5</v>
      </c>
      <c r="W1020" s="211"/>
      <c r="X1020" s="173">
        <v>0</v>
      </c>
      <c r="Y1020" s="175">
        <v>0</v>
      </c>
      <c r="Z1020" s="174">
        <f>S1020*R1020*K1020*EXP(-Definitions!$E$4*tidycapex!V1020)*U1020</f>
        <v>9384000</v>
      </c>
      <c r="AA1020" s="174">
        <f>CEILING(Z1020/Definitions!$F$10,10)</f>
        <v>184000</v>
      </c>
      <c r="AB1020" s="180">
        <v>2</v>
      </c>
      <c r="AC1020" s="177" t="s">
        <v>322</v>
      </c>
      <c r="AD1020" s="177" t="s">
        <v>363</v>
      </c>
    </row>
    <row r="1021" spans="1:30" s="8" customFormat="1" ht="24" x14ac:dyDescent="0.25">
      <c r="A1021" s="170">
        <v>803</v>
      </c>
      <c r="B1021" s="171" t="s">
        <v>320</v>
      </c>
      <c r="C1021" s="171" t="s">
        <v>43</v>
      </c>
      <c r="D1021" s="172">
        <v>2</v>
      </c>
      <c r="E1021" s="171" t="s">
        <v>249</v>
      </c>
      <c r="F1021" s="171" t="s">
        <v>142</v>
      </c>
      <c r="G1021" s="171" t="s">
        <v>211</v>
      </c>
      <c r="H1021" s="171" t="s">
        <v>212</v>
      </c>
      <c r="I1021" s="171" t="s">
        <v>142</v>
      </c>
      <c r="J1021" s="173">
        <v>2008</v>
      </c>
      <c r="K1021" s="174">
        <v>68</v>
      </c>
      <c r="L1021" s="211"/>
      <c r="M1021" s="173" t="s">
        <v>321</v>
      </c>
      <c r="N1021" s="173">
        <v>0</v>
      </c>
      <c r="O1021" s="173">
        <v>1</v>
      </c>
      <c r="P1021" s="173">
        <v>1</v>
      </c>
      <c r="Q1021" s="173">
        <v>8</v>
      </c>
      <c r="R1021" s="173">
        <v>1</v>
      </c>
      <c r="S1021" s="175">
        <v>138000</v>
      </c>
      <c r="T1021" s="173">
        <v>10</v>
      </c>
      <c r="U1021" s="173">
        <v>1</v>
      </c>
      <c r="V1021" s="173">
        <v>15</v>
      </c>
      <c r="W1021" s="211"/>
      <c r="X1021" s="173">
        <v>0</v>
      </c>
      <c r="Y1021" s="175">
        <v>0</v>
      </c>
      <c r="Z1021" s="174">
        <f>S1021*R1021*K1021*EXP(-Definitions!$E$4*tidycapex!V1021)*U1021</f>
        <v>9384000</v>
      </c>
      <c r="AA1021" s="174">
        <f>CEILING(Z1021/Definitions!$F$10,10)</f>
        <v>184000</v>
      </c>
      <c r="AB1021" s="176">
        <v>2</v>
      </c>
      <c r="AC1021" s="177" t="s">
        <v>215</v>
      </c>
      <c r="AD1021" s="177" t="s">
        <v>324</v>
      </c>
    </row>
    <row r="1022" spans="1:30" s="8" customFormat="1" ht="24" x14ac:dyDescent="0.25">
      <c r="A1022" s="170">
        <v>803</v>
      </c>
      <c r="B1022" s="171" t="s">
        <v>320</v>
      </c>
      <c r="C1022" s="171" t="s">
        <v>43</v>
      </c>
      <c r="D1022" s="172">
        <v>2</v>
      </c>
      <c r="E1022" s="171" t="s">
        <v>249</v>
      </c>
      <c r="F1022" s="171" t="s">
        <v>142</v>
      </c>
      <c r="G1022" s="171" t="s">
        <v>211</v>
      </c>
      <c r="H1022" s="171" t="s">
        <v>212</v>
      </c>
      <c r="I1022" s="171" t="s">
        <v>142</v>
      </c>
      <c r="J1022" s="173">
        <v>2008</v>
      </c>
      <c r="K1022" s="174">
        <v>68</v>
      </c>
      <c r="L1022" s="211"/>
      <c r="M1022" s="173" t="s">
        <v>321</v>
      </c>
      <c r="N1022" s="173">
        <v>0</v>
      </c>
      <c r="O1022" s="173">
        <v>1</v>
      </c>
      <c r="P1022" s="173">
        <v>1</v>
      </c>
      <c r="Q1022" s="173">
        <v>8</v>
      </c>
      <c r="R1022" s="173">
        <v>1</v>
      </c>
      <c r="S1022" s="175">
        <v>138000</v>
      </c>
      <c r="T1022" s="173">
        <v>10</v>
      </c>
      <c r="U1022" s="173">
        <v>1</v>
      </c>
      <c r="V1022" s="173">
        <v>25</v>
      </c>
      <c r="W1022" s="211"/>
      <c r="X1022" s="173">
        <v>0</v>
      </c>
      <c r="Y1022" s="175">
        <v>0</v>
      </c>
      <c r="Z1022" s="174">
        <f>S1022*R1022*K1022*EXP(-Definitions!$E$4*tidycapex!V1022)*U1022</f>
        <v>9384000</v>
      </c>
      <c r="AA1022" s="174">
        <f>CEILING(Z1022/Definitions!$F$10,10)</f>
        <v>184000</v>
      </c>
      <c r="AB1022" s="176">
        <v>2</v>
      </c>
      <c r="AC1022" s="177" t="s">
        <v>215</v>
      </c>
      <c r="AD1022" s="177" t="s">
        <v>324</v>
      </c>
    </row>
    <row r="1023" spans="1:30" s="8" customFormat="1" ht="60" x14ac:dyDescent="0.25">
      <c r="A1023" s="170">
        <v>804</v>
      </c>
      <c r="B1023" s="171" t="s">
        <v>560</v>
      </c>
      <c r="C1023" s="171" t="s">
        <v>43</v>
      </c>
      <c r="D1023" s="172">
        <v>2</v>
      </c>
      <c r="E1023" s="171" t="s">
        <v>249</v>
      </c>
      <c r="F1023" s="171" t="s">
        <v>142</v>
      </c>
      <c r="G1023" s="171" t="s">
        <v>217</v>
      </c>
      <c r="H1023" s="171" t="s">
        <v>218</v>
      </c>
      <c r="I1023" s="171" t="s">
        <v>142</v>
      </c>
      <c r="J1023" s="173">
        <v>2008</v>
      </c>
      <c r="K1023" s="174">
        <v>1346</v>
      </c>
      <c r="L1023" s="211"/>
      <c r="M1023" s="173" t="s">
        <v>139</v>
      </c>
      <c r="N1023" s="173">
        <v>3</v>
      </c>
      <c r="O1023" s="173">
        <v>2</v>
      </c>
      <c r="P1023" s="173">
        <v>1</v>
      </c>
      <c r="Q1023" s="173">
        <v>5</v>
      </c>
      <c r="R1023" s="173">
        <v>1</v>
      </c>
      <c r="S1023" s="175">
        <v>1000</v>
      </c>
      <c r="T1023" s="173">
        <v>25</v>
      </c>
      <c r="U1023" s="173">
        <v>1</v>
      </c>
      <c r="V1023" s="173">
        <v>0</v>
      </c>
      <c r="W1023" s="211"/>
      <c r="X1023" s="173">
        <v>0</v>
      </c>
      <c r="Y1023" s="175">
        <v>0</v>
      </c>
      <c r="Z1023" s="174">
        <f>S1023*R1023*K1023*EXP(-Definitions!$E$4*tidycapex!V1023)*U1023</f>
        <v>1346000</v>
      </c>
      <c r="AA1023" s="174">
        <f>CEILING(Z1023/Definitions!$F$10,10)</f>
        <v>26400</v>
      </c>
      <c r="AB1023" s="176">
        <v>2</v>
      </c>
      <c r="AC1023" s="177" t="s">
        <v>219</v>
      </c>
      <c r="AD1023" s="177" t="s">
        <v>220</v>
      </c>
    </row>
    <row r="1024" spans="1:30" s="8" customFormat="1" ht="72" x14ac:dyDescent="0.25">
      <c r="A1024" s="170">
        <v>805</v>
      </c>
      <c r="B1024" s="171" t="s">
        <v>221</v>
      </c>
      <c r="C1024" s="171" t="s">
        <v>43</v>
      </c>
      <c r="D1024" s="172">
        <v>2</v>
      </c>
      <c r="E1024" s="171" t="s">
        <v>249</v>
      </c>
      <c r="F1024" s="171" t="s">
        <v>142</v>
      </c>
      <c r="G1024" s="171" t="s">
        <v>217</v>
      </c>
      <c r="H1024" s="171" t="s">
        <v>218</v>
      </c>
      <c r="I1024" s="171" t="s">
        <v>142</v>
      </c>
      <c r="J1024" s="173">
        <v>2008</v>
      </c>
      <c r="K1024" s="174">
        <v>1346</v>
      </c>
      <c r="L1024" s="211"/>
      <c r="M1024" s="173" t="s">
        <v>139</v>
      </c>
      <c r="N1024" s="173">
        <v>3</v>
      </c>
      <c r="O1024" s="173">
        <v>2</v>
      </c>
      <c r="P1024" s="173">
        <v>1</v>
      </c>
      <c r="Q1024" s="173">
        <v>5</v>
      </c>
      <c r="R1024" s="173">
        <v>1</v>
      </c>
      <c r="S1024" s="175">
        <v>2000</v>
      </c>
      <c r="T1024" s="173">
        <v>25</v>
      </c>
      <c r="U1024" s="173">
        <v>1</v>
      </c>
      <c r="V1024" s="173">
        <v>0</v>
      </c>
      <c r="W1024" s="211"/>
      <c r="X1024" s="173">
        <v>0</v>
      </c>
      <c r="Y1024" s="175">
        <v>0</v>
      </c>
      <c r="Z1024" s="174">
        <f>S1024*R1024*K1024*EXP(-Definitions!$E$4*tidycapex!V1024)*U1024</f>
        <v>2692000</v>
      </c>
      <c r="AA1024" s="174">
        <f>CEILING(Z1024/Definitions!$F$10,10)</f>
        <v>52790</v>
      </c>
      <c r="AB1024" s="176">
        <v>2</v>
      </c>
      <c r="AC1024" s="177" t="s">
        <v>552</v>
      </c>
      <c r="AD1024" s="177" t="s">
        <v>222</v>
      </c>
    </row>
    <row r="1025" spans="1:30" s="8" customFormat="1" ht="36" x14ac:dyDescent="0.25">
      <c r="A1025" s="170">
        <v>806</v>
      </c>
      <c r="B1025" s="171" t="s">
        <v>224</v>
      </c>
      <c r="C1025" s="171" t="s">
        <v>43</v>
      </c>
      <c r="D1025" s="172" t="s">
        <v>225</v>
      </c>
      <c r="E1025" s="171" t="s">
        <v>249</v>
      </c>
      <c r="F1025" s="171" t="s">
        <v>142</v>
      </c>
      <c r="G1025" s="171" t="s">
        <v>226</v>
      </c>
      <c r="H1025" s="171" t="s">
        <v>226</v>
      </c>
      <c r="I1025" s="171" t="s">
        <v>142</v>
      </c>
      <c r="J1025" s="173">
        <v>2008</v>
      </c>
      <c r="K1025" s="174">
        <v>1346</v>
      </c>
      <c r="L1025" s="211"/>
      <c r="M1025" s="173" t="s">
        <v>139</v>
      </c>
      <c r="N1025" s="173">
        <v>3</v>
      </c>
      <c r="O1025" s="173">
        <v>1</v>
      </c>
      <c r="P1025" s="173">
        <v>1</v>
      </c>
      <c r="Q1025" s="173">
        <v>1</v>
      </c>
      <c r="R1025" s="173">
        <v>1</v>
      </c>
      <c r="S1025" s="175">
        <v>2800</v>
      </c>
      <c r="T1025" s="173">
        <v>50</v>
      </c>
      <c r="U1025" s="173">
        <v>0</v>
      </c>
      <c r="V1025" s="173">
        <v>0</v>
      </c>
      <c r="W1025" s="211"/>
      <c r="X1025" s="173">
        <v>1</v>
      </c>
      <c r="Y1025" s="175">
        <v>11700</v>
      </c>
      <c r="Z1025" s="174">
        <f>S1025*R1025*K1025*EXP(-Definitions!$E$4*tidycapex!V1025)*U1025</f>
        <v>0</v>
      </c>
      <c r="AA1025" s="174">
        <f>CEILING(Z1025/Definitions!$F$10,10)</f>
        <v>0</v>
      </c>
      <c r="AB1025" s="176">
        <v>0</v>
      </c>
      <c r="AC1025" s="177" t="s">
        <v>564</v>
      </c>
      <c r="AD1025" s="177" t="s">
        <v>565</v>
      </c>
    </row>
    <row r="1026" spans="1:30" s="8" customFormat="1" ht="96" x14ac:dyDescent="0.25">
      <c r="A1026" s="170">
        <v>807</v>
      </c>
      <c r="B1026" s="171" t="s">
        <v>233</v>
      </c>
      <c r="C1026" s="171" t="s">
        <v>43</v>
      </c>
      <c r="D1026" s="172" t="s">
        <v>225</v>
      </c>
      <c r="E1026" s="171" t="s">
        <v>249</v>
      </c>
      <c r="F1026" s="171" t="s">
        <v>142</v>
      </c>
      <c r="G1026" s="171" t="s">
        <v>364</v>
      </c>
      <c r="H1026" s="171" t="s">
        <v>364</v>
      </c>
      <c r="I1026" s="171" t="s">
        <v>142</v>
      </c>
      <c r="J1026" s="173">
        <v>2008</v>
      </c>
      <c r="K1026" s="174">
        <v>1</v>
      </c>
      <c r="L1026" s="211"/>
      <c r="M1026" s="173" t="s">
        <v>236</v>
      </c>
      <c r="N1026" s="173">
        <v>3</v>
      </c>
      <c r="O1026" s="173">
        <v>2</v>
      </c>
      <c r="P1026" s="173">
        <v>1</v>
      </c>
      <c r="Q1026" s="173">
        <v>5</v>
      </c>
      <c r="R1026" s="173">
        <v>1</v>
      </c>
      <c r="S1026" s="175">
        <v>1602800</v>
      </c>
      <c r="T1026" s="173">
        <v>0</v>
      </c>
      <c r="U1026" s="173">
        <v>1</v>
      </c>
      <c r="V1026" s="173">
        <v>0</v>
      </c>
      <c r="W1026" s="211"/>
      <c r="X1026" s="173">
        <v>0</v>
      </c>
      <c r="Y1026" s="175">
        <v>0</v>
      </c>
      <c r="Z1026" s="174">
        <f>S1026*R1026*K1026*EXP(-Definitions!$E$4*tidycapex!V1026)*U1026</f>
        <v>1602800</v>
      </c>
      <c r="AA1026" s="174">
        <f>CEILING(Z1026/Definitions!$F$10,10)</f>
        <v>31430</v>
      </c>
      <c r="AB1026" s="176">
        <v>1</v>
      </c>
      <c r="AC1026" s="177" t="s">
        <v>446</v>
      </c>
      <c r="AD1026" s="177" t="s">
        <v>633</v>
      </c>
    </row>
    <row r="1027" spans="1:30" s="8" customFormat="1" ht="24" x14ac:dyDescent="0.25">
      <c r="A1027" s="170">
        <v>808</v>
      </c>
      <c r="B1027" s="171" t="s">
        <v>238</v>
      </c>
      <c r="C1027" s="171" t="s">
        <v>43</v>
      </c>
      <c r="D1027" s="172" t="s">
        <v>236</v>
      </c>
      <c r="E1027" s="171" t="s">
        <v>249</v>
      </c>
      <c r="F1027" s="171" t="s">
        <v>142</v>
      </c>
      <c r="G1027" s="171" t="s">
        <v>239</v>
      </c>
      <c r="H1027" s="171" t="s">
        <v>524</v>
      </c>
      <c r="I1027" s="171" t="s">
        <v>142</v>
      </c>
      <c r="J1027" s="173">
        <v>2008</v>
      </c>
      <c r="K1027" s="174">
        <v>1</v>
      </c>
      <c r="L1027" s="211"/>
      <c r="M1027" s="173" t="s">
        <v>236</v>
      </c>
      <c r="N1027" s="173">
        <v>0</v>
      </c>
      <c r="O1027" s="173">
        <v>1</v>
      </c>
      <c r="P1027" s="173">
        <v>1</v>
      </c>
      <c r="Q1027" s="173">
        <v>9</v>
      </c>
      <c r="R1027" s="173">
        <v>1</v>
      </c>
      <c r="S1027" s="175">
        <v>1763000</v>
      </c>
      <c r="T1027" s="173">
        <v>0</v>
      </c>
      <c r="U1027" s="173">
        <v>1</v>
      </c>
      <c r="V1027" s="173">
        <v>0</v>
      </c>
      <c r="W1027" s="211"/>
      <c r="X1027" s="173">
        <v>0</v>
      </c>
      <c r="Y1027" s="175">
        <v>0</v>
      </c>
      <c r="Z1027" s="174">
        <f>S1027*R1027*K1027*EXP(-Definitions!$E$4*tidycapex!V1027)*U1027</f>
        <v>1763000</v>
      </c>
      <c r="AA1027" s="174">
        <f>CEILING(Z1027/Definitions!$F$10,10)</f>
        <v>34570</v>
      </c>
      <c r="AB1027" s="176">
        <v>1</v>
      </c>
      <c r="AC1027" s="177" t="s">
        <v>240</v>
      </c>
      <c r="AD1027" s="177" t="s">
        <v>241</v>
      </c>
    </row>
    <row r="1028" spans="1:30" s="8" customFormat="1" ht="36" x14ac:dyDescent="0.25">
      <c r="A1028" s="170">
        <v>809</v>
      </c>
      <c r="B1028" s="171" t="s">
        <v>242</v>
      </c>
      <c r="C1028" s="171" t="s">
        <v>43</v>
      </c>
      <c r="D1028" s="172" t="s">
        <v>236</v>
      </c>
      <c r="E1028" s="171" t="s">
        <v>249</v>
      </c>
      <c r="F1028" s="171" t="s">
        <v>142</v>
      </c>
      <c r="G1028" s="171" t="s">
        <v>243</v>
      </c>
      <c r="H1028" s="171" t="s">
        <v>524</v>
      </c>
      <c r="I1028" s="171" t="s">
        <v>142</v>
      </c>
      <c r="J1028" s="173">
        <v>2008</v>
      </c>
      <c r="K1028" s="174">
        <v>1</v>
      </c>
      <c r="L1028" s="211"/>
      <c r="M1028" s="173" t="s">
        <v>236</v>
      </c>
      <c r="N1028" s="173">
        <v>0</v>
      </c>
      <c r="O1028" s="173">
        <v>1</v>
      </c>
      <c r="P1028" s="173">
        <v>1</v>
      </c>
      <c r="Q1028" s="173">
        <v>9</v>
      </c>
      <c r="R1028" s="173">
        <v>1</v>
      </c>
      <c r="S1028" s="175">
        <v>1939300</v>
      </c>
      <c r="T1028" s="173">
        <v>0</v>
      </c>
      <c r="U1028" s="173">
        <v>1</v>
      </c>
      <c r="V1028" s="173">
        <v>0</v>
      </c>
      <c r="W1028" s="211"/>
      <c r="X1028" s="173">
        <v>0</v>
      </c>
      <c r="Y1028" s="175">
        <v>0</v>
      </c>
      <c r="Z1028" s="174">
        <f>S1028*R1028*K1028*EXP(-Definitions!$E$4*tidycapex!V1028)*U1028</f>
        <v>1939300</v>
      </c>
      <c r="AA1028" s="174">
        <f>CEILING(Z1028/Definitions!$F$10,10)</f>
        <v>38030</v>
      </c>
      <c r="AB1028" s="176">
        <v>1</v>
      </c>
      <c r="AC1028" s="177" t="s">
        <v>244</v>
      </c>
      <c r="AD1028" s="177" t="s">
        <v>567</v>
      </c>
    </row>
    <row r="1029" spans="1:30" s="8" customFormat="1" ht="48" x14ac:dyDescent="0.25">
      <c r="A1029" s="170">
        <v>810</v>
      </c>
      <c r="B1029" s="171" t="s">
        <v>245</v>
      </c>
      <c r="C1029" s="171" t="s">
        <v>43</v>
      </c>
      <c r="D1029" s="172" t="s">
        <v>236</v>
      </c>
      <c r="E1029" s="171" t="s">
        <v>249</v>
      </c>
      <c r="F1029" s="171" t="s">
        <v>142</v>
      </c>
      <c r="G1029" s="171" t="s">
        <v>246</v>
      </c>
      <c r="H1029" s="171" t="s">
        <v>524</v>
      </c>
      <c r="I1029" s="171" t="s">
        <v>142</v>
      </c>
      <c r="J1029" s="173">
        <v>2008</v>
      </c>
      <c r="K1029" s="174">
        <v>1</v>
      </c>
      <c r="L1029" s="174"/>
      <c r="M1029" s="173" t="s">
        <v>236</v>
      </c>
      <c r="N1029" s="173">
        <v>0</v>
      </c>
      <c r="O1029" s="173">
        <v>1</v>
      </c>
      <c r="P1029" s="173">
        <v>1</v>
      </c>
      <c r="Q1029" s="173">
        <v>9</v>
      </c>
      <c r="R1029" s="173">
        <v>1</v>
      </c>
      <c r="S1029" s="175">
        <v>1066700</v>
      </c>
      <c r="T1029" s="173">
        <v>0</v>
      </c>
      <c r="U1029" s="173">
        <v>1</v>
      </c>
      <c r="V1029" s="173">
        <v>0</v>
      </c>
      <c r="W1029" s="173"/>
      <c r="X1029" s="173">
        <v>0</v>
      </c>
      <c r="Y1029" s="175">
        <v>0</v>
      </c>
      <c r="Z1029" s="174">
        <f>S1029*R1029*K1029*EXP(-Definitions!$E$4*tidycapex!V1029)*U1029</f>
        <v>1066700</v>
      </c>
      <c r="AA1029" s="174">
        <f>CEILING(Z1029/Definitions!$F$10,10)</f>
        <v>20920</v>
      </c>
      <c r="AB1029" s="176">
        <v>1</v>
      </c>
      <c r="AC1029" s="177" t="s">
        <v>247</v>
      </c>
      <c r="AD1029" s="177" t="s">
        <v>568</v>
      </c>
    </row>
    <row r="1030" spans="1:30" s="8" customFormat="1" ht="24" x14ac:dyDescent="0.25">
      <c r="A1030" s="170">
        <v>811</v>
      </c>
      <c r="B1030" s="171" t="s">
        <v>193</v>
      </c>
      <c r="C1030" s="171" t="s">
        <v>44</v>
      </c>
      <c r="D1030" s="172">
        <v>2</v>
      </c>
      <c r="E1030" s="171" t="s">
        <v>249</v>
      </c>
      <c r="F1030" s="171" t="s">
        <v>138</v>
      </c>
      <c r="G1030" s="171" t="s">
        <v>195</v>
      </c>
      <c r="H1030" s="171" t="s">
        <v>196</v>
      </c>
      <c r="I1030" s="171" t="s">
        <v>138</v>
      </c>
      <c r="J1030" s="173">
        <v>2008</v>
      </c>
      <c r="K1030" s="174">
        <v>1079</v>
      </c>
      <c r="L1030" s="174"/>
      <c r="M1030" s="173" t="s">
        <v>139</v>
      </c>
      <c r="N1030" s="173">
        <v>3</v>
      </c>
      <c r="O1030" s="173">
        <v>2</v>
      </c>
      <c r="P1030" s="173">
        <v>1</v>
      </c>
      <c r="Q1030" s="173">
        <v>5</v>
      </c>
      <c r="R1030" s="173">
        <v>1</v>
      </c>
      <c r="S1030" s="175">
        <v>300</v>
      </c>
      <c r="T1030" s="173">
        <v>10</v>
      </c>
      <c r="U1030" s="173">
        <v>1</v>
      </c>
      <c r="V1030" s="173">
        <v>0</v>
      </c>
      <c r="W1030" s="173"/>
      <c r="X1030" s="173">
        <v>0</v>
      </c>
      <c r="Y1030" s="175">
        <v>0</v>
      </c>
      <c r="Z1030" s="174">
        <f>S1030*R1030*K1030*EXP(-Definitions!$E$4*tidycapex!V1030)*U1030</f>
        <v>323700</v>
      </c>
      <c r="AA1030" s="174">
        <f>CEILING(Z1030/Definitions!$F$10,10)</f>
        <v>6350</v>
      </c>
      <c r="AB1030" s="176">
        <v>1</v>
      </c>
      <c r="AC1030" s="177" t="s">
        <v>540</v>
      </c>
      <c r="AD1030" s="177" t="s">
        <v>197</v>
      </c>
    </row>
    <row r="1031" spans="1:30" s="8" customFormat="1" ht="24" x14ac:dyDescent="0.25">
      <c r="A1031" s="170">
        <v>812</v>
      </c>
      <c r="B1031" s="171" t="s">
        <v>198</v>
      </c>
      <c r="C1031" s="171" t="s">
        <v>44</v>
      </c>
      <c r="D1031" s="172">
        <v>1</v>
      </c>
      <c r="E1031" s="171" t="s">
        <v>249</v>
      </c>
      <c r="F1031" s="171" t="s">
        <v>138</v>
      </c>
      <c r="G1031" s="171" t="s">
        <v>195</v>
      </c>
      <c r="H1031" s="171" t="s">
        <v>196</v>
      </c>
      <c r="I1031" s="171" t="s">
        <v>138</v>
      </c>
      <c r="J1031" s="173">
        <v>2008</v>
      </c>
      <c r="K1031" s="174">
        <v>1079</v>
      </c>
      <c r="L1031" s="211"/>
      <c r="M1031" s="173" t="s">
        <v>139</v>
      </c>
      <c r="N1031" s="173">
        <v>3</v>
      </c>
      <c r="O1031" s="173">
        <v>2</v>
      </c>
      <c r="P1031" s="173">
        <v>1</v>
      </c>
      <c r="Q1031" s="173">
        <v>5</v>
      </c>
      <c r="R1031" s="173">
        <v>1</v>
      </c>
      <c r="S1031" s="175">
        <v>300</v>
      </c>
      <c r="T1031" s="173">
        <v>10</v>
      </c>
      <c r="U1031" s="173">
        <v>1</v>
      </c>
      <c r="V1031" s="173">
        <v>0</v>
      </c>
      <c r="W1031" s="211"/>
      <c r="X1031" s="173">
        <v>0</v>
      </c>
      <c r="Y1031" s="175">
        <v>0</v>
      </c>
      <c r="Z1031" s="174">
        <f>S1031*R1031*K1031*EXP(-Definitions!$E$4*tidycapex!V1031)*U1031</f>
        <v>323700</v>
      </c>
      <c r="AA1031" s="174">
        <f>CEILING(Z1031/Definitions!$F$10,10)</f>
        <v>6350</v>
      </c>
      <c r="AB1031" s="176">
        <v>1</v>
      </c>
      <c r="AC1031" s="177" t="s">
        <v>541</v>
      </c>
      <c r="AD1031" s="177" t="s">
        <v>197</v>
      </c>
    </row>
    <row r="1032" spans="1:30" s="8" customFormat="1" ht="24" x14ac:dyDescent="0.25">
      <c r="A1032" s="170">
        <v>813</v>
      </c>
      <c r="B1032" s="171" t="s">
        <v>202</v>
      </c>
      <c r="C1032" s="171" t="s">
        <v>44</v>
      </c>
      <c r="D1032" s="172">
        <v>2</v>
      </c>
      <c r="E1032" s="171" t="s">
        <v>249</v>
      </c>
      <c r="F1032" s="171" t="s">
        <v>138</v>
      </c>
      <c r="G1032" s="171" t="s">
        <v>195</v>
      </c>
      <c r="H1032" s="171" t="s">
        <v>196</v>
      </c>
      <c r="I1032" s="171" t="s">
        <v>138</v>
      </c>
      <c r="J1032" s="173">
        <v>2008</v>
      </c>
      <c r="K1032" s="174">
        <v>2075</v>
      </c>
      <c r="L1032" s="211"/>
      <c r="M1032" s="173" t="s">
        <v>139</v>
      </c>
      <c r="N1032" s="173">
        <v>3</v>
      </c>
      <c r="O1032" s="173">
        <v>2</v>
      </c>
      <c r="P1032" s="173">
        <v>1</v>
      </c>
      <c r="Q1032" s="173">
        <v>5</v>
      </c>
      <c r="R1032" s="173">
        <v>1</v>
      </c>
      <c r="S1032" s="175">
        <v>250</v>
      </c>
      <c r="T1032" s="173">
        <v>10</v>
      </c>
      <c r="U1032" s="173">
        <v>0</v>
      </c>
      <c r="V1032" s="173">
        <v>2</v>
      </c>
      <c r="W1032" s="211"/>
      <c r="X1032" s="173">
        <v>1</v>
      </c>
      <c r="Y1032" s="175">
        <v>32100</v>
      </c>
      <c r="Z1032" s="174">
        <f>S1032*R1032*K1032*EXP(-Definitions!$E$4*tidycapex!V1032)*U1032</f>
        <v>0</v>
      </c>
      <c r="AA1032" s="174">
        <f>CEILING(Z1032/Definitions!$F$10,10)</f>
        <v>0</v>
      </c>
      <c r="AB1032" s="176">
        <v>0</v>
      </c>
      <c r="AC1032" s="177" t="s">
        <v>359</v>
      </c>
      <c r="AD1032" s="177" t="s">
        <v>676</v>
      </c>
    </row>
    <row r="1033" spans="1:30" s="8" customFormat="1" ht="24" x14ac:dyDescent="0.25">
      <c r="A1033" s="170">
        <v>813</v>
      </c>
      <c r="B1033" s="171" t="s">
        <v>202</v>
      </c>
      <c r="C1033" s="171" t="s">
        <v>44</v>
      </c>
      <c r="D1033" s="172">
        <v>2</v>
      </c>
      <c r="E1033" s="171" t="s">
        <v>249</v>
      </c>
      <c r="F1033" s="171" t="s">
        <v>138</v>
      </c>
      <c r="G1033" s="171" t="s">
        <v>195</v>
      </c>
      <c r="H1033" s="171" t="s">
        <v>196</v>
      </c>
      <c r="I1033" s="171" t="s">
        <v>138</v>
      </c>
      <c r="J1033" s="173">
        <v>2008</v>
      </c>
      <c r="K1033" s="174">
        <v>2075</v>
      </c>
      <c r="L1033" s="211"/>
      <c r="M1033" s="173" t="s">
        <v>139</v>
      </c>
      <c r="N1033" s="173">
        <v>3</v>
      </c>
      <c r="O1033" s="173">
        <v>2</v>
      </c>
      <c r="P1033" s="173">
        <v>1</v>
      </c>
      <c r="Q1033" s="173">
        <v>5</v>
      </c>
      <c r="R1033" s="173">
        <v>1</v>
      </c>
      <c r="S1033" s="175">
        <v>250</v>
      </c>
      <c r="T1033" s="173">
        <v>10</v>
      </c>
      <c r="U1033" s="173">
        <v>1</v>
      </c>
      <c r="V1033" s="173">
        <v>0</v>
      </c>
      <c r="W1033" s="211"/>
      <c r="X1033" s="173">
        <v>0</v>
      </c>
      <c r="Y1033" s="175">
        <v>0</v>
      </c>
      <c r="Z1033" s="174">
        <f>S1033*R1033*K1033*EXP(-Definitions!$E$4*tidycapex!V1033)*U1033</f>
        <v>518750</v>
      </c>
      <c r="AA1033" s="174">
        <f>CEILING(Z1033/Definitions!$F$10,10)</f>
        <v>10180</v>
      </c>
      <c r="AB1033" s="176">
        <v>1</v>
      </c>
      <c r="AC1033" s="177" t="s">
        <v>359</v>
      </c>
      <c r="AD1033" s="177" t="s">
        <v>360</v>
      </c>
    </row>
    <row r="1034" spans="1:30" s="8" customFormat="1" ht="15" x14ac:dyDescent="0.25">
      <c r="A1034" s="170">
        <v>813</v>
      </c>
      <c r="B1034" s="171" t="s">
        <v>202</v>
      </c>
      <c r="C1034" s="171" t="s">
        <v>44</v>
      </c>
      <c r="D1034" s="172">
        <v>2</v>
      </c>
      <c r="E1034" s="171" t="s">
        <v>249</v>
      </c>
      <c r="F1034" s="171" t="s">
        <v>138</v>
      </c>
      <c r="G1034" s="171" t="s">
        <v>195</v>
      </c>
      <c r="H1034" s="171" t="s">
        <v>196</v>
      </c>
      <c r="I1034" s="171" t="s">
        <v>138</v>
      </c>
      <c r="J1034" s="173">
        <v>2008</v>
      </c>
      <c r="K1034" s="174">
        <v>2075</v>
      </c>
      <c r="L1034" s="211"/>
      <c r="M1034" s="173" t="s">
        <v>139</v>
      </c>
      <c r="N1034" s="173">
        <v>0</v>
      </c>
      <c r="O1034" s="173">
        <v>1</v>
      </c>
      <c r="P1034" s="173">
        <v>1</v>
      </c>
      <c r="Q1034" s="173">
        <v>8</v>
      </c>
      <c r="R1034" s="173">
        <v>1</v>
      </c>
      <c r="S1034" s="175">
        <v>250</v>
      </c>
      <c r="T1034" s="173">
        <v>10</v>
      </c>
      <c r="U1034" s="173">
        <v>1</v>
      </c>
      <c r="V1034" s="173">
        <v>10</v>
      </c>
      <c r="W1034" s="211"/>
      <c r="X1034" s="173">
        <v>0</v>
      </c>
      <c r="Y1034" s="175">
        <v>0</v>
      </c>
      <c r="Z1034" s="174">
        <f>S1034*R1034*K1034*EXP(-Definitions!$E$4*tidycapex!V1034)*U1034</f>
        <v>518750</v>
      </c>
      <c r="AA1034" s="174">
        <f>CEILING(Z1034/Definitions!$F$10,10)</f>
        <v>10180</v>
      </c>
      <c r="AB1034" s="176">
        <v>1</v>
      </c>
      <c r="AC1034" s="177" t="s">
        <v>201</v>
      </c>
      <c r="AD1034" s="177" t="s">
        <v>203</v>
      </c>
    </row>
    <row r="1035" spans="1:30" s="8" customFormat="1" ht="15" x14ac:dyDescent="0.25">
      <c r="A1035" s="170">
        <v>813</v>
      </c>
      <c r="B1035" s="171" t="s">
        <v>202</v>
      </c>
      <c r="C1035" s="171" t="s">
        <v>44</v>
      </c>
      <c r="D1035" s="172">
        <v>2</v>
      </c>
      <c r="E1035" s="171" t="s">
        <v>249</v>
      </c>
      <c r="F1035" s="171" t="s">
        <v>138</v>
      </c>
      <c r="G1035" s="171" t="s">
        <v>195</v>
      </c>
      <c r="H1035" s="171" t="s">
        <v>196</v>
      </c>
      <c r="I1035" s="171" t="s">
        <v>138</v>
      </c>
      <c r="J1035" s="173">
        <v>2008</v>
      </c>
      <c r="K1035" s="174">
        <v>2075</v>
      </c>
      <c r="L1035" s="211"/>
      <c r="M1035" s="173" t="s">
        <v>139</v>
      </c>
      <c r="N1035" s="173">
        <v>0</v>
      </c>
      <c r="O1035" s="173">
        <v>1</v>
      </c>
      <c r="P1035" s="173">
        <v>1</v>
      </c>
      <c r="Q1035" s="173">
        <v>8</v>
      </c>
      <c r="R1035" s="173">
        <v>1</v>
      </c>
      <c r="S1035" s="175">
        <v>250</v>
      </c>
      <c r="T1035" s="173">
        <v>10</v>
      </c>
      <c r="U1035" s="173">
        <v>1</v>
      </c>
      <c r="V1035" s="173">
        <v>20</v>
      </c>
      <c r="W1035" s="211"/>
      <c r="X1035" s="173">
        <v>0</v>
      </c>
      <c r="Y1035" s="175">
        <v>0</v>
      </c>
      <c r="Z1035" s="174">
        <f>S1035*R1035*K1035*EXP(-Definitions!$E$4*tidycapex!V1035)*U1035</f>
        <v>518750</v>
      </c>
      <c r="AA1035" s="174">
        <f>CEILING(Z1035/Definitions!$F$10,10)</f>
        <v>10180</v>
      </c>
      <c r="AB1035" s="176">
        <v>1</v>
      </c>
      <c r="AC1035" s="177" t="s">
        <v>201</v>
      </c>
      <c r="AD1035" s="177" t="s">
        <v>203</v>
      </c>
    </row>
    <row r="1036" spans="1:30" s="8" customFormat="1" ht="24" x14ac:dyDescent="0.25">
      <c r="A1036" s="170">
        <v>814</v>
      </c>
      <c r="B1036" s="171" t="s">
        <v>204</v>
      </c>
      <c r="C1036" s="171" t="s">
        <v>44</v>
      </c>
      <c r="D1036" s="172">
        <v>1</v>
      </c>
      <c r="E1036" s="171" t="s">
        <v>249</v>
      </c>
      <c r="F1036" s="171" t="s">
        <v>138</v>
      </c>
      <c r="G1036" s="171" t="s">
        <v>195</v>
      </c>
      <c r="H1036" s="171" t="s">
        <v>196</v>
      </c>
      <c r="I1036" s="171" t="s">
        <v>138</v>
      </c>
      <c r="J1036" s="173">
        <v>2008</v>
      </c>
      <c r="K1036" s="174">
        <v>2075</v>
      </c>
      <c r="L1036" s="211"/>
      <c r="M1036" s="173" t="s">
        <v>139</v>
      </c>
      <c r="N1036" s="173">
        <v>3</v>
      </c>
      <c r="O1036" s="173">
        <v>2</v>
      </c>
      <c r="P1036" s="173">
        <v>1</v>
      </c>
      <c r="Q1036" s="173">
        <v>5</v>
      </c>
      <c r="R1036" s="173">
        <v>1</v>
      </c>
      <c r="S1036" s="175">
        <v>250</v>
      </c>
      <c r="T1036" s="173">
        <v>10</v>
      </c>
      <c r="U1036" s="173">
        <v>1</v>
      </c>
      <c r="V1036" s="173">
        <v>0</v>
      </c>
      <c r="W1036" s="211"/>
      <c r="X1036" s="173">
        <v>0</v>
      </c>
      <c r="Y1036" s="175">
        <v>0</v>
      </c>
      <c r="Z1036" s="174">
        <f>S1036*R1036*K1036*EXP(-Definitions!$E$4*tidycapex!V1036)*U1036</f>
        <v>518750</v>
      </c>
      <c r="AA1036" s="174">
        <f>CEILING(Z1036/Definitions!$F$10,10)</f>
        <v>10180</v>
      </c>
      <c r="AB1036" s="176">
        <v>1</v>
      </c>
      <c r="AC1036" s="177" t="s">
        <v>359</v>
      </c>
      <c r="AD1036" s="177" t="s">
        <v>360</v>
      </c>
    </row>
    <row r="1037" spans="1:30" s="8" customFormat="1" ht="15" x14ac:dyDescent="0.25">
      <c r="A1037" s="170">
        <v>814</v>
      </c>
      <c r="B1037" s="171" t="s">
        <v>204</v>
      </c>
      <c r="C1037" s="171" t="s">
        <v>44</v>
      </c>
      <c r="D1037" s="172">
        <v>1</v>
      </c>
      <c r="E1037" s="171" t="s">
        <v>249</v>
      </c>
      <c r="F1037" s="171" t="s">
        <v>138</v>
      </c>
      <c r="G1037" s="171" t="s">
        <v>195</v>
      </c>
      <c r="H1037" s="171" t="s">
        <v>196</v>
      </c>
      <c r="I1037" s="171" t="s">
        <v>138</v>
      </c>
      <c r="J1037" s="173">
        <v>2008</v>
      </c>
      <c r="K1037" s="174">
        <v>2075</v>
      </c>
      <c r="L1037" s="211"/>
      <c r="M1037" s="173" t="s">
        <v>139</v>
      </c>
      <c r="N1037" s="173">
        <v>0</v>
      </c>
      <c r="O1037" s="173">
        <v>1</v>
      </c>
      <c r="P1037" s="173">
        <v>1</v>
      </c>
      <c r="Q1037" s="173">
        <v>8</v>
      </c>
      <c r="R1037" s="173">
        <v>1</v>
      </c>
      <c r="S1037" s="175">
        <v>250</v>
      </c>
      <c r="T1037" s="173">
        <v>10</v>
      </c>
      <c r="U1037" s="173">
        <v>1</v>
      </c>
      <c r="V1037" s="173">
        <v>10</v>
      </c>
      <c r="W1037" s="211"/>
      <c r="X1037" s="173">
        <v>0</v>
      </c>
      <c r="Y1037" s="175">
        <v>0</v>
      </c>
      <c r="Z1037" s="174">
        <f>S1037*R1037*K1037*EXP(-Definitions!$E$4*tidycapex!V1037)*U1037</f>
        <v>518750</v>
      </c>
      <c r="AA1037" s="174">
        <f>CEILING(Z1037/Definitions!$F$10,10)</f>
        <v>10180</v>
      </c>
      <c r="AB1037" s="176">
        <v>1</v>
      </c>
      <c r="AC1037" s="177" t="s">
        <v>201</v>
      </c>
      <c r="AD1037" s="177" t="s">
        <v>203</v>
      </c>
    </row>
    <row r="1038" spans="1:30" s="8" customFormat="1" ht="15" x14ac:dyDescent="0.25">
      <c r="A1038" s="170">
        <v>814</v>
      </c>
      <c r="B1038" s="171" t="s">
        <v>204</v>
      </c>
      <c r="C1038" s="171" t="s">
        <v>44</v>
      </c>
      <c r="D1038" s="172">
        <v>1</v>
      </c>
      <c r="E1038" s="171" t="s">
        <v>249</v>
      </c>
      <c r="F1038" s="171" t="s">
        <v>138</v>
      </c>
      <c r="G1038" s="171" t="s">
        <v>195</v>
      </c>
      <c r="H1038" s="171" t="s">
        <v>196</v>
      </c>
      <c r="I1038" s="171" t="s">
        <v>138</v>
      </c>
      <c r="J1038" s="173">
        <v>2008</v>
      </c>
      <c r="K1038" s="174">
        <v>2075</v>
      </c>
      <c r="L1038" s="211"/>
      <c r="M1038" s="173" t="s">
        <v>139</v>
      </c>
      <c r="N1038" s="173">
        <v>0</v>
      </c>
      <c r="O1038" s="173">
        <v>1</v>
      </c>
      <c r="P1038" s="173">
        <v>1</v>
      </c>
      <c r="Q1038" s="173">
        <v>8</v>
      </c>
      <c r="R1038" s="173">
        <v>1</v>
      </c>
      <c r="S1038" s="175">
        <v>250</v>
      </c>
      <c r="T1038" s="173">
        <v>10</v>
      </c>
      <c r="U1038" s="173">
        <v>1</v>
      </c>
      <c r="V1038" s="173">
        <v>20</v>
      </c>
      <c r="W1038" s="211"/>
      <c r="X1038" s="173">
        <v>0</v>
      </c>
      <c r="Y1038" s="175">
        <v>0</v>
      </c>
      <c r="Z1038" s="174">
        <f>S1038*R1038*K1038*EXP(-Definitions!$E$4*tidycapex!V1038)*U1038</f>
        <v>518750</v>
      </c>
      <c r="AA1038" s="174">
        <f>CEILING(Z1038/Definitions!$F$10,10)</f>
        <v>10180</v>
      </c>
      <c r="AB1038" s="176">
        <v>1</v>
      </c>
      <c r="AC1038" s="177" t="s">
        <v>201</v>
      </c>
      <c r="AD1038" s="177" t="s">
        <v>203</v>
      </c>
    </row>
    <row r="1039" spans="1:30" s="8" customFormat="1" ht="24" x14ac:dyDescent="0.25">
      <c r="A1039" s="170">
        <v>815</v>
      </c>
      <c r="B1039" s="171" t="s">
        <v>206</v>
      </c>
      <c r="C1039" s="171" t="s">
        <v>44</v>
      </c>
      <c r="D1039" s="172">
        <v>2</v>
      </c>
      <c r="E1039" s="171" t="s">
        <v>249</v>
      </c>
      <c r="F1039" s="171" t="s">
        <v>138</v>
      </c>
      <c r="G1039" s="171" t="s">
        <v>195</v>
      </c>
      <c r="H1039" s="171" t="s">
        <v>196</v>
      </c>
      <c r="I1039" s="171" t="s">
        <v>138</v>
      </c>
      <c r="J1039" s="173">
        <v>2008</v>
      </c>
      <c r="K1039" s="174">
        <v>1079</v>
      </c>
      <c r="L1039" s="211"/>
      <c r="M1039" s="173" t="s">
        <v>139</v>
      </c>
      <c r="N1039" s="173">
        <v>3</v>
      </c>
      <c r="O1039" s="173">
        <v>1</v>
      </c>
      <c r="P1039" s="173">
        <v>1</v>
      </c>
      <c r="Q1039" s="173">
        <v>8</v>
      </c>
      <c r="R1039" s="173">
        <v>1</v>
      </c>
      <c r="S1039" s="175">
        <v>600</v>
      </c>
      <c r="T1039" s="173">
        <v>15</v>
      </c>
      <c r="U1039" s="173">
        <v>1</v>
      </c>
      <c r="V1039" s="173">
        <v>3</v>
      </c>
      <c r="W1039" s="211"/>
      <c r="X1039" s="173">
        <v>0</v>
      </c>
      <c r="Y1039" s="175">
        <v>0</v>
      </c>
      <c r="Z1039" s="174">
        <f>S1039*R1039*K1039*EXP(-Definitions!$E$4*tidycapex!V1039)*U1039</f>
        <v>647400</v>
      </c>
      <c r="AA1039" s="174">
        <f>CEILING(Z1039/Definitions!$F$10,10)</f>
        <v>12700</v>
      </c>
      <c r="AB1039" s="176">
        <v>1</v>
      </c>
      <c r="AC1039" s="177" t="s">
        <v>418</v>
      </c>
      <c r="AD1039" s="177" t="s">
        <v>419</v>
      </c>
    </row>
    <row r="1040" spans="1:30" s="8" customFormat="1" ht="15" x14ac:dyDescent="0.25">
      <c r="A1040" s="170">
        <v>815</v>
      </c>
      <c r="B1040" s="171" t="s">
        <v>206</v>
      </c>
      <c r="C1040" s="171" t="s">
        <v>44</v>
      </c>
      <c r="D1040" s="172">
        <v>2</v>
      </c>
      <c r="E1040" s="171" t="s">
        <v>249</v>
      </c>
      <c r="F1040" s="171" t="s">
        <v>138</v>
      </c>
      <c r="G1040" s="171" t="s">
        <v>195</v>
      </c>
      <c r="H1040" s="171" t="s">
        <v>196</v>
      </c>
      <c r="I1040" s="171" t="s">
        <v>138</v>
      </c>
      <c r="J1040" s="173">
        <v>2008</v>
      </c>
      <c r="K1040" s="174">
        <v>1079</v>
      </c>
      <c r="L1040" s="211"/>
      <c r="M1040" s="173" t="s">
        <v>139</v>
      </c>
      <c r="N1040" s="173">
        <v>0</v>
      </c>
      <c r="O1040" s="173">
        <v>1</v>
      </c>
      <c r="P1040" s="173">
        <v>1</v>
      </c>
      <c r="Q1040" s="173">
        <v>8</v>
      </c>
      <c r="R1040" s="173">
        <v>1</v>
      </c>
      <c r="S1040" s="175">
        <v>600</v>
      </c>
      <c r="T1040" s="173">
        <v>15</v>
      </c>
      <c r="U1040" s="173">
        <v>1</v>
      </c>
      <c r="V1040" s="173">
        <v>16</v>
      </c>
      <c r="W1040" s="211"/>
      <c r="X1040" s="173">
        <v>0</v>
      </c>
      <c r="Y1040" s="175">
        <v>0</v>
      </c>
      <c r="Z1040" s="174">
        <f>S1040*R1040*K1040*EXP(-Definitions!$E$4*tidycapex!V1040)*U1040</f>
        <v>647400</v>
      </c>
      <c r="AA1040" s="174">
        <f>CEILING(Z1040/Definitions!$F$10,10)</f>
        <v>12700</v>
      </c>
      <c r="AB1040" s="176">
        <v>1</v>
      </c>
      <c r="AC1040" s="177" t="s">
        <v>208</v>
      </c>
      <c r="AD1040" s="177" t="s">
        <v>361</v>
      </c>
    </row>
    <row r="1041" spans="1:30" s="8" customFormat="1" ht="60" x14ac:dyDescent="0.25">
      <c r="A1041" s="170">
        <v>816</v>
      </c>
      <c r="B1041" s="171" t="s">
        <v>320</v>
      </c>
      <c r="C1041" s="171" t="s">
        <v>44</v>
      </c>
      <c r="D1041" s="172">
        <v>2</v>
      </c>
      <c r="E1041" s="171" t="s">
        <v>249</v>
      </c>
      <c r="F1041" s="171" t="s">
        <v>138</v>
      </c>
      <c r="G1041" s="171" t="s">
        <v>211</v>
      </c>
      <c r="H1041" s="171" t="s">
        <v>212</v>
      </c>
      <c r="I1041" s="171" t="s">
        <v>138</v>
      </c>
      <c r="J1041" s="173">
        <v>2008</v>
      </c>
      <c r="K1041" s="174">
        <v>54</v>
      </c>
      <c r="L1041" s="211"/>
      <c r="M1041" s="173" t="s">
        <v>321</v>
      </c>
      <c r="N1041" s="173">
        <v>3</v>
      </c>
      <c r="O1041" s="173">
        <v>1</v>
      </c>
      <c r="P1041" s="173">
        <v>1</v>
      </c>
      <c r="Q1041" s="173">
        <v>5</v>
      </c>
      <c r="R1041" s="173">
        <v>1</v>
      </c>
      <c r="S1041" s="175">
        <v>138000</v>
      </c>
      <c r="T1041" s="173">
        <v>10</v>
      </c>
      <c r="U1041" s="173">
        <v>1</v>
      </c>
      <c r="V1041" s="173">
        <v>5</v>
      </c>
      <c r="W1041" s="211"/>
      <c r="X1041" s="173">
        <v>0</v>
      </c>
      <c r="Y1041" s="175">
        <v>0</v>
      </c>
      <c r="Z1041" s="174">
        <f>S1041*R1041*K1041*EXP(-Definitions!$E$4*tidycapex!V1041)*U1041</f>
        <v>7452000</v>
      </c>
      <c r="AA1041" s="174">
        <f>CEILING(Z1041/Definitions!$F$10,10)</f>
        <v>146120</v>
      </c>
      <c r="AB1041" s="176">
        <v>2</v>
      </c>
      <c r="AC1041" s="177" t="s">
        <v>322</v>
      </c>
      <c r="AD1041" s="177" t="s">
        <v>363</v>
      </c>
    </row>
    <row r="1042" spans="1:30" s="8" customFormat="1" ht="24" x14ac:dyDescent="0.25">
      <c r="A1042" s="170">
        <v>816</v>
      </c>
      <c r="B1042" s="171" t="s">
        <v>320</v>
      </c>
      <c r="C1042" s="171" t="s">
        <v>44</v>
      </c>
      <c r="D1042" s="172">
        <v>2</v>
      </c>
      <c r="E1042" s="171" t="s">
        <v>249</v>
      </c>
      <c r="F1042" s="171" t="s">
        <v>138</v>
      </c>
      <c r="G1042" s="171" t="s">
        <v>211</v>
      </c>
      <c r="H1042" s="171" t="s">
        <v>212</v>
      </c>
      <c r="I1042" s="171" t="s">
        <v>138</v>
      </c>
      <c r="J1042" s="173">
        <v>2008</v>
      </c>
      <c r="K1042" s="174">
        <v>54</v>
      </c>
      <c r="L1042" s="211"/>
      <c r="M1042" s="173" t="s">
        <v>321</v>
      </c>
      <c r="N1042" s="173">
        <v>0</v>
      </c>
      <c r="O1042" s="173">
        <v>1</v>
      </c>
      <c r="P1042" s="173">
        <v>1</v>
      </c>
      <c r="Q1042" s="173">
        <v>8</v>
      </c>
      <c r="R1042" s="173">
        <v>1</v>
      </c>
      <c r="S1042" s="175">
        <v>138000</v>
      </c>
      <c r="T1042" s="173">
        <v>10</v>
      </c>
      <c r="U1042" s="173">
        <v>1</v>
      </c>
      <c r="V1042" s="173">
        <v>15</v>
      </c>
      <c r="W1042" s="211"/>
      <c r="X1042" s="173">
        <v>0</v>
      </c>
      <c r="Y1042" s="175">
        <v>0</v>
      </c>
      <c r="Z1042" s="174">
        <f>S1042*R1042*K1042*EXP(-Definitions!$E$4*tidycapex!V1042)*U1042</f>
        <v>7452000</v>
      </c>
      <c r="AA1042" s="174">
        <f>CEILING(Z1042/Definitions!$F$10,10)</f>
        <v>146120</v>
      </c>
      <c r="AB1042" s="176">
        <v>2</v>
      </c>
      <c r="AC1042" s="177" t="s">
        <v>215</v>
      </c>
      <c r="AD1042" s="177" t="s">
        <v>324</v>
      </c>
    </row>
    <row r="1043" spans="1:30" s="8" customFormat="1" ht="24" x14ac:dyDescent="0.25">
      <c r="A1043" s="170">
        <v>816</v>
      </c>
      <c r="B1043" s="171" t="s">
        <v>320</v>
      </c>
      <c r="C1043" s="171" t="s">
        <v>44</v>
      </c>
      <c r="D1043" s="172">
        <v>2</v>
      </c>
      <c r="E1043" s="171" t="s">
        <v>249</v>
      </c>
      <c r="F1043" s="171" t="s">
        <v>138</v>
      </c>
      <c r="G1043" s="171" t="s">
        <v>211</v>
      </c>
      <c r="H1043" s="171" t="s">
        <v>212</v>
      </c>
      <c r="I1043" s="171" t="s">
        <v>138</v>
      </c>
      <c r="J1043" s="173">
        <v>2008</v>
      </c>
      <c r="K1043" s="174">
        <v>54</v>
      </c>
      <c r="L1043" s="211"/>
      <c r="M1043" s="173" t="s">
        <v>321</v>
      </c>
      <c r="N1043" s="173">
        <v>0</v>
      </c>
      <c r="O1043" s="173">
        <v>1</v>
      </c>
      <c r="P1043" s="173">
        <v>1</v>
      </c>
      <c r="Q1043" s="173">
        <v>8</v>
      </c>
      <c r="R1043" s="173">
        <v>1</v>
      </c>
      <c r="S1043" s="175">
        <v>138000</v>
      </c>
      <c r="T1043" s="173">
        <v>10</v>
      </c>
      <c r="U1043" s="173">
        <v>1</v>
      </c>
      <c r="V1043" s="173">
        <v>25</v>
      </c>
      <c r="W1043" s="211"/>
      <c r="X1043" s="173">
        <v>0</v>
      </c>
      <c r="Y1043" s="175">
        <v>0</v>
      </c>
      <c r="Z1043" s="174">
        <f>S1043*R1043*K1043*EXP(-Definitions!$E$4*tidycapex!V1043)*U1043</f>
        <v>7452000</v>
      </c>
      <c r="AA1043" s="174">
        <f>CEILING(Z1043/Definitions!$F$10,10)</f>
        <v>146120</v>
      </c>
      <c r="AB1043" s="176">
        <v>2</v>
      </c>
      <c r="AC1043" s="177" t="s">
        <v>215</v>
      </c>
      <c r="AD1043" s="177" t="s">
        <v>324</v>
      </c>
    </row>
    <row r="1044" spans="1:30" s="8" customFormat="1" ht="60" x14ac:dyDescent="0.25">
      <c r="A1044" s="170">
        <v>817</v>
      </c>
      <c r="B1044" s="171" t="s">
        <v>560</v>
      </c>
      <c r="C1044" s="171" t="s">
        <v>44</v>
      </c>
      <c r="D1044" s="172">
        <v>2</v>
      </c>
      <c r="E1044" s="171" t="s">
        <v>249</v>
      </c>
      <c r="F1044" s="171" t="s">
        <v>138</v>
      </c>
      <c r="G1044" s="171" t="s">
        <v>217</v>
      </c>
      <c r="H1044" s="171" t="s">
        <v>218</v>
      </c>
      <c r="I1044" s="171" t="s">
        <v>138</v>
      </c>
      <c r="J1044" s="173">
        <v>2008</v>
      </c>
      <c r="K1044" s="174">
        <v>1079</v>
      </c>
      <c r="L1044" s="211"/>
      <c r="M1044" s="173" t="s">
        <v>139</v>
      </c>
      <c r="N1044" s="173">
        <v>3</v>
      </c>
      <c r="O1044" s="173">
        <v>2</v>
      </c>
      <c r="P1044" s="173">
        <v>1</v>
      </c>
      <c r="Q1044" s="173">
        <v>5</v>
      </c>
      <c r="R1044" s="173">
        <v>1</v>
      </c>
      <c r="S1044" s="175">
        <v>1000</v>
      </c>
      <c r="T1044" s="173">
        <v>25</v>
      </c>
      <c r="U1044" s="173">
        <v>1</v>
      </c>
      <c r="V1044" s="173">
        <v>0</v>
      </c>
      <c r="W1044" s="211"/>
      <c r="X1044" s="173">
        <v>0</v>
      </c>
      <c r="Y1044" s="175">
        <v>0</v>
      </c>
      <c r="Z1044" s="174">
        <f>S1044*R1044*K1044*EXP(-Definitions!$E$4*tidycapex!V1044)*U1044</f>
        <v>1079000</v>
      </c>
      <c r="AA1044" s="174">
        <f>CEILING(Z1044/Definitions!$F$10,10)</f>
        <v>21160</v>
      </c>
      <c r="AB1044" s="176">
        <v>2</v>
      </c>
      <c r="AC1044" s="177" t="s">
        <v>219</v>
      </c>
      <c r="AD1044" s="177" t="s">
        <v>220</v>
      </c>
    </row>
    <row r="1045" spans="1:30" s="8" customFormat="1" ht="72" x14ac:dyDescent="0.25">
      <c r="A1045" s="170">
        <v>818</v>
      </c>
      <c r="B1045" s="171" t="s">
        <v>221</v>
      </c>
      <c r="C1045" s="171" t="s">
        <v>44</v>
      </c>
      <c r="D1045" s="172">
        <v>2</v>
      </c>
      <c r="E1045" s="171" t="s">
        <v>249</v>
      </c>
      <c r="F1045" s="171" t="s">
        <v>138</v>
      </c>
      <c r="G1045" s="171" t="s">
        <v>217</v>
      </c>
      <c r="H1045" s="171" t="s">
        <v>218</v>
      </c>
      <c r="I1045" s="171" t="s">
        <v>138</v>
      </c>
      <c r="J1045" s="173">
        <v>2008</v>
      </c>
      <c r="K1045" s="174">
        <v>1079</v>
      </c>
      <c r="L1045" s="211"/>
      <c r="M1045" s="173" t="s">
        <v>139</v>
      </c>
      <c r="N1045" s="173">
        <v>3</v>
      </c>
      <c r="O1045" s="173">
        <v>2</v>
      </c>
      <c r="P1045" s="173">
        <v>1</v>
      </c>
      <c r="Q1045" s="173">
        <v>5</v>
      </c>
      <c r="R1045" s="173">
        <v>1</v>
      </c>
      <c r="S1045" s="175">
        <v>2000</v>
      </c>
      <c r="T1045" s="173">
        <v>25</v>
      </c>
      <c r="U1045" s="173">
        <v>1</v>
      </c>
      <c r="V1045" s="173">
        <v>0</v>
      </c>
      <c r="W1045" s="211"/>
      <c r="X1045" s="173">
        <v>0</v>
      </c>
      <c r="Y1045" s="211">
        <v>0</v>
      </c>
      <c r="Z1045" s="174">
        <f>S1045*R1045*K1045*EXP(-Definitions!$E$4*tidycapex!V1045)*U1045</f>
        <v>2158000</v>
      </c>
      <c r="AA1045" s="174">
        <f>CEILING(Z1045/Definitions!$F$10,10)</f>
        <v>42320</v>
      </c>
      <c r="AB1045" s="176">
        <v>2</v>
      </c>
      <c r="AC1045" s="177" t="s">
        <v>552</v>
      </c>
      <c r="AD1045" s="177" t="s">
        <v>222</v>
      </c>
    </row>
    <row r="1046" spans="1:30" s="8" customFormat="1" ht="36" x14ac:dyDescent="0.25">
      <c r="A1046" s="170">
        <v>819</v>
      </c>
      <c r="B1046" s="171" t="s">
        <v>224</v>
      </c>
      <c r="C1046" s="171" t="s">
        <v>44</v>
      </c>
      <c r="D1046" s="172" t="s">
        <v>225</v>
      </c>
      <c r="E1046" s="171" t="s">
        <v>249</v>
      </c>
      <c r="F1046" s="171" t="s">
        <v>138</v>
      </c>
      <c r="G1046" s="171" t="s">
        <v>226</v>
      </c>
      <c r="H1046" s="171" t="s">
        <v>226</v>
      </c>
      <c r="I1046" s="171" t="s">
        <v>138</v>
      </c>
      <c r="J1046" s="173">
        <v>2008</v>
      </c>
      <c r="K1046" s="174">
        <v>1079</v>
      </c>
      <c r="L1046" s="211"/>
      <c r="M1046" s="173" t="s">
        <v>139</v>
      </c>
      <c r="N1046" s="173">
        <v>3</v>
      </c>
      <c r="O1046" s="173">
        <v>1</v>
      </c>
      <c r="P1046" s="173">
        <v>1</v>
      </c>
      <c r="Q1046" s="173">
        <v>1</v>
      </c>
      <c r="R1046" s="173">
        <v>1</v>
      </c>
      <c r="S1046" s="175">
        <v>2800</v>
      </c>
      <c r="T1046" s="173">
        <v>50</v>
      </c>
      <c r="U1046" s="173">
        <v>0</v>
      </c>
      <c r="V1046" s="173">
        <v>0</v>
      </c>
      <c r="W1046" s="211"/>
      <c r="X1046" s="173">
        <v>1</v>
      </c>
      <c r="Y1046" s="175">
        <v>8900</v>
      </c>
      <c r="Z1046" s="174">
        <f>S1046*R1046*K1046*EXP(-Definitions!$E$4*tidycapex!V1046)*U1046</f>
        <v>0</v>
      </c>
      <c r="AA1046" s="174">
        <f>CEILING(Z1046/Definitions!$F$10,10)</f>
        <v>0</v>
      </c>
      <c r="AB1046" s="176">
        <v>0</v>
      </c>
      <c r="AC1046" s="177" t="s">
        <v>564</v>
      </c>
      <c r="AD1046" s="177" t="s">
        <v>565</v>
      </c>
    </row>
    <row r="1047" spans="1:30" s="8" customFormat="1" ht="96" x14ac:dyDescent="0.25">
      <c r="A1047" s="170">
        <v>820</v>
      </c>
      <c r="B1047" s="171" t="s">
        <v>233</v>
      </c>
      <c r="C1047" s="171" t="s">
        <v>44</v>
      </c>
      <c r="D1047" s="172" t="s">
        <v>225</v>
      </c>
      <c r="E1047" s="171" t="s">
        <v>249</v>
      </c>
      <c r="F1047" s="171" t="s">
        <v>138</v>
      </c>
      <c r="G1047" s="171" t="s">
        <v>364</v>
      </c>
      <c r="H1047" s="171" t="s">
        <v>364</v>
      </c>
      <c r="I1047" s="171" t="s">
        <v>138</v>
      </c>
      <c r="J1047" s="173">
        <v>2008</v>
      </c>
      <c r="K1047" s="174">
        <v>1</v>
      </c>
      <c r="L1047" s="211"/>
      <c r="M1047" s="173" t="s">
        <v>236</v>
      </c>
      <c r="N1047" s="173">
        <v>3</v>
      </c>
      <c r="O1047" s="173">
        <v>2</v>
      </c>
      <c r="P1047" s="173">
        <v>1</v>
      </c>
      <c r="Q1047" s="173">
        <v>5</v>
      </c>
      <c r="R1047" s="173">
        <v>1</v>
      </c>
      <c r="S1047" s="175">
        <v>1302200</v>
      </c>
      <c r="T1047" s="173">
        <v>0</v>
      </c>
      <c r="U1047" s="173">
        <v>1</v>
      </c>
      <c r="V1047" s="173">
        <v>0</v>
      </c>
      <c r="W1047" s="211"/>
      <c r="X1047" s="173">
        <v>0</v>
      </c>
      <c r="Y1047" s="175">
        <v>0</v>
      </c>
      <c r="Z1047" s="174">
        <f>S1047*R1047*K1047*EXP(-Definitions!$E$4*tidycapex!V1047)*U1047</f>
        <v>1302200</v>
      </c>
      <c r="AA1047" s="174">
        <f>CEILING(Z1047/Definitions!$F$10,10)</f>
        <v>25540</v>
      </c>
      <c r="AB1047" s="176">
        <v>1</v>
      </c>
      <c r="AC1047" s="177" t="s">
        <v>446</v>
      </c>
      <c r="AD1047" s="177" t="s">
        <v>633</v>
      </c>
    </row>
    <row r="1048" spans="1:30" s="8" customFormat="1" ht="24" x14ac:dyDescent="0.25">
      <c r="A1048" s="170">
        <v>821</v>
      </c>
      <c r="B1048" s="171" t="s">
        <v>238</v>
      </c>
      <c r="C1048" s="171" t="s">
        <v>44</v>
      </c>
      <c r="D1048" s="172" t="s">
        <v>236</v>
      </c>
      <c r="E1048" s="171" t="s">
        <v>249</v>
      </c>
      <c r="F1048" s="171" t="s">
        <v>138</v>
      </c>
      <c r="G1048" s="171" t="s">
        <v>239</v>
      </c>
      <c r="H1048" s="171" t="s">
        <v>524</v>
      </c>
      <c r="I1048" s="171" t="s">
        <v>138</v>
      </c>
      <c r="J1048" s="173">
        <v>2008</v>
      </c>
      <c r="K1048" s="174">
        <v>1</v>
      </c>
      <c r="L1048" s="211"/>
      <c r="M1048" s="173" t="s">
        <v>236</v>
      </c>
      <c r="N1048" s="173">
        <v>0</v>
      </c>
      <c r="O1048" s="173">
        <v>1</v>
      </c>
      <c r="P1048" s="173">
        <v>1</v>
      </c>
      <c r="Q1048" s="173">
        <v>9</v>
      </c>
      <c r="R1048" s="173">
        <v>1</v>
      </c>
      <c r="S1048" s="175">
        <v>1432400</v>
      </c>
      <c r="T1048" s="173">
        <v>0</v>
      </c>
      <c r="U1048" s="173">
        <v>1</v>
      </c>
      <c r="V1048" s="173">
        <v>0</v>
      </c>
      <c r="W1048" s="211"/>
      <c r="X1048" s="173">
        <v>0</v>
      </c>
      <c r="Y1048" s="175">
        <v>0</v>
      </c>
      <c r="Z1048" s="174">
        <f>S1048*R1048*K1048*EXP(-Definitions!$E$4*tidycapex!V1048)*U1048</f>
        <v>1432400</v>
      </c>
      <c r="AA1048" s="174">
        <f>CEILING(Z1048/Definitions!$F$10,10)</f>
        <v>28090</v>
      </c>
      <c r="AB1048" s="176">
        <v>1</v>
      </c>
      <c r="AC1048" s="177" t="s">
        <v>240</v>
      </c>
      <c r="AD1048" s="177" t="s">
        <v>241</v>
      </c>
    </row>
    <row r="1049" spans="1:30" s="8" customFormat="1" ht="36" x14ac:dyDescent="0.25">
      <c r="A1049" s="170">
        <v>822</v>
      </c>
      <c r="B1049" s="171" t="s">
        <v>242</v>
      </c>
      <c r="C1049" s="171" t="s">
        <v>44</v>
      </c>
      <c r="D1049" s="172" t="s">
        <v>236</v>
      </c>
      <c r="E1049" s="171" t="s">
        <v>249</v>
      </c>
      <c r="F1049" s="171" t="s">
        <v>138</v>
      </c>
      <c r="G1049" s="171" t="s">
        <v>243</v>
      </c>
      <c r="H1049" s="171" t="s">
        <v>524</v>
      </c>
      <c r="I1049" s="171" t="s">
        <v>138</v>
      </c>
      <c r="J1049" s="173">
        <v>2008</v>
      </c>
      <c r="K1049" s="174">
        <v>1</v>
      </c>
      <c r="L1049" s="211"/>
      <c r="M1049" s="173" t="s">
        <v>236</v>
      </c>
      <c r="N1049" s="173">
        <v>0</v>
      </c>
      <c r="O1049" s="173">
        <v>1</v>
      </c>
      <c r="P1049" s="173">
        <v>1</v>
      </c>
      <c r="Q1049" s="173">
        <v>9</v>
      </c>
      <c r="R1049" s="173">
        <v>1</v>
      </c>
      <c r="S1049" s="175">
        <v>1575600</v>
      </c>
      <c r="T1049" s="173">
        <v>0</v>
      </c>
      <c r="U1049" s="173">
        <v>1</v>
      </c>
      <c r="V1049" s="173">
        <v>0</v>
      </c>
      <c r="W1049" s="211"/>
      <c r="X1049" s="173">
        <v>0</v>
      </c>
      <c r="Y1049" s="175">
        <v>0</v>
      </c>
      <c r="Z1049" s="174">
        <f>S1049*R1049*K1049*EXP(-Definitions!$E$4*tidycapex!V1049)*U1049</f>
        <v>1575600</v>
      </c>
      <c r="AA1049" s="174">
        <f>CEILING(Z1049/Definitions!$F$10,10)</f>
        <v>30900</v>
      </c>
      <c r="AB1049" s="176">
        <v>1</v>
      </c>
      <c r="AC1049" s="177" t="s">
        <v>244</v>
      </c>
      <c r="AD1049" s="177" t="s">
        <v>567</v>
      </c>
    </row>
    <row r="1050" spans="1:30" s="8" customFormat="1" ht="48" x14ac:dyDescent="0.25">
      <c r="A1050" s="170">
        <v>823</v>
      </c>
      <c r="B1050" s="171" t="s">
        <v>245</v>
      </c>
      <c r="C1050" s="171" t="s">
        <v>44</v>
      </c>
      <c r="D1050" s="172" t="s">
        <v>236</v>
      </c>
      <c r="E1050" s="171" t="s">
        <v>249</v>
      </c>
      <c r="F1050" s="171" t="s">
        <v>138</v>
      </c>
      <c r="G1050" s="171" t="s">
        <v>246</v>
      </c>
      <c r="H1050" s="171" t="s">
        <v>524</v>
      </c>
      <c r="I1050" s="171" t="s">
        <v>138</v>
      </c>
      <c r="J1050" s="173">
        <v>2008</v>
      </c>
      <c r="K1050" s="174">
        <v>1</v>
      </c>
      <c r="L1050" s="211"/>
      <c r="M1050" s="173" t="s">
        <v>236</v>
      </c>
      <c r="N1050" s="173">
        <v>0</v>
      </c>
      <c r="O1050" s="173">
        <v>1</v>
      </c>
      <c r="P1050" s="173">
        <v>1</v>
      </c>
      <c r="Q1050" s="173">
        <v>9</v>
      </c>
      <c r="R1050" s="173">
        <v>1</v>
      </c>
      <c r="S1050" s="175">
        <v>866600</v>
      </c>
      <c r="T1050" s="173">
        <v>0</v>
      </c>
      <c r="U1050" s="173">
        <v>1</v>
      </c>
      <c r="V1050" s="173">
        <v>0</v>
      </c>
      <c r="W1050" s="211"/>
      <c r="X1050" s="173">
        <v>0</v>
      </c>
      <c r="Y1050" s="175">
        <v>0</v>
      </c>
      <c r="Z1050" s="174">
        <f>S1050*R1050*K1050*EXP(-Definitions!$E$4*tidycapex!V1050)*U1050</f>
        <v>866600</v>
      </c>
      <c r="AA1050" s="174">
        <f>CEILING(Z1050/Definitions!$F$10,10)</f>
        <v>17000</v>
      </c>
      <c r="AB1050" s="176">
        <v>1</v>
      </c>
      <c r="AC1050" s="177" t="s">
        <v>247</v>
      </c>
      <c r="AD1050" s="177" t="s">
        <v>568</v>
      </c>
    </row>
    <row r="1051" spans="1:30" s="8" customFormat="1" ht="24" x14ac:dyDescent="0.25">
      <c r="A1051" s="170">
        <v>824</v>
      </c>
      <c r="B1051" s="171" t="s">
        <v>193</v>
      </c>
      <c r="C1051" s="171" t="s">
        <v>56</v>
      </c>
      <c r="D1051" s="172">
        <v>2</v>
      </c>
      <c r="E1051" s="171" t="s">
        <v>249</v>
      </c>
      <c r="F1051" s="171" t="s">
        <v>142</v>
      </c>
      <c r="G1051" s="171" t="s">
        <v>195</v>
      </c>
      <c r="H1051" s="171" t="s">
        <v>196</v>
      </c>
      <c r="I1051" s="171" t="s">
        <v>142</v>
      </c>
      <c r="J1051" s="173">
        <v>2008</v>
      </c>
      <c r="K1051" s="174">
        <v>780</v>
      </c>
      <c r="L1051" s="211"/>
      <c r="M1051" s="173" t="s">
        <v>139</v>
      </c>
      <c r="N1051" s="173">
        <v>3</v>
      </c>
      <c r="O1051" s="173">
        <v>2</v>
      </c>
      <c r="P1051" s="173">
        <v>1</v>
      </c>
      <c r="Q1051" s="173">
        <v>5</v>
      </c>
      <c r="R1051" s="173">
        <v>1</v>
      </c>
      <c r="S1051" s="175">
        <v>300</v>
      </c>
      <c r="T1051" s="173">
        <v>10</v>
      </c>
      <c r="U1051" s="173">
        <v>1</v>
      </c>
      <c r="V1051" s="173">
        <v>0</v>
      </c>
      <c r="W1051" s="211"/>
      <c r="X1051" s="173">
        <v>0</v>
      </c>
      <c r="Y1051" s="211">
        <v>0</v>
      </c>
      <c r="Z1051" s="174">
        <f>S1051*R1051*K1051*EXP(-Definitions!$E$4*tidycapex!V1051)*U1051</f>
        <v>234000</v>
      </c>
      <c r="AA1051" s="174">
        <f>CEILING(Z1051/Definitions!$F$10,10)</f>
        <v>4590</v>
      </c>
      <c r="AB1051" s="176">
        <v>1</v>
      </c>
      <c r="AC1051" s="177" t="s">
        <v>540</v>
      </c>
      <c r="AD1051" s="177" t="s">
        <v>197</v>
      </c>
    </row>
    <row r="1052" spans="1:30" s="8" customFormat="1" ht="24" x14ac:dyDescent="0.25">
      <c r="A1052" s="170">
        <v>825</v>
      </c>
      <c r="B1052" s="171" t="s">
        <v>198</v>
      </c>
      <c r="C1052" s="171" t="s">
        <v>56</v>
      </c>
      <c r="D1052" s="172">
        <v>1</v>
      </c>
      <c r="E1052" s="171" t="s">
        <v>249</v>
      </c>
      <c r="F1052" s="171" t="s">
        <v>142</v>
      </c>
      <c r="G1052" s="171" t="s">
        <v>195</v>
      </c>
      <c r="H1052" s="171" t="s">
        <v>196</v>
      </c>
      <c r="I1052" s="171" t="s">
        <v>142</v>
      </c>
      <c r="J1052" s="173">
        <v>2008</v>
      </c>
      <c r="K1052" s="174">
        <v>780</v>
      </c>
      <c r="L1052" s="211"/>
      <c r="M1052" s="173" t="s">
        <v>139</v>
      </c>
      <c r="N1052" s="173">
        <v>3</v>
      </c>
      <c r="O1052" s="173">
        <v>2</v>
      </c>
      <c r="P1052" s="173">
        <v>1</v>
      </c>
      <c r="Q1052" s="173">
        <v>5</v>
      </c>
      <c r="R1052" s="173">
        <v>1</v>
      </c>
      <c r="S1052" s="175">
        <v>300</v>
      </c>
      <c r="T1052" s="173">
        <v>10</v>
      </c>
      <c r="U1052" s="173">
        <v>1</v>
      </c>
      <c r="V1052" s="173">
        <v>0</v>
      </c>
      <c r="W1052" s="211"/>
      <c r="X1052" s="173">
        <v>0</v>
      </c>
      <c r="Y1052" s="175">
        <v>0</v>
      </c>
      <c r="Z1052" s="174">
        <f>S1052*R1052*K1052*EXP(-Definitions!$E$4*tidycapex!V1052)*U1052</f>
        <v>234000</v>
      </c>
      <c r="AA1052" s="174">
        <f>CEILING(Z1052/Definitions!$F$10,10)</f>
        <v>4590</v>
      </c>
      <c r="AB1052" s="176">
        <v>1</v>
      </c>
      <c r="AC1052" s="177" t="s">
        <v>541</v>
      </c>
      <c r="AD1052" s="177" t="s">
        <v>197</v>
      </c>
    </row>
    <row r="1053" spans="1:30" s="8" customFormat="1" ht="24" x14ac:dyDescent="0.25">
      <c r="A1053" s="170">
        <v>826</v>
      </c>
      <c r="B1053" s="171" t="s">
        <v>202</v>
      </c>
      <c r="C1053" s="171" t="s">
        <v>56</v>
      </c>
      <c r="D1053" s="172">
        <v>2</v>
      </c>
      <c r="E1053" s="171" t="s">
        <v>249</v>
      </c>
      <c r="F1053" s="171" t="s">
        <v>142</v>
      </c>
      <c r="G1053" s="171" t="s">
        <v>195</v>
      </c>
      <c r="H1053" s="171" t="s">
        <v>196</v>
      </c>
      <c r="I1053" s="171" t="s">
        <v>142</v>
      </c>
      <c r="J1053" s="173">
        <v>2008</v>
      </c>
      <c r="K1053" s="174">
        <v>1566</v>
      </c>
      <c r="L1053" s="211"/>
      <c r="M1053" s="173" t="s">
        <v>139</v>
      </c>
      <c r="N1053" s="173">
        <v>3</v>
      </c>
      <c r="O1053" s="173">
        <v>2</v>
      </c>
      <c r="P1053" s="173">
        <v>1</v>
      </c>
      <c r="Q1053" s="173">
        <v>5</v>
      </c>
      <c r="R1053" s="173">
        <v>1</v>
      </c>
      <c r="S1053" s="175">
        <v>250</v>
      </c>
      <c r="T1053" s="173">
        <v>10</v>
      </c>
      <c r="U1053" s="173">
        <v>0</v>
      </c>
      <c r="V1053" s="173">
        <v>2</v>
      </c>
      <c r="W1053" s="211"/>
      <c r="X1053" s="173">
        <v>1</v>
      </c>
      <c r="Y1053" s="175">
        <v>9600</v>
      </c>
      <c r="Z1053" s="174">
        <f>S1053*R1053*K1053*EXP(-Definitions!$E$4*tidycapex!V1053)*U1053</f>
        <v>0</v>
      </c>
      <c r="AA1053" s="174">
        <f>CEILING(Z1053/Definitions!$F$10,10)</f>
        <v>0</v>
      </c>
      <c r="AB1053" s="176">
        <v>0</v>
      </c>
      <c r="AC1053" s="177" t="s">
        <v>359</v>
      </c>
      <c r="AD1053" s="177" t="s">
        <v>676</v>
      </c>
    </row>
    <row r="1054" spans="1:30" s="8" customFormat="1" ht="24" x14ac:dyDescent="0.25">
      <c r="A1054" s="170">
        <v>826</v>
      </c>
      <c r="B1054" s="171" t="s">
        <v>202</v>
      </c>
      <c r="C1054" s="171" t="s">
        <v>56</v>
      </c>
      <c r="D1054" s="172">
        <v>2</v>
      </c>
      <c r="E1054" s="171" t="s">
        <v>249</v>
      </c>
      <c r="F1054" s="171" t="s">
        <v>142</v>
      </c>
      <c r="G1054" s="171" t="s">
        <v>195</v>
      </c>
      <c r="H1054" s="171" t="s">
        <v>196</v>
      </c>
      <c r="I1054" s="171" t="s">
        <v>142</v>
      </c>
      <c r="J1054" s="173">
        <v>2008</v>
      </c>
      <c r="K1054" s="174">
        <v>1566</v>
      </c>
      <c r="L1054" s="211"/>
      <c r="M1054" s="173" t="s">
        <v>139</v>
      </c>
      <c r="N1054" s="173">
        <v>3</v>
      </c>
      <c r="O1054" s="173">
        <v>2</v>
      </c>
      <c r="P1054" s="173">
        <v>1</v>
      </c>
      <c r="Q1054" s="173">
        <v>5</v>
      </c>
      <c r="R1054" s="173">
        <v>1</v>
      </c>
      <c r="S1054" s="175">
        <v>250</v>
      </c>
      <c r="T1054" s="173">
        <v>10</v>
      </c>
      <c r="U1054" s="173">
        <v>1</v>
      </c>
      <c r="V1054" s="173">
        <v>0</v>
      </c>
      <c r="W1054" s="211"/>
      <c r="X1054" s="173">
        <v>0</v>
      </c>
      <c r="Y1054" s="175">
        <v>0</v>
      </c>
      <c r="Z1054" s="174">
        <f>S1054*R1054*K1054*EXP(-Definitions!$E$4*tidycapex!V1054)*U1054</f>
        <v>391500</v>
      </c>
      <c r="AA1054" s="174">
        <f>CEILING(Z1054/Definitions!$F$10,10)</f>
        <v>7680</v>
      </c>
      <c r="AB1054" s="176">
        <v>1</v>
      </c>
      <c r="AC1054" s="177" t="s">
        <v>359</v>
      </c>
      <c r="AD1054" s="177" t="s">
        <v>360</v>
      </c>
    </row>
    <row r="1055" spans="1:30" s="8" customFormat="1" ht="15" x14ac:dyDescent="0.25">
      <c r="A1055" s="170">
        <v>826</v>
      </c>
      <c r="B1055" s="171" t="s">
        <v>202</v>
      </c>
      <c r="C1055" s="171" t="s">
        <v>56</v>
      </c>
      <c r="D1055" s="172">
        <v>2</v>
      </c>
      <c r="E1055" s="171" t="s">
        <v>249</v>
      </c>
      <c r="F1055" s="171" t="s">
        <v>142</v>
      </c>
      <c r="G1055" s="171" t="s">
        <v>195</v>
      </c>
      <c r="H1055" s="171" t="s">
        <v>196</v>
      </c>
      <c r="I1055" s="171" t="s">
        <v>142</v>
      </c>
      <c r="J1055" s="173">
        <v>2008</v>
      </c>
      <c r="K1055" s="174">
        <v>1566</v>
      </c>
      <c r="L1055" s="211"/>
      <c r="M1055" s="173" t="s">
        <v>139</v>
      </c>
      <c r="N1055" s="173">
        <v>0</v>
      </c>
      <c r="O1055" s="173">
        <v>1</v>
      </c>
      <c r="P1055" s="173">
        <v>1</v>
      </c>
      <c r="Q1055" s="173">
        <v>8</v>
      </c>
      <c r="R1055" s="173">
        <v>1</v>
      </c>
      <c r="S1055" s="175">
        <v>250</v>
      </c>
      <c r="T1055" s="173">
        <v>10</v>
      </c>
      <c r="U1055" s="173">
        <v>1</v>
      </c>
      <c r="V1055" s="173">
        <v>10</v>
      </c>
      <c r="W1055" s="211"/>
      <c r="X1055" s="173">
        <v>0</v>
      </c>
      <c r="Y1055" s="175">
        <v>0</v>
      </c>
      <c r="Z1055" s="174">
        <f>S1055*R1055*K1055*EXP(-Definitions!$E$4*tidycapex!V1055)*U1055</f>
        <v>391500</v>
      </c>
      <c r="AA1055" s="174">
        <f>CEILING(Z1055/Definitions!$F$10,10)</f>
        <v>7680</v>
      </c>
      <c r="AB1055" s="176">
        <v>1</v>
      </c>
      <c r="AC1055" s="177" t="s">
        <v>201</v>
      </c>
      <c r="AD1055" s="177" t="s">
        <v>203</v>
      </c>
    </row>
    <row r="1056" spans="1:30" s="8" customFormat="1" ht="15" x14ac:dyDescent="0.25">
      <c r="A1056" s="170">
        <v>826</v>
      </c>
      <c r="B1056" s="171" t="s">
        <v>202</v>
      </c>
      <c r="C1056" s="171" t="s">
        <v>56</v>
      </c>
      <c r="D1056" s="172">
        <v>2</v>
      </c>
      <c r="E1056" s="171" t="s">
        <v>249</v>
      </c>
      <c r="F1056" s="171" t="s">
        <v>142</v>
      </c>
      <c r="G1056" s="171" t="s">
        <v>195</v>
      </c>
      <c r="H1056" s="171" t="s">
        <v>196</v>
      </c>
      <c r="I1056" s="171" t="s">
        <v>142</v>
      </c>
      <c r="J1056" s="173">
        <v>2008</v>
      </c>
      <c r="K1056" s="174">
        <v>1566</v>
      </c>
      <c r="L1056" s="211"/>
      <c r="M1056" s="173" t="s">
        <v>139</v>
      </c>
      <c r="N1056" s="173">
        <v>0</v>
      </c>
      <c r="O1056" s="173">
        <v>1</v>
      </c>
      <c r="P1056" s="173">
        <v>1</v>
      </c>
      <c r="Q1056" s="173">
        <v>8</v>
      </c>
      <c r="R1056" s="173">
        <v>1</v>
      </c>
      <c r="S1056" s="175">
        <v>250</v>
      </c>
      <c r="T1056" s="173">
        <v>10</v>
      </c>
      <c r="U1056" s="173">
        <v>1</v>
      </c>
      <c r="V1056" s="173">
        <v>20</v>
      </c>
      <c r="W1056" s="211"/>
      <c r="X1056" s="173">
        <v>0</v>
      </c>
      <c r="Y1056" s="175">
        <v>0</v>
      </c>
      <c r="Z1056" s="174">
        <f>S1056*R1056*K1056*EXP(-Definitions!$E$4*tidycapex!V1056)*U1056</f>
        <v>391500</v>
      </c>
      <c r="AA1056" s="174">
        <f>CEILING(Z1056/Definitions!$F$10,10)</f>
        <v>7680</v>
      </c>
      <c r="AB1056" s="176">
        <v>1</v>
      </c>
      <c r="AC1056" s="177" t="s">
        <v>201</v>
      </c>
      <c r="AD1056" s="177" t="s">
        <v>203</v>
      </c>
    </row>
    <row r="1057" spans="1:30" s="8" customFormat="1" ht="24" x14ac:dyDescent="0.25">
      <c r="A1057" s="170">
        <v>827</v>
      </c>
      <c r="B1057" s="171" t="s">
        <v>204</v>
      </c>
      <c r="C1057" s="171" t="s">
        <v>56</v>
      </c>
      <c r="D1057" s="172">
        <v>1</v>
      </c>
      <c r="E1057" s="171" t="s">
        <v>249</v>
      </c>
      <c r="F1057" s="171" t="s">
        <v>142</v>
      </c>
      <c r="G1057" s="171" t="s">
        <v>195</v>
      </c>
      <c r="H1057" s="171" t="s">
        <v>196</v>
      </c>
      <c r="I1057" s="171" t="s">
        <v>142</v>
      </c>
      <c r="J1057" s="173">
        <v>2008</v>
      </c>
      <c r="K1057" s="174">
        <v>1566</v>
      </c>
      <c r="L1057" s="211"/>
      <c r="M1057" s="173" t="s">
        <v>139</v>
      </c>
      <c r="N1057" s="173">
        <v>3</v>
      </c>
      <c r="O1057" s="173">
        <v>2</v>
      </c>
      <c r="P1057" s="173">
        <v>1</v>
      </c>
      <c r="Q1057" s="173">
        <v>5</v>
      </c>
      <c r="R1057" s="173">
        <v>1</v>
      </c>
      <c r="S1057" s="175">
        <v>250</v>
      </c>
      <c r="T1057" s="173">
        <v>10</v>
      </c>
      <c r="U1057" s="173">
        <v>1</v>
      </c>
      <c r="V1057" s="173">
        <v>0</v>
      </c>
      <c r="W1057" s="211"/>
      <c r="X1057" s="173">
        <v>0</v>
      </c>
      <c r="Y1057" s="211">
        <v>0</v>
      </c>
      <c r="Z1057" s="174">
        <f>S1057*R1057*K1057*EXP(-Definitions!$E$4*tidycapex!V1057)*U1057</f>
        <v>391500</v>
      </c>
      <c r="AA1057" s="174">
        <f>CEILING(Z1057/Definitions!$F$10,10)</f>
        <v>7680</v>
      </c>
      <c r="AB1057" s="176">
        <v>1</v>
      </c>
      <c r="AC1057" s="177" t="s">
        <v>359</v>
      </c>
      <c r="AD1057" s="177" t="s">
        <v>360</v>
      </c>
    </row>
    <row r="1058" spans="1:30" s="8" customFormat="1" ht="15" x14ac:dyDescent="0.25">
      <c r="A1058" s="170">
        <v>827</v>
      </c>
      <c r="B1058" s="171" t="s">
        <v>204</v>
      </c>
      <c r="C1058" s="171" t="s">
        <v>56</v>
      </c>
      <c r="D1058" s="172">
        <v>1</v>
      </c>
      <c r="E1058" s="171" t="s">
        <v>249</v>
      </c>
      <c r="F1058" s="171" t="s">
        <v>142</v>
      </c>
      <c r="G1058" s="171" t="s">
        <v>195</v>
      </c>
      <c r="H1058" s="171" t="s">
        <v>196</v>
      </c>
      <c r="I1058" s="171" t="s">
        <v>142</v>
      </c>
      <c r="J1058" s="173">
        <v>2008</v>
      </c>
      <c r="K1058" s="174">
        <v>1566</v>
      </c>
      <c r="L1058" s="211"/>
      <c r="M1058" s="173" t="s">
        <v>139</v>
      </c>
      <c r="N1058" s="173">
        <v>0</v>
      </c>
      <c r="O1058" s="173">
        <v>1</v>
      </c>
      <c r="P1058" s="173">
        <v>1</v>
      </c>
      <c r="Q1058" s="173">
        <v>8</v>
      </c>
      <c r="R1058" s="173">
        <v>1</v>
      </c>
      <c r="S1058" s="175">
        <v>250</v>
      </c>
      <c r="T1058" s="173">
        <v>10</v>
      </c>
      <c r="U1058" s="173">
        <v>1</v>
      </c>
      <c r="V1058" s="173">
        <v>10</v>
      </c>
      <c r="W1058" s="211"/>
      <c r="X1058" s="173">
        <v>0</v>
      </c>
      <c r="Y1058" s="175">
        <v>0</v>
      </c>
      <c r="Z1058" s="174">
        <f>S1058*R1058*K1058*EXP(-Definitions!$E$4*tidycapex!V1058)*U1058</f>
        <v>391500</v>
      </c>
      <c r="AA1058" s="174">
        <f>CEILING(Z1058/Definitions!$F$10,10)</f>
        <v>7680</v>
      </c>
      <c r="AB1058" s="176">
        <v>1</v>
      </c>
      <c r="AC1058" s="177" t="s">
        <v>201</v>
      </c>
      <c r="AD1058" s="177" t="s">
        <v>203</v>
      </c>
    </row>
    <row r="1059" spans="1:30" s="8" customFormat="1" ht="15" x14ac:dyDescent="0.25">
      <c r="A1059" s="170">
        <v>827</v>
      </c>
      <c r="B1059" s="171" t="s">
        <v>204</v>
      </c>
      <c r="C1059" s="171" t="s">
        <v>56</v>
      </c>
      <c r="D1059" s="172">
        <v>1</v>
      </c>
      <c r="E1059" s="171" t="s">
        <v>249</v>
      </c>
      <c r="F1059" s="171" t="s">
        <v>142</v>
      </c>
      <c r="G1059" s="171" t="s">
        <v>195</v>
      </c>
      <c r="H1059" s="171" t="s">
        <v>196</v>
      </c>
      <c r="I1059" s="171" t="s">
        <v>142</v>
      </c>
      <c r="J1059" s="173">
        <v>2008</v>
      </c>
      <c r="K1059" s="174">
        <v>1566</v>
      </c>
      <c r="L1059" s="211"/>
      <c r="M1059" s="173" t="s">
        <v>139</v>
      </c>
      <c r="N1059" s="173">
        <v>0</v>
      </c>
      <c r="O1059" s="173">
        <v>1</v>
      </c>
      <c r="P1059" s="173">
        <v>1</v>
      </c>
      <c r="Q1059" s="173">
        <v>8</v>
      </c>
      <c r="R1059" s="173">
        <v>1</v>
      </c>
      <c r="S1059" s="175">
        <v>250</v>
      </c>
      <c r="T1059" s="173">
        <v>10</v>
      </c>
      <c r="U1059" s="173">
        <v>1</v>
      </c>
      <c r="V1059" s="173">
        <v>20</v>
      </c>
      <c r="W1059" s="211"/>
      <c r="X1059" s="173">
        <v>0</v>
      </c>
      <c r="Y1059" s="175">
        <v>0</v>
      </c>
      <c r="Z1059" s="174">
        <f>S1059*R1059*K1059*EXP(-Definitions!$E$4*tidycapex!V1059)*U1059</f>
        <v>391500</v>
      </c>
      <c r="AA1059" s="174">
        <f>CEILING(Z1059/Definitions!$F$10,10)</f>
        <v>7680</v>
      </c>
      <c r="AB1059" s="176">
        <v>1</v>
      </c>
      <c r="AC1059" s="177" t="s">
        <v>201</v>
      </c>
      <c r="AD1059" s="177" t="s">
        <v>203</v>
      </c>
    </row>
    <row r="1060" spans="1:30" s="8" customFormat="1" ht="24" x14ac:dyDescent="0.25">
      <c r="A1060" s="170">
        <v>828</v>
      </c>
      <c r="B1060" s="171" t="s">
        <v>206</v>
      </c>
      <c r="C1060" s="171" t="s">
        <v>56</v>
      </c>
      <c r="D1060" s="172">
        <v>2</v>
      </c>
      <c r="E1060" s="171" t="s">
        <v>249</v>
      </c>
      <c r="F1060" s="171" t="s">
        <v>142</v>
      </c>
      <c r="G1060" s="171" t="s">
        <v>195</v>
      </c>
      <c r="H1060" s="171" t="s">
        <v>196</v>
      </c>
      <c r="I1060" s="171" t="s">
        <v>142</v>
      </c>
      <c r="J1060" s="173">
        <v>2008</v>
      </c>
      <c r="K1060" s="174">
        <v>780</v>
      </c>
      <c r="L1060" s="211"/>
      <c r="M1060" s="173" t="s">
        <v>139</v>
      </c>
      <c r="N1060" s="173">
        <v>3</v>
      </c>
      <c r="O1060" s="173">
        <v>1</v>
      </c>
      <c r="P1060" s="173">
        <v>1</v>
      </c>
      <c r="Q1060" s="173">
        <v>8</v>
      </c>
      <c r="R1060" s="173">
        <v>1</v>
      </c>
      <c r="S1060" s="175">
        <v>600</v>
      </c>
      <c r="T1060" s="173">
        <v>15</v>
      </c>
      <c r="U1060" s="173">
        <v>1</v>
      </c>
      <c r="V1060" s="173">
        <v>3</v>
      </c>
      <c r="W1060" s="211"/>
      <c r="X1060" s="173">
        <v>0</v>
      </c>
      <c r="Y1060" s="175">
        <v>0</v>
      </c>
      <c r="Z1060" s="174">
        <f>S1060*R1060*K1060*EXP(-Definitions!$E$4*tidycapex!V1060)*U1060</f>
        <v>468000</v>
      </c>
      <c r="AA1060" s="174">
        <f>CEILING(Z1060/Definitions!$F$10,10)</f>
        <v>9180</v>
      </c>
      <c r="AB1060" s="176">
        <v>1</v>
      </c>
      <c r="AC1060" s="177" t="s">
        <v>418</v>
      </c>
      <c r="AD1060" s="177" t="s">
        <v>419</v>
      </c>
    </row>
    <row r="1061" spans="1:30" s="8" customFormat="1" ht="15" x14ac:dyDescent="0.25">
      <c r="A1061" s="170">
        <v>828</v>
      </c>
      <c r="B1061" s="171" t="s">
        <v>206</v>
      </c>
      <c r="C1061" s="171" t="s">
        <v>56</v>
      </c>
      <c r="D1061" s="172">
        <v>2</v>
      </c>
      <c r="E1061" s="171" t="s">
        <v>249</v>
      </c>
      <c r="F1061" s="171" t="s">
        <v>142</v>
      </c>
      <c r="G1061" s="171" t="s">
        <v>195</v>
      </c>
      <c r="H1061" s="171" t="s">
        <v>196</v>
      </c>
      <c r="I1061" s="171" t="s">
        <v>142</v>
      </c>
      <c r="J1061" s="173">
        <v>2008</v>
      </c>
      <c r="K1061" s="174">
        <v>780</v>
      </c>
      <c r="L1061" s="211"/>
      <c r="M1061" s="173" t="s">
        <v>139</v>
      </c>
      <c r="N1061" s="173">
        <v>0</v>
      </c>
      <c r="O1061" s="173">
        <v>1</v>
      </c>
      <c r="P1061" s="173">
        <v>1</v>
      </c>
      <c r="Q1061" s="173">
        <v>8</v>
      </c>
      <c r="R1061" s="173">
        <v>1</v>
      </c>
      <c r="S1061" s="175">
        <v>600</v>
      </c>
      <c r="T1061" s="173">
        <v>15</v>
      </c>
      <c r="U1061" s="173">
        <v>1</v>
      </c>
      <c r="V1061" s="173">
        <v>16</v>
      </c>
      <c r="W1061" s="211"/>
      <c r="X1061" s="173">
        <v>0</v>
      </c>
      <c r="Y1061" s="175">
        <v>0</v>
      </c>
      <c r="Z1061" s="174">
        <f>S1061*R1061*K1061*EXP(-Definitions!$E$4*tidycapex!V1061)*U1061</f>
        <v>468000</v>
      </c>
      <c r="AA1061" s="174">
        <f>CEILING(Z1061/Definitions!$F$10,10)</f>
        <v>9180</v>
      </c>
      <c r="AB1061" s="176">
        <v>1</v>
      </c>
      <c r="AC1061" s="177" t="s">
        <v>208</v>
      </c>
      <c r="AD1061" s="177" t="s">
        <v>361</v>
      </c>
    </row>
    <row r="1062" spans="1:30" s="8" customFormat="1" ht="60" x14ac:dyDescent="0.25">
      <c r="A1062" s="170">
        <v>829</v>
      </c>
      <c r="B1062" s="171" t="s">
        <v>320</v>
      </c>
      <c r="C1062" s="171" t="s">
        <v>56</v>
      </c>
      <c r="D1062" s="172">
        <v>2</v>
      </c>
      <c r="E1062" s="171" t="s">
        <v>249</v>
      </c>
      <c r="F1062" s="171" t="s">
        <v>142</v>
      </c>
      <c r="G1062" s="171" t="s">
        <v>211</v>
      </c>
      <c r="H1062" s="171" t="s">
        <v>212</v>
      </c>
      <c r="I1062" s="171" t="s">
        <v>142</v>
      </c>
      <c r="J1062" s="173">
        <v>2008</v>
      </c>
      <c r="K1062" s="174">
        <v>39</v>
      </c>
      <c r="L1062" s="211"/>
      <c r="M1062" s="173" t="s">
        <v>321</v>
      </c>
      <c r="N1062" s="173">
        <v>3</v>
      </c>
      <c r="O1062" s="173">
        <v>1</v>
      </c>
      <c r="P1062" s="173">
        <v>1</v>
      </c>
      <c r="Q1062" s="173">
        <v>5</v>
      </c>
      <c r="R1062" s="173">
        <v>1</v>
      </c>
      <c r="S1062" s="175">
        <v>138000</v>
      </c>
      <c r="T1062" s="173">
        <v>10</v>
      </c>
      <c r="U1062" s="173">
        <v>1</v>
      </c>
      <c r="V1062" s="173">
        <v>5</v>
      </c>
      <c r="W1062" s="211"/>
      <c r="X1062" s="173">
        <v>0</v>
      </c>
      <c r="Y1062" s="175">
        <v>0</v>
      </c>
      <c r="Z1062" s="174">
        <f>S1062*R1062*K1062*EXP(-Definitions!$E$4*tidycapex!V1062)*U1062</f>
        <v>5382000</v>
      </c>
      <c r="AA1062" s="174">
        <f>CEILING(Z1062/Definitions!$F$10,10)</f>
        <v>105530</v>
      </c>
      <c r="AB1062" s="176">
        <v>2</v>
      </c>
      <c r="AC1062" s="177" t="s">
        <v>322</v>
      </c>
      <c r="AD1062" s="177" t="s">
        <v>363</v>
      </c>
    </row>
    <row r="1063" spans="1:30" s="8" customFormat="1" ht="24" x14ac:dyDescent="0.25">
      <c r="A1063" s="170">
        <v>829</v>
      </c>
      <c r="B1063" s="171" t="s">
        <v>320</v>
      </c>
      <c r="C1063" s="171" t="s">
        <v>56</v>
      </c>
      <c r="D1063" s="172">
        <v>2</v>
      </c>
      <c r="E1063" s="171" t="s">
        <v>249</v>
      </c>
      <c r="F1063" s="171" t="s">
        <v>142</v>
      </c>
      <c r="G1063" s="171" t="s">
        <v>211</v>
      </c>
      <c r="H1063" s="171" t="s">
        <v>212</v>
      </c>
      <c r="I1063" s="171" t="s">
        <v>142</v>
      </c>
      <c r="J1063" s="173">
        <v>2008</v>
      </c>
      <c r="K1063" s="174">
        <v>39</v>
      </c>
      <c r="L1063" s="211"/>
      <c r="M1063" s="173" t="s">
        <v>321</v>
      </c>
      <c r="N1063" s="173">
        <v>0</v>
      </c>
      <c r="O1063" s="173">
        <v>1</v>
      </c>
      <c r="P1063" s="173">
        <v>1</v>
      </c>
      <c r="Q1063" s="173">
        <v>8</v>
      </c>
      <c r="R1063" s="173">
        <v>1</v>
      </c>
      <c r="S1063" s="175">
        <v>138000</v>
      </c>
      <c r="T1063" s="173">
        <v>10</v>
      </c>
      <c r="U1063" s="173">
        <v>1</v>
      </c>
      <c r="V1063" s="173">
        <v>15</v>
      </c>
      <c r="W1063" s="211"/>
      <c r="X1063" s="173">
        <v>0</v>
      </c>
      <c r="Y1063" s="211">
        <v>0</v>
      </c>
      <c r="Z1063" s="174">
        <f>S1063*R1063*K1063*EXP(-Definitions!$E$4*tidycapex!V1063)*U1063</f>
        <v>5382000</v>
      </c>
      <c r="AA1063" s="174">
        <f>CEILING(Z1063/Definitions!$F$10,10)</f>
        <v>105530</v>
      </c>
      <c r="AB1063" s="176">
        <v>2</v>
      </c>
      <c r="AC1063" s="177" t="s">
        <v>215</v>
      </c>
      <c r="AD1063" s="177" t="s">
        <v>324</v>
      </c>
    </row>
    <row r="1064" spans="1:30" s="8" customFormat="1" ht="24" x14ac:dyDescent="0.25">
      <c r="A1064" s="170">
        <v>829</v>
      </c>
      <c r="B1064" s="171" t="s">
        <v>320</v>
      </c>
      <c r="C1064" s="171" t="s">
        <v>56</v>
      </c>
      <c r="D1064" s="172">
        <v>2</v>
      </c>
      <c r="E1064" s="171" t="s">
        <v>249</v>
      </c>
      <c r="F1064" s="171" t="s">
        <v>142</v>
      </c>
      <c r="G1064" s="171" t="s">
        <v>211</v>
      </c>
      <c r="H1064" s="171" t="s">
        <v>212</v>
      </c>
      <c r="I1064" s="171" t="s">
        <v>142</v>
      </c>
      <c r="J1064" s="173">
        <v>2008</v>
      </c>
      <c r="K1064" s="174">
        <v>39</v>
      </c>
      <c r="L1064" s="211"/>
      <c r="M1064" s="173" t="s">
        <v>321</v>
      </c>
      <c r="N1064" s="173">
        <v>0</v>
      </c>
      <c r="O1064" s="173">
        <v>1</v>
      </c>
      <c r="P1064" s="173">
        <v>1</v>
      </c>
      <c r="Q1064" s="173">
        <v>8</v>
      </c>
      <c r="R1064" s="173">
        <v>1</v>
      </c>
      <c r="S1064" s="175">
        <v>138000</v>
      </c>
      <c r="T1064" s="173">
        <v>10</v>
      </c>
      <c r="U1064" s="173">
        <v>1</v>
      </c>
      <c r="V1064" s="173">
        <v>25</v>
      </c>
      <c r="W1064" s="211"/>
      <c r="X1064" s="173">
        <v>0</v>
      </c>
      <c r="Y1064" s="175">
        <v>0</v>
      </c>
      <c r="Z1064" s="174">
        <f>S1064*R1064*K1064*EXP(-Definitions!$E$4*tidycapex!V1064)*U1064</f>
        <v>5382000</v>
      </c>
      <c r="AA1064" s="174">
        <f>CEILING(Z1064/Definitions!$F$10,10)</f>
        <v>105530</v>
      </c>
      <c r="AB1064" s="176">
        <v>2</v>
      </c>
      <c r="AC1064" s="177" t="s">
        <v>215</v>
      </c>
      <c r="AD1064" s="177" t="s">
        <v>324</v>
      </c>
    </row>
    <row r="1065" spans="1:30" s="8" customFormat="1" ht="60" x14ac:dyDescent="0.25">
      <c r="A1065" s="170">
        <v>830</v>
      </c>
      <c r="B1065" s="171" t="s">
        <v>560</v>
      </c>
      <c r="C1065" s="171" t="s">
        <v>56</v>
      </c>
      <c r="D1065" s="172">
        <v>2</v>
      </c>
      <c r="E1065" s="171" t="s">
        <v>249</v>
      </c>
      <c r="F1065" s="171" t="s">
        <v>142</v>
      </c>
      <c r="G1065" s="171" t="s">
        <v>217</v>
      </c>
      <c r="H1065" s="171" t="s">
        <v>218</v>
      </c>
      <c r="I1065" s="171" t="s">
        <v>142</v>
      </c>
      <c r="J1065" s="173">
        <v>2008</v>
      </c>
      <c r="K1065" s="174">
        <v>780</v>
      </c>
      <c r="L1065" s="211"/>
      <c r="M1065" s="173" t="s">
        <v>139</v>
      </c>
      <c r="N1065" s="173">
        <v>3</v>
      </c>
      <c r="O1065" s="173">
        <v>2</v>
      </c>
      <c r="P1065" s="173">
        <v>1</v>
      </c>
      <c r="Q1065" s="173">
        <v>5</v>
      </c>
      <c r="R1065" s="173">
        <v>1</v>
      </c>
      <c r="S1065" s="175">
        <v>1000</v>
      </c>
      <c r="T1065" s="173">
        <v>25</v>
      </c>
      <c r="U1065" s="173">
        <v>1</v>
      </c>
      <c r="V1065" s="173">
        <v>0</v>
      </c>
      <c r="W1065" s="211"/>
      <c r="X1065" s="173">
        <v>0</v>
      </c>
      <c r="Y1065" s="175">
        <v>0</v>
      </c>
      <c r="Z1065" s="174">
        <f>S1065*R1065*K1065*EXP(-Definitions!$E$4*tidycapex!V1065)*U1065</f>
        <v>780000</v>
      </c>
      <c r="AA1065" s="174">
        <f>CEILING(Z1065/Definitions!$F$10,10)</f>
        <v>15300</v>
      </c>
      <c r="AB1065" s="176">
        <v>2</v>
      </c>
      <c r="AC1065" s="177" t="s">
        <v>219</v>
      </c>
      <c r="AD1065" s="177" t="s">
        <v>220</v>
      </c>
    </row>
    <row r="1066" spans="1:30" s="8" customFormat="1" ht="72" x14ac:dyDescent="0.25">
      <c r="A1066" s="170">
        <v>831</v>
      </c>
      <c r="B1066" s="171" t="s">
        <v>221</v>
      </c>
      <c r="C1066" s="171" t="s">
        <v>56</v>
      </c>
      <c r="D1066" s="172">
        <v>2</v>
      </c>
      <c r="E1066" s="171" t="s">
        <v>249</v>
      </c>
      <c r="F1066" s="171" t="s">
        <v>142</v>
      </c>
      <c r="G1066" s="171" t="s">
        <v>217</v>
      </c>
      <c r="H1066" s="171" t="s">
        <v>218</v>
      </c>
      <c r="I1066" s="171" t="s">
        <v>142</v>
      </c>
      <c r="J1066" s="173">
        <v>2008</v>
      </c>
      <c r="K1066" s="174">
        <v>780</v>
      </c>
      <c r="L1066" s="211"/>
      <c r="M1066" s="173" t="s">
        <v>139</v>
      </c>
      <c r="N1066" s="173">
        <v>3</v>
      </c>
      <c r="O1066" s="173">
        <v>2</v>
      </c>
      <c r="P1066" s="173">
        <v>1</v>
      </c>
      <c r="Q1066" s="173">
        <v>5</v>
      </c>
      <c r="R1066" s="173">
        <v>1</v>
      </c>
      <c r="S1066" s="175">
        <v>2000</v>
      </c>
      <c r="T1066" s="173">
        <v>25</v>
      </c>
      <c r="U1066" s="173">
        <v>1</v>
      </c>
      <c r="V1066" s="173">
        <v>0</v>
      </c>
      <c r="W1066" s="211"/>
      <c r="X1066" s="173">
        <v>0</v>
      </c>
      <c r="Y1066" s="175">
        <v>0</v>
      </c>
      <c r="Z1066" s="174">
        <f>S1066*R1066*K1066*EXP(-Definitions!$E$4*tidycapex!V1066)*U1066</f>
        <v>1560000</v>
      </c>
      <c r="AA1066" s="174">
        <f>CEILING(Z1066/Definitions!$F$10,10)</f>
        <v>30590</v>
      </c>
      <c r="AB1066" s="176">
        <v>2</v>
      </c>
      <c r="AC1066" s="177" t="s">
        <v>552</v>
      </c>
      <c r="AD1066" s="177" t="s">
        <v>222</v>
      </c>
    </row>
    <row r="1067" spans="1:30" s="8" customFormat="1" ht="36" x14ac:dyDescent="0.25">
      <c r="A1067" s="170">
        <v>832</v>
      </c>
      <c r="B1067" s="171" t="s">
        <v>224</v>
      </c>
      <c r="C1067" s="171" t="s">
        <v>56</v>
      </c>
      <c r="D1067" s="172" t="s">
        <v>225</v>
      </c>
      <c r="E1067" s="171" t="s">
        <v>249</v>
      </c>
      <c r="F1067" s="171" t="s">
        <v>142</v>
      </c>
      <c r="G1067" s="171" t="s">
        <v>226</v>
      </c>
      <c r="H1067" s="171" t="s">
        <v>226</v>
      </c>
      <c r="I1067" s="171" t="s">
        <v>142</v>
      </c>
      <c r="J1067" s="173">
        <v>2008</v>
      </c>
      <c r="K1067" s="174">
        <v>780</v>
      </c>
      <c r="L1067" s="211"/>
      <c r="M1067" s="173" t="s">
        <v>139</v>
      </c>
      <c r="N1067" s="173">
        <v>3</v>
      </c>
      <c r="O1067" s="173">
        <v>1</v>
      </c>
      <c r="P1067" s="173">
        <v>1</v>
      </c>
      <c r="Q1067" s="173">
        <v>1</v>
      </c>
      <c r="R1067" s="173">
        <v>1</v>
      </c>
      <c r="S1067" s="175">
        <v>2800</v>
      </c>
      <c r="T1067" s="173">
        <v>50</v>
      </c>
      <c r="U1067" s="173">
        <v>0</v>
      </c>
      <c r="V1067" s="173">
        <v>0</v>
      </c>
      <c r="W1067" s="211"/>
      <c r="X1067" s="173">
        <v>1</v>
      </c>
      <c r="Y1067" s="175">
        <v>6100</v>
      </c>
      <c r="Z1067" s="174">
        <f>S1067*R1067*K1067*EXP(-Definitions!$E$4*tidycapex!V1067)*U1067</f>
        <v>0</v>
      </c>
      <c r="AA1067" s="174">
        <f>CEILING(Z1067/Definitions!$F$10,10)</f>
        <v>0</v>
      </c>
      <c r="AB1067" s="176">
        <v>0</v>
      </c>
      <c r="AC1067" s="177" t="s">
        <v>564</v>
      </c>
      <c r="AD1067" s="177" t="s">
        <v>565</v>
      </c>
    </row>
    <row r="1068" spans="1:30" s="8" customFormat="1" ht="96" x14ac:dyDescent="0.25">
      <c r="A1068" s="170">
        <v>833</v>
      </c>
      <c r="B1068" s="171" t="s">
        <v>233</v>
      </c>
      <c r="C1068" s="171" t="s">
        <v>56</v>
      </c>
      <c r="D1068" s="172" t="s">
        <v>225</v>
      </c>
      <c r="E1068" s="171" t="s">
        <v>249</v>
      </c>
      <c r="F1068" s="171" t="s">
        <v>142</v>
      </c>
      <c r="G1068" s="171" t="s">
        <v>364</v>
      </c>
      <c r="H1068" s="171" t="s">
        <v>364</v>
      </c>
      <c r="I1068" s="171" t="s">
        <v>142</v>
      </c>
      <c r="J1068" s="173">
        <v>2008</v>
      </c>
      <c r="K1068" s="174">
        <v>1</v>
      </c>
      <c r="L1068" s="211"/>
      <c r="M1068" s="173" t="s">
        <v>236</v>
      </c>
      <c r="N1068" s="173">
        <v>3</v>
      </c>
      <c r="O1068" s="173">
        <v>2</v>
      </c>
      <c r="P1068" s="173">
        <v>1</v>
      </c>
      <c r="Q1068" s="173">
        <v>5</v>
      </c>
      <c r="R1068" s="173">
        <v>1</v>
      </c>
      <c r="S1068" s="175">
        <v>944100</v>
      </c>
      <c r="T1068" s="173">
        <v>0</v>
      </c>
      <c r="U1068" s="173">
        <v>1</v>
      </c>
      <c r="V1068" s="173">
        <v>0</v>
      </c>
      <c r="W1068" s="211"/>
      <c r="X1068" s="173">
        <v>0</v>
      </c>
      <c r="Y1068" s="175">
        <v>0</v>
      </c>
      <c r="Z1068" s="174">
        <f>S1068*R1068*K1068*EXP(-Definitions!$E$4*tidycapex!V1068)*U1068</f>
        <v>944100</v>
      </c>
      <c r="AA1068" s="174">
        <f>CEILING(Z1068/Definitions!$F$10,10)</f>
        <v>18520</v>
      </c>
      <c r="AB1068" s="176">
        <v>1</v>
      </c>
      <c r="AC1068" s="177" t="s">
        <v>446</v>
      </c>
      <c r="AD1068" s="177" t="s">
        <v>633</v>
      </c>
    </row>
    <row r="1069" spans="1:30" s="8" customFormat="1" ht="24" x14ac:dyDescent="0.25">
      <c r="A1069" s="170">
        <v>834</v>
      </c>
      <c r="B1069" s="171" t="s">
        <v>238</v>
      </c>
      <c r="C1069" s="171" t="s">
        <v>56</v>
      </c>
      <c r="D1069" s="172" t="s">
        <v>236</v>
      </c>
      <c r="E1069" s="171" t="s">
        <v>249</v>
      </c>
      <c r="F1069" s="171" t="s">
        <v>142</v>
      </c>
      <c r="G1069" s="171" t="s">
        <v>239</v>
      </c>
      <c r="H1069" s="171" t="s">
        <v>524</v>
      </c>
      <c r="I1069" s="171" t="s">
        <v>142</v>
      </c>
      <c r="J1069" s="173">
        <v>2008</v>
      </c>
      <c r="K1069" s="174">
        <v>1</v>
      </c>
      <c r="L1069" s="211"/>
      <c r="M1069" s="173" t="s">
        <v>236</v>
      </c>
      <c r="N1069" s="173">
        <v>0</v>
      </c>
      <c r="O1069" s="173">
        <v>1</v>
      </c>
      <c r="P1069" s="173">
        <v>1</v>
      </c>
      <c r="Q1069" s="173">
        <v>9</v>
      </c>
      <c r="R1069" s="173">
        <v>1</v>
      </c>
      <c r="S1069" s="175">
        <v>1038600</v>
      </c>
      <c r="T1069" s="173">
        <v>0</v>
      </c>
      <c r="U1069" s="173">
        <v>1</v>
      </c>
      <c r="V1069" s="173">
        <v>0</v>
      </c>
      <c r="W1069" s="211"/>
      <c r="X1069" s="173">
        <v>0</v>
      </c>
      <c r="Y1069" s="211">
        <v>0</v>
      </c>
      <c r="Z1069" s="174">
        <f>S1069*R1069*K1069*EXP(-Definitions!$E$4*tidycapex!V1069)*U1069</f>
        <v>1038600</v>
      </c>
      <c r="AA1069" s="174">
        <f>CEILING(Z1069/Definitions!$F$10,10)</f>
        <v>20370</v>
      </c>
      <c r="AB1069" s="176">
        <v>1</v>
      </c>
      <c r="AC1069" s="177" t="s">
        <v>240</v>
      </c>
      <c r="AD1069" s="177" t="s">
        <v>241</v>
      </c>
    </row>
    <row r="1070" spans="1:30" s="8" customFormat="1" ht="36" x14ac:dyDescent="0.25">
      <c r="A1070" s="170">
        <v>835</v>
      </c>
      <c r="B1070" s="171" t="s">
        <v>242</v>
      </c>
      <c r="C1070" s="171" t="s">
        <v>56</v>
      </c>
      <c r="D1070" s="172" t="s">
        <v>236</v>
      </c>
      <c r="E1070" s="171" t="s">
        <v>249</v>
      </c>
      <c r="F1070" s="171" t="s">
        <v>142</v>
      </c>
      <c r="G1070" s="171" t="s">
        <v>243</v>
      </c>
      <c r="H1070" s="171" t="s">
        <v>524</v>
      </c>
      <c r="I1070" s="171" t="s">
        <v>142</v>
      </c>
      <c r="J1070" s="173">
        <v>2008</v>
      </c>
      <c r="K1070" s="174">
        <v>1</v>
      </c>
      <c r="L1070" s="211"/>
      <c r="M1070" s="173" t="s">
        <v>236</v>
      </c>
      <c r="N1070" s="173">
        <v>0</v>
      </c>
      <c r="O1070" s="173">
        <v>1</v>
      </c>
      <c r="P1070" s="173">
        <v>1</v>
      </c>
      <c r="Q1070" s="173">
        <v>9</v>
      </c>
      <c r="R1070" s="173">
        <v>1</v>
      </c>
      <c r="S1070" s="175">
        <v>1142400</v>
      </c>
      <c r="T1070" s="173">
        <v>0</v>
      </c>
      <c r="U1070" s="173">
        <v>1</v>
      </c>
      <c r="V1070" s="173">
        <v>0</v>
      </c>
      <c r="W1070" s="211"/>
      <c r="X1070" s="173">
        <v>0</v>
      </c>
      <c r="Y1070" s="175">
        <v>0</v>
      </c>
      <c r="Z1070" s="174">
        <f>S1070*R1070*K1070*EXP(-Definitions!$E$4*tidycapex!V1070)*U1070</f>
        <v>1142400</v>
      </c>
      <c r="AA1070" s="174">
        <f>CEILING(Z1070/Definitions!$F$10,10)</f>
        <v>22400</v>
      </c>
      <c r="AB1070" s="176">
        <v>1</v>
      </c>
      <c r="AC1070" s="177" t="s">
        <v>244</v>
      </c>
      <c r="AD1070" s="177" t="s">
        <v>567</v>
      </c>
    </row>
    <row r="1071" spans="1:30" s="8" customFormat="1" ht="48" x14ac:dyDescent="0.25">
      <c r="A1071" s="170">
        <v>836</v>
      </c>
      <c r="B1071" s="171" t="s">
        <v>245</v>
      </c>
      <c r="C1071" s="171" t="s">
        <v>56</v>
      </c>
      <c r="D1071" s="172" t="s">
        <v>236</v>
      </c>
      <c r="E1071" s="171" t="s">
        <v>249</v>
      </c>
      <c r="F1071" s="171" t="s">
        <v>142</v>
      </c>
      <c r="G1071" s="171" t="s">
        <v>246</v>
      </c>
      <c r="H1071" s="171" t="s">
        <v>524</v>
      </c>
      <c r="I1071" s="171" t="s">
        <v>142</v>
      </c>
      <c r="J1071" s="173">
        <v>2008</v>
      </c>
      <c r="K1071" s="174">
        <v>1</v>
      </c>
      <c r="L1071" s="211"/>
      <c r="M1071" s="173" t="s">
        <v>236</v>
      </c>
      <c r="N1071" s="173">
        <v>0</v>
      </c>
      <c r="O1071" s="173">
        <v>1</v>
      </c>
      <c r="P1071" s="173">
        <v>1</v>
      </c>
      <c r="Q1071" s="173">
        <v>9</v>
      </c>
      <c r="R1071" s="173">
        <v>1</v>
      </c>
      <c r="S1071" s="175">
        <v>628400</v>
      </c>
      <c r="T1071" s="173">
        <v>0</v>
      </c>
      <c r="U1071" s="173">
        <v>1</v>
      </c>
      <c r="V1071" s="173">
        <v>0</v>
      </c>
      <c r="W1071" s="211"/>
      <c r="X1071" s="173">
        <v>0</v>
      </c>
      <c r="Y1071" s="175">
        <v>0</v>
      </c>
      <c r="Z1071" s="174">
        <f>S1071*R1071*K1071*EXP(-Definitions!$E$4*tidycapex!V1071)*U1071</f>
        <v>628400</v>
      </c>
      <c r="AA1071" s="174">
        <f>CEILING(Z1071/Definitions!$F$10,10)</f>
        <v>12330</v>
      </c>
      <c r="AB1071" s="176">
        <v>1</v>
      </c>
      <c r="AC1071" s="177" t="s">
        <v>247</v>
      </c>
      <c r="AD1071" s="177" t="s">
        <v>568</v>
      </c>
    </row>
    <row r="1072" spans="1:30" s="8" customFormat="1" ht="60" x14ac:dyDescent="0.25">
      <c r="A1072" s="170">
        <v>837</v>
      </c>
      <c r="B1072" s="171" t="s">
        <v>262</v>
      </c>
      <c r="C1072" s="171" t="s">
        <v>82</v>
      </c>
      <c r="D1072" s="172">
        <v>1</v>
      </c>
      <c r="E1072" s="171" t="s">
        <v>249</v>
      </c>
      <c r="F1072" s="171" t="s">
        <v>138</v>
      </c>
      <c r="G1072" s="171" t="s">
        <v>578</v>
      </c>
      <c r="H1072" s="171" t="s">
        <v>257</v>
      </c>
      <c r="I1072" s="171" t="s">
        <v>138</v>
      </c>
      <c r="J1072" s="173">
        <v>2009</v>
      </c>
      <c r="K1072" s="174">
        <v>10500</v>
      </c>
      <c r="L1072" s="211"/>
      <c r="M1072" s="173" t="s">
        <v>139</v>
      </c>
      <c r="N1072" s="173">
        <v>2</v>
      </c>
      <c r="O1072" s="173">
        <v>1</v>
      </c>
      <c r="P1072" s="173">
        <v>0</v>
      </c>
      <c r="Q1072" s="173">
        <v>2</v>
      </c>
      <c r="R1072" s="173">
        <v>1</v>
      </c>
      <c r="S1072" s="175">
        <v>4000</v>
      </c>
      <c r="T1072" s="173">
        <v>0</v>
      </c>
      <c r="U1072" s="173">
        <v>0.25</v>
      </c>
      <c r="V1072" s="173">
        <v>0</v>
      </c>
      <c r="W1072" s="211"/>
      <c r="X1072" s="173">
        <v>1</v>
      </c>
      <c r="Y1072" s="175">
        <v>386990</v>
      </c>
      <c r="Z1072" s="174">
        <f>S1072*R1072*K1072*EXP(-Definitions!$E$4*tidycapex!V1072)*U1072</f>
        <v>10500000</v>
      </c>
      <c r="AA1072" s="174">
        <f>CEILING(Z1072/Definitions!$F$10,10)</f>
        <v>205890</v>
      </c>
      <c r="AB1072" s="176">
        <v>2</v>
      </c>
      <c r="AC1072" s="177" t="s">
        <v>410</v>
      </c>
      <c r="AD1072" s="177" t="s">
        <v>264</v>
      </c>
    </row>
    <row r="1073" spans="1:30" s="8" customFormat="1" ht="36" x14ac:dyDescent="0.25">
      <c r="A1073" s="170">
        <v>838</v>
      </c>
      <c r="B1073" s="171" t="s">
        <v>368</v>
      </c>
      <c r="C1073" s="171" t="s">
        <v>82</v>
      </c>
      <c r="D1073" s="172">
        <v>1</v>
      </c>
      <c r="E1073" s="171" t="s">
        <v>249</v>
      </c>
      <c r="F1073" s="171" t="s">
        <v>138</v>
      </c>
      <c r="G1073" s="171" t="s">
        <v>226</v>
      </c>
      <c r="H1073" s="171" t="s">
        <v>226</v>
      </c>
      <c r="I1073" s="171" t="s">
        <v>138</v>
      </c>
      <c r="J1073" s="173">
        <v>2009</v>
      </c>
      <c r="K1073" s="174">
        <v>10500</v>
      </c>
      <c r="L1073" s="211"/>
      <c r="M1073" s="173" t="s">
        <v>139</v>
      </c>
      <c r="N1073" s="173">
        <v>3</v>
      </c>
      <c r="O1073" s="173">
        <v>1</v>
      </c>
      <c r="P1073" s="173">
        <v>1</v>
      </c>
      <c r="Q1073" s="173">
        <v>5</v>
      </c>
      <c r="R1073" s="173">
        <v>1</v>
      </c>
      <c r="S1073" s="175">
        <v>2000</v>
      </c>
      <c r="T1073" s="173">
        <v>25</v>
      </c>
      <c r="U1073" s="173">
        <v>0</v>
      </c>
      <c r="V1073" s="173">
        <v>14</v>
      </c>
      <c r="W1073" s="211"/>
      <c r="X1073" s="173">
        <v>1</v>
      </c>
      <c r="Y1073" s="175">
        <v>644960</v>
      </c>
      <c r="Z1073" s="174">
        <f>S1073*R1073*K1073*EXP(-Definitions!$E$4*tidycapex!V1073)*U1073</f>
        <v>0</v>
      </c>
      <c r="AA1073" s="174">
        <f>CEILING(Z1073/Definitions!$F$10,10)</f>
        <v>0</v>
      </c>
      <c r="AB1073" s="176">
        <v>0</v>
      </c>
      <c r="AC1073" s="177" t="s">
        <v>595</v>
      </c>
      <c r="AD1073" s="177" t="s">
        <v>634</v>
      </c>
    </row>
    <row r="1074" spans="1:30" s="8" customFormat="1" ht="48" x14ac:dyDescent="0.25">
      <c r="A1074" s="170">
        <v>839</v>
      </c>
      <c r="B1074" s="171" t="s">
        <v>248</v>
      </c>
      <c r="C1074" s="171" t="s">
        <v>82</v>
      </c>
      <c r="D1074" s="172">
        <v>1</v>
      </c>
      <c r="E1074" s="171" t="s">
        <v>249</v>
      </c>
      <c r="F1074" s="171" t="s">
        <v>138</v>
      </c>
      <c r="G1074" s="171" t="s">
        <v>217</v>
      </c>
      <c r="H1074" s="171" t="s">
        <v>218</v>
      </c>
      <c r="I1074" s="171" t="s">
        <v>138</v>
      </c>
      <c r="J1074" s="173">
        <v>2009</v>
      </c>
      <c r="K1074" s="174">
        <v>1</v>
      </c>
      <c r="L1074" s="211"/>
      <c r="M1074" s="173" t="s">
        <v>236</v>
      </c>
      <c r="N1074" s="173">
        <v>0</v>
      </c>
      <c r="O1074" s="173">
        <v>1</v>
      </c>
      <c r="P1074" s="173">
        <v>1</v>
      </c>
      <c r="Q1074" s="173">
        <v>8</v>
      </c>
      <c r="R1074" s="173">
        <v>1</v>
      </c>
      <c r="S1074" s="175">
        <v>738990</v>
      </c>
      <c r="T1074" s="173">
        <v>25</v>
      </c>
      <c r="U1074" s="173">
        <v>0</v>
      </c>
      <c r="V1074" s="173">
        <v>14</v>
      </c>
      <c r="W1074" s="211"/>
      <c r="X1074" s="173">
        <v>1</v>
      </c>
      <c r="Y1074" s="175">
        <v>14490</v>
      </c>
      <c r="Z1074" s="174">
        <f>S1074*R1074*K1074*EXP(-Definitions!$E$4*tidycapex!V1074)*U1074</f>
        <v>0</v>
      </c>
      <c r="AA1074" s="174">
        <f>CEILING(Z1074/Definitions!$F$10,10)</f>
        <v>0</v>
      </c>
      <c r="AB1074" s="176">
        <v>0</v>
      </c>
      <c r="AC1074" s="177" t="s">
        <v>271</v>
      </c>
      <c r="AD1074" s="177" t="s">
        <v>573</v>
      </c>
    </row>
    <row r="1075" spans="1:30" s="8" customFormat="1" ht="36" x14ac:dyDescent="0.25">
      <c r="A1075" s="170">
        <v>840</v>
      </c>
      <c r="B1075" s="171" t="s">
        <v>702</v>
      </c>
      <c r="C1075" s="171" t="s">
        <v>82</v>
      </c>
      <c r="D1075" s="172">
        <v>1</v>
      </c>
      <c r="E1075" s="171" t="s">
        <v>249</v>
      </c>
      <c r="F1075" s="171" t="s">
        <v>138</v>
      </c>
      <c r="G1075" s="171" t="s">
        <v>265</v>
      </c>
      <c r="H1075" s="171" t="s">
        <v>266</v>
      </c>
      <c r="I1075" s="171" t="s">
        <v>138</v>
      </c>
      <c r="J1075" s="173">
        <v>2009</v>
      </c>
      <c r="K1075" s="174">
        <v>1</v>
      </c>
      <c r="L1075" s="211"/>
      <c r="M1075" s="173" t="s">
        <v>236</v>
      </c>
      <c r="N1075" s="173">
        <v>0</v>
      </c>
      <c r="O1075" s="173">
        <v>1</v>
      </c>
      <c r="P1075" s="173">
        <v>1</v>
      </c>
      <c r="Q1075" s="173">
        <v>5</v>
      </c>
      <c r="R1075" s="173">
        <v>1</v>
      </c>
      <c r="S1075" s="175">
        <v>3770000</v>
      </c>
      <c r="T1075" s="173">
        <v>25</v>
      </c>
      <c r="U1075" s="173">
        <v>0</v>
      </c>
      <c r="V1075" s="173">
        <v>2</v>
      </c>
      <c r="W1075" s="211"/>
      <c r="X1075" s="173">
        <v>1</v>
      </c>
      <c r="Y1075" s="211">
        <v>253100</v>
      </c>
      <c r="Z1075" s="174">
        <f>S1075*R1075*K1075*EXP(-Definitions!$E$4*tidycapex!V1075)*U1075</f>
        <v>0</v>
      </c>
      <c r="AA1075" s="174">
        <f>CEILING(Z1075/Definitions!$F$10,10)</f>
        <v>0</v>
      </c>
      <c r="AB1075" s="176">
        <v>0</v>
      </c>
      <c r="AC1075" s="177" t="s">
        <v>632</v>
      </c>
      <c r="AD1075" s="177" t="s">
        <v>573</v>
      </c>
    </row>
    <row r="1076" spans="1:30" s="8" customFormat="1" ht="72" x14ac:dyDescent="0.25">
      <c r="A1076" s="170">
        <v>841</v>
      </c>
      <c r="B1076" s="171" t="s">
        <v>269</v>
      </c>
      <c r="C1076" s="171" t="s">
        <v>82</v>
      </c>
      <c r="D1076" s="172" t="s">
        <v>236</v>
      </c>
      <c r="E1076" s="171" t="s">
        <v>249</v>
      </c>
      <c r="F1076" s="171" t="s">
        <v>138</v>
      </c>
      <c r="G1076" s="171" t="s">
        <v>364</v>
      </c>
      <c r="H1076" s="171" t="s">
        <v>364</v>
      </c>
      <c r="I1076" s="171" t="s">
        <v>138</v>
      </c>
      <c r="J1076" s="173">
        <v>2009</v>
      </c>
      <c r="K1076" s="174">
        <v>1</v>
      </c>
      <c r="L1076" s="211"/>
      <c r="M1076" s="173" t="s">
        <v>236</v>
      </c>
      <c r="N1076" s="173">
        <v>3</v>
      </c>
      <c r="O1076" s="173">
        <v>2</v>
      </c>
      <c r="P1076" s="173">
        <v>1</v>
      </c>
      <c r="Q1076" s="173">
        <v>5</v>
      </c>
      <c r="R1076" s="173">
        <v>1</v>
      </c>
      <c r="S1076" s="175">
        <v>1050000</v>
      </c>
      <c r="T1076" s="173">
        <v>0</v>
      </c>
      <c r="U1076" s="173">
        <v>1</v>
      </c>
      <c r="V1076" s="173">
        <v>0</v>
      </c>
      <c r="W1076" s="211"/>
      <c r="X1076" s="173">
        <v>0</v>
      </c>
      <c r="Y1076" s="175">
        <v>0</v>
      </c>
      <c r="Z1076" s="174">
        <f>S1076*R1076*K1076*EXP(-Definitions!$E$4*tidycapex!V1076)*U1076</f>
        <v>1050000</v>
      </c>
      <c r="AA1076" s="174">
        <f>CEILING(Z1076/Definitions!$F$10,10)</f>
        <v>20590</v>
      </c>
      <c r="AB1076" s="176">
        <v>1</v>
      </c>
      <c r="AC1076" s="177" t="s">
        <v>413</v>
      </c>
      <c r="AD1076" s="177" t="s">
        <v>414</v>
      </c>
    </row>
    <row r="1077" spans="1:30" s="8" customFormat="1" ht="24" x14ac:dyDescent="0.25">
      <c r="A1077" s="170">
        <v>842</v>
      </c>
      <c r="B1077" s="171" t="s">
        <v>238</v>
      </c>
      <c r="C1077" s="171" t="s">
        <v>82</v>
      </c>
      <c r="D1077" s="172" t="s">
        <v>236</v>
      </c>
      <c r="E1077" s="171" t="s">
        <v>249</v>
      </c>
      <c r="F1077" s="171" t="s">
        <v>138</v>
      </c>
      <c r="G1077" s="171" t="s">
        <v>239</v>
      </c>
      <c r="H1077" s="171" t="s">
        <v>524</v>
      </c>
      <c r="I1077" s="171" t="s">
        <v>138</v>
      </c>
      <c r="J1077" s="173">
        <v>2009</v>
      </c>
      <c r="K1077" s="174">
        <v>1</v>
      </c>
      <c r="L1077" s="211"/>
      <c r="M1077" s="173" t="s">
        <v>236</v>
      </c>
      <c r="N1077" s="173">
        <v>0</v>
      </c>
      <c r="O1077" s="173">
        <v>1</v>
      </c>
      <c r="P1077" s="173">
        <v>1</v>
      </c>
      <c r="Q1077" s="173">
        <v>9</v>
      </c>
      <c r="R1077" s="173">
        <v>1</v>
      </c>
      <c r="S1077" s="175">
        <v>1155000</v>
      </c>
      <c r="T1077" s="173">
        <v>0</v>
      </c>
      <c r="U1077" s="173">
        <v>1</v>
      </c>
      <c r="V1077" s="173">
        <v>0</v>
      </c>
      <c r="W1077" s="211"/>
      <c r="X1077" s="173">
        <v>0</v>
      </c>
      <c r="Y1077" s="175">
        <v>0</v>
      </c>
      <c r="Z1077" s="174">
        <f>S1077*R1077*K1077*EXP(-Definitions!$E$4*tidycapex!V1077)*U1077</f>
        <v>1155000</v>
      </c>
      <c r="AA1077" s="174">
        <f>CEILING(Z1077/Definitions!$F$10,10)</f>
        <v>22650</v>
      </c>
      <c r="AB1077" s="176">
        <v>1</v>
      </c>
      <c r="AC1077" s="177" t="s">
        <v>240</v>
      </c>
      <c r="AD1077" s="177" t="s">
        <v>241</v>
      </c>
    </row>
    <row r="1078" spans="1:30" s="8" customFormat="1" ht="36" x14ac:dyDescent="0.25">
      <c r="A1078" s="170">
        <v>843</v>
      </c>
      <c r="B1078" s="171" t="s">
        <v>242</v>
      </c>
      <c r="C1078" s="171" t="s">
        <v>82</v>
      </c>
      <c r="D1078" s="172" t="s">
        <v>236</v>
      </c>
      <c r="E1078" s="171" t="s">
        <v>249</v>
      </c>
      <c r="F1078" s="171" t="s">
        <v>138</v>
      </c>
      <c r="G1078" s="171" t="s">
        <v>243</v>
      </c>
      <c r="H1078" s="171" t="s">
        <v>524</v>
      </c>
      <c r="I1078" s="171" t="s">
        <v>138</v>
      </c>
      <c r="J1078" s="173">
        <v>2009</v>
      </c>
      <c r="K1078" s="174">
        <v>1</v>
      </c>
      <c r="L1078" s="211"/>
      <c r="M1078" s="173" t="s">
        <v>236</v>
      </c>
      <c r="N1078" s="173">
        <v>0</v>
      </c>
      <c r="O1078" s="173">
        <v>1</v>
      </c>
      <c r="P1078" s="173">
        <v>1</v>
      </c>
      <c r="Q1078" s="173">
        <v>9</v>
      </c>
      <c r="R1078" s="173">
        <v>1</v>
      </c>
      <c r="S1078" s="175">
        <v>1270500</v>
      </c>
      <c r="T1078" s="173">
        <v>0</v>
      </c>
      <c r="U1078" s="173">
        <v>1</v>
      </c>
      <c r="V1078" s="173">
        <v>0</v>
      </c>
      <c r="W1078" s="211"/>
      <c r="X1078" s="173">
        <v>0</v>
      </c>
      <c r="Y1078" s="175">
        <v>0</v>
      </c>
      <c r="Z1078" s="174">
        <f>S1078*R1078*K1078*EXP(-Definitions!$E$4*tidycapex!V1078)*U1078</f>
        <v>1270500</v>
      </c>
      <c r="AA1078" s="174">
        <f>CEILING(Z1078/Definitions!$F$10,10)</f>
        <v>24920</v>
      </c>
      <c r="AB1078" s="176">
        <v>1</v>
      </c>
      <c r="AC1078" s="177" t="s">
        <v>244</v>
      </c>
      <c r="AD1078" s="177" t="s">
        <v>567</v>
      </c>
    </row>
    <row r="1079" spans="1:30" s="8" customFormat="1" ht="48" x14ac:dyDescent="0.25">
      <c r="A1079" s="170">
        <v>844</v>
      </c>
      <c r="B1079" s="171" t="s">
        <v>245</v>
      </c>
      <c r="C1079" s="171" t="s">
        <v>82</v>
      </c>
      <c r="D1079" s="172" t="s">
        <v>236</v>
      </c>
      <c r="E1079" s="171" t="s">
        <v>249</v>
      </c>
      <c r="F1079" s="171" t="s">
        <v>138</v>
      </c>
      <c r="G1079" s="171" t="s">
        <v>246</v>
      </c>
      <c r="H1079" s="171" t="s">
        <v>524</v>
      </c>
      <c r="I1079" s="171" t="s">
        <v>138</v>
      </c>
      <c r="J1079" s="173">
        <v>2009</v>
      </c>
      <c r="K1079" s="174">
        <v>1</v>
      </c>
      <c r="L1079" s="211"/>
      <c r="M1079" s="173" t="s">
        <v>236</v>
      </c>
      <c r="N1079" s="173">
        <v>0</v>
      </c>
      <c r="O1079" s="173">
        <v>1</v>
      </c>
      <c r="P1079" s="173">
        <v>1</v>
      </c>
      <c r="Q1079" s="173">
        <v>9</v>
      </c>
      <c r="R1079" s="173">
        <v>1</v>
      </c>
      <c r="S1079" s="175">
        <v>698800</v>
      </c>
      <c r="T1079" s="173">
        <v>0</v>
      </c>
      <c r="U1079" s="173">
        <v>1</v>
      </c>
      <c r="V1079" s="173">
        <v>0</v>
      </c>
      <c r="W1079" s="211"/>
      <c r="X1079" s="173">
        <v>0</v>
      </c>
      <c r="Y1079" s="175">
        <v>0</v>
      </c>
      <c r="Z1079" s="174">
        <f>S1079*R1079*K1079*EXP(-Definitions!$E$4*tidycapex!V1079)*U1079</f>
        <v>698800</v>
      </c>
      <c r="AA1079" s="174">
        <f>CEILING(Z1079/Definitions!$F$10,10)</f>
        <v>13710</v>
      </c>
      <c r="AB1079" s="176">
        <v>1</v>
      </c>
      <c r="AC1079" s="177" t="s">
        <v>247</v>
      </c>
      <c r="AD1079" s="177" t="s">
        <v>568</v>
      </c>
    </row>
    <row r="1080" spans="1:30" s="8" customFormat="1" ht="48" x14ac:dyDescent="0.25">
      <c r="A1080" s="170">
        <v>845</v>
      </c>
      <c r="B1080" s="171" t="s">
        <v>248</v>
      </c>
      <c r="C1080" s="171" t="s">
        <v>126</v>
      </c>
      <c r="D1080" s="172">
        <v>1</v>
      </c>
      <c r="E1080" s="171" t="s">
        <v>249</v>
      </c>
      <c r="F1080" s="171" t="s">
        <v>142</v>
      </c>
      <c r="G1080" s="171" t="s">
        <v>217</v>
      </c>
      <c r="H1080" s="171" t="s">
        <v>218</v>
      </c>
      <c r="I1080" s="171" t="s">
        <v>142</v>
      </c>
      <c r="J1080" s="173">
        <v>2006</v>
      </c>
      <c r="K1080" s="174">
        <v>1</v>
      </c>
      <c r="L1080" s="211"/>
      <c r="M1080" s="173" t="s">
        <v>236</v>
      </c>
      <c r="N1080" s="173">
        <v>0</v>
      </c>
      <c r="O1080" s="173">
        <v>1</v>
      </c>
      <c r="P1080" s="173">
        <v>1</v>
      </c>
      <c r="Q1080" s="173">
        <v>8</v>
      </c>
      <c r="R1080" s="173">
        <v>1</v>
      </c>
      <c r="S1080" s="175">
        <v>24900</v>
      </c>
      <c r="T1080" s="173">
        <v>25</v>
      </c>
      <c r="U1080" s="173">
        <v>1</v>
      </c>
      <c r="V1080" s="173">
        <v>11</v>
      </c>
      <c r="W1080" s="211"/>
      <c r="X1080" s="173">
        <v>1</v>
      </c>
      <c r="Y1080" s="175">
        <v>490</v>
      </c>
      <c r="Z1080" s="174">
        <f>S1080*R1080*K1080*EXP(-Definitions!$E$4*tidycapex!V1080)*U1080</f>
        <v>24900</v>
      </c>
      <c r="AA1080" s="174">
        <f>CEILING(Z1080/Definitions!$F$10,10)</f>
        <v>490</v>
      </c>
      <c r="AB1080" s="176">
        <v>1</v>
      </c>
      <c r="AC1080" s="177" t="s">
        <v>250</v>
      </c>
      <c r="AD1080" s="177" t="s">
        <v>569</v>
      </c>
    </row>
    <row r="1081" spans="1:30" s="8" customFormat="1" ht="36" x14ac:dyDescent="0.25">
      <c r="A1081" s="170">
        <v>846</v>
      </c>
      <c r="B1081" s="171" t="s">
        <v>251</v>
      </c>
      <c r="C1081" s="171" t="s">
        <v>126</v>
      </c>
      <c r="D1081" s="172">
        <v>1</v>
      </c>
      <c r="E1081" s="171" t="s">
        <v>249</v>
      </c>
      <c r="F1081" s="171" t="s">
        <v>142</v>
      </c>
      <c r="G1081" s="171" t="s">
        <v>217</v>
      </c>
      <c r="H1081" s="171" t="s">
        <v>218</v>
      </c>
      <c r="I1081" s="171" t="s">
        <v>142</v>
      </c>
      <c r="J1081" s="173">
        <v>2006</v>
      </c>
      <c r="K1081" s="174">
        <v>1</v>
      </c>
      <c r="L1081" s="211"/>
      <c r="M1081" s="173" t="s">
        <v>236</v>
      </c>
      <c r="N1081" s="173">
        <v>0</v>
      </c>
      <c r="O1081" s="173">
        <v>1</v>
      </c>
      <c r="P1081" s="173">
        <v>1</v>
      </c>
      <c r="Q1081" s="173">
        <v>3</v>
      </c>
      <c r="R1081" s="173">
        <v>1</v>
      </c>
      <c r="S1081" s="175">
        <v>500000</v>
      </c>
      <c r="T1081" s="173">
        <v>25</v>
      </c>
      <c r="U1081" s="173">
        <v>1</v>
      </c>
      <c r="V1081" s="173">
        <v>0</v>
      </c>
      <c r="W1081" s="211"/>
      <c r="X1081" s="173">
        <v>0</v>
      </c>
      <c r="Y1081" s="211"/>
      <c r="Z1081" s="174">
        <f>S1081*R1081*K1081*EXP(-Definitions!$E$4*tidycapex!V1081)*U1081</f>
        <v>500000</v>
      </c>
      <c r="AA1081" s="174">
        <f>CEILING(Z1081/Definitions!$F$10,10)</f>
        <v>9810</v>
      </c>
      <c r="AB1081" s="176">
        <v>1</v>
      </c>
      <c r="AC1081" s="177" t="s">
        <v>570</v>
      </c>
      <c r="AD1081" s="177" t="s">
        <v>571</v>
      </c>
    </row>
    <row r="1082" spans="1:30" s="8" customFormat="1" ht="108" x14ac:dyDescent="0.25">
      <c r="A1082" s="170">
        <v>847</v>
      </c>
      <c r="B1082" s="171" t="s">
        <v>252</v>
      </c>
      <c r="C1082" s="171" t="s">
        <v>126</v>
      </c>
      <c r="D1082" s="172">
        <v>1</v>
      </c>
      <c r="E1082" s="171" t="s">
        <v>249</v>
      </c>
      <c r="F1082" s="171" t="s">
        <v>142</v>
      </c>
      <c r="G1082" s="171" t="s">
        <v>364</v>
      </c>
      <c r="H1082" s="171" t="s">
        <v>364</v>
      </c>
      <c r="I1082" s="171" t="s">
        <v>142</v>
      </c>
      <c r="J1082" s="173">
        <v>2006</v>
      </c>
      <c r="K1082" s="174">
        <v>360</v>
      </c>
      <c r="L1082" s="211"/>
      <c r="M1082" s="173" t="s">
        <v>139</v>
      </c>
      <c r="N1082" s="173">
        <v>0</v>
      </c>
      <c r="O1082" s="173">
        <v>1</v>
      </c>
      <c r="P1082" s="173">
        <v>1</v>
      </c>
      <c r="Q1082" s="173">
        <v>5</v>
      </c>
      <c r="R1082" s="173">
        <v>1</v>
      </c>
      <c r="S1082" s="175">
        <v>3000</v>
      </c>
      <c r="T1082" s="173">
        <v>0</v>
      </c>
      <c r="U1082" s="173">
        <v>1</v>
      </c>
      <c r="V1082" s="173">
        <v>0</v>
      </c>
      <c r="W1082" s="211"/>
      <c r="X1082" s="173">
        <v>0</v>
      </c>
      <c r="Y1082" s="175">
        <v>0</v>
      </c>
      <c r="Z1082" s="174">
        <f>S1082*R1082*K1082*EXP(-Definitions!$E$4*tidycapex!V1082)*U1082</f>
        <v>1080000</v>
      </c>
      <c r="AA1082" s="174">
        <f>CEILING(Z1082/Definitions!$F$10,10)</f>
        <v>21180</v>
      </c>
      <c r="AB1082" s="176">
        <v>1</v>
      </c>
      <c r="AC1082" s="177" t="s">
        <v>253</v>
      </c>
      <c r="AD1082" s="177" t="s">
        <v>254</v>
      </c>
    </row>
    <row r="1083" spans="1:30" s="8" customFormat="1" ht="24" x14ac:dyDescent="0.25">
      <c r="A1083" s="170">
        <v>848</v>
      </c>
      <c r="B1083" s="171" t="s">
        <v>238</v>
      </c>
      <c r="C1083" s="171" t="s">
        <v>126</v>
      </c>
      <c r="D1083" s="172" t="s">
        <v>236</v>
      </c>
      <c r="E1083" s="171" t="s">
        <v>249</v>
      </c>
      <c r="F1083" s="171" t="s">
        <v>142</v>
      </c>
      <c r="G1083" s="171" t="s">
        <v>239</v>
      </c>
      <c r="H1083" s="171" t="s">
        <v>524</v>
      </c>
      <c r="I1083" s="171" t="s">
        <v>142</v>
      </c>
      <c r="J1083" s="173">
        <v>2006</v>
      </c>
      <c r="K1083" s="174">
        <v>1</v>
      </c>
      <c r="L1083" s="211"/>
      <c r="M1083" s="173" t="s">
        <v>236</v>
      </c>
      <c r="N1083" s="173">
        <v>0</v>
      </c>
      <c r="O1083" s="173">
        <v>1</v>
      </c>
      <c r="P1083" s="173">
        <v>1</v>
      </c>
      <c r="Q1083" s="173">
        <v>9</v>
      </c>
      <c r="R1083" s="173">
        <v>1</v>
      </c>
      <c r="S1083" s="175">
        <v>158000</v>
      </c>
      <c r="T1083" s="173">
        <v>0</v>
      </c>
      <c r="U1083" s="173">
        <v>1</v>
      </c>
      <c r="V1083" s="173">
        <v>0</v>
      </c>
      <c r="W1083" s="211"/>
      <c r="X1083" s="173">
        <v>0</v>
      </c>
      <c r="Y1083" s="175">
        <v>0</v>
      </c>
      <c r="Z1083" s="174">
        <f>S1083*R1083*K1083*EXP(-Definitions!$E$4*tidycapex!V1083)*U1083</f>
        <v>158000</v>
      </c>
      <c r="AA1083" s="174">
        <f>CEILING(Z1083/Definitions!$F$10,10)</f>
        <v>3100</v>
      </c>
      <c r="AB1083" s="176">
        <v>1</v>
      </c>
      <c r="AC1083" s="177" t="s">
        <v>240</v>
      </c>
      <c r="AD1083" s="177" t="s">
        <v>241</v>
      </c>
    </row>
    <row r="1084" spans="1:30" s="8" customFormat="1" ht="36" x14ac:dyDescent="0.25">
      <c r="A1084" s="170">
        <v>849</v>
      </c>
      <c r="B1084" s="171" t="s">
        <v>242</v>
      </c>
      <c r="C1084" s="171" t="s">
        <v>126</v>
      </c>
      <c r="D1084" s="172" t="s">
        <v>236</v>
      </c>
      <c r="E1084" s="171" t="s">
        <v>249</v>
      </c>
      <c r="F1084" s="171" t="s">
        <v>142</v>
      </c>
      <c r="G1084" s="171" t="s">
        <v>243</v>
      </c>
      <c r="H1084" s="171" t="s">
        <v>524</v>
      </c>
      <c r="I1084" s="171" t="s">
        <v>142</v>
      </c>
      <c r="J1084" s="173">
        <v>2006</v>
      </c>
      <c r="K1084" s="174">
        <v>1</v>
      </c>
      <c r="L1084" s="211"/>
      <c r="M1084" s="173" t="s">
        <v>236</v>
      </c>
      <c r="N1084" s="173">
        <v>0</v>
      </c>
      <c r="O1084" s="173">
        <v>1</v>
      </c>
      <c r="P1084" s="173">
        <v>1</v>
      </c>
      <c r="Q1084" s="173">
        <v>9</v>
      </c>
      <c r="R1084" s="173">
        <v>1</v>
      </c>
      <c r="S1084" s="175">
        <v>173800</v>
      </c>
      <c r="T1084" s="173">
        <v>0</v>
      </c>
      <c r="U1084" s="173">
        <v>1</v>
      </c>
      <c r="V1084" s="173">
        <v>0</v>
      </c>
      <c r="W1084" s="211"/>
      <c r="X1084" s="173">
        <v>0</v>
      </c>
      <c r="Y1084" s="175">
        <v>0</v>
      </c>
      <c r="Z1084" s="174">
        <f>S1084*R1084*K1084*EXP(-Definitions!$E$4*tidycapex!V1084)*U1084</f>
        <v>173800</v>
      </c>
      <c r="AA1084" s="174">
        <f>CEILING(Z1084/Definitions!$F$10,10)</f>
        <v>3410</v>
      </c>
      <c r="AB1084" s="176">
        <v>1</v>
      </c>
      <c r="AC1084" s="177" t="s">
        <v>244</v>
      </c>
      <c r="AD1084" s="177" t="s">
        <v>567</v>
      </c>
    </row>
    <row r="1085" spans="1:30" s="8" customFormat="1" ht="48" x14ac:dyDescent="0.25">
      <c r="A1085" s="170">
        <v>850</v>
      </c>
      <c r="B1085" s="171" t="s">
        <v>245</v>
      </c>
      <c r="C1085" s="171" t="s">
        <v>126</v>
      </c>
      <c r="D1085" s="172" t="s">
        <v>236</v>
      </c>
      <c r="E1085" s="171" t="s">
        <v>249</v>
      </c>
      <c r="F1085" s="171" t="s">
        <v>142</v>
      </c>
      <c r="G1085" s="171" t="s">
        <v>246</v>
      </c>
      <c r="H1085" s="171" t="s">
        <v>524</v>
      </c>
      <c r="I1085" s="171" t="s">
        <v>142</v>
      </c>
      <c r="J1085" s="173">
        <v>2006</v>
      </c>
      <c r="K1085" s="174">
        <v>1</v>
      </c>
      <c r="L1085" s="211"/>
      <c r="M1085" s="173" t="s">
        <v>236</v>
      </c>
      <c r="N1085" s="173">
        <v>0</v>
      </c>
      <c r="O1085" s="173">
        <v>1</v>
      </c>
      <c r="P1085" s="173">
        <v>1</v>
      </c>
      <c r="Q1085" s="173">
        <v>9</v>
      </c>
      <c r="R1085" s="173">
        <v>1</v>
      </c>
      <c r="S1085" s="175">
        <v>95600</v>
      </c>
      <c r="T1085" s="173">
        <v>0</v>
      </c>
      <c r="U1085" s="173">
        <v>1</v>
      </c>
      <c r="V1085" s="173">
        <v>0</v>
      </c>
      <c r="W1085" s="211"/>
      <c r="X1085" s="173">
        <v>0</v>
      </c>
      <c r="Y1085" s="175">
        <v>0</v>
      </c>
      <c r="Z1085" s="174">
        <f>S1085*R1085*K1085*EXP(-Definitions!$E$4*tidycapex!V1085)*U1085</f>
        <v>95600</v>
      </c>
      <c r="AA1085" s="174">
        <f>CEILING(Z1085/Definitions!$F$10,10)</f>
        <v>1880</v>
      </c>
      <c r="AB1085" s="176">
        <v>1</v>
      </c>
      <c r="AC1085" s="177" t="s">
        <v>247</v>
      </c>
      <c r="AD1085" s="177" t="s">
        <v>568</v>
      </c>
    </row>
    <row r="1086" spans="1:30" s="8" customFormat="1" ht="48" x14ac:dyDescent="0.25">
      <c r="A1086" s="170">
        <v>851</v>
      </c>
      <c r="B1086" s="171" t="s">
        <v>248</v>
      </c>
      <c r="C1086" s="171" t="s">
        <v>127</v>
      </c>
      <c r="D1086" s="172">
        <v>1</v>
      </c>
      <c r="E1086" s="171" t="s">
        <v>249</v>
      </c>
      <c r="F1086" s="171" t="s">
        <v>142</v>
      </c>
      <c r="G1086" s="171" t="s">
        <v>217</v>
      </c>
      <c r="H1086" s="171" t="s">
        <v>218</v>
      </c>
      <c r="I1086" s="171" t="s">
        <v>142</v>
      </c>
      <c r="J1086" s="173">
        <v>2006</v>
      </c>
      <c r="K1086" s="174">
        <v>1</v>
      </c>
      <c r="L1086" s="211"/>
      <c r="M1086" s="173" t="s">
        <v>236</v>
      </c>
      <c r="N1086" s="173">
        <v>0</v>
      </c>
      <c r="O1086" s="173">
        <v>1</v>
      </c>
      <c r="P1086" s="173">
        <v>1</v>
      </c>
      <c r="Q1086" s="173">
        <v>8</v>
      </c>
      <c r="R1086" s="173">
        <v>1</v>
      </c>
      <c r="S1086" s="175">
        <v>24900</v>
      </c>
      <c r="T1086" s="173">
        <v>25</v>
      </c>
      <c r="U1086" s="173">
        <v>1</v>
      </c>
      <c r="V1086" s="173">
        <v>11</v>
      </c>
      <c r="W1086" s="211"/>
      <c r="X1086" s="173">
        <v>1</v>
      </c>
      <c r="Y1086" s="175">
        <v>490</v>
      </c>
      <c r="Z1086" s="174">
        <f>S1086*R1086*K1086*EXP(-Definitions!$E$4*tidycapex!V1086)*U1086</f>
        <v>24900</v>
      </c>
      <c r="AA1086" s="174">
        <f>CEILING(Z1086/Definitions!$F$10,10)</f>
        <v>490</v>
      </c>
      <c r="AB1086" s="176">
        <v>1</v>
      </c>
      <c r="AC1086" s="177" t="s">
        <v>250</v>
      </c>
      <c r="AD1086" s="177" t="s">
        <v>569</v>
      </c>
    </row>
    <row r="1087" spans="1:30" s="8" customFormat="1" ht="36" x14ac:dyDescent="0.25">
      <c r="A1087" s="170">
        <v>852</v>
      </c>
      <c r="B1087" s="171" t="s">
        <v>251</v>
      </c>
      <c r="C1087" s="171" t="s">
        <v>127</v>
      </c>
      <c r="D1087" s="172">
        <v>1</v>
      </c>
      <c r="E1087" s="171" t="s">
        <v>249</v>
      </c>
      <c r="F1087" s="171" t="s">
        <v>142</v>
      </c>
      <c r="G1087" s="171" t="s">
        <v>217</v>
      </c>
      <c r="H1087" s="171" t="s">
        <v>218</v>
      </c>
      <c r="I1087" s="171" t="s">
        <v>142</v>
      </c>
      <c r="J1087" s="173">
        <v>2006</v>
      </c>
      <c r="K1087" s="174">
        <v>1</v>
      </c>
      <c r="L1087" s="211"/>
      <c r="M1087" s="173" t="s">
        <v>236</v>
      </c>
      <c r="N1087" s="173">
        <v>0</v>
      </c>
      <c r="O1087" s="173">
        <v>1</v>
      </c>
      <c r="P1087" s="173">
        <v>1</v>
      </c>
      <c r="Q1087" s="173">
        <v>3</v>
      </c>
      <c r="R1087" s="173">
        <v>1</v>
      </c>
      <c r="S1087" s="175">
        <v>500000</v>
      </c>
      <c r="T1087" s="173">
        <v>25</v>
      </c>
      <c r="U1087" s="173">
        <v>1</v>
      </c>
      <c r="V1087" s="173">
        <v>0</v>
      </c>
      <c r="W1087" s="211"/>
      <c r="X1087" s="173">
        <v>0</v>
      </c>
      <c r="Y1087" s="211"/>
      <c r="Z1087" s="174">
        <f>S1087*R1087*K1087*EXP(-Definitions!$E$4*tidycapex!V1087)*U1087</f>
        <v>500000</v>
      </c>
      <c r="AA1087" s="174">
        <f>CEILING(Z1087/Definitions!$F$10,10)</f>
        <v>9810</v>
      </c>
      <c r="AB1087" s="176">
        <v>1</v>
      </c>
      <c r="AC1087" s="177" t="s">
        <v>570</v>
      </c>
      <c r="AD1087" s="177" t="s">
        <v>571</v>
      </c>
    </row>
    <row r="1088" spans="1:30" s="8" customFormat="1" ht="108" x14ac:dyDescent="0.25">
      <c r="A1088" s="170">
        <v>853</v>
      </c>
      <c r="B1088" s="171" t="s">
        <v>252</v>
      </c>
      <c r="C1088" s="171" t="s">
        <v>127</v>
      </c>
      <c r="D1088" s="172">
        <v>1</v>
      </c>
      <c r="E1088" s="171" t="s">
        <v>249</v>
      </c>
      <c r="F1088" s="171" t="s">
        <v>142</v>
      </c>
      <c r="G1088" s="171" t="s">
        <v>364</v>
      </c>
      <c r="H1088" s="171" t="s">
        <v>364</v>
      </c>
      <c r="I1088" s="171" t="s">
        <v>142</v>
      </c>
      <c r="J1088" s="173">
        <v>2006</v>
      </c>
      <c r="K1088" s="174">
        <v>735</v>
      </c>
      <c r="L1088" s="211"/>
      <c r="M1088" s="173" t="s">
        <v>139</v>
      </c>
      <c r="N1088" s="173">
        <v>0</v>
      </c>
      <c r="O1088" s="173">
        <v>1</v>
      </c>
      <c r="P1088" s="173">
        <v>1</v>
      </c>
      <c r="Q1088" s="173">
        <v>5</v>
      </c>
      <c r="R1088" s="173">
        <v>1</v>
      </c>
      <c r="S1088" s="175">
        <v>3000</v>
      </c>
      <c r="T1088" s="173">
        <v>0</v>
      </c>
      <c r="U1088" s="173">
        <v>1</v>
      </c>
      <c r="V1088" s="173">
        <v>0</v>
      </c>
      <c r="W1088" s="211"/>
      <c r="X1088" s="173">
        <v>0</v>
      </c>
      <c r="Y1088" s="175">
        <v>0</v>
      </c>
      <c r="Z1088" s="174">
        <f>S1088*R1088*K1088*EXP(-Definitions!$E$4*tidycapex!V1088)*U1088</f>
        <v>2205000</v>
      </c>
      <c r="AA1088" s="174">
        <f>CEILING(Z1088/Definitions!$F$10,10)</f>
        <v>43240</v>
      </c>
      <c r="AB1088" s="176">
        <v>1</v>
      </c>
      <c r="AC1088" s="177" t="s">
        <v>253</v>
      </c>
      <c r="AD1088" s="177" t="s">
        <v>254</v>
      </c>
    </row>
    <row r="1089" spans="1:30" s="8" customFormat="1" ht="24" x14ac:dyDescent="0.25">
      <c r="A1089" s="170">
        <v>854</v>
      </c>
      <c r="B1089" s="171" t="s">
        <v>238</v>
      </c>
      <c r="C1089" s="171" t="s">
        <v>127</v>
      </c>
      <c r="D1089" s="172" t="s">
        <v>236</v>
      </c>
      <c r="E1089" s="171" t="s">
        <v>249</v>
      </c>
      <c r="F1089" s="171" t="s">
        <v>142</v>
      </c>
      <c r="G1089" s="171" t="s">
        <v>239</v>
      </c>
      <c r="H1089" s="171" t="s">
        <v>524</v>
      </c>
      <c r="I1089" s="171" t="s">
        <v>142</v>
      </c>
      <c r="J1089" s="173">
        <v>2006</v>
      </c>
      <c r="K1089" s="174">
        <v>1</v>
      </c>
      <c r="L1089" s="211"/>
      <c r="M1089" s="173" t="s">
        <v>236</v>
      </c>
      <c r="N1089" s="173">
        <v>0</v>
      </c>
      <c r="O1089" s="173">
        <v>1</v>
      </c>
      <c r="P1089" s="173">
        <v>1</v>
      </c>
      <c r="Q1089" s="173">
        <v>9</v>
      </c>
      <c r="R1089" s="173">
        <v>1</v>
      </c>
      <c r="S1089" s="175">
        <v>270500</v>
      </c>
      <c r="T1089" s="173">
        <v>0</v>
      </c>
      <c r="U1089" s="173">
        <v>1</v>
      </c>
      <c r="V1089" s="173">
        <v>0</v>
      </c>
      <c r="W1089" s="211"/>
      <c r="X1089" s="173">
        <v>0</v>
      </c>
      <c r="Y1089" s="175">
        <v>0</v>
      </c>
      <c r="Z1089" s="174">
        <f>S1089*R1089*K1089*EXP(-Definitions!$E$4*tidycapex!V1089)*U1089</f>
        <v>270500</v>
      </c>
      <c r="AA1089" s="174">
        <f>CEILING(Z1089/Definitions!$F$10,10)</f>
        <v>5310</v>
      </c>
      <c r="AB1089" s="176">
        <v>1</v>
      </c>
      <c r="AC1089" s="177" t="s">
        <v>240</v>
      </c>
      <c r="AD1089" s="177" t="s">
        <v>241</v>
      </c>
    </row>
    <row r="1090" spans="1:30" s="8" customFormat="1" ht="36" x14ac:dyDescent="0.25">
      <c r="A1090" s="170">
        <v>855</v>
      </c>
      <c r="B1090" s="171" t="s">
        <v>242</v>
      </c>
      <c r="C1090" s="171" t="s">
        <v>127</v>
      </c>
      <c r="D1090" s="172" t="s">
        <v>236</v>
      </c>
      <c r="E1090" s="171" t="s">
        <v>249</v>
      </c>
      <c r="F1090" s="171" t="s">
        <v>142</v>
      </c>
      <c r="G1090" s="171" t="s">
        <v>243</v>
      </c>
      <c r="H1090" s="171" t="s">
        <v>524</v>
      </c>
      <c r="I1090" s="171" t="s">
        <v>142</v>
      </c>
      <c r="J1090" s="173">
        <v>2006</v>
      </c>
      <c r="K1090" s="174">
        <v>1</v>
      </c>
      <c r="L1090" s="211"/>
      <c r="M1090" s="173" t="s">
        <v>236</v>
      </c>
      <c r="N1090" s="173">
        <v>0</v>
      </c>
      <c r="O1090" s="173">
        <v>1</v>
      </c>
      <c r="P1090" s="173">
        <v>1</v>
      </c>
      <c r="Q1090" s="173">
        <v>9</v>
      </c>
      <c r="R1090" s="173">
        <v>1</v>
      </c>
      <c r="S1090" s="175">
        <v>297600</v>
      </c>
      <c r="T1090" s="173">
        <v>0</v>
      </c>
      <c r="U1090" s="173">
        <v>1</v>
      </c>
      <c r="V1090" s="173">
        <v>0</v>
      </c>
      <c r="W1090" s="211"/>
      <c r="X1090" s="173">
        <v>0</v>
      </c>
      <c r="Y1090" s="175">
        <v>0</v>
      </c>
      <c r="Z1090" s="174">
        <f>S1090*R1090*K1090*EXP(-Definitions!$E$4*tidycapex!V1090)*U1090</f>
        <v>297600</v>
      </c>
      <c r="AA1090" s="174">
        <f>CEILING(Z1090/Definitions!$F$10,10)</f>
        <v>5840</v>
      </c>
      <c r="AB1090" s="176">
        <v>1</v>
      </c>
      <c r="AC1090" s="177" t="s">
        <v>244</v>
      </c>
      <c r="AD1090" s="177" t="s">
        <v>567</v>
      </c>
    </row>
    <row r="1091" spans="1:30" s="8" customFormat="1" ht="48" x14ac:dyDescent="0.25">
      <c r="A1091" s="170">
        <v>856</v>
      </c>
      <c r="B1091" s="171" t="s">
        <v>245</v>
      </c>
      <c r="C1091" s="171" t="s">
        <v>127</v>
      </c>
      <c r="D1091" s="172" t="s">
        <v>236</v>
      </c>
      <c r="E1091" s="171" t="s">
        <v>249</v>
      </c>
      <c r="F1091" s="171" t="s">
        <v>142</v>
      </c>
      <c r="G1091" s="171" t="s">
        <v>246</v>
      </c>
      <c r="H1091" s="171" t="s">
        <v>524</v>
      </c>
      <c r="I1091" s="171" t="s">
        <v>142</v>
      </c>
      <c r="J1091" s="173">
        <v>2006</v>
      </c>
      <c r="K1091" s="174">
        <v>1</v>
      </c>
      <c r="L1091" s="211"/>
      <c r="M1091" s="173" t="s">
        <v>236</v>
      </c>
      <c r="N1091" s="173">
        <v>0</v>
      </c>
      <c r="O1091" s="173">
        <v>1</v>
      </c>
      <c r="P1091" s="173">
        <v>1</v>
      </c>
      <c r="Q1091" s="173">
        <v>9</v>
      </c>
      <c r="R1091" s="173">
        <v>1</v>
      </c>
      <c r="S1091" s="175">
        <v>163700</v>
      </c>
      <c r="T1091" s="173">
        <v>0</v>
      </c>
      <c r="U1091" s="173">
        <v>1</v>
      </c>
      <c r="V1091" s="173">
        <v>0</v>
      </c>
      <c r="W1091" s="211"/>
      <c r="X1091" s="173">
        <v>0</v>
      </c>
      <c r="Y1091" s="175">
        <v>0</v>
      </c>
      <c r="Z1091" s="174">
        <f>S1091*R1091*K1091*EXP(-Definitions!$E$4*tidycapex!V1091)*U1091</f>
        <v>163700</v>
      </c>
      <c r="AA1091" s="174">
        <f>CEILING(Z1091/Definitions!$F$10,10)</f>
        <v>3210</v>
      </c>
      <c r="AB1091" s="176">
        <v>1</v>
      </c>
      <c r="AC1091" s="177" t="s">
        <v>247</v>
      </c>
      <c r="AD1091" s="177" t="s">
        <v>568</v>
      </c>
    </row>
    <row r="1092" spans="1:30" s="8" customFormat="1" ht="48" x14ac:dyDescent="0.25">
      <c r="A1092" s="170">
        <v>857</v>
      </c>
      <c r="B1092" s="171" t="s">
        <v>248</v>
      </c>
      <c r="C1092" s="171" t="s">
        <v>128</v>
      </c>
      <c r="D1092" s="172">
        <v>1</v>
      </c>
      <c r="E1092" s="171" t="s">
        <v>249</v>
      </c>
      <c r="F1092" s="171" t="s">
        <v>142</v>
      </c>
      <c r="G1092" s="171" t="s">
        <v>217</v>
      </c>
      <c r="H1092" s="171" t="s">
        <v>218</v>
      </c>
      <c r="I1092" s="171" t="s">
        <v>142</v>
      </c>
      <c r="J1092" s="173">
        <v>2006</v>
      </c>
      <c r="K1092" s="174">
        <v>1</v>
      </c>
      <c r="L1092" s="211"/>
      <c r="M1092" s="173" t="s">
        <v>236</v>
      </c>
      <c r="N1092" s="173">
        <v>0</v>
      </c>
      <c r="O1092" s="173">
        <v>1</v>
      </c>
      <c r="P1092" s="173">
        <v>1</v>
      </c>
      <c r="Q1092" s="173">
        <v>8</v>
      </c>
      <c r="R1092" s="173">
        <v>1</v>
      </c>
      <c r="S1092" s="175">
        <v>24900</v>
      </c>
      <c r="T1092" s="173">
        <v>25</v>
      </c>
      <c r="U1092" s="173">
        <v>1</v>
      </c>
      <c r="V1092" s="173">
        <v>11</v>
      </c>
      <c r="W1092" s="211"/>
      <c r="X1092" s="173">
        <v>0</v>
      </c>
      <c r="Y1092" s="175">
        <v>0</v>
      </c>
      <c r="Z1092" s="174">
        <f>S1092*R1092*K1092*EXP(-Definitions!$E$4*tidycapex!V1092)*U1092</f>
        <v>24900</v>
      </c>
      <c r="AA1092" s="174">
        <f>CEILING(Z1092/Definitions!$F$10,10)</f>
        <v>490</v>
      </c>
      <c r="AB1092" s="176">
        <v>1</v>
      </c>
      <c r="AC1092" s="177" t="s">
        <v>250</v>
      </c>
      <c r="AD1092" s="177" t="s">
        <v>569</v>
      </c>
    </row>
    <row r="1093" spans="1:30" s="8" customFormat="1" ht="36" x14ac:dyDescent="0.25">
      <c r="A1093" s="170">
        <v>858</v>
      </c>
      <c r="B1093" s="171" t="s">
        <v>251</v>
      </c>
      <c r="C1093" s="171" t="s">
        <v>128</v>
      </c>
      <c r="D1093" s="172">
        <v>1</v>
      </c>
      <c r="E1093" s="171" t="s">
        <v>249</v>
      </c>
      <c r="F1093" s="171" t="s">
        <v>142</v>
      </c>
      <c r="G1093" s="171" t="s">
        <v>217</v>
      </c>
      <c r="H1093" s="171" t="s">
        <v>218</v>
      </c>
      <c r="I1093" s="171" t="s">
        <v>142</v>
      </c>
      <c r="J1093" s="173">
        <v>2006</v>
      </c>
      <c r="K1093" s="174">
        <v>1</v>
      </c>
      <c r="L1093" s="211"/>
      <c r="M1093" s="173" t="s">
        <v>236</v>
      </c>
      <c r="N1093" s="173">
        <v>0</v>
      </c>
      <c r="O1093" s="173">
        <v>1</v>
      </c>
      <c r="P1093" s="173">
        <v>1</v>
      </c>
      <c r="Q1093" s="173">
        <v>3</v>
      </c>
      <c r="R1093" s="173">
        <v>1</v>
      </c>
      <c r="S1093" s="175">
        <v>500000</v>
      </c>
      <c r="T1093" s="173">
        <v>25</v>
      </c>
      <c r="U1093" s="173">
        <v>1</v>
      </c>
      <c r="V1093" s="173">
        <v>0</v>
      </c>
      <c r="W1093" s="211"/>
      <c r="X1093" s="173">
        <v>0</v>
      </c>
      <c r="Y1093" s="211"/>
      <c r="Z1093" s="174">
        <f>S1093*R1093*K1093*EXP(-Definitions!$E$4*tidycapex!V1093)*U1093</f>
        <v>500000</v>
      </c>
      <c r="AA1093" s="174">
        <f>CEILING(Z1093/Definitions!$F$10,10)</f>
        <v>9810</v>
      </c>
      <c r="AB1093" s="176">
        <v>1</v>
      </c>
      <c r="AC1093" s="177" t="s">
        <v>570</v>
      </c>
      <c r="AD1093" s="177" t="s">
        <v>571</v>
      </c>
    </row>
    <row r="1094" spans="1:30" s="8" customFormat="1" ht="108" x14ac:dyDescent="0.25">
      <c r="A1094" s="170">
        <v>859</v>
      </c>
      <c r="B1094" s="171" t="s">
        <v>252</v>
      </c>
      <c r="C1094" s="171" t="s">
        <v>128</v>
      </c>
      <c r="D1094" s="172">
        <v>1</v>
      </c>
      <c r="E1094" s="171" t="s">
        <v>249</v>
      </c>
      <c r="F1094" s="171" t="s">
        <v>142</v>
      </c>
      <c r="G1094" s="171" t="s">
        <v>364</v>
      </c>
      <c r="H1094" s="171" t="s">
        <v>364</v>
      </c>
      <c r="I1094" s="171" t="s">
        <v>142</v>
      </c>
      <c r="J1094" s="173">
        <v>2006</v>
      </c>
      <c r="K1094" s="174">
        <v>325</v>
      </c>
      <c r="L1094" s="211"/>
      <c r="M1094" s="173" t="s">
        <v>139</v>
      </c>
      <c r="N1094" s="173">
        <v>0</v>
      </c>
      <c r="O1094" s="173">
        <v>1</v>
      </c>
      <c r="P1094" s="173">
        <v>1</v>
      </c>
      <c r="Q1094" s="173">
        <v>5</v>
      </c>
      <c r="R1094" s="173">
        <v>1</v>
      </c>
      <c r="S1094" s="175">
        <v>3000</v>
      </c>
      <c r="T1094" s="173">
        <v>0</v>
      </c>
      <c r="U1094" s="173">
        <v>1</v>
      </c>
      <c r="V1094" s="173">
        <v>0</v>
      </c>
      <c r="W1094" s="211"/>
      <c r="X1094" s="173">
        <v>0</v>
      </c>
      <c r="Y1094" s="175">
        <v>0</v>
      </c>
      <c r="Z1094" s="174">
        <f>S1094*R1094*K1094*EXP(-Definitions!$E$4*tidycapex!V1094)*U1094</f>
        <v>975000</v>
      </c>
      <c r="AA1094" s="174">
        <f>CEILING(Z1094/Definitions!$F$10,10)</f>
        <v>19120</v>
      </c>
      <c r="AB1094" s="176">
        <v>1</v>
      </c>
      <c r="AC1094" s="177" t="s">
        <v>253</v>
      </c>
      <c r="AD1094" s="177" t="s">
        <v>254</v>
      </c>
    </row>
    <row r="1095" spans="1:30" s="8" customFormat="1" ht="24" x14ac:dyDescent="0.25">
      <c r="A1095" s="170">
        <v>860</v>
      </c>
      <c r="B1095" s="171" t="s">
        <v>238</v>
      </c>
      <c r="C1095" s="171" t="s">
        <v>128</v>
      </c>
      <c r="D1095" s="172" t="s">
        <v>236</v>
      </c>
      <c r="E1095" s="171" t="s">
        <v>249</v>
      </c>
      <c r="F1095" s="171" t="s">
        <v>142</v>
      </c>
      <c r="G1095" s="171" t="s">
        <v>239</v>
      </c>
      <c r="H1095" s="171" t="s">
        <v>524</v>
      </c>
      <c r="I1095" s="171" t="s">
        <v>142</v>
      </c>
      <c r="J1095" s="173">
        <v>2006</v>
      </c>
      <c r="K1095" s="174">
        <v>1</v>
      </c>
      <c r="L1095" s="211"/>
      <c r="M1095" s="173" t="s">
        <v>236</v>
      </c>
      <c r="N1095" s="173">
        <v>0</v>
      </c>
      <c r="O1095" s="173">
        <v>1</v>
      </c>
      <c r="P1095" s="173">
        <v>1</v>
      </c>
      <c r="Q1095" s="173">
        <v>9</v>
      </c>
      <c r="R1095" s="173">
        <v>1</v>
      </c>
      <c r="S1095" s="175">
        <v>147500</v>
      </c>
      <c r="T1095" s="173">
        <v>0</v>
      </c>
      <c r="U1095" s="173">
        <v>1</v>
      </c>
      <c r="V1095" s="173">
        <v>0</v>
      </c>
      <c r="W1095" s="211"/>
      <c r="X1095" s="173">
        <v>0</v>
      </c>
      <c r="Y1095" s="175">
        <v>0</v>
      </c>
      <c r="Z1095" s="174">
        <f>S1095*R1095*K1095*EXP(-Definitions!$E$4*tidycapex!V1095)*U1095</f>
        <v>147500</v>
      </c>
      <c r="AA1095" s="174">
        <f>CEILING(Z1095/Definitions!$F$10,10)</f>
        <v>2900</v>
      </c>
      <c r="AB1095" s="176">
        <v>1</v>
      </c>
      <c r="AC1095" s="177" t="s">
        <v>240</v>
      </c>
      <c r="AD1095" s="177" t="s">
        <v>241</v>
      </c>
    </row>
    <row r="1096" spans="1:30" s="8" customFormat="1" ht="36" x14ac:dyDescent="0.25">
      <c r="A1096" s="170">
        <v>861</v>
      </c>
      <c r="B1096" s="171" t="s">
        <v>242</v>
      </c>
      <c r="C1096" s="171" t="s">
        <v>128</v>
      </c>
      <c r="D1096" s="172" t="s">
        <v>236</v>
      </c>
      <c r="E1096" s="171" t="s">
        <v>249</v>
      </c>
      <c r="F1096" s="171" t="s">
        <v>142</v>
      </c>
      <c r="G1096" s="171" t="s">
        <v>243</v>
      </c>
      <c r="H1096" s="171" t="s">
        <v>524</v>
      </c>
      <c r="I1096" s="171" t="s">
        <v>142</v>
      </c>
      <c r="J1096" s="173">
        <v>2006</v>
      </c>
      <c r="K1096" s="174">
        <v>1</v>
      </c>
      <c r="L1096" s="211"/>
      <c r="M1096" s="173" t="s">
        <v>236</v>
      </c>
      <c r="N1096" s="173">
        <v>0</v>
      </c>
      <c r="O1096" s="173">
        <v>1</v>
      </c>
      <c r="P1096" s="173">
        <v>1</v>
      </c>
      <c r="Q1096" s="173">
        <v>9</v>
      </c>
      <c r="R1096" s="173">
        <v>1</v>
      </c>
      <c r="S1096" s="175">
        <v>162300</v>
      </c>
      <c r="T1096" s="173">
        <v>0</v>
      </c>
      <c r="U1096" s="173">
        <v>1</v>
      </c>
      <c r="V1096" s="173">
        <v>0</v>
      </c>
      <c r="W1096" s="211"/>
      <c r="X1096" s="173">
        <v>0</v>
      </c>
      <c r="Y1096" s="175">
        <v>0</v>
      </c>
      <c r="Z1096" s="174">
        <f>S1096*R1096*K1096*EXP(-Definitions!$E$4*tidycapex!V1096)*U1096</f>
        <v>162300</v>
      </c>
      <c r="AA1096" s="174">
        <f>CEILING(Z1096/Definitions!$F$10,10)</f>
        <v>3190</v>
      </c>
      <c r="AB1096" s="176">
        <v>1</v>
      </c>
      <c r="AC1096" s="177" t="s">
        <v>244</v>
      </c>
      <c r="AD1096" s="177" t="s">
        <v>567</v>
      </c>
    </row>
    <row r="1097" spans="1:30" s="8" customFormat="1" ht="48" x14ac:dyDescent="0.25">
      <c r="A1097" s="170">
        <v>862</v>
      </c>
      <c r="B1097" s="171" t="s">
        <v>245</v>
      </c>
      <c r="C1097" s="171" t="s">
        <v>128</v>
      </c>
      <c r="D1097" s="172" t="s">
        <v>236</v>
      </c>
      <c r="E1097" s="171" t="s">
        <v>249</v>
      </c>
      <c r="F1097" s="171" t="s">
        <v>142</v>
      </c>
      <c r="G1097" s="171" t="s">
        <v>246</v>
      </c>
      <c r="H1097" s="171" t="s">
        <v>524</v>
      </c>
      <c r="I1097" s="171" t="s">
        <v>142</v>
      </c>
      <c r="J1097" s="173">
        <v>2006</v>
      </c>
      <c r="K1097" s="174">
        <v>1</v>
      </c>
      <c r="L1097" s="211"/>
      <c r="M1097" s="173" t="s">
        <v>236</v>
      </c>
      <c r="N1097" s="173">
        <v>0</v>
      </c>
      <c r="O1097" s="173">
        <v>1</v>
      </c>
      <c r="P1097" s="173">
        <v>1</v>
      </c>
      <c r="Q1097" s="173">
        <v>9</v>
      </c>
      <c r="R1097" s="173">
        <v>1</v>
      </c>
      <c r="S1097" s="175">
        <v>89300</v>
      </c>
      <c r="T1097" s="173">
        <v>0</v>
      </c>
      <c r="U1097" s="173">
        <v>1</v>
      </c>
      <c r="V1097" s="173">
        <v>0</v>
      </c>
      <c r="W1097" s="211"/>
      <c r="X1097" s="173">
        <v>0</v>
      </c>
      <c r="Y1097" s="175">
        <v>0</v>
      </c>
      <c r="Z1097" s="174">
        <f>S1097*R1097*K1097*EXP(-Definitions!$E$4*tidycapex!V1097)*U1097</f>
        <v>89300</v>
      </c>
      <c r="AA1097" s="174">
        <f>CEILING(Z1097/Definitions!$F$10,10)</f>
        <v>1760</v>
      </c>
      <c r="AB1097" s="176">
        <v>1</v>
      </c>
      <c r="AC1097" s="177" t="s">
        <v>247</v>
      </c>
      <c r="AD1097" s="177" t="s">
        <v>568</v>
      </c>
    </row>
    <row r="1098" spans="1:30" s="8" customFormat="1" ht="48" x14ac:dyDescent="0.25">
      <c r="A1098" s="170">
        <v>863</v>
      </c>
      <c r="B1098" s="171" t="s">
        <v>248</v>
      </c>
      <c r="C1098" s="171" t="s">
        <v>129</v>
      </c>
      <c r="D1098" s="172">
        <v>1</v>
      </c>
      <c r="E1098" s="171" t="s">
        <v>249</v>
      </c>
      <c r="F1098" s="171" t="s">
        <v>138</v>
      </c>
      <c r="G1098" s="171" t="s">
        <v>217</v>
      </c>
      <c r="H1098" s="171" t="s">
        <v>218</v>
      </c>
      <c r="I1098" s="171" t="s">
        <v>138</v>
      </c>
      <c r="J1098" s="173">
        <v>2006</v>
      </c>
      <c r="K1098" s="174">
        <v>1</v>
      </c>
      <c r="L1098" s="211"/>
      <c r="M1098" s="173" t="s">
        <v>236</v>
      </c>
      <c r="N1098" s="173">
        <v>0</v>
      </c>
      <c r="O1098" s="173">
        <v>1</v>
      </c>
      <c r="P1098" s="173">
        <v>1</v>
      </c>
      <c r="Q1098" s="173">
        <v>8</v>
      </c>
      <c r="R1098" s="173">
        <v>1</v>
      </c>
      <c r="S1098" s="175">
        <v>24900</v>
      </c>
      <c r="T1098" s="173">
        <v>25</v>
      </c>
      <c r="U1098" s="173">
        <v>1</v>
      </c>
      <c r="V1098" s="173">
        <v>11</v>
      </c>
      <c r="W1098" s="211"/>
      <c r="X1098" s="173">
        <v>0</v>
      </c>
      <c r="Y1098" s="175">
        <v>0</v>
      </c>
      <c r="Z1098" s="174">
        <f>S1098*R1098*K1098*EXP(-Definitions!$E$4*tidycapex!V1098)*U1098</f>
        <v>24900</v>
      </c>
      <c r="AA1098" s="174">
        <f>CEILING(Z1098/Definitions!$F$10,10)</f>
        <v>490</v>
      </c>
      <c r="AB1098" s="176">
        <v>1</v>
      </c>
      <c r="AC1098" s="177" t="s">
        <v>250</v>
      </c>
      <c r="AD1098" s="177" t="s">
        <v>569</v>
      </c>
    </row>
    <row r="1099" spans="1:30" s="8" customFormat="1" ht="36" x14ac:dyDescent="0.25">
      <c r="A1099" s="170">
        <v>864</v>
      </c>
      <c r="B1099" s="171" t="s">
        <v>251</v>
      </c>
      <c r="C1099" s="171" t="s">
        <v>129</v>
      </c>
      <c r="D1099" s="172">
        <v>1</v>
      </c>
      <c r="E1099" s="171" t="s">
        <v>249</v>
      </c>
      <c r="F1099" s="171" t="s">
        <v>138</v>
      </c>
      <c r="G1099" s="171" t="s">
        <v>217</v>
      </c>
      <c r="H1099" s="171" t="s">
        <v>218</v>
      </c>
      <c r="I1099" s="171" t="s">
        <v>138</v>
      </c>
      <c r="J1099" s="173">
        <v>2006</v>
      </c>
      <c r="K1099" s="174">
        <v>1</v>
      </c>
      <c r="L1099" s="211"/>
      <c r="M1099" s="173" t="s">
        <v>236</v>
      </c>
      <c r="N1099" s="173">
        <v>0</v>
      </c>
      <c r="O1099" s="173">
        <v>1</v>
      </c>
      <c r="P1099" s="173">
        <v>1</v>
      </c>
      <c r="Q1099" s="173">
        <v>3</v>
      </c>
      <c r="R1099" s="173">
        <v>1</v>
      </c>
      <c r="S1099" s="175">
        <v>500000</v>
      </c>
      <c r="T1099" s="173">
        <v>25</v>
      </c>
      <c r="U1099" s="173">
        <v>1</v>
      </c>
      <c r="V1099" s="173">
        <v>0</v>
      </c>
      <c r="W1099" s="211"/>
      <c r="X1099" s="173">
        <v>0</v>
      </c>
      <c r="Y1099" s="211"/>
      <c r="Z1099" s="174">
        <f>S1099*R1099*K1099*EXP(-Definitions!$E$4*tidycapex!V1099)*U1099</f>
        <v>500000</v>
      </c>
      <c r="AA1099" s="174">
        <f>CEILING(Z1099/Definitions!$F$10,10)</f>
        <v>9810</v>
      </c>
      <c r="AB1099" s="176">
        <v>1</v>
      </c>
      <c r="AC1099" s="177" t="s">
        <v>570</v>
      </c>
      <c r="AD1099" s="177" t="s">
        <v>571</v>
      </c>
    </row>
    <row r="1100" spans="1:30" s="8" customFormat="1" ht="108" x14ac:dyDescent="0.25">
      <c r="A1100" s="170">
        <v>865</v>
      </c>
      <c r="B1100" s="171" t="s">
        <v>252</v>
      </c>
      <c r="C1100" s="171" t="s">
        <v>129</v>
      </c>
      <c r="D1100" s="172">
        <v>1</v>
      </c>
      <c r="E1100" s="171" t="s">
        <v>249</v>
      </c>
      <c r="F1100" s="171" t="s">
        <v>138</v>
      </c>
      <c r="G1100" s="171" t="s">
        <v>364</v>
      </c>
      <c r="H1100" s="171" t="s">
        <v>364</v>
      </c>
      <c r="I1100" s="171" t="s">
        <v>138</v>
      </c>
      <c r="J1100" s="173">
        <v>2006</v>
      </c>
      <c r="K1100" s="174">
        <v>760</v>
      </c>
      <c r="L1100" s="211"/>
      <c r="M1100" s="173" t="s">
        <v>139</v>
      </c>
      <c r="N1100" s="173">
        <v>0</v>
      </c>
      <c r="O1100" s="173">
        <v>1</v>
      </c>
      <c r="P1100" s="173">
        <v>1</v>
      </c>
      <c r="Q1100" s="173">
        <v>5</v>
      </c>
      <c r="R1100" s="173">
        <v>1</v>
      </c>
      <c r="S1100" s="175">
        <v>3000</v>
      </c>
      <c r="T1100" s="173">
        <v>0</v>
      </c>
      <c r="U1100" s="173">
        <v>1</v>
      </c>
      <c r="V1100" s="173">
        <v>0</v>
      </c>
      <c r="W1100" s="211"/>
      <c r="X1100" s="173">
        <v>0</v>
      </c>
      <c r="Y1100" s="175">
        <v>0</v>
      </c>
      <c r="Z1100" s="174">
        <f>S1100*R1100*K1100*EXP(-Definitions!$E$4*tidycapex!V1100)*U1100</f>
        <v>2280000</v>
      </c>
      <c r="AA1100" s="174">
        <f>CEILING(Z1100/Definitions!$F$10,10)</f>
        <v>44710</v>
      </c>
      <c r="AB1100" s="176">
        <v>1</v>
      </c>
      <c r="AC1100" s="177" t="s">
        <v>253</v>
      </c>
      <c r="AD1100" s="177" t="s">
        <v>254</v>
      </c>
    </row>
    <row r="1101" spans="1:30" s="8" customFormat="1" ht="24" x14ac:dyDescent="0.25">
      <c r="A1101" s="170">
        <v>866</v>
      </c>
      <c r="B1101" s="171" t="s">
        <v>238</v>
      </c>
      <c r="C1101" s="171" t="s">
        <v>129</v>
      </c>
      <c r="D1101" s="172" t="s">
        <v>236</v>
      </c>
      <c r="E1101" s="171" t="s">
        <v>249</v>
      </c>
      <c r="F1101" s="171" t="s">
        <v>138</v>
      </c>
      <c r="G1101" s="171" t="s">
        <v>239</v>
      </c>
      <c r="H1101" s="171" t="s">
        <v>524</v>
      </c>
      <c r="I1101" s="171" t="s">
        <v>138</v>
      </c>
      <c r="J1101" s="173">
        <v>2006</v>
      </c>
      <c r="K1101" s="174">
        <v>1</v>
      </c>
      <c r="L1101" s="211"/>
      <c r="M1101" s="173" t="s">
        <v>236</v>
      </c>
      <c r="N1101" s="173">
        <v>0</v>
      </c>
      <c r="O1101" s="173">
        <v>1</v>
      </c>
      <c r="P1101" s="173">
        <v>1</v>
      </c>
      <c r="Q1101" s="173">
        <v>9</v>
      </c>
      <c r="R1101" s="173">
        <v>1</v>
      </c>
      <c r="S1101" s="175">
        <v>278000</v>
      </c>
      <c r="T1101" s="173">
        <v>0</v>
      </c>
      <c r="U1101" s="173">
        <v>1</v>
      </c>
      <c r="V1101" s="173">
        <v>0</v>
      </c>
      <c r="W1101" s="211"/>
      <c r="X1101" s="173">
        <v>0</v>
      </c>
      <c r="Y1101" s="175">
        <v>0</v>
      </c>
      <c r="Z1101" s="174">
        <f>S1101*R1101*K1101*EXP(-Definitions!$E$4*tidycapex!V1101)*U1101</f>
        <v>278000</v>
      </c>
      <c r="AA1101" s="174">
        <f>CEILING(Z1101/Definitions!$F$10,10)</f>
        <v>5460</v>
      </c>
      <c r="AB1101" s="176">
        <v>1</v>
      </c>
      <c r="AC1101" s="177" t="s">
        <v>240</v>
      </c>
      <c r="AD1101" s="177" t="s">
        <v>241</v>
      </c>
    </row>
    <row r="1102" spans="1:30" s="8" customFormat="1" ht="36" x14ac:dyDescent="0.25">
      <c r="A1102" s="170">
        <v>867</v>
      </c>
      <c r="B1102" s="171" t="s">
        <v>242</v>
      </c>
      <c r="C1102" s="171" t="s">
        <v>129</v>
      </c>
      <c r="D1102" s="172" t="s">
        <v>236</v>
      </c>
      <c r="E1102" s="171" t="s">
        <v>249</v>
      </c>
      <c r="F1102" s="171" t="s">
        <v>138</v>
      </c>
      <c r="G1102" s="171" t="s">
        <v>243</v>
      </c>
      <c r="H1102" s="171" t="s">
        <v>524</v>
      </c>
      <c r="I1102" s="171" t="s">
        <v>138</v>
      </c>
      <c r="J1102" s="173">
        <v>2006</v>
      </c>
      <c r="K1102" s="174">
        <v>1</v>
      </c>
      <c r="L1102" s="211"/>
      <c r="M1102" s="173" t="s">
        <v>236</v>
      </c>
      <c r="N1102" s="173">
        <v>0</v>
      </c>
      <c r="O1102" s="173">
        <v>1</v>
      </c>
      <c r="P1102" s="173">
        <v>1</v>
      </c>
      <c r="Q1102" s="173">
        <v>9</v>
      </c>
      <c r="R1102" s="173">
        <v>1</v>
      </c>
      <c r="S1102" s="175">
        <v>305800</v>
      </c>
      <c r="T1102" s="173">
        <v>0</v>
      </c>
      <c r="U1102" s="173">
        <v>1</v>
      </c>
      <c r="V1102" s="173">
        <v>0</v>
      </c>
      <c r="W1102" s="211"/>
      <c r="X1102" s="173">
        <v>0</v>
      </c>
      <c r="Y1102" s="175">
        <v>0</v>
      </c>
      <c r="Z1102" s="174">
        <f>S1102*R1102*K1102*EXP(-Definitions!$E$4*tidycapex!V1102)*U1102</f>
        <v>305800</v>
      </c>
      <c r="AA1102" s="174">
        <f>CEILING(Z1102/Definitions!$F$10,10)</f>
        <v>6000</v>
      </c>
      <c r="AB1102" s="176">
        <v>1</v>
      </c>
      <c r="AC1102" s="177" t="s">
        <v>244</v>
      </c>
      <c r="AD1102" s="177" t="s">
        <v>567</v>
      </c>
    </row>
    <row r="1103" spans="1:30" s="8" customFormat="1" ht="48" x14ac:dyDescent="0.25">
      <c r="A1103" s="170">
        <v>868</v>
      </c>
      <c r="B1103" s="171" t="s">
        <v>245</v>
      </c>
      <c r="C1103" s="171" t="s">
        <v>129</v>
      </c>
      <c r="D1103" s="172" t="s">
        <v>236</v>
      </c>
      <c r="E1103" s="171" t="s">
        <v>249</v>
      </c>
      <c r="F1103" s="171" t="s">
        <v>138</v>
      </c>
      <c r="G1103" s="171" t="s">
        <v>246</v>
      </c>
      <c r="H1103" s="171" t="s">
        <v>524</v>
      </c>
      <c r="I1103" s="171" t="s">
        <v>138</v>
      </c>
      <c r="J1103" s="173">
        <v>2006</v>
      </c>
      <c r="K1103" s="174">
        <v>1</v>
      </c>
      <c r="L1103" s="211"/>
      <c r="M1103" s="173" t="s">
        <v>236</v>
      </c>
      <c r="N1103" s="173">
        <v>0</v>
      </c>
      <c r="O1103" s="173">
        <v>1</v>
      </c>
      <c r="P1103" s="173">
        <v>1</v>
      </c>
      <c r="Q1103" s="173">
        <v>9</v>
      </c>
      <c r="R1103" s="173">
        <v>1</v>
      </c>
      <c r="S1103" s="175">
        <v>168200</v>
      </c>
      <c r="T1103" s="173">
        <v>0</v>
      </c>
      <c r="U1103" s="173">
        <v>1</v>
      </c>
      <c r="V1103" s="173">
        <v>0</v>
      </c>
      <c r="W1103" s="211"/>
      <c r="X1103" s="173">
        <v>0</v>
      </c>
      <c r="Y1103" s="175">
        <v>0</v>
      </c>
      <c r="Z1103" s="174">
        <f>S1103*R1103*K1103*EXP(-Definitions!$E$4*tidycapex!V1103)*U1103</f>
        <v>168200</v>
      </c>
      <c r="AA1103" s="174">
        <f>CEILING(Z1103/Definitions!$F$10,10)</f>
        <v>3300</v>
      </c>
      <c r="AB1103" s="176">
        <v>1</v>
      </c>
      <c r="AC1103" s="177" t="s">
        <v>247</v>
      </c>
      <c r="AD1103" s="177" t="s">
        <v>568</v>
      </c>
    </row>
    <row r="1104" spans="1:30" s="8" customFormat="1" ht="48" x14ac:dyDescent="0.25">
      <c r="A1104" s="170">
        <v>869</v>
      </c>
      <c r="B1104" s="171" t="s">
        <v>248</v>
      </c>
      <c r="C1104" s="171" t="s">
        <v>130</v>
      </c>
      <c r="D1104" s="172">
        <v>1</v>
      </c>
      <c r="E1104" s="171" t="s">
        <v>249</v>
      </c>
      <c r="F1104" s="171" t="s">
        <v>138</v>
      </c>
      <c r="G1104" s="171" t="s">
        <v>217</v>
      </c>
      <c r="H1104" s="171" t="s">
        <v>218</v>
      </c>
      <c r="I1104" s="171" t="s">
        <v>138</v>
      </c>
      <c r="J1104" s="173">
        <v>2006</v>
      </c>
      <c r="K1104" s="174">
        <v>1</v>
      </c>
      <c r="L1104" s="211"/>
      <c r="M1104" s="173" t="s">
        <v>236</v>
      </c>
      <c r="N1104" s="173">
        <v>0</v>
      </c>
      <c r="O1104" s="173">
        <v>1</v>
      </c>
      <c r="P1104" s="173">
        <v>1</v>
      </c>
      <c r="Q1104" s="173">
        <v>8</v>
      </c>
      <c r="R1104" s="173">
        <v>1</v>
      </c>
      <c r="S1104" s="175">
        <v>24900</v>
      </c>
      <c r="T1104" s="173">
        <v>25</v>
      </c>
      <c r="U1104" s="173">
        <v>1</v>
      </c>
      <c r="V1104" s="173">
        <v>11</v>
      </c>
      <c r="W1104" s="211"/>
      <c r="X1104" s="173">
        <v>0</v>
      </c>
      <c r="Y1104" s="175">
        <v>0</v>
      </c>
      <c r="Z1104" s="174">
        <f>S1104*R1104*K1104*EXP(-Definitions!$E$4*tidycapex!V1104)*U1104</f>
        <v>24900</v>
      </c>
      <c r="AA1104" s="174">
        <f>CEILING(Z1104/Definitions!$F$10,10)</f>
        <v>490</v>
      </c>
      <c r="AB1104" s="176">
        <v>1</v>
      </c>
      <c r="AC1104" s="177" t="s">
        <v>250</v>
      </c>
      <c r="AD1104" s="177" t="s">
        <v>569</v>
      </c>
    </row>
    <row r="1105" spans="1:30" s="8" customFormat="1" ht="36" x14ac:dyDescent="0.25">
      <c r="A1105" s="170">
        <v>870</v>
      </c>
      <c r="B1105" s="171" t="s">
        <v>251</v>
      </c>
      <c r="C1105" s="171" t="s">
        <v>130</v>
      </c>
      <c r="D1105" s="172">
        <v>1</v>
      </c>
      <c r="E1105" s="171" t="s">
        <v>249</v>
      </c>
      <c r="F1105" s="171" t="s">
        <v>138</v>
      </c>
      <c r="G1105" s="171" t="s">
        <v>217</v>
      </c>
      <c r="H1105" s="171" t="s">
        <v>218</v>
      </c>
      <c r="I1105" s="171" t="s">
        <v>138</v>
      </c>
      <c r="J1105" s="173">
        <v>2006</v>
      </c>
      <c r="K1105" s="174">
        <v>1</v>
      </c>
      <c r="L1105" s="211"/>
      <c r="M1105" s="173" t="s">
        <v>236</v>
      </c>
      <c r="N1105" s="173">
        <v>0</v>
      </c>
      <c r="O1105" s="173">
        <v>1</v>
      </c>
      <c r="P1105" s="173">
        <v>1</v>
      </c>
      <c r="Q1105" s="173">
        <v>3</v>
      </c>
      <c r="R1105" s="173">
        <v>1</v>
      </c>
      <c r="S1105" s="175">
        <v>500000</v>
      </c>
      <c r="T1105" s="173">
        <v>25</v>
      </c>
      <c r="U1105" s="173">
        <v>1</v>
      </c>
      <c r="V1105" s="173">
        <v>0</v>
      </c>
      <c r="W1105" s="211"/>
      <c r="X1105" s="173">
        <v>0</v>
      </c>
      <c r="Y1105" s="175"/>
      <c r="Z1105" s="174">
        <f>S1105*R1105*K1105*EXP(-Definitions!$E$4*tidycapex!V1105)*U1105</f>
        <v>500000</v>
      </c>
      <c r="AA1105" s="174">
        <f>CEILING(Z1105/Definitions!$F$10,10)</f>
        <v>9810</v>
      </c>
      <c r="AB1105" s="176">
        <v>1</v>
      </c>
      <c r="AC1105" s="177" t="s">
        <v>570</v>
      </c>
      <c r="AD1105" s="177" t="s">
        <v>571</v>
      </c>
    </row>
    <row r="1106" spans="1:30" s="8" customFormat="1" ht="108" x14ac:dyDescent="0.25">
      <c r="A1106" s="170">
        <v>871</v>
      </c>
      <c r="B1106" s="171" t="s">
        <v>252</v>
      </c>
      <c r="C1106" s="171" t="s">
        <v>130</v>
      </c>
      <c r="D1106" s="172">
        <v>1</v>
      </c>
      <c r="E1106" s="171" t="s">
        <v>249</v>
      </c>
      <c r="F1106" s="171" t="s">
        <v>138</v>
      </c>
      <c r="G1106" s="171" t="s">
        <v>364</v>
      </c>
      <c r="H1106" s="171" t="s">
        <v>364</v>
      </c>
      <c r="I1106" s="171" t="s">
        <v>138</v>
      </c>
      <c r="J1106" s="173">
        <v>2006</v>
      </c>
      <c r="K1106" s="174">
        <v>325</v>
      </c>
      <c r="L1106" s="211"/>
      <c r="M1106" s="173" t="s">
        <v>139</v>
      </c>
      <c r="N1106" s="173">
        <v>0</v>
      </c>
      <c r="O1106" s="173">
        <v>1</v>
      </c>
      <c r="P1106" s="173">
        <v>1</v>
      </c>
      <c r="Q1106" s="173">
        <v>5</v>
      </c>
      <c r="R1106" s="173">
        <v>1</v>
      </c>
      <c r="S1106" s="175">
        <v>3000</v>
      </c>
      <c r="T1106" s="173">
        <v>0</v>
      </c>
      <c r="U1106" s="173">
        <v>1</v>
      </c>
      <c r="V1106" s="173">
        <v>0</v>
      </c>
      <c r="W1106" s="211"/>
      <c r="X1106" s="173">
        <v>0</v>
      </c>
      <c r="Y1106" s="175">
        <v>0</v>
      </c>
      <c r="Z1106" s="174">
        <f>S1106*R1106*K1106*EXP(-Definitions!$E$4*tidycapex!V1106)*U1106</f>
        <v>975000</v>
      </c>
      <c r="AA1106" s="174">
        <f>CEILING(Z1106/Definitions!$F$10,10)</f>
        <v>19120</v>
      </c>
      <c r="AB1106" s="176">
        <v>1</v>
      </c>
      <c r="AC1106" s="177" t="s">
        <v>253</v>
      </c>
      <c r="AD1106" s="177" t="s">
        <v>254</v>
      </c>
    </row>
    <row r="1107" spans="1:30" s="8" customFormat="1" ht="24" x14ac:dyDescent="0.25">
      <c r="A1107" s="170">
        <v>872</v>
      </c>
      <c r="B1107" s="171" t="s">
        <v>238</v>
      </c>
      <c r="C1107" s="171" t="s">
        <v>130</v>
      </c>
      <c r="D1107" s="172" t="s">
        <v>236</v>
      </c>
      <c r="E1107" s="171" t="s">
        <v>249</v>
      </c>
      <c r="F1107" s="171" t="s">
        <v>138</v>
      </c>
      <c r="G1107" s="171" t="s">
        <v>239</v>
      </c>
      <c r="H1107" s="171" t="s">
        <v>524</v>
      </c>
      <c r="I1107" s="171" t="s">
        <v>138</v>
      </c>
      <c r="J1107" s="173">
        <v>2006</v>
      </c>
      <c r="K1107" s="174">
        <v>1</v>
      </c>
      <c r="L1107" s="211"/>
      <c r="M1107" s="173" t="s">
        <v>236</v>
      </c>
      <c r="N1107" s="173">
        <v>0</v>
      </c>
      <c r="O1107" s="173">
        <v>1</v>
      </c>
      <c r="P1107" s="173">
        <v>1</v>
      </c>
      <c r="Q1107" s="173">
        <v>9</v>
      </c>
      <c r="R1107" s="173">
        <v>1</v>
      </c>
      <c r="S1107" s="175">
        <v>147500</v>
      </c>
      <c r="T1107" s="173">
        <v>0</v>
      </c>
      <c r="U1107" s="173">
        <v>1</v>
      </c>
      <c r="V1107" s="173">
        <v>0</v>
      </c>
      <c r="W1107" s="211"/>
      <c r="X1107" s="173">
        <v>0</v>
      </c>
      <c r="Y1107" s="175">
        <v>0</v>
      </c>
      <c r="Z1107" s="174">
        <f>S1107*R1107*K1107*EXP(-Definitions!$E$4*tidycapex!V1107)*U1107</f>
        <v>147500</v>
      </c>
      <c r="AA1107" s="174">
        <f>CEILING(Z1107/Definitions!$F$10,10)</f>
        <v>2900</v>
      </c>
      <c r="AB1107" s="176">
        <v>1</v>
      </c>
      <c r="AC1107" s="177" t="s">
        <v>240</v>
      </c>
      <c r="AD1107" s="177" t="s">
        <v>241</v>
      </c>
    </row>
    <row r="1108" spans="1:30" s="8" customFormat="1" ht="36" x14ac:dyDescent="0.25">
      <c r="A1108" s="170">
        <v>873</v>
      </c>
      <c r="B1108" s="171" t="s">
        <v>242</v>
      </c>
      <c r="C1108" s="171" t="s">
        <v>130</v>
      </c>
      <c r="D1108" s="172" t="s">
        <v>236</v>
      </c>
      <c r="E1108" s="171" t="s">
        <v>249</v>
      </c>
      <c r="F1108" s="171" t="s">
        <v>138</v>
      </c>
      <c r="G1108" s="171" t="s">
        <v>243</v>
      </c>
      <c r="H1108" s="171" t="s">
        <v>524</v>
      </c>
      <c r="I1108" s="171" t="s">
        <v>138</v>
      </c>
      <c r="J1108" s="173">
        <v>2006</v>
      </c>
      <c r="K1108" s="174">
        <v>1</v>
      </c>
      <c r="L1108" s="211"/>
      <c r="M1108" s="173" t="s">
        <v>236</v>
      </c>
      <c r="N1108" s="173">
        <v>0</v>
      </c>
      <c r="O1108" s="173">
        <v>1</v>
      </c>
      <c r="P1108" s="173">
        <v>1</v>
      </c>
      <c r="Q1108" s="173">
        <v>9</v>
      </c>
      <c r="R1108" s="173">
        <v>1</v>
      </c>
      <c r="S1108" s="175">
        <v>162300</v>
      </c>
      <c r="T1108" s="173">
        <v>0</v>
      </c>
      <c r="U1108" s="173">
        <v>1</v>
      </c>
      <c r="V1108" s="173">
        <v>0</v>
      </c>
      <c r="W1108" s="211"/>
      <c r="X1108" s="173">
        <v>0</v>
      </c>
      <c r="Y1108" s="175">
        <v>0</v>
      </c>
      <c r="Z1108" s="174">
        <f>S1108*R1108*K1108*EXP(-Definitions!$E$4*tidycapex!V1108)*U1108</f>
        <v>162300</v>
      </c>
      <c r="AA1108" s="174">
        <f>CEILING(Z1108/Definitions!$F$10,10)</f>
        <v>3190</v>
      </c>
      <c r="AB1108" s="176">
        <v>1</v>
      </c>
      <c r="AC1108" s="177" t="s">
        <v>244</v>
      </c>
      <c r="AD1108" s="177" t="s">
        <v>567</v>
      </c>
    </row>
    <row r="1109" spans="1:30" s="8" customFormat="1" ht="48" x14ac:dyDescent="0.25">
      <c r="A1109" s="170">
        <v>874</v>
      </c>
      <c r="B1109" s="171" t="s">
        <v>245</v>
      </c>
      <c r="C1109" s="171" t="s">
        <v>130</v>
      </c>
      <c r="D1109" s="172" t="s">
        <v>236</v>
      </c>
      <c r="E1109" s="171" t="s">
        <v>249</v>
      </c>
      <c r="F1109" s="171" t="s">
        <v>138</v>
      </c>
      <c r="G1109" s="171" t="s">
        <v>246</v>
      </c>
      <c r="H1109" s="171" t="s">
        <v>524</v>
      </c>
      <c r="I1109" s="171" t="s">
        <v>138</v>
      </c>
      <c r="J1109" s="173">
        <v>2006</v>
      </c>
      <c r="K1109" s="174">
        <v>1</v>
      </c>
      <c r="L1109" s="211"/>
      <c r="M1109" s="173" t="s">
        <v>236</v>
      </c>
      <c r="N1109" s="173">
        <v>0</v>
      </c>
      <c r="O1109" s="173">
        <v>1</v>
      </c>
      <c r="P1109" s="173">
        <v>1</v>
      </c>
      <c r="Q1109" s="173">
        <v>9</v>
      </c>
      <c r="R1109" s="173">
        <v>1</v>
      </c>
      <c r="S1109" s="175">
        <v>89300</v>
      </c>
      <c r="T1109" s="173">
        <v>0</v>
      </c>
      <c r="U1109" s="173">
        <v>1</v>
      </c>
      <c r="V1109" s="173">
        <v>0</v>
      </c>
      <c r="W1109" s="211"/>
      <c r="X1109" s="173">
        <v>0</v>
      </c>
      <c r="Y1109" s="175">
        <v>0</v>
      </c>
      <c r="Z1109" s="174">
        <f>S1109*R1109*K1109*EXP(-Definitions!$E$4*tidycapex!V1109)*U1109</f>
        <v>89300</v>
      </c>
      <c r="AA1109" s="174">
        <f>CEILING(Z1109/Definitions!$F$10,10)</f>
        <v>1760</v>
      </c>
      <c r="AB1109" s="176">
        <v>1</v>
      </c>
      <c r="AC1109" s="177" t="s">
        <v>247</v>
      </c>
      <c r="AD1109" s="177" t="s">
        <v>568</v>
      </c>
    </row>
    <row r="1110" spans="1:30" s="8" customFormat="1" ht="48" x14ac:dyDescent="0.25">
      <c r="A1110" s="170">
        <v>875</v>
      </c>
      <c r="B1110" s="171" t="s">
        <v>248</v>
      </c>
      <c r="C1110" s="171" t="s">
        <v>131</v>
      </c>
      <c r="D1110" s="172">
        <v>1</v>
      </c>
      <c r="E1110" s="171" t="s">
        <v>249</v>
      </c>
      <c r="F1110" s="171" t="s">
        <v>138</v>
      </c>
      <c r="G1110" s="171" t="s">
        <v>217</v>
      </c>
      <c r="H1110" s="171" t="s">
        <v>218</v>
      </c>
      <c r="I1110" s="171" t="s">
        <v>138</v>
      </c>
      <c r="J1110" s="173">
        <v>2006</v>
      </c>
      <c r="K1110" s="174">
        <v>1</v>
      </c>
      <c r="L1110" s="211"/>
      <c r="M1110" s="173" t="s">
        <v>236</v>
      </c>
      <c r="N1110" s="173">
        <v>0</v>
      </c>
      <c r="O1110" s="173">
        <v>1</v>
      </c>
      <c r="P1110" s="173">
        <v>1</v>
      </c>
      <c r="Q1110" s="173">
        <v>8</v>
      </c>
      <c r="R1110" s="173">
        <v>1</v>
      </c>
      <c r="S1110" s="175">
        <v>24900</v>
      </c>
      <c r="T1110" s="173">
        <v>25</v>
      </c>
      <c r="U1110" s="173">
        <v>1</v>
      </c>
      <c r="V1110" s="173">
        <v>11</v>
      </c>
      <c r="W1110" s="211"/>
      <c r="X1110" s="173">
        <v>0</v>
      </c>
      <c r="Y1110" s="175">
        <v>0</v>
      </c>
      <c r="Z1110" s="174">
        <f>S1110*R1110*K1110*EXP(-Definitions!$E$4*tidycapex!V1110)*U1110</f>
        <v>24900</v>
      </c>
      <c r="AA1110" s="174">
        <f>CEILING(Z1110/Definitions!$F$10,10)</f>
        <v>490</v>
      </c>
      <c r="AB1110" s="176">
        <v>1</v>
      </c>
      <c r="AC1110" s="177" t="s">
        <v>250</v>
      </c>
      <c r="AD1110" s="177" t="s">
        <v>569</v>
      </c>
    </row>
    <row r="1111" spans="1:30" s="8" customFormat="1" ht="36" x14ac:dyDescent="0.25">
      <c r="A1111" s="170">
        <v>876</v>
      </c>
      <c r="B1111" s="171" t="s">
        <v>251</v>
      </c>
      <c r="C1111" s="171" t="s">
        <v>131</v>
      </c>
      <c r="D1111" s="172">
        <v>1</v>
      </c>
      <c r="E1111" s="171" t="s">
        <v>249</v>
      </c>
      <c r="F1111" s="171" t="s">
        <v>138</v>
      </c>
      <c r="G1111" s="171" t="s">
        <v>217</v>
      </c>
      <c r="H1111" s="171" t="s">
        <v>218</v>
      </c>
      <c r="I1111" s="171" t="s">
        <v>138</v>
      </c>
      <c r="J1111" s="173">
        <v>2006</v>
      </c>
      <c r="K1111" s="174">
        <v>1</v>
      </c>
      <c r="L1111" s="211"/>
      <c r="M1111" s="173" t="s">
        <v>236</v>
      </c>
      <c r="N1111" s="173">
        <v>0</v>
      </c>
      <c r="O1111" s="173">
        <v>1</v>
      </c>
      <c r="P1111" s="173">
        <v>1</v>
      </c>
      <c r="Q1111" s="173">
        <v>3</v>
      </c>
      <c r="R1111" s="173">
        <v>1</v>
      </c>
      <c r="S1111" s="175">
        <v>500000</v>
      </c>
      <c r="T1111" s="173">
        <v>25</v>
      </c>
      <c r="U1111" s="173">
        <v>1</v>
      </c>
      <c r="V1111" s="173">
        <v>0</v>
      </c>
      <c r="W1111" s="211"/>
      <c r="X1111" s="173">
        <v>0</v>
      </c>
      <c r="Y1111" s="175"/>
      <c r="Z1111" s="174">
        <f>S1111*R1111*K1111*EXP(-Definitions!$E$4*tidycapex!V1111)*U1111</f>
        <v>500000</v>
      </c>
      <c r="AA1111" s="174">
        <f>CEILING(Z1111/Definitions!$F$10,10)</f>
        <v>9810</v>
      </c>
      <c r="AB1111" s="176">
        <v>1</v>
      </c>
      <c r="AC1111" s="177" t="s">
        <v>570</v>
      </c>
      <c r="AD1111" s="177" t="s">
        <v>571</v>
      </c>
    </row>
    <row r="1112" spans="1:30" s="8" customFormat="1" ht="108" x14ac:dyDescent="0.25">
      <c r="A1112" s="170">
        <v>877</v>
      </c>
      <c r="B1112" s="171" t="s">
        <v>252</v>
      </c>
      <c r="C1112" s="171" t="s">
        <v>131</v>
      </c>
      <c r="D1112" s="172">
        <v>1</v>
      </c>
      <c r="E1112" s="171" t="s">
        <v>249</v>
      </c>
      <c r="F1112" s="171" t="s">
        <v>138</v>
      </c>
      <c r="G1112" s="171" t="s">
        <v>364</v>
      </c>
      <c r="H1112" s="171" t="s">
        <v>364</v>
      </c>
      <c r="I1112" s="171" t="s">
        <v>138</v>
      </c>
      <c r="J1112" s="173">
        <v>2006</v>
      </c>
      <c r="K1112" s="174">
        <v>760</v>
      </c>
      <c r="L1112" s="211"/>
      <c r="M1112" s="173" t="s">
        <v>139</v>
      </c>
      <c r="N1112" s="173">
        <v>0</v>
      </c>
      <c r="O1112" s="173">
        <v>1</v>
      </c>
      <c r="P1112" s="173">
        <v>1</v>
      </c>
      <c r="Q1112" s="173">
        <v>5</v>
      </c>
      <c r="R1112" s="173">
        <v>1</v>
      </c>
      <c r="S1112" s="175">
        <v>3000</v>
      </c>
      <c r="T1112" s="173">
        <v>0</v>
      </c>
      <c r="U1112" s="173">
        <v>1</v>
      </c>
      <c r="V1112" s="173">
        <v>0</v>
      </c>
      <c r="W1112" s="211"/>
      <c r="X1112" s="173">
        <v>0</v>
      </c>
      <c r="Y1112" s="175">
        <v>0</v>
      </c>
      <c r="Z1112" s="174">
        <f>S1112*R1112*K1112*EXP(-Definitions!$E$4*tidycapex!V1112)*U1112</f>
        <v>2280000</v>
      </c>
      <c r="AA1112" s="174">
        <f>CEILING(Z1112/Definitions!$F$10,10)</f>
        <v>44710</v>
      </c>
      <c r="AB1112" s="176">
        <v>1</v>
      </c>
      <c r="AC1112" s="177" t="s">
        <v>253</v>
      </c>
      <c r="AD1112" s="177" t="s">
        <v>254</v>
      </c>
    </row>
    <row r="1113" spans="1:30" s="8" customFormat="1" ht="24" x14ac:dyDescent="0.25">
      <c r="A1113" s="170">
        <v>878</v>
      </c>
      <c r="B1113" s="171" t="s">
        <v>238</v>
      </c>
      <c r="C1113" s="171" t="s">
        <v>131</v>
      </c>
      <c r="D1113" s="172" t="s">
        <v>236</v>
      </c>
      <c r="E1113" s="171" t="s">
        <v>249</v>
      </c>
      <c r="F1113" s="171" t="s">
        <v>138</v>
      </c>
      <c r="G1113" s="171" t="s">
        <v>239</v>
      </c>
      <c r="H1113" s="171" t="s">
        <v>524</v>
      </c>
      <c r="I1113" s="171" t="s">
        <v>138</v>
      </c>
      <c r="J1113" s="173">
        <v>2006</v>
      </c>
      <c r="K1113" s="174">
        <v>1</v>
      </c>
      <c r="L1113" s="174"/>
      <c r="M1113" s="173" t="s">
        <v>236</v>
      </c>
      <c r="N1113" s="173">
        <v>0</v>
      </c>
      <c r="O1113" s="173">
        <v>1</v>
      </c>
      <c r="P1113" s="173">
        <v>1</v>
      </c>
      <c r="Q1113" s="173">
        <v>9</v>
      </c>
      <c r="R1113" s="173">
        <v>1</v>
      </c>
      <c r="S1113" s="175">
        <v>278000</v>
      </c>
      <c r="T1113" s="173">
        <v>0</v>
      </c>
      <c r="U1113" s="173">
        <v>1</v>
      </c>
      <c r="V1113" s="173">
        <v>0</v>
      </c>
      <c r="W1113" s="173"/>
      <c r="X1113" s="173">
        <v>0</v>
      </c>
      <c r="Y1113" s="175">
        <v>0</v>
      </c>
      <c r="Z1113" s="174">
        <f>S1113*R1113*K1113*EXP(-Definitions!$E$4*tidycapex!V1113)*U1113</f>
        <v>278000</v>
      </c>
      <c r="AA1113" s="174">
        <f>CEILING(Z1113/Definitions!$F$10,10)</f>
        <v>5460</v>
      </c>
      <c r="AB1113" s="176">
        <v>1</v>
      </c>
      <c r="AC1113" s="177" t="s">
        <v>240</v>
      </c>
      <c r="AD1113" s="177" t="s">
        <v>241</v>
      </c>
    </row>
    <row r="1114" spans="1:30" s="8" customFormat="1" ht="36" x14ac:dyDescent="0.25">
      <c r="A1114" s="170">
        <v>879</v>
      </c>
      <c r="B1114" s="171" t="s">
        <v>242</v>
      </c>
      <c r="C1114" s="171" t="s">
        <v>131</v>
      </c>
      <c r="D1114" s="172" t="s">
        <v>236</v>
      </c>
      <c r="E1114" s="171" t="s">
        <v>249</v>
      </c>
      <c r="F1114" s="171" t="s">
        <v>138</v>
      </c>
      <c r="G1114" s="171" t="s">
        <v>243</v>
      </c>
      <c r="H1114" s="171" t="s">
        <v>524</v>
      </c>
      <c r="I1114" s="171" t="s">
        <v>138</v>
      </c>
      <c r="J1114" s="173">
        <v>2006</v>
      </c>
      <c r="K1114" s="174">
        <v>1</v>
      </c>
      <c r="L1114" s="174"/>
      <c r="M1114" s="173" t="s">
        <v>236</v>
      </c>
      <c r="N1114" s="173">
        <v>0</v>
      </c>
      <c r="O1114" s="173">
        <v>1</v>
      </c>
      <c r="P1114" s="173">
        <v>1</v>
      </c>
      <c r="Q1114" s="173">
        <v>9</v>
      </c>
      <c r="R1114" s="173">
        <v>1</v>
      </c>
      <c r="S1114" s="175">
        <v>305800</v>
      </c>
      <c r="T1114" s="173">
        <v>0</v>
      </c>
      <c r="U1114" s="173">
        <v>1</v>
      </c>
      <c r="V1114" s="173">
        <v>0</v>
      </c>
      <c r="W1114" s="173"/>
      <c r="X1114" s="173">
        <v>0</v>
      </c>
      <c r="Y1114" s="175">
        <v>0</v>
      </c>
      <c r="Z1114" s="174">
        <f>S1114*R1114*K1114*EXP(-Definitions!$E$4*tidycapex!V1114)*U1114</f>
        <v>305800</v>
      </c>
      <c r="AA1114" s="174">
        <f>CEILING(Z1114/Definitions!$F$10,10)</f>
        <v>6000</v>
      </c>
      <c r="AB1114" s="176">
        <v>1</v>
      </c>
      <c r="AC1114" s="177" t="s">
        <v>244</v>
      </c>
      <c r="AD1114" s="177" t="s">
        <v>567</v>
      </c>
    </row>
    <row r="1115" spans="1:30" s="8" customFormat="1" ht="48" x14ac:dyDescent="0.25">
      <c r="A1115" s="170">
        <v>880</v>
      </c>
      <c r="B1115" s="171" t="s">
        <v>245</v>
      </c>
      <c r="C1115" s="171" t="s">
        <v>131</v>
      </c>
      <c r="D1115" s="172" t="s">
        <v>236</v>
      </c>
      <c r="E1115" s="171" t="s">
        <v>249</v>
      </c>
      <c r="F1115" s="171" t="s">
        <v>138</v>
      </c>
      <c r="G1115" s="171" t="s">
        <v>246</v>
      </c>
      <c r="H1115" s="171" t="s">
        <v>524</v>
      </c>
      <c r="I1115" s="171" t="s">
        <v>138</v>
      </c>
      <c r="J1115" s="173">
        <v>2006</v>
      </c>
      <c r="K1115" s="174">
        <v>1</v>
      </c>
      <c r="L1115" s="174"/>
      <c r="M1115" s="173" t="s">
        <v>236</v>
      </c>
      <c r="N1115" s="173">
        <v>0</v>
      </c>
      <c r="O1115" s="173">
        <v>1</v>
      </c>
      <c r="P1115" s="173">
        <v>1</v>
      </c>
      <c r="Q1115" s="173">
        <v>9</v>
      </c>
      <c r="R1115" s="173">
        <v>1</v>
      </c>
      <c r="S1115" s="175">
        <v>168200</v>
      </c>
      <c r="T1115" s="173">
        <v>0</v>
      </c>
      <c r="U1115" s="173">
        <v>1</v>
      </c>
      <c r="V1115" s="173">
        <v>0</v>
      </c>
      <c r="W1115" s="173"/>
      <c r="X1115" s="173">
        <v>0</v>
      </c>
      <c r="Y1115" s="175">
        <v>0</v>
      </c>
      <c r="Z1115" s="174">
        <f>S1115*R1115*K1115*EXP(-Definitions!$E$4*tidycapex!V1115)*U1115</f>
        <v>168200</v>
      </c>
      <c r="AA1115" s="174">
        <f>CEILING(Z1115/Definitions!$F$10,10)</f>
        <v>3300</v>
      </c>
      <c r="AB1115" s="176">
        <v>1</v>
      </c>
      <c r="AC1115" s="177" t="s">
        <v>247</v>
      </c>
      <c r="AD1115" s="177" t="s">
        <v>568</v>
      </c>
    </row>
    <row r="1116" spans="1:30" s="9" customFormat="1" ht="48" x14ac:dyDescent="0.25">
      <c r="A1116" s="170">
        <v>881</v>
      </c>
      <c r="B1116" s="171" t="s">
        <v>248</v>
      </c>
      <c r="C1116" s="171" t="s">
        <v>447</v>
      </c>
      <c r="D1116" s="172">
        <v>1</v>
      </c>
      <c r="E1116" s="171" t="s">
        <v>249</v>
      </c>
      <c r="F1116" s="171" t="s">
        <v>142</v>
      </c>
      <c r="G1116" s="171" t="s">
        <v>217</v>
      </c>
      <c r="H1116" s="171" t="s">
        <v>218</v>
      </c>
      <c r="I1116" s="171" t="s">
        <v>142</v>
      </c>
      <c r="J1116" s="173">
        <v>2006</v>
      </c>
      <c r="K1116" s="174">
        <v>1</v>
      </c>
      <c r="L1116" s="174"/>
      <c r="M1116" s="173" t="s">
        <v>236</v>
      </c>
      <c r="N1116" s="173">
        <v>0</v>
      </c>
      <c r="O1116" s="173">
        <v>1</v>
      </c>
      <c r="P1116" s="173">
        <v>1</v>
      </c>
      <c r="Q1116" s="173">
        <v>8</v>
      </c>
      <c r="R1116" s="173">
        <v>1</v>
      </c>
      <c r="S1116" s="175">
        <v>24900</v>
      </c>
      <c r="T1116" s="173">
        <v>25</v>
      </c>
      <c r="U1116" s="173">
        <v>1</v>
      </c>
      <c r="V1116" s="173">
        <v>11</v>
      </c>
      <c r="W1116" s="173"/>
      <c r="X1116" s="173">
        <v>0</v>
      </c>
      <c r="Y1116" s="175">
        <v>0</v>
      </c>
      <c r="Z1116" s="174">
        <f>S1116*R1116*K1116*EXP(-Definitions!$E$4*tidycapex!V1116)*U1116</f>
        <v>24900</v>
      </c>
      <c r="AA1116" s="174">
        <f>CEILING(Z1116/Definitions!$F$10,10)</f>
        <v>490</v>
      </c>
      <c r="AB1116" s="176">
        <v>1</v>
      </c>
      <c r="AC1116" s="177" t="s">
        <v>250</v>
      </c>
      <c r="AD1116" s="177" t="s">
        <v>569</v>
      </c>
    </row>
    <row r="1117" spans="1:30" s="9" customFormat="1" ht="36" x14ac:dyDescent="0.25">
      <c r="A1117" s="170">
        <v>882</v>
      </c>
      <c r="B1117" s="171" t="s">
        <v>251</v>
      </c>
      <c r="C1117" s="171" t="s">
        <v>447</v>
      </c>
      <c r="D1117" s="172">
        <v>1</v>
      </c>
      <c r="E1117" s="171" t="s">
        <v>249</v>
      </c>
      <c r="F1117" s="171" t="s">
        <v>142</v>
      </c>
      <c r="G1117" s="171" t="s">
        <v>217</v>
      </c>
      <c r="H1117" s="171" t="s">
        <v>218</v>
      </c>
      <c r="I1117" s="171" t="s">
        <v>142</v>
      </c>
      <c r="J1117" s="173">
        <v>2006</v>
      </c>
      <c r="K1117" s="174">
        <v>1</v>
      </c>
      <c r="L1117" s="174"/>
      <c r="M1117" s="173" t="s">
        <v>236</v>
      </c>
      <c r="N1117" s="173">
        <v>0</v>
      </c>
      <c r="O1117" s="173">
        <v>1</v>
      </c>
      <c r="P1117" s="173">
        <v>1</v>
      </c>
      <c r="Q1117" s="173">
        <v>3</v>
      </c>
      <c r="R1117" s="173">
        <v>1</v>
      </c>
      <c r="S1117" s="175">
        <v>500000</v>
      </c>
      <c r="T1117" s="173">
        <v>25</v>
      </c>
      <c r="U1117" s="173">
        <v>1</v>
      </c>
      <c r="V1117" s="173">
        <v>0</v>
      </c>
      <c r="W1117" s="173"/>
      <c r="X1117" s="173">
        <v>0</v>
      </c>
      <c r="Y1117" s="175"/>
      <c r="Z1117" s="174">
        <f>S1117*R1117*K1117*EXP(-Definitions!$E$4*tidycapex!V1117)*U1117</f>
        <v>500000</v>
      </c>
      <c r="AA1117" s="174">
        <f>CEILING(Z1117/Definitions!$F$10,10)</f>
        <v>9810</v>
      </c>
      <c r="AB1117" s="176">
        <v>1</v>
      </c>
      <c r="AC1117" s="177" t="s">
        <v>570</v>
      </c>
      <c r="AD1117" s="177" t="s">
        <v>571</v>
      </c>
    </row>
    <row r="1118" spans="1:30" s="9" customFormat="1" ht="108" x14ac:dyDescent="0.25">
      <c r="A1118" s="170">
        <v>883</v>
      </c>
      <c r="B1118" s="171" t="s">
        <v>252</v>
      </c>
      <c r="C1118" s="171" t="s">
        <v>447</v>
      </c>
      <c r="D1118" s="172">
        <v>1</v>
      </c>
      <c r="E1118" s="171" t="s">
        <v>249</v>
      </c>
      <c r="F1118" s="171" t="s">
        <v>142</v>
      </c>
      <c r="G1118" s="171" t="s">
        <v>364</v>
      </c>
      <c r="H1118" s="171" t="s">
        <v>364</v>
      </c>
      <c r="I1118" s="171" t="s">
        <v>142</v>
      </c>
      <c r="J1118" s="173">
        <v>2006</v>
      </c>
      <c r="K1118" s="174">
        <v>460</v>
      </c>
      <c r="L1118" s="174"/>
      <c r="M1118" s="173" t="s">
        <v>139</v>
      </c>
      <c r="N1118" s="173">
        <v>0</v>
      </c>
      <c r="O1118" s="173">
        <v>1</v>
      </c>
      <c r="P1118" s="173">
        <v>1</v>
      </c>
      <c r="Q1118" s="173">
        <v>5</v>
      </c>
      <c r="R1118" s="173">
        <v>1</v>
      </c>
      <c r="S1118" s="175">
        <v>3000</v>
      </c>
      <c r="T1118" s="173">
        <v>0</v>
      </c>
      <c r="U1118" s="173">
        <v>1</v>
      </c>
      <c r="V1118" s="173">
        <v>0</v>
      </c>
      <c r="W1118" s="173"/>
      <c r="X1118" s="173">
        <v>0</v>
      </c>
      <c r="Y1118" s="175">
        <v>0</v>
      </c>
      <c r="Z1118" s="174">
        <f>S1118*R1118*K1118*EXP(-Definitions!$E$4*tidycapex!V1118)*U1118</f>
        <v>1380000</v>
      </c>
      <c r="AA1118" s="174">
        <f>CEILING(Z1118/Definitions!$F$10,10)</f>
        <v>27060</v>
      </c>
      <c r="AB1118" s="176">
        <v>1</v>
      </c>
      <c r="AC1118" s="177" t="s">
        <v>253</v>
      </c>
      <c r="AD1118" s="177" t="s">
        <v>254</v>
      </c>
    </row>
    <row r="1119" spans="1:30" s="9" customFormat="1" ht="24" x14ac:dyDescent="0.25">
      <c r="A1119" s="170">
        <v>884</v>
      </c>
      <c r="B1119" s="171" t="s">
        <v>238</v>
      </c>
      <c r="C1119" s="171" t="s">
        <v>447</v>
      </c>
      <c r="D1119" s="172" t="s">
        <v>236</v>
      </c>
      <c r="E1119" s="171" t="s">
        <v>249</v>
      </c>
      <c r="F1119" s="171" t="s">
        <v>142</v>
      </c>
      <c r="G1119" s="171" t="s">
        <v>239</v>
      </c>
      <c r="H1119" s="171" t="s">
        <v>524</v>
      </c>
      <c r="I1119" s="171" t="s">
        <v>142</v>
      </c>
      <c r="J1119" s="173">
        <v>2006</v>
      </c>
      <c r="K1119" s="174">
        <v>1</v>
      </c>
      <c r="L1119" s="174"/>
      <c r="M1119" s="173" t="s">
        <v>236</v>
      </c>
      <c r="N1119" s="173">
        <v>0</v>
      </c>
      <c r="O1119" s="173">
        <v>1</v>
      </c>
      <c r="P1119" s="173">
        <v>1</v>
      </c>
      <c r="Q1119" s="173">
        <v>9</v>
      </c>
      <c r="R1119" s="173">
        <v>1</v>
      </c>
      <c r="S1119" s="175">
        <v>188000</v>
      </c>
      <c r="T1119" s="173">
        <v>0</v>
      </c>
      <c r="U1119" s="173">
        <v>1</v>
      </c>
      <c r="V1119" s="173">
        <v>0</v>
      </c>
      <c r="W1119" s="173"/>
      <c r="X1119" s="173">
        <v>0</v>
      </c>
      <c r="Y1119" s="175">
        <v>0</v>
      </c>
      <c r="Z1119" s="174">
        <f>S1119*R1119*K1119*EXP(-Definitions!$E$4*tidycapex!V1119)*U1119</f>
        <v>188000</v>
      </c>
      <c r="AA1119" s="174">
        <f>CEILING(Z1119/Definitions!$F$10,10)</f>
        <v>3690</v>
      </c>
      <c r="AB1119" s="176">
        <v>1</v>
      </c>
      <c r="AC1119" s="177" t="s">
        <v>240</v>
      </c>
      <c r="AD1119" s="177" t="s">
        <v>241</v>
      </c>
    </row>
    <row r="1120" spans="1:30" s="8" customFormat="1" ht="36" x14ac:dyDescent="0.25">
      <c r="A1120" s="170">
        <v>885</v>
      </c>
      <c r="B1120" s="171" t="s">
        <v>242</v>
      </c>
      <c r="C1120" s="171" t="s">
        <v>447</v>
      </c>
      <c r="D1120" s="172" t="s">
        <v>236</v>
      </c>
      <c r="E1120" s="171" t="s">
        <v>249</v>
      </c>
      <c r="F1120" s="171" t="s">
        <v>142</v>
      </c>
      <c r="G1120" s="171" t="s">
        <v>243</v>
      </c>
      <c r="H1120" s="171" t="s">
        <v>524</v>
      </c>
      <c r="I1120" s="171" t="s">
        <v>142</v>
      </c>
      <c r="J1120" s="173">
        <v>2006</v>
      </c>
      <c r="K1120" s="174">
        <v>1</v>
      </c>
      <c r="L1120" s="174"/>
      <c r="M1120" s="173" t="s">
        <v>236</v>
      </c>
      <c r="N1120" s="173">
        <v>0</v>
      </c>
      <c r="O1120" s="173">
        <v>1</v>
      </c>
      <c r="P1120" s="173">
        <v>1</v>
      </c>
      <c r="Q1120" s="173">
        <v>9</v>
      </c>
      <c r="R1120" s="173">
        <v>1</v>
      </c>
      <c r="S1120" s="175">
        <v>206800</v>
      </c>
      <c r="T1120" s="173">
        <v>0</v>
      </c>
      <c r="U1120" s="173">
        <v>1</v>
      </c>
      <c r="V1120" s="173">
        <v>0</v>
      </c>
      <c r="W1120" s="173"/>
      <c r="X1120" s="173">
        <v>0</v>
      </c>
      <c r="Y1120" s="175">
        <v>0</v>
      </c>
      <c r="Z1120" s="174">
        <f>S1120*R1120*K1120*EXP(-Definitions!$E$4*tidycapex!V1120)*U1120</f>
        <v>206800</v>
      </c>
      <c r="AA1120" s="174">
        <f>CEILING(Z1120/Definitions!$F$10,10)</f>
        <v>4060</v>
      </c>
      <c r="AB1120" s="176">
        <v>1</v>
      </c>
      <c r="AC1120" s="177" t="s">
        <v>244</v>
      </c>
      <c r="AD1120" s="177" t="s">
        <v>567</v>
      </c>
    </row>
    <row r="1121" spans="1:30" s="8" customFormat="1" ht="48" x14ac:dyDescent="0.25">
      <c r="A1121" s="170">
        <v>886</v>
      </c>
      <c r="B1121" s="171" t="s">
        <v>245</v>
      </c>
      <c r="C1121" s="171" t="s">
        <v>447</v>
      </c>
      <c r="D1121" s="172" t="s">
        <v>236</v>
      </c>
      <c r="E1121" s="171" t="s">
        <v>249</v>
      </c>
      <c r="F1121" s="171" t="s">
        <v>142</v>
      </c>
      <c r="G1121" s="171" t="s">
        <v>246</v>
      </c>
      <c r="H1121" s="171" t="s">
        <v>524</v>
      </c>
      <c r="I1121" s="171" t="s">
        <v>142</v>
      </c>
      <c r="J1121" s="173">
        <v>2006</v>
      </c>
      <c r="K1121" s="174">
        <v>1</v>
      </c>
      <c r="L1121" s="174"/>
      <c r="M1121" s="173" t="s">
        <v>236</v>
      </c>
      <c r="N1121" s="173">
        <v>0</v>
      </c>
      <c r="O1121" s="173">
        <v>1</v>
      </c>
      <c r="P1121" s="173">
        <v>1</v>
      </c>
      <c r="Q1121" s="173">
        <v>9</v>
      </c>
      <c r="R1121" s="173">
        <v>1</v>
      </c>
      <c r="S1121" s="175">
        <v>113800</v>
      </c>
      <c r="T1121" s="173">
        <v>0</v>
      </c>
      <c r="U1121" s="173">
        <v>1</v>
      </c>
      <c r="V1121" s="173">
        <v>0</v>
      </c>
      <c r="W1121" s="173"/>
      <c r="X1121" s="173">
        <v>0</v>
      </c>
      <c r="Y1121" s="175">
        <v>0</v>
      </c>
      <c r="Z1121" s="174">
        <f>S1121*R1121*K1121*EXP(-Definitions!$E$4*tidycapex!V1121)*U1121</f>
        <v>113800</v>
      </c>
      <c r="AA1121" s="174">
        <f>CEILING(Z1121/Definitions!$F$10,10)</f>
        <v>2240</v>
      </c>
      <c r="AB1121" s="176">
        <v>1</v>
      </c>
      <c r="AC1121" s="177" t="s">
        <v>247</v>
      </c>
      <c r="AD1121" s="177" t="s">
        <v>568</v>
      </c>
    </row>
    <row r="1122" spans="1:30" s="8" customFormat="1" ht="48" x14ac:dyDescent="0.25">
      <c r="A1122" s="170">
        <v>887</v>
      </c>
      <c r="B1122" s="171" t="s">
        <v>248</v>
      </c>
      <c r="C1122" s="171" t="s">
        <v>118</v>
      </c>
      <c r="D1122" s="172">
        <v>1</v>
      </c>
      <c r="E1122" s="171" t="s">
        <v>194</v>
      </c>
      <c r="F1122" s="171" t="s">
        <v>140</v>
      </c>
      <c r="G1122" s="171" t="s">
        <v>217</v>
      </c>
      <c r="H1122" s="171" t="s">
        <v>218</v>
      </c>
      <c r="I1122" s="171" t="s">
        <v>140</v>
      </c>
      <c r="J1122" s="173">
        <v>2006</v>
      </c>
      <c r="K1122" s="174">
        <v>1</v>
      </c>
      <c r="L1122" s="174"/>
      <c r="M1122" s="173" t="s">
        <v>236</v>
      </c>
      <c r="N1122" s="173">
        <v>0</v>
      </c>
      <c r="O1122" s="173">
        <v>1</v>
      </c>
      <c r="P1122" s="173">
        <v>1</v>
      </c>
      <c r="Q1122" s="173">
        <v>8</v>
      </c>
      <c r="R1122" s="173">
        <v>1</v>
      </c>
      <c r="S1122" s="175">
        <v>24900</v>
      </c>
      <c r="T1122" s="173">
        <v>25</v>
      </c>
      <c r="U1122" s="173">
        <v>1</v>
      </c>
      <c r="V1122" s="173">
        <v>11</v>
      </c>
      <c r="W1122" s="173"/>
      <c r="X1122" s="173">
        <v>0</v>
      </c>
      <c r="Y1122" s="175">
        <v>0</v>
      </c>
      <c r="Z1122" s="174">
        <f>S1122*R1122*K1122*EXP(-Definitions!$E$4*tidycapex!V1122)*U1122</f>
        <v>24900</v>
      </c>
      <c r="AA1122" s="174">
        <f>CEILING(Z1122/Definitions!$F$10,10)</f>
        <v>490</v>
      </c>
      <c r="AB1122" s="176">
        <v>1</v>
      </c>
      <c r="AC1122" s="177" t="s">
        <v>250</v>
      </c>
      <c r="AD1122" s="177" t="s">
        <v>569</v>
      </c>
    </row>
    <row r="1123" spans="1:30" s="8" customFormat="1" ht="36" x14ac:dyDescent="0.25">
      <c r="A1123" s="170">
        <v>888</v>
      </c>
      <c r="B1123" s="171" t="s">
        <v>251</v>
      </c>
      <c r="C1123" s="171" t="s">
        <v>118</v>
      </c>
      <c r="D1123" s="172">
        <v>1</v>
      </c>
      <c r="E1123" s="171" t="s">
        <v>194</v>
      </c>
      <c r="F1123" s="171" t="s">
        <v>140</v>
      </c>
      <c r="G1123" s="171" t="s">
        <v>217</v>
      </c>
      <c r="H1123" s="171" t="s">
        <v>218</v>
      </c>
      <c r="I1123" s="171" t="s">
        <v>140</v>
      </c>
      <c r="J1123" s="173">
        <v>2006</v>
      </c>
      <c r="K1123" s="174">
        <v>1</v>
      </c>
      <c r="L1123" s="174"/>
      <c r="M1123" s="173" t="s">
        <v>236</v>
      </c>
      <c r="N1123" s="173">
        <v>0</v>
      </c>
      <c r="O1123" s="173">
        <v>1</v>
      </c>
      <c r="P1123" s="173">
        <v>1</v>
      </c>
      <c r="Q1123" s="173">
        <v>3</v>
      </c>
      <c r="R1123" s="173">
        <v>1</v>
      </c>
      <c r="S1123" s="175">
        <v>500000</v>
      </c>
      <c r="T1123" s="173">
        <v>25</v>
      </c>
      <c r="U1123" s="173">
        <v>1</v>
      </c>
      <c r="V1123" s="173">
        <v>0</v>
      </c>
      <c r="W1123" s="173"/>
      <c r="X1123" s="173">
        <v>0</v>
      </c>
      <c r="Y1123" s="175"/>
      <c r="Z1123" s="174">
        <f>S1123*R1123*K1123*EXP(-Definitions!$E$4*tidycapex!V1123)*U1123</f>
        <v>500000</v>
      </c>
      <c r="AA1123" s="174">
        <f>CEILING(Z1123/Definitions!$F$10,10)</f>
        <v>9810</v>
      </c>
      <c r="AB1123" s="176">
        <v>1</v>
      </c>
      <c r="AC1123" s="177" t="s">
        <v>570</v>
      </c>
      <c r="AD1123" s="177" t="s">
        <v>571</v>
      </c>
    </row>
    <row r="1124" spans="1:30" s="9" customFormat="1" ht="108" x14ac:dyDescent="0.25">
      <c r="A1124" s="170">
        <v>889</v>
      </c>
      <c r="B1124" s="171" t="s">
        <v>252</v>
      </c>
      <c r="C1124" s="171" t="s">
        <v>118</v>
      </c>
      <c r="D1124" s="172">
        <v>1</v>
      </c>
      <c r="E1124" s="171" t="s">
        <v>194</v>
      </c>
      <c r="F1124" s="171" t="s">
        <v>140</v>
      </c>
      <c r="G1124" s="171" t="s">
        <v>364</v>
      </c>
      <c r="H1124" s="171" t="s">
        <v>364</v>
      </c>
      <c r="I1124" s="171" t="s">
        <v>140</v>
      </c>
      <c r="J1124" s="173">
        <v>2006</v>
      </c>
      <c r="K1124" s="174">
        <v>320</v>
      </c>
      <c r="L1124" s="174"/>
      <c r="M1124" s="173" t="s">
        <v>139</v>
      </c>
      <c r="N1124" s="173">
        <v>0</v>
      </c>
      <c r="O1124" s="173">
        <v>1</v>
      </c>
      <c r="P1124" s="173">
        <v>1</v>
      </c>
      <c r="Q1124" s="173">
        <v>5</v>
      </c>
      <c r="R1124" s="173">
        <v>1</v>
      </c>
      <c r="S1124" s="175">
        <v>3000</v>
      </c>
      <c r="T1124" s="173">
        <v>0</v>
      </c>
      <c r="U1124" s="173">
        <v>1</v>
      </c>
      <c r="V1124" s="173">
        <v>0</v>
      </c>
      <c r="W1124" s="173"/>
      <c r="X1124" s="173">
        <v>0</v>
      </c>
      <c r="Y1124" s="175">
        <v>0</v>
      </c>
      <c r="Z1124" s="174">
        <f>S1124*R1124*K1124*EXP(-Definitions!$E$4*tidycapex!V1124)*U1124</f>
        <v>960000</v>
      </c>
      <c r="AA1124" s="174">
        <f>CEILING(Z1124/Definitions!$F$10,10)</f>
        <v>18830</v>
      </c>
      <c r="AB1124" s="176">
        <v>1</v>
      </c>
      <c r="AC1124" s="177" t="s">
        <v>253</v>
      </c>
      <c r="AD1124" s="177" t="s">
        <v>254</v>
      </c>
    </row>
    <row r="1125" spans="1:30" s="9" customFormat="1" ht="24" x14ac:dyDescent="0.25">
      <c r="A1125" s="170">
        <v>890</v>
      </c>
      <c r="B1125" s="171" t="s">
        <v>238</v>
      </c>
      <c r="C1125" s="171" t="s">
        <v>118</v>
      </c>
      <c r="D1125" s="172" t="s">
        <v>236</v>
      </c>
      <c r="E1125" s="171" t="s">
        <v>194</v>
      </c>
      <c r="F1125" s="171" t="s">
        <v>140</v>
      </c>
      <c r="G1125" s="171" t="s">
        <v>239</v>
      </c>
      <c r="H1125" s="171" t="s">
        <v>524</v>
      </c>
      <c r="I1125" s="171" t="s">
        <v>140</v>
      </c>
      <c r="J1125" s="173">
        <v>2006</v>
      </c>
      <c r="K1125" s="174">
        <v>1</v>
      </c>
      <c r="L1125" s="174"/>
      <c r="M1125" s="173" t="s">
        <v>236</v>
      </c>
      <c r="N1125" s="173">
        <v>0</v>
      </c>
      <c r="O1125" s="173">
        <v>1</v>
      </c>
      <c r="P1125" s="173">
        <v>1</v>
      </c>
      <c r="Q1125" s="173">
        <v>9</v>
      </c>
      <c r="R1125" s="173">
        <v>1</v>
      </c>
      <c r="S1125" s="175">
        <v>146000</v>
      </c>
      <c r="T1125" s="173">
        <v>0</v>
      </c>
      <c r="U1125" s="173">
        <v>1</v>
      </c>
      <c r="V1125" s="173">
        <v>0</v>
      </c>
      <c r="W1125" s="173"/>
      <c r="X1125" s="173">
        <v>0</v>
      </c>
      <c r="Y1125" s="175">
        <v>0</v>
      </c>
      <c r="Z1125" s="174">
        <f>S1125*R1125*K1125*EXP(-Definitions!$E$4*tidycapex!V1125)*U1125</f>
        <v>146000</v>
      </c>
      <c r="AA1125" s="174">
        <f>CEILING(Z1125/Definitions!$F$10,10)</f>
        <v>2870</v>
      </c>
      <c r="AB1125" s="176">
        <v>1</v>
      </c>
      <c r="AC1125" s="177" t="s">
        <v>240</v>
      </c>
      <c r="AD1125" s="177" t="s">
        <v>241</v>
      </c>
    </row>
    <row r="1126" spans="1:30" s="9" customFormat="1" ht="36" x14ac:dyDescent="0.25">
      <c r="A1126" s="170">
        <v>891</v>
      </c>
      <c r="B1126" s="171" t="s">
        <v>242</v>
      </c>
      <c r="C1126" s="171" t="s">
        <v>118</v>
      </c>
      <c r="D1126" s="172" t="s">
        <v>236</v>
      </c>
      <c r="E1126" s="171" t="s">
        <v>194</v>
      </c>
      <c r="F1126" s="171" t="s">
        <v>140</v>
      </c>
      <c r="G1126" s="171" t="s">
        <v>243</v>
      </c>
      <c r="H1126" s="171" t="s">
        <v>524</v>
      </c>
      <c r="I1126" s="171" t="s">
        <v>140</v>
      </c>
      <c r="J1126" s="173">
        <v>2006</v>
      </c>
      <c r="K1126" s="174">
        <v>1</v>
      </c>
      <c r="L1126" s="174"/>
      <c r="M1126" s="173" t="s">
        <v>236</v>
      </c>
      <c r="N1126" s="173">
        <v>0</v>
      </c>
      <c r="O1126" s="173">
        <v>1</v>
      </c>
      <c r="P1126" s="173">
        <v>1</v>
      </c>
      <c r="Q1126" s="173">
        <v>9</v>
      </c>
      <c r="R1126" s="173">
        <v>1</v>
      </c>
      <c r="S1126" s="175">
        <v>160600</v>
      </c>
      <c r="T1126" s="173">
        <v>0</v>
      </c>
      <c r="U1126" s="173">
        <v>1</v>
      </c>
      <c r="V1126" s="173">
        <v>0</v>
      </c>
      <c r="W1126" s="173"/>
      <c r="X1126" s="173">
        <v>0</v>
      </c>
      <c r="Y1126" s="175">
        <v>0</v>
      </c>
      <c r="Z1126" s="174">
        <f>S1126*R1126*K1126*EXP(-Definitions!$E$4*tidycapex!V1126)*U1126</f>
        <v>160600</v>
      </c>
      <c r="AA1126" s="174">
        <f>CEILING(Z1126/Definitions!$F$10,10)</f>
        <v>3150</v>
      </c>
      <c r="AB1126" s="176">
        <v>1</v>
      </c>
      <c r="AC1126" s="177" t="s">
        <v>244</v>
      </c>
      <c r="AD1126" s="177" t="s">
        <v>567</v>
      </c>
    </row>
    <row r="1127" spans="1:30" s="9" customFormat="1" ht="48" x14ac:dyDescent="0.25">
      <c r="A1127" s="170">
        <v>892</v>
      </c>
      <c r="B1127" s="171" t="s">
        <v>245</v>
      </c>
      <c r="C1127" s="171" t="s">
        <v>118</v>
      </c>
      <c r="D1127" s="172" t="s">
        <v>236</v>
      </c>
      <c r="E1127" s="171" t="s">
        <v>194</v>
      </c>
      <c r="F1127" s="171" t="s">
        <v>140</v>
      </c>
      <c r="G1127" s="171" t="s">
        <v>246</v>
      </c>
      <c r="H1127" s="171" t="s">
        <v>524</v>
      </c>
      <c r="I1127" s="171" t="s">
        <v>140</v>
      </c>
      <c r="J1127" s="173">
        <v>2006</v>
      </c>
      <c r="K1127" s="174">
        <v>1</v>
      </c>
      <c r="L1127" s="174"/>
      <c r="M1127" s="173" t="s">
        <v>236</v>
      </c>
      <c r="N1127" s="173">
        <v>0</v>
      </c>
      <c r="O1127" s="173">
        <v>1</v>
      </c>
      <c r="P1127" s="173">
        <v>1</v>
      </c>
      <c r="Q1127" s="173">
        <v>9</v>
      </c>
      <c r="R1127" s="173">
        <v>1</v>
      </c>
      <c r="S1127" s="175">
        <v>88400</v>
      </c>
      <c r="T1127" s="173">
        <v>0</v>
      </c>
      <c r="U1127" s="173">
        <v>1</v>
      </c>
      <c r="V1127" s="173">
        <v>0</v>
      </c>
      <c r="W1127" s="173"/>
      <c r="X1127" s="173">
        <v>0</v>
      </c>
      <c r="Y1127" s="175">
        <v>0</v>
      </c>
      <c r="Z1127" s="174">
        <f>S1127*R1127*K1127*EXP(-Definitions!$E$4*tidycapex!V1127)*U1127</f>
        <v>88400</v>
      </c>
      <c r="AA1127" s="174">
        <f>CEILING(Z1127/Definitions!$F$10,10)</f>
        <v>1740</v>
      </c>
      <c r="AB1127" s="176">
        <v>1</v>
      </c>
      <c r="AC1127" s="177" t="s">
        <v>247</v>
      </c>
      <c r="AD1127" s="177" t="s">
        <v>568</v>
      </c>
    </row>
    <row r="1128" spans="1:30" s="8" customFormat="1" ht="48" x14ac:dyDescent="0.25">
      <c r="A1128" s="170">
        <v>893</v>
      </c>
      <c r="B1128" s="171" t="s">
        <v>248</v>
      </c>
      <c r="C1128" s="171" t="s">
        <v>119</v>
      </c>
      <c r="D1128" s="172">
        <v>1</v>
      </c>
      <c r="E1128" s="171" t="s">
        <v>249</v>
      </c>
      <c r="F1128" s="171" t="s">
        <v>138</v>
      </c>
      <c r="G1128" s="171" t="s">
        <v>217</v>
      </c>
      <c r="H1128" s="171" t="s">
        <v>218</v>
      </c>
      <c r="I1128" s="171" t="s">
        <v>138</v>
      </c>
      <c r="J1128" s="173">
        <v>2006</v>
      </c>
      <c r="K1128" s="174">
        <v>1</v>
      </c>
      <c r="L1128" s="174"/>
      <c r="M1128" s="173" t="s">
        <v>236</v>
      </c>
      <c r="N1128" s="173">
        <v>0</v>
      </c>
      <c r="O1128" s="173">
        <v>1</v>
      </c>
      <c r="P1128" s="173">
        <v>1</v>
      </c>
      <c r="Q1128" s="173">
        <v>8</v>
      </c>
      <c r="R1128" s="173">
        <v>1</v>
      </c>
      <c r="S1128" s="175">
        <v>24900</v>
      </c>
      <c r="T1128" s="173">
        <v>25</v>
      </c>
      <c r="U1128" s="173">
        <v>1</v>
      </c>
      <c r="V1128" s="173">
        <v>11</v>
      </c>
      <c r="W1128" s="173"/>
      <c r="X1128" s="173">
        <v>0</v>
      </c>
      <c r="Y1128" s="175">
        <v>0</v>
      </c>
      <c r="Z1128" s="174">
        <f>S1128*R1128*K1128*EXP(-Definitions!$E$4*tidycapex!V1128)*U1128</f>
        <v>24900</v>
      </c>
      <c r="AA1128" s="174">
        <f>CEILING(Z1128/Definitions!$F$10,10)</f>
        <v>490</v>
      </c>
      <c r="AB1128" s="176">
        <v>1</v>
      </c>
      <c r="AC1128" s="177" t="s">
        <v>250</v>
      </c>
      <c r="AD1128" s="177" t="s">
        <v>569</v>
      </c>
    </row>
    <row r="1129" spans="1:30" s="8" customFormat="1" ht="36" x14ac:dyDescent="0.25">
      <c r="A1129" s="170">
        <v>894</v>
      </c>
      <c r="B1129" s="171" t="s">
        <v>251</v>
      </c>
      <c r="C1129" s="171" t="s">
        <v>119</v>
      </c>
      <c r="D1129" s="172">
        <v>1</v>
      </c>
      <c r="E1129" s="171" t="s">
        <v>249</v>
      </c>
      <c r="F1129" s="171" t="s">
        <v>138</v>
      </c>
      <c r="G1129" s="171" t="s">
        <v>217</v>
      </c>
      <c r="H1129" s="171" t="s">
        <v>218</v>
      </c>
      <c r="I1129" s="171" t="s">
        <v>138</v>
      </c>
      <c r="J1129" s="173">
        <v>2006</v>
      </c>
      <c r="K1129" s="174">
        <v>1</v>
      </c>
      <c r="L1129" s="174"/>
      <c r="M1129" s="173" t="s">
        <v>236</v>
      </c>
      <c r="N1129" s="173">
        <v>0</v>
      </c>
      <c r="O1129" s="173">
        <v>1</v>
      </c>
      <c r="P1129" s="173">
        <v>1</v>
      </c>
      <c r="Q1129" s="173">
        <v>3</v>
      </c>
      <c r="R1129" s="173">
        <v>1</v>
      </c>
      <c r="S1129" s="175">
        <v>500000</v>
      </c>
      <c r="T1129" s="173">
        <v>25</v>
      </c>
      <c r="U1129" s="173">
        <v>1</v>
      </c>
      <c r="V1129" s="173">
        <v>0</v>
      </c>
      <c r="W1129" s="173"/>
      <c r="X1129" s="173">
        <v>0</v>
      </c>
      <c r="Y1129" s="175"/>
      <c r="Z1129" s="174">
        <f>S1129*R1129*K1129*EXP(-Definitions!$E$4*tidycapex!V1129)*U1129</f>
        <v>500000</v>
      </c>
      <c r="AA1129" s="174">
        <f>CEILING(Z1129/Definitions!$F$10,10)</f>
        <v>9810</v>
      </c>
      <c r="AB1129" s="176">
        <v>1</v>
      </c>
      <c r="AC1129" s="177" t="s">
        <v>570</v>
      </c>
      <c r="AD1129" s="177" t="s">
        <v>571</v>
      </c>
    </row>
    <row r="1130" spans="1:30" s="8" customFormat="1" ht="108" x14ac:dyDescent="0.25">
      <c r="A1130" s="170">
        <v>895</v>
      </c>
      <c r="B1130" s="171" t="s">
        <v>252</v>
      </c>
      <c r="C1130" s="171" t="s">
        <v>119</v>
      </c>
      <c r="D1130" s="172">
        <v>1</v>
      </c>
      <c r="E1130" s="171" t="s">
        <v>249</v>
      </c>
      <c r="F1130" s="171" t="s">
        <v>138</v>
      </c>
      <c r="G1130" s="171" t="s">
        <v>364</v>
      </c>
      <c r="H1130" s="171" t="s">
        <v>364</v>
      </c>
      <c r="I1130" s="171" t="s">
        <v>138</v>
      </c>
      <c r="J1130" s="173">
        <v>2006</v>
      </c>
      <c r="K1130" s="174">
        <v>800</v>
      </c>
      <c r="L1130" s="174"/>
      <c r="M1130" s="173" t="s">
        <v>139</v>
      </c>
      <c r="N1130" s="173">
        <v>0</v>
      </c>
      <c r="O1130" s="173">
        <v>1</v>
      </c>
      <c r="P1130" s="173">
        <v>1</v>
      </c>
      <c r="Q1130" s="173">
        <v>5</v>
      </c>
      <c r="R1130" s="173">
        <v>1</v>
      </c>
      <c r="S1130" s="175">
        <v>3000</v>
      </c>
      <c r="T1130" s="173">
        <v>0</v>
      </c>
      <c r="U1130" s="173">
        <v>1</v>
      </c>
      <c r="V1130" s="173">
        <v>0</v>
      </c>
      <c r="W1130" s="173"/>
      <c r="X1130" s="173">
        <v>0</v>
      </c>
      <c r="Y1130" s="175">
        <v>0</v>
      </c>
      <c r="Z1130" s="174">
        <f>S1130*R1130*K1130*EXP(-Definitions!$E$4*tidycapex!V1130)*U1130</f>
        <v>2400000</v>
      </c>
      <c r="AA1130" s="174">
        <f>CEILING(Z1130/Definitions!$F$10,10)</f>
        <v>47060</v>
      </c>
      <c r="AB1130" s="176">
        <v>1</v>
      </c>
      <c r="AC1130" s="177" t="s">
        <v>253</v>
      </c>
      <c r="AD1130" s="177" t="s">
        <v>254</v>
      </c>
    </row>
    <row r="1131" spans="1:30" s="8" customFormat="1" ht="24" x14ac:dyDescent="0.25">
      <c r="A1131" s="170">
        <v>896</v>
      </c>
      <c r="B1131" s="171" t="s">
        <v>238</v>
      </c>
      <c r="C1131" s="171" t="s">
        <v>119</v>
      </c>
      <c r="D1131" s="172" t="s">
        <v>236</v>
      </c>
      <c r="E1131" s="171" t="s">
        <v>249</v>
      </c>
      <c r="F1131" s="171" t="s">
        <v>138</v>
      </c>
      <c r="G1131" s="171" t="s">
        <v>239</v>
      </c>
      <c r="H1131" s="171" t="s">
        <v>524</v>
      </c>
      <c r="I1131" s="171" t="s">
        <v>138</v>
      </c>
      <c r="J1131" s="173">
        <v>2006</v>
      </c>
      <c r="K1131" s="174">
        <v>1</v>
      </c>
      <c r="L1131" s="174"/>
      <c r="M1131" s="173" t="s">
        <v>236</v>
      </c>
      <c r="N1131" s="173">
        <v>0</v>
      </c>
      <c r="O1131" s="173">
        <v>1</v>
      </c>
      <c r="P1131" s="173">
        <v>1</v>
      </c>
      <c r="Q1131" s="173">
        <v>9</v>
      </c>
      <c r="R1131" s="173">
        <v>1</v>
      </c>
      <c r="S1131" s="175">
        <v>290000</v>
      </c>
      <c r="T1131" s="173">
        <v>0</v>
      </c>
      <c r="U1131" s="173">
        <v>1</v>
      </c>
      <c r="V1131" s="173">
        <v>0</v>
      </c>
      <c r="W1131" s="173"/>
      <c r="X1131" s="173">
        <v>0</v>
      </c>
      <c r="Y1131" s="175">
        <v>0</v>
      </c>
      <c r="Z1131" s="174">
        <f>S1131*R1131*K1131*EXP(-Definitions!$E$4*tidycapex!V1131)*U1131</f>
        <v>290000</v>
      </c>
      <c r="AA1131" s="174">
        <f>CEILING(Z1131/Definitions!$F$10,10)</f>
        <v>5690</v>
      </c>
      <c r="AB1131" s="176">
        <v>1</v>
      </c>
      <c r="AC1131" s="177" t="s">
        <v>240</v>
      </c>
      <c r="AD1131" s="177" t="s">
        <v>241</v>
      </c>
    </row>
    <row r="1132" spans="1:30" s="8" customFormat="1" ht="36" x14ac:dyDescent="0.25">
      <c r="A1132" s="170">
        <v>897</v>
      </c>
      <c r="B1132" s="171" t="s">
        <v>242</v>
      </c>
      <c r="C1132" s="171" t="s">
        <v>119</v>
      </c>
      <c r="D1132" s="172" t="s">
        <v>236</v>
      </c>
      <c r="E1132" s="171" t="s">
        <v>249</v>
      </c>
      <c r="F1132" s="171" t="s">
        <v>138</v>
      </c>
      <c r="G1132" s="171" t="s">
        <v>243</v>
      </c>
      <c r="H1132" s="171" t="s">
        <v>524</v>
      </c>
      <c r="I1132" s="171" t="s">
        <v>138</v>
      </c>
      <c r="J1132" s="173">
        <v>2006</v>
      </c>
      <c r="K1132" s="174">
        <v>1</v>
      </c>
      <c r="L1132" s="174"/>
      <c r="M1132" s="173" t="s">
        <v>236</v>
      </c>
      <c r="N1132" s="173">
        <v>0</v>
      </c>
      <c r="O1132" s="173">
        <v>1</v>
      </c>
      <c r="P1132" s="173">
        <v>1</v>
      </c>
      <c r="Q1132" s="173">
        <v>9</v>
      </c>
      <c r="R1132" s="173">
        <v>1</v>
      </c>
      <c r="S1132" s="175">
        <v>319000</v>
      </c>
      <c r="T1132" s="173">
        <v>0</v>
      </c>
      <c r="U1132" s="173">
        <v>1</v>
      </c>
      <c r="V1132" s="173">
        <v>0</v>
      </c>
      <c r="W1132" s="173"/>
      <c r="X1132" s="173">
        <v>0</v>
      </c>
      <c r="Y1132" s="175">
        <v>0</v>
      </c>
      <c r="Z1132" s="174">
        <f>S1132*R1132*K1132*EXP(-Definitions!$E$4*tidycapex!V1132)*U1132</f>
        <v>319000</v>
      </c>
      <c r="AA1132" s="174">
        <f>CEILING(Z1132/Definitions!$F$10,10)</f>
        <v>6260</v>
      </c>
      <c r="AB1132" s="176">
        <v>1</v>
      </c>
      <c r="AC1132" s="177" t="s">
        <v>244</v>
      </c>
      <c r="AD1132" s="177" t="s">
        <v>567</v>
      </c>
    </row>
    <row r="1133" spans="1:30" s="8" customFormat="1" ht="48" x14ac:dyDescent="0.25">
      <c r="A1133" s="170">
        <v>898</v>
      </c>
      <c r="B1133" s="171" t="s">
        <v>245</v>
      </c>
      <c r="C1133" s="171" t="s">
        <v>119</v>
      </c>
      <c r="D1133" s="172" t="s">
        <v>236</v>
      </c>
      <c r="E1133" s="171" t="s">
        <v>249</v>
      </c>
      <c r="F1133" s="171" t="s">
        <v>138</v>
      </c>
      <c r="G1133" s="171" t="s">
        <v>246</v>
      </c>
      <c r="H1133" s="171" t="s">
        <v>524</v>
      </c>
      <c r="I1133" s="171" t="s">
        <v>138</v>
      </c>
      <c r="J1133" s="173">
        <v>2006</v>
      </c>
      <c r="K1133" s="174">
        <v>1</v>
      </c>
      <c r="L1133" s="174"/>
      <c r="M1133" s="173" t="s">
        <v>236</v>
      </c>
      <c r="N1133" s="173">
        <v>0</v>
      </c>
      <c r="O1133" s="173">
        <v>1</v>
      </c>
      <c r="P1133" s="173">
        <v>1</v>
      </c>
      <c r="Q1133" s="173">
        <v>9</v>
      </c>
      <c r="R1133" s="173">
        <v>1</v>
      </c>
      <c r="S1133" s="175">
        <v>175500</v>
      </c>
      <c r="T1133" s="173">
        <v>0</v>
      </c>
      <c r="U1133" s="173">
        <v>1</v>
      </c>
      <c r="V1133" s="173">
        <v>0</v>
      </c>
      <c r="W1133" s="173"/>
      <c r="X1133" s="173">
        <v>0</v>
      </c>
      <c r="Y1133" s="175">
        <v>0</v>
      </c>
      <c r="Z1133" s="174">
        <f>S1133*R1133*K1133*EXP(-Definitions!$E$4*tidycapex!V1133)*U1133</f>
        <v>175500</v>
      </c>
      <c r="AA1133" s="174">
        <f>CEILING(Z1133/Definitions!$F$10,10)</f>
        <v>3450</v>
      </c>
      <c r="AB1133" s="176">
        <v>1</v>
      </c>
      <c r="AC1133" s="177" t="s">
        <v>247</v>
      </c>
      <c r="AD1133" s="177" t="s">
        <v>568</v>
      </c>
    </row>
    <row r="1134" spans="1:30" s="8" customFormat="1" ht="48" x14ac:dyDescent="0.25">
      <c r="A1134" s="170">
        <v>899</v>
      </c>
      <c r="B1134" s="171" t="s">
        <v>248</v>
      </c>
      <c r="C1134" s="171" t="s">
        <v>125</v>
      </c>
      <c r="D1134" s="172">
        <v>1</v>
      </c>
      <c r="E1134" s="171" t="s">
        <v>249</v>
      </c>
      <c r="F1134" s="171" t="s">
        <v>141</v>
      </c>
      <c r="G1134" s="171" t="s">
        <v>217</v>
      </c>
      <c r="H1134" s="171" t="s">
        <v>218</v>
      </c>
      <c r="I1134" s="171" t="s">
        <v>141</v>
      </c>
      <c r="J1134" s="173">
        <v>2006</v>
      </c>
      <c r="K1134" s="174">
        <v>1</v>
      </c>
      <c r="L1134" s="174"/>
      <c r="M1134" s="173" t="s">
        <v>236</v>
      </c>
      <c r="N1134" s="173">
        <v>0</v>
      </c>
      <c r="O1134" s="173">
        <v>1</v>
      </c>
      <c r="P1134" s="173">
        <v>1</v>
      </c>
      <c r="Q1134" s="173">
        <v>8</v>
      </c>
      <c r="R1134" s="173">
        <v>1</v>
      </c>
      <c r="S1134" s="175">
        <v>24900</v>
      </c>
      <c r="T1134" s="173">
        <v>25</v>
      </c>
      <c r="U1134" s="173">
        <v>1</v>
      </c>
      <c r="V1134" s="173">
        <v>11</v>
      </c>
      <c r="W1134" s="173"/>
      <c r="X1134" s="173">
        <v>0</v>
      </c>
      <c r="Y1134" s="175">
        <v>0</v>
      </c>
      <c r="Z1134" s="174">
        <f>S1134*R1134*K1134*EXP(-Definitions!$E$4*tidycapex!V1134)*U1134</f>
        <v>24900</v>
      </c>
      <c r="AA1134" s="174">
        <f>CEILING(Z1134/Definitions!$F$10,10)</f>
        <v>490</v>
      </c>
      <c r="AB1134" s="176">
        <v>1</v>
      </c>
      <c r="AC1134" s="177" t="s">
        <v>250</v>
      </c>
      <c r="AD1134" s="177" t="s">
        <v>569</v>
      </c>
    </row>
    <row r="1135" spans="1:30" s="8" customFormat="1" ht="36" x14ac:dyDescent="0.25">
      <c r="A1135" s="170">
        <v>900</v>
      </c>
      <c r="B1135" s="171" t="s">
        <v>251</v>
      </c>
      <c r="C1135" s="171" t="s">
        <v>125</v>
      </c>
      <c r="D1135" s="172">
        <v>1</v>
      </c>
      <c r="E1135" s="171" t="s">
        <v>249</v>
      </c>
      <c r="F1135" s="171" t="s">
        <v>141</v>
      </c>
      <c r="G1135" s="171" t="s">
        <v>217</v>
      </c>
      <c r="H1135" s="171" t="s">
        <v>218</v>
      </c>
      <c r="I1135" s="171" t="s">
        <v>141</v>
      </c>
      <c r="J1135" s="173">
        <v>2006</v>
      </c>
      <c r="K1135" s="174">
        <v>1</v>
      </c>
      <c r="L1135" s="174"/>
      <c r="M1135" s="173" t="s">
        <v>236</v>
      </c>
      <c r="N1135" s="173">
        <v>0</v>
      </c>
      <c r="O1135" s="173">
        <v>1</v>
      </c>
      <c r="P1135" s="173">
        <v>1</v>
      </c>
      <c r="Q1135" s="173">
        <v>3</v>
      </c>
      <c r="R1135" s="173">
        <v>1</v>
      </c>
      <c r="S1135" s="175">
        <v>500000</v>
      </c>
      <c r="T1135" s="173">
        <v>25</v>
      </c>
      <c r="U1135" s="173">
        <v>1</v>
      </c>
      <c r="V1135" s="173">
        <v>0</v>
      </c>
      <c r="W1135" s="173"/>
      <c r="X1135" s="173">
        <v>0</v>
      </c>
      <c r="Y1135" s="175"/>
      <c r="Z1135" s="174">
        <f>S1135*R1135*K1135*EXP(-Definitions!$E$4*tidycapex!V1135)*U1135</f>
        <v>500000</v>
      </c>
      <c r="AA1135" s="174">
        <f>CEILING(Z1135/Definitions!$F$10,10)</f>
        <v>9810</v>
      </c>
      <c r="AB1135" s="176">
        <v>1</v>
      </c>
      <c r="AC1135" s="177" t="s">
        <v>570</v>
      </c>
      <c r="AD1135" s="177" t="s">
        <v>571</v>
      </c>
    </row>
    <row r="1136" spans="1:30" s="8" customFormat="1" ht="108" x14ac:dyDescent="0.25">
      <c r="A1136" s="170">
        <v>901</v>
      </c>
      <c r="B1136" s="171" t="s">
        <v>252</v>
      </c>
      <c r="C1136" s="171" t="s">
        <v>125</v>
      </c>
      <c r="D1136" s="172">
        <v>1</v>
      </c>
      <c r="E1136" s="171" t="s">
        <v>249</v>
      </c>
      <c r="F1136" s="171" t="s">
        <v>141</v>
      </c>
      <c r="G1136" s="171" t="s">
        <v>364</v>
      </c>
      <c r="H1136" s="171" t="s">
        <v>364</v>
      </c>
      <c r="I1136" s="171" t="s">
        <v>141</v>
      </c>
      <c r="J1136" s="173">
        <v>2006</v>
      </c>
      <c r="K1136" s="174">
        <v>270</v>
      </c>
      <c r="L1136" s="174"/>
      <c r="M1136" s="173" t="s">
        <v>139</v>
      </c>
      <c r="N1136" s="173">
        <v>0</v>
      </c>
      <c r="O1136" s="173">
        <v>1</v>
      </c>
      <c r="P1136" s="173">
        <v>1</v>
      </c>
      <c r="Q1136" s="173">
        <v>5</v>
      </c>
      <c r="R1136" s="173">
        <v>1</v>
      </c>
      <c r="S1136" s="175">
        <v>3000</v>
      </c>
      <c r="T1136" s="173">
        <v>0</v>
      </c>
      <c r="U1136" s="173">
        <v>1</v>
      </c>
      <c r="V1136" s="173">
        <v>0</v>
      </c>
      <c r="W1136" s="173"/>
      <c r="X1136" s="173">
        <v>0</v>
      </c>
      <c r="Y1136" s="175">
        <v>0</v>
      </c>
      <c r="Z1136" s="174">
        <f>S1136*R1136*K1136*EXP(-Definitions!$E$4*tidycapex!V1136)*U1136</f>
        <v>810000</v>
      </c>
      <c r="AA1136" s="174">
        <f>CEILING(Z1136/Definitions!$F$10,10)</f>
        <v>15890</v>
      </c>
      <c r="AB1136" s="176">
        <v>1</v>
      </c>
      <c r="AC1136" s="177" t="s">
        <v>253</v>
      </c>
      <c r="AD1136" s="177" t="s">
        <v>254</v>
      </c>
    </row>
    <row r="1137" spans="1:30" s="8" customFormat="1" ht="24" x14ac:dyDescent="0.25">
      <c r="A1137" s="170">
        <v>902</v>
      </c>
      <c r="B1137" s="171" t="s">
        <v>238</v>
      </c>
      <c r="C1137" s="171" t="s">
        <v>125</v>
      </c>
      <c r="D1137" s="172" t="s">
        <v>236</v>
      </c>
      <c r="E1137" s="171" t="s">
        <v>249</v>
      </c>
      <c r="F1137" s="171" t="s">
        <v>141</v>
      </c>
      <c r="G1137" s="171" t="s">
        <v>239</v>
      </c>
      <c r="H1137" s="171" t="s">
        <v>524</v>
      </c>
      <c r="I1137" s="171" t="s">
        <v>141</v>
      </c>
      <c r="J1137" s="173">
        <v>2006</v>
      </c>
      <c r="K1137" s="174">
        <v>1</v>
      </c>
      <c r="L1137" s="174"/>
      <c r="M1137" s="173" t="s">
        <v>236</v>
      </c>
      <c r="N1137" s="173">
        <v>0</v>
      </c>
      <c r="O1137" s="173">
        <v>1</v>
      </c>
      <c r="P1137" s="173">
        <v>1</v>
      </c>
      <c r="Q1137" s="173">
        <v>9</v>
      </c>
      <c r="R1137" s="173">
        <v>1</v>
      </c>
      <c r="S1137" s="175">
        <v>131000</v>
      </c>
      <c r="T1137" s="173">
        <v>0</v>
      </c>
      <c r="U1137" s="173">
        <v>1</v>
      </c>
      <c r="V1137" s="173">
        <v>0</v>
      </c>
      <c r="W1137" s="173"/>
      <c r="X1137" s="173">
        <v>0</v>
      </c>
      <c r="Y1137" s="175">
        <v>0</v>
      </c>
      <c r="Z1137" s="174">
        <f>S1137*R1137*K1137*EXP(-Definitions!$E$4*tidycapex!V1137)*U1137</f>
        <v>131000</v>
      </c>
      <c r="AA1137" s="174">
        <f>CEILING(Z1137/Definitions!$F$10,10)</f>
        <v>2570</v>
      </c>
      <c r="AB1137" s="176">
        <v>1</v>
      </c>
      <c r="AC1137" s="177" t="s">
        <v>240</v>
      </c>
      <c r="AD1137" s="177" t="s">
        <v>241</v>
      </c>
    </row>
    <row r="1138" spans="1:30" s="8" customFormat="1" ht="36" x14ac:dyDescent="0.25">
      <c r="A1138" s="170">
        <v>903</v>
      </c>
      <c r="B1138" s="171" t="s">
        <v>242</v>
      </c>
      <c r="C1138" s="171" t="s">
        <v>125</v>
      </c>
      <c r="D1138" s="172" t="s">
        <v>236</v>
      </c>
      <c r="E1138" s="171" t="s">
        <v>249</v>
      </c>
      <c r="F1138" s="171" t="s">
        <v>141</v>
      </c>
      <c r="G1138" s="171" t="s">
        <v>243</v>
      </c>
      <c r="H1138" s="171" t="s">
        <v>524</v>
      </c>
      <c r="I1138" s="171" t="s">
        <v>141</v>
      </c>
      <c r="J1138" s="173">
        <v>2006</v>
      </c>
      <c r="K1138" s="174">
        <v>1</v>
      </c>
      <c r="L1138" s="174"/>
      <c r="M1138" s="173" t="s">
        <v>236</v>
      </c>
      <c r="N1138" s="173">
        <v>0</v>
      </c>
      <c r="O1138" s="173">
        <v>1</v>
      </c>
      <c r="P1138" s="173">
        <v>1</v>
      </c>
      <c r="Q1138" s="173">
        <v>9</v>
      </c>
      <c r="R1138" s="173">
        <v>1</v>
      </c>
      <c r="S1138" s="175">
        <v>144100</v>
      </c>
      <c r="T1138" s="173">
        <v>0</v>
      </c>
      <c r="U1138" s="173">
        <v>1</v>
      </c>
      <c r="V1138" s="173">
        <v>0</v>
      </c>
      <c r="W1138" s="173"/>
      <c r="X1138" s="173">
        <v>0</v>
      </c>
      <c r="Y1138" s="175">
        <v>0</v>
      </c>
      <c r="Z1138" s="174">
        <f>S1138*R1138*K1138*EXP(-Definitions!$E$4*tidycapex!V1138)*U1138</f>
        <v>144100</v>
      </c>
      <c r="AA1138" s="174">
        <f>CEILING(Z1138/Definitions!$F$10,10)</f>
        <v>2830</v>
      </c>
      <c r="AB1138" s="176">
        <v>1</v>
      </c>
      <c r="AC1138" s="177" t="s">
        <v>244</v>
      </c>
      <c r="AD1138" s="177" t="s">
        <v>567</v>
      </c>
    </row>
    <row r="1139" spans="1:30" s="8" customFormat="1" ht="48" x14ac:dyDescent="0.25">
      <c r="A1139" s="170">
        <v>904</v>
      </c>
      <c r="B1139" s="171" t="s">
        <v>245</v>
      </c>
      <c r="C1139" s="171" t="s">
        <v>125</v>
      </c>
      <c r="D1139" s="172" t="s">
        <v>236</v>
      </c>
      <c r="E1139" s="171" t="s">
        <v>249</v>
      </c>
      <c r="F1139" s="171" t="s">
        <v>141</v>
      </c>
      <c r="G1139" s="171" t="s">
        <v>246</v>
      </c>
      <c r="H1139" s="171" t="s">
        <v>524</v>
      </c>
      <c r="I1139" s="171" t="s">
        <v>141</v>
      </c>
      <c r="J1139" s="173">
        <v>2006</v>
      </c>
      <c r="K1139" s="174">
        <v>1</v>
      </c>
      <c r="L1139" s="174"/>
      <c r="M1139" s="173" t="s">
        <v>236</v>
      </c>
      <c r="N1139" s="173">
        <v>0</v>
      </c>
      <c r="O1139" s="173">
        <v>1</v>
      </c>
      <c r="P1139" s="173">
        <v>1</v>
      </c>
      <c r="Q1139" s="173">
        <v>9</v>
      </c>
      <c r="R1139" s="173">
        <v>1</v>
      </c>
      <c r="S1139" s="175">
        <v>79300</v>
      </c>
      <c r="T1139" s="173">
        <v>0</v>
      </c>
      <c r="U1139" s="173">
        <v>1</v>
      </c>
      <c r="V1139" s="173">
        <v>0</v>
      </c>
      <c r="W1139" s="173"/>
      <c r="X1139" s="173">
        <v>0</v>
      </c>
      <c r="Y1139" s="175">
        <v>0</v>
      </c>
      <c r="Z1139" s="174">
        <f>S1139*R1139*K1139*EXP(-Definitions!$E$4*tidycapex!V1139)*U1139</f>
        <v>79300</v>
      </c>
      <c r="AA1139" s="174">
        <f>CEILING(Z1139/Definitions!$F$10,10)</f>
        <v>1560</v>
      </c>
      <c r="AB1139" s="176">
        <v>1</v>
      </c>
      <c r="AC1139" s="177" t="s">
        <v>247</v>
      </c>
      <c r="AD1139" s="177" t="s">
        <v>568</v>
      </c>
    </row>
    <row r="1140" spans="1:30" s="8" customFormat="1" ht="72" x14ac:dyDescent="0.25">
      <c r="A1140" s="170">
        <v>905</v>
      </c>
      <c r="B1140" s="171" t="s">
        <v>327</v>
      </c>
      <c r="C1140" s="171" t="s">
        <v>11</v>
      </c>
      <c r="D1140" s="172">
        <v>1</v>
      </c>
      <c r="E1140" s="171" t="s">
        <v>249</v>
      </c>
      <c r="F1140" s="171" t="s">
        <v>138</v>
      </c>
      <c r="G1140" s="171" t="s">
        <v>364</v>
      </c>
      <c r="H1140" s="171" t="s">
        <v>364</v>
      </c>
      <c r="I1140" s="171" t="s">
        <v>138</v>
      </c>
      <c r="J1140" s="173">
        <v>2006</v>
      </c>
      <c r="K1140" s="174">
        <v>1342</v>
      </c>
      <c r="L1140" s="174"/>
      <c r="M1140" s="173" t="s">
        <v>139</v>
      </c>
      <c r="N1140" s="173">
        <v>3</v>
      </c>
      <c r="O1140" s="173">
        <v>1</v>
      </c>
      <c r="P1140" s="173">
        <v>1</v>
      </c>
      <c r="Q1140" s="173">
        <v>4</v>
      </c>
      <c r="R1140" s="173">
        <v>1</v>
      </c>
      <c r="S1140" s="175">
        <v>5000</v>
      </c>
      <c r="T1140" s="173">
        <v>0</v>
      </c>
      <c r="U1140" s="173">
        <v>0.3</v>
      </c>
      <c r="V1140" s="173">
        <v>2</v>
      </c>
      <c r="W1140" s="173"/>
      <c r="X1140" s="173">
        <v>0</v>
      </c>
      <c r="Y1140" s="175">
        <v>0</v>
      </c>
      <c r="Z1140" s="174">
        <f>S1140*R1140*K1140*EXP(-Definitions!$E$4*tidycapex!V1140)*U1140</f>
        <v>2013000</v>
      </c>
      <c r="AA1140" s="174">
        <f>CEILING(Z1140/Definitions!$F$10,10)</f>
        <v>39480</v>
      </c>
      <c r="AB1140" s="176">
        <v>1</v>
      </c>
      <c r="AC1140" s="177" t="s">
        <v>543</v>
      </c>
      <c r="AD1140" s="177" t="s">
        <v>353</v>
      </c>
    </row>
    <row r="1141" spans="1:30" s="8" customFormat="1" ht="60" x14ac:dyDescent="0.25">
      <c r="A1141" s="170">
        <v>906</v>
      </c>
      <c r="B1141" s="171" t="s">
        <v>262</v>
      </c>
      <c r="C1141" s="171" t="s">
        <v>11</v>
      </c>
      <c r="D1141" s="172">
        <v>1</v>
      </c>
      <c r="E1141" s="171" t="s">
        <v>249</v>
      </c>
      <c r="F1141" s="171" t="s">
        <v>138</v>
      </c>
      <c r="G1141" s="171" t="s">
        <v>578</v>
      </c>
      <c r="H1141" s="171" t="s">
        <v>257</v>
      </c>
      <c r="I1141" s="171" t="s">
        <v>138</v>
      </c>
      <c r="J1141" s="173">
        <v>2006</v>
      </c>
      <c r="K1141" s="174">
        <v>1342</v>
      </c>
      <c r="L1141" s="174"/>
      <c r="M1141" s="173" t="s">
        <v>139</v>
      </c>
      <c r="N1141" s="173">
        <v>2</v>
      </c>
      <c r="O1141" s="173">
        <v>1</v>
      </c>
      <c r="P1141" s="173">
        <v>0</v>
      </c>
      <c r="Q1141" s="173">
        <v>5</v>
      </c>
      <c r="R1141" s="173">
        <v>1</v>
      </c>
      <c r="S1141" s="175">
        <v>4000</v>
      </c>
      <c r="T1141" s="173">
        <v>0</v>
      </c>
      <c r="U1141" s="173">
        <v>0.3</v>
      </c>
      <c r="V1141" s="173">
        <v>0</v>
      </c>
      <c r="W1141" s="173"/>
      <c r="X1141" s="173">
        <v>1</v>
      </c>
      <c r="Y1141" s="175">
        <v>33320</v>
      </c>
      <c r="Z1141" s="174">
        <f>S1141*R1141*K1141*EXP(-Definitions!$E$4*tidycapex!V1141)*U1141</f>
        <v>1610400</v>
      </c>
      <c r="AA1141" s="174">
        <f>CEILING(Z1141/Definitions!$F$10,10)</f>
        <v>31580</v>
      </c>
      <c r="AB1141" s="176">
        <v>2</v>
      </c>
      <c r="AC1141" s="177" t="s">
        <v>354</v>
      </c>
      <c r="AD1141" s="177" t="s">
        <v>264</v>
      </c>
    </row>
    <row r="1142" spans="1:30" s="8" customFormat="1" ht="24" x14ac:dyDescent="0.25">
      <c r="A1142" s="170">
        <v>907</v>
      </c>
      <c r="B1142" s="171" t="s">
        <v>238</v>
      </c>
      <c r="C1142" s="171" t="s">
        <v>11</v>
      </c>
      <c r="D1142" s="172" t="s">
        <v>236</v>
      </c>
      <c r="E1142" s="171" t="s">
        <v>249</v>
      </c>
      <c r="F1142" s="171" t="s">
        <v>138</v>
      </c>
      <c r="G1142" s="171" t="s">
        <v>239</v>
      </c>
      <c r="H1142" s="171" t="s">
        <v>524</v>
      </c>
      <c r="I1142" s="171" t="s">
        <v>138</v>
      </c>
      <c r="J1142" s="173">
        <v>2016</v>
      </c>
      <c r="K1142" s="174">
        <v>1</v>
      </c>
      <c r="L1142" s="174"/>
      <c r="M1142" s="173" t="s">
        <v>236</v>
      </c>
      <c r="N1142" s="173">
        <v>0</v>
      </c>
      <c r="O1142" s="173">
        <v>1</v>
      </c>
      <c r="P1142" s="173">
        <v>1</v>
      </c>
      <c r="Q1142" s="173">
        <v>9</v>
      </c>
      <c r="R1142" s="173">
        <v>1</v>
      </c>
      <c r="S1142" s="175">
        <v>362400</v>
      </c>
      <c r="T1142" s="173">
        <v>0</v>
      </c>
      <c r="U1142" s="173">
        <v>1</v>
      </c>
      <c r="V1142" s="173">
        <v>0</v>
      </c>
      <c r="W1142" s="173"/>
      <c r="X1142" s="173">
        <v>0</v>
      </c>
      <c r="Y1142" s="175">
        <v>0</v>
      </c>
      <c r="Z1142" s="174">
        <f>S1142*R1142*K1142*EXP(-Definitions!$E$4*tidycapex!V1142)*U1142</f>
        <v>362400</v>
      </c>
      <c r="AA1142" s="174">
        <f>CEILING(Z1142/Definitions!$F$10,10)</f>
        <v>7110</v>
      </c>
      <c r="AB1142" s="176">
        <v>1</v>
      </c>
      <c r="AC1142" s="177" t="s">
        <v>240</v>
      </c>
      <c r="AD1142" s="177" t="s">
        <v>241</v>
      </c>
    </row>
    <row r="1143" spans="1:30" s="8" customFormat="1" ht="36" x14ac:dyDescent="0.25">
      <c r="A1143" s="170">
        <v>908</v>
      </c>
      <c r="B1143" s="171" t="s">
        <v>242</v>
      </c>
      <c r="C1143" s="171" t="s">
        <v>11</v>
      </c>
      <c r="D1143" s="172" t="s">
        <v>236</v>
      </c>
      <c r="E1143" s="171" t="s">
        <v>249</v>
      </c>
      <c r="F1143" s="171" t="s">
        <v>138</v>
      </c>
      <c r="G1143" s="171" t="s">
        <v>243</v>
      </c>
      <c r="H1143" s="171" t="s">
        <v>524</v>
      </c>
      <c r="I1143" s="171" t="s">
        <v>138</v>
      </c>
      <c r="J1143" s="173">
        <v>2016</v>
      </c>
      <c r="K1143" s="174">
        <v>1</v>
      </c>
      <c r="L1143" s="174"/>
      <c r="M1143" s="173" t="s">
        <v>236</v>
      </c>
      <c r="N1143" s="173">
        <v>0</v>
      </c>
      <c r="O1143" s="173">
        <v>1</v>
      </c>
      <c r="P1143" s="173">
        <v>1</v>
      </c>
      <c r="Q1143" s="173">
        <v>9</v>
      </c>
      <c r="R1143" s="173">
        <v>1</v>
      </c>
      <c r="S1143" s="175">
        <v>398600</v>
      </c>
      <c r="T1143" s="173">
        <v>0</v>
      </c>
      <c r="U1143" s="173">
        <v>1</v>
      </c>
      <c r="V1143" s="173">
        <v>0</v>
      </c>
      <c r="W1143" s="173"/>
      <c r="X1143" s="173">
        <v>0</v>
      </c>
      <c r="Y1143" s="175">
        <v>0</v>
      </c>
      <c r="Z1143" s="174">
        <f>S1143*R1143*K1143*EXP(-Definitions!$E$4*tidycapex!V1143)*U1143</f>
        <v>398600</v>
      </c>
      <c r="AA1143" s="174">
        <f>CEILING(Z1143/Definitions!$F$10,10)</f>
        <v>7820</v>
      </c>
      <c r="AB1143" s="176">
        <v>1</v>
      </c>
      <c r="AC1143" s="177" t="s">
        <v>244</v>
      </c>
      <c r="AD1143" s="177" t="s">
        <v>567</v>
      </c>
    </row>
    <row r="1144" spans="1:30" s="8" customFormat="1" ht="48" x14ac:dyDescent="0.25">
      <c r="A1144" s="170">
        <v>909</v>
      </c>
      <c r="B1144" s="171" t="s">
        <v>245</v>
      </c>
      <c r="C1144" s="171" t="s">
        <v>11</v>
      </c>
      <c r="D1144" s="172" t="s">
        <v>236</v>
      </c>
      <c r="E1144" s="171" t="s">
        <v>249</v>
      </c>
      <c r="F1144" s="171" t="s">
        <v>138</v>
      </c>
      <c r="G1144" s="171" t="s">
        <v>246</v>
      </c>
      <c r="H1144" s="171" t="s">
        <v>524</v>
      </c>
      <c r="I1144" s="171" t="s">
        <v>138</v>
      </c>
      <c r="J1144" s="173">
        <v>2016</v>
      </c>
      <c r="K1144" s="174">
        <v>1</v>
      </c>
      <c r="L1144" s="174"/>
      <c r="M1144" s="173" t="s">
        <v>236</v>
      </c>
      <c r="N1144" s="173">
        <v>0</v>
      </c>
      <c r="O1144" s="173">
        <v>1</v>
      </c>
      <c r="P1144" s="173">
        <v>1</v>
      </c>
      <c r="Q1144" s="173">
        <v>9</v>
      </c>
      <c r="R1144" s="173">
        <v>1</v>
      </c>
      <c r="S1144" s="175">
        <v>219300</v>
      </c>
      <c r="T1144" s="173">
        <v>0</v>
      </c>
      <c r="U1144" s="173">
        <v>1</v>
      </c>
      <c r="V1144" s="173">
        <v>0</v>
      </c>
      <c r="W1144" s="173"/>
      <c r="X1144" s="173">
        <v>0</v>
      </c>
      <c r="Y1144" s="175">
        <v>0</v>
      </c>
      <c r="Z1144" s="174">
        <f>S1144*R1144*K1144*EXP(-Definitions!$E$4*tidycapex!V1144)*U1144</f>
        <v>219300</v>
      </c>
      <c r="AA1144" s="174">
        <f>CEILING(Z1144/Definitions!$F$10,10)</f>
        <v>4300</v>
      </c>
      <c r="AB1144" s="176">
        <v>1</v>
      </c>
      <c r="AC1144" s="177" t="s">
        <v>247</v>
      </c>
      <c r="AD1144" s="177" t="s">
        <v>568</v>
      </c>
    </row>
    <row r="1145" spans="1:30" s="8" customFormat="1" ht="72" x14ac:dyDescent="0.25">
      <c r="A1145" s="170">
        <v>910</v>
      </c>
      <c r="B1145" s="171" t="s">
        <v>327</v>
      </c>
      <c r="C1145" s="171" t="s">
        <v>95</v>
      </c>
      <c r="D1145" s="172" t="s">
        <v>225</v>
      </c>
      <c r="E1145" s="171" t="s">
        <v>249</v>
      </c>
      <c r="F1145" s="171" t="s">
        <v>141</v>
      </c>
      <c r="G1145" s="171" t="s">
        <v>364</v>
      </c>
      <c r="H1145" s="171" t="s">
        <v>364</v>
      </c>
      <c r="I1145" s="171" t="s">
        <v>141</v>
      </c>
      <c r="J1145" s="173">
        <v>2017</v>
      </c>
      <c r="K1145" s="174">
        <v>1542</v>
      </c>
      <c r="L1145" s="174"/>
      <c r="M1145" s="173" t="s">
        <v>139</v>
      </c>
      <c r="N1145" s="173">
        <v>3</v>
      </c>
      <c r="O1145" s="173">
        <v>1</v>
      </c>
      <c r="P1145" s="173">
        <v>1</v>
      </c>
      <c r="Q1145" s="173">
        <v>4</v>
      </c>
      <c r="R1145" s="173">
        <v>1</v>
      </c>
      <c r="S1145" s="175">
        <v>5000</v>
      </c>
      <c r="T1145" s="173">
        <v>0</v>
      </c>
      <c r="U1145" s="173">
        <v>1</v>
      </c>
      <c r="V1145" s="173">
        <v>0</v>
      </c>
      <c r="W1145" s="173"/>
      <c r="X1145" s="173">
        <v>0</v>
      </c>
      <c r="Y1145" s="175">
        <v>0</v>
      </c>
      <c r="Z1145" s="174">
        <f>S1145*R1145*K1145*EXP(-Definitions!$E$4*tidycapex!V1145)*U1145</f>
        <v>7710000</v>
      </c>
      <c r="AA1145" s="174">
        <f>CEILING(Z1145/Definitions!$F$10,10)</f>
        <v>151180</v>
      </c>
      <c r="AB1145" s="176">
        <v>1</v>
      </c>
      <c r="AC1145" s="177" t="s">
        <v>543</v>
      </c>
      <c r="AD1145" s="177" t="s">
        <v>353</v>
      </c>
    </row>
    <row r="1146" spans="1:30" s="8" customFormat="1" ht="36" x14ac:dyDescent="0.25">
      <c r="A1146" s="170">
        <v>911</v>
      </c>
      <c r="B1146" s="171" t="s">
        <v>238</v>
      </c>
      <c r="C1146" s="171" t="s">
        <v>95</v>
      </c>
      <c r="D1146" s="172" t="s">
        <v>236</v>
      </c>
      <c r="E1146" s="171" t="s">
        <v>249</v>
      </c>
      <c r="F1146" s="171" t="s">
        <v>141</v>
      </c>
      <c r="G1146" s="171" t="s">
        <v>239</v>
      </c>
      <c r="H1146" s="171" t="s">
        <v>524</v>
      </c>
      <c r="I1146" s="171" t="s">
        <v>141</v>
      </c>
      <c r="J1146" s="173">
        <v>2017</v>
      </c>
      <c r="K1146" s="174">
        <v>1</v>
      </c>
      <c r="L1146" s="174"/>
      <c r="M1146" s="173" t="s">
        <v>236</v>
      </c>
      <c r="N1146" s="173">
        <v>0</v>
      </c>
      <c r="O1146" s="173">
        <v>1</v>
      </c>
      <c r="P1146" s="173">
        <v>1</v>
      </c>
      <c r="Q1146" s="173">
        <v>9</v>
      </c>
      <c r="R1146" s="173">
        <v>1</v>
      </c>
      <c r="S1146" s="175">
        <v>771000</v>
      </c>
      <c r="T1146" s="173">
        <v>0</v>
      </c>
      <c r="U1146" s="173">
        <v>1</v>
      </c>
      <c r="V1146" s="173">
        <v>0</v>
      </c>
      <c r="W1146" s="173"/>
      <c r="X1146" s="173">
        <v>0</v>
      </c>
      <c r="Y1146" s="175">
        <v>0</v>
      </c>
      <c r="Z1146" s="174">
        <f>S1146*R1146*K1146*EXP(-Definitions!$E$4*tidycapex!V1146)*U1146</f>
        <v>771000</v>
      </c>
      <c r="AA1146" s="174">
        <f>CEILING(Z1146/Definitions!$F$10,10)</f>
        <v>15120</v>
      </c>
      <c r="AB1146" s="176">
        <v>1</v>
      </c>
      <c r="AC1146" s="177" t="s">
        <v>240</v>
      </c>
      <c r="AD1146" s="177" t="s">
        <v>241</v>
      </c>
    </row>
    <row r="1147" spans="1:30" s="8" customFormat="1" ht="36" x14ac:dyDescent="0.25">
      <c r="A1147" s="170">
        <v>912</v>
      </c>
      <c r="B1147" s="171" t="s">
        <v>242</v>
      </c>
      <c r="C1147" s="171" t="s">
        <v>95</v>
      </c>
      <c r="D1147" s="172" t="s">
        <v>236</v>
      </c>
      <c r="E1147" s="171" t="s">
        <v>249</v>
      </c>
      <c r="F1147" s="171" t="s">
        <v>141</v>
      </c>
      <c r="G1147" s="171" t="s">
        <v>243</v>
      </c>
      <c r="H1147" s="171" t="s">
        <v>524</v>
      </c>
      <c r="I1147" s="171" t="s">
        <v>141</v>
      </c>
      <c r="J1147" s="173">
        <v>2017</v>
      </c>
      <c r="K1147" s="174">
        <v>1</v>
      </c>
      <c r="L1147" s="211"/>
      <c r="M1147" s="173" t="s">
        <v>236</v>
      </c>
      <c r="N1147" s="173">
        <v>0</v>
      </c>
      <c r="O1147" s="173">
        <v>1</v>
      </c>
      <c r="P1147" s="173">
        <v>1</v>
      </c>
      <c r="Q1147" s="173">
        <v>9</v>
      </c>
      <c r="R1147" s="173">
        <v>1</v>
      </c>
      <c r="S1147" s="175">
        <v>848100</v>
      </c>
      <c r="T1147" s="173">
        <v>0</v>
      </c>
      <c r="U1147" s="173">
        <v>1</v>
      </c>
      <c r="V1147" s="173">
        <v>0</v>
      </c>
      <c r="W1147" s="211"/>
      <c r="X1147" s="173">
        <v>0</v>
      </c>
      <c r="Y1147" s="175">
        <v>0</v>
      </c>
      <c r="Z1147" s="174">
        <f>S1147*R1147*K1147*EXP(-Definitions!$E$4*tidycapex!V1147)*U1147</f>
        <v>848100</v>
      </c>
      <c r="AA1147" s="174">
        <f>CEILING(Z1147/Definitions!$F$10,10)</f>
        <v>16630</v>
      </c>
      <c r="AB1147" s="176">
        <v>1</v>
      </c>
      <c r="AC1147" s="177" t="s">
        <v>244</v>
      </c>
      <c r="AD1147" s="177" t="s">
        <v>567</v>
      </c>
    </row>
    <row r="1148" spans="1:30" s="8" customFormat="1" ht="48" x14ac:dyDescent="0.25">
      <c r="A1148" s="170">
        <v>913</v>
      </c>
      <c r="B1148" s="171" t="s">
        <v>245</v>
      </c>
      <c r="C1148" s="171" t="s">
        <v>95</v>
      </c>
      <c r="D1148" s="172" t="s">
        <v>236</v>
      </c>
      <c r="E1148" s="171" t="s">
        <v>249</v>
      </c>
      <c r="F1148" s="171" t="s">
        <v>141</v>
      </c>
      <c r="G1148" s="171" t="s">
        <v>246</v>
      </c>
      <c r="H1148" s="171" t="s">
        <v>524</v>
      </c>
      <c r="I1148" s="171" t="s">
        <v>141</v>
      </c>
      <c r="J1148" s="173">
        <v>2017</v>
      </c>
      <c r="K1148" s="174">
        <v>1</v>
      </c>
      <c r="L1148" s="211"/>
      <c r="M1148" s="173" t="s">
        <v>236</v>
      </c>
      <c r="N1148" s="173">
        <v>0</v>
      </c>
      <c r="O1148" s="173">
        <v>1</v>
      </c>
      <c r="P1148" s="173">
        <v>1</v>
      </c>
      <c r="Q1148" s="173">
        <v>9</v>
      </c>
      <c r="R1148" s="173">
        <v>1</v>
      </c>
      <c r="S1148" s="175">
        <v>466500</v>
      </c>
      <c r="T1148" s="173">
        <v>0</v>
      </c>
      <c r="U1148" s="173">
        <v>1</v>
      </c>
      <c r="V1148" s="173">
        <v>0</v>
      </c>
      <c r="W1148" s="211"/>
      <c r="X1148" s="173">
        <v>0</v>
      </c>
      <c r="Y1148" s="175">
        <v>0</v>
      </c>
      <c r="Z1148" s="174">
        <f>S1148*R1148*K1148*EXP(-Definitions!$E$4*tidycapex!V1148)*U1148</f>
        <v>466500</v>
      </c>
      <c r="AA1148" s="174">
        <f>CEILING(Z1148/Definitions!$F$10,10)</f>
        <v>9150</v>
      </c>
      <c r="AB1148" s="176">
        <v>1</v>
      </c>
      <c r="AC1148" s="177" t="s">
        <v>247</v>
      </c>
      <c r="AD1148" s="177" t="s">
        <v>568</v>
      </c>
    </row>
    <row r="1149" spans="1:30" s="8" customFormat="1" ht="72" x14ac:dyDescent="0.25">
      <c r="A1149" s="170">
        <v>914</v>
      </c>
      <c r="B1149" s="171" t="s">
        <v>327</v>
      </c>
      <c r="C1149" s="171" t="s">
        <v>96</v>
      </c>
      <c r="D1149" s="172" t="s">
        <v>225</v>
      </c>
      <c r="E1149" s="171" t="s">
        <v>249</v>
      </c>
      <c r="F1149" s="171" t="s">
        <v>141</v>
      </c>
      <c r="G1149" s="171" t="s">
        <v>364</v>
      </c>
      <c r="H1149" s="171" t="s">
        <v>364</v>
      </c>
      <c r="I1149" s="171" t="s">
        <v>141</v>
      </c>
      <c r="J1149" s="173">
        <v>2017</v>
      </c>
      <c r="K1149" s="174">
        <v>1650</v>
      </c>
      <c r="L1149" s="211"/>
      <c r="M1149" s="173" t="s">
        <v>139</v>
      </c>
      <c r="N1149" s="173">
        <v>3</v>
      </c>
      <c r="O1149" s="173">
        <v>2</v>
      </c>
      <c r="P1149" s="173">
        <v>1</v>
      </c>
      <c r="Q1149" s="173">
        <v>4</v>
      </c>
      <c r="R1149" s="173">
        <v>1</v>
      </c>
      <c r="S1149" s="175">
        <v>5000</v>
      </c>
      <c r="T1149" s="173">
        <v>0</v>
      </c>
      <c r="U1149" s="173">
        <v>0.1</v>
      </c>
      <c r="V1149" s="173">
        <v>0</v>
      </c>
      <c r="W1149" s="211"/>
      <c r="X1149" s="173">
        <v>0</v>
      </c>
      <c r="Y1149" s="175">
        <v>0</v>
      </c>
      <c r="Z1149" s="174">
        <f>S1149*R1149*K1149*EXP(-Definitions!$E$4*tidycapex!V1149)*U1149</f>
        <v>825000</v>
      </c>
      <c r="AA1149" s="174">
        <f>CEILING(Z1149/Definitions!$F$10,10)</f>
        <v>16180</v>
      </c>
      <c r="AB1149" s="176">
        <v>1</v>
      </c>
      <c r="AC1149" s="177" t="s">
        <v>543</v>
      </c>
      <c r="AD1149" s="177" t="s">
        <v>353</v>
      </c>
    </row>
    <row r="1150" spans="1:30" s="9" customFormat="1" ht="24" x14ac:dyDescent="0.25">
      <c r="A1150" s="170">
        <v>915</v>
      </c>
      <c r="B1150" s="171" t="s">
        <v>238</v>
      </c>
      <c r="C1150" s="171" t="s">
        <v>96</v>
      </c>
      <c r="D1150" s="172" t="s">
        <v>236</v>
      </c>
      <c r="E1150" s="171" t="s">
        <v>249</v>
      </c>
      <c r="F1150" s="171" t="s">
        <v>141</v>
      </c>
      <c r="G1150" s="171" t="s">
        <v>239</v>
      </c>
      <c r="H1150" s="171" t="s">
        <v>524</v>
      </c>
      <c r="I1150" s="171" t="s">
        <v>141</v>
      </c>
      <c r="J1150" s="173">
        <v>2017</v>
      </c>
      <c r="K1150" s="174">
        <v>1</v>
      </c>
      <c r="L1150" s="211"/>
      <c r="M1150" s="173" t="s">
        <v>236</v>
      </c>
      <c r="N1150" s="173">
        <v>0</v>
      </c>
      <c r="O1150" s="173">
        <v>1</v>
      </c>
      <c r="P1150" s="173">
        <v>1</v>
      </c>
      <c r="Q1150" s="173">
        <v>9</v>
      </c>
      <c r="R1150" s="173">
        <v>1</v>
      </c>
      <c r="S1150" s="175">
        <v>82500</v>
      </c>
      <c r="T1150" s="173">
        <v>0</v>
      </c>
      <c r="U1150" s="173">
        <v>1</v>
      </c>
      <c r="V1150" s="173">
        <v>0</v>
      </c>
      <c r="W1150" s="211"/>
      <c r="X1150" s="173">
        <v>0</v>
      </c>
      <c r="Y1150" s="175">
        <v>0</v>
      </c>
      <c r="Z1150" s="174">
        <f>S1150*R1150*K1150*EXP(-Definitions!$E$4*tidycapex!V1150)*U1150</f>
        <v>82500</v>
      </c>
      <c r="AA1150" s="174">
        <f>CEILING(Z1150/Definitions!$F$10,10)</f>
        <v>1620</v>
      </c>
      <c r="AB1150" s="176">
        <v>1</v>
      </c>
      <c r="AC1150" s="177" t="s">
        <v>240</v>
      </c>
      <c r="AD1150" s="177" t="s">
        <v>241</v>
      </c>
    </row>
    <row r="1151" spans="1:30" s="9" customFormat="1" ht="36" x14ac:dyDescent="0.25">
      <c r="A1151" s="170">
        <v>916</v>
      </c>
      <c r="B1151" s="171" t="s">
        <v>242</v>
      </c>
      <c r="C1151" s="171" t="s">
        <v>96</v>
      </c>
      <c r="D1151" s="172" t="s">
        <v>236</v>
      </c>
      <c r="E1151" s="171" t="s">
        <v>249</v>
      </c>
      <c r="F1151" s="171" t="s">
        <v>141</v>
      </c>
      <c r="G1151" s="171" t="s">
        <v>243</v>
      </c>
      <c r="H1151" s="171" t="s">
        <v>524</v>
      </c>
      <c r="I1151" s="171" t="s">
        <v>141</v>
      </c>
      <c r="J1151" s="173">
        <v>2017</v>
      </c>
      <c r="K1151" s="174">
        <v>1</v>
      </c>
      <c r="L1151" s="211"/>
      <c r="M1151" s="173" t="s">
        <v>236</v>
      </c>
      <c r="N1151" s="173">
        <v>0</v>
      </c>
      <c r="O1151" s="173">
        <v>1</v>
      </c>
      <c r="P1151" s="173">
        <v>1</v>
      </c>
      <c r="Q1151" s="173">
        <v>9</v>
      </c>
      <c r="R1151" s="173">
        <v>1</v>
      </c>
      <c r="S1151" s="175">
        <v>90800</v>
      </c>
      <c r="T1151" s="173">
        <v>0</v>
      </c>
      <c r="U1151" s="173">
        <v>1</v>
      </c>
      <c r="V1151" s="173">
        <v>0</v>
      </c>
      <c r="W1151" s="211"/>
      <c r="X1151" s="173">
        <v>0</v>
      </c>
      <c r="Y1151" s="175">
        <v>0</v>
      </c>
      <c r="Z1151" s="174">
        <f>S1151*R1151*K1151*EXP(-Definitions!$E$4*tidycapex!V1151)*U1151</f>
        <v>90800</v>
      </c>
      <c r="AA1151" s="174">
        <f>CEILING(Z1151/Definitions!$F$10,10)</f>
        <v>1790</v>
      </c>
      <c r="AB1151" s="176">
        <v>1</v>
      </c>
      <c r="AC1151" s="177" t="s">
        <v>244</v>
      </c>
      <c r="AD1151" s="177" t="s">
        <v>567</v>
      </c>
    </row>
    <row r="1152" spans="1:30" s="9" customFormat="1" ht="48" x14ac:dyDescent="0.25">
      <c r="A1152" s="170">
        <v>917</v>
      </c>
      <c r="B1152" s="171" t="s">
        <v>245</v>
      </c>
      <c r="C1152" s="171" t="s">
        <v>96</v>
      </c>
      <c r="D1152" s="172" t="s">
        <v>236</v>
      </c>
      <c r="E1152" s="171" t="s">
        <v>249</v>
      </c>
      <c r="F1152" s="171" t="s">
        <v>141</v>
      </c>
      <c r="G1152" s="171" t="s">
        <v>246</v>
      </c>
      <c r="H1152" s="171" t="s">
        <v>524</v>
      </c>
      <c r="I1152" s="171" t="s">
        <v>141</v>
      </c>
      <c r="J1152" s="173">
        <v>2017</v>
      </c>
      <c r="K1152" s="174">
        <v>1</v>
      </c>
      <c r="L1152" s="211"/>
      <c r="M1152" s="173" t="s">
        <v>236</v>
      </c>
      <c r="N1152" s="173">
        <v>0</v>
      </c>
      <c r="O1152" s="173">
        <v>1</v>
      </c>
      <c r="P1152" s="173">
        <v>1</v>
      </c>
      <c r="Q1152" s="173">
        <v>9</v>
      </c>
      <c r="R1152" s="173">
        <v>1</v>
      </c>
      <c r="S1152" s="175">
        <v>50000</v>
      </c>
      <c r="T1152" s="173">
        <v>0</v>
      </c>
      <c r="U1152" s="173">
        <v>1</v>
      </c>
      <c r="V1152" s="173">
        <v>0</v>
      </c>
      <c r="W1152" s="211"/>
      <c r="X1152" s="173">
        <v>0</v>
      </c>
      <c r="Y1152" s="175">
        <v>0</v>
      </c>
      <c r="Z1152" s="174">
        <f>S1152*R1152*K1152*EXP(-Definitions!$E$4*tidycapex!V1152)*U1152</f>
        <v>50000</v>
      </c>
      <c r="AA1152" s="174">
        <f>CEILING(Z1152/Definitions!$F$10,10)</f>
        <v>990</v>
      </c>
      <c r="AB1152" s="176">
        <v>1</v>
      </c>
      <c r="AC1152" s="177" t="s">
        <v>247</v>
      </c>
      <c r="AD1152" s="177" t="s">
        <v>568</v>
      </c>
    </row>
    <row r="1153" spans="1:30" s="9" customFormat="1" ht="72" x14ac:dyDescent="0.25">
      <c r="A1153" s="170">
        <v>918</v>
      </c>
      <c r="B1153" s="171" t="s">
        <v>327</v>
      </c>
      <c r="C1153" s="171" t="s">
        <v>448</v>
      </c>
      <c r="D1153" s="172" t="s">
        <v>225</v>
      </c>
      <c r="E1153" s="171" t="s">
        <v>249</v>
      </c>
      <c r="F1153" s="171" t="s">
        <v>141</v>
      </c>
      <c r="G1153" s="171" t="s">
        <v>364</v>
      </c>
      <c r="H1153" s="171" t="s">
        <v>364</v>
      </c>
      <c r="I1153" s="171" t="s">
        <v>141</v>
      </c>
      <c r="J1153" s="173">
        <v>2017</v>
      </c>
      <c r="K1153" s="174">
        <v>500</v>
      </c>
      <c r="L1153" s="211"/>
      <c r="M1153" s="173" t="s">
        <v>139</v>
      </c>
      <c r="N1153" s="173">
        <v>3</v>
      </c>
      <c r="O1153" s="173">
        <v>2</v>
      </c>
      <c r="P1153" s="173">
        <v>1</v>
      </c>
      <c r="Q1153" s="173">
        <v>4</v>
      </c>
      <c r="R1153" s="173">
        <v>1</v>
      </c>
      <c r="S1153" s="175">
        <v>5000</v>
      </c>
      <c r="T1153" s="173">
        <v>0</v>
      </c>
      <c r="U1153" s="173">
        <v>0.1</v>
      </c>
      <c r="V1153" s="173">
        <v>0</v>
      </c>
      <c r="W1153" s="211"/>
      <c r="X1153" s="173">
        <v>0</v>
      </c>
      <c r="Y1153" s="175">
        <v>0</v>
      </c>
      <c r="Z1153" s="174">
        <f>S1153*R1153*K1153*EXP(-Definitions!$E$4*tidycapex!V1153)*U1153</f>
        <v>250000</v>
      </c>
      <c r="AA1153" s="174">
        <f>CEILING(Z1153/Definitions!$F$10,10)</f>
        <v>4910</v>
      </c>
      <c r="AB1153" s="176">
        <v>1</v>
      </c>
      <c r="AC1153" s="177" t="s">
        <v>543</v>
      </c>
      <c r="AD1153" s="177" t="s">
        <v>353</v>
      </c>
    </row>
    <row r="1154" spans="1:30" s="9" customFormat="1" ht="24" x14ac:dyDescent="0.25">
      <c r="A1154" s="170">
        <v>919</v>
      </c>
      <c r="B1154" s="171" t="s">
        <v>238</v>
      </c>
      <c r="C1154" s="171" t="s">
        <v>448</v>
      </c>
      <c r="D1154" s="172" t="s">
        <v>236</v>
      </c>
      <c r="E1154" s="171" t="s">
        <v>249</v>
      </c>
      <c r="F1154" s="171" t="s">
        <v>141</v>
      </c>
      <c r="G1154" s="171" t="s">
        <v>239</v>
      </c>
      <c r="H1154" s="171" t="s">
        <v>524</v>
      </c>
      <c r="I1154" s="171" t="s">
        <v>141</v>
      </c>
      <c r="J1154" s="173">
        <v>2017</v>
      </c>
      <c r="K1154" s="174">
        <v>1</v>
      </c>
      <c r="L1154" s="211"/>
      <c r="M1154" s="173" t="s">
        <v>236</v>
      </c>
      <c r="N1154" s="173">
        <v>0</v>
      </c>
      <c r="O1154" s="173">
        <v>1</v>
      </c>
      <c r="P1154" s="173">
        <v>1</v>
      </c>
      <c r="Q1154" s="173">
        <v>9</v>
      </c>
      <c r="R1154" s="173">
        <v>1</v>
      </c>
      <c r="S1154" s="175">
        <v>25000</v>
      </c>
      <c r="T1154" s="173">
        <v>0</v>
      </c>
      <c r="U1154" s="173">
        <v>1</v>
      </c>
      <c r="V1154" s="173">
        <v>0</v>
      </c>
      <c r="W1154" s="211"/>
      <c r="X1154" s="173">
        <v>0</v>
      </c>
      <c r="Y1154" s="175">
        <v>0</v>
      </c>
      <c r="Z1154" s="174">
        <f>S1154*R1154*K1154*EXP(-Definitions!$E$4*tidycapex!V1154)*U1154</f>
        <v>25000</v>
      </c>
      <c r="AA1154" s="174">
        <f>CEILING(Z1154/Definitions!$F$10,10)</f>
        <v>500</v>
      </c>
      <c r="AB1154" s="176">
        <v>1</v>
      </c>
      <c r="AC1154" s="177" t="s">
        <v>240</v>
      </c>
      <c r="AD1154" s="177" t="s">
        <v>241</v>
      </c>
    </row>
    <row r="1155" spans="1:30" s="9" customFormat="1" ht="36" x14ac:dyDescent="0.25">
      <c r="A1155" s="170">
        <v>920</v>
      </c>
      <c r="B1155" s="171" t="s">
        <v>242</v>
      </c>
      <c r="C1155" s="171" t="s">
        <v>448</v>
      </c>
      <c r="D1155" s="172" t="s">
        <v>236</v>
      </c>
      <c r="E1155" s="171" t="s">
        <v>249</v>
      </c>
      <c r="F1155" s="171" t="s">
        <v>141</v>
      </c>
      <c r="G1155" s="171" t="s">
        <v>243</v>
      </c>
      <c r="H1155" s="171" t="s">
        <v>524</v>
      </c>
      <c r="I1155" s="171" t="s">
        <v>141</v>
      </c>
      <c r="J1155" s="173">
        <v>2017</v>
      </c>
      <c r="K1155" s="174">
        <v>1</v>
      </c>
      <c r="L1155" s="211"/>
      <c r="M1155" s="173" t="s">
        <v>236</v>
      </c>
      <c r="N1155" s="173">
        <v>0</v>
      </c>
      <c r="O1155" s="173">
        <v>1</v>
      </c>
      <c r="P1155" s="173">
        <v>1</v>
      </c>
      <c r="Q1155" s="173">
        <v>9</v>
      </c>
      <c r="R1155" s="173">
        <v>1</v>
      </c>
      <c r="S1155" s="175">
        <v>27500</v>
      </c>
      <c r="T1155" s="173">
        <v>0</v>
      </c>
      <c r="U1155" s="173">
        <v>1</v>
      </c>
      <c r="V1155" s="173">
        <v>0</v>
      </c>
      <c r="W1155" s="211"/>
      <c r="X1155" s="173">
        <v>0</v>
      </c>
      <c r="Y1155" s="175">
        <v>0</v>
      </c>
      <c r="Z1155" s="174">
        <f>S1155*R1155*K1155*EXP(-Definitions!$E$4*tidycapex!V1155)*U1155</f>
        <v>27500</v>
      </c>
      <c r="AA1155" s="174">
        <f>CEILING(Z1155/Definitions!$F$10,10)</f>
        <v>540</v>
      </c>
      <c r="AB1155" s="176">
        <v>1</v>
      </c>
      <c r="AC1155" s="177" t="s">
        <v>244</v>
      </c>
      <c r="AD1155" s="177" t="s">
        <v>567</v>
      </c>
    </row>
    <row r="1156" spans="1:30" s="9" customFormat="1" ht="48" x14ac:dyDescent="0.25">
      <c r="A1156" s="170">
        <v>921</v>
      </c>
      <c r="B1156" s="171" t="s">
        <v>245</v>
      </c>
      <c r="C1156" s="171" t="s">
        <v>448</v>
      </c>
      <c r="D1156" s="172" t="s">
        <v>236</v>
      </c>
      <c r="E1156" s="171" t="s">
        <v>249</v>
      </c>
      <c r="F1156" s="171" t="s">
        <v>141</v>
      </c>
      <c r="G1156" s="171" t="s">
        <v>246</v>
      </c>
      <c r="H1156" s="171" t="s">
        <v>524</v>
      </c>
      <c r="I1156" s="171" t="s">
        <v>141</v>
      </c>
      <c r="J1156" s="173">
        <v>2017</v>
      </c>
      <c r="K1156" s="174">
        <v>1</v>
      </c>
      <c r="L1156" s="211"/>
      <c r="M1156" s="173" t="s">
        <v>236</v>
      </c>
      <c r="N1156" s="173">
        <v>0</v>
      </c>
      <c r="O1156" s="173">
        <v>1</v>
      </c>
      <c r="P1156" s="173">
        <v>1</v>
      </c>
      <c r="Q1156" s="173">
        <v>9</v>
      </c>
      <c r="R1156" s="173">
        <v>1</v>
      </c>
      <c r="S1156" s="175">
        <v>15200</v>
      </c>
      <c r="T1156" s="173">
        <v>0</v>
      </c>
      <c r="U1156" s="173">
        <v>1</v>
      </c>
      <c r="V1156" s="173">
        <v>0</v>
      </c>
      <c r="W1156" s="211"/>
      <c r="X1156" s="173">
        <v>0</v>
      </c>
      <c r="Y1156" s="175">
        <v>0</v>
      </c>
      <c r="Z1156" s="174">
        <f>S1156*R1156*K1156*EXP(-Definitions!$E$4*tidycapex!V1156)*U1156</f>
        <v>15200</v>
      </c>
      <c r="AA1156" s="174">
        <f>CEILING(Z1156/Definitions!$F$10,10)</f>
        <v>300</v>
      </c>
      <c r="AB1156" s="176">
        <v>1</v>
      </c>
      <c r="AC1156" s="177" t="s">
        <v>247</v>
      </c>
      <c r="AD1156" s="177" t="s">
        <v>568</v>
      </c>
    </row>
    <row r="1157" spans="1:30" s="9" customFormat="1" ht="72" x14ac:dyDescent="0.25">
      <c r="A1157" s="170">
        <v>922</v>
      </c>
      <c r="B1157" s="171" t="s">
        <v>327</v>
      </c>
      <c r="C1157" s="171" t="s">
        <v>97</v>
      </c>
      <c r="D1157" s="172" t="s">
        <v>225</v>
      </c>
      <c r="E1157" s="171" t="s">
        <v>249</v>
      </c>
      <c r="F1157" s="171" t="s">
        <v>141</v>
      </c>
      <c r="G1157" s="171" t="s">
        <v>364</v>
      </c>
      <c r="H1157" s="171" t="s">
        <v>364</v>
      </c>
      <c r="I1157" s="171" t="s">
        <v>141</v>
      </c>
      <c r="J1157" s="173">
        <v>2017</v>
      </c>
      <c r="K1157" s="174">
        <v>2300</v>
      </c>
      <c r="L1157" s="211"/>
      <c r="M1157" s="173" t="s">
        <v>139</v>
      </c>
      <c r="N1157" s="173">
        <v>3</v>
      </c>
      <c r="O1157" s="173">
        <v>2</v>
      </c>
      <c r="P1157" s="173">
        <v>1</v>
      </c>
      <c r="Q1157" s="173">
        <v>4</v>
      </c>
      <c r="R1157" s="173">
        <v>1</v>
      </c>
      <c r="S1157" s="175">
        <v>5000</v>
      </c>
      <c r="T1157" s="173">
        <v>0</v>
      </c>
      <c r="U1157" s="173">
        <v>0.1</v>
      </c>
      <c r="V1157" s="173">
        <v>0</v>
      </c>
      <c r="W1157" s="211"/>
      <c r="X1157" s="173">
        <v>0</v>
      </c>
      <c r="Y1157" s="175">
        <v>0</v>
      </c>
      <c r="Z1157" s="174">
        <f>S1157*R1157*K1157*EXP(-Definitions!$E$4*tidycapex!V1157)*U1157</f>
        <v>1150000</v>
      </c>
      <c r="AA1157" s="174">
        <f>CEILING(Z1157/Definitions!$F$10,10)</f>
        <v>22550</v>
      </c>
      <c r="AB1157" s="176">
        <v>1</v>
      </c>
      <c r="AC1157" s="177" t="s">
        <v>543</v>
      </c>
      <c r="AD1157" s="177" t="s">
        <v>353</v>
      </c>
    </row>
    <row r="1158" spans="1:30" s="9" customFormat="1" ht="24" x14ac:dyDescent="0.25">
      <c r="A1158" s="170">
        <v>923</v>
      </c>
      <c r="B1158" s="171" t="s">
        <v>238</v>
      </c>
      <c r="C1158" s="171" t="s">
        <v>97</v>
      </c>
      <c r="D1158" s="172" t="s">
        <v>236</v>
      </c>
      <c r="E1158" s="171" t="s">
        <v>249</v>
      </c>
      <c r="F1158" s="171" t="s">
        <v>141</v>
      </c>
      <c r="G1158" s="171" t="s">
        <v>239</v>
      </c>
      <c r="H1158" s="171" t="s">
        <v>524</v>
      </c>
      <c r="I1158" s="171" t="s">
        <v>141</v>
      </c>
      <c r="J1158" s="173">
        <v>2017</v>
      </c>
      <c r="K1158" s="174">
        <v>1</v>
      </c>
      <c r="L1158" s="211"/>
      <c r="M1158" s="173" t="s">
        <v>236</v>
      </c>
      <c r="N1158" s="173">
        <v>0</v>
      </c>
      <c r="O1158" s="173">
        <v>1</v>
      </c>
      <c r="P1158" s="173">
        <v>1</v>
      </c>
      <c r="Q1158" s="173">
        <v>9</v>
      </c>
      <c r="R1158" s="173">
        <v>1</v>
      </c>
      <c r="S1158" s="175">
        <v>115000</v>
      </c>
      <c r="T1158" s="173">
        <v>0</v>
      </c>
      <c r="U1158" s="173">
        <v>1</v>
      </c>
      <c r="V1158" s="173">
        <v>0</v>
      </c>
      <c r="W1158" s="211"/>
      <c r="X1158" s="173">
        <v>0</v>
      </c>
      <c r="Y1158" s="175">
        <v>0</v>
      </c>
      <c r="Z1158" s="174">
        <f>S1158*R1158*K1158*EXP(-Definitions!$E$4*tidycapex!V1158)*U1158</f>
        <v>115000</v>
      </c>
      <c r="AA1158" s="174">
        <f>CEILING(Z1158/Definitions!$F$10,10)</f>
        <v>2260</v>
      </c>
      <c r="AB1158" s="176">
        <v>1</v>
      </c>
      <c r="AC1158" s="177" t="s">
        <v>240</v>
      </c>
      <c r="AD1158" s="177" t="s">
        <v>241</v>
      </c>
    </row>
    <row r="1159" spans="1:30" s="8" customFormat="1" ht="36" x14ac:dyDescent="0.25">
      <c r="A1159" s="170">
        <v>924</v>
      </c>
      <c r="B1159" s="171" t="s">
        <v>242</v>
      </c>
      <c r="C1159" s="171" t="s">
        <v>97</v>
      </c>
      <c r="D1159" s="172" t="s">
        <v>236</v>
      </c>
      <c r="E1159" s="171" t="s">
        <v>249</v>
      </c>
      <c r="F1159" s="171" t="s">
        <v>141</v>
      </c>
      <c r="G1159" s="171" t="s">
        <v>243</v>
      </c>
      <c r="H1159" s="171" t="s">
        <v>524</v>
      </c>
      <c r="I1159" s="171" t="s">
        <v>141</v>
      </c>
      <c r="J1159" s="173">
        <v>2017</v>
      </c>
      <c r="K1159" s="174">
        <v>1</v>
      </c>
      <c r="L1159" s="211"/>
      <c r="M1159" s="173" t="s">
        <v>236</v>
      </c>
      <c r="N1159" s="173">
        <v>0</v>
      </c>
      <c r="O1159" s="173">
        <v>1</v>
      </c>
      <c r="P1159" s="173">
        <v>1</v>
      </c>
      <c r="Q1159" s="173">
        <v>9</v>
      </c>
      <c r="R1159" s="173">
        <v>1</v>
      </c>
      <c r="S1159" s="175">
        <v>126500</v>
      </c>
      <c r="T1159" s="173">
        <v>0</v>
      </c>
      <c r="U1159" s="173">
        <v>1</v>
      </c>
      <c r="V1159" s="173">
        <v>0</v>
      </c>
      <c r="W1159" s="211"/>
      <c r="X1159" s="173">
        <v>0</v>
      </c>
      <c r="Y1159" s="175">
        <v>0</v>
      </c>
      <c r="Z1159" s="174">
        <f>S1159*R1159*K1159*EXP(-Definitions!$E$4*tidycapex!V1159)*U1159</f>
        <v>126500</v>
      </c>
      <c r="AA1159" s="174">
        <f>CEILING(Z1159/Definitions!$F$10,10)</f>
        <v>2490</v>
      </c>
      <c r="AB1159" s="176">
        <v>1</v>
      </c>
      <c r="AC1159" s="177" t="s">
        <v>244</v>
      </c>
      <c r="AD1159" s="177" t="s">
        <v>567</v>
      </c>
    </row>
    <row r="1160" spans="1:30" s="8" customFormat="1" ht="48" x14ac:dyDescent="0.25">
      <c r="A1160" s="170">
        <v>925</v>
      </c>
      <c r="B1160" s="171" t="s">
        <v>245</v>
      </c>
      <c r="C1160" s="171" t="s">
        <v>97</v>
      </c>
      <c r="D1160" s="172" t="s">
        <v>236</v>
      </c>
      <c r="E1160" s="171" t="s">
        <v>249</v>
      </c>
      <c r="F1160" s="171" t="s">
        <v>141</v>
      </c>
      <c r="G1160" s="171" t="s">
        <v>246</v>
      </c>
      <c r="H1160" s="171" t="s">
        <v>524</v>
      </c>
      <c r="I1160" s="171" t="s">
        <v>141</v>
      </c>
      <c r="J1160" s="173">
        <v>2017</v>
      </c>
      <c r="K1160" s="174">
        <v>1</v>
      </c>
      <c r="L1160" s="211"/>
      <c r="M1160" s="173" t="s">
        <v>236</v>
      </c>
      <c r="N1160" s="173">
        <v>0</v>
      </c>
      <c r="O1160" s="173">
        <v>1</v>
      </c>
      <c r="P1160" s="173">
        <v>1</v>
      </c>
      <c r="Q1160" s="173">
        <v>9</v>
      </c>
      <c r="R1160" s="173">
        <v>1</v>
      </c>
      <c r="S1160" s="175">
        <v>69600</v>
      </c>
      <c r="T1160" s="173">
        <v>0</v>
      </c>
      <c r="U1160" s="173">
        <v>1</v>
      </c>
      <c r="V1160" s="173">
        <v>0</v>
      </c>
      <c r="W1160" s="211"/>
      <c r="X1160" s="173">
        <v>0</v>
      </c>
      <c r="Y1160" s="175">
        <v>0</v>
      </c>
      <c r="Z1160" s="174">
        <f>S1160*R1160*K1160*EXP(-Definitions!$E$4*tidycapex!V1160)*U1160</f>
        <v>69600</v>
      </c>
      <c r="AA1160" s="174">
        <f>CEILING(Z1160/Definitions!$F$10,10)</f>
        <v>1370</v>
      </c>
      <c r="AB1160" s="176">
        <v>1</v>
      </c>
      <c r="AC1160" s="177" t="s">
        <v>247</v>
      </c>
      <c r="AD1160" s="177" t="s">
        <v>568</v>
      </c>
    </row>
    <row r="1161" spans="1:30" s="8" customFormat="1" ht="24" x14ac:dyDescent="0.25">
      <c r="A1161" s="170">
        <v>926</v>
      </c>
      <c r="B1161" s="171" t="s">
        <v>449</v>
      </c>
      <c r="C1161" s="171" t="s">
        <v>37</v>
      </c>
      <c r="D1161" s="172" t="s">
        <v>226</v>
      </c>
      <c r="E1161" s="171" t="s">
        <v>194</v>
      </c>
      <c r="F1161" s="171" t="s">
        <v>140</v>
      </c>
      <c r="G1161" s="171" t="s">
        <v>226</v>
      </c>
      <c r="H1161" s="171" t="s">
        <v>226</v>
      </c>
      <c r="I1161" s="171" t="s">
        <v>140</v>
      </c>
      <c r="J1161" s="173">
        <v>2006</v>
      </c>
      <c r="K1161" s="174">
        <v>5276</v>
      </c>
      <c r="L1161" s="211"/>
      <c r="M1161" s="173" t="s">
        <v>139</v>
      </c>
      <c r="N1161" s="173">
        <v>3</v>
      </c>
      <c r="O1161" s="173">
        <v>3</v>
      </c>
      <c r="P1161" s="173">
        <v>1</v>
      </c>
      <c r="Q1161" s="173">
        <v>5</v>
      </c>
      <c r="R1161" s="173">
        <v>0.3</v>
      </c>
      <c r="S1161" s="175">
        <v>2800</v>
      </c>
      <c r="T1161" s="173">
        <v>50</v>
      </c>
      <c r="U1161" s="173">
        <v>1</v>
      </c>
      <c r="V1161" s="173">
        <v>0</v>
      </c>
      <c r="W1161" s="211"/>
      <c r="X1161" s="173">
        <v>0</v>
      </c>
      <c r="Y1161" s="175">
        <v>0</v>
      </c>
      <c r="Z1161" s="174">
        <f>S1161*R1161*K1161*EXP(-Definitions!$E$4*tidycapex!V1161)*U1161</f>
        <v>4431840</v>
      </c>
      <c r="AA1161" s="174">
        <f>CEILING(Z1161/Definitions!$F$10,10)</f>
        <v>86900</v>
      </c>
      <c r="AB1161" s="176">
        <v>1</v>
      </c>
      <c r="AC1161" s="177" t="s">
        <v>450</v>
      </c>
      <c r="AD1161" s="177" t="s">
        <v>547</v>
      </c>
    </row>
    <row r="1162" spans="1:30" s="8" customFormat="1" ht="24" x14ac:dyDescent="0.25">
      <c r="A1162" s="170">
        <v>926</v>
      </c>
      <c r="B1162" s="171" t="s">
        <v>449</v>
      </c>
      <c r="C1162" s="171" t="s">
        <v>37</v>
      </c>
      <c r="D1162" s="172" t="s">
        <v>226</v>
      </c>
      <c r="E1162" s="171" t="s">
        <v>194</v>
      </c>
      <c r="F1162" s="171" t="s">
        <v>140</v>
      </c>
      <c r="G1162" s="171" t="s">
        <v>226</v>
      </c>
      <c r="H1162" s="171" t="s">
        <v>226</v>
      </c>
      <c r="I1162" s="171" t="s">
        <v>140</v>
      </c>
      <c r="J1162" s="173">
        <v>2006</v>
      </c>
      <c r="K1162" s="174">
        <v>5276</v>
      </c>
      <c r="L1162" s="211"/>
      <c r="M1162" s="173" t="s">
        <v>139</v>
      </c>
      <c r="N1162" s="173">
        <v>0</v>
      </c>
      <c r="O1162" s="173">
        <v>1</v>
      </c>
      <c r="P1162" s="173">
        <v>1</v>
      </c>
      <c r="Q1162" s="173">
        <v>1</v>
      </c>
      <c r="R1162" s="173">
        <v>1</v>
      </c>
      <c r="S1162" s="175">
        <v>2800</v>
      </c>
      <c r="T1162" s="173">
        <v>50</v>
      </c>
      <c r="U1162" s="173">
        <v>0</v>
      </c>
      <c r="V1162" s="173">
        <v>10</v>
      </c>
      <c r="W1162" s="211"/>
      <c r="X1162" s="173">
        <v>1</v>
      </c>
      <c r="Y1162" s="175">
        <v>130390</v>
      </c>
      <c r="Z1162" s="174">
        <f>S1162*R1162*K1162*EXP(-Definitions!$E$4*tidycapex!V1162)*U1162</f>
        <v>0</v>
      </c>
      <c r="AA1162" s="174">
        <f>CEILING(Z1162/Definitions!$F$10,10)</f>
        <v>0</v>
      </c>
      <c r="AB1162" s="176">
        <v>0</v>
      </c>
      <c r="AC1162" s="177" t="s">
        <v>635</v>
      </c>
      <c r="AD1162" s="177" t="s">
        <v>573</v>
      </c>
    </row>
    <row r="1163" spans="1:30" s="8" customFormat="1" ht="60" x14ac:dyDescent="0.25">
      <c r="A1163" s="170">
        <v>927</v>
      </c>
      <c r="B1163" s="171" t="s">
        <v>206</v>
      </c>
      <c r="C1163" s="171" t="s">
        <v>37</v>
      </c>
      <c r="D1163" s="172" t="s">
        <v>225</v>
      </c>
      <c r="E1163" s="171" t="s">
        <v>194</v>
      </c>
      <c r="F1163" s="171" t="s">
        <v>140</v>
      </c>
      <c r="G1163" s="171" t="s">
        <v>195</v>
      </c>
      <c r="H1163" s="171" t="s">
        <v>196</v>
      </c>
      <c r="I1163" s="171" t="s">
        <v>140</v>
      </c>
      <c r="J1163" s="173">
        <v>2006</v>
      </c>
      <c r="K1163" s="174">
        <v>6186</v>
      </c>
      <c r="L1163" s="211"/>
      <c r="M1163" s="173" t="s">
        <v>139</v>
      </c>
      <c r="N1163" s="173">
        <v>4</v>
      </c>
      <c r="O1163" s="173">
        <v>2</v>
      </c>
      <c r="P1163" s="173">
        <v>1</v>
      </c>
      <c r="Q1163" s="173">
        <v>5</v>
      </c>
      <c r="R1163" s="173">
        <v>1</v>
      </c>
      <c r="S1163" s="175">
        <v>600</v>
      </c>
      <c r="T1163" s="173">
        <v>15</v>
      </c>
      <c r="U1163" s="173">
        <v>1</v>
      </c>
      <c r="V1163" s="173">
        <v>1</v>
      </c>
      <c r="W1163" s="211"/>
      <c r="X1163" s="173">
        <v>0</v>
      </c>
      <c r="Y1163" s="175">
        <v>0</v>
      </c>
      <c r="Z1163" s="174">
        <f>S1163*R1163*K1163*EXP(-Definitions!$E$4*tidycapex!V1163)*U1163</f>
        <v>3711600</v>
      </c>
      <c r="AA1163" s="174">
        <f>CEILING(Z1163/Definitions!$F$10,10)</f>
        <v>72780</v>
      </c>
      <c r="AB1163" s="176">
        <v>1</v>
      </c>
      <c r="AC1163" s="177" t="s">
        <v>636</v>
      </c>
      <c r="AD1163" s="177" t="s">
        <v>451</v>
      </c>
    </row>
    <row r="1164" spans="1:30" s="8" customFormat="1" ht="60" x14ac:dyDescent="0.25">
      <c r="A1164" s="170">
        <v>927</v>
      </c>
      <c r="B1164" s="171" t="s">
        <v>206</v>
      </c>
      <c r="C1164" s="171" t="s">
        <v>37</v>
      </c>
      <c r="D1164" s="172" t="s">
        <v>225</v>
      </c>
      <c r="E1164" s="171" t="s">
        <v>194</v>
      </c>
      <c r="F1164" s="171" t="s">
        <v>140</v>
      </c>
      <c r="G1164" s="171" t="s">
        <v>195</v>
      </c>
      <c r="H1164" s="171" t="s">
        <v>196</v>
      </c>
      <c r="I1164" s="171" t="s">
        <v>140</v>
      </c>
      <c r="J1164" s="173">
        <v>2006</v>
      </c>
      <c r="K1164" s="174">
        <v>6186</v>
      </c>
      <c r="L1164" s="211"/>
      <c r="M1164" s="173" t="s">
        <v>139</v>
      </c>
      <c r="N1164" s="173">
        <v>0</v>
      </c>
      <c r="O1164" s="173">
        <v>1</v>
      </c>
      <c r="P1164" s="173">
        <v>1</v>
      </c>
      <c r="Q1164" s="173">
        <v>8</v>
      </c>
      <c r="R1164" s="173">
        <v>1</v>
      </c>
      <c r="S1164" s="175">
        <v>600</v>
      </c>
      <c r="T1164" s="173">
        <v>15</v>
      </c>
      <c r="U1164" s="173">
        <v>1</v>
      </c>
      <c r="V1164" s="173">
        <v>16</v>
      </c>
      <c r="W1164" s="211"/>
      <c r="X1164" s="173">
        <v>0</v>
      </c>
      <c r="Y1164" s="175">
        <v>0</v>
      </c>
      <c r="Z1164" s="174">
        <f>S1164*R1164*K1164*EXP(-Definitions!$E$4*tidycapex!V1164)*U1164</f>
        <v>3711600</v>
      </c>
      <c r="AA1164" s="174">
        <f>CEILING(Z1164/Definitions!$F$10,10)</f>
        <v>72780</v>
      </c>
      <c r="AB1164" s="176">
        <v>1</v>
      </c>
      <c r="AC1164" s="177" t="s">
        <v>636</v>
      </c>
      <c r="AD1164" s="177" t="s">
        <v>451</v>
      </c>
    </row>
    <row r="1165" spans="1:30" s="8" customFormat="1" ht="60" x14ac:dyDescent="0.25">
      <c r="A1165" s="170">
        <v>928</v>
      </c>
      <c r="B1165" s="171" t="s">
        <v>318</v>
      </c>
      <c r="C1165" s="171" t="s">
        <v>37</v>
      </c>
      <c r="D1165" s="172" t="s">
        <v>225</v>
      </c>
      <c r="E1165" s="171" t="s">
        <v>194</v>
      </c>
      <c r="F1165" s="171" t="s">
        <v>140</v>
      </c>
      <c r="G1165" s="171" t="s">
        <v>195</v>
      </c>
      <c r="H1165" s="171" t="s">
        <v>196</v>
      </c>
      <c r="I1165" s="171" t="s">
        <v>140</v>
      </c>
      <c r="J1165" s="173">
        <v>2006</v>
      </c>
      <c r="K1165" s="174">
        <v>3410</v>
      </c>
      <c r="L1165" s="211"/>
      <c r="M1165" s="173" t="s">
        <v>139</v>
      </c>
      <c r="N1165" s="173">
        <v>4</v>
      </c>
      <c r="O1165" s="173">
        <v>2</v>
      </c>
      <c r="P1165" s="173">
        <v>1</v>
      </c>
      <c r="Q1165" s="173">
        <v>5</v>
      </c>
      <c r="R1165" s="173">
        <v>1</v>
      </c>
      <c r="S1165" s="175">
        <v>250</v>
      </c>
      <c r="T1165" s="173">
        <v>10</v>
      </c>
      <c r="U1165" s="173">
        <v>1</v>
      </c>
      <c r="V1165" s="173">
        <v>1</v>
      </c>
      <c r="W1165" s="211"/>
      <c r="X1165" s="173">
        <v>1</v>
      </c>
      <c r="Y1165" s="175">
        <v>74900</v>
      </c>
      <c r="Z1165" s="174">
        <f>S1165*R1165*K1165*EXP(-Definitions!$E$4*tidycapex!V1165)*U1165</f>
        <v>852500</v>
      </c>
      <c r="AA1165" s="174">
        <f>CEILING(Z1165/Definitions!$F$10,10)</f>
        <v>16720</v>
      </c>
      <c r="AB1165" s="176">
        <v>1</v>
      </c>
      <c r="AC1165" s="177" t="s">
        <v>677</v>
      </c>
      <c r="AD1165" s="177" t="s">
        <v>453</v>
      </c>
    </row>
    <row r="1166" spans="1:30" s="8" customFormat="1" ht="48" x14ac:dyDescent="0.25">
      <c r="A1166" s="170">
        <v>928</v>
      </c>
      <c r="B1166" s="171" t="s">
        <v>318</v>
      </c>
      <c r="C1166" s="171" t="s">
        <v>37</v>
      </c>
      <c r="D1166" s="172" t="s">
        <v>225</v>
      </c>
      <c r="E1166" s="171" t="s">
        <v>194</v>
      </c>
      <c r="F1166" s="171" t="s">
        <v>140</v>
      </c>
      <c r="G1166" s="171" t="s">
        <v>195</v>
      </c>
      <c r="H1166" s="171" t="s">
        <v>196</v>
      </c>
      <c r="I1166" s="171" t="s">
        <v>140</v>
      </c>
      <c r="J1166" s="173">
        <v>2006</v>
      </c>
      <c r="K1166" s="174">
        <v>3410</v>
      </c>
      <c r="L1166" s="211"/>
      <c r="M1166" s="173" t="s">
        <v>139</v>
      </c>
      <c r="N1166" s="173">
        <v>0</v>
      </c>
      <c r="O1166" s="173">
        <v>1</v>
      </c>
      <c r="P1166" s="173">
        <v>1</v>
      </c>
      <c r="Q1166" s="173">
        <v>8</v>
      </c>
      <c r="R1166" s="173">
        <v>1</v>
      </c>
      <c r="S1166" s="175">
        <v>250</v>
      </c>
      <c r="T1166" s="173">
        <v>10</v>
      </c>
      <c r="U1166" s="173">
        <v>1</v>
      </c>
      <c r="V1166" s="173">
        <v>11</v>
      </c>
      <c r="W1166" s="211"/>
      <c r="X1166" s="173">
        <v>0</v>
      </c>
      <c r="Y1166" s="175">
        <v>0</v>
      </c>
      <c r="Z1166" s="174">
        <f>S1166*R1166*K1166*EXP(-Definitions!$E$4*tidycapex!V1166)*U1166</f>
        <v>852500</v>
      </c>
      <c r="AA1166" s="174">
        <f>CEILING(Z1166/Definitions!$F$10,10)</f>
        <v>16720</v>
      </c>
      <c r="AB1166" s="176">
        <v>1</v>
      </c>
      <c r="AC1166" s="177" t="s">
        <v>452</v>
      </c>
      <c r="AD1166" s="177" t="s">
        <v>453</v>
      </c>
    </row>
    <row r="1167" spans="1:30" s="8" customFormat="1" ht="48" x14ac:dyDescent="0.25">
      <c r="A1167" s="170">
        <v>928</v>
      </c>
      <c r="B1167" s="171" t="s">
        <v>318</v>
      </c>
      <c r="C1167" s="171" t="s">
        <v>37</v>
      </c>
      <c r="D1167" s="172" t="s">
        <v>225</v>
      </c>
      <c r="E1167" s="171" t="s">
        <v>194</v>
      </c>
      <c r="F1167" s="171" t="s">
        <v>140</v>
      </c>
      <c r="G1167" s="171" t="s">
        <v>195</v>
      </c>
      <c r="H1167" s="171" t="s">
        <v>196</v>
      </c>
      <c r="I1167" s="171" t="s">
        <v>140</v>
      </c>
      <c r="J1167" s="173">
        <v>2006</v>
      </c>
      <c r="K1167" s="174">
        <v>3410</v>
      </c>
      <c r="L1167" s="211"/>
      <c r="M1167" s="173" t="s">
        <v>139</v>
      </c>
      <c r="N1167" s="173">
        <v>0</v>
      </c>
      <c r="O1167" s="173">
        <v>1</v>
      </c>
      <c r="P1167" s="173">
        <v>1</v>
      </c>
      <c r="Q1167" s="173">
        <v>8</v>
      </c>
      <c r="R1167" s="173">
        <v>1</v>
      </c>
      <c r="S1167" s="175">
        <v>250</v>
      </c>
      <c r="T1167" s="173">
        <v>10</v>
      </c>
      <c r="U1167" s="173">
        <v>1</v>
      </c>
      <c r="V1167" s="173">
        <v>21</v>
      </c>
      <c r="W1167" s="211"/>
      <c r="X1167" s="173">
        <v>0</v>
      </c>
      <c r="Y1167" s="175">
        <v>0</v>
      </c>
      <c r="Z1167" s="174">
        <f>S1167*R1167*K1167*EXP(-Definitions!$E$4*tidycapex!V1167)*U1167</f>
        <v>852500</v>
      </c>
      <c r="AA1167" s="174">
        <f>CEILING(Z1167/Definitions!$F$10,10)</f>
        <v>16720</v>
      </c>
      <c r="AB1167" s="176">
        <v>1</v>
      </c>
      <c r="AC1167" s="177" t="s">
        <v>452</v>
      </c>
      <c r="AD1167" s="177" t="s">
        <v>453</v>
      </c>
    </row>
    <row r="1168" spans="1:30" s="9" customFormat="1" ht="36" x14ac:dyDescent="0.25">
      <c r="A1168" s="170">
        <v>929</v>
      </c>
      <c r="B1168" s="171" t="s">
        <v>454</v>
      </c>
      <c r="C1168" s="171" t="s">
        <v>37</v>
      </c>
      <c r="D1168" s="172" t="s">
        <v>225</v>
      </c>
      <c r="E1168" s="171" t="s">
        <v>194</v>
      </c>
      <c r="F1168" s="171" t="s">
        <v>140</v>
      </c>
      <c r="G1168" s="171" t="s">
        <v>195</v>
      </c>
      <c r="H1168" s="171" t="s">
        <v>196</v>
      </c>
      <c r="I1168" s="171" t="s">
        <v>140</v>
      </c>
      <c r="J1168" s="173">
        <v>2006</v>
      </c>
      <c r="K1168" s="174">
        <v>4258.7999999999993</v>
      </c>
      <c r="L1168" s="211"/>
      <c r="M1168" s="173" t="s">
        <v>139</v>
      </c>
      <c r="N1168" s="173">
        <v>4</v>
      </c>
      <c r="O1168" s="173">
        <v>3</v>
      </c>
      <c r="P1168" s="173">
        <v>1</v>
      </c>
      <c r="Q1168" s="173">
        <v>5</v>
      </c>
      <c r="R1168" s="173">
        <v>0.2</v>
      </c>
      <c r="S1168" s="175">
        <v>1500</v>
      </c>
      <c r="T1168" s="173">
        <v>50</v>
      </c>
      <c r="U1168" s="173">
        <v>1</v>
      </c>
      <c r="V1168" s="173">
        <v>0</v>
      </c>
      <c r="W1168" s="211"/>
      <c r="X1168" s="173">
        <v>0</v>
      </c>
      <c r="Y1168" s="175">
        <v>0</v>
      </c>
      <c r="Z1168" s="174">
        <f>S1168*R1168*K1168*EXP(-Definitions!$E$4*tidycapex!V1168)*U1168</f>
        <v>1277639.9999999998</v>
      </c>
      <c r="AA1168" s="174">
        <f>CEILING(Z1168/Definitions!$F$10,10)</f>
        <v>25060</v>
      </c>
      <c r="AB1168" s="176">
        <v>1</v>
      </c>
      <c r="AC1168" s="177" t="s">
        <v>637</v>
      </c>
      <c r="AD1168" s="177" t="s">
        <v>456</v>
      </c>
    </row>
    <row r="1169" spans="1:30" s="9" customFormat="1" ht="36" x14ac:dyDescent="0.25">
      <c r="A1169" s="170">
        <v>930</v>
      </c>
      <c r="B1169" s="171" t="s">
        <v>457</v>
      </c>
      <c r="C1169" s="171" t="s">
        <v>37</v>
      </c>
      <c r="D1169" s="172" t="s">
        <v>225</v>
      </c>
      <c r="E1169" s="171" t="s">
        <v>194</v>
      </c>
      <c r="F1169" s="171" t="s">
        <v>140</v>
      </c>
      <c r="G1169" s="171" t="s">
        <v>195</v>
      </c>
      <c r="H1169" s="171" t="s">
        <v>196</v>
      </c>
      <c r="I1169" s="171" t="s">
        <v>140</v>
      </c>
      <c r="J1169" s="173">
        <v>2006</v>
      </c>
      <c r="K1169" s="174">
        <v>6300</v>
      </c>
      <c r="L1169" s="211"/>
      <c r="M1169" s="173" t="s">
        <v>139</v>
      </c>
      <c r="N1169" s="173">
        <v>4</v>
      </c>
      <c r="O1169" s="173">
        <v>3</v>
      </c>
      <c r="P1169" s="173">
        <v>1</v>
      </c>
      <c r="Q1169" s="173">
        <v>5</v>
      </c>
      <c r="R1169" s="173">
        <v>0.3</v>
      </c>
      <c r="S1169" s="175">
        <v>1500</v>
      </c>
      <c r="T1169" s="173">
        <v>50</v>
      </c>
      <c r="U1169" s="173">
        <v>1</v>
      </c>
      <c r="V1169" s="173">
        <v>0</v>
      </c>
      <c r="W1169" s="211"/>
      <c r="X1169" s="173">
        <v>0</v>
      </c>
      <c r="Y1169" s="175">
        <v>0</v>
      </c>
      <c r="Z1169" s="174">
        <f>S1169*R1169*K1169*EXP(-Definitions!$E$4*tidycapex!V1169)*U1169</f>
        <v>2835000</v>
      </c>
      <c r="AA1169" s="174">
        <f>CEILING(Z1169/Definitions!$F$10,10)</f>
        <v>55590</v>
      </c>
      <c r="AB1169" s="176">
        <v>1</v>
      </c>
      <c r="AC1169" s="177" t="s">
        <v>455</v>
      </c>
      <c r="AD1169" s="177" t="s">
        <v>456</v>
      </c>
    </row>
    <row r="1170" spans="1:30" s="9" customFormat="1" ht="84" x14ac:dyDescent="0.25">
      <c r="A1170" s="170">
        <v>931</v>
      </c>
      <c r="B1170" s="171" t="s">
        <v>398</v>
      </c>
      <c r="C1170" s="171" t="s">
        <v>37</v>
      </c>
      <c r="D1170" s="172" t="s">
        <v>225</v>
      </c>
      <c r="E1170" s="171" t="s">
        <v>194</v>
      </c>
      <c r="F1170" s="171" t="s">
        <v>140</v>
      </c>
      <c r="G1170" s="171" t="s">
        <v>211</v>
      </c>
      <c r="H1170" s="171" t="s">
        <v>212</v>
      </c>
      <c r="I1170" s="171" t="s">
        <v>140</v>
      </c>
      <c r="J1170" s="173">
        <v>2006</v>
      </c>
      <c r="K1170" s="174">
        <v>1</v>
      </c>
      <c r="L1170" s="211"/>
      <c r="M1170" s="173" t="s">
        <v>236</v>
      </c>
      <c r="N1170" s="173">
        <v>3</v>
      </c>
      <c r="O1170" s="173">
        <v>2</v>
      </c>
      <c r="P1170" s="173">
        <v>1</v>
      </c>
      <c r="Q1170" s="173">
        <v>8</v>
      </c>
      <c r="R1170" s="173">
        <v>1</v>
      </c>
      <c r="S1170" s="175">
        <v>50653200</v>
      </c>
      <c r="T1170" s="173">
        <v>15</v>
      </c>
      <c r="U1170" s="173">
        <v>0</v>
      </c>
      <c r="V1170" s="173">
        <v>5</v>
      </c>
      <c r="W1170" s="211"/>
      <c r="X1170" s="173">
        <v>1</v>
      </c>
      <c r="Y1170" s="175">
        <v>993200</v>
      </c>
      <c r="Z1170" s="174">
        <f>S1170*R1170*K1170*EXP(-Definitions!$E$4*tidycapex!V1170)*U1170</f>
        <v>0</v>
      </c>
      <c r="AA1170" s="174">
        <f>CEILING(Z1170/Definitions!$F$10,10)</f>
        <v>0</v>
      </c>
      <c r="AB1170" s="176">
        <v>2</v>
      </c>
      <c r="AC1170" s="177" t="s">
        <v>678</v>
      </c>
      <c r="AD1170" s="177" t="s">
        <v>458</v>
      </c>
    </row>
    <row r="1171" spans="1:30" s="9" customFormat="1" ht="60" x14ac:dyDescent="0.25">
      <c r="A1171" s="170">
        <v>931</v>
      </c>
      <c r="B1171" s="171" t="s">
        <v>398</v>
      </c>
      <c r="C1171" s="171" t="s">
        <v>37</v>
      </c>
      <c r="D1171" s="172" t="s">
        <v>225</v>
      </c>
      <c r="E1171" s="171" t="s">
        <v>194</v>
      </c>
      <c r="F1171" s="171" t="s">
        <v>140</v>
      </c>
      <c r="G1171" s="171" t="s">
        <v>211</v>
      </c>
      <c r="H1171" s="171" t="s">
        <v>212</v>
      </c>
      <c r="I1171" s="171" t="s">
        <v>140</v>
      </c>
      <c r="J1171" s="173">
        <v>2006</v>
      </c>
      <c r="K1171" s="174">
        <v>1</v>
      </c>
      <c r="L1171" s="211"/>
      <c r="M1171" s="173" t="s">
        <v>236</v>
      </c>
      <c r="N1171" s="173">
        <v>3</v>
      </c>
      <c r="O1171" s="173">
        <v>2</v>
      </c>
      <c r="P1171" s="173">
        <v>1</v>
      </c>
      <c r="Q1171" s="173">
        <v>8</v>
      </c>
      <c r="R1171" s="173">
        <v>1</v>
      </c>
      <c r="S1171" s="175">
        <v>8000000</v>
      </c>
      <c r="T1171" s="173">
        <v>15</v>
      </c>
      <c r="U1171" s="173">
        <v>1</v>
      </c>
      <c r="V1171" s="173">
        <v>2</v>
      </c>
      <c r="W1171" s="211"/>
      <c r="X1171" s="173">
        <v>0</v>
      </c>
      <c r="Y1171" s="175">
        <v>0</v>
      </c>
      <c r="Z1171" s="174">
        <f>S1171*R1171*K1171*EXP(-Definitions!$E$4*tidycapex!V1171)*U1171</f>
        <v>8000000</v>
      </c>
      <c r="AA1171" s="174">
        <f>CEILING(Z1171/Definitions!$F$10,10)</f>
        <v>156870</v>
      </c>
      <c r="AB1171" s="176">
        <v>2</v>
      </c>
      <c r="AC1171" s="177" t="s">
        <v>322</v>
      </c>
      <c r="AD1171" s="177" t="s">
        <v>458</v>
      </c>
    </row>
    <row r="1172" spans="1:30" s="9" customFormat="1" ht="60" x14ac:dyDescent="0.25">
      <c r="A1172" s="170">
        <v>931</v>
      </c>
      <c r="B1172" s="171" t="s">
        <v>398</v>
      </c>
      <c r="C1172" s="171" t="s">
        <v>37</v>
      </c>
      <c r="D1172" s="172" t="s">
        <v>225</v>
      </c>
      <c r="E1172" s="171" t="s">
        <v>194</v>
      </c>
      <c r="F1172" s="171" t="s">
        <v>140</v>
      </c>
      <c r="G1172" s="171" t="s">
        <v>211</v>
      </c>
      <c r="H1172" s="171" t="s">
        <v>212</v>
      </c>
      <c r="I1172" s="171" t="s">
        <v>140</v>
      </c>
      <c r="J1172" s="173">
        <v>2006</v>
      </c>
      <c r="K1172" s="174">
        <v>1</v>
      </c>
      <c r="L1172" s="211"/>
      <c r="M1172" s="173" t="s">
        <v>236</v>
      </c>
      <c r="N1172" s="173">
        <v>3</v>
      </c>
      <c r="O1172" s="173">
        <v>2</v>
      </c>
      <c r="P1172" s="173">
        <v>1</v>
      </c>
      <c r="Q1172" s="173">
        <v>8</v>
      </c>
      <c r="R1172" s="173">
        <v>1</v>
      </c>
      <c r="S1172" s="175">
        <v>8000000</v>
      </c>
      <c r="T1172" s="173">
        <v>15</v>
      </c>
      <c r="U1172" s="173">
        <v>1</v>
      </c>
      <c r="V1172" s="173">
        <v>4</v>
      </c>
      <c r="W1172" s="211"/>
      <c r="X1172" s="173">
        <v>0</v>
      </c>
      <c r="Y1172" s="175">
        <v>0</v>
      </c>
      <c r="Z1172" s="174">
        <f>S1172*R1172*K1172*EXP(-Definitions!$E$4*tidycapex!V1172)*U1172</f>
        <v>8000000</v>
      </c>
      <c r="AA1172" s="174">
        <f>CEILING(Z1172/Definitions!$F$10,10)</f>
        <v>156870</v>
      </c>
      <c r="AB1172" s="176">
        <v>2</v>
      </c>
      <c r="AC1172" s="177" t="s">
        <v>322</v>
      </c>
      <c r="AD1172" s="177" t="s">
        <v>458</v>
      </c>
    </row>
    <row r="1173" spans="1:30" s="9" customFormat="1" ht="60" x14ac:dyDescent="0.25">
      <c r="A1173" s="170">
        <v>931</v>
      </c>
      <c r="B1173" s="171" t="s">
        <v>398</v>
      </c>
      <c r="C1173" s="171" t="s">
        <v>37</v>
      </c>
      <c r="D1173" s="172" t="s">
        <v>225</v>
      </c>
      <c r="E1173" s="171" t="s">
        <v>194</v>
      </c>
      <c r="F1173" s="171" t="s">
        <v>140</v>
      </c>
      <c r="G1173" s="171" t="s">
        <v>211</v>
      </c>
      <c r="H1173" s="171" t="s">
        <v>212</v>
      </c>
      <c r="I1173" s="171" t="s">
        <v>140</v>
      </c>
      <c r="J1173" s="173">
        <v>2006</v>
      </c>
      <c r="K1173" s="174">
        <v>1</v>
      </c>
      <c r="L1173" s="211"/>
      <c r="M1173" s="173" t="s">
        <v>236</v>
      </c>
      <c r="N1173" s="173">
        <v>3</v>
      </c>
      <c r="O1173" s="173">
        <v>2</v>
      </c>
      <c r="P1173" s="173">
        <v>1</v>
      </c>
      <c r="Q1173" s="173">
        <v>8</v>
      </c>
      <c r="R1173" s="173">
        <v>1</v>
      </c>
      <c r="S1173" s="175">
        <v>8000000</v>
      </c>
      <c r="T1173" s="173">
        <v>15</v>
      </c>
      <c r="U1173" s="173">
        <v>1</v>
      </c>
      <c r="V1173" s="173">
        <v>5</v>
      </c>
      <c r="W1173" s="211"/>
      <c r="X1173" s="173">
        <v>0</v>
      </c>
      <c r="Y1173" s="175">
        <v>0</v>
      </c>
      <c r="Z1173" s="174">
        <f>S1173*R1173*K1173*EXP(-Definitions!$E$4*tidycapex!V1173)*U1173</f>
        <v>8000000</v>
      </c>
      <c r="AA1173" s="174">
        <f>CEILING(Z1173/Definitions!$F$10,10)</f>
        <v>156870</v>
      </c>
      <c r="AB1173" s="176">
        <v>2</v>
      </c>
      <c r="AC1173" s="177" t="s">
        <v>322</v>
      </c>
      <c r="AD1173" s="177" t="s">
        <v>458</v>
      </c>
    </row>
    <row r="1174" spans="1:30" s="8" customFormat="1" ht="60" x14ac:dyDescent="0.25">
      <c r="A1174" s="170">
        <v>931</v>
      </c>
      <c r="B1174" s="171" t="s">
        <v>398</v>
      </c>
      <c r="C1174" s="171" t="s">
        <v>37</v>
      </c>
      <c r="D1174" s="172" t="s">
        <v>225</v>
      </c>
      <c r="E1174" s="171" t="s">
        <v>194</v>
      </c>
      <c r="F1174" s="171" t="s">
        <v>140</v>
      </c>
      <c r="G1174" s="171" t="s">
        <v>211</v>
      </c>
      <c r="H1174" s="171" t="s">
        <v>212</v>
      </c>
      <c r="I1174" s="171" t="s">
        <v>140</v>
      </c>
      <c r="J1174" s="173">
        <v>2006</v>
      </c>
      <c r="K1174" s="174">
        <v>1</v>
      </c>
      <c r="L1174" s="211"/>
      <c r="M1174" s="173" t="s">
        <v>236</v>
      </c>
      <c r="N1174" s="173">
        <v>0</v>
      </c>
      <c r="O1174" s="173">
        <v>1</v>
      </c>
      <c r="P1174" s="173">
        <v>1</v>
      </c>
      <c r="Q1174" s="173">
        <v>8</v>
      </c>
      <c r="R1174" s="173">
        <v>1</v>
      </c>
      <c r="S1174" s="175">
        <v>8000000</v>
      </c>
      <c r="T1174" s="173">
        <v>15</v>
      </c>
      <c r="U1174" s="173">
        <v>1</v>
      </c>
      <c r="V1174" s="173">
        <v>17</v>
      </c>
      <c r="W1174" s="211"/>
      <c r="X1174" s="173">
        <v>0</v>
      </c>
      <c r="Y1174" s="175">
        <v>0</v>
      </c>
      <c r="Z1174" s="174">
        <f>S1174*R1174*K1174*EXP(-Definitions!$E$4*tidycapex!V1174)*U1174</f>
        <v>8000000</v>
      </c>
      <c r="AA1174" s="174">
        <f>CEILING(Z1174/Definitions!$F$10,10)</f>
        <v>156870</v>
      </c>
      <c r="AB1174" s="176">
        <v>2</v>
      </c>
      <c r="AC1174" s="177" t="s">
        <v>322</v>
      </c>
      <c r="AD1174" s="177" t="s">
        <v>458</v>
      </c>
    </row>
    <row r="1175" spans="1:30" s="8" customFormat="1" ht="24" x14ac:dyDescent="0.25">
      <c r="A1175" s="170">
        <v>931</v>
      </c>
      <c r="B1175" s="171" t="s">
        <v>398</v>
      </c>
      <c r="C1175" s="171" t="s">
        <v>37</v>
      </c>
      <c r="D1175" s="172" t="s">
        <v>225</v>
      </c>
      <c r="E1175" s="171" t="s">
        <v>194</v>
      </c>
      <c r="F1175" s="171" t="s">
        <v>140</v>
      </c>
      <c r="G1175" s="171" t="s">
        <v>211</v>
      </c>
      <c r="H1175" s="171" t="s">
        <v>212</v>
      </c>
      <c r="I1175" s="171" t="s">
        <v>140</v>
      </c>
      <c r="J1175" s="173">
        <v>2006</v>
      </c>
      <c r="K1175" s="174">
        <v>1</v>
      </c>
      <c r="L1175" s="211"/>
      <c r="M1175" s="173" t="s">
        <v>236</v>
      </c>
      <c r="N1175" s="173">
        <v>0</v>
      </c>
      <c r="O1175" s="173">
        <v>1</v>
      </c>
      <c r="P1175" s="173">
        <v>1</v>
      </c>
      <c r="Q1175" s="173">
        <v>8</v>
      </c>
      <c r="R1175" s="173">
        <v>1</v>
      </c>
      <c r="S1175" s="175">
        <v>8000000</v>
      </c>
      <c r="T1175" s="173">
        <v>15</v>
      </c>
      <c r="U1175" s="173">
        <v>1</v>
      </c>
      <c r="V1175" s="173">
        <v>19</v>
      </c>
      <c r="W1175" s="211"/>
      <c r="X1175" s="173">
        <v>0</v>
      </c>
      <c r="Y1175" s="175">
        <v>0</v>
      </c>
      <c r="Z1175" s="174">
        <f>S1175*R1175*K1175*EXP(-Definitions!$E$4*tidycapex!V1175)*U1175</f>
        <v>8000000</v>
      </c>
      <c r="AA1175" s="174">
        <f>CEILING(Z1175/Definitions!$F$10,10)</f>
        <v>156870</v>
      </c>
      <c r="AB1175" s="176">
        <v>2</v>
      </c>
      <c r="AC1175" s="177" t="s">
        <v>401</v>
      </c>
      <c r="AD1175" s="177" t="s">
        <v>401</v>
      </c>
    </row>
    <row r="1176" spans="1:30" s="8" customFormat="1" ht="24" x14ac:dyDescent="0.25">
      <c r="A1176" s="170">
        <v>931</v>
      </c>
      <c r="B1176" s="171" t="s">
        <v>398</v>
      </c>
      <c r="C1176" s="171" t="s">
        <v>37</v>
      </c>
      <c r="D1176" s="172" t="s">
        <v>225</v>
      </c>
      <c r="E1176" s="171" t="s">
        <v>194</v>
      </c>
      <c r="F1176" s="171" t="s">
        <v>140</v>
      </c>
      <c r="G1176" s="171" t="s">
        <v>211</v>
      </c>
      <c r="H1176" s="171" t="s">
        <v>212</v>
      </c>
      <c r="I1176" s="171" t="s">
        <v>140</v>
      </c>
      <c r="J1176" s="173">
        <v>2006</v>
      </c>
      <c r="K1176" s="174">
        <v>1</v>
      </c>
      <c r="L1176" s="211"/>
      <c r="M1176" s="173" t="s">
        <v>236</v>
      </c>
      <c r="N1176" s="173">
        <v>0</v>
      </c>
      <c r="O1176" s="173">
        <v>1</v>
      </c>
      <c r="P1176" s="173">
        <v>1</v>
      </c>
      <c r="Q1176" s="173">
        <v>8</v>
      </c>
      <c r="R1176" s="173">
        <v>1</v>
      </c>
      <c r="S1176" s="175">
        <v>8000000</v>
      </c>
      <c r="T1176" s="173">
        <v>15</v>
      </c>
      <c r="U1176" s="173">
        <v>1</v>
      </c>
      <c r="V1176" s="173">
        <v>20</v>
      </c>
      <c r="W1176" s="211"/>
      <c r="X1176" s="173">
        <v>0</v>
      </c>
      <c r="Y1176" s="175">
        <v>0</v>
      </c>
      <c r="Z1176" s="174">
        <f>S1176*R1176*K1176*EXP(-Definitions!$E$4*tidycapex!V1176)*U1176</f>
        <v>8000000</v>
      </c>
      <c r="AA1176" s="174">
        <f>CEILING(Z1176/Definitions!$F$10,10)</f>
        <v>156870</v>
      </c>
      <c r="AB1176" s="176">
        <v>2</v>
      </c>
      <c r="AC1176" s="177" t="s">
        <v>401</v>
      </c>
      <c r="AD1176" s="177" t="s">
        <v>401</v>
      </c>
    </row>
    <row r="1177" spans="1:30" s="8" customFormat="1" ht="60" x14ac:dyDescent="0.25">
      <c r="A1177" s="170">
        <v>932</v>
      </c>
      <c r="B1177" s="171" t="s">
        <v>461</v>
      </c>
      <c r="C1177" s="171" t="s">
        <v>37</v>
      </c>
      <c r="D1177" s="172" t="s">
        <v>225</v>
      </c>
      <c r="E1177" s="171" t="s">
        <v>194</v>
      </c>
      <c r="F1177" s="171" t="s">
        <v>140</v>
      </c>
      <c r="G1177" s="171" t="s">
        <v>228</v>
      </c>
      <c r="H1177" s="171" t="s">
        <v>229</v>
      </c>
      <c r="I1177" s="171" t="s">
        <v>140</v>
      </c>
      <c r="J1177" s="173">
        <v>2006</v>
      </c>
      <c r="K1177" s="174">
        <v>6186</v>
      </c>
      <c r="L1177" s="211"/>
      <c r="M1177" s="173" t="s">
        <v>139</v>
      </c>
      <c r="N1177" s="173">
        <v>3</v>
      </c>
      <c r="O1177" s="173">
        <v>2</v>
      </c>
      <c r="P1177" s="173">
        <v>1</v>
      </c>
      <c r="Q1177" s="173">
        <v>1</v>
      </c>
      <c r="R1177" s="173">
        <v>0.5</v>
      </c>
      <c r="S1177" s="175">
        <v>500</v>
      </c>
      <c r="T1177" s="173">
        <v>0</v>
      </c>
      <c r="U1177" s="173">
        <v>1</v>
      </c>
      <c r="V1177" s="173">
        <v>3</v>
      </c>
      <c r="W1177" s="211"/>
      <c r="X1177" s="173">
        <v>1</v>
      </c>
      <c r="Y1177" s="175">
        <v>83800</v>
      </c>
      <c r="Z1177" s="174">
        <f>S1177*R1177*K1177*EXP(-Definitions!$E$4*tidycapex!V1177)*U1177</f>
        <v>1546500</v>
      </c>
      <c r="AA1177" s="174">
        <f>CEILING(Z1177/Definitions!$F$10,10)</f>
        <v>30330</v>
      </c>
      <c r="AB1177" s="176">
        <v>1</v>
      </c>
      <c r="AC1177" s="177" t="s">
        <v>462</v>
      </c>
      <c r="AD1177" s="177" t="s">
        <v>463</v>
      </c>
    </row>
    <row r="1178" spans="1:30" s="8" customFormat="1" ht="36" x14ac:dyDescent="0.25">
      <c r="A1178" s="170">
        <v>933</v>
      </c>
      <c r="B1178" s="171" t="s">
        <v>272</v>
      </c>
      <c r="C1178" s="171" t="s">
        <v>37</v>
      </c>
      <c r="D1178" s="172" t="s">
        <v>225</v>
      </c>
      <c r="E1178" s="171" t="s">
        <v>194</v>
      </c>
      <c r="F1178" s="171" t="s">
        <v>140</v>
      </c>
      <c r="G1178" s="171" t="s">
        <v>265</v>
      </c>
      <c r="H1178" s="171" t="s">
        <v>266</v>
      </c>
      <c r="I1178" s="171" t="s">
        <v>140</v>
      </c>
      <c r="J1178" s="173">
        <v>2006</v>
      </c>
      <c r="K1178" s="174">
        <v>1</v>
      </c>
      <c r="L1178" s="211"/>
      <c r="M1178" s="173" t="s">
        <v>236</v>
      </c>
      <c r="N1178" s="173">
        <v>3</v>
      </c>
      <c r="O1178" s="173">
        <v>1</v>
      </c>
      <c r="P1178" s="173">
        <v>1</v>
      </c>
      <c r="Q1178" s="173">
        <v>1</v>
      </c>
      <c r="R1178" s="173">
        <v>1</v>
      </c>
      <c r="S1178" s="175">
        <v>12214500</v>
      </c>
      <c r="T1178" s="173">
        <v>0</v>
      </c>
      <c r="U1178" s="173">
        <v>0</v>
      </c>
      <c r="V1178" s="173">
        <v>0</v>
      </c>
      <c r="W1178" s="211"/>
      <c r="X1178" s="173">
        <v>1</v>
      </c>
      <c r="Y1178" s="175">
        <v>239500</v>
      </c>
      <c r="Z1178" s="174">
        <f>S1178*R1178*K1178*EXP(-Definitions!$E$4*tidycapex!V1178)*U1178</f>
        <v>0</v>
      </c>
      <c r="AA1178" s="174">
        <f>CEILING(Z1178/Definitions!$F$10,10)</f>
        <v>0</v>
      </c>
      <c r="AB1178" s="176">
        <v>0</v>
      </c>
      <c r="AC1178" s="177" t="s">
        <v>610</v>
      </c>
      <c r="AD1178" s="177" t="s">
        <v>573</v>
      </c>
    </row>
    <row r="1179" spans="1:30" s="9" customFormat="1" ht="48" x14ac:dyDescent="0.25">
      <c r="A1179" s="170">
        <v>934</v>
      </c>
      <c r="B1179" s="171" t="s">
        <v>464</v>
      </c>
      <c r="C1179" s="171" t="s">
        <v>37</v>
      </c>
      <c r="D1179" s="172" t="s">
        <v>225</v>
      </c>
      <c r="E1179" s="171" t="s">
        <v>194</v>
      </c>
      <c r="F1179" s="171" t="s">
        <v>140</v>
      </c>
      <c r="G1179" s="171" t="s">
        <v>217</v>
      </c>
      <c r="H1179" s="171" t="s">
        <v>218</v>
      </c>
      <c r="I1179" s="171" t="s">
        <v>140</v>
      </c>
      <c r="J1179" s="173">
        <v>2006</v>
      </c>
      <c r="K1179" s="174">
        <v>1</v>
      </c>
      <c r="L1179" s="211"/>
      <c r="M1179" s="173" t="s">
        <v>236</v>
      </c>
      <c r="N1179" s="173">
        <v>3</v>
      </c>
      <c r="O1179" s="173">
        <v>2</v>
      </c>
      <c r="P1179" s="173">
        <v>1</v>
      </c>
      <c r="Q1179" s="173">
        <v>5</v>
      </c>
      <c r="R1179" s="173">
        <v>1</v>
      </c>
      <c r="S1179" s="175">
        <v>838950</v>
      </c>
      <c r="T1179" s="173">
        <v>25</v>
      </c>
      <c r="U1179" s="173">
        <v>1</v>
      </c>
      <c r="V1179" s="173">
        <v>11</v>
      </c>
      <c r="W1179" s="211"/>
      <c r="X1179" s="173">
        <v>1</v>
      </c>
      <c r="Y1179" s="175">
        <v>16450</v>
      </c>
      <c r="Z1179" s="174">
        <f>S1179*R1179*K1179*EXP(-Definitions!$E$4*tidycapex!V1179)*U1179</f>
        <v>838950</v>
      </c>
      <c r="AA1179" s="174">
        <f>CEILING(Z1179/Definitions!$F$10,10)</f>
        <v>16450</v>
      </c>
      <c r="AB1179" s="176">
        <v>1</v>
      </c>
      <c r="AC1179" s="177" t="s">
        <v>250</v>
      </c>
      <c r="AD1179" s="177" t="s">
        <v>569</v>
      </c>
    </row>
    <row r="1180" spans="1:30" s="9" customFormat="1" ht="120" x14ac:dyDescent="0.25">
      <c r="A1180" s="170">
        <v>935</v>
      </c>
      <c r="B1180" s="171" t="s">
        <v>233</v>
      </c>
      <c r="C1180" s="171" t="s">
        <v>37</v>
      </c>
      <c r="D1180" s="172" t="s">
        <v>225</v>
      </c>
      <c r="E1180" s="171" t="s">
        <v>194</v>
      </c>
      <c r="F1180" s="171" t="s">
        <v>140</v>
      </c>
      <c r="G1180" s="171" t="s">
        <v>364</v>
      </c>
      <c r="H1180" s="171" t="s">
        <v>364</v>
      </c>
      <c r="I1180" s="171" t="s">
        <v>140</v>
      </c>
      <c r="J1180" s="173">
        <v>2006</v>
      </c>
      <c r="K1180" s="174">
        <v>1</v>
      </c>
      <c r="L1180" s="211"/>
      <c r="M1180" s="173" t="s">
        <v>236</v>
      </c>
      <c r="N1180" s="173">
        <v>3</v>
      </c>
      <c r="O1180" s="173">
        <v>2</v>
      </c>
      <c r="P1180" s="173">
        <v>1</v>
      </c>
      <c r="Q1180" s="173">
        <v>5</v>
      </c>
      <c r="R1180" s="173">
        <v>1</v>
      </c>
      <c r="S1180" s="175">
        <v>1932800</v>
      </c>
      <c r="T1180" s="173">
        <v>0</v>
      </c>
      <c r="U1180" s="173">
        <v>1</v>
      </c>
      <c r="V1180" s="173">
        <v>0</v>
      </c>
      <c r="W1180" s="211"/>
      <c r="X1180" s="173">
        <v>0</v>
      </c>
      <c r="Y1180" s="175">
        <v>10000</v>
      </c>
      <c r="Z1180" s="174">
        <f>S1180*R1180*K1180*EXP(-Definitions!$E$4*tidycapex!V1180)*U1180</f>
        <v>1932800</v>
      </c>
      <c r="AA1180" s="174">
        <f>CEILING(Z1180/Definitions!$F$10,10)</f>
        <v>37900</v>
      </c>
      <c r="AB1180" s="176">
        <v>1</v>
      </c>
      <c r="AC1180" s="177" t="s">
        <v>465</v>
      </c>
      <c r="AD1180" s="177" t="s">
        <v>466</v>
      </c>
    </row>
    <row r="1181" spans="1:30" s="9" customFormat="1" ht="24" x14ac:dyDescent="0.25">
      <c r="A1181" s="170">
        <v>936</v>
      </c>
      <c r="B1181" s="171" t="s">
        <v>238</v>
      </c>
      <c r="C1181" s="171" t="s">
        <v>37</v>
      </c>
      <c r="D1181" s="172" t="s">
        <v>225</v>
      </c>
      <c r="E1181" s="171" t="s">
        <v>194</v>
      </c>
      <c r="F1181" s="171" t="s">
        <v>140</v>
      </c>
      <c r="G1181" s="171" t="s">
        <v>239</v>
      </c>
      <c r="H1181" s="171" t="s">
        <v>524</v>
      </c>
      <c r="I1181" s="171" t="s">
        <v>140</v>
      </c>
      <c r="J1181" s="173">
        <v>2006</v>
      </c>
      <c r="K1181" s="174">
        <v>1</v>
      </c>
      <c r="L1181" s="211"/>
      <c r="M1181" s="173" t="s">
        <v>236</v>
      </c>
      <c r="N1181" s="173">
        <v>0</v>
      </c>
      <c r="O1181" s="173">
        <v>1</v>
      </c>
      <c r="P1181" s="173">
        <v>1</v>
      </c>
      <c r="Q1181" s="173">
        <v>9</v>
      </c>
      <c r="R1181" s="173">
        <v>1</v>
      </c>
      <c r="S1181" s="175">
        <v>4058800</v>
      </c>
      <c r="T1181" s="173">
        <v>0</v>
      </c>
      <c r="U1181" s="173">
        <v>1</v>
      </c>
      <c r="V1181" s="173">
        <v>0</v>
      </c>
      <c r="W1181" s="211"/>
      <c r="X1181" s="173">
        <v>0</v>
      </c>
      <c r="Y1181" s="175">
        <v>0</v>
      </c>
      <c r="Z1181" s="174">
        <f>S1181*R1181*K1181*EXP(-Definitions!$E$4*tidycapex!V1181)*U1181</f>
        <v>4058800</v>
      </c>
      <c r="AA1181" s="174">
        <f>CEILING(Z1181/Definitions!$F$10,10)</f>
        <v>79590</v>
      </c>
      <c r="AB1181" s="176">
        <v>1</v>
      </c>
      <c r="AC1181" s="177" t="s">
        <v>240</v>
      </c>
      <c r="AD1181" s="177" t="s">
        <v>241</v>
      </c>
    </row>
    <row r="1182" spans="1:30" s="9" customFormat="1" ht="36" x14ac:dyDescent="0.25">
      <c r="A1182" s="170">
        <v>937</v>
      </c>
      <c r="B1182" s="171" t="s">
        <v>242</v>
      </c>
      <c r="C1182" s="171" t="s">
        <v>37</v>
      </c>
      <c r="D1182" s="172" t="s">
        <v>225</v>
      </c>
      <c r="E1182" s="171" t="s">
        <v>194</v>
      </c>
      <c r="F1182" s="171" t="s">
        <v>140</v>
      </c>
      <c r="G1182" s="171" t="s">
        <v>243</v>
      </c>
      <c r="H1182" s="171" t="s">
        <v>524</v>
      </c>
      <c r="I1182" s="171" t="s">
        <v>140</v>
      </c>
      <c r="J1182" s="173">
        <v>2006</v>
      </c>
      <c r="K1182" s="174">
        <v>1</v>
      </c>
      <c r="L1182" s="211"/>
      <c r="M1182" s="173" t="s">
        <v>236</v>
      </c>
      <c r="N1182" s="173">
        <v>0</v>
      </c>
      <c r="O1182" s="173">
        <v>1</v>
      </c>
      <c r="P1182" s="173">
        <v>1</v>
      </c>
      <c r="Q1182" s="173">
        <v>5</v>
      </c>
      <c r="R1182" s="173">
        <v>1</v>
      </c>
      <c r="S1182" s="175">
        <v>4464700</v>
      </c>
      <c r="T1182" s="173">
        <v>0</v>
      </c>
      <c r="U1182" s="173">
        <v>1</v>
      </c>
      <c r="V1182" s="173">
        <v>0</v>
      </c>
      <c r="W1182" s="211"/>
      <c r="X1182" s="173">
        <v>0</v>
      </c>
      <c r="Y1182" s="175">
        <v>0</v>
      </c>
      <c r="Z1182" s="174">
        <f>S1182*R1182*K1182*EXP(-Definitions!$E$4*tidycapex!V1182)*U1182</f>
        <v>4464700</v>
      </c>
      <c r="AA1182" s="174">
        <f>CEILING(Z1182/Definitions!$F$10,10)</f>
        <v>87550</v>
      </c>
      <c r="AB1182" s="176">
        <v>1</v>
      </c>
      <c r="AC1182" s="177" t="s">
        <v>244</v>
      </c>
      <c r="AD1182" s="177" t="s">
        <v>567</v>
      </c>
    </row>
    <row r="1183" spans="1:30" s="9" customFormat="1" ht="48" x14ac:dyDescent="0.25">
      <c r="A1183" s="170">
        <v>938</v>
      </c>
      <c r="B1183" s="171" t="s">
        <v>245</v>
      </c>
      <c r="C1183" s="171" t="s">
        <v>37</v>
      </c>
      <c r="D1183" s="172" t="s">
        <v>225</v>
      </c>
      <c r="E1183" s="171" t="s">
        <v>194</v>
      </c>
      <c r="F1183" s="171" t="s">
        <v>140</v>
      </c>
      <c r="G1183" s="171" t="s">
        <v>246</v>
      </c>
      <c r="H1183" s="171" t="s">
        <v>524</v>
      </c>
      <c r="I1183" s="171" t="s">
        <v>140</v>
      </c>
      <c r="J1183" s="173">
        <v>2006</v>
      </c>
      <c r="K1183" s="174">
        <v>1</v>
      </c>
      <c r="L1183" s="211"/>
      <c r="M1183" s="173" t="s">
        <v>236</v>
      </c>
      <c r="N1183" s="173">
        <v>0</v>
      </c>
      <c r="O1183" s="173">
        <v>1</v>
      </c>
      <c r="P1183" s="173">
        <v>1</v>
      </c>
      <c r="Q1183" s="173">
        <v>9</v>
      </c>
      <c r="R1183" s="173">
        <v>1</v>
      </c>
      <c r="S1183" s="175">
        <v>2455600</v>
      </c>
      <c r="T1183" s="173">
        <v>0</v>
      </c>
      <c r="U1183" s="173">
        <v>1</v>
      </c>
      <c r="V1183" s="173">
        <v>0</v>
      </c>
      <c r="W1183" s="211"/>
      <c r="X1183" s="173">
        <v>0</v>
      </c>
      <c r="Y1183" s="175">
        <v>0</v>
      </c>
      <c r="Z1183" s="174">
        <f>S1183*R1183*K1183*EXP(-Definitions!$E$4*tidycapex!V1183)*U1183</f>
        <v>2455600</v>
      </c>
      <c r="AA1183" s="174">
        <f>CEILING(Z1183/Definitions!$F$10,10)</f>
        <v>48150</v>
      </c>
      <c r="AB1183" s="176">
        <v>1</v>
      </c>
      <c r="AC1183" s="177" t="s">
        <v>247</v>
      </c>
      <c r="AD1183" s="177" t="s">
        <v>568</v>
      </c>
    </row>
    <row r="1184" spans="1:30" s="8" customFormat="1" ht="60" x14ac:dyDescent="0.25">
      <c r="A1184" s="170">
        <v>939</v>
      </c>
      <c r="B1184" s="171" t="s">
        <v>262</v>
      </c>
      <c r="C1184" s="171" t="s">
        <v>133</v>
      </c>
      <c r="D1184" s="172" t="s">
        <v>236</v>
      </c>
      <c r="E1184" s="171" t="s">
        <v>249</v>
      </c>
      <c r="F1184" s="171" t="s">
        <v>141</v>
      </c>
      <c r="G1184" s="171" t="s">
        <v>578</v>
      </c>
      <c r="H1184" s="171" t="s">
        <v>257</v>
      </c>
      <c r="I1184" s="171" t="s">
        <v>141</v>
      </c>
      <c r="J1184" s="173">
        <v>2008</v>
      </c>
      <c r="K1184" s="174">
        <v>11430</v>
      </c>
      <c r="L1184" s="211"/>
      <c r="M1184" s="173" t="s">
        <v>139</v>
      </c>
      <c r="N1184" s="173">
        <v>2</v>
      </c>
      <c r="O1184" s="173">
        <v>1</v>
      </c>
      <c r="P1184" s="173">
        <v>0</v>
      </c>
      <c r="Q1184" s="173">
        <v>2</v>
      </c>
      <c r="R1184" s="173">
        <v>1</v>
      </c>
      <c r="S1184" s="175">
        <v>4000</v>
      </c>
      <c r="T1184" s="173">
        <v>0</v>
      </c>
      <c r="U1184" s="173">
        <v>0.25</v>
      </c>
      <c r="V1184" s="173">
        <v>0</v>
      </c>
      <c r="W1184" s="211"/>
      <c r="X1184" s="173">
        <v>1</v>
      </c>
      <c r="Y1184" s="175">
        <v>662310</v>
      </c>
      <c r="Z1184" s="174">
        <f>S1184*R1184*K1184*EXP(-Definitions!$E$4*tidycapex!V1184)*U1184</f>
        <v>11430000</v>
      </c>
      <c r="AA1184" s="174">
        <f>CEILING(Z1184/Definitions!$F$10,10)</f>
        <v>224120</v>
      </c>
      <c r="AB1184" s="176">
        <v>2</v>
      </c>
      <c r="AC1184" s="177" t="s">
        <v>467</v>
      </c>
      <c r="AD1184" s="177" t="s">
        <v>264</v>
      </c>
    </row>
    <row r="1185" spans="1:30" s="8" customFormat="1" ht="24" x14ac:dyDescent="0.25">
      <c r="A1185" s="170">
        <v>940</v>
      </c>
      <c r="B1185" s="171" t="s">
        <v>368</v>
      </c>
      <c r="C1185" s="171" t="s">
        <v>133</v>
      </c>
      <c r="D1185" s="172" t="s">
        <v>236</v>
      </c>
      <c r="E1185" s="171" t="s">
        <v>249</v>
      </c>
      <c r="F1185" s="171" t="s">
        <v>141</v>
      </c>
      <c r="G1185" s="171" t="s">
        <v>226</v>
      </c>
      <c r="H1185" s="171" t="s">
        <v>226</v>
      </c>
      <c r="I1185" s="171" t="s">
        <v>141</v>
      </c>
      <c r="J1185" s="173">
        <v>2008</v>
      </c>
      <c r="K1185" s="174">
        <v>11430</v>
      </c>
      <c r="L1185" s="211"/>
      <c r="M1185" s="173" t="s">
        <v>139</v>
      </c>
      <c r="N1185" s="173">
        <v>3</v>
      </c>
      <c r="O1185" s="173">
        <v>1</v>
      </c>
      <c r="P1185" s="173">
        <v>1</v>
      </c>
      <c r="Q1185" s="173">
        <v>5</v>
      </c>
      <c r="R1185" s="173">
        <v>0.01</v>
      </c>
      <c r="S1185" s="175">
        <v>2000</v>
      </c>
      <c r="T1185" s="173">
        <v>25</v>
      </c>
      <c r="U1185" s="173">
        <v>1</v>
      </c>
      <c r="V1185" s="173">
        <v>0</v>
      </c>
      <c r="W1185" s="211"/>
      <c r="X1185" s="173">
        <v>0</v>
      </c>
      <c r="Y1185" s="175">
        <v>0</v>
      </c>
      <c r="Z1185" s="174">
        <f>S1185*R1185*K1185*EXP(-Definitions!$E$4*tidycapex!V1185)*U1185</f>
        <v>228600</v>
      </c>
      <c r="AA1185" s="174">
        <f>CEILING(Z1185/Definitions!$F$10,10)</f>
        <v>4490</v>
      </c>
      <c r="AB1185" s="176">
        <v>1</v>
      </c>
      <c r="AC1185" s="177" t="s">
        <v>600</v>
      </c>
      <c r="AD1185" s="177" t="s">
        <v>601</v>
      </c>
    </row>
    <row r="1186" spans="1:30" s="8" customFormat="1" ht="48" x14ac:dyDescent="0.25">
      <c r="A1186" s="170">
        <v>940</v>
      </c>
      <c r="B1186" s="171" t="s">
        <v>368</v>
      </c>
      <c r="C1186" s="171" t="s">
        <v>133</v>
      </c>
      <c r="D1186" s="172" t="s">
        <v>236</v>
      </c>
      <c r="E1186" s="171" t="s">
        <v>249</v>
      </c>
      <c r="F1186" s="171" t="s">
        <v>141</v>
      </c>
      <c r="G1186" s="171" t="s">
        <v>226</v>
      </c>
      <c r="H1186" s="171" t="s">
        <v>226</v>
      </c>
      <c r="I1186" s="171" t="s">
        <v>141</v>
      </c>
      <c r="J1186" s="173">
        <v>2008</v>
      </c>
      <c r="K1186" s="174">
        <v>11430</v>
      </c>
      <c r="L1186" s="211"/>
      <c r="M1186" s="173" t="s">
        <v>139</v>
      </c>
      <c r="N1186" s="173">
        <v>0</v>
      </c>
      <c r="O1186" s="173">
        <v>1</v>
      </c>
      <c r="P1186" s="173">
        <v>1</v>
      </c>
      <c r="Q1186" s="173">
        <v>8</v>
      </c>
      <c r="R1186" s="173">
        <v>0.2</v>
      </c>
      <c r="S1186" s="175">
        <v>2000</v>
      </c>
      <c r="T1186" s="173">
        <v>25</v>
      </c>
      <c r="U1186" s="173">
        <v>1</v>
      </c>
      <c r="V1186" s="173">
        <v>11</v>
      </c>
      <c r="W1186" s="211"/>
      <c r="X1186" s="173">
        <v>1</v>
      </c>
      <c r="Y1186" s="175">
        <v>110390</v>
      </c>
      <c r="Z1186" s="174">
        <f>S1186*R1186*K1186*EXP(-Definitions!$E$4*tidycapex!V1186)*U1186</f>
        <v>4572000</v>
      </c>
      <c r="AA1186" s="174">
        <f>CEILING(Z1186/Definitions!$F$10,10)</f>
        <v>89650</v>
      </c>
      <c r="AB1186" s="176">
        <v>1</v>
      </c>
      <c r="AC1186" s="177" t="s">
        <v>576</v>
      </c>
      <c r="AD1186" s="177" t="s">
        <v>577</v>
      </c>
    </row>
    <row r="1187" spans="1:30" s="8" customFormat="1" ht="48" x14ac:dyDescent="0.25">
      <c r="A1187" s="170">
        <v>941</v>
      </c>
      <c r="B1187" s="171" t="s">
        <v>248</v>
      </c>
      <c r="C1187" s="171" t="s">
        <v>133</v>
      </c>
      <c r="D1187" s="172" t="s">
        <v>236</v>
      </c>
      <c r="E1187" s="171" t="s">
        <v>249</v>
      </c>
      <c r="F1187" s="171" t="s">
        <v>141</v>
      </c>
      <c r="G1187" s="171" t="s">
        <v>217</v>
      </c>
      <c r="H1187" s="171" t="s">
        <v>218</v>
      </c>
      <c r="I1187" s="171" t="s">
        <v>141</v>
      </c>
      <c r="J1187" s="173">
        <v>2008</v>
      </c>
      <c r="K1187" s="174">
        <v>1</v>
      </c>
      <c r="L1187" s="211"/>
      <c r="M1187" s="173" t="s">
        <v>236</v>
      </c>
      <c r="N1187" s="173">
        <v>0</v>
      </c>
      <c r="O1187" s="173">
        <v>1</v>
      </c>
      <c r="P1187" s="173">
        <v>1</v>
      </c>
      <c r="Q1187" s="173">
        <v>8</v>
      </c>
      <c r="R1187" s="173">
        <v>1</v>
      </c>
      <c r="S1187" s="175">
        <v>1577940</v>
      </c>
      <c r="T1187" s="173">
        <v>25</v>
      </c>
      <c r="U1187" s="173">
        <v>0</v>
      </c>
      <c r="V1187" s="173">
        <v>11</v>
      </c>
      <c r="W1187" s="211"/>
      <c r="X1187" s="173">
        <v>1</v>
      </c>
      <c r="Y1187" s="175">
        <v>30940</v>
      </c>
      <c r="Z1187" s="174">
        <f>S1187*R1187*K1187*EXP(-Definitions!$E$4*tidycapex!V1187)*U1187</f>
        <v>0</v>
      </c>
      <c r="AA1187" s="174">
        <f>CEILING(Z1187/Definitions!$F$10,10)</f>
        <v>0</v>
      </c>
      <c r="AB1187" s="176">
        <v>0</v>
      </c>
      <c r="AC1187" s="177" t="s">
        <v>271</v>
      </c>
      <c r="AD1187" s="177" t="s">
        <v>573</v>
      </c>
    </row>
    <row r="1188" spans="1:30" s="8" customFormat="1" ht="72" x14ac:dyDescent="0.25">
      <c r="A1188" s="170">
        <v>942</v>
      </c>
      <c r="B1188" s="171" t="s">
        <v>702</v>
      </c>
      <c r="C1188" s="171" t="s">
        <v>133</v>
      </c>
      <c r="D1188" s="172" t="s">
        <v>236</v>
      </c>
      <c r="E1188" s="171" t="s">
        <v>249</v>
      </c>
      <c r="F1188" s="171" t="s">
        <v>141</v>
      </c>
      <c r="G1188" s="171" t="s">
        <v>265</v>
      </c>
      <c r="H1188" s="171" t="s">
        <v>266</v>
      </c>
      <c r="I1188" s="171" t="s">
        <v>141</v>
      </c>
      <c r="J1188" s="173">
        <v>2008</v>
      </c>
      <c r="K1188" s="174">
        <v>1</v>
      </c>
      <c r="L1188" s="211"/>
      <c r="M1188" s="173" t="s">
        <v>236</v>
      </c>
      <c r="N1188" s="173">
        <v>0</v>
      </c>
      <c r="O1188" s="173">
        <v>1</v>
      </c>
      <c r="P1188" s="173">
        <v>1</v>
      </c>
      <c r="Q1188" s="173">
        <v>5</v>
      </c>
      <c r="R1188" s="173">
        <v>1</v>
      </c>
      <c r="S1188" s="175">
        <v>2632500</v>
      </c>
      <c r="T1188" s="173">
        <v>25</v>
      </c>
      <c r="U1188" s="173">
        <v>0</v>
      </c>
      <c r="V1188" s="173">
        <v>2</v>
      </c>
      <c r="W1188" s="211"/>
      <c r="X1188" s="173">
        <v>1</v>
      </c>
      <c r="Y1188" s="175">
        <v>540300</v>
      </c>
      <c r="Z1188" s="174">
        <f>S1188*R1188*K1188*EXP(-Definitions!$E$4*tidycapex!V1188)*U1188</f>
        <v>0</v>
      </c>
      <c r="AA1188" s="174">
        <f>CEILING(Z1188/Definitions!$F$10,10)</f>
        <v>0</v>
      </c>
      <c r="AB1188" s="176">
        <v>2</v>
      </c>
      <c r="AC1188" s="177" t="s">
        <v>267</v>
      </c>
      <c r="AD1188" s="177" t="s">
        <v>268</v>
      </c>
    </row>
    <row r="1189" spans="1:30" s="9" customFormat="1" ht="72" x14ac:dyDescent="0.25">
      <c r="A1189" s="170">
        <v>942</v>
      </c>
      <c r="B1189" s="171" t="s">
        <v>702</v>
      </c>
      <c r="C1189" s="171" t="s">
        <v>133</v>
      </c>
      <c r="D1189" s="172" t="s">
        <v>236</v>
      </c>
      <c r="E1189" s="171" t="s">
        <v>249</v>
      </c>
      <c r="F1189" s="171" t="s">
        <v>141</v>
      </c>
      <c r="G1189" s="171" t="s">
        <v>265</v>
      </c>
      <c r="H1189" s="171" t="s">
        <v>266</v>
      </c>
      <c r="I1189" s="171" t="s">
        <v>141</v>
      </c>
      <c r="J1189" s="173">
        <v>2008</v>
      </c>
      <c r="K1189" s="174">
        <v>1</v>
      </c>
      <c r="L1189" s="211"/>
      <c r="M1189" s="173" t="s">
        <v>236</v>
      </c>
      <c r="N1189" s="173">
        <v>0</v>
      </c>
      <c r="O1189" s="173">
        <v>1</v>
      </c>
      <c r="P1189" s="173">
        <v>1</v>
      </c>
      <c r="Q1189" s="173">
        <v>5</v>
      </c>
      <c r="R1189" s="173">
        <v>1</v>
      </c>
      <c r="S1189" s="175">
        <v>2632500</v>
      </c>
      <c r="T1189" s="173">
        <v>25</v>
      </c>
      <c r="U1189" s="173">
        <v>1</v>
      </c>
      <c r="V1189" s="173">
        <v>0</v>
      </c>
      <c r="W1189" s="211"/>
      <c r="X1189" s="173">
        <v>1</v>
      </c>
      <c r="Y1189" s="175"/>
      <c r="Z1189" s="174">
        <f>S1189*R1189*K1189*EXP(-Definitions!$E$4*tidycapex!V1189)*U1189</f>
        <v>2632500</v>
      </c>
      <c r="AA1189" s="174">
        <f>CEILING(Z1189/Definitions!$F$10,10)</f>
        <v>51620</v>
      </c>
      <c r="AB1189" s="176">
        <v>2</v>
      </c>
      <c r="AC1189" s="177" t="s">
        <v>267</v>
      </c>
      <c r="AD1189" s="177" t="s">
        <v>268</v>
      </c>
    </row>
    <row r="1190" spans="1:30" s="9" customFormat="1" ht="72" x14ac:dyDescent="0.25">
      <c r="A1190" s="170">
        <v>943</v>
      </c>
      <c r="B1190" s="171" t="s">
        <v>269</v>
      </c>
      <c r="C1190" s="171" t="s">
        <v>133</v>
      </c>
      <c r="D1190" s="172" t="s">
        <v>236</v>
      </c>
      <c r="E1190" s="171" t="s">
        <v>249</v>
      </c>
      <c r="F1190" s="171" t="s">
        <v>141</v>
      </c>
      <c r="G1190" s="171" t="s">
        <v>364</v>
      </c>
      <c r="H1190" s="171" t="s">
        <v>364</v>
      </c>
      <c r="I1190" s="171" t="s">
        <v>141</v>
      </c>
      <c r="J1190" s="173">
        <v>2008</v>
      </c>
      <c r="K1190" s="174">
        <v>1</v>
      </c>
      <c r="L1190" s="211"/>
      <c r="M1190" s="173" t="s">
        <v>236</v>
      </c>
      <c r="N1190" s="173">
        <v>3</v>
      </c>
      <c r="O1190" s="173">
        <v>1</v>
      </c>
      <c r="P1190" s="173">
        <v>1</v>
      </c>
      <c r="Q1190" s="173">
        <v>5</v>
      </c>
      <c r="R1190" s="173">
        <v>1</v>
      </c>
      <c r="S1190" s="175">
        <v>1165900</v>
      </c>
      <c r="T1190" s="173">
        <v>0</v>
      </c>
      <c r="U1190" s="173">
        <v>1</v>
      </c>
      <c r="V1190" s="173">
        <v>0</v>
      </c>
      <c r="W1190" s="211"/>
      <c r="X1190" s="173">
        <v>1</v>
      </c>
      <c r="Y1190" s="175">
        <v>16400</v>
      </c>
      <c r="Z1190" s="174">
        <f>S1190*R1190*K1190*EXP(-Definitions!$E$4*tidycapex!V1190)*U1190</f>
        <v>1165900</v>
      </c>
      <c r="AA1190" s="174">
        <f>CEILING(Z1190/Definitions!$F$10,10)</f>
        <v>22870</v>
      </c>
      <c r="AB1190" s="176">
        <v>1</v>
      </c>
      <c r="AC1190" s="177" t="s">
        <v>413</v>
      </c>
      <c r="AD1190" s="177" t="s">
        <v>414</v>
      </c>
    </row>
    <row r="1191" spans="1:30" s="9" customFormat="1" ht="24" x14ac:dyDescent="0.25">
      <c r="A1191" s="170">
        <v>944</v>
      </c>
      <c r="B1191" s="171" t="s">
        <v>238</v>
      </c>
      <c r="C1191" s="171" t="s">
        <v>133</v>
      </c>
      <c r="D1191" s="172" t="s">
        <v>236</v>
      </c>
      <c r="E1191" s="171" t="s">
        <v>249</v>
      </c>
      <c r="F1191" s="171" t="s">
        <v>141</v>
      </c>
      <c r="G1191" s="171" t="s">
        <v>239</v>
      </c>
      <c r="H1191" s="171" t="s">
        <v>524</v>
      </c>
      <c r="I1191" s="171" t="s">
        <v>141</v>
      </c>
      <c r="J1191" s="173">
        <v>2008</v>
      </c>
      <c r="K1191" s="174">
        <v>1</v>
      </c>
      <c r="L1191" s="211"/>
      <c r="M1191" s="173" t="s">
        <v>236</v>
      </c>
      <c r="N1191" s="173">
        <v>0</v>
      </c>
      <c r="O1191" s="173">
        <v>1</v>
      </c>
      <c r="P1191" s="173">
        <v>1</v>
      </c>
      <c r="Q1191" s="173">
        <v>9</v>
      </c>
      <c r="R1191" s="173">
        <v>1</v>
      </c>
      <c r="S1191" s="175">
        <v>1545700</v>
      </c>
      <c r="T1191" s="173">
        <v>0</v>
      </c>
      <c r="U1191" s="173">
        <v>1</v>
      </c>
      <c r="V1191" s="173">
        <v>0</v>
      </c>
      <c r="W1191" s="211"/>
      <c r="X1191" s="173">
        <v>0</v>
      </c>
      <c r="Y1191" s="175">
        <v>0</v>
      </c>
      <c r="Z1191" s="174">
        <f>S1191*R1191*K1191*EXP(-Definitions!$E$4*tidycapex!V1191)*U1191</f>
        <v>1545700</v>
      </c>
      <c r="AA1191" s="174">
        <f>CEILING(Z1191/Definitions!$F$10,10)</f>
        <v>30310</v>
      </c>
      <c r="AB1191" s="176">
        <v>1</v>
      </c>
      <c r="AC1191" s="177" t="s">
        <v>240</v>
      </c>
      <c r="AD1191" s="177" t="s">
        <v>241</v>
      </c>
    </row>
    <row r="1192" spans="1:30" s="9" customFormat="1" ht="36" x14ac:dyDescent="0.25">
      <c r="A1192" s="170">
        <v>945</v>
      </c>
      <c r="B1192" s="171" t="s">
        <v>242</v>
      </c>
      <c r="C1192" s="171" t="s">
        <v>133</v>
      </c>
      <c r="D1192" s="172" t="s">
        <v>236</v>
      </c>
      <c r="E1192" s="171" t="s">
        <v>249</v>
      </c>
      <c r="F1192" s="171" t="s">
        <v>141</v>
      </c>
      <c r="G1192" s="171" t="s">
        <v>243</v>
      </c>
      <c r="H1192" s="171" t="s">
        <v>524</v>
      </c>
      <c r="I1192" s="171" t="s">
        <v>141</v>
      </c>
      <c r="J1192" s="173">
        <v>2008</v>
      </c>
      <c r="K1192" s="174">
        <v>1</v>
      </c>
      <c r="L1192" s="174"/>
      <c r="M1192" s="173" t="s">
        <v>236</v>
      </c>
      <c r="N1192" s="173">
        <v>0</v>
      </c>
      <c r="O1192" s="173">
        <v>1</v>
      </c>
      <c r="P1192" s="173">
        <v>1</v>
      </c>
      <c r="Q1192" s="173">
        <v>5</v>
      </c>
      <c r="R1192" s="173">
        <v>1</v>
      </c>
      <c r="S1192" s="175">
        <v>1700300</v>
      </c>
      <c r="T1192" s="173">
        <v>0</v>
      </c>
      <c r="U1192" s="173">
        <v>1</v>
      </c>
      <c r="V1192" s="173">
        <v>0</v>
      </c>
      <c r="W1192" s="173"/>
      <c r="X1192" s="173">
        <v>0</v>
      </c>
      <c r="Y1192" s="175">
        <v>0</v>
      </c>
      <c r="Z1192" s="174">
        <f>S1192*R1192*K1192*EXP(-Definitions!$E$4*tidycapex!V1192)*U1192</f>
        <v>1700300</v>
      </c>
      <c r="AA1192" s="174">
        <f>CEILING(Z1192/Definitions!$F$10,10)</f>
        <v>33340</v>
      </c>
      <c r="AB1192" s="176">
        <v>1</v>
      </c>
      <c r="AC1192" s="177" t="s">
        <v>244</v>
      </c>
      <c r="AD1192" s="177" t="s">
        <v>567</v>
      </c>
    </row>
    <row r="1193" spans="1:30" s="9" customFormat="1" ht="48" x14ac:dyDescent="0.25">
      <c r="A1193" s="170">
        <v>946</v>
      </c>
      <c r="B1193" s="171" t="s">
        <v>245</v>
      </c>
      <c r="C1193" s="171" t="s">
        <v>133</v>
      </c>
      <c r="D1193" s="172" t="s">
        <v>236</v>
      </c>
      <c r="E1193" s="171" t="s">
        <v>249</v>
      </c>
      <c r="F1193" s="171" t="s">
        <v>141</v>
      </c>
      <c r="G1193" s="171" t="s">
        <v>246</v>
      </c>
      <c r="H1193" s="171" t="s">
        <v>524</v>
      </c>
      <c r="I1193" s="171" t="s">
        <v>141</v>
      </c>
      <c r="J1193" s="173">
        <v>2008</v>
      </c>
      <c r="K1193" s="174">
        <v>1</v>
      </c>
      <c r="L1193" s="174"/>
      <c r="M1193" s="173" t="s">
        <v>236</v>
      </c>
      <c r="N1193" s="173">
        <v>0</v>
      </c>
      <c r="O1193" s="173">
        <v>1</v>
      </c>
      <c r="P1193" s="173">
        <v>1</v>
      </c>
      <c r="Q1193" s="173">
        <v>9</v>
      </c>
      <c r="R1193" s="173">
        <v>1</v>
      </c>
      <c r="S1193" s="175">
        <v>935200</v>
      </c>
      <c r="T1193" s="173">
        <v>0</v>
      </c>
      <c r="U1193" s="173">
        <v>1</v>
      </c>
      <c r="V1193" s="173">
        <v>0</v>
      </c>
      <c r="W1193" s="173"/>
      <c r="X1193" s="173">
        <v>0</v>
      </c>
      <c r="Y1193" s="175">
        <v>0</v>
      </c>
      <c r="Z1193" s="174">
        <f>S1193*R1193*K1193*EXP(-Definitions!$E$4*tidycapex!V1193)*U1193</f>
        <v>935200</v>
      </c>
      <c r="AA1193" s="174">
        <f>CEILING(Z1193/Definitions!$F$10,10)</f>
        <v>18340</v>
      </c>
      <c r="AB1193" s="176">
        <v>1</v>
      </c>
      <c r="AC1193" s="177" t="s">
        <v>247</v>
      </c>
      <c r="AD1193" s="177" t="s">
        <v>568</v>
      </c>
    </row>
    <row r="1194" spans="1:30" s="8" customFormat="1" ht="60" x14ac:dyDescent="0.25">
      <c r="A1194" s="170">
        <v>947</v>
      </c>
      <c r="B1194" s="171" t="s">
        <v>262</v>
      </c>
      <c r="C1194" s="171" t="s">
        <v>136</v>
      </c>
      <c r="D1194" s="172" t="s">
        <v>236</v>
      </c>
      <c r="E1194" s="171" t="s">
        <v>249</v>
      </c>
      <c r="F1194" s="171" t="s">
        <v>138</v>
      </c>
      <c r="G1194" s="171" t="s">
        <v>578</v>
      </c>
      <c r="H1194" s="171" t="s">
        <v>257</v>
      </c>
      <c r="I1194" s="171" t="s">
        <v>138</v>
      </c>
      <c r="J1194" s="173">
        <v>2009</v>
      </c>
      <c r="K1194" s="174">
        <v>10600</v>
      </c>
      <c r="L1194" s="174"/>
      <c r="M1194" s="173" t="s">
        <v>139</v>
      </c>
      <c r="N1194" s="173">
        <v>2</v>
      </c>
      <c r="O1194" s="173">
        <v>1</v>
      </c>
      <c r="P1194" s="173">
        <v>0</v>
      </c>
      <c r="Q1194" s="173">
        <v>2</v>
      </c>
      <c r="R1194" s="173">
        <v>1</v>
      </c>
      <c r="S1194" s="175">
        <v>4000</v>
      </c>
      <c r="T1194" s="173">
        <v>0</v>
      </c>
      <c r="U1194" s="173">
        <v>0.25</v>
      </c>
      <c r="V1194" s="173">
        <v>0</v>
      </c>
      <c r="W1194" s="173"/>
      <c r="X1194" s="173">
        <v>1</v>
      </c>
      <c r="Y1194" s="175">
        <v>329870</v>
      </c>
      <c r="Z1194" s="174">
        <f>S1194*R1194*K1194*EXP(-Definitions!$E$4*tidycapex!V1194)*U1194</f>
        <v>10600000</v>
      </c>
      <c r="AA1194" s="174">
        <f>CEILING(Z1194/Definitions!$F$10,10)</f>
        <v>207850</v>
      </c>
      <c r="AB1194" s="176">
        <v>2</v>
      </c>
      <c r="AC1194" s="177" t="s">
        <v>410</v>
      </c>
      <c r="AD1194" s="177" t="s">
        <v>264</v>
      </c>
    </row>
    <row r="1195" spans="1:30" s="8" customFormat="1" ht="24" x14ac:dyDescent="0.25">
      <c r="A1195" s="170">
        <v>948</v>
      </c>
      <c r="B1195" s="171" t="s">
        <v>368</v>
      </c>
      <c r="C1195" s="171" t="s">
        <v>136</v>
      </c>
      <c r="D1195" s="172" t="s">
        <v>236</v>
      </c>
      <c r="E1195" s="171" t="s">
        <v>249</v>
      </c>
      <c r="F1195" s="171" t="s">
        <v>138</v>
      </c>
      <c r="G1195" s="171" t="s">
        <v>226</v>
      </c>
      <c r="H1195" s="171" t="s">
        <v>226</v>
      </c>
      <c r="I1195" s="171" t="s">
        <v>138</v>
      </c>
      <c r="J1195" s="173">
        <v>2009</v>
      </c>
      <c r="K1195" s="174">
        <v>10600</v>
      </c>
      <c r="L1195" s="174"/>
      <c r="M1195" s="173" t="s">
        <v>139</v>
      </c>
      <c r="N1195" s="173">
        <v>3</v>
      </c>
      <c r="O1195" s="173">
        <v>1</v>
      </c>
      <c r="P1195" s="173">
        <v>1</v>
      </c>
      <c r="Q1195" s="173">
        <v>5</v>
      </c>
      <c r="R1195" s="173">
        <v>0.03</v>
      </c>
      <c r="S1195" s="175">
        <v>2000</v>
      </c>
      <c r="T1195" s="173">
        <v>25</v>
      </c>
      <c r="U1195" s="173">
        <v>1</v>
      </c>
      <c r="V1195" s="173">
        <v>0</v>
      </c>
      <c r="W1195" s="173"/>
      <c r="X1195" s="173">
        <v>0</v>
      </c>
      <c r="Y1195" s="175">
        <v>0</v>
      </c>
      <c r="Z1195" s="174">
        <f>S1195*R1195*K1195*EXP(-Definitions!$E$4*tidycapex!V1195)*U1195</f>
        <v>636000</v>
      </c>
      <c r="AA1195" s="174">
        <f>CEILING(Z1195/Definitions!$F$10,10)</f>
        <v>12480</v>
      </c>
      <c r="AB1195" s="176">
        <v>1</v>
      </c>
      <c r="AC1195" s="177" t="s">
        <v>600</v>
      </c>
      <c r="AD1195" s="177" t="s">
        <v>601</v>
      </c>
    </row>
    <row r="1196" spans="1:30" s="8" customFormat="1" ht="48" x14ac:dyDescent="0.25">
      <c r="A1196" s="170">
        <v>948</v>
      </c>
      <c r="B1196" s="171" t="s">
        <v>368</v>
      </c>
      <c r="C1196" s="171" t="s">
        <v>136</v>
      </c>
      <c r="D1196" s="172" t="s">
        <v>236</v>
      </c>
      <c r="E1196" s="171" t="s">
        <v>249</v>
      </c>
      <c r="F1196" s="171" t="s">
        <v>138</v>
      </c>
      <c r="G1196" s="171" t="s">
        <v>226</v>
      </c>
      <c r="H1196" s="171" t="s">
        <v>226</v>
      </c>
      <c r="I1196" s="171" t="s">
        <v>138</v>
      </c>
      <c r="J1196" s="173">
        <v>2009</v>
      </c>
      <c r="K1196" s="174">
        <v>10600</v>
      </c>
      <c r="L1196" s="211"/>
      <c r="M1196" s="173" t="s">
        <v>139</v>
      </c>
      <c r="N1196" s="173">
        <v>0</v>
      </c>
      <c r="O1196" s="173">
        <v>1</v>
      </c>
      <c r="P1196" s="173">
        <v>1</v>
      </c>
      <c r="Q1196" s="173">
        <v>8</v>
      </c>
      <c r="R1196" s="173">
        <v>0.3</v>
      </c>
      <c r="S1196" s="175">
        <v>2000</v>
      </c>
      <c r="T1196" s="173">
        <v>25</v>
      </c>
      <c r="U1196" s="173">
        <v>1</v>
      </c>
      <c r="V1196" s="173">
        <v>14</v>
      </c>
      <c r="W1196" s="211"/>
      <c r="X1196" s="173">
        <v>1</v>
      </c>
      <c r="Y1196" s="175">
        <v>54890</v>
      </c>
      <c r="Z1196" s="174">
        <f>S1196*R1196*K1196*EXP(-Definitions!$E$4*tidycapex!V1196)*U1196</f>
        <v>6360000</v>
      </c>
      <c r="AA1196" s="174">
        <f>CEILING(Z1196/Definitions!$F$10,10)</f>
        <v>124710</v>
      </c>
      <c r="AB1196" s="176">
        <v>1</v>
      </c>
      <c r="AC1196" s="177" t="s">
        <v>576</v>
      </c>
      <c r="AD1196" s="177" t="s">
        <v>577</v>
      </c>
    </row>
    <row r="1197" spans="1:30" s="8" customFormat="1" ht="48" x14ac:dyDescent="0.25">
      <c r="A1197" s="170">
        <v>949</v>
      </c>
      <c r="B1197" s="171" t="s">
        <v>248</v>
      </c>
      <c r="C1197" s="171" t="s">
        <v>136</v>
      </c>
      <c r="D1197" s="172" t="s">
        <v>236</v>
      </c>
      <c r="E1197" s="171" t="s">
        <v>249</v>
      </c>
      <c r="F1197" s="171" t="s">
        <v>138</v>
      </c>
      <c r="G1197" s="171" t="s">
        <v>217</v>
      </c>
      <c r="H1197" s="171" t="s">
        <v>218</v>
      </c>
      <c r="I1197" s="171" t="s">
        <v>138</v>
      </c>
      <c r="J1197" s="173">
        <v>2009</v>
      </c>
      <c r="K1197" s="174">
        <v>1</v>
      </c>
      <c r="L1197" s="211"/>
      <c r="M1197" s="173" t="s">
        <v>236</v>
      </c>
      <c r="N1197" s="173">
        <v>0</v>
      </c>
      <c r="O1197" s="173">
        <v>1</v>
      </c>
      <c r="P1197" s="173">
        <v>1</v>
      </c>
      <c r="Q1197" s="173">
        <v>8</v>
      </c>
      <c r="R1197" s="173">
        <v>1</v>
      </c>
      <c r="S1197" s="175">
        <v>1577940</v>
      </c>
      <c r="T1197" s="173">
        <v>25</v>
      </c>
      <c r="U1197" s="173">
        <v>0</v>
      </c>
      <c r="V1197" s="173">
        <v>14</v>
      </c>
      <c r="W1197" s="211"/>
      <c r="X1197" s="173">
        <v>1</v>
      </c>
      <c r="Y1197" s="175">
        <v>15470</v>
      </c>
      <c r="Z1197" s="174">
        <f>S1197*R1197*K1197*EXP(-Definitions!$E$4*tidycapex!V1197)*U1197</f>
        <v>0</v>
      </c>
      <c r="AA1197" s="174">
        <f>CEILING(Z1197/Definitions!$F$10,10)</f>
        <v>0</v>
      </c>
      <c r="AB1197" s="176">
        <v>0</v>
      </c>
      <c r="AC1197" s="177" t="s">
        <v>271</v>
      </c>
      <c r="AD1197" s="177" t="s">
        <v>573</v>
      </c>
    </row>
    <row r="1198" spans="1:30" s="8" customFormat="1" ht="72" x14ac:dyDescent="0.25">
      <c r="A1198" s="170">
        <v>950</v>
      </c>
      <c r="B1198" s="171" t="s">
        <v>702</v>
      </c>
      <c r="C1198" s="171" t="s">
        <v>136</v>
      </c>
      <c r="D1198" s="172" t="s">
        <v>236</v>
      </c>
      <c r="E1198" s="171" t="s">
        <v>249</v>
      </c>
      <c r="F1198" s="171" t="s">
        <v>138</v>
      </c>
      <c r="G1198" s="171" t="s">
        <v>265</v>
      </c>
      <c r="H1198" s="171" t="s">
        <v>266</v>
      </c>
      <c r="I1198" s="171" t="s">
        <v>138</v>
      </c>
      <c r="J1198" s="173">
        <v>2009</v>
      </c>
      <c r="K1198" s="174">
        <v>1</v>
      </c>
      <c r="L1198" s="211"/>
      <c r="M1198" s="173" t="s">
        <v>236</v>
      </c>
      <c r="N1198" s="173">
        <v>0</v>
      </c>
      <c r="O1198" s="173">
        <v>1</v>
      </c>
      <c r="P1198" s="173">
        <v>1</v>
      </c>
      <c r="Q1198" s="173">
        <v>5</v>
      </c>
      <c r="R1198" s="173">
        <v>1</v>
      </c>
      <c r="S1198" s="175">
        <v>2600000</v>
      </c>
      <c r="T1198" s="173">
        <v>25</v>
      </c>
      <c r="U1198" s="173">
        <v>0</v>
      </c>
      <c r="V1198" s="173">
        <v>2</v>
      </c>
      <c r="W1198" s="211"/>
      <c r="X1198" s="173">
        <v>1</v>
      </c>
      <c r="Y1198" s="175">
        <v>269490</v>
      </c>
      <c r="Z1198" s="174">
        <f>S1198*R1198*K1198*EXP(-Definitions!$E$4*tidycapex!V1198)*U1198</f>
        <v>0</v>
      </c>
      <c r="AA1198" s="174">
        <f>CEILING(Z1198/Definitions!$F$10,10)</f>
        <v>0</v>
      </c>
      <c r="AB1198" s="176">
        <v>2</v>
      </c>
      <c r="AC1198" s="177" t="s">
        <v>267</v>
      </c>
      <c r="AD1198" s="177" t="s">
        <v>268</v>
      </c>
    </row>
    <row r="1199" spans="1:30" s="9" customFormat="1" ht="72" x14ac:dyDescent="0.25">
      <c r="A1199" s="170">
        <v>950</v>
      </c>
      <c r="B1199" s="171" t="s">
        <v>702</v>
      </c>
      <c r="C1199" s="171" t="s">
        <v>136</v>
      </c>
      <c r="D1199" s="172" t="s">
        <v>236</v>
      </c>
      <c r="E1199" s="171" t="s">
        <v>249</v>
      </c>
      <c r="F1199" s="171" t="s">
        <v>138</v>
      </c>
      <c r="G1199" s="171" t="s">
        <v>265</v>
      </c>
      <c r="H1199" s="171" t="s">
        <v>266</v>
      </c>
      <c r="I1199" s="171" t="s">
        <v>138</v>
      </c>
      <c r="J1199" s="173">
        <v>2009</v>
      </c>
      <c r="K1199" s="174">
        <v>1</v>
      </c>
      <c r="L1199" s="211"/>
      <c r="M1199" s="173" t="s">
        <v>236</v>
      </c>
      <c r="N1199" s="173">
        <v>0</v>
      </c>
      <c r="O1199" s="173">
        <v>1</v>
      </c>
      <c r="P1199" s="173">
        <v>1</v>
      </c>
      <c r="Q1199" s="173">
        <v>5</v>
      </c>
      <c r="R1199" s="173">
        <v>1</v>
      </c>
      <c r="S1199" s="175">
        <v>2600000</v>
      </c>
      <c r="T1199" s="173">
        <v>25</v>
      </c>
      <c r="U1199" s="173">
        <v>1</v>
      </c>
      <c r="V1199" s="173">
        <v>0</v>
      </c>
      <c r="W1199" s="211"/>
      <c r="X1199" s="173">
        <v>1</v>
      </c>
      <c r="Y1199" s="175"/>
      <c r="Z1199" s="174">
        <f>S1199*R1199*K1199*EXP(-Definitions!$E$4*tidycapex!V1199)*U1199</f>
        <v>2600000</v>
      </c>
      <c r="AA1199" s="174">
        <f>CEILING(Z1199/Definitions!$F$10,10)</f>
        <v>50990</v>
      </c>
      <c r="AB1199" s="176">
        <v>2</v>
      </c>
      <c r="AC1199" s="177" t="s">
        <v>267</v>
      </c>
      <c r="AD1199" s="177" t="s">
        <v>268</v>
      </c>
    </row>
    <row r="1200" spans="1:30" s="9" customFormat="1" ht="72" x14ac:dyDescent="0.25">
      <c r="A1200" s="170">
        <v>951</v>
      </c>
      <c r="B1200" s="171" t="s">
        <v>269</v>
      </c>
      <c r="C1200" s="171" t="s">
        <v>136</v>
      </c>
      <c r="D1200" s="172" t="s">
        <v>236</v>
      </c>
      <c r="E1200" s="171" t="s">
        <v>249</v>
      </c>
      <c r="F1200" s="171" t="s">
        <v>138</v>
      </c>
      <c r="G1200" s="171" t="s">
        <v>364</v>
      </c>
      <c r="H1200" s="171" t="s">
        <v>364</v>
      </c>
      <c r="I1200" s="171" t="s">
        <v>138</v>
      </c>
      <c r="J1200" s="173">
        <v>2009</v>
      </c>
      <c r="K1200" s="174">
        <v>1</v>
      </c>
      <c r="L1200" s="211"/>
      <c r="M1200" s="173" t="s">
        <v>236</v>
      </c>
      <c r="N1200" s="173">
        <v>3</v>
      </c>
      <c r="O1200" s="173">
        <v>1</v>
      </c>
      <c r="P1200" s="173">
        <v>1</v>
      </c>
      <c r="Q1200" s="173">
        <v>5</v>
      </c>
      <c r="R1200" s="173">
        <v>1</v>
      </c>
      <c r="S1200" s="175">
        <v>1123600</v>
      </c>
      <c r="T1200" s="173">
        <v>0</v>
      </c>
      <c r="U1200" s="173">
        <v>1</v>
      </c>
      <c r="V1200" s="173">
        <v>0</v>
      </c>
      <c r="W1200" s="211"/>
      <c r="X1200" s="173">
        <v>0</v>
      </c>
      <c r="Y1200" s="175">
        <v>0</v>
      </c>
      <c r="Z1200" s="174">
        <f>S1200*R1200*K1200*EXP(-Definitions!$E$4*tidycapex!V1200)*U1200</f>
        <v>1123600</v>
      </c>
      <c r="AA1200" s="174">
        <f>CEILING(Z1200/Definitions!$F$10,10)</f>
        <v>22040</v>
      </c>
      <c r="AB1200" s="176">
        <v>1</v>
      </c>
      <c r="AC1200" s="177" t="s">
        <v>413</v>
      </c>
      <c r="AD1200" s="177" t="s">
        <v>414</v>
      </c>
    </row>
    <row r="1201" spans="1:30" s="9" customFormat="1" ht="24" x14ac:dyDescent="0.25">
      <c r="A1201" s="170">
        <v>952</v>
      </c>
      <c r="B1201" s="171" t="s">
        <v>238</v>
      </c>
      <c r="C1201" s="171" t="s">
        <v>136</v>
      </c>
      <c r="D1201" s="172" t="s">
        <v>236</v>
      </c>
      <c r="E1201" s="171" t="s">
        <v>249</v>
      </c>
      <c r="F1201" s="171" t="s">
        <v>138</v>
      </c>
      <c r="G1201" s="171" t="s">
        <v>239</v>
      </c>
      <c r="H1201" s="171" t="s">
        <v>524</v>
      </c>
      <c r="I1201" s="171" t="s">
        <v>138</v>
      </c>
      <c r="J1201" s="173">
        <v>2009</v>
      </c>
      <c r="K1201" s="174">
        <v>1</v>
      </c>
      <c r="L1201" s="211"/>
      <c r="M1201" s="173" t="s">
        <v>236</v>
      </c>
      <c r="N1201" s="173">
        <v>0</v>
      </c>
      <c r="O1201" s="173">
        <v>1</v>
      </c>
      <c r="P1201" s="173">
        <v>1</v>
      </c>
      <c r="Q1201" s="173">
        <v>9</v>
      </c>
      <c r="R1201" s="173">
        <v>1</v>
      </c>
      <c r="S1201" s="175">
        <v>1496000</v>
      </c>
      <c r="T1201" s="173">
        <v>0</v>
      </c>
      <c r="U1201" s="173">
        <v>1</v>
      </c>
      <c r="V1201" s="173">
        <v>0</v>
      </c>
      <c r="W1201" s="211"/>
      <c r="X1201" s="173">
        <v>0</v>
      </c>
      <c r="Y1201" s="175">
        <v>0</v>
      </c>
      <c r="Z1201" s="174">
        <f>S1201*R1201*K1201*EXP(-Definitions!$E$4*tidycapex!V1201)*U1201</f>
        <v>1496000</v>
      </c>
      <c r="AA1201" s="174">
        <f>CEILING(Z1201/Definitions!$F$10,10)</f>
        <v>29340</v>
      </c>
      <c r="AB1201" s="176">
        <v>1</v>
      </c>
      <c r="AC1201" s="177" t="s">
        <v>240</v>
      </c>
      <c r="AD1201" s="177" t="s">
        <v>241</v>
      </c>
    </row>
    <row r="1202" spans="1:30" s="8" customFormat="1" ht="36" x14ac:dyDescent="0.25">
      <c r="A1202" s="170">
        <v>953</v>
      </c>
      <c r="B1202" s="171" t="s">
        <v>242</v>
      </c>
      <c r="C1202" s="171" t="s">
        <v>136</v>
      </c>
      <c r="D1202" s="172" t="s">
        <v>236</v>
      </c>
      <c r="E1202" s="171" t="s">
        <v>249</v>
      </c>
      <c r="F1202" s="171" t="s">
        <v>138</v>
      </c>
      <c r="G1202" s="171" t="s">
        <v>243</v>
      </c>
      <c r="H1202" s="171" t="s">
        <v>524</v>
      </c>
      <c r="I1202" s="171" t="s">
        <v>138</v>
      </c>
      <c r="J1202" s="173">
        <v>2009</v>
      </c>
      <c r="K1202" s="174">
        <v>1</v>
      </c>
      <c r="L1202" s="211"/>
      <c r="M1202" s="173" t="s">
        <v>236</v>
      </c>
      <c r="N1202" s="173">
        <v>0</v>
      </c>
      <c r="O1202" s="173">
        <v>1</v>
      </c>
      <c r="P1202" s="173">
        <v>1</v>
      </c>
      <c r="Q1202" s="173">
        <v>5</v>
      </c>
      <c r="R1202" s="173">
        <v>1</v>
      </c>
      <c r="S1202" s="175">
        <v>1645600</v>
      </c>
      <c r="T1202" s="173">
        <v>0</v>
      </c>
      <c r="U1202" s="173">
        <v>1</v>
      </c>
      <c r="V1202" s="173">
        <v>0</v>
      </c>
      <c r="W1202" s="211"/>
      <c r="X1202" s="173">
        <v>0</v>
      </c>
      <c r="Y1202" s="175">
        <v>0</v>
      </c>
      <c r="Z1202" s="174">
        <f>S1202*R1202*K1202*EXP(-Definitions!$E$4*tidycapex!V1202)*U1202</f>
        <v>1645600</v>
      </c>
      <c r="AA1202" s="174">
        <f>CEILING(Z1202/Definitions!$F$10,10)</f>
        <v>32270</v>
      </c>
      <c r="AB1202" s="176">
        <v>1</v>
      </c>
      <c r="AC1202" s="177" t="s">
        <v>244</v>
      </c>
      <c r="AD1202" s="177" t="s">
        <v>567</v>
      </c>
    </row>
    <row r="1203" spans="1:30" s="8" customFormat="1" ht="48" x14ac:dyDescent="0.25">
      <c r="A1203" s="170">
        <v>954</v>
      </c>
      <c r="B1203" s="171" t="s">
        <v>245</v>
      </c>
      <c r="C1203" s="171" t="s">
        <v>136</v>
      </c>
      <c r="D1203" s="172" t="s">
        <v>236</v>
      </c>
      <c r="E1203" s="171" t="s">
        <v>249</v>
      </c>
      <c r="F1203" s="171" t="s">
        <v>138</v>
      </c>
      <c r="G1203" s="171" t="s">
        <v>246</v>
      </c>
      <c r="H1203" s="171" t="s">
        <v>524</v>
      </c>
      <c r="I1203" s="171" t="s">
        <v>138</v>
      </c>
      <c r="J1203" s="173">
        <v>2009</v>
      </c>
      <c r="K1203" s="174">
        <v>1</v>
      </c>
      <c r="L1203" s="211"/>
      <c r="M1203" s="173" t="s">
        <v>236</v>
      </c>
      <c r="N1203" s="173">
        <v>0</v>
      </c>
      <c r="O1203" s="173">
        <v>1</v>
      </c>
      <c r="P1203" s="173">
        <v>1</v>
      </c>
      <c r="Q1203" s="173">
        <v>9</v>
      </c>
      <c r="R1203" s="173">
        <v>1</v>
      </c>
      <c r="S1203" s="175">
        <v>905100</v>
      </c>
      <c r="T1203" s="173">
        <v>0</v>
      </c>
      <c r="U1203" s="173">
        <v>1</v>
      </c>
      <c r="V1203" s="173">
        <v>0</v>
      </c>
      <c r="W1203" s="211"/>
      <c r="X1203" s="173">
        <v>0</v>
      </c>
      <c r="Y1203" s="175">
        <v>0</v>
      </c>
      <c r="Z1203" s="174">
        <f>S1203*R1203*K1203*EXP(-Definitions!$E$4*tidycapex!V1203)*U1203</f>
        <v>905100</v>
      </c>
      <c r="AA1203" s="174">
        <f>CEILING(Z1203/Definitions!$F$10,10)</f>
        <v>17750</v>
      </c>
      <c r="AB1203" s="176">
        <v>1</v>
      </c>
      <c r="AC1203" s="177" t="s">
        <v>247</v>
      </c>
      <c r="AD1203" s="177" t="s">
        <v>568</v>
      </c>
    </row>
    <row r="1204" spans="1:30" s="8" customFormat="1" ht="36" x14ac:dyDescent="0.25">
      <c r="A1204" s="170">
        <v>955</v>
      </c>
      <c r="B1204" s="171" t="s">
        <v>468</v>
      </c>
      <c r="C1204" s="171" t="s">
        <v>103</v>
      </c>
      <c r="D1204" s="172" t="s">
        <v>236</v>
      </c>
      <c r="E1204" s="171" t="s">
        <v>249</v>
      </c>
      <c r="F1204" s="171" t="s">
        <v>141</v>
      </c>
      <c r="G1204" s="171" t="s">
        <v>469</v>
      </c>
      <c r="H1204" s="171" t="s">
        <v>257</v>
      </c>
      <c r="I1204" s="171" t="s">
        <v>141</v>
      </c>
      <c r="J1204" s="173">
        <v>2009</v>
      </c>
      <c r="K1204" s="174">
        <v>1</v>
      </c>
      <c r="L1204" s="174"/>
      <c r="M1204" s="173" t="s">
        <v>236</v>
      </c>
      <c r="N1204" s="173">
        <v>2</v>
      </c>
      <c r="O1204" s="173">
        <v>1</v>
      </c>
      <c r="P1204" s="173">
        <v>1</v>
      </c>
      <c r="Q1204" s="173">
        <v>2</v>
      </c>
      <c r="R1204" s="173">
        <v>1</v>
      </c>
      <c r="S1204" s="175">
        <v>2550000</v>
      </c>
      <c r="T1204" s="173">
        <v>0</v>
      </c>
      <c r="U1204" s="173">
        <v>1</v>
      </c>
      <c r="V1204" s="173">
        <v>0</v>
      </c>
      <c r="W1204" s="173"/>
      <c r="X1204" s="173">
        <v>1</v>
      </c>
      <c r="Y1204" s="175">
        <v>50000</v>
      </c>
      <c r="Z1204" s="174">
        <f>S1204*R1204*K1204*EXP(-Definitions!$E$4*tidycapex!V1204)*U1204</f>
        <v>2550000</v>
      </c>
      <c r="AA1204" s="174">
        <f>CEILING(Z1204/Definitions!$F$10,10)</f>
        <v>50000</v>
      </c>
      <c r="AB1204" s="176">
        <v>2</v>
      </c>
      <c r="AC1204" s="177" t="s">
        <v>638</v>
      </c>
      <c r="AD1204" s="177" t="s">
        <v>639</v>
      </c>
    </row>
    <row r="1205" spans="1:30" s="8" customFormat="1" ht="24" x14ac:dyDescent="0.25">
      <c r="A1205" s="170">
        <v>955</v>
      </c>
      <c r="B1205" s="171" t="s">
        <v>468</v>
      </c>
      <c r="C1205" s="171" t="s">
        <v>103</v>
      </c>
      <c r="D1205" s="172" t="s">
        <v>236</v>
      </c>
      <c r="E1205" s="171" t="s">
        <v>249</v>
      </c>
      <c r="F1205" s="171" t="s">
        <v>141</v>
      </c>
      <c r="G1205" s="171" t="s">
        <v>469</v>
      </c>
      <c r="H1205" s="171" t="s">
        <v>257</v>
      </c>
      <c r="I1205" s="171" t="s">
        <v>141</v>
      </c>
      <c r="J1205" s="173">
        <v>2009</v>
      </c>
      <c r="K1205" s="174">
        <v>1</v>
      </c>
      <c r="L1205" s="174"/>
      <c r="M1205" s="173" t="s">
        <v>236</v>
      </c>
      <c r="N1205" s="173">
        <v>2</v>
      </c>
      <c r="O1205" s="173">
        <v>1</v>
      </c>
      <c r="P1205" s="173">
        <v>1</v>
      </c>
      <c r="Q1205" s="173">
        <v>2</v>
      </c>
      <c r="R1205" s="173">
        <v>1</v>
      </c>
      <c r="S1205" s="175">
        <v>1530000</v>
      </c>
      <c r="T1205" s="173">
        <v>0</v>
      </c>
      <c r="U1205" s="173">
        <v>1</v>
      </c>
      <c r="V1205" s="173">
        <v>5</v>
      </c>
      <c r="W1205" s="173"/>
      <c r="X1205" s="173">
        <v>1</v>
      </c>
      <c r="Y1205" s="175">
        <v>30000</v>
      </c>
      <c r="Z1205" s="174">
        <f>S1205*R1205*K1205*EXP(-Definitions!$E$4*tidycapex!V1205)*U1205</f>
        <v>1530000</v>
      </c>
      <c r="AA1205" s="174">
        <f>CEILING(Z1205/Definitions!$F$10,10)</f>
        <v>30000</v>
      </c>
      <c r="AB1205" s="176">
        <v>2</v>
      </c>
      <c r="AC1205" s="177" t="s">
        <v>640</v>
      </c>
      <c r="AD1205" s="177" t="s">
        <v>640</v>
      </c>
    </row>
    <row r="1206" spans="1:30" s="8" customFormat="1" ht="72" x14ac:dyDescent="0.25">
      <c r="A1206" s="170">
        <v>956</v>
      </c>
      <c r="B1206" s="171" t="s">
        <v>269</v>
      </c>
      <c r="C1206" s="171" t="s">
        <v>103</v>
      </c>
      <c r="D1206" s="172" t="s">
        <v>236</v>
      </c>
      <c r="E1206" s="171" t="s">
        <v>249</v>
      </c>
      <c r="F1206" s="171" t="s">
        <v>141</v>
      </c>
      <c r="G1206" s="171" t="s">
        <v>364</v>
      </c>
      <c r="H1206" s="171" t="s">
        <v>364</v>
      </c>
      <c r="I1206" s="171" t="s">
        <v>141</v>
      </c>
      <c r="J1206" s="173">
        <v>2009</v>
      </c>
      <c r="K1206" s="174">
        <v>1</v>
      </c>
      <c r="L1206" s="174"/>
      <c r="M1206" s="173" t="s">
        <v>236</v>
      </c>
      <c r="N1206" s="173">
        <v>3</v>
      </c>
      <c r="O1206" s="173">
        <v>1</v>
      </c>
      <c r="P1206" s="173">
        <v>1</v>
      </c>
      <c r="Q1206" s="173">
        <v>5</v>
      </c>
      <c r="R1206" s="173">
        <v>1</v>
      </c>
      <c r="S1206" s="175">
        <v>255000</v>
      </c>
      <c r="T1206" s="173">
        <v>0</v>
      </c>
      <c r="U1206" s="173">
        <v>1</v>
      </c>
      <c r="V1206" s="173">
        <v>0</v>
      </c>
      <c r="W1206" s="173"/>
      <c r="X1206" s="173">
        <v>0</v>
      </c>
      <c r="Y1206" s="175">
        <v>0</v>
      </c>
      <c r="Z1206" s="174">
        <f>S1206*R1206*K1206*EXP(-Definitions!$E$4*tidycapex!V1206)*U1206</f>
        <v>255000</v>
      </c>
      <c r="AA1206" s="174">
        <f>CEILING(Z1206/Definitions!$F$10,10)</f>
        <v>5000</v>
      </c>
      <c r="AB1206" s="176">
        <v>1</v>
      </c>
      <c r="AC1206" s="177" t="s">
        <v>413</v>
      </c>
      <c r="AD1206" s="177" t="s">
        <v>414</v>
      </c>
    </row>
    <row r="1207" spans="1:30" s="9" customFormat="1" ht="24" x14ac:dyDescent="0.25">
      <c r="A1207" s="170">
        <v>957</v>
      </c>
      <c r="B1207" s="171" t="s">
        <v>238</v>
      </c>
      <c r="C1207" s="171" t="s">
        <v>103</v>
      </c>
      <c r="D1207" s="172" t="s">
        <v>236</v>
      </c>
      <c r="E1207" s="171" t="s">
        <v>249</v>
      </c>
      <c r="F1207" s="171" t="s">
        <v>141</v>
      </c>
      <c r="G1207" s="171" t="s">
        <v>239</v>
      </c>
      <c r="H1207" s="171" t="s">
        <v>524</v>
      </c>
      <c r="I1207" s="171" t="s">
        <v>141</v>
      </c>
      <c r="J1207" s="173">
        <v>2009</v>
      </c>
      <c r="K1207" s="174">
        <v>1</v>
      </c>
      <c r="L1207" s="174"/>
      <c r="M1207" s="173" t="s">
        <v>236</v>
      </c>
      <c r="N1207" s="173">
        <v>0</v>
      </c>
      <c r="O1207" s="173">
        <v>1</v>
      </c>
      <c r="P1207" s="173">
        <v>1</v>
      </c>
      <c r="Q1207" s="173">
        <v>9</v>
      </c>
      <c r="R1207" s="173">
        <v>1</v>
      </c>
      <c r="S1207" s="175">
        <v>433500</v>
      </c>
      <c r="T1207" s="173">
        <v>0</v>
      </c>
      <c r="U1207" s="173">
        <v>1</v>
      </c>
      <c r="V1207" s="173">
        <v>0</v>
      </c>
      <c r="W1207" s="173"/>
      <c r="X1207" s="173">
        <v>0</v>
      </c>
      <c r="Y1207" s="175">
        <v>0</v>
      </c>
      <c r="Z1207" s="174">
        <f>S1207*R1207*K1207*EXP(-Definitions!$E$4*tidycapex!V1207)*U1207</f>
        <v>433500</v>
      </c>
      <c r="AA1207" s="174">
        <f>CEILING(Z1207/Definitions!$F$10,10)</f>
        <v>8500</v>
      </c>
      <c r="AB1207" s="176">
        <v>1</v>
      </c>
      <c r="AC1207" s="177" t="s">
        <v>240</v>
      </c>
      <c r="AD1207" s="177" t="s">
        <v>241</v>
      </c>
    </row>
    <row r="1208" spans="1:30" s="9" customFormat="1" ht="36" x14ac:dyDescent="0.25">
      <c r="A1208" s="170">
        <v>958</v>
      </c>
      <c r="B1208" s="171" t="s">
        <v>242</v>
      </c>
      <c r="C1208" s="171" t="s">
        <v>103</v>
      </c>
      <c r="D1208" s="172" t="s">
        <v>236</v>
      </c>
      <c r="E1208" s="171" t="s">
        <v>249</v>
      </c>
      <c r="F1208" s="171" t="s">
        <v>141</v>
      </c>
      <c r="G1208" s="171" t="s">
        <v>243</v>
      </c>
      <c r="H1208" s="171" t="s">
        <v>524</v>
      </c>
      <c r="I1208" s="171" t="s">
        <v>141</v>
      </c>
      <c r="J1208" s="173">
        <v>2009</v>
      </c>
      <c r="K1208" s="174">
        <v>1</v>
      </c>
      <c r="L1208" s="174"/>
      <c r="M1208" s="173" t="s">
        <v>236</v>
      </c>
      <c r="N1208" s="173">
        <v>0</v>
      </c>
      <c r="O1208" s="173">
        <v>1</v>
      </c>
      <c r="P1208" s="173">
        <v>1</v>
      </c>
      <c r="Q1208" s="173">
        <v>5</v>
      </c>
      <c r="R1208" s="173">
        <v>1</v>
      </c>
      <c r="S1208" s="175">
        <v>476900</v>
      </c>
      <c r="T1208" s="173">
        <v>0</v>
      </c>
      <c r="U1208" s="173">
        <v>1</v>
      </c>
      <c r="V1208" s="173">
        <v>0</v>
      </c>
      <c r="W1208" s="173"/>
      <c r="X1208" s="173">
        <v>0</v>
      </c>
      <c r="Y1208" s="175">
        <v>0</v>
      </c>
      <c r="Z1208" s="174">
        <f>S1208*R1208*K1208*EXP(-Definitions!$E$4*tidycapex!V1208)*U1208</f>
        <v>476900</v>
      </c>
      <c r="AA1208" s="174">
        <f>CEILING(Z1208/Definitions!$F$10,10)</f>
        <v>9360</v>
      </c>
      <c r="AB1208" s="176">
        <v>1</v>
      </c>
      <c r="AC1208" s="177" t="s">
        <v>244</v>
      </c>
      <c r="AD1208" s="177" t="s">
        <v>567</v>
      </c>
    </row>
    <row r="1209" spans="1:30" s="9" customFormat="1" ht="48" x14ac:dyDescent="0.25">
      <c r="A1209" s="170">
        <v>959</v>
      </c>
      <c r="B1209" s="171" t="s">
        <v>245</v>
      </c>
      <c r="C1209" s="171" t="s">
        <v>103</v>
      </c>
      <c r="D1209" s="172" t="s">
        <v>236</v>
      </c>
      <c r="E1209" s="171" t="s">
        <v>249</v>
      </c>
      <c r="F1209" s="171" t="s">
        <v>141</v>
      </c>
      <c r="G1209" s="171" t="s">
        <v>246</v>
      </c>
      <c r="H1209" s="171" t="s">
        <v>524</v>
      </c>
      <c r="I1209" s="171" t="s">
        <v>141</v>
      </c>
      <c r="J1209" s="173">
        <v>2009</v>
      </c>
      <c r="K1209" s="174">
        <v>1</v>
      </c>
      <c r="L1209" s="211"/>
      <c r="M1209" s="173" t="s">
        <v>236</v>
      </c>
      <c r="N1209" s="173">
        <v>0</v>
      </c>
      <c r="O1209" s="173">
        <v>1</v>
      </c>
      <c r="P1209" s="173">
        <v>1</v>
      </c>
      <c r="Q1209" s="173">
        <v>9</v>
      </c>
      <c r="R1209" s="173">
        <v>1</v>
      </c>
      <c r="S1209" s="175">
        <v>262300</v>
      </c>
      <c r="T1209" s="173">
        <v>0</v>
      </c>
      <c r="U1209" s="173">
        <v>1</v>
      </c>
      <c r="V1209" s="173">
        <v>0</v>
      </c>
      <c r="W1209" s="211"/>
      <c r="X1209" s="173">
        <v>0</v>
      </c>
      <c r="Y1209" s="175">
        <v>0</v>
      </c>
      <c r="Z1209" s="174">
        <f>S1209*R1209*K1209*EXP(-Definitions!$E$4*tidycapex!V1209)*U1209</f>
        <v>262300</v>
      </c>
      <c r="AA1209" s="174">
        <f>CEILING(Z1209/Definitions!$F$10,10)</f>
        <v>5150</v>
      </c>
      <c r="AB1209" s="176">
        <v>1</v>
      </c>
      <c r="AC1209" s="177" t="s">
        <v>247</v>
      </c>
      <c r="AD1209" s="177" t="s">
        <v>568</v>
      </c>
    </row>
    <row r="1210" spans="1:30" ht="36" x14ac:dyDescent="0.25">
      <c r="A1210" s="170">
        <v>960</v>
      </c>
      <c r="B1210" s="171" t="s">
        <v>669</v>
      </c>
      <c r="C1210" s="171" t="s">
        <v>665</v>
      </c>
      <c r="D1210" s="172" t="s">
        <v>236</v>
      </c>
      <c r="E1210" s="171" t="s">
        <v>249</v>
      </c>
      <c r="F1210" s="171" t="s">
        <v>141</v>
      </c>
      <c r="G1210" s="171" t="s">
        <v>469</v>
      </c>
      <c r="H1210" s="171" t="s">
        <v>469</v>
      </c>
      <c r="I1210" s="171" t="s">
        <v>141</v>
      </c>
      <c r="J1210" s="173">
        <v>2009</v>
      </c>
      <c r="K1210" s="174">
        <v>1</v>
      </c>
      <c r="L1210" s="211"/>
      <c r="M1210" s="173" t="s">
        <v>236</v>
      </c>
      <c r="N1210" s="173">
        <v>2</v>
      </c>
      <c r="O1210" s="173">
        <v>1</v>
      </c>
      <c r="P1210" s="173">
        <v>1</v>
      </c>
      <c r="Q1210" s="173">
        <v>2</v>
      </c>
      <c r="R1210" s="173">
        <v>1</v>
      </c>
      <c r="S1210" s="175">
        <v>1657500</v>
      </c>
      <c r="T1210" s="173">
        <v>0</v>
      </c>
      <c r="U1210" s="173">
        <v>1</v>
      </c>
      <c r="V1210" s="173">
        <v>0</v>
      </c>
      <c r="W1210" s="211"/>
      <c r="X1210" s="173">
        <v>1</v>
      </c>
      <c r="Y1210" s="175">
        <v>32500</v>
      </c>
      <c r="Z1210" s="174">
        <f>S1210*R1210*K1210*EXP(-Definitions!$E$4*tidycapex!V1210)*U1210</f>
        <v>1657500</v>
      </c>
      <c r="AA1210" s="174">
        <f>CEILING(Z1210/Definitions!$F$10,10)</f>
        <v>32500</v>
      </c>
      <c r="AB1210" s="176">
        <v>1</v>
      </c>
      <c r="AC1210" s="177" t="s">
        <v>641</v>
      </c>
      <c r="AD1210" s="177" t="s">
        <v>642</v>
      </c>
    </row>
    <row r="1211" spans="1:30" ht="72" x14ac:dyDescent="0.25">
      <c r="A1211" s="170">
        <v>961</v>
      </c>
      <c r="B1211" s="171" t="s">
        <v>269</v>
      </c>
      <c r="C1211" s="171" t="s">
        <v>665</v>
      </c>
      <c r="D1211" s="172" t="s">
        <v>236</v>
      </c>
      <c r="E1211" s="171" t="s">
        <v>249</v>
      </c>
      <c r="F1211" s="171" t="s">
        <v>141</v>
      </c>
      <c r="G1211" s="171" t="s">
        <v>364</v>
      </c>
      <c r="H1211" s="171" t="s">
        <v>364</v>
      </c>
      <c r="I1211" s="171" t="s">
        <v>141</v>
      </c>
      <c r="J1211" s="173">
        <v>2009</v>
      </c>
      <c r="K1211" s="174">
        <v>1</v>
      </c>
      <c r="M1211" s="173" t="s">
        <v>236</v>
      </c>
      <c r="N1211" s="173">
        <v>3</v>
      </c>
      <c r="O1211" s="173">
        <v>1</v>
      </c>
      <c r="P1211" s="173">
        <v>1</v>
      </c>
      <c r="Q1211" s="173">
        <v>5</v>
      </c>
      <c r="R1211" s="173">
        <v>1</v>
      </c>
      <c r="S1211" s="175">
        <v>165800</v>
      </c>
      <c r="T1211" s="173">
        <v>0</v>
      </c>
      <c r="U1211" s="173">
        <v>1</v>
      </c>
      <c r="V1211" s="173">
        <v>0</v>
      </c>
      <c r="X1211" s="173">
        <v>0</v>
      </c>
      <c r="Y1211" s="175">
        <v>0</v>
      </c>
      <c r="Z1211" s="174">
        <f>S1211*R1211*K1211*EXP(-Definitions!$E$4*tidycapex!V1211)*U1211</f>
        <v>165800</v>
      </c>
      <c r="AA1211" s="174">
        <f>CEILING(Z1211/Definitions!$F$10,10)</f>
        <v>3260</v>
      </c>
      <c r="AB1211" s="176">
        <v>1</v>
      </c>
      <c r="AC1211" s="177" t="s">
        <v>413</v>
      </c>
      <c r="AD1211" s="177" t="s">
        <v>414</v>
      </c>
    </row>
    <row r="1212" spans="1:30" ht="36" x14ac:dyDescent="0.25">
      <c r="A1212" s="170">
        <v>962</v>
      </c>
      <c r="B1212" s="171" t="s">
        <v>238</v>
      </c>
      <c r="C1212" s="171" t="s">
        <v>665</v>
      </c>
      <c r="D1212" s="172" t="s">
        <v>236</v>
      </c>
      <c r="E1212" s="171" t="s">
        <v>249</v>
      </c>
      <c r="F1212" s="171" t="s">
        <v>141</v>
      </c>
      <c r="G1212" s="171" t="s">
        <v>239</v>
      </c>
      <c r="H1212" s="171" t="s">
        <v>524</v>
      </c>
      <c r="I1212" s="171" t="s">
        <v>141</v>
      </c>
      <c r="J1212" s="173">
        <v>2009</v>
      </c>
      <c r="K1212" s="174">
        <v>1</v>
      </c>
      <c r="M1212" s="173" t="s">
        <v>236</v>
      </c>
      <c r="N1212" s="173">
        <v>0</v>
      </c>
      <c r="O1212" s="173">
        <v>1</v>
      </c>
      <c r="P1212" s="173">
        <v>1</v>
      </c>
      <c r="Q1212" s="173">
        <v>9</v>
      </c>
      <c r="R1212" s="173">
        <v>1</v>
      </c>
      <c r="S1212" s="175">
        <v>182400</v>
      </c>
      <c r="T1212" s="173">
        <v>0</v>
      </c>
      <c r="U1212" s="173">
        <v>1</v>
      </c>
      <c r="V1212" s="173">
        <v>0</v>
      </c>
      <c r="X1212" s="173">
        <v>0</v>
      </c>
      <c r="Y1212" s="175">
        <v>0</v>
      </c>
      <c r="Z1212" s="174">
        <f>S1212*R1212*K1212*EXP(-Definitions!$E$4*tidycapex!V1212)*U1212</f>
        <v>182400</v>
      </c>
      <c r="AA1212" s="174">
        <f>CEILING(Z1212/Definitions!$F$10,10)</f>
        <v>3580</v>
      </c>
      <c r="AB1212" s="176">
        <v>1</v>
      </c>
      <c r="AC1212" s="177" t="s">
        <v>240</v>
      </c>
      <c r="AD1212" s="177" t="s">
        <v>241</v>
      </c>
    </row>
    <row r="1213" spans="1:30" ht="36" x14ac:dyDescent="0.25">
      <c r="A1213" s="170">
        <v>963</v>
      </c>
      <c r="B1213" s="171" t="s">
        <v>242</v>
      </c>
      <c r="C1213" s="171" t="s">
        <v>665</v>
      </c>
      <c r="D1213" s="172" t="s">
        <v>236</v>
      </c>
      <c r="E1213" s="171" t="s">
        <v>249</v>
      </c>
      <c r="F1213" s="171" t="s">
        <v>141</v>
      </c>
      <c r="G1213" s="171" t="s">
        <v>243</v>
      </c>
      <c r="H1213" s="171" t="s">
        <v>524</v>
      </c>
      <c r="I1213" s="171" t="s">
        <v>141</v>
      </c>
      <c r="J1213" s="173">
        <v>2009</v>
      </c>
      <c r="K1213" s="174">
        <v>1</v>
      </c>
      <c r="M1213" s="173" t="s">
        <v>236</v>
      </c>
      <c r="N1213" s="173">
        <v>0</v>
      </c>
      <c r="O1213" s="173">
        <v>1</v>
      </c>
      <c r="P1213" s="173">
        <v>1</v>
      </c>
      <c r="Q1213" s="173">
        <v>5</v>
      </c>
      <c r="R1213" s="173">
        <v>1</v>
      </c>
      <c r="S1213" s="175">
        <v>200600</v>
      </c>
      <c r="T1213" s="173">
        <v>0</v>
      </c>
      <c r="U1213" s="173">
        <v>1</v>
      </c>
      <c r="V1213" s="173">
        <v>0</v>
      </c>
      <c r="X1213" s="173">
        <v>0</v>
      </c>
      <c r="Y1213" s="175">
        <v>0</v>
      </c>
      <c r="Z1213" s="174">
        <f>S1213*R1213*K1213*EXP(-Definitions!$E$4*tidycapex!V1213)*U1213</f>
        <v>200600</v>
      </c>
      <c r="AA1213" s="174">
        <f>CEILING(Z1213/Definitions!$F$10,10)</f>
        <v>3940</v>
      </c>
      <c r="AB1213" s="176">
        <v>1</v>
      </c>
      <c r="AC1213" s="177" t="s">
        <v>244</v>
      </c>
      <c r="AD1213" s="177" t="s">
        <v>567</v>
      </c>
    </row>
    <row r="1214" spans="1:30" ht="48" x14ac:dyDescent="0.25">
      <c r="A1214" s="170">
        <v>964</v>
      </c>
      <c r="B1214" s="171" t="s">
        <v>245</v>
      </c>
      <c r="C1214" s="171" t="s">
        <v>665</v>
      </c>
      <c r="D1214" s="172" t="s">
        <v>236</v>
      </c>
      <c r="E1214" s="171" t="s">
        <v>249</v>
      </c>
      <c r="F1214" s="171" t="s">
        <v>141</v>
      </c>
      <c r="G1214" s="171" t="s">
        <v>246</v>
      </c>
      <c r="H1214" s="171" t="s">
        <v>524</v>
      </c>
      <c r="I1214" s="171" t="s">
        <v>141</v>
      </c>
      <c r="J1214" s="173">
        <v>2009</v>
      </c>
      <c r="K1214" s="174">
        <v>1</v>
      </c>
      <c r="M1214" s="173" t="s">
        <v>236</v>
      </c>
      <c r="N1214" s="173">
        <v>0</v>
      </c>
      <c r="O1214" s="173">
        <v>1</v>
      </c>
      <c r="P1214" s="173">
        <v>1</v>
      </c>
      <c r="Q1214" s="173">
        <v>9</v>
      </c>
      <c r="R1214" s="173">
        <v>1</v>
      </c>
      <c r="S1214" s="175">
        <v>110400</v>
      </c>
      <c r="T1214" s="173">
        <v>0</v>
      </c>
      <c r="U1214" s="173">
        <v>1</v>
      </c>
      <c r="V1214" s="173">
        <v>0</v>
      </c>
      <c r="X1214" s="173">
        <v>0</v>
      </c>
      <c r="Y1214" s="175">
        <v>0</v>
      </c>
      <c r="Z1214" s="174">
        <f>S1214*R1214*K1214*EXP(-Definitions!$E$4*tidycapex!V1214)*U1214</f>
        <v>110400</v>
      </c>
      <c r="AA1214" s="174">
        <f>CEILING(Z1214/Definitions!$F$10,10)</f>
        <v>2170</v>
      </c>
      <c r="AB1214" s="176">
        <v>1</v>
      </c>
      <c r="AC1214" s="177" t="s">
        <v>247</v>
      </c>
      <c r="AD1214" s="177" t="s">
        <v>568</v>
      </c>
    </row>
    <row r="1215" spans="1:30" s="32" customFormat="1" ht="36" x14ac:dyDescent="0.25">
      <c r="A1215" s="170">
        <v>965</v>
      </c>
      <c r="B1215" s="171" t="s">
        <v>670</v>
      </c>
      <c r="C1215" s="171" t="s">
        <v>666</v>
      </c>
      <c r="D1215" s="172" t="s">
        <v>236</v>
      </c>
      <c r="E1215" s="171" t="s">
        <v>249</v>
      </c>
      <c r="F1215" s="171" t="s">
        <v>142</v>
      </c>
      <c r="G1215" s="171" t="s">
        <v>469</v>
      </c>
      <c r="H1215" s="171" t="s">
        <v>469</v>
      </c>
      <c r="I1215" s="171" t="s">
        <v>142</v>
      </c>
      <c r="J1215" s="173">
        <v>2009</v>
      </c>
      <c r="K1215" s="174">
        <v>1</v>
      </c>
      <c r="L1215" s="174"/>
      <c r="M1215" s="173" t="s">
        <v>236</v>
      </c>
      <c r="N1215" s="173">
        <v>2</v>
      </c>
      <c r="O1215" s="173">
        <v>1</v>
      </c>
      <c r="P1215" s="173">
        <v>1</v>
      </c>
      <c r="Q1215" s="173">
        <v>2</v>
      </c>
      <c r="R1215" s="173">
        <v>1</v>
      </c>
      <c r="S1215" s="175">
        <v>1657500</v>
      </c>
      <c r="T1215" s="173">
        <v>0</v>
      </c>
      <c r="U1215" s="173">
        <v>1</v>
      </c>
      <c r="V1215" s="173">
        <v>0</v>
      </c>
      <c r="W1215" s="173"/>
      <c r="X1215" s="173">
        <v>1</v>
      </c>
      <c r="Y1215" s="175">
        <v>32500</v>
      </c>
      <c r="Z1215" s="174">
        <f>S1215*R1215*K1215*EXP(-Definitions!$E$4*tidycapex!V1215)*U1215</f>
        <v>1657500</v>
      </c>
      <c r="AA1215" s="174">
        <f>CEILING(Z1215/Definitions!$F$10,10)</f>
        <v>32500</v>
      </c>
      <c r="AB1215" s="176">
        <v>1</v>
      </c>
      <c r="AC1215" s="177" t="s">
        <v>641</v>
      </c>
      <c r="AD1215" s="177" t="s">
        <v>642</v>
      </c>
    </row>
    <row r="1216" spans="1:30" s="32" customFormat="1" ht="72" x14ac:dyDescent="0.25">
      <c r="A1216" s="170">
        <v>966</v>
      </c>
      <c r="B1216" s="171" t="s">
        <v>269</v>
      </c>
      <c r="C1216" s="171" t="s">
        <v>666</v>
      </c>
      <c r="D1216" s="172" t="s">
        <v>236</v>
      </c>
      <c r="E1216" s="171" t="s">
        <v>249</v>
      </c>
      <c r="F1216" s="171" t="s">
        <v>142</v>
      </c>
      <c r="G1216" s="171" t="s">
        <v>364</v>
      </c>
      <c r="H1216" s="171" t="s">
        <v>364</v>
      </c>
      <c r="I1216" s="171" t="s">
        <v>142</v>
      </c>
      <c r="J1216" s="173">
        <v>2009</v>
      </c>
      <c r="K1216" s="174">
        <v>1</v>
      </c>
      <c r="L1216" s="174"/>
      <c r="M1216" s="173" t="s">
        <v>236</v>
      </c>
      <c r="N1216" s="173">
        <v>3</v>
      </c>
      <c r="O1216" s="173">
        <v>1</v>
      </c>
      <c r="P1216" s="173">
        <v>1</v>
      </c>
      <c r="Q1216" s="173">
        <v>5</v>
      </c>
      <c r="R1216" s="173">
        <v>1</v>
      </c>
      <c r="S1216" s="175">
        <v>165800</v>
      </c>
      <c r="T1216" s="173">
        <v>0</v>
      </c>
      <c r="U1216" s="173">
        <v>1</v>
      </c>
      <c r="V1216" s="173">
        <v>0</v>
      </c>
      <c r="W1216" s="173"/>
      <c r="X1216" s="173">
        <v>0</v>
      </c>
      <c r="Y1216" s="175">
        <v>0</v>
      </c>
      <c r="Z1216" s="174">
        <f>S1216*R1216*K1216*EXP(-Definitions!$E$4*tidycapex!V1216)*U1216</f>
        <v>165800</v>
      </c>
      <c r="AA1216" s="174">
        <f>CEILING(Z1216/Definitions!$F$10,10)</f>
        <v>3260</v>
      </c>
      <c r="AB1216" s="176">
        <v>1</v>
      </c>
      <c r="AC1216" s="177" t="s">
        <v>413</v>
      </c>
      <c r="AD1216" s="177" t="s">
        <v>414</v>
      </c>
    </row>
    <row r="1217" spans="1:30" s="32" customFormat="1" ht="36" x14ac:dyDescent="0.25">
      <c r="A1217" s="170">
        <v>967</v>
      </c>
      <c r="B1217" s="171" t="s">
        <v>238</v>
      </c>
      <c r="C1217" s="171" t="s">
        <v>666</v>
      </c>
      <c r="D1217" s="172" t="s">
        <v>236</v>
      </c>
      <c r="E1217" s="171" t="s">
        <v>249</v>
      </c>
      <c r="F1217" s="171" t="s">
        <v>142</v>
      </c>
      <c r="G1217" s="171" t="s">
        <v>239</v>
      </c>
      <c r="H1217" s="171" t="s">
        <v>524</v>
      </c>
      <c r="I1217" s="171" t="s">
        <v>142</v>
      </c>
      <c r="J1217" s="173">
        <v>2009</v>
      </c>
      <c r="K1217" s="174">
        <v>1</v>
      </c>
      <c r="L1217" s="174"/>
      <c r="M1217" s="173" t="s">
        <v>236</v>
      </c>
      <c r="N1217" s="173">
        <v>0</v>
      </c>
      <c r="O1217" s="173">
        <v>1</v>
      </c>
      <c r="P1217" s="173">
        <v>1</v>
      </c>
      <c r="Q1217" s="173">
        <v>9</v>
      </c>
      <c r="R1217" s="173">
        <v>1</v>
      </c>
      <c r="S1217" s="175">
        <v>182400</v>
      </c>
      <c r="T1217" s="173">
        <v>0</v>
      </c>
      <c r="U1217" s="173">
        <v>1</v>
      </c>
      <c r="V1217" s="173">
        <v>0</v>
      </c>
      <c r="W1217" s="173"/>
      <c r="X1217" s="173">
        <v>0</v>
      </c>
      <c r="Y1217" s="175">
        <v>0</v>
      </c>
      <c r="Z1217" s="174">
        <f>S1217*R1217*K1217*EXP(-Definitions!$E$4*tidycapex!V1217)*U1217</f>
        <v>182400</v>
      </c>
      <c r="AA1217" s="174">
        <f>CEILING(Z1217/Definitions!$F$10,10)</f>
        <v>3580</v>
      </c>
      <c r="AB1217" s="176">
        <v>1</v>
      </c>
      <c r="AC1217" s="177" t="s">
        <v>240</v>
      </c>
      <c r="AD1217" s="177" t="s">
        <v>241</v>
      </c>
    </row>
    <row r="1218" spans="1:30" s="32" customFormat="1" ht="36" x14ac:dyDescent="0.25">
      <c r="A1218" s="170">
        <v>968</v>
      </c>
      <c r="B1218" s="171" t="s">
        <v>242</v>
      </c>
      <c r="C1218" s="171" t="s">
        <v>666</v>
      </c>
      <c r="D1218" s="172" t="s">
        <v>236</v>
      </c>
      <c r="E1218" s="171" t="s">
        <v>249</v>
      </c>
      <c r="F1218" s="171" t="s">
        <v>142</v>
      </c>
      <c r="G1218" s="171" t="s">
        <v>243</v>
      </c>
      <c r="H1218" s="171" t="s">
        <v>524</v>
      </c>
      <c r="I1218" s="171" t="s">
        <v>142</v>
      </c>
      <c r="J1218" s="173">
        <v>2009</v>
      </c>
      <c r="K1218" s="174">
        <v>1</v>
      </c>
      <c r="L1218" s="174"/>
      <c r="M1218" s="173" t="s">
        <v>236</v>
      </c>
      <c r="N1218" s="173">
        <v>0</v>
      </c>
      <c r="O1218" s="173">
        <v>1</v>
      </c>
      <c r="P1218" s="173">
        <v>1</v>
      </c>
      <c r="Q1218" s="173">
        <v>5</v>
      </c>
      <c r="R1218" s="173">
        <v>1</v>
      </c>
      <c r="S1218" s="175">
        <v>200600</v>
      </c>
      <c r="T1218" s="173">
        <v>0</v>
      </c>
      <c r="U1218" s="173">
        <v>1</v>
      </c>
      <c r="V1218" s="173">
        <v>0</v>
      </c>
      <c r="W1218" s="173"/>
      <c r="X1218" s="173">
        <v>0</v>
      </c>
      <c r="Y1218" s="175">
        <v>0</v>
      </c>
      <c r="Z1218" s="174">
        <f>S1218*R1218*K1218*EXP(-Definitions!$E$4*tidycapex!V1218)*U1218</f>
        <v>200600</v>
      </c>
      <c r="AA1218" s="174">
        <f>CEILING(Z1218/Definitions!$F$10,10)</f>
        <v>3940</v>
      </c>
      <c r="AB1218" s="176">
        <v>1</v>
      </c>
      <c r="AC1218" s="177" t="s">
        <v>244</v>
      </c>
      <c r="AD1218" s="177" t="s">
        <v>567</v>
      </c>
    </row>
    <row r="1219" spans="1:30" s="32" customFormat="1" ht="48" x14ac:dyDescent="0.25">
      <c r="A1219" s="170">
        <v>969</v>
      </c>
      <c r="B1219" s="171" t="s">
        <v>245</v>
      </c>
      <c r="C1219" s="171" t="s">
        <v>666</v>
      </c>
      <c r="D1219" s="172" t="s">
        <v>236</v>
      </c>
      <c r="E1219" s="171" t="s">
        <v>249</v>
      </c>
      <c r="F1219" s="171" t="s">
        <v>142</v>
      </c>
      <c r="G1219" s="171" t="s">
        <v>246</v>
      </c>
      <c r="H1219" s="171" t="s">
        <v>524</v>
      </c>
      <c r="I1219" s="171" t="s">
        <v>142</v>
      </c>
      <c r="J1219" s="173">
        <v>2009</v>
      </c>
      <c r="K1219" s="174">
        <v>1</v>
      </c>
      <c r="L1219" s="174"/>
      <c r="M1219" s="173" t="s">
        <v>236</v>
      </c>
      <c r="N1219" s="173">
        <v>0</v>
      </c>
      <c r="O1219" s="173">
        <v>1</v>
      </c>
      <c r="P1219" s="173">
        <v>1</v>
      </c>
      <c r="Q1219" s="173">
        <v>9</v>
      </c>
      <c r="R1219" s="173">
        <v>1</v>
      </c>
      <c r="S1219" s="175">
        <v>110400</v>
      </c>
      <c r="T1219" s="173">
        <v>0</v>
      </c>
      <c r="U1219" s="173">
        <v>1</v>
      </c>
      <c r="V1219" s="173">
        <v>0</v>
      </c>
      <c r="W1219" s="173"/>
      <c r="X1219" s="173">
        <v>0</v>
      </c>
      <c r="Y1219" s="175">
        <v>0</v>
      </c>
      <c r="Z1219" s="174">
        <f>S1219*R1219*K1219*EXP(-Definitions!$E$4*tidycapex!V1219)*U1219</f>
        <v>110400</v>
      </c>
      <c r="AA1219" s="174">
        <f>CEILING(Z1219/Definitions!$F$10,10)</f>
        <v>2170</v>
      </c>
      <c r="AB1219" s="176">
        <v>1</v>
      </c>
      <c r="AC1219" s="177" t="s">
        <v>247</v>
      </c>
      <c r="AD1219" s="177" t="s">
        <v>568</v>
      </c>
    </row>
    <row r="1220" spans="1:30" s="32" customFormat="1" ht="36" x14ac:dyDescent="0.25">
      <c r="A1220" s="170">
        <v>970</v>
      </c>
      <c r="B1220" s="171" t="s">
        <v>671</v>
      </c>
      <c r="C1220" s="171" t="s">
        <v>667</v>
      </c>
      <c r="D1220" s="172" t="s">
        <v>236</v>
      </c>
      <c r="E1220" s="171" t="s">
        <v>249</v>
      </c>
      <c r="F1220" s="171" t="s">
        <v>138</v>
      </c>
      <c r="G1220" s="171" t="s">
        <v>469</v>
      </c>
      <c r="H1220" s="171" t="s">
        <v>469</v>
      </c>
      <c r="I1220" s="171" t="s">
        <v>138</v>
      </c>
      <c r="J1220" s="173">
        <v>2009</v>
      </c>
      <c r="K1220" s="174">
        <v>1</v>
      </c>
      <c r="L1220" s="174"/>
      <c r="M1220" s="173" t="s">
        <v>236</v>
      </c>
      <c r="N1220" s="173">
        <v>2</v>
      </c>
      <c r="O1220" s="173">
        <v>1</v>
      </c>
      <c r="P1220" s="173">
        <v>1</v>
      </c>
      <c r="Q1220" s="173">
        <v>2</v>
      </c>
      <c r="R1220" s="173">
        <v>1</v>
      </c>
      <c r="S1220" s="175">
        <v>1657500</v>
      </c>
      <c r="T1220" s="173">
        <v>0</v>
      </c>
      <c r="U1220" s="173">
        <v>1</v>
      </c>
      <c r="V1220" s="173">
        <v>0</v>
      </c>
      <c r="W1220" s="173"/>
      <c r="X1220" s="173">
        <v>1</v>
      </c>
      <c r="Y1220" s="175">
        <v>32500</v>
      </c>
      <c r="Z1220" s="174">
        <f>S1220*R1220*K1220*EXP(-Definitions!$E$4*tidycapex!V1220)*U1220</f>
        <v>1657500</v>
      </c>
      <c r="AA1220" s="174">
        <f>CEILING(Z1220/Definitions!$F$10,10)</f>
        <v>32500</v>
      </c>
      <c r="AB1220" s="176">
        <v>1</v>
      </c>
      <c r="AC1220" s="177" t="s">
        <v>641</v>
      </c>
      <c r="AD1220" s="177" t="s">
        <v>642</v>
      </c>
    </row>
    <row r="1221" spans="1:30" s="32" customFormat="1" ht="72" x14ac:dyDescent="0.25">
      <c r="A1221" s="170">
        <v>971</v>
      </c>
      <c r="B1221" s="210" t="s">
        <v>269</v>
      </c>
      <c r="C1221" s="171" t="s">
        <v>667</v>
      </c>
      <c r="D1221" s="172" t="s">
        <v>236</v>
      </c>
      <c r="E1221" s="171" t="s">
        <v>249</v>
      </c>
      <c r="F1221" s="171" t="s">
        <v>138</v>
      </c>
      <c r="G1221" s="171" t="s">
        <v>364</v>
      </c>
      <c r="H1221" s="171" t="s">
        <v>364</v>
      </c>
      <c r="I1221" s="171" t="s">
        <v>138</v>
      </c>
      <c r="J1221" s="173">
        <v>2009</v>
      </c>
      <c r="K1221" s="174">
        <v>1</v>
      </c>
      <c r="L1221" s="211"/>
      <c r="M1221" s="173" t="s">
        <v>236</v>
      </c>
      <c r="N1221" s="173">
        <v>3</v>
      </c>
      <c r="O1221" s="173">
        <v>1</v>
      </c>
      <c r="P1221" s="173">
        <v>1</v>
      </c>
      <c r="Q1221" s="173">
        <v>5</v>
      </c>
      <c r="R1221" s="173">
        <v>1</v>
      </c>
      <c r="S1221" s="175">
        <v>165800</v>
      </c>
      <c r="T1221" s="173">
        <v>0</v>
      </c>
      <c r="U1221" s="173">
        <v>1</v>
      </c>
      <c r="V1221" s="173">
        <v>0</v>
      </c>
      <c r="W1221" s="211"/>
      <c r="X1221" s="173">
        <v>0</v>
      </c>
      <c r="Y1221" s="175">
        <v>0</v>
      </c>
      <c r="Z1221" s="174">
        <f>S1221*R1221*K1221*EXP(-Definitions!$E$4*tidycapex!V1221)*U1221</f>
        <v>165800</v>
      </c>
      <c r="AA1221" s="174">
        <f>CEILING(Z1221/Definitions!$F$10,10)</f>
        <v>3260</v>
      </c>
      <c r="AB1221" s="176">
        <v>1</v>
      </c>
      <c r="AC1221" s="177" t="s">
        <v>413</v>
      </c>
      <c r="AD1221" s="177" t="s">
        <v>414</v>
      </c>
    </row>
    <row r="1222" spans="1:30" s="32" customFormat="1" ht="36" x14ac:dyDescent="0.25">
      <c r="A1222" s="170">
        <v>972</v>
      </c>
      <c r="B1222" s="171" t="s">
        <v>238</v>
      </c>
      <c r="C1222" s="171" t="s">
        <v>667</v>
      </c>
      <c r="D1222" s="172" t="s">
        <v>236</v>
      </c>
      <c r="E1222" s="171" t="s">
        <v>249</v>
      </c>
      <c r="F1222" s="171" t="s">
        <v>138</v>
      </c>
      <c r="G1222" s="171" t="s">
        <v>239</v>
      </c>
      <c r="H1222" s="171" t="s">
        <v>524</v>
      </c>
      <c r="I1222" s="171" t="s">
        <v>138</v>
      </c>
      <c r="J1222" s="173">
        <v>2009</v>
      </c>
      <c r="K1222" s="174">
        <v>1</v>
      </c>
      <c r="L1222" s="174"/>
      <c r="M1222" s="173" t="s">
        <v>236</v>
      </c>
      <c r="N1222" s="173">
        <v>0</v>
      </c>
      <c r="O1222" s="173">
        <v>1</v>
      </c>
      <c r="P1222" s="173">
        <v>1</v>
      </c>
      <c r="Q1222" s="173">
        <v>9</v>
      </c>
      <c r="R1222" s="173">
        <v>1</v>
      </c>
      <c r="S1222" s="175">
        <v>182400</v>
      </c>
      <c r="T1222" s="173">
        <v>0</v>
      </c>
      <c r="U1222" s="173">
        <v>1</v>
      </c>
      <c r="V1222" s="173">
        <v>0</v>
      </c>
      <c r="W1222" s="173"/>
      <c r="X1222" s="173">
        <v>0</v>
      </c>
      <c r="Y1222" s="175">
        <v>0</v>
      </c>
      <c r="Z1222" s="174">
        <f>S1222*R1222*K1222*EXP(-Definitions!$E$4*tidycapex!V1222)*U1222</f>
        <v>182400</v>
      </c>
      <c r="AA1222" s="174">
        <f>CEILING(Z1222/Definitions!$F$10,10)</f>
        <v>3580</v>
      </c>
      <c r="AB1222" s="176">
        <v>1</v>
      </c>
      <c r="AC1222" s="177" t="s">
        <v>240</v>
      </c>
      <c r="AD1222" s="177" t="s">
        <v>241</v>
      </c>
    </row>
    <row r="1223" spans="1:30" s="32" customFormat="1" ht="36" x14ac:dyDescent="0.25">
      <c r="A1223" s="170">
        <v>973</v>
      </c>
      <c r="B1223" s="171" t="s">
        <v>242</v>
      </c>
      <c r="C1223" s="171" t="s">
        <v>667</v>
      </c>
      <c r="D1223" s="172" t="s">
        <v>236</v>
      </c>
      <c r="E1223" s="171" t="s">
        <v>249</v>
      </c>
      <c r="F1223" s="171" t="s">
        <v>138</v>
      </c>
      <c r="G1223" s="171" t="s">
        <v>243</v>
      </c>
      <c r="H1223" s="171" t="s">
        <v>524</v>
      </c>
      <c r="I1223" s="171" t="s">
        <v>138</v>
      </c>
      <c r="J1223" s="173">
        <v>2009</v>
      </c>
      <c r="K1223" s="174">
        <v>1</v>
      </c>
      <c r="L1223" s="174"/>
      <c r="M1223" s="173" t="s">
        <v>236</v>
      </c>
      <c r="N1223" s="173">
        <v>0</v>
      </c>
      <c r="O1223" s="173">
        <v>1</v>
      </c>
      <c r="P1223" s="173">
        <v>1</v>
      </c>
      <c r="Q1223" s="173">
        <v>5</v>
      </c>
      <c r="R1223" s="173">
        <v>1</v>
      </c>
      <c r="S1223" s="175">
        <v>200600</v>
      </c>
      <c r="T1223" s="173">
        <v>0</v>
      </c>
      <c r="U1223" s="173">
        <v>1</v>
      </c>
      <c r="V1223" s="173">
        <v>0</v>
      </c>
      <c r="W1223" s="173"/>
      <c r="X1223" s="173">
        <v>0</v>
      </c>
      <c r="Y1223" s="175">
        <v>0</v>
      </c>
      <c r="Z1223" s="174">
        <f>S1223*R1223*K1223*EXP(-Definitions!$E$4*tidycapex!V1223)*U1223</f>
        <v>200600</v>
      </c>
      <c r="AA1223" s="174">
        <f>CEILING(Z1223/Definitions!$F$10,10)</f>
        <v>3940</v>
      </c>
      <c r="AB1223" s="176">
        <v>1</v>
      </c>
      <c r="AC1223" s="177" t="s">
        <v>244</v>
      </c>
      <c r="AD1223" s="177" t="s">
        <v>567</v>
      </c>
    </row>
    <row r="1224" spans="1:30" s="32" customFormat="1" ht="48" x14ac:dyDescent="0.25">
      <c r="A1224" s="170">
        <v>974</v>
      </c>
      <c r="B1224" s="171" t="s">
        <v>245</v>
      </c>
      <c r="C1224" s="171" t="s">
        <v>667</v>
      </c>
      <c r="D1224" s="172" t="s">
        <v>236</v>
      </c>
      <c r="E1224" s="171" t="s">
        <v>249</v>
      </c>
      <c r="F1224" s="171" t="s">
        <v>138</v>
      </c>
      <c r="G1224" s="171" t="s">
        <v>246</v>
      </c>
      <c r="H1224" s="171" t="s">
        <v>524</v>
      </c>
      <c r="I1224" s="171" t="s">
        <v>138</v>
      </c>
      <c r="J1224" s="173">
        <v>2009</v>
      </c>
      <c r="K1224" s="174">
        <v>1</v>
      </c>
      <c r="L1224" s="174"/>
      <c r="M1224" s="173" t="s">
        <v>236</v>
      </c>
      <c r="N1224" s="173">
        <v>0</v>
      </c>
      <c r="O1224" s="173">
        <v>1</v>
      </c>
      <c r="P1224" s="173">
        <v>1</v>
      </c>
      <c r="Q1224" s="173">
        <v>9</v>
      </c>
      <c r="R1224" s="173">
        <v>1</v>
      </c>
      <c r="S1224" s="175">
        <v>110400</v>
      </c>
      <c r="T1224" s="173">
        <v>0</v>
      </c>
      <c r="U1224" s="173">
        <v>1</v>
      </c>
      <c r="V1224" s="173">
        <v>0</v>
      </c>
      <c r="W1224" s="173"/>
      <c r="X1224" s="173">
        <v>0</v>
      </c>
      <c r="Y1224" s="175">
        <v>0</v>
      </c>
      <c r="Z1224" s="174">
        <f>S1224*R1224*K1224*EXP(-Definitions!$E$4*tidycapex!V1224)*U1224</f>
        <v>110400</v>
      </c>
      <c r="AA1224" s="174">
        <f>CEILING(Z1224/Definitions!$F$10,10)</f>
        <v>2170</v>
      </c>
      <c r="AB1224" s="176">
        <v>1</v>
      </c>
      <c r="AC1224" s="177" t="s">
        <v>247</v>
      </c>
      <c r="AD1224" s="177" t="s">
        <v>568</v>
      </c>
    </row>
    <row r="1225" spans="1:30" s="32" customFormat="1" ht="36" x14ac:dyDescent="0.25">
      <c r="A1225" s="170">
        <v>975</v>
      </c>
      <c r="B1225" s="210" t="s">
        <v>672</v>
      </c>
      <c r="C1225" s="171" t="s">
        <v>668</v>
      </c>
      <c r="D1225" s="172" t="s">
        <v>236</v>
      </c>
      <c r="E1225" s="171" t="s">
        <v>194</v>
      </c>
      <c r="F1225" s="171" t="s">
        <v>140</v>
      </c>
      <c r="G1225" s="171" t="s">
        <v>469</v>
      </c>
      <c r="H1225" s="171" t="s">
        <v>469</v>
      </c>
      <c r="I1225" s="171" t="s">
        <v>140</v>
      </c>
      <c r="J1225" s="173">
        <v>2009</v>
      </c>
      <c r="K1225" s="174">
        <v>1</v>
      </c>
      <c r="L1225" s="211"/>
      <c r="M1225" s="173" t="s">
        <v>236</v>
      </c>
      <c r="N1225" s="173">
        <v>2</v>
      </c>
      <c r="O1225" s="173">
        <v>1</v>
      </c>
      <c r="P1225" s="173">
        <v>1</v>
      </c>
      <c r="Q1225" s="173">
        <v>2</v>
      </c>
      <c r="R1225" s="173">
        <v>1</v>
      </c>
      <c r="S1225" s="175">
        <v>1657500</v>
      </c>
      <c r="T1225" s="173">
        <v>0</v>
      </c>
      <c r="U1225" s="173">
        <v>1</v>
      </c>
      <c r="V1225" s="173">
        <v>0</v>
      </c>
      <c r="W1225" s="211"/>
      <c r="X1225" s="173">
        <v>1</v>
      </c>
      <c r="Y1225" s="175">
        <v>32500</v>
      </c>
      <c r="Z1225" s="174">
        <f>S1225*R1225*K1225*EXP(-Definitions!$E$4*tidycapex!V1225)*U1225</f>
        <v>1657500</v>
      </c>
      <c r="AA1225" s="174">
        <f>CEILING(Z1225/Definitions!$F$10,10)</f>
        <v>32500</v>
      </c>
      <c r="AB1225" s="176">
        <v>1</v>
      </c>
      <c r="AC1225" s="177" t="s">
        <v>641</v>
      </c>
      <c r="AD1225" s="177" t="s">
        <v>642</v>
      </c>
    </row>
    <row r="1226" spans="1:30" s="32" customFormat="1" ht="72" x14ac:dyDescent="0.25">
      <c r="A1226" s="170">
        <v>976</v>
      </c>
      <c r="B1226" s="171" t="s">
        <v>269</v>
      </c>
      <c r="C1226" s="171" t="s">
        <v>668</v>
      </c>
      <c r="D1226" s="172" t="s">
        <v>236</v>
      </c>
      <c r="E1226" s="171" t="s">
        <v>194</v>
      </c>
      <c r="F1226" s="171" t="s">
        <v>140</v>
      </c>
      <c r="G1226" s="171" t="s">
        <v>364</v>
      </c>
      <c r="H1226" s="171" t="s">
        <v>364</v>
      </c>
      <c r="I1226" s="171" t="s">
        <v>140</v>
      </c>
      <c r="J1226" s="173">
        <v>2009</v>
      </c>
      <c r="K1226" s="174">
        <v>1</v>
      </c>
      <c r="L1226" s="174"/>
      <c r="M1226" s="173" t="s">
        <v>236</v>
      </c>
      <c r="N1226" s="173">
        <v>3</v>
      </c>
      <c r="O1226" s="173">
        <v>1</v>
      </c>
      <c r="P1226" s="173">
        <v>1</v>
      </c>
      <c r="Q1226" s="173">
        <v>5</v>
      </c>
      <c r="R1226" s="173">
        <v>1</v>
      </c>
      <c r="S1226" s="175">
        <v>165800</v>
      </c>
      <c r="T1226" s="173">
        <v>0</v>
      </c>
      <c r="U1226" s="173">
        <v>1</v>
      </c>
      <c r="V1226" s="173">
        <v>0</v>
      </c>
      <c r="W1226" s="173"/>
      <c r="X1226" s="173">
        <v>0</v>
      </c>
      <c r="Y1226" s="175">
        <v>0</v>
      </c>
      <c r="Z1226" s="174">
        <f>S1226*R1226*K1226*EXP(-Definitions!$E$4*tidycapex!V1226)*U1226</f>
        <v>165800</v>
      </c>
      <c r="AA1226" s="174">
        <f>CEILING(Z1226/Definitions!$F$10,10)</f>
        <v>3260</v>
      </c>
      <c r="AB1226" s="176">
        <v>1</v>
      </c>
      <c r="AC1226" s="177" t="s">
        <v>413</v>
      </c>
      <c r="AD1226" s="177" t="s">
        <v>414</v>
      </c>
    </row>
    <row r="1227" spans="1:30" s="32" customFormat="1" ht="36" x14ac:dyDescent="0.25">
      <c r="A1227" s="170">
        <v>977</v>
      </c>
      <c r="B1227" s="171" t="s">
        <v>238</v>
      </c>
      <c r="C1227" s="171" t="s">
        <v>668</v>
      </c>
      <c r="D1227" s="172" t="s">
        <v>236</v>
      </c>
      <c r="E1227" s="171" t="s">
        <v>194</v>
      </c>
      <c r="F1227" s="171" t="s">
        <v>140</v>
      </c>
      <c r="G1227" s="171" t="s">
        <v>239</v>
      </c>
      <c r="H1227" s="171" t="s">
        <v>524</v>
      </c>
      <c r="I1227" s="171" t="s">
        <v>140</v>
      </c>
      <c r="J1227" s="173">
        <v>2009</v>
      </c>
      <c r="K1227" s="174">
        <v>1</v>
      </c>
      <c r="L1227" s="174"/>
      <c r="M1227" s="173" t="s">
        <v>236</v>
      </c>
      <c r="N1227" s="173">
        <v>0</v>
      </c>
      <c r="O1227" s="173">
        <v>1</v>
      </c>
      <c r="P1227" s="173">
        <v>1</v>
      </c>
      <c r="Q1227" s="173">
        <v>9</v>
      </c>
      <c r="R1227" s="173">
        <v>1</v>
      </c>
      <c r="S1227" s="175">
        <v>182400</v>
      </c>
      <c r="T1227" s="173">
        <v>0</v>
      </c>
      <c r="U1227" s="173">
        <v>1</v>
      </c>
      <c r="V1227" s="173">
        <v>0</v>
      </c>
      <c r="W1227" s="173"/>
      <c r="X1227" s="173">
        <v>0</v>
      </c>
      <c r="Y1227" s="175">
        <v>0</v>
      </c>
      <c r="Z1227" s="174">
        <f>S1227*R1227*K1227*EXP(-Definitions!$E$4*tidycapex!V1227)*U1227</f>
        <v>182400</v>
      </c>
      <c r="AA1227" s="174">
        <f>CEILING(Z1227/Definitions!$F$10,10)</f>
        <v>3580</v>
      </c>
      <c r="AB1227" s="176">
        <v>1</v>
      </c>
      <c r="AC1227" s="177" t="s">
        <v>240</v>
      </c>
      <c r="AD1227" s="177" t="s">
        <v>241</v>
      </c>
    </row>
    <row r="1228" spans="1:30" s="32" customFormat="1" ht="36" x14ac:dyDescent="0.25">
      <c r="A1228" s="170">
        <v>978</v>
      </c>
      <c r="B1228" s="171" t="s">
        <v>242</v>
      </c>
      <c r="C1228" s="171" t="s">
        <v>668</v>
      </c>
      <c r="D1228" s="172" t="s">
        <v>236</v>
      </c>
      <c r="E1228" s="171" t="s">
        <v>194</v>
      </c>
      <c r="F1228" s="171" t="s">
        <v>140</v>
      </c>
      <c r="G1228" s="171" t="s">
        <v>243</v>
      </c>
      <c r="H1228" s="171" t="s">
        <v>524</v>
      </c>
      <c r="I1228" s="171" t="s">
        <v>140</v>
      </c>
      <c r="J1228" s="173">
        <v>2009</v>
      </c>
      <c r="K1228" s="174">
        <v>1</v>
      </c>
      <c r="L1228" s="174"/>
      <c r="M1228" s="173" t="s">
        <v>236</v>
      </c>
      <c r="N1228" s="173">
        <v>0</v>
      </c>
      <c r="O1228" s="173">
        <v>1</v>
      </c>
      <c r="P1228" s="173">
        <v>1</v>
      </c>
      <c r="Q1228" s="173">
        <v>5</v>
      </c>
      <c r="R1228" s="173">
        <v>1</v>
      </c>
      <c r="S1228" s="175">
        <v>200600</v>
      </c>
      <c r="T1228" s="173">
        <v>0</v>
      </c>
      <c r="U1228" s="173">
        <v>1</v>
      </c>
      <c r="V1228" s="173">
        <v>0</v>
      </c>
      <c r="W1228" s="173"/>
      <c r="X1228" s="173">
        <v>0</v>
      </c>
      <c r="Y1228" s="175">
        <v>0</v>
      </c>
      <c r="Z1228" s="174">
        <f>S1228*R1228*K1228*EXP(-Definitions!$E$4*tidycapex!V1228)*U1228</f>
        <v>200600</v>
      </c>
      <c r="AA1228" s="174">
        <f>CEILING(Z1228/Definitions!$F$10,10)</f>
        <v>3940</v>
      </c>
      <c r="AB1228" s="176">
        <v>1</v>
      </c>
      <c r="AC1228" s="177" t="s">
        <v>244</v>
      </c>
      <c r="AD1228" s="177" t="s">
        <v>567</v>
      </c>
    </row>
    <row r="1229" spans="1:30" s="32" customFormat="1" ht="36" x14ac:dyDescent="0.25">
      <c r="A1229" s="170">
        <v>979</v>
      </c>
      <c r="B1229" s="171" t="s">
        <v>245</v>
      </c>
      <c r="C1229" s="171" t="s">
        <v>668</v>
      </c>
      <c r="D1229" s="181" t="s">
        <v>236</v>
      </c>
      <c r="E1229" s="173" t="s">
        <v>194</v>
      </c>
      <c r="F1229" s="173" t="s">
        <v>140</v>
      </c>
      <c r="G1229" s="173" t="s">
        <v>246</v>
      </c>
      <c r="H1229" s="173" t="s">
        <v>524</v>
      </c>
      <c r="I1229" s="173" t="s">
        <v>140</v>
      </c>
      <c r="J1229" s="173">
        <v>2009</v>
      </c>
      <c r="K1229" s="174">
        <v>1</v>
      </c>
      <c r="L1229" s="174"/>
      <c r="M1229" s="173" t="s">
        <v>236</v>
      </c>
      <c r="N1229" s="173">
        <v>0</v>
      </c>
      <c r="O1229" s="173">
        <v>1</v>
      </c>
      <c r="P1229" s="173">
        <v>1</v>
      </c>
      <c r="Q1229" s="173">
        <v>9</v>
      </c>
      <c r="R1229" s="173">
        <v>1</v>
      </c>
      <c r="S1229" s="182">
        <v>110400</v>
      </c>
      <c r="T1229" s="173">
        <v>0</v>
      </c>
      <c r="U1229" s="173">
        <v>1</v>
      </c>
      <c r="V1229" s="173">
        <v>0</v>
      </c>
      <c r="W1229" s="173"/>
      <c r="X1229" s="173">
        <v>0</v>
      </c>
      <c r="Y1229" s="182">
        <v>0</v>
      </c>
      <c r="Z1229" s="174">
        <f>S1229*R1229*K1229*EXP(-Definitions!$E$4*tidycapex!V1229)*U1229</f>
        <v>110400</v>
      </c>
      <c r="AA1229" s="174">
        <f>CEILING(Z1229/Definitions!$F$10,10)</f>
        <v>2170</v>
      </c>
      <c r="AB1229" s="176">
        <v>1</v>
      </c>
      <c r="AC1229" s="171" t="s">
        <v>247</v>
      </c>
      <c r="AD1229" s="171" t="s">
        <v>568</v>
      </c>
    </row>
    <row r="1230" spans="1:30" s="32" customFormat="1" ht="36" x14ac:dyDescent="0.25">
      <c r="A1230" s="170">
        <v>980</v>
      </c>
      <c r="B1230" s="171" t="s">
        <v>262</v>
      </c>
      <c r="C1230" s="171" t="s">
        <v>470</v>
      </c>
      <c r="D1230" s="181" t="s">
        <v>225</v>
      </c>
      <c r="E1230" s="173" t="s">
        <v>249</v>
      </c>
      <c r="F1230" s="173" t="s">
        <v>141</v>
      </c>
      <c r="G1230" s="173" t="s">
        <v>578</v>
      </c>
      <c r="H1230" s="173" t="s">
        <v>257</v>
      </c>
      <c r="I1230" s="173" t="s">
        <v>141</v>
      </c>
      <c r="J1230" s="173">
        <v>2017</v>
      </c>
      <c r="K1230" s="174">
        <v>9850</v>
      </c>
      <c r="L1230" s="174"/>
      <c r="M1230" s="173" t="s">
        <v>139</v>
      </c>
      <c r="N1230" s="173">
        <v>3</v>
      </c>
      <c r="O1230" s="173">
        <v>2</v>
      </c>
      <c r="P1230" s="173">
        <v>0</v>
      </c>
      <c r="Q1230" s="173">
        <v>1</v>
      </c>
      <c r="R1230" s="173">
        <v>1</v>
      </c>
      <c r="S1230" s="182">
        <v>4000</v>
      </c>
      <c r="T1230" s="173">
        <v>0</v>
      </c>
      <c r="U1230" s="173">
        <v>0</v>
      </c>
      <c r="V1230" s="173">
        <v>0</v>
      </c>
      <c r="W1230" s="173"/>
      <c r="X1230" s="173">
        <v>0</v>
      </c>
      <c r="Y1230" s="182">
        <v>0</v>
      </c>
      <c r="Z1230" s="174">
        <f>S1230*R1230*K1230*EXP(-Definitions!$E$4*tidycapex!V1230)*U1230</f>
        <v>0</v>
      </c>
      <c r="AA1230" s="174">
        <f>CEILING(Z1230/Definitions!$F$10,10)</f>
        <v>0</v>
      </c>
      <c r="AB1230" s="176">
        <v>0</v>
      </c>
      <c r="AC1230" s="171" t="s">
        <v>349</v>
      </c>
      <c r="AD1230" s="171" t="s">
        <v>573</v>
      </c>
    </row>
    <row r="1231" spans="1:30" s="32" customFormat="1" ht="60" x14ac:dyDescent="0.25">
      <c r="A1231" s="170">
        <v>981</v>
      </c>
      <c r="B1231" s="171" t="s">
        <v>327</v>
      </c>
      <c r="C1231" s="171" t="s">
        <v>470</v>
      </c>
      <c r="D1231" s="181" t="s">
        <v>225</v>
      </c>
      <c r="E1231" s="173" t="s">
        <v>249</v>
      </c>
      <c r="F1231" s="173" t="s">
        <v>141</v>
      </c>
      <c r="G1231" s="173" t="s">
        <v>364</v>
      </c>
      <c r="H1231" s="173" t="s">
        <v>364</v>
      </c>
      <c r="I1231" s="173" t="s">
        <v>141</v>
      </c>
      <c r="J1231" s="173">
        <v>2017</v>
      </c>
      <c r="K1231" s="174">
        <v>500</v>
      </c>
      <c r="L1231" s="174"/>
      <c r="M1231" s="173" t="s">
        <v>139</v>
      </c>
      <c r="N1231" s="173">
        <v>3</v>
      </c>
      <c r="O1231" s="173">
        <v>2</v>
      </c>
      <c r="P1231" s="173">
        <v>1</v>
      </c>
      <c r="Q1231" s="173">
        <v>4</v>
      </c>
      <c r="R1231" s="173">
        <v>1</v>
      </c>
      <c r="S1231" s="182">
        <v>5000</v>
      </c>
      <c r="T1231" s="173">
        <v>0</v>
      </c>
      <c r="U1231" s="173">
        <v>0.1</v>
      </c>
      <c r="V1231" s="173">
        <v>0</v>
      </c>
      <c r="W1231" s="173"/>
      <c r="X1231" s="173">
        <v>0</v>
      </c>
      <c r="Y1231" s="182">
        <v>0</v>
      </c>
      <c r="Z1231" s="174">
        <f>S1231*R1231*K1231*EXP(-Definitions!$E$4*tidycapex!V1231)*U1231</f>
        <v>250000</v>
      </c>
      <c r="AA1231" s="174">
        <f>CEILING(Z1231/Definitions!$F$10,10)</f>
        <v>4910</v>
      </c>
      <c r="AB1231" s="176">
        <v>1</v>
      </c>
      <c r="AC1231" s="171" t="s">
        <v>471</v>
      </c>
      <c r="AD1231" s="171" t="s">
        <v>472</v>
      </c>
    </row>
    <row r="1232" spans="1:30" s="32" customFormat="1" ht="24" x14ac:dyDescent="0.25">
      <c r="A1232" s="170">
        <v>982</v>
      </c>
      <c r="B1232" s="171" t="s">
        <v>238</v>
      </c>
      <c r="C1232" s="171" t="s">
        <v>470</v>
      </c>
      <c r="D1232" s="181" t="s">
        <v>236</v>
      </c>
      <c r="E1232" s="173" t="s">
        <v>249</v>
      </c>
      <c r="F1232" s="173" t="s">
        <v>141</v>
      </c>
      <c r="G1232" s="173" t="s">
        <v>239</v>
      </c>
      <c r="H1232" s="173" t="s">
        <v>524</v>
      </c>
      <c r="I1232" s="173" t="s">
        <v>141</v>
      </c>
      <c r="J1232" s="173">
        <v>2017</v>
      </c>
      <c r="K1232" s="174">
        <v>1</v>
      </c>
      <c r="L1232" s="174"/>
      <c r="M1232" s="173" t="s">
        <v>236</v>
      </c>
      <c r="N1232" s="173">
        <v>0</v>
      </c>
      <c r="O1232" s="173">
        <v>1</v>
      </c>
      <c r="P1232" s="173">
        <v>1</v>
      </c>
      <c r="Q1232" s="173">
        <v>9</v>
      </c>
      <c r="R1232" s="173">
        <v>1</v>
      </c>
      <c r="S1232" s="182">
        <v>25000</v>
      </c>
      <c r="T1232" s="173">
        <v>0</v>
      </c>
      <c r="U1232" s="173">
        <v>1</v>
      </c>
      <c r="V1232" s="173">
        <v>0</v>
      </c>
      <c r="W1232" s="173"/>
      <c r="X1232" s="173">
        <v>0</v>
      </c>
      <c r="Y1232" s="182">
        <v>0</v>
      </c>
      <c r="Z1232" s="174">
        <f>S1232*R1232*K1232*EXP(-Definitions!$E$4*tidycapex!V1232)*U1232</f>
        <v>25000</v>
      </c>
      <c r="AA1232" s="174">
        <f>CEILING(Z1232/Definitions!$F$10,10)</f>
        <v>500</v>
      </c>
      <c r="AB1232" s="176">
        <v>1</v>
      </c>
      <c r="AC1232" s="171" t="s">
        <v>240</v>
      </c>
      <c r="AD1232" s="171" t="s">
        <v>241</v>
      </c>
    </row>
    <row r="1233" spans="1:30" s="32" customFormat="1" ht="36" x14ac:dyDescent="0.25">
      <c r="A1233" s="170">
        <v>983</v>
      </c>
      <c r="B1233" s="171" t="s">
        <v>242</v>
      </c>
      <c r="C1233" s="171" t="s">
        <v>470</v>
      </c>
      <c r="D1233" s="181" t="s">
        <v>236</v>
      </c>
      <c r="E1233" s="173" t="s">
        <v>249</v>
      </c>
      <c r="F1233" s="173" t="s">
        <v>141</v>
      </c>
      <c r="G1233" s="173" t="s">
        <v>243</v>
      </c>
      <c r="H1233" s="173" t="s">
        <v>524</v>
      </c>
      <c r="I1233" s="173" t="s">
        <v>141</v>
      </c>
      <c r="J1233" s="173">
        <v>2017</v>
      </c>
      <c r="K1233" s="174">
        <v>1</v>
      </c>
      <c r="L1233" s="174"/>
      <c r="M1233" s="173" t="s">
        <v>236</v>
      </c>
      <c r="N1233" s="173">
        <v>0</v>
      </c>
      <c r="O1233" s="173">
        <v>1</v>
      </c>
      <c r="P1233" s="173">
        <v>1</v>
      </c>
      <c r="Q1233" s="173">
        <v>9</v>
      </c>
      <c r="R1233" s="173">
        <v>1</v>
      </c>
      <c r="S1233" s="182">
        <v>27500</v>
      </c>
      <c r="T1233" s="173">
        <v>0</v>
      </c>
      <c r="U1233" s="173">
        <v>1</v>
      </c>
      <c r="V1233" s="173">
        <v>0</v>
      </c>
      <c r="W1233" s="173"/>
      <c r="X1233" s="173">
        <v>0</v>
      </c>
      <c r="Y1233" s="182">
        <v>0</v>
      </c>
      <c r="Z1233" s="174">
        <f>S1233*R1233*K1233*EXP(-Definitions!$E$4*tidycapex!V1233)*U1233</f>
        <v>27500</v>
      </c>
      <c r="AA1233" s="174">
        <f>CEILING(Z1233/Definitions!$F$10,10)</f>
        <v>540</v>
      </c>
      <c r="AB1233" s="176">
        <v>1</v>
      </c>
      <c r="AC1233" s="171" t="s">
        <v>244</v>
      </c>
      <c r="AD1233" s="171" t="s">
        <v>567</v>
      </c>
    </row>
    <row r="1234" spans="1:30" s="32" customFormat="1" ht="24" x14ac:dyDescent="0.25">
      <c r="A1234" s="170">
        <v>984</v>
      </c>
      <c r="B1234" s="171" t="s">
        <v>245</v>
      </c>
      <c r="C1234" s="171" t="s">
        <v>470</v>
      </c>
      <c r="D1234" s="181" t="s">
        <v>236</v>
      </c>
      <c r="E1234" s="173" t="s">
        <v>249</v>
      </c>
      <c r="F1234" s="173" t="s">
        <v>141</v>
      </c>
      <c r="G1234" s="173" t="s">
        <v>246</v>
      </c>
      <c r="H1234" s="173" t="s">
        <v>524</v>
      </c>
      <c r="I1234" s="173" t="s">
        <v>141</v>
      </c>
      <c r="J1234" s="173">
        <v>2017</v>
      </c>
      <c r="K1234" s="174">
        <v>1</v>
      </c>
      <c r="L1234" s="174"/>
      <c r="M1234" s="173" t="s">
        <v>236</v>
      </c>
      <c r="N1234" s="173">
        <v>0</v>
      </c>
      <c r="O1234" s="173">
        <v>1</v>
      </c>
      <c r="P1234" s="173">
        <v>1</v>
      </c>
      <c r="Q1234" s="173">
        <v>9</v>
      </c>
      <c r="R1234" s="173">
        <v>1</v>
      </c>
      <c r="S1234" s="182">
        <v>15200</v>
      </c>
      <c r="T1234" s="173">
        <v>0</v>
      </c>
      <c r="U1234" s="173">
        <v>1</v>
      </c>
      <c r="V1234" s="173">
        <v>0</v>
      </c>
      <c r="W1234" s="173"/>
      <c r="X1234" s="173">
        <v>0</v>
      </c>
      <c r="Y1234" s="182">
        <v>0</v>
      </c>
      <c r="Z1234" s="174">
        <f>S1234*R1234*K1234*EXP(-Definitions!$E$4*tidycapex!V1234)*U1234</f>
        <v>15200</v>
      </c>
      <c r="AA1234" s="174">
        <f>CEILING(Z1234/Definitions!$F$10,10)</f>
        <v>300</v>
      </c>
      <c r="AB1234" s="176">
        <v>1</v>
      </c>
      <c r="AC1234" s="171" t="s">
        <v>247</v>
      </c>
      <c r="AD1234" s="171" t="s">
        <v>568</v>
      </c>
    </row>
    <row r="1235" spans="1:30" s="32" customFormat="1" ht="48" x14ac:dyDescent="0.25">
      <c r="A1235" s="170">
        <v>985</v>
      </c>
      <c r="B1235" s="171" t="s">
        <v>327</v>
      </c>
      <c r="C1235" s="171" t="s">
        <v>473</v>
      </c>
      <c r="D1235" s="181" t="s">
        <v>225</v>
      </c>
      <c r="E1235" s="173" t="s">
        <v>249</v>
      </c>
      <c r="F1235" s="173" t="s">
        <v>141</v>
      </c>
      <c r="G1235" s="173" t="s">
        <v>364</v>
      </c>
      <c r="H1235" s="173" t="s">
        <v>364</v>
      </c>
      <c r="I1235" s="173" t="s">
        <v>141</v>
      </c>
      <c r="J1235" s="173">
        <v>2017</v>
      </c>
      <c r="K1235" s="174">
        <v>2100</v>
      </c>
      <c r="L1235" s="174"/>
      <c r="M1235" s="173" t="s">
        <v>139</v>
      </c>
      <c r="N1235" s="173">
        <v>3</v>
      </c>
      <c r="O1235" s="173">
        <v>2</v>
      </c>
      <c r="P1235" s="173">
        <v>1</v>
      </c>
      <c r="Q1235" s="173">
        <v>4</v>
      </c>
      <c r="R1235" s="173">
        <v>1</v>
      </c>
      <c r="S1235" s="182">
        <v>5000</v>
      </c>
      <c r="T1235" s="173">
        <v>0</v>
      </c>
      <c r="U1235" s="173">
        <v>0.1</v>
      </c>
      <c r="V1235" s="173">
        <v>0</v>
      </c>
      <c r="W1235" s="173"/>
      <c r="X1235" s="173">
        <v>0</v>
      </c>
      <c r="Y1235" s="182">
        <v>0</v>
      </c>
      <c r="Z1235" s="174">
        <f>S1235*R1235*K1235*EXP(-Definitions!$E$4*tidycapex!V1235)*U1235</f>
        <v>1050000</v>
      </c>
      <c r="AA1235" s="174">
        <f>CEILING(Z1235/Definitions!$F$10,10)</f>
        <v>20590</v>
      </c>
      <c r="AB1235" s="176">
        <v>1</v>
      </c>
      <c r="AC1235" s="171" t="s">
        <v>474</v>
      </c>
      <c r="AD1235" s="171" t="s">
        <v>475</v>
      </c>
    </row>
    <row r="1236" spans="1:30" s="32" customFormat="1" ht="36" x14ac:dyDescent="0.25">
      <c r="A1236" s="170">
        <v>986</v>
      </c>
      <c r="B1236" s="171" t="s">
        <v>238</v>
      </c>
      <c r="C1236" s="171" t="s">
        <v>473</v>
      </c>
      <c r="D1236" s="181" t="s">
        <v>236</v>
      </c>
      <c r="E1236" s="173" t="s">
        <v>249</v>
      </c>
      <c r="F1236" s="173" t="s">
        <v>141</v>
      </c>
      <c r="G1236" s="173" t="s">
        <v>239</v>
      </c>
      <c r="H1236" s="173" t="s">
        <v>524</v>
      </c>
      <c r="I1236" s="173" t="s">
        <v>141</v>
      </c>
      <c r="J1236" s="173">
        <v>2017</v>
      </c>
      <c r="K1236" s="174">
        <v>1</v>
      </c>
      <c r="L1236" s="174"/>
      <c r="M1236" s="173" t="s">
        <v>236</v>
      </c>
      <c r="N1236" s="173">
        <v>0</v>
      </c>
      <c r="O1236" s="173">
        <v>1</v>
      </c>
      <c r="P1236" s="173">
        <v>1</v>
      </c>
      <c r="Q1236" s="173">
        <v>9</v>
      </c>
      <c r="R1236" s="173">
        <v>1</v>
      </c>
      <c r="S1236" s="182">
        <v>105000</v>
      </c>
      <c r="T1236" s="173">
        <v>0</v>
      </c>
      <c r="U1236" s="173">
        <v>1</v>
      </c>
      <c r="V1236" s="173">
        <v>0</v>
      </c>
      <c r="W1236" s="173"/>
      <c r="X1236" s="173">
        <v>0</v>
      </c>
      <c r="Y1236" s="182">
        <v>0</v>
      </c>
      <c r="Z1236" s="174">
        <f>S1236*R1236*K1236*EXP(-Definitions!$E$4*tidycapex!V1236)*U1236</f>
        <v>105000</v>
      </c>
      <c r="AA1236" s="174">
        <f>CEILING(Z1236/Definitions!$F$10,10)</f>
        <v>2060</v>
      </c>
      <c r="AB1236" s="176">
        <v>1</v>
      </c>
      <c r="AC1236" s="171" t="s">
        <v>240</v>
      </c>
      <c r="AD1236" s="171" t="s">
        <v>241</v>
      </c>
    </row>
    <row r="1237" spans="1:30" s="32" customFormat="1" ht="36" x14ac:dyDescent="0.25">
      <c r="A1237" s="170">
        <v>987</v>
      </c>
      <c r="B1237" s="171" t="s">
        <v>242</v>
      </c>
      <c r="C1237" s="171" t="s">
        <v>473</v>
      </c>
      <c r="D1237" s="181" t="s">
        <v>236</v>
      </c>
      <c r="E1237" s="173" t="s">
        <v>249</v>
      </c>
      <c r="F1237" s="173" t="s">
        <v>141</v>
      </c>
      <c r="G1237" s="173" t="s">
        <v>243</v>
      </c>
      <c r="H1237" s="173" t="s">
        <v>524</v>
      </c>
      <c r="I1237" s="173" t="s">
        <v>141</v>
      </c>
      <c r="J1237" s="173">
        <v>2017</v>
      </c>
      <c r="K1237" s="174">
        <v>1</v>
      </c>
      <c r="L1237" s="174"/>
      <c r="M1237" s="173" t="s">
        <v>236</v>
      </c>
      <c r="N1237" s="173">
        <v>0</v>
      </c>
      <c r="O1237" s="173">
        <v>1</v>
      </c>
      <c r="P1237" s="173">
        <v>1</v>
      </c>
      <c r="Q1237" s="173">
        <v>9</v>
      </c>
      <c r="R1237" s="173">
        <v>1</v>
      </c>
      <c r="S1237" s="182">
        <v>115500</v>
      </c>
      <c r="T1237" s="173">
        <v>0</v>
      </c>
      <c r="U1237" s="173">
        <v>1</v>
      </c>
      <c r="V1237" s="173">
        <v>0</v>
      </c>
      <c r="W1237" s="173"/>
      <c r="X1237" s="173">
        <v>0</v>
      </c>
      <c r="Y1237" s="182">
        <v>0</v>
      </c>
      <c r="Z1237" s="174">
        <f>S1237*R1237*K1237*EXP(-Definitions!$E$4*tidycapex!V1237)*U1237</f>
        <v>115500</v>
      </c>
      <c r="AA1237" s="174">
        <f>CEILING(Z1237/Definitions!$F$10,10)</f>
        <v>2270</v>
      </c>
      <c r="AB1237" s="176">
        <v>1</v>
      </c>
      <c r="AC1237" s="171" t="s">
        <v>244</v>
      </c>
      <c r="AD1237" s="171" t="s">
        <v>567</v>
      </c>
    </row>
    <row r="1238" spans="1:30" s="32" customFormat="1" ht="36" x14ac:dyDescent="0.25">
      <c r="A1238" s="170">
        <v>988</v>
      </c>
      <c r="B1238" s="171" t="s">
        <v>245</v>
      </c>
      <c r="C1238" s="171" t="s">
        <v>473</v>
      </c>
      <c r="D1238" s="181" t="s">
        <v>236</v>
      </c>
      <c r="E1238" s="173" t="s">
        <v>249</v>
      </c>
      <c r="F1238" s="173" t="s">
        <v>141</v>
      </c>
      <c r="G1238" s="173" t="s">
        <v>246</v>
      </c>
      <c r="H1238" s="173" t="s">
        <v>524</v>
      </c>
      <c r="I1238" s="173" t="s">
        <v>141</v>
      </c>
      <c r="J1238" s="173">
        <v>2017</v>
      </c>
      <c r="K1238" s="174">
        <v>1</v>
      </c>
      <c r="L1238" s="174"/>
      <c r="M1238" s="173" t="s">
        <v>236</v>
      </c>
      <c r="N1238" s="173">
        <v>0</v>
      </c>
      <c r="O1238" s="173">
        <v>1</v>
      </c>
      <c r="P1238" s="173">
        <v>1</v>
      </c>
      <c r="Q1238" s="173">
        <v>9</v>
      </c>
      <c r="R1238" s="173">
        <v>1</v>
      </c>
      <c r="S1238" s="182">
        <v>63600</v>
      </c>
      <c r="T1238" s="173">
        <v>0</v>
      </c>
      <c r="U1238" s="173">
        <v>1</v>
      </c>
      <c r="V1238" s="173">
        <v>0</v>
      </c>
      <c r="W1238" s="173"/>
      <c r="X1238" s="173">
        <v>0</v>
      </c>
      <c r="Y1238" s="182">
        <v>0</v>
      </c>
      <c r="Z1238" s="174">
        <f>S1238*R1238*K1238*EXP(-Definitions!$E$4*tidycapex!V1238)*U1238</f>
        <v>63600</v>
      </c>
      <c r="AA1238" s="174">
        <f>CEILING(Z1238/Definitions!$F$10,10)</f>
        <v>1250</v>
      </c>
      <c r="AB1238" s="176">
        <v>1</v>
      </c>
      <c r="AC1238" s="171" t="s">
        <v>247</v>
      </c>
      <c r="AD1238" s="171" t="s">
        <v>568</v>
      </c>
    </row>
    <row r="1239" spans="1:30" s="32" customFormat="1" ht="48" x14ac:dyDescent="0.25">
      <c r="A1239" s="170">
        <v>989</v>
      </c>
      <c r="B1239" s="171" t="s">
        <v>327</v>
      </c>
      <c r="C1239" s="171" t="s">
        <v>476</v>
      </c>
      <c r="D1239" s="181" t="s">
        <v>225</v>
      </c>
      <c r="E1239" s="173" t="s">
        <v>249</v>
      </c>
      <c r="F1239" s="173" t="s">
        <v>141</v>
      </c>
      <c r="G1239" s="173" t="s">
        <v>364</v>
      </c>
      <c r="H1239" s="173" t="s">
        <v>364</v>
      </c>
      <c r="I1239" s="173" t="s">
        <v>141</v>
      </c>
      <c r="J1239" s="173">
        <v>2017</v>
      </c>
      <c r="K1239" s="174">
        <v>2500</v>
      </c>
      <c r="L1239" s="174"/>
      <c r="M1239" s="173" t="s">
        <v>139</v>
      </c>
      <c r="N1239" s="173">
        <v>3</v>
      </c>
      <c r="O1239" s="173">
        <v>2</v>
      </c>
      <c r="P1239" s="173">
        <v>1</v>
      </c>
      <c r="Q1239" s="173">
        <v>4</v>
      </c>
      <c r="R1239" s="173">
        <v>1</v>
      </c>
      <c r="S1239" s="182">
        <v>5000</v>
      </c>
      <c r="T1239" s="173">
        <v>0</v>
      </c>
      <c r="U1239" s="173">
        <v>0.1</v>
      </c>
      <c r="V1239" s="173">
        <v>0</v>
      </c>
      <c r="W1239" s="173"/>
      <c r="X1239" s="173">
        <v>0</v>
      </c>
      <c r="Y1239" s="182">
        <v>0</v>
      </c>
      <c r="Z1239" s="174">
        <f>S1239*R1239*K1239*EXP(-Definitions!$E$4*tidycapex!V1239)*U1239</f>
        <v>1250000</v>
      </c>
      <c r="AA1239" s="174">
        <f>CEILING(Z1239/Definitions!$F$10,10)</f>
        <v>24510</v>
      </c>
      <c r="AB1239" s="176">
        <v>1</v>
      </c>
      <c r="AC1239" s="171" t="s">
        <v>474</v>
      </c>
      <c r="AD1239" s="171" t="s">
        <v>475</v>
      </c>
    </row>
    <row r="1240" spans="1:30" s="32" customFormat="1" ht="24" x14ac:dyDescent="0.25">
      <c r="A1240" s="170">
        <v>990</v>
      </c>
      <c r="B1240" s="171" t="s">
        <v>238</v>
      </c>
      <c r="C1240" s="171" t="s">
        <v>476</v>
      </c>
      <c r="D1240" s="181" t="s">
        <v>236</v>
      </c>
      <c r="E1240" s="173" t="s">
        <v>249</v>
      </c>
      <c r="F1240" s="173" t="s">
        <v>141</v>
      </c>
      <c r="G1240" s="173" t="s">
        <v>239</v>
      </c>
      <c r="H1240" s="173" t="s">
        <v>524</v>
      </c>
      <c r="I1240" s="173" t="s">
        <v>141</v>
      </c>
      <c r="J1240" s="173">
        <v>2017</v>
      </c>
      <c r="K1240" s="174">
        <v>1</v>
      </c>
      <c r="L1240" s="174"/>
      <c r="M1240" s="173" t="s">
        <v>236</v>
      </c>
      <c r="N1240" s="173">
        <v>0</v>
      </c>
      <c r="O1240" s="173">
        <v>1</v>
      </c>
      <c r="P1240" s="173">
        <v>1</v>
      </c>
      <c r="Q1240" s="173">
        <v>9</v>
      </c>
      <c r="R1240" s="173">
        <v>1</v>
      </c>
      <c r="S1240" s="182">
        <v>125000</v>
      </c>
      <c r="T1240" s="173">
        <v>0</v>
      </c>
      <c r="U1240" s="173">
        <v>1</v>
      </c>
      <c r="V1240" s="173">
        <v>0</v>
      </c>
      <c r="W1240" s="173"/>
      <c r="X1240" s="173">
        <v>0</v>
      </c>
      <c r="Y1240" s="182">
        <v>0</v>
      </c>
      <c r="Z1240" s="174">
        <f>S1240*R1240*K1240*EXP(-Definitions!$E$4*tidycapex!V1240)*U1240</f>
        <v>125000</v>
      </c>
      <c r="AA1240" s="174">
        <f>CEILING(Z1240/Definitions!$F$10,10)</f>
        <v>2460</v>
      </c>
      <c r="AB1240" s="176">
        <v>1</v>
      </c>
      <c r="AC1240" s="171" t="s">
        <v>240</v>
      </c>
      <c r="AD1240" s="171" t="s">
        <v>241</v>
      </c>
    </row>
    <row r="1241" spans="1:30" s="32" customFormat="1" ht="36" x14ac:dyDescent="0.25">
      <c r="A1241" s="170">
        <v>991</v>
      </c>
      <c r="B1241" s="171" t="s">
        <v>242</v>
      </c>
      <c r="C1241" s="171" t="s">
        <v>476</v>
      </c>
      <c r="D1241" s="181" t="s">
        <v>236</v>
      </c>
      <c r="E1241" s="173" t="s">
        <v>249</v>
      </c>
      <c r="F1241" s="173" t="s">
        <v>141</v>
      </c>
      <c r="G1241" s="173" t="s">
        <v>243</v>
      </c>
      <c r="H1241" s="173" t="s">
        <v>524</v>
      </c>
      <c r="I1241" s="173" t="s">
        <v>141</v>
      </c>
      <c r="J1241" s="173">
        <v>2017</v>
      </c>
      <c r="K1241" s="174">
        <v>1</v>
      </c>
      <c r="L1241" s="174"/>
      <c r="M1241" s="173" t="s">
        <v>236</v>
      </c>
      <c r="N1241" s="173">
        <v>0</v>
      </c>
      <c r="O1241" s="173">
        <v>1</v>
      </c>
      <c r="P1241" s="173">
        <v>1</v>
      </c>
      <c r="Q1241" s="173">
        <v>9</v>
      </c>
      <c r="R1241" s="173">
        <v>1</v>
      </c>
      <c r="S1241" s="182">
        <v>137500</v>
      </c>
      <c r="T1241" s="173">
        <v>0</v>
      </c>
      <c r="U1241" s="173">
        <v>1</v>
      </c>
      <c r="V1241" s="173">
        <v>0</v>
      </c>
      <c r="W1241" s="173"/>
      <c r="X1241" s="173">
        <v>0</v>
      </c>
      <c r="Y1241" s="182">
        <v>0</v>
      </c>
      <c r="Z1241" s="174">
        <f>S1241*R1241*K1241*EXP(-Definitions!$E$4*tidycapex!V1241)*U1241</f>
        <v>137500</v>
      </c>
      <c r="AA1241" s="174">
        <f>CEILING(Z1241/Definitions!$F$10,10)</f>
        <v>2700</v>
      </c>
      <c r="AB1241" s="176">
        <v>1</v>
      </c>
      <c r="AC1241" s="171" t="s">
        <v>244</v>
      </c>
      <c r="AD1241" s="171" t="s">
        <v>567</v>
      </c>
    </row>
    <row r="1242" spans="1:30" s="32" customFormat="1" ht="24" x14ac:dyDescent="0.25">
      <c r="A1242" s="170">
        <v>992</v>
      </c>
      <c r="B1242" s="171" t="s">
        <v>245</v>
      </c>
      <c r="C1242" s="171" t="s">
        <v>476</v>
      </c>
      <c r="D1242" s="181" t="s">
        <v>236</v>
      </c>
      <c r="E1242" s="173" t="s">
        <v>249</v>
      </c>
      <c r="F1242" s="173" t="s">
        <v>141</v>
      </c>
      <c r="G1242" s="173" t="s">
        <v>246</v>
      </c>
      <c r="H1242" s="173" t="s">
        <v>524</v>
      </c>
      <c r="I1242" s="173" t="s">
        <v>141</v>
      </c>
      <c r="J1242" s="173">
        <v>2017</v>
      </c>
      <c r="K1242" s="174">
        <v>1</v>
      </c>
      <c r="L1242" s="174"/>
      <c r="M1242" s="173" t="s">
        <v>236</v>
      </c>
      <c r="N1242" s="173">
        <v>0</v>
      </c>
      <c r="O1242" s="173">
        <v>1</v>
      </c>
      <c r="P1242" s="173">
        <v>1</v>
      </c>
      <c r="Q1242" s="173">
        <v>9</v>
      </c>
      <c r="R1242" s="173">
        <v>1</v>
      </c>
      <c r="S1242" s="182">
        <v>75700</v>
      </c>
      <c r="T1242" s="173">
        <v>0</v>
      </c>
      <c r="U1242" s="173">
        <v>1</v>
      </c>
      <c r="V1242" s="173">
        <v>0</v>
      </c>
      <c r="W1242" s="173"/>
      <c r="X1242" s="173">
        <v>0</v>
      </c>
      <c r="Y1242" s="182">
        <v>0</v>
      </c>
      <c r="Z1242" s="174">
        <f>S1242*R1242*K1242*EXP(-Definitions!$E$4*tidycapex!V1242)*U1242</f>
        <v>75700</v>
      </c>
      <c r="AA1242" s="174">
        <f>CEILING(Z1242/Definitions!$F$10,10)</f>
        <v>1490</v>
      </c>
      <c r="AB1242" s="176">
        <v>1</v>
      </c>
      <c r="AC1242" s="171" t="s">
        <v>247</v>
      </c>
      <c r="AD1242" s="171" t="s">
        <v>568</v>
      </c>
    </row>
    <row r="1243" spans="1:30" s="32" customFormat="1" ht="48" x14ac:dyDescent="0.25">
      <c r="A1243" s="170">
        <v>993</v>
      </c>
      <c r="B1243" s="171" t="s">
        <v>318</v>
      </c>
      <c r="C1243" s="171" t="s">
        <v>64</v>
      </c>
      <c r="D1243" s="181" t="s">
        <v>225</v>
      </c>
      <c r="E1243" s="173" t="s">
        <v>194</v>
      </c>
      <c r="F1243" s="173" t="s">
        <v>140</v>
      </c>
      <c r="G1243" s="173" t="s">
        <v>195</v>
      </c>
      <c r="H1243" s="173" t="s">
        <v>196</v>
      </c>
      <c r="I1243" s="173" t="s">
        <v>140</v>
      </c>
      <c r="J1243" s="173">
        <v>2008</v>
      </c>
      <c r="K1243" s="174">
        <v>1260</v>
      </c>
      <c r="L1243" s="174"/>
      <c r="M1243" s="173" t="s">
        <v>139</v>
      </c>
      <c r="N1243" s="173">
        <v>4</v>
      </c>
      <c r="O1243" s="173">
        <v>1</v>
      </c>
      <c r="P1243" s="173">
        <v>1</v>
      </c>
      <c r="Q1243" s="173">
        <v>5</v>
      </c>
      <c r="R1243" s="173">
        <v>1</v>
      </c>
      <c r="S1243" s="182">
        <v>250</v>
      </c>
      <c r="T1243" s="173">
        <v>10</v>
      </c>
      <c r="U1243" s="173">
        <v>1</v>
      </c>
      <c r="V1243" s="173">
        <v>0</v>
      </c>
      <c r="W1243" s="173"/>
      <c r="X1243" s="173">
        <v>0</v>
      </c>
      <c r="Y1243" s="182">
        <v>0</v>
      </c>
      <c r="Z1243" s="174">
        <f>S1243*R1243*K1243*EXP(-Definitions!$E$4*tidycapex!V1243)*U1243</f>
        <v>315000</v>
      </c>
      <c r="AA1243" s="174">
        <f>CEILING(Z1243/Definitions!$F$10,10)</f>
        <v>6180</v>
      </c>
      <c r="AB1243" s="176">
        <v>1</v>
      </c>
      <c r="AC1243" s="171" t="s">
        <v>452</v>
      </c>
      <c r="AD1243" s="171" t="s">
        <v>453</v>
      </c>
    </row>
    <row r="1244" spans="1:30" s="32" customFormat="1" ht="48" x14ac:dyDescent="0.25">
      <c r="A1244" s="170">
        <v>993</v>
      </c>
      <c r="B1244" s="171" t="s">
        <v>318</v>
      </c>
      <c r="C1244" s="171" t="s">
        <v>64</v>
      </c>
      <c r="D1244" s="181" t="s">
        <v>225</v>
      </c>
      <c r="E1244" s="173" t="s">
        <v>194</v>
      </c>
      <c r="F1244" s="173" t="s">
        <v>140</v>
      </c>
      <c r="G1244" s="173" t="s">
        <v>195</v>
      </c>
      <c r="H1244" s="173" t="s">
        <v>196</v>
      </c>
      <c r="I1244" s="173" t="s">
        <v>140</v>
      </c>
      <c r="J1244" s="173">
        <v>2008</v>
      </c>
      <c r="K1244" s="174">
        <v>1260</v>
      </c>
      <c r="L1244" s="174"/>
      <c r="M1244" s="173" t="s">
        <v>139</v>
      </c>
      <c r="N1244" s="173">
        <v>0</v>
      </c>
      <c r="O1244" s="173">
        <v>1</v>
      </c>
      <c r="P1244" s="173">
        <v>1</v>
      </c>
      <c r="Q1244" s="173">
        <v>8</v>
      </c>
      <c r="R1244" s="173">
        <v>1</v>
      </c>
      <c r="S1244" s="182">
        <v>250</v>
      </c>
      <c r="T1244" s="173">
        <v>10</v>
      </c>
      <c r="U1244" s="173">
        <v>1</v>
      </c>
      <c r="V1244" s="173">
        <v>10</v>
      </c>
      <c r="W1244" s="173"/>
      <c r="X1244" s="173">
        <v>0</v>
      </c>
      <c r="Y1244" s="182">
        <v>0</v>
      </c>
      <c r="Z1244" s="174">
        <f>S1244*R1244*K1244*EXP(-Definitions!$E$4*tidycapex!V1244)*U1244</f>
        <v>315000</v>
      </c>
      <c r="AA1244" s="174">
        <f>CEILING(Z1244/Definitions!$F$10,10)</f>
        <v>6180</v>
      </c>
      <c r="AB1244" s="176">
        <v>1</v>
      </c>
      <c r="AC1244" s="171" t="s">
        <v>452</v>
      </c>
      <c r="AD1244" s="171" t="s">
        <v>453</v>
      </c>
    </row>
    <row r="1245" spans="1:30" s="32" customFormat="1" ht="48" x14ac:dyDescent="0.25">
      <c r="A1245" s="170">
        <v>993</v>
      </c>
      <c r="B1245" s="171" t="s">
        <v>318</v>
      </c>
      <c r="C1245" s="171" t="s">
        <v>64</v>
      </c>
      <c r="D1245" s="181" t="s">
        <v>225</v>
      </c>
      <c r="E1245" s="173" t="s">
        <v>194</v>
      </c>
      <c r="F1245" s="173" t="s">
        <v>140</v>
      </c>
      <c r="G1245" s="173" t="s">
        <v>195</v>
      </c>
      <c r="H1245" s="173" t="s">
        <v>196</v>
      </c>
      <c r="I1245" s="173" t="s">
        <v>140</v>
      </c>
      <c r="J1245" s="173">
        <v>2008</v>
      </c>
      <c r="K1245" s="174">
        <v>1260</v>
      </c>
      <c r="L1245" s="174"/>
      <c r="M1245" s="173" t="s">
        <v>139</v>
      </c>
      <c r="N1245" s="173">
        <v>0</v>
      </c>
      <c r="O1245" s="173">
        <v>1</v>
      </c>
      <c r="P1245" s="173">
        <v>1</v>
      </c>
      <c r="Q1245" s="173">
        <v>8</v>
      </c>
      <c r="R1245" s="173">
        <v>1</v>
      </c>
      <c r="S1245" s="182">
        <v>250</v>
      </c>
      <c r="T1245" s="173">
        <v>10</v>
      </c>
      <c r="U1245" s="173">
        <v>1</v>
      </c>
      <c r="V1245" s="173">
        <v>20</v>
      </c>
      <c r="W1245" s="173"/>
      <c r="X1245" s="173">
        <v>0</v>
      </c>
      <c r="Y1245" s="182">
        <v>0</v>
      </c>
      <c r="Z1245" s="174">
        <f>S1245*R1245*K1245*EXP(-Definitions!$E$4*tidycapex!V1245)*U1245</f>
        <v>315000</v>
      </c>
      <c r="AA1245" s="174">
        <f>CEILING(Z1245/Definitions!$F$10,10)</f>
        <v>6180</v>
      </c>
      <c r="AB1245" s="176">
        <v>1</v>
      </c>
      <c r="AC1245" s="171" t="s">
        <v>452</v>
      </c>
      <c r="AD1245" s="171" t="s">
        <v>453</v>
      </c>
    </row>
    <row r="1246" spans="1:30" s="32" customFormat="1" ht="24" x14ac:dyDescent="0.25">
      <c r="A1246" s="170">
        <v>994</v>
      </c>
      <c r="B1246" s="171" t="s">
        <v>262</v>
      </c>
      <c r="C1246" s="171" t="s">
        <v>64</v>
      </c>
      <c r="D1246" s="181" t="s">
        <v>225</v>
      </c>
      <c r="E1246" s="173" t="s">
        <v>194</v>
      </c>
      <c r="F1246" s="173" t="s">
        <v>140</v>
      </c>
      <c r="G1246" s="173" t="s">
        <v>578</v>
      </c>
      <c r="H1246" s="173" t="s">
        <v>257</v>
      </c>
      <c r="I1246" s="173" t="s">
        <v>140</v>
      </c>
      <c r="J1246" s="173">
        <v>2008</v>
      </c>
      <c r="K1246" s="174">
        <v>2870</v>
      </c>
      <c r="L1246" s="174"/>
      <c r="M1246" s="173" t="s">
        <v>139</v>
      </c>
      <c r="N1246" s="173">
        <v>3</v>
      </c>
      <c r="O1246" s="173">
        <v>3</v>
      </c>
      <c r="P1246" s="173">
        <v>0</v>
      </c>
      <c r="Q1246" s="173">
        <v>4</v>
      </c>
      <c r="R1246" s="173">
        <v>1</v>
      </c>
      <c r="S1246" s="182">
        <v>4000</v>
      </c>
      <c r="T1246" s="173">
        <v>0</v>
      </c>
      <c r="U1246" s="173">
        <v>0.5</v>
      </c>
      <c r="V1246" s="173">
        <v>0</v>
      </c>
      <c r="W1246" s="173"/>
      <c r="X1246" s="173">
        <v>1</v>
      </c>
      <c r="Y1246" s="182">
        <v>220670</v>
      </c>
      <c r="Z1246" s="174">
        <f>S1246*R1246*K1246*EXP(-Definitions!$E$4*tidycapex!V1246)*U1246</f>
        <v>5740000</v>
      </c>
      <c r="AA1246" s="174">
        <f>CEILING(Z1246/Definitions!$F$10,10)</f>
        <v>112550</v>
      </c>
      <c r="AB1246" s="176">
        <v>2</v>
      </c>
      <c r="AC1246" s="171"/>
      <c r="AD1246" s="171"/>
    </row>
    <row r="1247" spans="1:30" s="32" customFormat="1" ht="36" x14ac:dyDescent="0.25">
      <c r="A1247" s="170">
        <v>995</v>
      </c>
      <c r="B1247" s="171" t="s">
        <v>454</v>
      </c>
      <c r="C1247" s="171" t="s">
        <v>64</v>
      </c>
      <c r="D1247" s="181" t="s">
        <v>225</v>
      </c>
      <c r="E1247" s="173" t="s">
        <v>194</v>
      </c>
      <c r="F1247" s="173" t="s">
        <v>140</v>
      </c>
      <c r="G1247" s="173" t="s">
        <v>195</v>
      </c>
      <c r="H1247" s="173" t="s">
        <v>196</v>
      </c>
      <c r="I1247" s="173" t="s">
        <v>140</v>
      </c>
      <c r="J1247" s="173">
        <v>2008</v>
      </c>
      <c r="K1247" s="174">
        <v>800</v>
      </c>
      <c r="L1247" s="174"/>
      <c r="M1247" s="173" t="s">
        <v>139</v>
      </c>
      <c r="N1247" s="173">
        <v>4</v>
      </c>
      <c r="O1247" s="173">
        <v>3</v>
      </c>
      <c r="P1247" s="173">
        <v>1</v>
      </c>
      <c r="Q1247" s="173">
        <v>5</v>
      </c>
      <c r="R1247" s="173">
        <v>1</v>
      </c>
      <c r="S1247" s="182">
        <v>1500</v>
      </c>
      <c r="T1247" s="173">
        <v>50</v>
      </c>
      <c r="U1247" s="173">
        <v>1</v>
      </c>
      <c r="V1247" s="173">
        <v>0</v>
      </c>
      <c r="W1247" s="173"/>
      <c r="X1247" s="173">
        <v>1</v>
      </c>
      <c r="Y1247" s="182">
        <v>96400</v>
      </c>
      <c r="Z1247" s="174">
        <f>S1247*R1247*K1247*EXP(-Definitions!$E$4*tidycapex!V1247)*U1247</f>
        <v>1200000</v>
      </c>
      <c r="AA1247" s="174">
        <f>CEILING(Z1247/Definitions!$F$10,10)</f>
        <v>23530</v>
      </c>
      <c r="AB1247" s="176">
        <v>1</v>
      </c>
      <c r="AC1247" s="171" t="s">
        <v>643</v>
      </c>
      <c r="AD1247" s="171" t="s">
        <v>456</v>
      </c>
    </row>
    <row r="1248" spans="1:30" s="32" customFormat="1" ht="36" x14ac:dyDescent="0.25">
      <c r="A1248" s="170">
        <v>996</v>
      </c>
      <c r="B1248" s="171" t="s">
        <v>457</v>
      </c>
      <c r="C1248" s="171" t="s">
        <v>64</v>
      </c>
      <c r="D1248" s="181" t="s">
        <v>225</v>
      </c>
      <c r="E1248" s="173" t="s">
        <v>194</v>
      </c>
      <c r="F1248" s="173" t="s">
        <v>140</v>
      </c>
      <c r="G1248" s="173" t="s">
        <v>195</v>
      </c>
      <c r="H1248" s="173" t="s">
        <v>196</v>
      </c>
      <c r="I1248" s="173" t="s">
        <v>140</v>
      </c>
      <c r="J1248" s="173">
        <v>2008</v>
      </c>
      <c r="K1248" s="174">
        <v>2610</v>
      </c>
      <c r="L1248" s="174"/>
      <c r="M1248" s="173" t="s">
        <v>139</v>
      </c>
      <c r="N1248" s="173">
        <v>4</v>
      </c>
      <c r="O1248" s="173">
        <v>3</v>
      </c>
      <c r="P1248" s="173">
        <v>1</v>
      </c>
      <c r="Q1248" s="173">
        <v>5</v>
      </c>
      <c r="R1248" s="173">
        <v>1</v>
      </c>
      <c r="S1248" s="182">
        <v>1500</v>
      </c>
      <c r="T1248" s="173">
        <v>50</v>
      </c>
      <c r="U1248" s="173">
        <v>1</v>
      </c>
      <c r="V1248" s="173">
        <v>0</v>
      </c>
      <c r="W1248" s="173"/>
      <c r="X1248" s="173">
        <v>1</v>
      </c>
      <c r="Y1248" s="182">
        <v>126800</v>
      </c>
      <c r="Z1248" s="174">
        <f>S1248*R1248*K1248*EXP(-Definitions!$E$4*tidycapex!V1248)*U1248</f>
        <v>3915000</v>
      </c>
      <c r="AA1248" s="174">
        <f>CEILING(Z1248/Definitions!$F$10,10)</f>
        <v>76770</v>
      </c>
      <c r="AB1248" s="176">
        <v>1</v>
      </c>
      <c r="AC1248" s="171" t="s">
        <v>455</v>
      </c>
      <c r="AD1248" s="171" t="s">
        <v>456</v>
      </c>
    </row>
    <row r="1249" spans="1:30" s="32" customFormat="1" ht="60" x14ac:dyDescent="0.25">
      <c r="A1249" s="170">
        <v>997</v>
      </c>
      <c r="B1249" s="171" t="s">
        <v>398</v>
      </c>
      <c r="C1249" s="171" t="s">
        <v>64</v>
      </c>
      <c r="D1249" s="181" t="s">
        <v>225</v>
      </c>
      <c r="E1249" s="173" t="s">
        <v>194</v>
      </c>
      <c r="F1249" s="173" t="s">
        <v>140</v>
      </c>
      <c r="G1249" s="173" t="s">
        <v>211</v>
      </c>
      <c r="H1249" s="173" t="s">
        <v>212</v>
      </c>
      <c r="I1249" s="173" t="s">
        <v>140</v>
      </c>
      <c r="J1249" s="173">
        <v>2008</v>
      </c>
      <c r="K1249" s="174">
        <v>1</v>
      </c>
      <c r="L1249" s="174"/>
      <c r="M1249" s="173" t="s">
        <v>236</v>
      </c>
      <c r="N1249" s="173">
        <v>3</v>
      </c>
      <c r="O1249" s="173">
        <v>2</v>
      </c>
      <c r="P1249" s="173">
        <v>1</v>
      </c>
      <c r="Q1249" s="173">
        <v>8</v>
      </c>
      <c r="R1249" s="173">
        <v>1</v>
      </c>
      <c r="S1249" s="182">
        <v>8000000</v>
      </c>
      <c r="T1249" s="173">
        <v>15</v>
      </c>
      <c r="U1249" s="173">
        <v>1</v>
      </c>
      <c r="V1249" s="173">
        <v>5</v>
      </c>
      <c r="W1249" s="173"/>
      <c r="X1249" s="173">
        <v>0</v>
      </c>
      <c r="Y1249" s="182">
        <v>0</v>
      </c>
      <c r="Z1249" s="174">
        <f>S1249*R1249*K1249*EXP(-Definitions!$E$4*tidycapex!V1249)*U1249</f>
        <v>8000000</v>
      </c>
      <c r="AA1249" s="174">
        <f>CEILING(Z1249/Definitions!$F$10,10)</f>
        <v>156870</v>
      </c>
      <c r="AB1249" s="176">
        <v>2</v>
      </c>
      <c r="AC1249" s="171" t="s">
        <v>322</v>
      </c>
      <c r="AD1249" s="171" t="s">
        <v>458</v>
      </c>
    </row>
    <row r="1250" spans="1:30" s="32" customFormat="1" x14ac:dyDescent="0.25">
      <c r="A1250" s="170">
        <v>997</v>
      </c>
      <c r="B1250" s="171" t="s">
        <v>398</v>
      </c>
      <c r="C1250" s="171" t="s">
        <v>64</v>
      </c>
      <c r="D1250" s="181" t="s">
        <v>225</v>
      </c>
      <c r="E1250" s="173" t="s">
        <v>194</v>
      </c>
      <c r="F1250" s="173" t="s">
        <v>140</v>
      </c>
      <c r="G1250" s="173" t="s">
        <v>211</v>
      </c>
      <c r="H1250" s="173" t="s">
        <v>212</v>
      </c>
      <c r="I1250" s="173" t="s">
        <v>140</v>
      </c>
      <c r="J1250" s="173">
        <v>2008</v>
      </c>
      <c r="K1250" s="174">
        <v>1</v>
      </c>
      <c r="L1250" s="174"/>
      <c r="M1250" s="173" t="s">
        <v>236</v>
      </c>
      <c r="N1250" s="173">
        <v>0</v>
      </c>
      <c r="O1250" s="173">
        <v>1</v>
      </c>
      <c r="P1250" s="173">
        <v>1</v>
      </c>
      <c r="Q1250" s="173">
        <v>8</v>
      </c>
      <c r="R1250" s="173">
        <v>1</v>
      </c>
      <c r="S1250" s="182">
        <v>8000000</v>
      </c>
      <c r="T1250" s="173">
        <v>15</v>
      </c>
      <c r="U1250" s="173">
        <v>1</v>
      </c>
      <c r="V1250" s="173">
        <v>20</v>
      </c>
      <c r="W1250" s="173"/>
      <c r="X1250" s="173">
        <v>1</v>
      </c>
      <c r="Y1250" s="182">
        <v>466700</v>
      </c>
      <c r="Z1250" s="174">
        <f>S1250*R1250*K1250*EXP(-Definitions!$E$4*tidycapex!V1250)*U1250</f>
        <v>8000000</v>
      </c>
      <c r="AA1250" s="174">
        <f>CEILING(Z1250/Definitions!$F$10,10)</f>
        <v>156870</v>
      </c>
      <c r="AB1250" s="176">
        <v>2</v>
      </c>
      <c r="AC1250" s="171" t="s">
        <v>459</v>
      </c>
      <c r="AD1250" s="171" t="s">
        <v>460</v>
      </c>
    </row>
    <row r="1251" spans="1:30" s="32" customFormat="1" ht="24" x14ac:dyDescent="0.25">
      <c r="A1251" s="170">
        <v>998</v>
      </c>
      <c r="B1251" s="171" t="s">
        <v>272</v>
      </c>
      <c r="C1251" s="171" t="s">
        <v>64</v>
      </c>
      <c r="D1251" s="181" t="s">
        <v>225</v>
      </c>
      <c r="E1251" s="173" t="s">
        <v>194</v>
      </c>
      <c r="F1251" s="173" t="s">
        <v>140</v>
      </c>
      <c r="G1251" s="173" t="s">
        <v>265</v>
      </c>
      <c r="H1251" s="173" t="s">
        <v>266</v>
      </c>
      <c r="I1251" s="173" t="s">
        <v>140</v>
      </c>
      <c r="J1251" s="173">
        <v>2008</v>
      </c>
      <c r="K1251" s="174">
        <v>1</v>
      </c>
      <c r="L1251" s="174"/>
      <c r="M1251" s="173" t="s">
        <v>236</v>
      </c>
      <c r="N1251" s="173">
        <v>0</v>
      </c>
      <c r="O1251" s="173">
        <v>1</v>
      </c>
      <c r="P1251" s="173">
        <v>1</v>
      </c>
      <c r="Q1251" s="173">
        <v>1</v>
      </c>
      <c r="R1251" s="173">
        <v>1</v>
      </c>
      <c r="S1251" s="182">
        <v>5737500</v>
      </c>
      <c r="T1251" s="173">
        <v>0</v>
      </c>
      <c r="U1251" s="173">
        <v>0</v>
      </c>
      <c r="V1251" s="173">
        <v>0</v>
      </c>
      <c r="W1251" s="173"/>
      <c r="X1251" s="173">
        <v>1</v>
      </c>
      <c r="Y1251" s="182">
        <v>112500</v>
      </c>
      <c r="Z1251" s="174">
        <f>S1251*R1251*K1251*EXP(-Definitions!$E$4*tidycapex!V1251)*U1251</f>
        <v>0</v>
      </c>
      <c r="AA1251" s="174">
        <f>CEILING(Z1251/Definitions!$F$10,10)</f>
        <v>0</v>
      </c>
      <c r="AB1251" s="176">
        <v>0</v>
      </c>
      <c r="AC1251" s="171" t="s">
        <v>610</v>
      </c>
      <c r="AD1251" s="171" t="s">
        <v>573</v>
      </c>
    </row>
    <row r="1252" spans="1:30" s="32" customFormat="1" ht="36" x14ac:dyDescent="0.25">
      <c r="A1252" s="170">
        <v>999</v>
      </c>
      <c r="B1252" s="171" t="s">
        <v>206</v>
      </c>
      <c r="C1252" s="171" t="s">
        <v>64</v>
      </c>
      <c r="D1252" s="181" t="s">
        <v>225</v>
      </c>
      <c r="E1252" s="173" t="s">
        <v>194</v>
      </c>
      <c r="F1252" s="173" t="s">
        <v>140</v>
      </c>
      <c r="G1252" s="173" t="s">
        <v>195</v>
      </c>
      <c r="H1252" s="173" t="s">
        <v>196</v>
      </c>
      <c r="I1252" s="173" t="s">
        <v>140</v>
      </c>
      <c r="J1252" s="173">
        <v>2008</v>
      </c>
      <c r="K1252" s="174">
        <v>2870</v>
      </c>
      <c r="L1252" s="174"/>
      <c r="M1252" s="173" t="s">
        <v>236</v>
      </c>
      <c r="N1252" s="173">
        <v>4</v>
      </c>
      <c r="O1252" s="173">
        <v>3</v>
      </c>
      <c r="P1252" s="173">
        <v>1</v>
      </c>
      <c r="Q1252" s="173">
        <v>5</v>
      </c>
      <c r="R1252" s="173">
        <v>1</v>
      </c>
      <c r="S1252" s="182">
        <v>720</v>
      </c>
      <c r="T1252" s="173">
        <v>15</v>
      </c>
      <c r="U1252" s="173">
        <v>1</v>
      </c>
      <c r="V1252" s="173">
        <v>0</v>
      </c>
      <c r="W1252" s="173"/>
      <c r="X1252" s="173">
        <v>1</v>
      </c>
      <c r="Y1252" s="182">
        <v>101400</v>
      </c>
      <c r="Z1252" s="174">
        <f>S1252*R1252*K1252*EXP(-Definitions!$E$4*tidycapex!V1252)*U1252</f>
        <v>2066400</v>
      </c>
      <c r="AA1252" s="174">
        <f>CEILING(Z1252/Definitions!$F$10,10)</f>
        <v>40520</v>
      </c>
      <c r="AB1252" s="176">
        <v>1</v>
      </c>
      <c r="AC1252" s="171" t="s">
        <v>653</v>
      </c>
      <c r="AD1252" s="171" t="s">
        <v>654</v>
      </c>
    </row>
    <row r="1253" spans="1:30" s="32" customFormat="1" ht="36" x14ac:dyDescent="0.25">
      <c r="A1253" s="170">
        <v>999</v>
      </c>
      <c r="B1253" s="171" t="s">
        <v>206</v>
      </c>
      <c r="C1253" s="171" t="s">
        <v>64</v>
      </c>
      <c r="D1253" s="181" t="s">
        <v>225</v>
      </c>
      <c r="E1253" s="173" t="s">
        <v>194</v>
      </c>
      <c r="F1253" s="173" t="s">
        <v>140</v>
      </c>
      <c r="G1253" s="173" t="s">
        <v>195</v>
      </c>
      <c r="H1253" s="173" t="s">
        <v>196</v>
      </c>
      <c r="I1253" s="173" t="s">
        <v>140</v>
      </c>
      <c r="J1253" s="173">
        <v>2008</v>
      </c>
      <c r="K1253" s="174">
        <v>2870</v>
      </c>
      <c r="L1253" s="174"/>
      <c r="M1253" s="173" t="s">
        <v>236</v>
      </c>
      <c r="N1253" s="173">
        <v>0</v>
      </c>
      <c r="O1253" s="173">
        <v>1</v>
      </c>
      <c r="P1253" s="173">
        <v>1</v>
      </c>
      <c r="Q1253" s="173">
        <v>8</v>
      </c>
      <c r="R1253" s="173">
        <v>1</v>
      </c>
      <c r="S1253" s="182">
        <v>720</v>
      </c>
      <c r="T1253" s="173">
        <v>15</v>
      </c>
      <c r="U1253" s="173">
        <v>1</v>
      </c>
      <c r="V1253" s="173">
        <v>15</v>
      </c>
      <c r="W1253" s="173"/>
      <c r="X1253" s="173">
        <v>1</v>
      </c>
      <c r="Y1253" s="182">
        <v>101400</v>
      </c>
      <c r="Z1253" s="174">
        <f>S1253*R1253*K1253*EXP(-Definitions!$E$4*tidycapex!V1253)*U1253</f>
        <v>2066400</v>
      </c>
      <c r="AA1253" s="174">
        <f>CEILING(Z1253/Definitions!$F$10,10)</f>
        <v>40520</v>
      </c>
      <c r="AB1253" s="176">
        <v>1</v>
      </c>
      <c r="AC1253" s="171" t="s">
        <v>653</v>
      </c>
      <c r="AD1253" s="171" t="s">
        <v>654</v>
      </c>
    </row>
    <row r="1254" spans="1:30" s="32" customFormat="1" ht="48" x14ac:dyDescent="0.25">
      <c r="A1254" s="170">
        <v>1000</v>
      </c>
      <c r="B1254" s="171" t="s">
        <v>655</v>
      </c>
      <c r="C1254" s="171" t="s">
        <v>64</v>
      </c>
      <c r="D1254" s="181" t="s">
        <v>225</v>
      </c>
      <c r="E1254" s="173" t="s">
        <v>194</v>
      </c>
      <c r="F1254" s="173" t="s">
        <v>140</v>
      </c>
      <c r="G1254" s="173" t="s">
        <v>226</v>
      </c>
      <c r="H1254" s="173" t="s">
        <v>226</v>
      </c>
      <c r="I1254" s="173" t="s">
        <v>140</v>
      </c>
      <c r="J1254" s="173">
        <v>2008</v>
      </c>
      <c r="K1254" s="174">
        <v>2870</v>
      </c>
      <c r="L1254" s="174"/>
      <c r="M1254" s="173" t="s">
        <v>236</v>
      </c>
      <c r="N1254" s="173">
        <v>4</v>
      </c>
      <c r="O1254" s="173">
        <v>3</v>
      </c>
      <c r="P1254" s="173">
        <v>1</v>
      </c>
      <c r="Q1254" s="173">
        <v>4</v>
      </c>
      <c r="R1254" s="173">
        <v>1</v>
      </c>
      <c r="S1254" s="182">
        <v>2800</v>
      </c>
      <c r="T1254" s="173">
        <v>50</v>
      </c>
      <c r="U1254" s="173">
        <v>1</v>
      </c>
      <c r="V1254" s="173">
        <v>0</v>
      </c>
      <c r="W1254" s="173"/>
      <c r="X1254" s="173">
        <v>1</v>
      </c>
      <c r="Y1254" s="182">
        <v>177900</v>
      </c>
      <c r="Z1254" s="174">
        <f>S1254*R1254*K1254*EXP(-Definitions!$E$4*tidycapex!V1254)*U1254</f>
        <v>8036000</v>
      </c>
      <c r="AA1254" s="174">
        <f>CEILING(Z1254/Definitions!$F$10,10)</f>
        <v>157570</v>
      </c>
      <c r="AB1254" s="176">
        <v>1</v>
      </c>
      <c r="AC1254" s="171" t="s">
        <v>656</v>
      </c>
      <c r="AD1254" s="171" t="s">
        <v>657</v>
      </c>
    </row>
    <row r="1255" spans="1:30" s="32" customFormat="1" ht="48" x14ac:dyDescent="0.25">
      <c r="A1255" s="170">
        <v>1001</v>
      </c>
      <c r="B1255" s="171" t="s">
        <v>464</v>
      </c>
      <c r="C1255" s="171" t="s">
        <v>64</v>
      </c>
      <c r="D1255" s="181" t="s">
        <v>225</v>
      </c>
      <c r="E1255" s="173" t="s">
        <v>194</v>
      </c>
      <c r="F1255" s="173" t="s">
        <v>140</v>
      </c>
      <c r="G1255" s="173" t="s">
        <v>217</v>
      </c>
      <c r="H1255" s="173" t="s">
        <v>218</v>
      </c>
      <c r="I1255" s="173" t="s">
        <v>140</v>
      </c>
      <c r="J1255" s="173">
        <v>2008</v>
      </c>
      <c r="K1255" s="174">
        <v>1</v>
      </c>
      <c r="L1255" s="174"/>
      <c r="M1255" s="173" t="s">
        <v>236</v>
      </c>
      <c r="N1255" s="173">
        <v>4</v>
      </c>
      <c r="O1255" s="173">
        <v>2</v>
      </c>
      <c r="P1255" s="173">
        <v>1</v>
      </c>
      <c r="Q1255" s="173">
        <v>5</v>
      </c>
      <c r="R1255" s="173">
        <v>1</v>
      </c>
      <c r="S1255" s="182">
        <v>199920</v>
      </c>
      <c r="T1255" s="173">
        <v>25</v>
      </c>
      <c r="U1255" s="173">
        <v>1</v>
      </c>
      <c r="V1255" s="173">
        <v>11</v>
      </c>
      <c r="W1255" s="173"/>
      <c r="X1255" s="173">
        <v>1</v>
      </c>
      <c r="Y1255" s="182">
        <v>3920</v>
      </c>
      <c r="Z1255" s="174">
        <f>S1255*R1255*K1255*EXP(-Definitions!$E$4*tidycapex!V1255)*U1255</f>
        <v>199920</v>
      </c>
      <c r="AA1255" s="174">
        <f>CEILING(Z1255/Definitions!$F$10,10)</f>
        <v>3920</v>
      </c>
      <c r="AB1255" s="176">
        <v>1</v>
      </c>
      <c r="AC1255" s="171" t="s">
        <v>250</v>
      </c>
      <c r="AD1255" s="171" t="s">
        <v>569</v>
      </c>
    </row>
    <row r="1256" spans="1:30" s="32" customFormat="1" ht="144" x14ac:dyDescent="0.25">
      <c r="A1256" s="170">
        <v>1002</v>
      </c>
      <c r="B1256" s="171" t="s">
        <v>233</v>
      </c>
      <c r="C1256" s="171" t="s">
        <v>64</v>
      </c>
      <c r="D1256" s="181" t="s">
        <v>225</v>
      </c>
      <c r="E1256" s="173" t="s">
        <v>249</v>
      </c>
      <c r="F1256" s="173" t="s">
        <v>140</v>
      </c>
      <c r="G1256" s="173" t="s">
        <v>364</v>
      </c>
      <c r="H1256" s="173" t="s">
        <v>364</v>
      </c>
      <c r="I1256" s="173" t="s">
        <v>140</v>
      </c>
      <c r="J1256" s="173">
        <v>2008</v>
      </c>
      <c r="K1256" s="174">
        <v>1</v>
      </c>
      <c r="L1256" s="174"/>
      <c r="M1256" s="173" t="s">
        <v>236</v>
      </c>
      <c r="N1256" s="173">
        <v>3</v>
      </c>
      <c r="O1256" s="173">
        <v>2</v>
      </c>
      <c r="P1256" s="173">
        <v>1</v>
      </c>
      <c r="Q1256" s="173">
        <v>5</v>
      </c>
      <c r="R1256" s="173">
        <v>1</v>
      </c>
      <c r="S1256" s="182">
        <v>2927300</v>
      </c>
      <c r="T1256" s="173">
        <v>0</v>
      </c>
      <c r="U1256" s="173">
        <v>1</v>
      </c>
      <c r="V1256" s="173">
        <v>0</v>
      </c>
      <c r="W1256" s="173"/>
      <c r="X1256" s="173">
        <v>0</v>
      </c>
      <c r="Y1256" s="182">
        <v>19900</v>
      </c>
      <c r="Z1256" s="174">
        <f>S1256*R1256*K1256*EXP(-Definitions!$E$4*tidycapex!V1256)*U1256</f>
        <v>2927300</v>
      </c>
      <c r="AA1256" s="174">
        <f>CEILING(Z1256/Definitions!$F$10,10)</f>
        <v>57400</v>
      </c>
      <c r="AB1256" s="176">
        <v>1</v>
      </c>
      <c r="AC1256" s="171" t="s">
        <v>546</v>
      </c>
      <c r="AD1256" s="171" t="s">
        <v>477</v>
      </c>
    </row>
    <row r="1257" spans="1:30" s="32" customFormat="1" x14ac:dyDescent="0.25">
      <c r="A1257" s="170">
        <v>1003</v>
      </c>
      <c r="B1257" s="171" t="s">
        <v>238</v>
      </c>
      <c r="C1257" s="171" t="s">
        <v>64</v>
      </c>
      <c r="D1257" s="181" t="s">
        <v>225</v>
      </c>
      <c r="E1257" s="173" t="s">
        <v>249</v>
      </c>
      <c r="F1257" s="173" t="s">
        <v>140</v>
      </c>
      <c r="G1257" s="173" t="s">
        <v>239</v>
      </c>
      <c r="H1257" s="173" t="s">
        <v>524</v>
      </c>
      <c r="I1257" s="173" t="s">
        <v>140</v>
      </c>
      <c r="J1257" s="173">
        <v>2008</v>
      </c>
      <c r="K1257" s="174">
        <v>1</v>
      </c>
      <c r="L1257" s="174"/>
      <c r="M1257" s="173" t="s">
        <v>236</v>
      </c>
      <c r="N1257" s="173">
        <v>0</v>
      </c>
      <c r="O1257" s="173">
        <v>1</v>
      </c>
      <c r="P1257" s="173">
        <v>1</v>
      </c>
      <c r="Q1257" s="173">
        <v>9</v>
      </c>
      <c r="R1257" s="173">
        <v>1</v>
      </c>
      <c r="S1257" s="182">
        <v>3220000</v>
      </c>
      <c r="T1257" s="173">
        <v>0</v>
      </c>
      <c r="U1257" s="173">
        <v>1</v>
      </c>
      <c r="V1257" s="173">
        <v>0</v>
      </c>
      <c r="W1257" s="173"/>
      <c r="X1257" s="173">
        <v>0</v>
      </c>
      <c r="Y1257" s="182">
        <v>0</v>
      </c>
      <c r="Z1257" s="174">
        <f>S1257*R1257*K1257*EXP(-Definitions!$E$4*tidycapex!V1257)*U1257</f>
        <v>3220000</v>
      </c>
      <c r="AA1257" s="174">
        <f>CEILING(Z1257/Definitions!$F$10,10)</f>
        <v>63140</v>
      </c>
      <c r="AB1257" s="176">
        <v>1</v>
      </c>
      <c r="AC1257" s="171" t="s">
        <v>240</v>
      </c>
      <c r="AD1257" s="171" t="s">
        <v>241</v>
      </c>
    </row>
    <row r="1258" spans="1:30" s="32" customFormat="1" ht="36" x14ac:dyDescent="0.25">
      <c r="A1258" s="170">
        <v>1004</v>
      </c>
      <c r="B1258" s="171" t="s">
        <v>242</v>
      </c>
      <c r="C1258" s="171" t="s">
        <v>64</v>
      </c>
      <c r="D1258" s="181" t="s">
        <v>225</v>
      </c>
      <c r="E1258" s="173" t="s">
        <v>249</v>
      </c>
      <c r="F1258" s="173" t="s">
        <v>140</v>
      </c>
      <c r="G1258" s="173" t="s">
        <v>243</v>
      </c>
      <c r="H1258" s="173" t="s">
        <v>524</v>
      </c>
      <c r="I1258" s="173" t="s">
        <v>140</v>
      </c>
      <c r="J1258" s="173">
        <v>2008</v>
      </c>
      <c r="K1258" s="174">
        <v>1</v>
      </c>
      <c r="L1258" s="174"/>
      <c r="M1258" s="173" t="s">
        <v>236</v>
      </c>
      <c r="N1258" s="173">
        <v>0</v>
      </c>
      <c r="O1258" s="173">
        <v>1</v>
      </c>
      <c r="P1258" s="173">
        <v>1</v>
      </c>
      <c r="Q1258" s="173">
        <v>9</v>
      </c>
      <c r="R1258" s="173">
        <v>1</v>
      </c>
      <c r="S1258" s="182">
        <v>3542000</v>
      </c>
      <c r="T1258" s="173">
        <v>0</v>
      </c>
      <c r="U1258" s="173">
        <v>1</v>
      </c>
      <c r="V1258" s="173">
        <v>0</v>
      </c>
      <c r="W1258" s="173"/>
      <c r="X1258" s="173">
        <v>0</v>
      </c>
      <c r="Y1258" s="182">
        <v>0</v>
      </c>
      <c r="Z1258" s="174">
        <f>S1258*R1258*K1258*EXP(-Definitions!$E$4*tidycapex!V1258)*U1258</f>
        <v>3542000</v>
      </c>
      <c r="AA1258" s="174">
        <f>CEILING(Z1258/Definitions!$F$10,10)</f>
        <v>69460</v>
      </c>
      <c r="AB1258" s="176">
        <v>1</v>
      </c>
      <c r="AC1258" s="171" t="s">
        <v>244</v>
      </c>
      <c r="AD1258" s="171" t="s">
        <v>567</v>
      </c>
    </row>
    <row r="1259" spans="1:30" s="32" customFormat="1" x14ac:dyDescent="0.25">
      <c r="A1259" s="170">
        <v>1005</v>
      </c>
      <c r="B1259" s="171" t="s">
        <v>245</v>
      </c>
      <c r="C1259" s="171" t="s">
        <v>64</v>
      </c>
      <c r="D1259" s="181" t="s">
        <v>225</v>
      </c>
      <c r="E1259" s="173" t="s">
        <v>249</v>
      </c>
      <c r="F1259" s="173" t="s">
        <v>140</v>
      </c>
      <c r="G1259" s="173" t="s">
        <v>246</v>
      </c>
      <c r="H1259" s="173" t="s">
        <v>524</v>
      </c>
      <c r="I1259" s="173" t="s">
        <v>140</v>
      </c>
      <c r="J1259" s="173">
        <v>2008</v>
      </c>
      <c r="K1259" s="174">
        <v>1</v>
      </c>
      <c r="L1259" s="174"/>
      <c r="M1259" s="173" t="s">
        <v>236</v>
      </c>
      <c r="N1259" s="173">
        <v>0</v>
      </c>
      <c r="O1259" s="173">
        <v>1</v>
      </c>
      <c r="P1259" s="173">
        <v>1</v>
      </c>
      <c r="Q1259" s="173">
        <v>9</v>
      </c>
      <c r="R1259" s="173">
        <v>1</v>
      </c>
      <c r="S1259" s="182">
        <v>1948100</v>
      </c>
      <c r="T1259" s="173">
        <v>0</v>
      </c>
      <c r="U1259" s="173">
        <v>1</v>
      </c>
      <c r="V1259" s="173">
        <v>0</v>
      </c>
      <c r="W1259" s="173"/>
      <c r="X1259" s="173">
        <v>0</v>
      </c>
      <c r="Y1259" s="182">
        <v>0</v>
      </c>
      <c r="Z1259" s="174">
        <f>S1259*R1259*K1259*EXP(-Definitions!$E$4*tidycapex!V1259)*U1259</f>
        <v>1948100</v>
      </c>
      <c r="AA1259" s="174">
        <f>CEILING(Z1259/Definitions!$F$10,10)</f>
        <v>38200</v>
      </c>
      <c r="AB1259" s="176">
        <v>1</v>
      </c>
      <c r="AC1259" s="171" t="s">
        <v>247</v>
      </c>
      <c r="AD1259" s="171" t="s">
        <v>568</v>
      </c>
    </row>
    <row r="1260" spans="1:30" s="32" customFormat="1" ht="24" x14ac:dyDescent="0.25">
      <c r="A1260" s="170">
        <v>1006</v>
      </c>
      <c r="B1260" s="171" t="s">
        <v>99</v>
      </c>
      <c r="C1260" s="171" t="s">
        <v>99</v>
      </c>
      <c r="D1260" s="181" t="s">
        <v>225</v>
      </c>
      <c r="E1260" s="173" t="s">
        <v>486</v>
      </c>
      <c r="F1260" s="173" t="s">
        <v>482</v>
      </c>
      <c r="G1260" s="173" t="s">
        <v>217</v>
      </c>
      <c r="H1260" s="173" t="s">
        <v>218</v>
      </c>
      <c r="I1260" s="173" t="s">
        <v>440</v>
      </c>
      <c r="J1260" s="173">
        <v>2020</v>
      </c>
      <c r="K1260" s="174">
        <v>1</v>
      </c>
      <c r="L1260" s="174"/>
      <c r="M1260" s="173" t="s">
        <v>236</v>
      </c>
      <c r="N1260" s="173">
        <v>0</v>
      </c>
      <c r="O1260" s="173">
        <v>1</v>
      </c>
      <c r="P1260" s="173">
        <v>1</v>
      </c>
      <c r="Q1260" s="173">
        <v>4</v>
      </c>
      <c r="R1260" s="173">
        <v>1</v>
      </c>
      <c r="S1260" s="182">
        <v>1504500</v>
      </c>
      <c r="T1260" s="173">
        <v>0</v>
      </c>
      <c r="U1260" s="173">
        <v>1</v>
      </c>
      <c r="V1260" s="173">
        <v>0</v>
      </c>
      <c r="W1260" s="173"/>
      <c r="X1260" s="173">
        <v>0</v>
      </c>
      <c r="Y1260" s="182">
        <v>0</v>
      </c>
      <c r="Z1260" s="174">
        <f>S1260*R1260*K1260*EXP(-Definitions!$E$4*tidycapex!V1260)*U1260</f>
        <v>1504500</v>
      </c>
      <c r="AA1260" s="174">
        <f>CEILING(Z1260/Definitions!$F$10,10)</f>
        <v>29500</v>
      </c>
      <c r="AB1260" s="176">
        <v>3</v>
      </c>
      <c r="AC1260" s="171" t="s">
        <v>645</v>
      </c>
      <c r="AD1260" s="171" t="s">
        <v>646</v>
      </c>
    </row>
    <row r="1261" spans="1:30" s="32" customFormat="1" ht="24" x14ac:dyDescent="0.25">
      <c r="A1261" s="170">
        <v>1007</v>
      </c>
      <c r="B1261" s="171" t="s">
        <v>238</v>
      </c>
      <c r="C1261" s="171" t="s">
        <v>99</v>
      </c>
      <c r="D1261" s="181" t="s">
        <v>225</v>
      </c>
      <c r="E1261" s="173" t="s">
        <v>486</v>
      </c>
      <c r="F1261" s="173" t="s">
        <v>482</v>
      </c>
      <c r="G1261" s="173" t="s">
        <v>239</v>
      </c>
      <c r="H1261" s="173" t="s">
        <v>524</v>
      </c>
      <c r="I1261" s="173" t="s">
        <v>440</v>
      </c>
      <c r="J1261" s="173">
        <v>2020</v>
      </c>
      <c r="K1261" s="174">
        <v>1</v>
      </c>
      <c r="L1261" s="174"/>
      <c r="M1261" s="173" t="s">
        <v>236</v>
      </c>
      <c r="N1261" s="173">
        <v>0</v>
      </c>
      <c r="O1261" s="173">
        <v>1</v>
      </c>
      <c r="P1261" s="173">
        <v>1</v>
      </c>
      <c r="Q1261" s="173">
        <v>9</v>
      </c>
      <c r="R1261" s="173">
        <v>1</v>
      </c>
      <c r="S1261" s="182">
        <v>150500</v>
      </c>
      <c r="T1261" s="173">
        <v>0</v>
      </c>
      <c r="U1261" s="173">
        <v>1</v>
      </c>
      <c r="V1261" s="173">
        <v>0</v>
      </c>
      <c r="W1261" s="173"/>
      <c r="X1261" s="173">
        <v>0</v>
      </c>
      <c r="Y1261" s="182">
        <v>0</v>
      </c>
      <c r="Z1261" s="174">
        <f>S1261*R1261*K1261*EXP(-Definitions!$E$4*tidycapex!V1261)*U1261</f>
        <v>150500</v>
      </c>
      <c r="AA1261" s="174">
        <f>CEILING(Z1261/Definitions!$F$10,10)</f>
        <v>2960</v>
      </c>
      <c r="AB1261" s="176">
        <v>3</v>
      </c>
      <c r="AC1261" s="171" t="s">
        <v>240</v>
      </c>
      <c r="AD1261" s="171" t="s">
        <v>241</v>
      </c>
    </row>
    <row r="1262" spans="1:30" s="32" customFormat="1" ht="36" x14ac:dyDescent="0.25">
      <c r="A1262" s="170">
        <v>1008</v>
      </c>
      <c r="B1262" s="171" t="s">
        <v>242</v>
      </c>
      <c r="C1262" s="171" t="s">
        <v>99</v>
      </c>
      <c r="D1262" s="181" t="s">
        <v>225</v>
      </c>
      <c r="E1262" s="173" t="s">
        <v>486</v>
      </c>
      <c r="F1262" s="173" t="s">
        <v>482</v>
      </c>
      <c r="G1262" s="173" t="s">
        <v>243</v>
      </c>
      <c r="H1262" s="173" t="s">
        <v>524</v>
      </c>
      <c r="I1262" s="173" t="s">
        <v>440</v>
      </c>
      <c r="J1262" s="173">
        <v>2020</v>
      </c>
      <c r="K1262" s="174">
        <v>1</v>
      </c>
      <c r="L1262" s="174"/>
      <c r="M1262" s="173" t="s">
        <v>236</v>
      </c>
      <c r="N1262" s="173">
        <v>0</v>
      </c>
      <c r="O1262" s="173">
        <v>1</v>
      </c>
      <c r="P1262" s="173">
        <v>1</v>
      </c>
      <c r="Q1262" s="173">
        <v>9</v>
      </c>
      <c r="R1262" s="173">
        <v>1</v>
      </c>
      <c r="S1262" s="182">
        <v>165500</v>
      </c>
      <c r="T1262" s="173">
        <v>0</v>
      </c>
      <c r="U1262" s="173">
        <v>1</v>
      </c>
      <c r="V1262" s="173">
        <v>0</v>
      </c>
      <c r="W1262" s="173"/>
      <c r="X1262" s="173">
        <v>0</v>
      </c>
      <c r="Y1262" s="182">
        <v>0</v>
      </c>
      <c r="Z1262" s="174">
        <f>S1262*R1262*K1262*EXP(-Definitions!$E$4*tidycapex!V1262)*U1262</f>
        <v>165500</v>
      </c>
      <c r="AA1262" s="174">
        <f>CEILING(Z1262/Definitions!$F$10,10)</f>
        <v>3250</v>
      </c>
      <c r="AB1262" s="176">
        <v>3</v>
      </c>
      <c r="AC1262" s="171" t="s">
        <v>244</v>
      </c>
      <c r="AD1262" s="171" t="s">
        <v>567</v>
      </c>
    </row>
    <row r="1263" spans="1:30" ht="24" x14ac:dyDescent="0.25">
      <c r="A1263" s="170">
        <v>1009</v>
      </c>
      <c r="B1263" s="171" t="s">
        <v>245</v>
      </c>
      <c r="C1263" s="171" t="s">
        <v>99</v>
      </c>
      <c r="D1263" s="181" t="s">
        <v>225</v>
      </c>
      <c r="E1263" s="173" t="s">
        <v>486</v>
      </c>
      <c r="F1263" s="173" t="s">
        <v>482</v>
      </c>
      <c r="G1263" s="173" t="s">
        <v>246</v>
      </c>
      <c r="H1263" s="173" t="s">
        <v>524</v>
      </c>
      <c r="I1263" s="173" t="s">
        <v>440</v>
      </c>
      <c r="J1263" s="173">
        <v>2020</v>
      </c>
      <c r="K1263" s="174">
        <v>1</v>
      </c>
      <c r="M1263" s="173" t="s">
        <v>236</v>
      </c>
      <c r="N1263" s="173">
        <v>0</v>
      </c>
      <c r="O1263" s="173">
        <v>1</v>
      </c>
      <c r="P1263" s="173">
        <v>1</v>
      </c>
      <c r="Q1263" s="173">
        <v>9</v>
      </c>
      <c r="R1263" s="173">
        <v>1</v>
      </c>
      <c r="S1263" s="182">
        <v>91100</v>
      </c>
      <c r="T1263" s="173">
        <v>0</v>
      </c>
      <c r="U1263" s="173">
        <v>1</v>
      </c>
      <c r="V1263" s="173">
        <v>0</v>
      </c>
      <c r="X1263" s="173">
        <v>0</v>
      </c>
      <c r="Y1263" s="182">
        <v>0</v>
      </c>
      <c r="Z1263" s="174">
        <f>S1263*R1263*K1263*EXP(-Definitions!$E$4*tidycapex!V1263)*U1263</f>
        <v>91100</v>
      </c>
      <c r="AA1263" s="174">
        <f>CEILING(Z1263/Definitions!$F$10,10)</f>
        <v>1790</v>
      </c>
      <c r="AB1263" s="176">
        <v>3</v>
      </c>
      <c r="AC1263" s="171" t="s">
        <v>247</v>
      </c>
      <c r="AD1263" s="171" t="s">
        <v>568</v>
      </c>
    </row>
    <row r="1264" spans="1:30" ht="24" x14ac:dyDescent="0.25">
      <c r="A1264" s="170">
        <v>1010</v>
      </c>
      <c r="B1264" s="171" t="s">
        <v>100</v>
      </c>
      <c r="C1264" s="171" t="s">
        <v>100</v>
      </c>
      <c r="D1264" s="181" t="s">
        <v>225</v>
      </c>
      <c r="E1264" s="173" t="s">
        <v>486</v>
      </c>
      <c r="F1264" s="173" t="s">
        <v>482</v>
      </c>
      <c r="G1264" s="173" t="s">
        <v>228</v>
      </c>
      <c r="H1264" s="173" t="s">
        <v>489</v>
      </c>
      <c r="I1264" s="173" t="s">
        <v>440</v>
      </c>
      <c r="J1264" s="173">
        <v>2020</v>
      </c>
      <c r="K1264" s="174">
        <v>1</v>
      </c>
      <c r="M1264" s="173" t="s">
        <v>236</v>
      </c>
      <c r="N1264" s="173">
        <v>0</v>
      </c>
      <c r="O1264" s="173">
        <v>1</v>
      </c>
      <c r="P1264" s="173">
        <v>1</v>
      </c>
      <c r="Q1264" s="173">
        <v>4</v>
      </c>
      <c r="R1264" s="173">
        <v>1</v>
      </c>
      <c r="S1264" s="182">
        <v>5253000</v>
      </c>
      <c r="T1264" s="173">
        <v>0</v>
      </c>
      <c r="U1264" s="173">
        <v>1</v>
      </c>
      <c r="V1264" s="173">
        <v>0</v>
      </c>
      <c r="X1264" s="173">
        <v>0</v>
      </c>
      <c r="Y1264" s="182">
        <v>0</v>
      </c>
      <c r="Z1264" s="174">
        <f>S1264*R1264*K1264*EXP(-Definitions!$E$4*tidycapex!V1264)*U1264</f>
        <v>5253000</v>
      </c>
      <c r="AA1264" s="174">
        <f>CEILING(Z1264/Definitions!$F$10,10)</f>
        <v>103000</v>
      </c>
      <c r="AB1264" s="176">
        <v>3</v>
      </c>
      <c r="AC1264" s="171" t="s">
        <v>647</v>
      </c>
      <c r="AD1264" s="171" t="s">
        <v>647</v>
      </c>
    </row>
    <row r="1265" spans="1:30" ht="24" x14ac:dyDescent="0.25">
      <c r="A1265" s="170">
        <v>1011</v>
      </c>
      <c r="B1265" s="171" t="s">
        <v>238</v>
      </c>
      <c r="C1265" s="171" t="s">
        <v>100</v>
      </c>
      <c r="D1265" s="181" t="s">
        <v>225</v>
      </c>
      <c r="E1265" s="173" t="s">
        <v>486</v>
      </c>
      <c r="F1265" s="173" t="s">
        <v>482</v>
      </c>
      <c r="G1265" s="173" t="s">
        <v>239</v>
      </c>
      <c r="H1265" s="173" t="s">
        <v>524</v>
      </c>
      <c r="I1265" s="173" t="s">
        <v>440</v>
      </c>
      <c r="J1265" s="173">
        <v>2020</v>
      </c>
      <c r="K1265" s="174">
        <v>1</v>
      </c>
      <c r="M1265" s="173" t="s">
        <v>236</v>
      </c>
      <c r="N1265" s="173">
        <v>0</v>
      </c>
      <c r="O1265" s="173">
        <v>1</v>
      </c>
      <c r="P1265" s="173">
        <v>1</v>
      </c>
      <c r="Q1265" s="173">
        <v>9</v>
      </c>
      <c r="R1265" s="173">
        <v>1</v>
      </c>
      <c r="S1265" s="182">
        <v>525300</v>
      </c>
      <c r="T1265" s="173">
        <v>0</v>
      </c>
      <c r="U1265" s="173">
        <v>1</v>
      </c>
      <c r="V1265" s="173">
        <v>0</v>
      </c>
      <c r="X1265" s="173">
        <v>0</v>
      </c>
      <c r="Y1265" s="182">
        <v>0</v>
      </c>
      <c r="Z1265" s="174">
        <f>S1265*R1265*K1265*EXP(-Definitions!$E$4*tidycapex!V1265)*U1265</f>
        <v>525300</v>
      </c>
      <c r="AA1265" s="174">
        <f>CEILING(Z1265/Definitions!$F$10,10)</f>
        <v>10300</v>
      </c>
      <c r="AB1265" s="176">
        <v>3</v>
      </c>
      <c r="AC1265" s="171" t="s">
        <v>240</v>
      </c>
      <c r="AD1265" s="171" t="s">
        <v>241</v>
      </c>
    </row>
    <row r="1266" spans="1:30" ht="36" x14ac:dyDescent="0.25">
      <c r="A1266" s="170">
        <v>1012</v>
      </c>
      <c r="B1266" s="171" t="s">
        <v>242</v>
      </c>
      <c r="C1266" s="171" t="s">
        <v>100</v>
      </c>
      <c r="D1266" s="181" t="s">
        <v>225</v>
      </c>
      <c r="E1266" s="173" t="s">
        <v>486</v>
      </c>
      <c r="F1266" s="173" t="s">
        <v>482</v>
      </c>
      <c r="G1266" s="173" t="s">
        <v>243</v>
      </c>
      <c r="H1266" s="173" t="s">
        <v>524</v>
      </c>
      <c r="I1266" s="173" t="s">
        <v>440</v>
      </c>
      <c r="J1266" s="173">
        <v>2020</v>
      </c>
      <c r="K1266" s="174">
        <v>1</v>
      </c>
      <c r="M1266" s="173" t="s">
        <v>236</v>
      </c>
      <c r="N1266" s="173">
        <v>0</v>
      </c>
      <c r="O1266" s="173">
        <v>1</v>
      </c>
      <c r="P1266" s="173">
        <v>1</v>
      </c>
      <c r="Q1266" s="173">
        <v>9</v>
      </c>
      <c r="R1266" s="173">
        <v>1</v>
      </c>
      <c r="S1266" s="182">
        <v>577900</v>
      </c>
      <c r="T1266" s="173">
        <v>0</v>
      </c>
      <c r="U1266" s="173">
        <v>1</v>
      </c>
      <c r="V1266" s="173">
        <v>0</v>
      </c>
      <c r="X1266" s="173">
        <v>0</v>
      </c>
      <c r="Y1266" s="182">
        <v>0</v>
      </c>
      <c r="Z1266" s="174">
        <f>S1266*R1266*K1266*EXP(-Definitions!$E$4*tidycapex!V1266)*U1266</f>
        <v>577900</v>
      </c>
      <c r="AA1266" s="174">
        <f>CEILING(Z1266/Definitions!$F$10,10)</f>
        <v>11340</v>
      </c>
      <c r="AB1266" s="176">
        <v>3</v>
      </c>
      <c r="AC1266" s="171" t="s">
        <v>244</v>
      </c>
      <c r="AD1266" s="171" t="s">
        <v>567</v>
      </c>
    </row>
    <row r="1267" spans="1:30" ht="24" x14ac:dyDescent="0.25">
      <c r="A1267" s="170">
        <v>1013</v>
      </c>
      <c r="B1267" s="171" t="s">
        <v>245</v>
      </c>
      <c r="C1267" s="171" t="s">
        <v>100</v>
      </c>
      <c r="D1267" s="181" t="s">
        <v>225</v>
      </c>
      <c r="E1267" s="173" t="s">
        <v>486</v>
      </c>
      <c r="F1267" s="173" t="s">
        <v>482</v>
      </c>
      <c r="G1267" s="173" t="s">
        <v>246</v>
      </c>
      <c r="H1267" s="173" t="s">
        <v>524</v>
      </c>
      <c r="I1267" s="173" t="s">
        <v>440</v>
      </c>
      <c r="J1267" s="173">
        <v>2020</v>
      </c>
      <c r="K1267" s="174">
        <v>1</v>
      </c>
      <c r="M1267" s="173" t="s">
        <v>236</v>
      </c>
      <c r="N1267" s="173">
        <v>0</v>
      </c>
      <c r="O1267" s="173">
        <v>1</v>
      </c>
      <c r="P1267" s="173">
        <v>1</v>
      </c>
      <c r="Q1267" s="173">
        <v>9</v>
      </c>
      <c r="R1267" s="173">
        <v>1</v>
      </c>
      <c r="S1267" s="182">
        <v>317900</v>
      </c>
      <c r="T1267" s="173">
        <v>0</v>
      </c>
      <c r="U1267" s="173">
        <v>1</v>
      </c>
      <c r="V1267" s="173">
        <v>0</v>
      </c>
      <c r="X1267" s="173">
        <v>0</v>
      </c>
      <c r="Y1267" s="182">
        <v>0</v>
      </c>
      <c r="Z1267" s="174">
        <f>S1267*R1267*K1267*EXP(-Definitions!$E$4*tidycapex!V1267)*U1267</f>
        <v>317900</v>
      </c>
      <c r="AA1267" s="174">
        <f>CEILING(Z1267/Definitions!$F$10,10)</f>
        <v>6240</v>
      </c>
      <c r="AB1267" s="176">
        <v>3</v>
      </c>
      <c r="AC1267" s="171" t="s">
        <v>247</v>
      </c>
      <c r="AD1267" s="171" t="s">
        <v>568</v>
      </c>
    </row>
    <row r="1268" spans="1:30" ht="24" x14ac:dyDescent="0.25">
      <c r="A1268" s="170">
        <v>1014</v>
      </c>
      <c r="B1268" s="171" t="s">
        <v>696</v>
      </c>
      <c r="C1268" s="171" t="s">
        <v>696</v>
      </c>
      <c r="D1268" s="181" t="s">
        <v>225</v>
      </c>
      <c r="E1268" s="173" t="s">
        <v>486</v>
      </c>
      <c r="F1268" s="173" t="s">
        <v>482</v>
      </c>
      <c r="G1268" s="173" t="s">
        <v>697</v>
      </c>
      <c r="H1268" s="173" t="s">
        <v>489</v>
      </c>
      <c r="I1268" s="173" t="s">
        <v>440</v>
      </c>
      <c r="J1268" s="173">
        <v>2020</v>
      </c>
      <c r="K1268" s="174">
        <v>9100</v>
      </c>
      <c r="M1268" s="173" t="s">
        <v>230</v>
      </c>
      <c r="N1268" s="173">
        <v>0</v>
      </c>
      <c r="O1268" s="173">
        <v>1</v>
      </c>
      <c r="P1268" s="173">
        <v>1</v>
      </c>
      <c r="Q1268" s="173">
        <v>6</v>
      </c>
      <c r="R1268" s="173">
        <v>1</v>
      </c>
      <c r="S1268" s="182">
        <v>30000</v>
      </c>
      <c r="T1268" s="173">
        <v>0</v>
      </c>
      <c r="U1268" s="173">
        <v>1</v>
      </c>
      <c r="V1268" s="173">
        <v>0</v>
      </c>
      <c r="X1268" s="173">
        <v>0</v>
      </c>
      <c r="Y1268" s="182">
        <v>0</v>
      </c>
      <c r="Z1268" s="174">
        <f>S1268*R1268*K1268*EXP(-Definitions!$E$4*tidycapex!V1268)*U1268</f>
        <v>273000000</v>
      </c>
      <c r="AA1268" s="174">
        <f>CEILING(Z1268/Definitions!$F$10,10)</f>
        <v>5352950</v>
      </c>
      <c r="AB1268" s="176">
        <v>3</v>
      </c>
      <c r="AC1268" s="171" t="s">
        <v>698</v>
      </c>
      <c r="AD1268" s="171" t="s">
        <v>698</v>
      </c>
    </row>
    <row r="1269" spans="1:30" ht="24" x14ac:dyDescent="0.25">
      <c r="A1269" s="170">
        <v>1015</v>
      </c>
      <c r="B1269" s="171" t="s">
        <v>238</v>
      </c>
      <c r="C1269" s="171" t="s">
        <v>696</v>
      </c>
      <c r="D1269" s="181" t="s">
        <v>225</v>
      </c>
      <c r="E1269" s="173" t="s">
        <v>486</v>
      </c>
      <c r="F1269" s="173" t="s">
        <v>482</v>
      </c>
      <c r="G1269" s="173" t="s">
        <v>239</v>
      </c>
      <c r="H1269" s="173" t="s">
        <v>524</v>
      </c>
      <c r="I1269" s="173" t="s">
        <v>440</v>
      </c>
      <c r="J1269" s="173">
        <v>2020</v>
      </c>
      <c r="K1269" s="174">
        <v>1</v>
      </c>
      <c r="M1269" s="173" t="s">
        <v>236</v>
      </c>
      <c r="N1269" s="173">
        <v>0</v>
      </c>
      <c r="O1269" s="173">
        <v>1</v>
      </c>
      <c r="P1269" s="173">
        <v>1</v>
      </c>
      <c r="Q1269" s="173">
        <v>9</v>
      </c>
      <c r="R1269" s="173">
        <v>1</v>
      </c>
      <c r="S1269" s="182">
        <v>27300000</v>
      </c>
      <c r="T1269" s="173">
        <v>0</v>
      </c>
      <c r="U1269" s="173">
        <v>1</v>
      </c>
      <c r="V1269" s="173">
        <v>0</v>
      </c>
      <c r="X1269" s="173">
        <v>0</v>
      </c>
      <c r="Y1269" s="182">
        <v>0</v>
      </c>
      <c r="Z1269" s="174">
        <f>S1269*R1269*K1269*EXP(-Definitions!$E$4*tidycapex!V1269)*U1269</f>
        <v>27300000</v>
      </c>
      <c r="AA1269" s="174">
        <f>CEILING(Z1269/Definitions!$F$10,10)</f>
        <v>535300</v>
      </c>
      <c r="AB1269" s="176">
        <v>3</v>
      </c>
      <c r="AC1269" s="171" t="s">
        <v>240</v>
      </c>
      <c r="AD1269" s="171" t="s">
        <v>241</v>
      </c>
    </row>
    <row r="1270" spans="1:30" ht="36" x14ac:dyDescent="0.25">
      <c r="A1270" s="170">
        <v>1016</v>
      </c>
      <c r="B1270" s="171" t="s">
        <v>242</v>
      </c>
      <c r="C1270" s="171" t="s">
        <v>696</v>
      </c>
      <c r="D1270" s="181" t="s">
        <v>225</v>
      </c>
      <c r="E1270" s="173" t="s">
        <v>486</v>
      </c>
      <c r="F1270" s="173" t="s">
        <v>482</v>
      </c>
      <c r="G1270" s="173" t="s">
        <v>243</v>
      </c>
      <c r="H1270" s="173" t="s">
        <v>524</v>
      </c>
      <c r="I1270" s="173" t="s">
        <v>440</v>
      </c>
      <c r="J1270" s="173">
        <v>2020</v>
      </c>
      <c r="K1270" s="174">
        <v>1</v>
      </c>
      <c r="M1270" s="173" t="s">
        <v>236</v>
      </c>
      <c r="N1270" s="173">
        <v>0</v>
      </c>
      <c r="O1270" s="173">
        <v>1</v>
      </c>
      <c r="P1270" s="173">
        <v>1</v>
      </c>
      <c r="Q1270" s="173">
        <v>9</v>
      </c>
      <c r="R1270" s="173">
        <v>1</v>
      </c>
      <c r="S1270" s="182">
        <v>30030000</v>
      </c>
      <c r="T1270" s="173">
        <v>0</v>
      </c>
      <c r="U1270" s="173">
        <v>1</v>
      </c>
      <c r="V1270" s="173">
        <v>0</v>
      </c>
      <c r="X1270" s="173">
        <v>0</v>
      </c>
      <c r="Y1270" s="182">
        <v>0</v>
      </c>
      <c r="Z1270" s="174">
        <f>S1270*R1270*K1270*EXP(-Definitions!$E$4*tidycapex!V1270)*U1270</f>
        <v>30030000</v>
      </c>
      <c r="AA1270" s="174">
        <f>CEILING(Z1270/Definitions!$F$10,10)</f>
        <v>588830</v>
      </c>
      <c r="AB1270" s="176">
        <v>3</v>
      </c>
      <c r="AC1270" s="171" t="s">
        <v>244</v>
      </c>
      <c r="AD1270" s="171" t="s">
        <v>567</v>
      </c>
    </row>
    <row r="1271" spans="1:30" s="204" customFormat="1" ht="24" x14ac:dyDescent="0.25">
      <c r="A1271" s="195">
        <v>1017</v>
      </c>
      <c r="B1271" s="196" t="s">
        <v>245</v>
      </c>
      <c r="C1271" s="196" t="s">
        <v>696</v>
      </c>
      <c r="D1271" s="197" t="s">
        <v>225</v>
      </c>
      <c r="E1271" s="198" t="s">
        <v>486</v>
      </c>
      <c r="F1271" s="198" t="s">
        <v>482</v>
      </c>
      <c r="G1271" s="198" t="s">
        <v>246</v>
      </c>
      <c r="H1271" s="198" t="s">
        <v>524</v>
      </c>
      <c r="I1271" s="198" t="s">
        <v>440</v>
      </c>
      <c r="J1271" s="198">
        <v>2020</v>
      </c>
      <c r="K1271" s="199">
        <v>1</v>
      </c>
      <c r="L1271" s="199"/>
      <c r="M1271" s="198" t="s">
        <v>236</v>
      </c>
      <c r="N1271" s="198">
        <v>0</v>
      </c>
      <c r="O1271" s="198">
        <v>1</v>
      </c>
      <c r="P1271" s="198">
        <v>1</v>
      </c>
      <c r="Q1271" s="198">
        <v>9</v>
      </c>
      <c r="R1271" s="198">
        <v>1</v>
      </c>
      <c r="S1271" s="200">
        <v>16516500</v>
      </c>
      <c r="T1271" s="198">
        <v>0</v>
      </c>
      <c r="U1271" s="198">
        <v>1</v>
      </c>
      <c r="V1271" s="198">
        <v>0</v>
      </c>
      <c r="W1271" s="198"/>
      <c r="X1271" s="198">
        <v>0</v>
      </c>
      <c r="Y1271" s="200">
        <v>0</v>
      </c>
      <c r="Z1271" s="199">
        <f>S1271*R1271*K1271*EXP(-Definitions!$E$4*tidycapex!V1271)*U1271</f>
        <v>16516500</v>
      </c>
      <c r="AA1271" s="199">
        <f>CEILING(Z1271/Definitions!$F$10,10)</f>
        <v>323860</v>
      </c>
      <c r="AB1271" s="201">
        <v>3</v>
      </c>
      <c r="AC1271" s="196" t="s">
        <v>247</v>
      </c>
      <c r="AD1271" s="196" t="s">
        <v>568</v>
      </c>
    </row>
    <row r="1272" spans="1:30" x14ac:dyDescent="0.25">
      <c r="A1272" s="183"/>
      <c r="B1272" s="184"/>
      <c r="C1272" s="184"/>
      <c r="D1272" s="193"/>
      <c r="E1272" s="186"/>
      <c r="F1272" s="186"/>
      <c r="G1272" s="186"/>
      <c r="H1272" s="186"/>
      <c r="I1272" s="186"/>
      <c r="J1272" s="186"/>
      <c r="K1272" s="187"/>
      <c r="L1272" s="187"/>
      <c r="M1272" s="186"/>
      <c r="N1272" s="186"/>
      <c r="O1272" s="186"/>
      <c r="P1272" s="186"/>
      <c r="Q1272" s="186"/>
      <c r="R1272" s="186"/>
      <c r="S1272" s="194"/>
      <c r="T1272" s="186"/>
      <c r="U1272" s="186"/>
      <c r="V1272" s="186"/>
      <c r="W1272" s="186"/>
      <c r="X1272" s="186"/>
      <c r="Y1272" s="194"/>
      <c r="Z1272" s="187"/>
      <c r="AA1272" s="187"/>
      <c r="AB1272" s="189"/>
      <c r="AC1272" s="184"/>
      <c r="AD1272" s="184"/>
    </row>
  </sheetData>
  <printOptions horizontalCentered="1"/>
  <pageMargins left="0.9055118110236221" right="0.70866141732283472" top="1.3385826771653544" bottom="0.74803149606299213" header="0.31496062992125984" footer="0.31496062992125984"/>
  <pageSetup paperSize="8" scale="54" fitToHeight="0" orientation="landscape" horizontalDpi="300" verticalDpi="300" r:id="rId1"/>
  <headerFooter>
    <oddHeader>&amp;L&amp;"-,Bold"&amp;18TIDY DATASET
Project: HANJIN SHIPYARD&amp;R&amp;G</oddHeader>
    <oddFooter>&amp;R&amp;P of &amp;N</oddFooter>
  </headerFooter>
  <legacyDrawingHF r:id="rId2"/>
  <extLst>
    <ext xmlns:x14="http://schemas.microsoft.com/office/spreadsheetml/2009/9/main" uri="{CCE6A557-97BC-4b89-ADB6-D9C93CAAB3DF}">
      <x14:dataValidations xmlns:xm="http://schemas.microsoft.com/office/excel/2006/main" count="10">
        <x14:dataValidation type="list" allowBlank="1" showInputMessage="1" showErrorMessage="1" xr:uid="{5B8458E8-587C-4881-9B8A-2D3EEC3C71A5}">
          <x14:formula1>
            <xm:f>Definitions!$A$37:$A$39</xm:f>
          </x14:formula1>
          <xm:sqref>AB2:AB1271</xm:sqref>
        </x14:dataValidation>
        <x14:dataValidation type="list" allowBlank="1" showInputMessage="1" showErrorMessage="1" xr:uid="{892C8F1C-D006-4CE6-9087-8AE1B768E1D8}">
          <x14:formula1>
            <xm:f>Definitions!$A$12:$A$20</xm:f>
          </x14:formula1>
          <xm:sqref>Q2:Q1271</xm:sqref>
        </x14:dataValidation>
        <x14:dataValidation type="list" allowBlank="1" showInputMessage="1" showErrorMessage="1" xr:uid="{265773D7-D7EB-4C8F-99D6-41E49054480B}">
          <x14:formula1>
            <xm:f>Definitions!$A$33:$A$34</xm:f>
          </x14:formula1>
          <xm:sqref>P2:P1271</xm:sqref>
        </x14:dataValidation>
        <x14:dataValidation type="list" allowBlank="1" showInputMessage="1" showErrorMessage="1" xr:uid="{6CFEE36E-F752-4057-B36E-9F4DAFEEC62B}">
          <x14:formula1>
            <xm:f>Definitions!$A$23:$A$25</xm:f>
          </x14:formula1>
          <xm:sqref>O2:O1271</xm:sqref>
        </x14:dataValidation>
        <x14:dataValidation type="list" allowBlank="1" showInputMessage="1" showErrorMessage="1" xr:uid="{1EE029C4-AE23-40B3-B927-065E443C90EB}">
          <x14:formula1>
            <xm:f>Definitions!$A$3:$A$8</xm:f>
          </x14:formula1>
          <xm:sqref>N2:N1271</xm:sqref>
        </x14:dataValidation>
        <x14:dataValidation type="list" allowBlank="1" showInputMessage="1" showErrorMessage="1" xr:uid="{DA043ED1-06C8-46A9-8E68-CE7C0063A3F4}">
          <x14:formula1>
            <xm:f>Levels!$E$2:$E$6</xm:f>
          </x14:formula1>
          <xm:sqref>I2:I1271</xm:sqref>
        </x14:dataValidation>
        <x14:dataValidation type="list" allowBlank="1" showInputMessage="1" showErrorMessage="1" xr:uid="{F5E2C39C-AD62-4ADC-9A4F-1BE2DAC64771}">
          <x14:formula1>
            <xm:f>Levels!$I$2:$I$17</xm:f>
          </x14:formula1>
          <xm:sqref>H2:H1271</xm:sqref>
        </x14:dataValidation>
        <x14:dataValidation type="list" allowBlank="1" showInputMessage="1" showErrorMessage="1" xr:uid="{730789A1-2FA2-4BB3-AF63-8E87E6A3F980}">
          <x14:formula1>
            <xm:f>Levels!$H$2:$H$21</xm:f>
          </x14:formula1>
          <xm:sqref>G2:G1271</xm:sqref>
        </x14:dataValidation>
        <x14:dataValidation type="list" allowBlank="1" showInputMessage="1" showErrorMessage="1" xr:uid="{1367BCEE-62BA-4687-83EA-2EEB9BDFCE37}">
          <x14:formula1>
            <xm:f>Levels!$C$2:$C$6</xm:f>
          </x14:formula1>
          <xm:sqref>F2:F1271</xm:sqref>
        </x14:dataValidation>
        <x14:dataValidation type="list" allowBlank="1" showInputMessage="1" showErrorMessage="1" xr:uid="{1B077766-B794-4561-A690-8F1AFAC15564}">
          <x14:formula1>
            <xm:f>Levels!$A$2:$A$4</xm:f>
          </x14:formula1>
          <xm:sqref>E2:E1271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19B3C-EA1F-40EF-9C3A-33D1DD9662A7}">
  <dimension ref="A1:C3"/>
  <sheetViews>
    <sheetView workbookViewId="0">
      <selection activeCell="C9" sqref="C9"/>
    </sheetView>
  </sheetViews>
  <sheetFormatPr defaultColWidth="9.140625" defaultRowHeight="15" x14ac:dyDescent="0.25"/>
  <cols>
    <col min="1" max="1" width="28.140625" style="82" bestFit="1" customWidth="1"/>
    <col min="2" max="2" width="16.5703125" style="82" bestFit="1" customWidth="1"/>
    <col min="3" max="3" width="9.85546875" style="82" bestFit="1" customWidth="1"/>
    <col min="4" max="16384" width="9.140625" style="82"/>
  </cols>
  <sheetData>
    <row r="1" spans="1:3" ht="15.75" thickBot="1" x14ac:dyDescent="0.3">
      <c r="A1" s="219" t="s">
        <v>749</v>
      </c>
      <c r="B1" s="220" t="s">
        <v>750</v>
      </c>
      <c r="C1" s="220" t="s">
        <v>751</v>
      </c>
    </row>
    <row r="2" spans="1:3" ht="15.75" thickBot="1" x14ac:dyDescent="0.3">
      <c r="A2" s="221" t="s">
        <v>743</v>
      </c>
      <c r="B2" s="222" t="s">
        <v>745</v>
      </c>
      <c r="C2" s="223" t="s">
        <v>747</v>
      </c>
    </row>
    <row r="3" spans="1:3" ht="15.75" thickBot="1" x14ac:dyDescent="0.3">
      <c r="A3" s="221" t="s">
        <v>744</v>
      </c>
      <c r="B3" s="223" t="s">
        <v>746</v>
      </c>
      <c r="C3" s="223" t="s">
        <v>748</v>
      </c>
    </row>
  </sheetData>
  <pageMargins left="0.7" right="0.7" top="0.75" bottom="0.75" header="0.3" footer="0.3"/>
  <pageSetup paperSize="9"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C85E9-AFAE-43B3-A54C-64C8A923DD66}">
  <dimension ref="A1:E9"/>
  <sheetViews>
    <sheetView workbookViewId="0">
      <selection activeCell="E14" sqref="E14"/>
    </sheetView>
  </sheetViews>
  <sheetFormatPr defaultRowHeight="15" x14ac:dyDescent="0.25"/>
  <cols>
    <col min="1" max="1" width="17.28515625" bestFit="1" customWidth="1"/>
    <col min="2" max="2" width="17.28515625" style="57" customWidth="1"/>
    <col min="3" max="4" width="19.28515625" style="55" customWidth="1"/>
    <col min="5" max="5" width="19.7109375" style="55" customWidth="1"/>
  </cols>
  <sheetData>
    <row r="1" spans="1:5" x14ac:dyDescent="0.25">
      <c r="A1" s="55" t="s">
        <v>749</v>
      </c>
      <c r="B1" s="55"/>
      <c r="C1" s="55" t="s">
        <v>755</v>
      </c>
      <c r="E1" s="55" t="s">
        <v>758</v>
      </c>
    </row>
    <row r="2" spans="1:5" s="57" customFormat="1" x14ac:dyDescent="0.25">
      <c r="B2" s="57" t="s">
        <v>762</v>
      </c>
      <c r="C2" s="55" t="s">
        <v>761</v>
      </c>
      <c r="D2" s="55"/>
      <c r="E2" s="55" t="s">
        <v>757</v>
      </c>
    </row>
    <row r="3" spans="1:5" s="57" customFormat="1" x14ac:dyDescent="0.25">
      <c r="B3" s="57" t="s">
        <v>756</v>
      </c>
      <c r="C3" s="55" t="s">
        <v>757</v>
      </c>
      <c r="D3" s="55" t="s">
        <v>763</v>
      </c>
      <c r="E3" s="55"/>
    </row>
    <row r="4" spans="1:5" s="57" customFormat="1" x14ac:dyDescent="0.25">
      <c r="B4" s="224">
        <v>0.4</v>
      </c>
      <c r="C4" s="225">
        <v>0.6</v>
      </c>
      <c r="D4" s="55"/>
      <c r="E4" s="55"/>
    </row>
    <row r="5" spans="1:5" x14ac:dyDescent="0.25">
      <c r="A5" t="s">
        <v>754</v>
      </c>
      <c r="C5" s="225"/>
      <c r="D5" s="225"/>
    </row>
    <row r="6" spans="1:5" x14ac:dyDescent="0.25">
      <c r="A6" t="s">
        <v>759</v>
      </c>
    </row>
    <row r="7" spans="1:5" s="57" customFormat="1" x14ac:dyDescent="0.25">
      <c r="A7" s="57" t="s">
        <v>760</v>
      </c>
      <c r="C7" s="55"/>
      <c r="D7" s="55"/>
      <c r="E7" s="55"/>
    </row>
    <row r="8" spans="1:5" x14ac:dyDescent="0.25">
      <c r="A8" t="s">
        <v>752</v>
      </c>
    </row>
    <row r="9" spans="1:5" x14ac:dyDescent="0.25">
      <c r="A9" t="s">
        <v>753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C39CE-B9BB-4153-ACCF-20CC672E9B12}">
  <dimension ref="A1:B11"/>
  <sheetViews>
    <sheetView workbookViewId="0">
      <selection activeCell="K31" sqref="K31"/>
    </sheetView>
  </sheetViews>
  <sheetFormatPr defaultRowHeight="15" x14ac:dyDescent="0.25"/>
  <cols>
    <col min="1" max="1" width="12.5703125" bestFit="1" customWidth="1"/>
    <col min="2" max="2" width="39.7109375" bestFit="1" customWidth="1"/>
  </cols>
  <sheetData>
    <row r="1" spans="1:2" x14ac:dyDescent="0.25">
      <c r="A1" t="s">
        <v>740</v>
      </c>
      <c r="B1" t="s">
        <v>741</v>
      </c>
    </row>
    <row r="2" spans="1:2" x14ac:dyDescent="0.25">
      <c r="A2" s="57" t="s">
        <v>482</v>
      </c>
      <c r="B2" s="57" t="s">
        <v>725</v>
      </c>
    </row>
    <row r="3" spans="1:2" x14ac:dyDescent="0.25">
      <c r="A3" s="57" t="s">
        <v>726</v>
      </c>
      <c r="B3" s="57" t="s">
        <v>727</v>
      </c>
    </row>
    <row r="4" spans="1:2" x14ac:dyDescent="0.25">
      <c r="A4" s="57" t="s">
        <v>728</v>
      </c>
      <c r="B4" s="57" t="s">
        <v>729</v>
      </c>
    </row>
    <row r="5" spans="1:2" x14ac:dyDescent="0.25">
      <c r="A5" s="57" t="s">
        <v>730</v>
      </c>
      <c r="B5" s="57" t="s">
        <v>731</v>
      </c>
    </row>
    <row r="6" spans="1:2" x14ac:dyDescent="0.25">
      <c r="A6" s="57" t="s">
        <v>194</v>
      </c>
      <c r="B6" s="57" t="s">
        <v>732</v>
      </c>
    </row>
    <row r="7" spans="1:2" x14ac:dyDescent="0.25">
      <c r="A7" s="57" t="s">
        <v>486</v>
      </c>
      <c r="B7" s="57" t="s">
        <v>733</v>
      </c>
    </row>
    <row r="8" spans="1:2" x14ac:dyDescent="0.25">
      <c r="A8" s="57" t="s">
        <v>734</v>
      </c>
      <c r="B8" s="57" t="s">
        <v>735</v>
      </c>
    </row>
    <row r="9" spans="1:2" x14ac:dyDescent="0.25">
      <c r="A9" s="57" t="s">
        <v>249</v>
      </c>
      <c r="B9" s="57" t="s">
        <v>736</v>
      </c>
    </row>
    <row r="10" spans="1:2" x14ac:dyDescent="0.25">
      <c r="A10" s="57" t="s">
        <v>737</v>
      </c>
      <c r="B10" s="57" t="s">
        <v>738</v>
      </c>
    </row>
    <row r="11" spans="1:2" x14ac:dyDescent="0.25">
      <c r="A11" s="57" t="s">
        <v>742</v>
      </c>
      <c r="B11" s="57" t="s">
        <v>739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0B21C-36D5-4777-9C21-2A0D24A167A9}">
  <sheetPr>
    <tabColor rgb="FFFFFF00"/>
  </sheetPr>
  <dimension ref="A1:I39"/>
  <sheetViews>
    <sheetView zoomScale="130" zoomScaleNormal="130" workbookViewId="0">
      <selection activeCell="A11" sqref="A11:B20"/>
    </sheetView>
  </sheetViews>
  <sheetFormatPr defaultRowHeight="15" x14ac:dyDescent="0.25"/>
  <cols>
    <col min="2" max="2" width="22" customWidth="1"/>
    <col min="3" max="4" width="53.85546875" customWidth="1"/>
    <col min="5" max="5" width="23.7109375" bestFit="1" customWidth="1"/>
    <col min="6" max="6" width="16" customWidth="1"/>
    <col min="7" max="7" width="10.7109375" bestFit="1" customWidth="1"/>
    <col min="9" max="9" width="7.140625" customWidth="1"/>
    <col min="10" max="10" width="8" customWidth="1"/>
    <col min="11" max="11" width="11.140625" customWidth="1"/>
  </cols>
  <sheetData>
    <row r="1" spans="1:9" x14ac:dyDescent="0.25">
      <c r="A1" s="12" t="s">
        <v>153</v>
      </c>
    </row>
    <row r="2" spans="1:9" s="12" customFormat="1" x14ac:dyDescent="0.25">
      <c r="A2" s="12" t="s">
        <v>494</v>
      </c>
      <c r="B2" s="12" t="s">
        <v>495</v>
      </c>
      <c r="C2" s="12" t="s">
        <v>496</v>
      </c>
      <c r="E2" s="13"/>
      <c r="F2" s="13"/>
    </row>
    <row r="3" spans="1:9" s="12" customFormat="1" x14ac:dyDescent="0.25">
      <c r="A3">
        <v>0</v>
      </c>
      <c r="C3" t="s">
        <v>497</v>
      </c>
      <c r="E3" s="14" t="s">
        <v>498</v>
      </c>
      <c r="F3" s="13"/>
    </row>
    <row r="4" spans="1:9" x14ac:dyDescent="0.25">
      <c r="A4">
        <v>1</v>
      </c>
      <c r="B4" t="s">
        <v>499</v>
      </c>
      <c r="C4" t="s">
        <v>500</v>
      </c>
      <c r="E4" s="15">
        <v>0</v>
      </c>
      <c r="F4" s="16"/>
    </row>
    <row r="5" spans="1:9" x14ac:dyDescent="0.25">
      <c r="A5">
        <v>2</v>
      </c>
      <c r="B5" t="s">
        <v>501</v>
      </c>
      <c r="C5" t="s">
        <v>502</v>
      </c>
    </row>
    <row r="6" spans="1:9" x14ac:dyDescent="0.25">
      <c r="A6">
        <v>3</v>
      </c>
      <c r="B6" t="s">
        <v>503</v>
      </c>
      <c r="C6" t="s">
        <v>504</v>
      </c>
      <c r="E6" s="17" t="s">
        <v>505</v>
      </c>
      <c r="F6" s="17" t="s">
        <v>506</v>
      </c>
      <c r="G6" s="17" t="s">
        <v>6</v>
      </c>
      <c r="H6" s="16"/>
      <c r="I6" s="16"/>
    </row>
    <row r="7" spans="1:9" x14ac:dyDescent="0.25">
      <c r="A7">
        <v>4</v>
      </c>
      <c r="B7" t="s">
        <v>507</v>
      </c>
      <c r="C7" t="s">
        <v>508</v>
      </c>
      <c r="E7" s="18" t="s">
        <v>509</v>
      </c>
      <c r="F7" s="18">
        <v>1</v>
      </c>
      <c r="G7" s="18"/>
      <c r="H7" s="16"/>
    </row>
    <row r="8" spans="1:9" x14ac:dyDescent="0.25">
      <c r="A8">
        <v>5</v>
      </c>
      <c r="B8" t="s">
        <v>510</v>
      </c>
      <c r="C8" t="s">
        <v>511</v>
      </c>
      <c r="E8" s="18"/>
      <c r="F8" s="18"/>
      <c r="G8" s="18"/>
      <c r="H8" s="16"/>
    </row>
    <row r="9" spans="1:9" x14ac:dyDescent="0.25">
      <c r="E9" s="18"/>
      <c r="F9" s="18"/>
      <c r="G9" s="18"/>
    </row>
    <row r="10" spans="1:9" x14ac:dyDescent="0.25">
      <c r="A10" s="12" t="s">
        <v>156</v>
      </c>
      <c r="E10" s="18" t="s">
        <v>512</v>
      </c>
      <c r="F10" s="18">
        <v>51</v>
      </c>
      <c r="G10" s="18"/>
    </row>
    <row r="11" spans="1:9" s="12" customFormat="1" x14ac:dyDescent="0.25">
      <c r="A11" s="12" t="s">
        <v>513</v>
      </c>
      <c r="B11" s="12" t="s">
        <v>514</v>
      </c>
      <c r="C11" s="12" t="s">
        <v>515</v>
      </c>
      <c r="E11" s="19"/>
      <c r="F11" s="17"/>
      <c r="G11" s="17"/>
    </row>
    <row r="12" spans="1:9" x14ac:dyDescent="0.25">
      <c r="A12">
        <v>1</v>
      </c>
      <c r="B12" t="s">
        <v>516</v>
      </c>
      <c r="C12" t="s">
        <v>539</v>
      </c>
      <c r="E12" s="19"/>
      <c r="F12" s="18"/>
      <c r="G12" s="18"/>
    </row>
    <row r="13" spans="1:9" x14ac:dyDescent="0.25">
      <c r="A13">
        <v>2</v>
      </c>
      <c r="B13" t="s">
        <v>517</v>
      </c>
      <c r="E13" s="20"/>
      <c r="F13" s="18"/>
      <c r="G13" s="18"/>
    </row>
    <row r="14" spans="1:9" x14ac:dyDescent="0.25">
      <c r="A14">
        <v>3</v>
      </c>
      <c r="B14" t="s">
        <v>518</v>
      </c>
      <c r="E14" s="18"/>
      <c r="F14" s="18"/>
      <c r="G14" s="18"/>
    </row>
    <row r="15" spans="1:9" x14ac:dyDescent="0.25">
      <c r="A15">
        <v>4</v>
      </c>
      <c r="B15" t="s">
        <v>519</v>
      </c>
      <c r="E15" s="18"/>
      <c r="F15" s="18"/>
      <c r="G15" s="18"/>
    </row>
    <row r="16" spans="1:9" x14ac:dyDescent="0.25">
      <c r="A16">
        <v>5</v>
      </c>
      <c r="B16" t="s">
        <v>520</v>
      </c>
      <c r="F16" s="18"/>
      <c r="G16" s="18"/>
    </row>
    <row r="17" spans="1:7" x14ac:dyDescent="0.25">
      <c r="A17">
        <v>6</v>
      </c>
      <c r="B17" t="s">
        <v>521</v>
      </c>
      <c r="F17" s="18"/>
      <c r="G17" s="18"/>
    </row>
    <row r="18" spans="1:7" x14ac:dyDescent="0.25">
      <c r="A18">
        <v>7</v>
      </c>
      <c r="B18" t="s">
        <v>522</v>
      </c>
      <c r="F18" s="18"/>
      <c r="G18" s="18"/>
    </row>
    <row r="19" spans="1:7" x14ac:dyDescent="0.25">
      <c r="A19">
        <v>8</v>
      </c>
      <c r="B19" t="s">
        <v>523</v>
      </c>
      <c r="F19" s="18"/>
      <c r="G19" s="18"/>
    </row>
    <row r="20" spans="1:7" x14ac:dyDescent="0.25">
      <c r="A20">
        <v>9</v>
      </c>
      <c r="B20" t="s">
        <v>524</v>
      </c>
      <c r="F20" s="18"/>
      <c r="G20" s="18"/>
    </row>
    <row r="21" spans="1:7" x14ac:dyDescent="0.25">
      <c r="F21" s="18"/>
      <c r="G21" s="18"/>
    </row>
    <row r="22" spans="1:7" x14ac:dyDescent="0.25">
      <c r="A22" t="s">
        <v>154</v>
      </c>
      <c r="B22" t="s">
        <v>525</v>
      </c>
      <c r="F22" s="18"/>
      <c r="G22" s="18"/>
    </row>
    <row r="23" spans="1:7" x14ac:dyDescent="0.25">
      <c r="A23" s="21">
        <v>1</v>
      </c>
      <c r="B23" s="22" t="s">
        <v>526</v>
      </c>
      <c r="C23" t="s">
        <v>527</v>
      </c>
      <c r="F23" s="18"/>
      <c r="G23" s="18"/>
    </row>
    <row r="24" spans="1:7" x14ac:dyDescent="0.25">
      <c r="A24" s="23">
        <v>2</v>
      </c>
      <c r="B24" s="24" t="s">
        <v>528</v>
      </c>
      <c r="C24" t="s">
        <v>529</v>
      </c>
      <c r="F24" s="18"/>
      <c r="G24" s="18"/>
    </row>
    <row r="25" spans="1:7" x14ac:dyDescent="0.25">
      <c r="A25" s="25">
        <v>3</v>
      </c>
      <c r="B25" s="26" t="s">
        <v>530</v>
      </c>
      <c r="C25" t="s">
        <v>531</v>
      </c>
      <c r="F25" s="18"/>
      <c r="G25" s="18"/>
    </row>
    <row r="26" spans="1:7" x14ac:dyDescent="0.25">
      <c r="F26" s="18"/>
      <c r="G26" s="18"/>
    </row>
    <row r="28" spans="1:7" x14ac:dyDescent="0.25">
      <c r="A28" t="s">
        <v>532</v>
      </c>
    </row>
    <row r="29" spans="1:7" x14ac:dyDescent="0.25">
      <c r="A29">
        <v>25</v>
      </c>
      <c r="B29" t="s">
        <v>533</v>
      </c>
    </row>
    <row r="32" spans="1:7" x14ac:dyDescent="0.25">
      <c r="A32" t="s">
        <v>534</v>
      </c>
    </row>
    <row r="33" spans="1:2" x14ac:dyDescent="0.25">
      <c r="A33">
        <v>0</v>
      </c>
      <c r="B33" t="s">
        <v>693</v>
      </c>
    </row>
    <row r="34" spans="1:2" x14ac:dyDescent="0.25">
      <c r="A34">
        <v>1</v>
      </c>
      <c r="B34" t="s">
        <v>694</v>
      </c>
    </row>
    <row r="36" spans="1:2" x14ac:dyDescent="0.25">
      <c r="A36" t="s">
        <v>535</v>
      </c>
    </row>
    <row r="37" spans="1:2" x14ac:dyDescent="0.25">
      <c r="A37">
        <v>1</v>
      </c>
      <c r="B37" t="s">
        <v>536</v>
      </c>
    </row>
    <row r="38" spans="1:2" x14ac:dyDescent="0.25">
      <c r="A38">
        <v>2</v>
      </c>
      <c r="B38" t="s">
        <v>537</v>
      </c>
    </row>
    <row r="39" spans="1:2" x14ac:dyDescent="0.25">
      <c r="A39">
        <v>3</v>
      </c>
      <c r="B39" t="s">
        <v>538</v>
      </c>
    </row>
  </sheetData>
  <pageMargins left="0.9055118110236221" right="0.70866141732283472" top="1.3385826771653544" bottom="0.74803149606299213" header="0.31496062992125984" footer="0.31496062992125984"/>
  <pageSetup paperSize="8" orientation="landscape" horizontalDpi="300" verticalDpi="300" r:id="rId1"/>
  <headerFooter>
    <oddHeader>&amp;L&amp;"-,Bold"&amp;18DEFINITION
Project: XXX and YYY&amp;R&amp;G</oddHeader>
  </headerFooter>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79C2C-51D6-4515-AA17-9DFB6150EE01}">
  <dimension ref="A1:B10"/>
  <sheetViews>
    <sheetView workbookViewId="0">
      <selection activeCell="C10" sqref="C10"/>
    </sheetView>
  </sheetViews>
  <sheetFormatPr defaultRowHeight="15" x14ac:dyDescent="0.25"/>
  <cols>
    <col min="2" max="2" width="33.5703125" bestFit="1" customWidth="1"/>
  </cols>
  <sheetData>
    <row r="1" spans="1:2" x14ac:dyDescent="0.25">
      <c r="A1" s="99" t="s">
        <v>709</v>
      </c>
      <c r="B1" s="99" t="s">
        <v>514</v>
      </c>
    </row>
    <row r="2" spans="1:2" x14ac:dyDescent="0.25">
      <c r="A2" s="59">
        <v>1</v>
      </c>
      <c r="B2" s="59" t="s">
        <v>516</v>
      </c>
    </row>
    <row r="3" spans="1:2" x14ac:dyDescent="0.25">
      <c r="A3" s="59">
        <v>2</v>
      </c>
      <c r="B3" s="59" t="s">
        <v>517</v>
      </c>
    </row>
    <row r="4" spans="1:2" x14ac:dyDescent="0.25">
      <c r="A4" s="59">
        <v>3</v>
      </c>
      <c r="B4" s="59" t="s">
        <v>518</v>
      </c>
    </row>
    <row r="5" spans="1:2" x14ac:dyDescent="0.25">
      <c r="A5" s="59">
        <v>4</v>
      </c>
      <c r="B5" s="59" t="s">
        <v>519</v>
      </c>
    </row>
    <row r="6" spans="1:2" x14ac:dyDescent="0.25">
      <c r="A6" s="59">
        <v>5</v>
      </c>
      <c r="B6" s="59" t="s">
        <v>520</v>
      </c>
    </row>
    <row r="7" spans="1:2" x14ac:dyDescent="0.25">
      <c r="A7" s="59">
        <v>6</v>
      </c>
      <c r="B7" s="59" t="s">
        <v>521</v>
      </c>
    </row>
    <row r="8" spans="1:2" x14ac:dyDescent="0.25">
      <c r="A8" s="59">
        <v>7</v>
      </c>
      <c r="B8" s="59" t="s">
        <v>522</v>
      </c>
    </row>
    <row r="9" spans="1:2" x14ac:dyDescent="0.25">
      <c r="A9" s="59">
        <v>8</v>
      </c>
      <c r="B9" s="59" t="s">
        <v>523</v>
      </c>
    </row>
    <row r="10" spans="1:2" x14ac:dyDescent="0.25">
      <c r="A10" s="59">
        <v>9</v>
      </c>
      <c r="B10" s="59" t="s">
        <v>524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374C9-AA14-4F13-BFB8-75B90A7A4A14}">
  <dimension ref="A1:C4"/>
  <sheetViews>
    <sheetView workbookViewId="0">
      <selection activeCell="C3" sqref="C3"/>
    </sheetView>
  </sheetViews>
  <sheetFormatPr defaultRowHeight="15" x14ac:dyDescent="0.25"/>
  <cols>
    <col min="3" max="3" width="23" customWidth="1"/>
  </cols>
  <sheetData>
    <row r="1" spans="1:3" x14ac:dyDescent="0.25">
      <c r="A1" s="57" t="s">
        <v>154</v>
      </c>
      <c r="B1" s="57" t="s">
        <v>525</v>
      </c>
      <c r="C1" s="57" t="s">
        <v>6</v>
      </c>
    </row>
    <row r="2" spans="1:3" x14ac:dyDescent="0.25">
      <c r="A2" s="21">
        <v>1</v>
      </c>
      <c r="B2" s="22" t="s">
        <v>526</v>
      </c>
      <c r="C2" s="57" t="s">
        <v>527</v>
      </c>
    </row>
    <row r="3" spans="1:3" x14ac:dyDescent="0.25">
      <c r="A3" s="23">
        <v>2</v>
      </c>
      <c r="B3" s="24" t="s">
        <v>528</v>
      </c>
      <c r="C3" s="57" t="s">
        <v>529</v>
      </c>
    </row>
    <row r="4" spans="1:3" x14ac:dyDescent="0.25">
      <c r="A4" s="25">
        <v>3</v>
      </c>
      <c r="B4" s="26" t="s">
        <v>530</v>
      </c>
      <c r="C4" s="57" t="s">
        <v>531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576DC-79AB-466D-B84B-30897AB7D2B1}">
  <dimension ref="A1:C7"/>
  <sheetViews>
    <sheetView workbookViewId="0">
      <selection activeCell="C34" sqref="C34"/>
    </sheetView>
  </sheetViews>
  <sheetFormatPr defaultRowHeight="15" x14ac:dyDescent="0.25"/>
  <cols>
    <col min="2" max="2" width="18.42578125" bestFit="1" customWidth="1"/>
    <col min="3" max="3" width="84" bestFit="1" customWidth="1"/>
  </cols>
  <sheetData>
    <row r="1" spans="1:3" x14ac:dyDescent="0.25">
      <c r="A1" s="12" t="s">
        <v>494</v>
      </c>
      <c r="B1" s="12" t="s">
        <v>495</v>
      </c>
      <c r="C1" s="12" t="s">
        <v>496</v>
      </c>
    </row>
    <row r="2" spans="1:3" x14ac:dyDescent="0.25">
      <c r="A2" s="57">
        <v>0</v>
      </c>
      <c r="B2" s="12"/>
      <c r="C2" s="57" t="s">
        <v>708</v>
      </c>
    </row>
    <row r="3" spans="1:3" x14ac:dyDescent="0.25">
      <c r="A3" s="57">
        <v>1</v>
      </c>
      <c r="B3" s="57" t="s">
        <v>499</v>
      </c>
      <c r="C3" s="57" t="s">
        <v>500</v>
      </c>
    </row>
    <row r="4" spans="1:3" x14ac:dyDescent="0.25">
      <c r="A4" s="57">
        <v>2</v>
      </c>
      <c r="B4" s="57" t="s">
        <v>501</v>
      </c>
      <c r="C4" s="57" t="s">
        <v>502</v>
      </c>
    </row>
    <row r="5" spans="1:3" x14ac:dyDescent="0.25">
      <c r="A5" s="57">
        <v>3</v>
      </c>
      <c r="B5" s="57" t="s">
        <v>503</v>
      </c>
      <c r="C5" s="57" t="s">
        <v>504</v>
      </c>
    </row>
    <row r="6" spans="1:3" x14ac:dyDescent="0.25">
      <c r="A6" s="57">
        <v>4</v>
      </c>
      <c r="B6" s="57" t="s">
        <v>507</v>
      </c>
      <c r="C6" s="57" t="s">
        <v>508</v>
      </c>
    </row>
    <row r="7" spans="1:3" x14ac:dyDescent="0.25">
      <c r="A7" s="57">
        <v>5</v>
      </c>
      <c r="B7" s="57" t="s">
        <v>510</v>
      </c>
      <c r="C7" s="57" t="s">
        <v>511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1FE35-644F-4A0D-B67C-0A2BEF72D149}">
  <sheetPr>
    <tabColor rgb="FF00B0F0"/>
    <pageSetUpPr fitToPage="1"/>
  </sheetPr>
  <dimension ref="A1:I21"/>
  <sheetViews>
    <sheetView workbookViewId="0">
      <selection activeCell="E7" sqref="E7"/>
    </sheetView>
  </sheetViews>
  <sheetFormatPr defaultColWidth="9.140625" defaultRowHeight="15" x14ac:dyDescent="0.25"/>
  <cols>
    <col min="1" max="1" width="8.42578125" style="168" bestFit="1" customWidth="1"/>
    <col min="2" max="2" width="10.28515625" style="168" bestFit="1" customWidth="1"/>
    <col min="3" max="3" width="8.5703125" style="168" bestFit="1" customWidth="1"/>
    <col min="4" max="4" width="8.7109375" style="168" bestFit="1" customWidth="1"/>
    <col min="5" max="5" width="8.5703125" style="168" bestFit="1" customWidth="1"/>
    <col min="6" max="6" width="7.85546875" style="168" bestFit="1" customWidth="1"/>
    <col min="7" max="7" width="11.7109375" style="168" bestFit="1" customWidth="1"/>
    <col min="8" max="8" width="27.28515625" style="168" customWidth="1"/>
    <col min="9" max="9" width="26.140625" style="168" bestFit="1" customWidth="1"/>
    <col min="10" max="16384" width="9.140625" style="11"/>
  </cols>
  <sheetData>
    <row r="1" spans="1:9" s="10" customFormat="1" ht="18.75" customHeight="1" x14ac:dyDescent="0.25">
      <c r="A1" s="158" t="s">
        <v>5</v>
      </c>
      <c r="B1" s="158" t="s">
        <v>145</v>
      </c>
      <c r="C1" s="159" t="s">
        <v>146</v>
      </c>
      <c r="D1" s="159" t="s">
        <v>478</v>
      </c>
      <c r="E1" s="160" t="s">
        <v>4</v>
      </c>
      <c r="F1" s="160" t="s">
        <v>479</v>
      </c>
      <c r="G1" s="160" t="s">
        <v>480</v>
      </c>
      <c r="H1" s="160" t="s">
        <v>695</v>
      </c>
      <c r="I1" s="160" t="s">
        <v>148</v>
      </c>
    </row>
    <row r="2" spans="1:9" x14ac:dyDescent="0.25">
      <c r="A2" s="161" t="s">
        <v>194</v>
      </c>
      <c r="B2" s="161" t="s">
        <v>226</v>
      </c>
      <c r="C2" s="162" t="s">
        <v>142</v>
      </c>
      <c r="D2" s="162" t="s">
        <v>481</v>
      </c>
      <c r="E2" s="163" t="s">
        <v>140</v>
      </c>
      <c r="F2" s="163" t="s">
        <v>482</v>
      </c>
      <c r="G2" s="163" t="s">
        <v>483</v>
      </c>
      <c r="H2" s="163" t="s">
        <v>234</v>
      </c>
      <c r="I2" s="164" t="s">
        <v>196</v>
      </c>
    </row>
    <row r="3" spans="1:9" x14ac:dyDescent="0.25">
      <c r="A3" s="161" t="s">
        <v>249</v>
      </c>
      <c r="B3" s="161">
        <v>5</v>
      </c>
      <c r="C3" s="162" t="s">
        <v>140</v>
      </c>
      <c r="D3" s="162" t="s">
        <v>138</v>
      </c>
      <c r="E3" s="163" t="s">
        <v>138</v>
      </c>
      <c r="F3" s="163"/>
      <c r="G3" s="163" t="s">
        <v>484</v>
      </c>
      <c r="H3" s="163" t="s">
        <v>281</v>
      </c>
      <c r="I3" s="163" t="s">
        <v>235</v>
      </c>
    </row>
    <row r="4" spans="1:9" x14ac:dyDescent="0.25">
      <c r="A4" s="161" t="s">
        <v>486</v>
      </c>
      <c r="B4" s="161">
        <v>4</v>
      </c>
      <c r="C4" s="162" t="s">
        <v>141</v>
      </c>
      <c r="D4" s="162" t="s">
        <v>487</v>
      </c>
      <c r="E4" s="163" t="s">
        <v>142</v>
      </c>
      <c r="F4" s="163"/>
      <c r="G4" s="163" t="s">
        <v>140</v>
      </c>
      <c r="H4" s="163" t="s">
        <v>239</v>
      </c>
      <c r="I4" s="163" t="s">
        <v>485</v>
      </c>
    </row>
    <row r="5" spans="1:9" x14ac:dyDescent="0.25">
      <c r="A5" s="161"/>
      <c r="B5" s="161">
        <v>3</v>
      </c>
      <c r="C5" s="162" t="s">
        <v>138</v>
      </c>
      <c r="D5" s="162" t="s">
        <v>490</v>
      </c>
      <c r="E5" s="163" t="s">
        <v>141</v>
      </c>
      <c r="F5" s="163"/>
      <c r="G5" s="163" t="s">
        <v>142</v>
      </c>
      <c r="H5" s="163" t="s">
        <v>488</v>
      </c>
      <c r="I5" s="163" t="s">
        <v>489</v>
      </c>
    </row>
    <row r="6" spans="1:9" x14ac:dyDescent="0.25">
      <c r="A6" s="161"/>
      <c r="B6" s="161">
        <v>2</v>
      </c>
      <c r="C6" s="162" t="s">
        <v>482</v>
      </c>
      <c r="D6" s="162"/>
      <c r="E6" s="163" t="s">
        <v>440</v>
      </c>
      <c r="F6" s="163"/>
      <c r="G6" s="163"/>
      <c r="H6" s="163" t="s">
        <v>491</v>
      </c>
      <c r="I6" s="163" t="s">
        <v>239</v>
      </c>
    </row>
    <row r="7" spans="1:9" x14ac:dyDescent="0.25">
      <c r="A7" s="161"/>
      <c r="B7" s="161">
        <v>1</v>
      </c>
      <c r="C7" s="162"/>
      <c r="D7" s="162"/>
      <c r="E7" s="163"/>
      <c r="F7" s="163"/>
      <c r="G7" s="163"/>
      <c r="H7" s="163" t="s">
        <v>217</v>
      </c>
      <c r="I7" s="163" t="s">
        <v>218</v>
      </c>
    </row>
    <row r="8" spans="1:9" x14ac:dyDescent="0.25">
      <c r="A8" s="161"/>
      <c r="B8" s="161" t="s">
        <v>492</v>
      </c>
      <c r="C8" s="162"/>
      <c r="D8" s="162"/>
      <c r="E8" s="163"/>
      <c r="F8" s="163"/>
      <c r="G8" s="163"/>
      <c r="H8" s="163" t="s">
        <v>469</v>
      </c>
      <c r="I8" s="163" t="s">
        <v>246</v>
      </c>
    </row>
    <row r="9" spans="1:9" x14ac:dyDescent="0.25">
      <c r="A9" s="161"/>
      <c r="B9" s="161" t="s">
        <v>225</v>
      </c>
      <c r="C9" s="162"/>
      <c r="D9" s="162"/>
      <c r="E9" s="163"/>
      <c r="F9" s="163"/>
      <c r="G9" s="163"/>
      <c r="H9" s="163" t="s">
        <v>265</v>
      </c>
      <c r="I9" s="163" t="s">
        <v>469</v>
      </c>
    </row>
    <row r="10" spans="1:9" x14ac:dyDescent="0.25">
      <c r="A10" s="161"/>
      <c r="B10" s="161"/>
      <c r="C10" s="162"/>
      <c r="D10" s="162"/>
      <c r="E10" s="163"/>
      <c r="F10" s="163"/>
      <c r="G10" s="163"/>
      <c r="H10" s="163" t="s">
        <v>211</v>
      </c>
      <c r="I10" s="163" t="s">
        <v>266</v>
      </c>
    </row>
    <row r="11" spans="1:9" x14ac:dyDescent="0.25">
      <c r="A11" s="161"/>
      <c r="B11" s="161"/>
      <c r="C11" s="162"/>
      <c r="D11" s="162"/>
      <c r="E11" s="163"/>
      <c r="F11" s="163"/>
      <c r="G11" s="163"/>
      <c r="H11" s="163" t="s">
        <v>195</v>
      </c>
      <c r="I11" s="163" t="s">
        <v>493</v>
      </c>
    </row>
    <row r="12" spans="1:9" x14ac:dyDescent="0.25">
      <c r="A12" s="161"/>
      <c r="B12" s="161"/>
      <c r="C12" s="162"/>
      <c r="D12" s="162"/>
      <c r="E12" s="163"/>
      <c r="F12" s="163"/>
      <c r="G12" s="163"/>
      <c r="H12" s="163" t="s">
        <v>313</v>
      </c>
      <c r="I12" s="165" t="s">
        <v>212</v>
      </c>
    </row>
    <row r="13" spans="1:9" x14ac:dyDescent="0.25">
      <c r="A13" s="161"/>
      <c r="B13" s="161"/>
      <c r="C13" s="162"/>
      <c r="D13" s="162"/>
      <c r="E13" s="163"/>
      <c r="F13" s="163"/>
      <c r="G13" s="163"/>
      <c r="H13" s="165" t="s">
        <v>364</v>
      </c>
      <c r="I13" s="165" t="s">
        <v>364</v>
      </c>
    </row>
    <row r="14" spans="1:9" x14ac:dyDescent="0.25">
      <c r="A14" s="161"/>
      <c r="B14" s="161"/>
      <c r="C14" s="162"/>
      <c r="D14" s="162"/>
      <c r="E14" s="163"/>
      <c r="F14" s="163"/>
      <c r="G14" s="163"/>
      <c r="H14" s="163" t="s">
        <v>246</v>
      </c>
      <c r="I14" s="165" t="s">
        <v>229</v>
      </c>
    </row>
    <row r="15" spans="1:9" x14ac:dyDescent="0.25">
      <c r="A15" s="161"/>
      <c r="B15" s="161"/>
      <c r="C15" s="162"/>
      <c r="D15" s="162"/>
      <c r="E15" s="163"/>
      <c r="F15" s="163"/>
      <c r="G15" s="163"/>
      <c r="H15" s="165" t="s">
        <v>697</v>
      </c>
      <c r="I15" s="165" t="s">
        <v>524</v>
      </c>
    </row>
    <row r="16" spans="1:9" x14ac:dyDescent="0.25">
      <c r="A16" s="161"/>
      <c r="B16" s="161"/>
      <c r="C16" s="162"/>
      <c r="D16" s="162"/>
      <c r="E16" s="163"/>
      <c r="F16" s="163"/>
      <c r="G16" s="163"/>
      <c r="H16" s="165" t="s">
        <v>228</v>
      </c>
      <c r="I16" s="165" t="s">
        <v>226</v>
      </c>
    </row>
    <row r="17" spans="1:9" x14ac:dyDescent="0.25">
      <c r="A17" s="161"/>
      <c r="B17" s="161"/>
      <c r="C17" s="162"/>
      <c r="D17" s="162"/>
      <c r="E17" s="163"/>
      <c r="F17" s="163"/>
      <c r="G17" s="163"/>
      <c r="H17" s="163" t="s">
        <v>243</v>
      </c>
      <c r="I17" s="165" t="s">
        <v>257</v>
      </c>
    </row>
    <row r="18" spans="1:9" x14ac:dyDescent="0.25">
      <c r="A18" s="161"/>
      <c r="B18" s="161"/>
      <c r="C18" s="162"/>
      <c r="D18" s="162"/>
      <c r="E18" s="163"/>
      <c r="F18" s="163"/>
      <c r="G18" s="163"/>
      <c r="H18" s="163" t="s">
        <v>226</v>
      </c>
      <c r="I18" s="165"/>
    </row>
    <row r="19" spans="1:9" x14ac:dyDescent="0.25">
      <c r="A19" s="161"/>
      <c r="B19" s="161"/>
      <c r="C19" s="162"/>
      <c r="D19" s="162"/>
      <c r="E19" s="163"/>
      <c r="F19" s="163"/>
      <c r="G19" s="163"/>
      <c r="H19" s="163" t="s">
        <v>256</v>
      </c>
      <c r="I19" s="165"/>
    </row>
    <row r="20" spans="1:9" x14ac:dyDescent="0.25">
      <c r="A20" s="161"/>
      <c r="B20" s="161"/>
      <c r="C20" s="162"/>
      <c r="D20" s="162"/>
      <c r="E20" s="163"/>
      <c r="F20" s="163"/>
      <c r="G20" s="163"/>
      <c r="H20" s="163" t="s">
        <v>578</v>
      </c>
      <c r="I20" s="165"/>
    </row>
    <row r="21" spans="1:9" x14ac:dyDescent="0.25">
      <c r="A21" s="166"/>
      <c r="B21" s="166"/>
      <c r="C21" s="167"/>
      <c r="D21" s="167"/>
      <c r="E21" s="165"/>
      <c r="F21" s="165"/>
      <c r="G21" s="165"/>
      <c r="H21" s="165" t="s">
        <v>403</v>
      </c>
      <c r="I21" s="165"/>
    </row>
  </sheetData>
  <pageMargins left="0.9055118110236221" right="0.70866141732283472" top="1.3385826771653544" bottom="0.74803149606299213" header="0.31496062992125984" footer="0.31496062992125984"/>
  <pageSetup paperSize="9" scale="87" orientation="landscape" horizontalDpi="300" verticalDpi="300" r:id="rId1"/>
  <headerFooter>
    <oddHeader>&amp;L&amp;"-,Bold"&amp;18ASSET HIERARCHY
Project: TDD for Hanjin Shipyard&amp;R&amp;G</oddHeader>
  </headerFooter>
  <legacyDrawingHF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57F29-A3D5-4ED4-84ED-408A523F2FE1}">
  <dimension ref="A1:B16"/>
  <sheetViews>
    <sheetView workbookViewId="0">
      <selection activeCell="I26" sqref="I26"/>
    </sheetView>
  </sheetViews>
  <sheetFormatPr defaultRowHeight="15" x14ac:dyDescent="0.25"/>
  <cols>
    <col min="1" max="1" width="43.42578125" bestFit="1" customWidth="1"/>
    <col min="2" max="2" width="35.42578125" customWidth="1"/>
  </cols>
  <sheetData>
    <row r="1" spans="1:2" x14ac:dyDescent="0.25">
      <c r="A1" s="12" t="s">
        <v>723</v>
      </c>
      <c r="B1" s="169" t="s">
        <v>724</v>
      </c>
    </row>
    <row r="2" spans="1:2" x14ac:dyDescent="0.25">
      <c r="A2" t="s">
        <v>711</v>
      </c>
      <c r="B2">
        <v>10</v>
      </c>
    </row>
    <row r="3" spans="1:2" x14ac:dyDescent="0.25">
      <c r="A3" t="s">
        <v>712</v>
      </c>
      <c r="B3">
        <v>15</v>
      </c>
    </row>
    <row r="4" spans="1:2" x14ac:dyDescent="0.25">
      <c r="A4" t="s">
        <v>713</v>
      </c>
      <c r="B4">
        <v>10</v>
      </c>
    </row>
    <row r="5" spans="1:2" x14ac:dyDescent="0.25">
      <c r="A5" t="s">
        <v>714</v>
      </c>
      <c r="B5">
        <v>25</v>
      </c>
    </row>
    <row r="6" spans="1:2" x14ac:dyDescent="0.25">
      <c r="A6" t="s">
        <v>715</v>
      </c>
      <c r="B6">
        <v>25</v>
      </c>
    </row>
    <row r="7" spans="1:2" x14ac:dyDescent="0.25">
      <c r="A7" t="s">
        <v>716</v>
      </c>
      <c r="B7">
        <v>50</v>
      </c>
    </row>
    <row r="8" spans="1:2" x14ac:dyDescent="0.25">
      <c r="A8" t="s">
        <v>717</v>
      </c>
      <c r="B8">
        <v>25</v>
      </c>
    </row>
    <row r="9" spans="1:2" x14ac:dyDescent="0.25">
      <c r="A9" t="s">
        <v>325</v>
      </c>
      <c r="B9">
        <v>30</v>
      </c>
    </row>
    <row r="10" spans="1:2" x14ac:dyDescent="0.25">
      <c r="A10" t="s">
        <v>718</v>
      </c>
      <c r="B10">
        <v>20</v>
      </c>
    </row>
    <row r="11" spans="1:2" x14ac:dyDescent="0.25">
      <c r="A11" t="s">
        <v>719</v>
      </c>
      <c r="B11">
        <v>20</v>
      </c>
    </row>
    <row r="12" spans="1:2" x14ac:dyDescent="0.25">
      <c r="A12" t="s">
        <v>720</v>
      </c>
      <c r="B12">
        <v>30</v>
      </c>
    </row>
    <row r="13" spans="1:2" x14ac:dyDescent="0.25">
      <c r="A13" t="s">
        <v>721</v>
      </c>
      <c r="B13">
        <v>25</v>
      </c>
    </row>
    <row r="14" spans="1:2" x14ac:dyDescent="0.25">
      <c r="A14" t="s">
        <v>398</v>
      </c>
      <c r="B14">
        <v>30</v>
      </c>
    </row>
    <row r="15" spans="1:2" x14ac:dyDescent="0.25">
      <c r="A15" t="s">
        <v>402</v>
      </c>
      <c r="B15">
        <v>25</v>
      </c>
    </row>
    <row r="16" spans="1:2" x14ac:dyDescent="0.25">
      <c r="A16" t="s">
        <v>722</v>
      </c>
      <c r="B16">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78CE9-77B5-4A10-BF68-F419C0366F1C}">
  <sheetPr filterMode="1">
    <tabColor rgb="FF7030A0"/>
  </sheetPr>
  <dimension ref="A1:AE193"/>
  <sheetViews>
    <sheetView zoomScale="70" zoomScaleNormal="70" workbookViewId="0">
      <pane xSplit="2" ySplit="7" topLeftCell="M14" activePane="bottomRight" state="frozen"/>
      <selection activeCell="B173" sqref="B173"/>
      <selection pane="topRight" activeCell="B173" sqref="B173"/>
      <selection pane="bottomLeft" activeCell="B173" sqref="B173"/>
      <selection pane="bottomRight" activeCell="Q33" sqref="Q33"/>
    </sheetView>
  </sheetViews>
  <sheetFormatPr defaultColWidth="17.85546875" defaultRowHeight="15" x14ac:dyDescent="0.25"/>
  <cols>
    <col min="1" max="1" width="45.7109375" style="46" customWidth="1"/>
    <col min="2" max="2" width="30.7109375" style="46" customWidth="1"/>
    <col min="3" max="3" width="30.7109375" style="5" customWidth="1"/>
    <col min="4" max="4" width="30.7109375" style="45" customWidth="1"/>
    <col min="5" max="6" width="30.7109375" style="44" customWidth="1"/>
    <col min="7" max="16384" width="17.85546875" style="44"/>
  </cols>
  <sheetData>
    <row r="1" spans="1:16" ht="18" x14ac:dyDescent="0.25">
      <c r="A1" s="47" t="s">
        <v>0</v>
      </c>
      <c r="B1" s="47"/>
      <c r="C1" s="73"/>
    </row>
    <row r="2" spans="1:16" ht="18" x14ac:dyDescent="0.25">
      <c r="A2" s="47" t="s">
        <v>686</v>
      </c>
      <c r="B2" s="47"/>
      <c r="C2" s="73"/>
    </row>
    <row r="3" spans="1:16" ht="18" x14ac:dyDescent="0.25">
      <c r="A3" s="47"/>
      <c r="B3" s="47"/>
      <c r="C3" s="73"/>
    </row>
    <row r="4" spans="1:16" ht="18" x14ac:dyDescent="0.25">
      <c r="A4" s="47" t="s">
        <v>2</v>
      </c>
      <c r="B4" s="47"/>
      <c r="C4" s="73"/>
    </row>
    <row r="5" spans="1:16" s="57" customFormat="1" ht="18" x14ac:dyDescent="0.25">
      <c r="A5" s="36" t="s">
        <v>703</v>
      </c>
      <c r="B5" s="36"/>
      <c r="C5" s="73"/>
      <c r="D5" s="55"/>
    </row>
    <row r="6" spans="1:16" ht="18" customHeight="1" x14ac:dyDescent="0.25">
      <c r="A6" s="249" t="s">
        <v>3</v>
      </c>
      <c r="B6" s="249" t="s">
        <v>4</v>
      </c>
      <c r="C6" s="250" t="s">
        <v>5</v>
      </c>
      <c r="D6" s="146">
        <v>0</v>
      </c>
      <c r="E6" s="146"/>
      <c r="F6" s="146" t="s">
        <v>649</v>
      </c>
      <c r="G6" s="146"/>
      <c r="H6" s="146" t="s">
        <v>650</v>
      </c>
      <c r="I6" s="146"/>
      <c r="J6" s="146" t="s">
        <v>7</v>
      </c>
      <c r="K6" s="146"/>
      <c r="L6" s="146" t="s">
        <v>651</v>
      </c>
      <c r="M6" s="146"/>
      <c r="N6" s="146" t="s">
        <v>137</v>
      </c>
      <c r="O6" s="146"/>
    </row>
    <row r="7" spans="1:16" x14ac:dyDescent="0.25">
      <c r="A7" s="249"/>
      <c r="B7" s="249"/>
      <c r="C7" s="250"/>
      <c r="D7" s="66" t="s">
        <v>9</v>
      </c>
      <c r="E7" s="66" t="s">
        <v>10</v>
      </c>
      <c r="F7" s="66" t="s">
        <v>9</v>
      </c>
      <c r="G7" s="66" t="s">
        <v>10</v>
      </c>
      <c r="H7" s="66" t="s">
        <v>9</v>
      </c>
      <c r="I7" s="66" t="s">
        <v>10</v>
      </c>
      <c r="J7" s="66" t="s">
        <v>9</v>
      </c>
      <c r="K7" s="66" t="s">
        <v>10</v>
      </c>
      <c r="L7" s="66" t="s">
        <v>9</v>
      </c>
      <c r="M7" s="66" t="s">
        <v>10</v>
      </c>
      <c r="N7" s="143" t="s">
        <v>9</v>
      </c>
      <c r="O7" s="143" t="s">
        <v>10</v>
      </c>
    </row>
    <row r="8" spans="1:16" hidden="1" x14ac:dyDescent="0.25">
      <c r="A8" s="75" t="s">
        <v>11</v>
      </c>
      <c r="B8" s="62" t="s">
        <v>138</v>
      </c>
      <c r="C8" s="3">
        <v>1342</v>
      </c>
      <c r="D8" s="65">
        <f>SUMIFS(CAPEX!$Y$4:$Y$1301,CAPEX!$C$4:$C$1301,Analysis!$A8,CAPEX!$V$4:$V$1301,Analysis!D$6)</f>
        <v>33320</v>
      </c>
      <c r="E8" s="65">
        <f>SUMIFS(CAPEX!$AA$4:$AA$1301,CAPEX!$C$4:$C$1301,Analysis!$A8,CAPEX!$V$4:$V$1301,Analysis!D$6)</f>
        <v>50810</v>
      </c>
      <c r="F8" s="65">
        <f>SUM(Data!F9,Data!H9)</f>
        <v>0</v>
      </c>
      <c r="G8" s="65">
        <f>SUM(Data!G9,Data!I9)</f>
        <v>39480</v>
      </c>
      <c r="H8" s="65">
        <f>SUM(Data!J9,Data!L9,Data!N9)</f>
        <v>0</v>
      </c>
      <c r="I8" s="65">
        <f>SUM(Data!K9,Data!M9,Data!O9)</f>
        <v>0</v>
      </c>
      <c r="J8" s="65">
        <f>SUM(Data!P9,Data!R9,Data!T9,Data!V9,Data!X9)</f>
        <v>0</v>
      </c>
      <c r="K8" s="65">
        <f>SUM(Data!Q9,Data!S9,Data!U9,Data!W9,Data!Y9)</f>
        <v>0</v>
      </c>
      <c r="L8" s="65">
        <f>SUM(Data!Z9,Data!AB9,Data!AD9,Data!AF9,Data!AH9,Data!AJ9,Data!AL9,Data!AN9,Data!AP9,Data!AR9,Data!AT9,Data!AV9,Data!AX9,Data!AZ9,Data!BB9)</f>
        <v>0</v>
      </c>
      <c r="M8" s="65">
        <f>SUM(Data!AA9,Data!AC9,Data!AE9,Data!AG9,Data!AI9,Data!AK9,Data!AM9,Data!AO9,Data!AQ9,Data!AS9,Data!AU9,Data!AW9,Data!AY9,Data!BA9,Data!BC9)</f>
        <v>0</v>
      </c>
      <c r="N8" s="65">
        <f>D8+F8+H8+J8+L8</f>
        <v>33320</v>
      </c>
      <c r="O8" s="65">
        <f>E8+G8+I8+K8+M8</f>
        <v>90290</v>
      </c>
      <c r="P8" s="148">
        <f>O8-N8</f>
        <v>56970</v>
      </c>
    </row>
    <row r="9" spans="1:16" hidden="1" x14ac:dyDescent="0.25">
      <c r="A9" s="75" t="s">
        <v>12</v>
      </c>
      <c r="B9" s="62" t="s">
        <v>142</v>
      </c>
      <c r="C9" s="3">
        <v>382</v>
      </c>
      <c r="D9" s="65">
        <f>SUMIFS(CAPEX!$Y$4:$Y$1301,CAPEX!$C$4:$C$1301,Analysis!$A9,CAPEX!$V$4:$V$1301,Analysis!D$6)</f>
        <v>95200</v>
      </c>
      <c r="E9" s="65">
        <f>SUMIFS(CAPEX!$AA$4:$AA$1301,CAPEX!$C$4:$C$1301,Analysis!$A9,CAPEX!$V$4:$V$1301,Analysis!D$6)</f>
        <v>19050</v>
      </c>
      <c r="F9" s="65">
        <f>SUM(Data!F10,Data!H10)</f>
        <v>0</v>
      </c>
      <c r="G9" s="65">
        <f>SUM(Data!G10,Data!I10)</f>
        <v>0</v>
      </c>
      <c r="H9" s="65">
        <f>SUM(Data!J10,Data!L10,Data!N10)</f>
        <v>0</v>
      </c>
      <c r="I9" s="65">
        <f>SUM(Data!K10,Data!M10,Data!O10)</f>
        <v>0</v>
      </c>
      <c r="J9" s="65">
        <f>SUM(Data!P10,Data!R10,Data!T10,Data!V10,Data!X10)</f>
        <v>0</v>
      </c>
      <c r="K9" s="65">
        <f>SUM(Data!Q10,Data!S10,Data!U10,Data!W10,Data!Y10)</f>
        <v>0</v>
      </c>
      <c r="L9" s="65">
        <f>SUM(Data!Z10,Data!AB10,Data!AD10,Data!AF10,Data!AH10,Data!AJ10,Data!AL10,Data!AN10,Data!AP10,Data!AR10,Data!AT10,Data!AV10,Data!AX10,Data!AZ10,Data!BB10)</f>
        <v>50190</v>
      </c>
      <c r="M9" s="65">
        <f>SUM(Data!AA10,Data!AC10,Data!AE10,Data!AG10,Data!AI10,Data!AK10,Data!AM10,Data!AO10,Data!AQ10,Data!AS10,Data!AU10,Data!AW10,Data!AY10,Data!BA10,Data!BC10)</f>
        <v>50190</v>
      </c>
      <c r="N9" s="65">
        <f t="shared" ref="N9:N72" si="0">D9+F9+H9+J9+L9</f>
        <v>145390</v>
      </c>
      <c r="O9" s="65">
        <f t="shared" ref="O9:O72" si="1">E9+G9+I9+K9+M9</f>
        <v>69240</v>
      </c>
      <c r="P9" s="148">
        <f t="shared" ref="P9:P72" si="2">O9-N9</f>
        <v>-76150</v>
      </c>
    </row>
    <row r="10" spans="1:16" hidden="1" x14ac:dyDescent="0.25">
      <c r="A10" s="75" t="s">
        <v>13</v>
      </c>
      <c r="B10" s="62" t="s">
        <v>142</v>
      </c>
      <c r="C10" s="3">
        <v>11130</v>
      </c>
      <c r="D10" s="65">
        <f>SUMIFS(CAPEX!$Y$4:$Y$1301,CAPEX!$C$4:$C$1301,Analysis!$A10,CAPEX!$V$4:$V$1301,Analysis!D$6)</f>
        <v>773610</v>
      </c>
      <c r="E10" s="65">
        <f>SUMIFS(CAPEX!$AA$4:$AA$1301,CAPEX!$C$4:$C$1301,Analysis!$A10,CAPEX!$V$4:$V$1301,Analysis!D$6)</f>
        <v>427030</v>
      </c>
      <c r="F10" s="65">
        <f>SUM(Data!F11,Data!H11)</f>
        <v>0</v>
      </c>
      <c r="G10" s="65">
        <f>SUM(Data!G11,Data!I11)</f>
        <v>0</v>
      </c>
      <c r="H10" s="65">
        <f>SUM(Data!J11,Data!L11,Data!N11)</f>
        <v>0</v>
      </c>
      <c r="I10" s="65">
        <f>SUM(Data!K11,Data!M11,Data!O11)</f>
        <v>0</v>
      </c>
      <c r="J10" s="65">
        <f>SUM(Data!P11,Data!R11,Data!T11,Data!V11,Data!X11)</f>
        <v>0</v>
      </c>
      <c r="K10" s="65">
        <f>SUM(Data!Q11,Data!S11,Data!U11,Data!W11,Data!Y11)</f>
        <v>0</v>
      </c>
      <c r="L10" s="65">
        <f>SUM(Data!Z11,Data!AB11,Data!AD11,Data!AF11,Data!AH11,Data!AJ11,Data!AL11,Data!AN11,Data!AP11,Data!AR11,Data!AT11,Data!AV11,Data!AX11,Data!AZ11,Data!BB11)</f>
        <v>0</v>
      </c>
      <c r="M10" s="65">
        <f>SUM(Data!AA11,Data!AC11,Data!AE11,Data!AG11,Data!AI11,Data!AK11,Data!AM11,Data!AO11,Data!AQ11,Data!AS11,Data!AU11,Data!AW11,Data!AY11,Data!BA11,Data!BC11)</f>
        <v>318140</v>
      </c>
      <c r="N10" s="65">
        <f t="shared" si="0"/>
        <v>773610</v>
      </c>
      <c r="O10" s="65">
        <f t="shared" si="1"/>
        <v>745170</v>
      </c>
      <c r="P10" s="148">
        <f t="shared" si="2"/>
        <v>-28440</v>
      </c>
    </row>
    <row r="11" spans="1:16" hidden="1" x14ac:dyDescent="0.25">
      <c r="A11" s="75" t="s">
        <v>14</v>
      </c>
      <c r="B11" s="62" t="s">
        <v>142</v>
      </c>
      <c r="C11" s="3">
        <v>27390</v>
      </c>
      <c r="D11" s="65">
        <f>SUMIFS(CAPEX!$Y$4:$Y$1301,CAPEX!$C$4:$C$1301,Analysis!$A11,CAPEX!$V$4:$V$1301,Analysis!D$6)</f>
        <v>537350</v>
      </c>
      <c r="E11" s="65">
        <f>SUMIFS(CAPEX!$AA$4:$AA$1301,CAPEX!$C$4:$C$1301,Analysis!$A11,CAPEX!$V$4:$V$1301,Analysis!D$6)</f>
        <v>888260</v>
      </c>
      <c r="F11" s="65">
        <f>SUM(Data!F12,Data!H12)</f>
        <v>0</v>
      </c>
      <c r="G11" s="65">
        <f>SUM(Data!G12,Data!I12)</f>
        <v>0</v>
      </c>
      <c r="H11" s="65">
        <f>SUM(Data!J12,Data!L12,Data!N12)</f>
        <v>0</v>
      </c>
      <c r="I11" s="65">
        <f>SUM(Data!K12,Data!M12,Data!O12)</f>
        <v>0</v>
      </c>
      <c r="J11" s="65">
        <f>SUM(Data!P12,Data!R12,Data!T12,Data!V12,Data!X12)</f>
        <v>0</v>
      </c>
      <c r="K11" s="65">
        <f>SUM(Data!Q12,Data!S12,Data!U12,Data!W12,Data!Y12)</f>
        <v>0</v>
      </c>
      <c r="L11" s="65">
        <f>SUM(Data!Z12,Data!AB12,Data!AD12,Data!AF12,Data!AH12,Data!AJ12,Data!AL12,Data!AN12,Data!AP12,Data!AR12,Data!AT12,Data!AV12,Data!AX12,Data!AZ12,Data!BB12)</f>
        <v>151060</v>
      </c>
      <c r="M11" s="65">
        <f>SUM(Data!AA12,Data!AC12,Data!AE12,Data!AG12,Data!AI12,Data!AK12,Data!AM12,Data!AO12,Data!AQ12,Data!AS12,Data!AU12,Data!AW12,Data!AY12,Data!BA12,Data!BC12)</f>
        <v>322240</v>
      </c>
      <c r="N11" s="65">
        <f t="shared" si="0"/>
        <v>688410</v>
      </c>
      <c r="O11" s="65">
        <f t="shared" si="1"/>
        <v>1210500</v>
      </c>
      <c r="P11" s="148">
        <f t="shared" si="2"/>
        <v>522090</v>
      </c>
    </row>
    <row r="12" spans="1:16" hidden="1" x14ac:dyDescent="0.25">
      <c r="A12" s="75" t="s">
        <v>15</v>
      </c>
      <c r="B12" s="62" t="s">
        <v>142</v>
      </c>
      <c r="C12" s="3">
        <v>40562</v>
      </c>
      <c r="D12" s="65">
        <f>SUMIFS(CAPEX!$Y$4:$Y$1301,CAPEX!$C$4:$C$1301,Analysis!$A12,CAPEX!$V$4:$V$1301,Analysis!D$6)</f>
        <v>1170090</v>
      </c>
      <c r="E12" s="65">
        <f>SUMIFS(CAPEX!$AA$4:$AA$1301,CAPEX!$C$4:$C$1301,Analysis!$A12,CAPEX!$V$4:$V$1301,Analysis!D$6)</f>
        <v>1333770</v>
      </c>
      <c r="F12" s="65">
        <f>SUM(Data!F13,Data!H13)</f>
        <v>143700</v>
      </c>
      <c r="G12" s="65">
        <f>SUM(Data!G13,Data!I13)</f>
        <v>0</v>
      </c>
      <c r="H12" s="65">
        <f>SUM(Data!J13,Data!L13,Data!N13)</f>
        <v>0</v>
      </c>
      <c r="I12" s="65">
        <f>SUM(Data!K13,Data!M13,Data!O13)</f>
        <v>0</v>
      </c>
      <c r="J12" s="65">
        <f>SUM(Data!P13,Data!R13,Data!T13,Data!V13,Data!X13)</f>
        <v>0</v>
      </c>
      <c r="K12" s="65">
        <f>SUM(Data!Q13,Data!S13,Data!U13,Data!W13,Data!Y13)</f>
        <v>0</v>
      </c>
      <c r="L12" s="65">
        <f>SUM(Data!Z13,Data!AB13,Data!AD13,Data!AF13,Data!AH13,Data!AJ13,Data!AL13,Data!AN13,Data!AP13,Data!AR13,Data!AT13,Data!AV13,Data!AX13,Data!AZ13,Data!BB13)</f>
        <v>318770</v>
      </c>
      <c r="M12" s="65">
        <f>SUM(Data!AA13,Data!AC13,Data!AE13,Data!AG13,Data!AI13,Data!AK13,Data!AM13,Data!AO13,Data!AQ13,Data!AS13,Data!AU13,Data!AW13,Data!AY13,Data!BA13,Data!BC13)</f>
        <v>318140</v>
      </c>
      <c r="N12" s="65">
        <f t="shared" si="0"/>
        <v>1632560</v>
      </c>
      <c r="O12" s="65">
        <f t="shared" si="1"/>
        <v>1651910</v>
      </c>
      <c r="P12" s="148">
        <f t="shared" si="2"/>
        <v>19350</v>
      </c>
    </row>
    <row r="13" spans="1:16" hidden="1" x14ac:dyDescent="0.25">
      <c r="A13" s="75" t="s">
        <v>16</v>
      </c>
      <c r="B13" s="62" t="s">
        <v>138</v>
      </c>
      <c r="C13" s="3">
        <v>27025</v>
      </c>
      <c r="D13" s="65">
        <f>SUMIFS(CAPEX!$Y$4:$Y$1301,CAPEX!$C$4:$C$1301,Analysis!$A13,CAPEX!$V$4:$V$1301,Analysis!D$6)</f>
        <v>779570</v>
      </c>
      <c r="E13" s="65">
        <f>SUMIFS(CAPEX!$AA$4:$AA$1301,CAPEX!$C$4:$C$1301,Analysis!$A13,CAPEX!$V$4:$V$1301,Analysis!D$6)</f>
        <v>628680</v>
      </c>
      <c r="F13" s="65">
        <f>SUM(Data!F14,Data!H14)</f>
        <v>635900</v>
      </c>
      <c r="G13" s="65">
        <f>SUM(Data!G14,Data!I14)</f>
        <v>0</v>
      </c>
      <c r="H13" s="65">
        <f>SUM(Data!J14,Data!L14,Data!N14)</f>
        <v>0</v>
      </c>
      <c r="I13" s="65">
        <f>SUM(Data!K14,Data!M14,Data!O14)</f>
        <v>0</v>
      </c>
      <c r="J13" s="65">
        <f>SUM(Data!P14,Data!R14,Data!T14,Data!V14,Data!X14)</f>
        <v>0</v>
      </c>
      <c r="K13" s="65">
        <f>SUM(Data!Q14,Data!S14,Data!U14,Data!W14,Data!Y14)</f>
        <v>0</v>
      </c>
      <c r="L13" s="65">
        <f>SUM(Data!Z14,Data!AB14,Data!AD14,Data!AF14,Data!AH14,Data!AJ14,Data!AL14,Data!AN14,Data!AP14,Data!AR14,Data!AT14,Data!AV14,Data!AX14,Data!AZ14,Data!BB14)</f>
        <v>166330</v>
      </c>
      <c r="M13" s="65">
        <f>SUM(Data!AA14,Data!AC14,Data!AE14,Data!AG14,Data!AI14,Data!AK14,Data!AM14,Data!AO14,Data!AQ14,Data!AS14,Data!AU14,Data!AW14,Data!AY14,Data!BA14,Data!BC14)</f>
        <v>529910</v>
      </c>
      <c r="N13" s="65">
        <f t="shared" si="0"/>
        <v>1581800</v>
      </c>
      <c r="O13" s="65">
        <f t="shared" si="1"/>
        <v>1158590</v>
      </c>
      <c r="P13" s="148">
        <f t="shared" si="2"/>
        <v>-423210</v>
      </c>
    </row>
    <row r="14" spans="1:16" x14ac:dyDescent="0.25">
      <c r="A14" s="75" t="s">
        <v>17</v>
      </c>
      <c r="B14" s="62" t="s">
        <v>140</v>
      </c>
      <c r="C14" s="3">
        <v>11880</v>
      </c>
      <c r="D14" s="65">
        <f>SUMIFS(CAPEX!$Y$4:$Y$1301,CAPEX!$C$4:$C$1301,Analysis!$A14,CAPEX!$V$4:$V$1301,Analysis!D$6)</f>
        <v>342700</v>
      </c>
      <c r="E14" s="65">
        <f>SUMIFS(CAPEX!$AA$4:$AA$1301,CAPEX!$C$4:$C$1301,Analysis!$A14,CAPEX!$V$4:$V$1301,Analysis!D$6)</f>
        <v>166820</v>
      </c>
      <c r="F14" s="65">
        <f>SUM(Data!F15,Data!H15)</f>
        <v>0</v>
      </c>
      <c r="G14" s="65">
        <f>SUM(Data!G15,Data!I15)</f>
        <v>0</v>
      </c>
      <c r="H14" s="65">
        <f>SUM(Data!J15,Data!L15,Data!N15)</f>
        <v>0</v>
      </c>
      <c r="I14" s="65">
        <f>SUM(Data!K15,Data!M15,Data!O15)</f>
        <v>0</v>
      </c>
      <c r="J14" s="65">
        <f>SUM(Data!P15,Data!R15,Data!T15,Data!V15,Data!X15)</f>
        <v>57120</v>
      </c>
      <c r="K14" s="65">
        <f>SUM(Data!Q15,Data!S15,Data!U15,Data!W15,Data!Y15)</f>
        <v>129420</v>
      </c>
      <c r="L14" s="65">
        <f>SUM(Data!Z15,Data!AB15,Data!AD15,Data!AF15,Data!AH15,Data!AJ15,Data!AL15,Data!AN15,Data!AP15,Data!AR15,Data!AT15,Data!AV15,Data!AX15,Data!AZ15,Data!BB15)</f>
        <v>16030</v>
      </c>
      <c r="M14" s="65">
        <f>SUM(Data!AA15,Data!AC15,Data!AE15,Data!AG15,Data!AI15,Data!AK15,Data!AM15,Data!AO15,Data!AQ15,Data!AS15,Data!AU15,Data!AW15,Data!AY15,Data!BA15,Data!BC15)</f>
        <v>70000</v>
      </c>
      <c r="N14" s="65">
        <f t="shared" si="0"/>
        <v>415850</v>
      </c>
      <c r="O14" s="65">
        <f t="shared" si="1"/>
        <v>366240</v>
      </c>
      <c r="P14" s="148">
        <f t="shared" si="2"/>
        <v>-49610</v>
      </c>
    </row>
    <row r="15" spans="1:16" x14ac:dyDescent="0.25">
      <c r="A15" s="75" t="s">
        <v>18</v>
      </c>
      <c r="B15" s="62" t="s">
        <v>140</v>
      </c>
      <c r="C15" s="3">
        <v>166</v>
      </c>
      <c r="D15" s="65">
        <f>SUMIFS(CAPEX!$Y$4:$Y$1301,CAPEX!$C$4:$C$1301,Analysis!$A15,CAPEX!$V$4:$V$1301,Analysis!D$6)</f>
        <v>0</v>
      </c>
      <c r="E15" s="65">
        <f>SUMIFS(CAPEX!$AA$4:$AA$1301,CAPEX!$C$4:$C$1301,Analysis!$A15,CAPEX!$V$4:$V$1301,Analysis!D$6)</f>
        <v>4740</v>
      </c>
      <c r="F15" s="65">
        <f>SUM(Data!F16,Data!H16)</f>
        <v>0</v>
      </c>
      <c r="G15" s="65">
        <f>SUM(Data!G16,Data!I16)</f>
        <v>0</v>
      </c>
      <c r="H15" s="65">
        <f>SUM(Data!J16,Data!L16,Data!N16)</f>
        <v>0</v>
      </c>
      <c r="I15" s="65">
        <f>SUM(Data!K16,Data!M16,Data!O16)</f>
        <v>0</v>
      </c>
      <c r="J15" s="65">
        <f>SUM(Data!P16,Data!R16,Data!T16,Data!V16,Data!X16)</f>
        <v>0</v>
      </c>
      <c r="K15" s="65">
        <f>SUM(Data!Q16,Data!S16,Data!U16,Data!W16,Data!Y16)</f>
        <v>2000</v>
      </c>
      <c r="L15" s="65">
        <f>SUM(Data!Z16,Data!AB16,Data!AD16,Data!AF16,Data!AH16,Data!AJ16,Data!AL16,Data!AN16,Data!AP16,Data!AR16,Data!AT16,Data!AV16,Data!AX16,Data!AZ16,Data!BB16)</f>
        <v>0</v>
      </c>
      <c r="M15" s="65">
        <f>SUM(Data!AA16,Data!AC16,Data!AE16,Data!AG16,Data!AI16,Data!AK16,Data!AM16,Data!AO16,Data!AQ16,Data!AS16,Data!AU16,Data!AW16,Data!AY16,Data!BA16,Data!BC16)</f>
        <v>2000</v>
      </c>
      <c r="N15" s="65">
        <f t="shared" si="0"/>
        <v>0</v>
      </c>
      <c r="O15" s="65">
        <f t="shared" si="1"/>
        <v>8740</v>
      </c>
      <c r="P15" s="148">
        <f t="shared" si="2"/>
        <v>8740</v>
      </c>
    </row>
    <row r="16" spans="1:16" x14ac:dyDescent="0.25">
      <c r="A16" s="75" t="s">
        <v>19</v>
      </c>
      <c r="B16" s="62" t="s">
        <v>140</v>
      </c>
      <c r="C16" s="3">
        <v>1500</v>
      </c>
      <c r="D16" s="65">
        <f>SUMIFS(CAPEX!$Y$4:$Y$1301,CAPEX!$C$4:$C$1301,Analysis!$A16,CAPEX!$V$4:$V$1301,Analysis!D$6)</f>
        <v>0</v>
      </c>
      <c r="E16" s="65">
        <f>SUMIFS(CAPEX!$AA$4:$AA$1301,CAPEX!$C$4:$C$1301,Analysis!$A16,CAPEX!$V$4:$V$1301,Analysis!D$6)</f>
        <v>128120</v>
      </c>
      <c r="F16" s="65">
        <f>SUM(Data!F17,Data!H17)</f>
        <v>0</v>
      </c>
      <c r="G16" s="65">
        <f>SUM(Data!G17,Data!I17)</f>
        <v>0</v>
      </c>
      <c r="H16" s="65">
        <f>SUM(Data!J17,Data!L17,Data!N17)</f>
        <v>0</v>
      </c>
      <c r="I16" s="65">
        <f>SUM(Data!K17,Data!M17,Data!O17)</f>
        <v>0</v>
      </c>
      <c r="J16" s="65">
        <f>SUM(Data!P17,Data!R17,Data!T17,Data!V17,Data!X17)</f>
        <v>0</v>
      </c>
      <c r="K16" s="65">
        <f>SUM(Data!Q17,Data!S17,Data!U17,Data!W17,Data!Y17)</f>
        <v>53640</v>
      </c>
      <c r="L16" s="65">
        <f>SUM(Data!Z17,Data!AB17,Data!AD17,Data!AF17,Data!AH17,Data!AJ17,Data!AL17,Data!AN17,Data!AP17,Data!AR17,Data!AT17,Data!AV17,Data!AX17,Data!AZ17,Data!BB17)</f>
        <v>0</v>
      </c>
      <c r="M16" s="65">
        <f>SUM(Data!AA17,Data!AC17,Data!AE17,Data!AG17,Data!AI17,Data!AK17,Data!AM17,Data!AO17,Data!AQ17,Data!AS17,Data!AU17,Data!AW17,Data!AY17,Data!BA17,Data!BC17)</f>
        <v>58060</v>
      </c>
      <c r="N16" s="65">
        <f t="shared" si="0"/>
        <v>0</v>
      </c>
      <c r="O16" s="65">
        <f t="shared" si="1"/>
        <v>239820</v>
      </c>
      <c r="P16" s="148">
        <f t="shared" si="2"/>
        <v>239820</v>
      </c>
    </row>
    <row r="17" spans="1:16" x14ac:dyDescent="0.25">
      <c r="A17" s="75" t="s">
        <v>20</v>
      </c>
      <c r="B17" s="62" t="s">
        <v>140</v>
      </c>
      <c r="C17" s="3">
        <v>780</v>
      </c>
      <c r="D17" s="65">
        <f>SUMIFS(CAPEX!$Y$4:$Y$1301,CAPEX!$C$4:$C$1301,Analysis!$A17,CAPEX!$V$4:$V$1301,Analysis!D$6)</f>
        <v>0</v>
      </c>
      <c r="E17" s="65">
        <f>SUMIFS(CAPEX!$AA$4:$AA$1301,CAPEX!$C$4:$C$1301,Analysis!$A17,CAPEX!$V$4:$V$1301,Analysis!D$6)</f>
        <v>97960</v>
      </c>
      <c r="F17" s="65">
        <f>SUM(Data!F18,Data!H18)</f>
        <v>0</v>
      </c>
      <c r="G17" s="65">
        <f>SUM(Data!G18,Data!I18)</f>
        <v>0</v>
      </c>
      <c r="H17" s="65">
        <f>SUM(Data!J18,Data!L18,Data!N18)</f>
        <v>0</v>
      </c>
      <c r="I17" s="65">
        <f>SUM(Data!K18,Data!M18,Data!O18)</f>
        <v>0</v>
      </c>
      <c r="J17" s="65">
        <f>SUM(Data!P18,Data!R18,Data!T18,Data!V18,Data!X18)</f>
        <v>489000</v>
      </c>
      <c r="K17" s="65">
        <f>SUM(Data!Q18,Data!S18,Data!U18,Data!W18,Data!Y18)</f>
        <v>73980</v>
      </c>
      <c r="L17" s="65">
        <f>SUM(Data!Z18,Data!AB18,Data!AD18,Data!AF18,Data!AH18,Data!AJ18,Data!AL18,Data!AN18,Data!AP18,Data!AR18,Data!AT18,Data!AV18,Data!AX18,Data!AZ18,Data!BB18)</f>
        <v>6790</v>
      </c>
      <c r="M17" s="65">
        <f>SUM(Data!AA18,Data!AC18,Data!AE18,Data!AG18,Data!AI18,Data!AK18,Data!AM18,Data!AO18,Data!AQ18,Data!AS18,Data!AU18,Data!AW18,Data!AY18,Data!BA18,Data!BC18)</f>
        <v>76280</v>
      </c>
      <c r="N17" s="65">
        <f t="shared" si="0"/>
        <v>495790</v>
      </c>
      <c r="O17" s="65">
        <f t="shared" si="1"/>
        <v>248220</v>
      </c>
      <c r="P17" s="148">
        <f t="shared" si="2"/>
        <v>-247570</v>
      </c>
    </row>
    <row r="18" spans="1:16" x14ac:dyDescent="0.25">
      <c r="A18" s="75" t="s">
        <v>21</v>
      </c>
      <c r="B18" s="62" t="s">
        <v>140</v>
      </c>
      <c r="C18" s="3">
        <v>1300</v>
      </c>
      <c r="D18" s="65">
        <f>SUMIFS(CAPEX!$Y$4:$Y$1301,CAPEX!$C$4:$C$1301,Analysis!$A18,CAPEX!$V$4:$V$1301,Analysis!D$6)</f>
        <v>0</v>
      </c>
      <c r="E18" s="65">
        <f>SUMIFS(CAPEX!$AA$4:$AA$1301,CAPEX!$C$4:$C$1301,Analysis!$A18,CAPEX!$V$4:$V$1301,Analysis!D$6)</f>
        <v>207840</v>
      </c>
      <c r="F18" s="65">
        <f>SUM(Data!F19,Data!H19)</f>
        <v>0</v>
      </c>
      <c r="G18" s="65">
        <f>SUM(Data!G19,Data!I19)</f>
        <v>0</v>
      </c>
      <c r="H18" s="65">
        <f>SUM(Data!J19,Data!L19,Data!N19)</f>
        <v>0</v>
      </c>
      <c r="I18" s="65">
        <f>SUM(Data!K19,Data!M19,Data!O19)</f>
        <v>0</v>
      </c>
      <c r="J18" s="65">
        <f>SUM(Data!P19,Data!R19,Data!T19,Data!V19,Data!X19)</f>
        <v>0</v>
      </c>
      <c r="K18" s="65">
        <f>SUM(Data!Q19,Data!S19,Data!U19,Data!W19,Data!Y19)</f>
        <v>114280</v>
      </c>
      <c r="L18" s="65">
        <f>SUM(Data!Z19,Data!AB19,Data!AD19,Data!AF19,Data!AH19,Data!AJ19,Data!AL19,Data!AN19,Data!AP19,Data!AR19,Data!AT19,Data!AV19,Data!AX19,Data!AZ19,Data!BB19)</f>
        <v>0</v>
      </c>
      <c r="M18" s="65">
        <f>SUM(Data!AA19,Data!AC19,Data!AE19,Data!AG19,Data!AI19,Data!AK19,Data!AM19,Data!AO19,Data!AQ19,Data!AS19,Data!AU19,Data!AW19,Data!AY19,Data!BA19,Data!BC19)</f>
        <v>118110</v>
      </c>
      <c r="N18" s="65">
        <f t="shared" si="0"/>
        <v>0</v>
      </c>
      <c r="O18" s="65">
        <f t="shared" si="1"/>
        <v>440230</v>
      </c>
      <c r="P18" s="148">
        <f t="shared" si="2"/>
        <v>440230</v>
      </c>
    </row>
    <row r="19" spans="1:16" x14ac:dyDescent="0.25">
      <c r="A19" s="75" t="s">
        <v>22</v>
      </c>
      <c r="B19" s="62" t="s">
        <v>140</v>
      </c>
      <c r="C19" s="3">
        <v>1050</v>
      </c>
      <c r="D19" s="65">
        <f>SUMIFS(CAPEX!$Y$4:$Y$1301,CAPEX!$C$4:$C$1301,Analysis!$A19,CAPEX!$V$4:$V$1301,Analysis!D$6)</f>
        <v>0</v>
      </c>
      <c r="E19" s="65">
        <f>SUMIFS(CAPEX!$AA$4:$AA$1301,CAPEX!$C$4:$C$1301,Analysis!$A19,CAPEX!$V$4:$V$1301,Analysis!D$6)</f>
        <v>156410</v>
      </c>
      <c r="F19" s="65">
        <f>SUM(Data!F20,Data!H20)</f>
        <v>0</v>
      </c>
      <c r="G19" s="65">
        <f>SUM(Data!G20,Data!I20)</f>
        <v>0</v>
      </c>
      <c r="H19" s="65">
        <f>SUM(Data!J20,Data!L20,Data!N20)</f>
        <v>0</v>
      </c>
      <c r="I19" s="65">
        <f>SUM(Data!K20,Data!M20,Data!O20)</f>
        <v>0</v>
      </c>
      <c r="J19" s="65">
        <f>SUM(Data!P20,Data!R20,Data!T20,Data!V20,Data!X20)</f>
        <v>0</v>
      </c>
      <c r="K19" s="65">
        <f>SUM(Data!Q20,Data!S20,Data!U20,Data!W20,Data!Y20)</f>
        <v>90300</v>
      </c>
      <c r="L19" s="65">
        <f>SUM(Data!Z20,Data!AB20,Data!AD20,Data!AF20,Data!AH20,Data!AJ20,Data!AL20,Data!AN20,Data!AP20,Data!AR20,Data!AT20,Data!AV20,Data!AX20,Data!AZ20,Data!BB20)</f>
        <v>0</v>
      </c>
      <c r="M19" s="65">
        <f>SUM(Data!AA20,Data!AC20,Data!AE20,Data!AG20,Data!AI20,Data!AK20,Data!AM20,Data!AO20,Data!AQ20,Data!AS20,Data!AU20,Data!AW20,Data!AY20,Data!BA20,Data!BC20)</f>
        <v>93390</v>
      </c>
      <c r="N19" s="65">
        <f t="shared" si="0"/>
        <v>0</v>
      </c>
      <c r="O19" s="65">
        <f t="shared" si="1"/>
        <v>340100</v>
      </c>
      <c r="P19" s="148">
        <f t="shared" si="2"/>
        <v>340100</v>
      </c>
    </row>
    <row r="20" spans="1:16" x14ac:dyDescent="0.25">
      <c r="A20" s="75" t="s">
        <v>23</v>
      </c>
      <c r="B20" s="62" t="s">
        <v>140</v>
      </c>
      <c r="C20" s="3">
        <v>1300</v>
      </c>
      <c r="D20" s="65">
        <f>SUMIFS(CAPEX!$Y$4:$Y$1301,CAPEX!$C$4:$C$1301,Analysis!$A20,CAPEX!$V$4:$V$1301,Analysis!D$6)</f>
        <v>0</v>
      </c>
      <c r="E20" s="65">
        <f>SUMIFS(CAPEX!$AA$4:$AA$1301,CAPEX!$C$4:$C$1301,Analysis!$A20,CAPEX!$V$4:$V$1301,Analysis!D$6)</f>
        <v>150950</v>
      </c>
      <c r="F20" s="65">
        <f>SUM(Data!F21,Data!H21)</f>
        <v>0</v>
      </c>
      <c r="G20" s="65">
        <f>SUM(Data!G21,Data!I21)</f>
        <v>0</v>
      </c>
      <c r="H20" s="65">
        <f>SUM(Data!J21,Data!L21,Data!N21)</f>
        <v>0</v>
      </c>
      <c r="I20" s="65">
        <f>SUM(Data!K21,Data!M21,Data!O21)</f>
        <v>0</v>
      </c>
      <c r="J20" s="65">
        <f>SUM(Data!P21,Data!R21,Data!T21,Data!V21,Data!X21)</f>
        <v>0</v>
      </c>
      <c r="K20" s="65">
        <f>SUM(Data!Q21,Data!S21,Data!U21,Data!W21,Data!Y21)</f>
        <v>81630</v>
      </c>
      <c r="L20" s="65">
        <f>SUM(Data!Z21,Data!AB21,Data!AD21,Data!AF21,Data!AH21,Data!AJ21,Data!AL21,Data!AN21,Data!AP21,Data!AR21,Data!AT21,Data!AV21,Data!AX21,Data!AZ21,Data!BB21)</f>
        <v>0</v>
      </c>
      <c r="M20" s="65">
        <f>SUM(Data!AA21,Data!AC21,Data!AE21,Data!AG21,Data!AI21,Data!AK21,Data!AM21,Data!AO21,Data!AQ21,Data!AS21,Data!AU21,Data!AW21,Data!AY21,Data!BA21,Data!BC21)</f>
        <v>85460</v>
      </c>
      <c r="N20" s="65">
        <f t="shared" si="0"/>
        <v>0</v>
      </c>
      <c r="O20" s="65">
        <f t="shared" si="1"/>
        <v>318040</v>
      </c>
      <c r="P20" s="148">
        <f t="shared" si="2"/>
        <v>318040</v>
      </c>
    </row>
    <row r="21" spans="1:16" x14ac:dyDescent="0.25">
      <c r="A21" s="75" t="s">
        <v>24</v>
      </c>
      <c r="B21" s="62" t="s">
        <v>140</v>
      </c>
      <c r="C21" s="3">
        <v>700</v>
      </c>
      <c r="D21" s="65">
        <f>SUMIFS(CAPEX!$Y$4:$Y$1301,CAPEX!$C$4:$C$1301,Analysis!$A21,CAPEX!$V$4:$V$1301,Analysis!D$6)</f>
        <v>0</v>
      </c>
      <c r="E21" s="65">
        <f>SUMIFS(CAPEX!$AA$4:$AA$1301,CAPEX!$C$4:$C$1301,Analysis!$A21,CAPEX!$V$4:$V$1301,Analysis!D$6)</f>
        <v>43620</v>
      </c>
      <c r="F21" s="65">
        <f>SUM(Data!F22,Data!H22)</f>
        <v>0</v>
      </c>
      <c r="G21" s="65">
        <f>SUM(Data!G22,Data!I22)</f>
        <v>0</v>
      </c>
      <c r="H21" s="65">
        <f>SUM(Data!J22,Data!L22,Data!N22)</f>
        <v>0</v>
      </c>
      <c r="I21" s="65">
        <f>SUM(Data!K22,Data!M22,Data!O22)</f>
        <v>0</v>
      </c>
      <c r="J21" s="65">
        <f>SUM(Data!P22,Data!R22,Data!T22,Data!V22,Data!X22)</f>
        <v>0</v>
      </c>
      <c r="K21" s="65">
        <f>SUM(Data!Q22,Data!S22,Data!U22,Data!W22,Data!Y22)</f>
        <v>0</v>
      </c>
      <c r="L21" s="65">
        <f>SUM(Data!Z22,Data!AB22,Data!AD22,Data!AF22,Data!AH22,Data!AJ22,Data!AL22,Data!AN22,Data!AP22,Data!AR22,Data!AT22,Data!AV22,Data!AX22,Data!AZ22,Data!BB22)</f>
        <v>0</v>
      </c>
      <c r="M21" s="65">
        <f>SUM(Data!AA22,Data!AC22,Data!AE22,Data!AG22,Data!AI22,Data!AK22,Data!AM22,Data!AO22,Data!AQ22,Data!AS22,Data!AU22,Data!AW22,Data!AY22,Data!BA22,Data!BC22)</f>
        <v>0</v>
      </c>
      <c r="N21" s="65">
        <f t="shared" si="0"/>
        <v>0</v>
      </c>
      <c r="O21" s="65">
        <f t="shared" si="1"/>
        <v>43620</v>
      </c>
      <c r="P21" s="148">
        <f t="shared" si="2"/>
        <v>43620</v>
      </c>
    </row>
    <row r="22" spans="1:16" x14ac:dyDescent="0.25">
      <c r="A22" s="75" t="s">
        <v>25</v>
      </c>
      <c r="B22" s="62" t="s">
        <v>140</v>
      </c>
      <c r="C22" s="3">
        <v>1100</v>
      </c>
      <c r="D22" s="65">
        <f>SUMIFS(CAPEX!$Y$4:$Y$1301,CAPEX!$C$4:$C$1301,Analysis!$A22,CAPEX!$V$4:$V$1301,Analysis!D$6)</f>
        <v>0</v>
      </c>
      <c r="E22" s="65">
        <f>SUMIFS(CAPEX!$AA$4:$AA$1301,CAPEX!$C$4:$C$1301,Analysis!$A22,CAPEX!$V$4:$V$1301,Analysis!D$6)</f>
        <v>108830</v>
      </c>
      <c r="F22" s="65">
        <f>SUM(Data!F23,Data!H23)</f>
        <v>0</v>
      </c>
      <c r="G22" s="65">
        <f>SUM(Data!G23,Data!I23)</f>
        <v>0</v>
      </c>
      <c r="H22" s="65">
        <f>SUM(Data!J23,Data!L23,Data!N23)</f>
        <v>0</v>
      </c>
      <c r="I22" s="65">
        <f>SUM(Data!K23,Data!M23,Data!O23)</f>
        <v>0</v>
      </c>
      <c r="J22" s="65">
        <f>SUM(Data!P23,Data!R23,Data!T23,Data!V23,Data!X23)</f>
        <v>0</v>
      </c>
      <c r="K22" s="65">
        <f>SUM(Data!Q23,Data!S23,Data!U23,Data!W23,Data!Y23)</f>
        <v>53050</v>
      </c>
      <c r="L22" s="65">
        <f>SUM(Data!Z23,Data!AB23,Data!AD23,Data!AF23,Data!AH23,Data!AJ23,Data!AL23,Data!AN23,Data!AP23,Data!AR23,Data!AT23,Data!AV23,Data!AX23,Data!AZ23,Data!BB23)</f>
        <v>0</v>
      </c>
      <c r="M22" s="65">
        <f>SUM(Data!AA23,Data!AC23,Data!AE23,Data!AG23,Data!AI23,Data!AK23,Data!AM23,Data!AO23,Data!AQ23,Data!AS23,Data!AU23,Data!AW23,Data!AY23,Data!BA23,Data!BC23)</f>
        <v>312420</v>
      </c>
      <c r="N22" s="65">
        <f t="shared" si="0"/>
        <v>0</v>
      </c>
      <c r="O22" s="65">
        <f t="shared" si="1"/>
        <v>474300</v>
      </c>
      <c r="P22" s="148">
        <f t="shared" si="2"/>
        <v>474300</v>
      </c>
    </row>
    <row r="23" spans="1:16" x14ac:dyDescent="0.25">
      <c r="A23" s="75" t="s">
        <v>26</v>
      </c>
      <c r="B23" s="62" t="s">
        <v>140</v>
      </c>
      <c r="C23" s="3">
        <v>1500</v>
      </c>
      <c r="D23" s="65">
        <f>SUMIFS(CAPEX!$Y$4:$Y$1301,CAPEX!$C$4:$C$1301,Analysis!$A23,CAPEX!$V$4:$V$1301,Analysis!D$6)</f>
        <v>0</v>
      </c>
      <c r="E23" s="65">
        <f>SUMIFS(CAPEX!$AA$4:$AA$1301,CAPEX!$C$4:$C$1301,Analysis!$A23,CAPEX!$V$4:$V$1301,Analysis!D$6)</f>
        <v>120050</v>
      </c>
      <c r="F23" s="65">
        <f>SUM(Data!F24,Data!H24)</f>
        <v>0</v>
      </c>
      <c r="G23" s="65">
        <f>SUM(Data!G24,Data!I24)</f>
        <v>0</v>
      </c>
      <c r="H23" s="65">
        <f>SUM(Data!J24,Data!L24,Data!N24)</f>
        <v>0</v>
      </c>
      <c r="I23" s="65">
        <f>SUM(Data!K24,Data!M24,Data!O24)</f>
        <v>0</v>
      </c>
      <c r="J23" s="65">
        <f>SUM(Data!P24,Data!R24,Data!T24,Data!V24,Data!X24)</f>
        <v>0</v>
      </c>
      <c r="K23" s="65">
        <f>SUM(Data!Q24,Data!S24,Data!U24,Data!W24,Data!Y24)</f>
        <v>53640</v>
      </c>
      <c r="L23" s="65">
        <f>SUM(Data!Z24,Data!AB24,Data!AD24,Data!AF24,Data!AH24,Data!AJ24,Data!AL24,Data!AN24,Data!AP24,Data!AR24,Data!AT24,Data!AV24,Data!AX24,Data!AZ24,Data!BB24)</f>
        <v>0</v>
      </c>
      <c r="M23" s="65">
        <f>SUM(Data!AA24,Data!AC24,Data!AE24,Data!AG24,Data!AI24,Data!AK24,Data!AM24,Data!AO24,Data!AQ24,Data!AS24,Data!AU24,Data!AW24,Data!AY24,Data!BA24,Data!BC24)</f>
        <v>58060</v>
      </c>
      <c r="N23" s="65">
        <f t="shared" si="0"/>
        <v>0</v>
      </c>
      <c r="O23" s="65">
        <f t="shared" si="1"/>
        <v>231750</v>
      </c>
      <c r="P23" s="148">
        <f t="shared" si="2"/>
        <v>231750</v>
      </c>
    </row>
    <row r="24" spans="1:16" x14ac:dyDescent="0.25">
      <c r="A24" s="75" t="s">
        <v>27</v>
      </c>
      <c r="B24" s="62" t="s">
        <v>140</v>
      </c>
      <c r="C24" s="3">
        <v>210</v>
      </c>
      <c r="D24" s="65">
        <f>SUMIFS(CAPEX!$Y$4:$Y$1301,CAPEX!$C$4:$C$1301,Analysis!$A24,CAPEX!$V$4:$V$1301,Analysis!D$6)</f>
        <v>0</v>
      </c>
      <c r="E24" s="65">
        <f>SUMIFS(CAPEX!$AA$4:$AA$1301,CAPEX!$C$4:$C$1301,Analysis!$A24,CAPEX!$V$4:$V$1301,Analysis!D$6)</f>
        <v>13100</v>
      </c>
      <c r="F24" s="65">
        <f>SUM(Data!F25,Data!H25)</f>
        <v>0</v>
      </c>
      <c r="G24" s="65">
        <f>SUM(Data!G25,Data!I25)</f>
        <v>0</v>
      </c>
      <c r="H24" s="65">
        <f>SUM(Data!J25,Data!L25,Data!N25)</f>
        <v>0</v>
      </c>
      <c r="I24" s="65">
        <f>SUM(Data!K25,Data!M25,Data!O25)</f>
        <v>0</v>
      </c>
      <c r="J24" s="65">
        <f>SUM(Data!P25,Data!R25,Data!T25,Data!V25,Data!X25)</f>
        <v>0</v>
      </c>
      <c r="K24" s="65">
        <f>SUM(Data!Q25,Data!S25,Data!U25,Data!W25,Data!Y25)</f>
        <v>0</v>
      </c>
      <c r="L24" s="65">
        <f>SUM(Data!Z25,Data!AB25,Data!AD25,Data!AF25,Data!AH25,Data!AJ25,Data!AL25,Data!AN25,Data!AP25,Data!AR25,Data!AT25,Data!AV25,Data!AX25,Data!AZ25,Data!BB25)</f>
        <v>0</v>
      </c>
      <c r="M24" s="65">
        <f>SUM(Data!AA25,Data!AC25,Data!AE25,Data!AG25,Data!AI25,Data!AK25,Data!AM25,Data!AO25,Data!AQ25,Data!AS25,Data!AU25,Data!AW25,Data!AY25,Data!BA25,Data!BC25)</f>
        <v>0</v>
      </c>
      <c r="N24" s="65">
        <f t="shared" si="0"/>
        <v>0</v>
      </c>
      <c r="O24" s="65">
        <f t="shared" si="1"/>
        <v>13100</v>
      </c>
      <c r="P24" s="148">
        <f t="shared" si="2"/>
        <v>13100</v>
      </c>
    </row>
    <row r="25" spans="1:16" x14ac:dyDescent="0.25">
      <c r="A25" s="75" t="s">
        <v>28</v>
      </c>
      <c r="B25" s="62" t="s">
        <v>140</v>
      </c>
      <c r="C25" s="3">
        <v>2600</v>
      </c>
      <c r="D25" s="65">
        <f>SUMIFS(CAPEX!$Y$4:$Y$1301,CAPEX!$C$4:$C$1301,Analysis!$A25,CAPEX!$V$4:$V$1301,Analysis!D$6)</f>
        <v>0</v>
      </c>
      <c r="E25" s="65">
        <f>SUMIFS(CAPEX!$AA$4:$AA$1301,CAPEX!$C$4:$C$1301,Analysis!$A25,CAPEX!$V$4:$V$1301,Analysis!D$6)</f>
        <v>64790</v>
      </c>
      <c r="F25" s="65">
        <f>SUM(Data!F26,Data!H26)</f>
        <v>0</v>
      </c>
      <c r="G25" s="65">
        <f>SUM(Data!G26,Data!I26)</f>
        <v>0</v>
      </c>
      <c r="H25" s="65">
        <f>SUM(Data!J26,Data!L26,Data!N26)</f>
        <v>0</v>
      </c>
      <c r="I25" s="65">
        <f>SUM(Data!K26,Data!M26,Data!O26)</f>
        <v>0</v>
      </c>
      <c r="J25" s="65">
        <f>SUM(Data!P26,Data!R26,Data!T26,Data!V26,Data!X26)</f>
        <v>0</v>
      </c>
      <c r="K25" s="65">
        <f>SUM(Data!Q26,Data!S26,Data!U26,Data!W26,Data!Y26)</f>
        <v>0</v>
      </c>
      <c r="L25" s="65">
        <f>SUM(Data!Z26,Data!AB26,Data!AD26,Data!AF26,Data!AH26,Data!AJ26,Data!AL26,Data!AN26,Data!AP26,Data!AR26,Data!AT26,Data!AV26,Data!AX26,Data!AZ26,Data!BB26)</f>
        <v>0</v>
      </c>
      <c r="M25" s="65">
        <f>SUM(Data!AA26,Data!AC26,Data!AE26,Data!AG26,Data!AI26,Data!AK26,Data!AM26,Data!AO26,Data!AQ26,Data!AS26,Data!AU26,Data!AW26,Data!AY26,Data!BA26,Data!BC26)</f>
        <v>0</v>
      </c>
      <c r="N25" s="65">
        <f t="shared" si="0"/>
        <v>0</v>
      </c>
      <c r="O25" s="65">
        <f t="shared" si="1"/>
        <v>64790</v>
      </c>
      <c r="P25" s="148">
        <f t="shared" si="2"/>
        <v>64790</v>
      </c>
    </row>
    <row r="26" spans="1:16" x14ac:dyDescent="0.25">
      <c r="A26" s="75" t="s">
        <v>29</v>
      </c>
      <c r="B26" s="62" t="s">
        <v>140</v>
      </c>
      <c r="C26" s="3">
        <v>210</v>
      </c>
      <c r="D26" s="65">
        <f>SUMIFS(CAPEX!$Y$4:$Y$1301,CAPEX!$C$4:$C$1301,Analysis!$A26,CAPEX!$V$4:$V$1301,Analysis!D$6)</f>
        <v>0</v>
      </c>
      <c r="E26" s="65">
        <f>SUMIFS(CAPEX!$AA$4:$AA$1301,CAPEX!$C$4:$C$1301,Analysis!$A26,CAPEX!$V$4:$V$1301,Analysis!D$6)</f>
        <v>13100</v>
      </c>
      <c r="F26" s="65">
        <f>SUM(Data!F27,Data!H27)</f>
        <v>0</v>
      </c>
      <c r="G26" s="65">
        <f>SUM(Data!G27,Data!I27)</f>
        <v>0</v>
      </c>
      <c r="H26" s="65">
        <f>SUM(Data!J27,Data!L27,Data!N27)</f>
        <v>0</v>
      </c>
      <c r="I26" s="65">
        <f>SUM(Data!K27,Data!M27,Data!O27)</f>
        <v>0</v>
      </c>
      <c r="J26" s="65">
        <f>SUM(Data!P27,Data!R27,Data!T27,Data!V27,Data!X27)</f>
        <v>0</v>
      </c>
      <c r="K26" s="65">
        <f>SUM(Data!Q27,Data!S27,Data!U27,Data!W27,Data!Y27)</f>
        <v>0</v>
      </c>
      <c r="L26" s="65">
        <f>SUM(Data!Z27,Data!AB27,Data!AD27,Data!AF27,Data!AH27,Data!AJ27,Data!AL27,Data!AN27,Data!AP27,Data!AR27,Data!AT27,Data!AV27,Data!AX27,Data!AZ27,Data!BB27)</f>
        <v>0</v>
      </c>
      <c r="M26" s="65">
        <f>SUM(Data!AA27,Data!AC27,Data!AE27,Data!AG27,Data!AI27,Data!AK27,Data!AM27,Data!AO27,Data!AQ27,Data!AS27,Data!AU27,Data!AW27,Data!AY27,Data!BA27,Data!BC27)</f>
        <v>0</v>
      </c>
      <c r="N26" s="65">
        <f t="shared" si="0"/>
        <v>0</v>
      </c>
      <c r="O26" s="65">
        <f t="shared" si="1"/>
        <v>13100</v>
      </c>
      <c r="P26" s="148">
        <f t="shared" si="2"/>
        <v>13100</v>
      </c>
    </row>
    <row r="27" spans="1:16" hidden="1" x14ac:dyDescent="0.25">
      <c r="A27" s="75" t="s">
        <v>30</v>
      </c>
      <c r="B27" s="62" t="s">
        <v>142</v>
      </c>
      <c r="C27" s="3">
        <v>13895</v>
      </c>
      <c r="D27" s="65">
        <f>SUMIFS(CAPEX!$Y$4:$Y$1301,CAPEX!$C$4:$C$1301,Analysis!$A27,CAPEX!$V$4:$V$1301,Analysis!D$6)</f>
        <v>1001900</v>
      </c>
      <c r="E27" s="65">
        <f>SUMIFS(CAPEX!$AA$4:$AA$1301,CAPEX!$C$4:$C$1301,Analysis!$A27,CAPEX!$V$4:$V$1301,Analysis!D$6)</f>
        <v>398930</v>
      </c>
      <c r="F27" s="65">
        <f>SUM(Data!F28,Data!H28)</f>
        <v>0</v>
      </c>
      <c r="G27" s="65">
        <f>SUM(Data!G28,Data!I28)</f>
        <v>0</v>
      </c>
      <c r="H27" s="65">
        <f>SUM(Data!J28,Data!L28,Data!N28)</f>
        <v>0</v>
      </c>
      <c r="I27" s="65">
        <f>SUM(Data!K28,Data!M28,Data!O28)</f>
        <v>0</v>
      </c>
      <c r="J27" s="65">
        <f>SUM(Data!P28,Data!R28,Data!T28,Data!V28,Data!X28)</f>
        <v>0</v>
      </c>
      <c r="K27" s="65">
        <f>SUM(Data!Q28,Data!S28,Data!U28,Data!W28,Data!Y28)</f>
        <v>0</v>
      </c>
      <c r="L27" s="65">
        <f>SUM(Data!Z28,Data!AB28,Data!AD28,Data!AF28,Data!AH28,Data!AJ28,Data!AL28,Data!AN28,Data!AP28,Data!AR28,Data!AT28,Data!AV28,Data!AX28,Data!AZ28,Data!BB28)</f>
        <v>0</v>
      </c>
      <c r="M27" s="65">
        <f>SUM(Data!AA28,Data!AC28,Data!AE28,Data!AG28,Data!AI28,Data!AK28,Data!AM28,Data!AO28,Data!AQ28,Data!AS28,Data!AU28,Data!AW28,Data!AY28,Data!BA28,Data!BC28)</f>
        <v>20230</v>
      </c>
      <c r="N27" s="65">
        <f t="shared" si="0"/>
        <v>1001900</v>
      </c>
      <c r="O27" s="65">
        <f t="shared" si="1"/>
        <v>419160</v>
      </c>
      <c r="P27" s="148">
        <f t="shared" si="2"/>
        <v>-582740</v>
      </c>
    </row>
    <row r="28" spans="1:16" hidden="1" x14ac:dyDescent="0.25">
      <c r="A28" s="75" t="s">
        <v>31</v>
      </c>
      <c r="B28" s="62" t="s">
        <v>138</v>
      </c>
      <c r="C28" s="3">
        <v>15001</v>
      </c>
      <c r="D28" s="65">
        <f>SUMIFS(CAPEX!$Y$4:$Y$1301,CAPEX!$C$4:$C$1301,Analysis!$A28,CAPEX!$V$4:$V$1301,Analysis!D$6)</f>
        <v>1031330</v>
      </c>
      <c r="E28" s="65">
        <f>SUMIFS(CAPEX!$AA$4:$AA$1301,CAPEX!$C$4:$C$1301,Analysis!$A28,CAPEX!$V$4:$V$1301,Analysis!D$6)</f>
        <v>411100</v>
      </c>
      <c r="F28" s="65">
        <f>SUM(Data!F29,Data!H29)</f>
        <v>0</v>
      </c>
      <c r="G28" s="65">
        <f>SUM(Data!G29,Data!I29)</f>
        <v>0</v>
      </c>
      <c r="H28" s="65">
        <f>SUM(Data!J29,Data!L29,Data!N29)</f>
        <v>0</v>
      </c>
      <c r="I28" s="65">
        <f>SUM(Data!K29,Data!M29,Data!O29)</f>
        <v>0</v>
      </c>
      <c r="J28" s="65">
        <f>SUM(Data!P29,Data!R29,Data!T29,Data!V29,Data!X29)</f>
        <v>0</v>
      </c>
      <c r="K28" s="65">
        <f>SUM(Data!Q29,Data!S29,Data!U29,Data!W29,Data!Y29)</f>
        <v>0</v>
      </c>
      <c r="L28" s="65">
        <f>SUM(Data!Z29,Data!AB29,Data!AD29,Data!AF29,Data!AH29,Data!AJ29,Data!AL29,Data!AN29,Data!AP29,Data!AR29,Data!AT29,Data!AV29,Data!AX29,Data!AZ29,Data!BB29)</f>
        <v>741390</v>
      </c>
      <c r="M28" s="65">
        <f>SUM(Data!AA29,Data!AC29,Data!AE29,Data!AG29,Data!AI29,Data!AK29,Data!AM29,Data!AO29,Data!AQ29,Data!AS29,Data!AU29,Data!AW29,Data!AY29,Data!BA29,Data!BC29)</f>
        <v>20230</v>
      </c>
      <c r="N28" s="65">
        <f t="shared" si="0"/>
        <v>1772720</v>
      </c>
      <c r="O28" s="65">
        <f t="shared" si="1"/>
        <v>431330</v>
      </c>
      <c r="P28" s="148">
        <f t="shared" si="2"/>
        <v>-1341390</v>
      </c>
    </row>
    <row r="29" spans="1:16" hidden="1" x14ac:dyDescent="0.25">
      <c r="A29" s="75" t="s">
        <v>32</v>
      </c>
      <c r="B29" s="62" t="s">
        <v>138</v>
      </c>
      <c r="C29" s="3">
        <v>15008</v>
      </c>
      <c r="D29" s="65">
        <f>SUMIFS(CAPEX!$Y$4:$Y$1301,CAPEX!$C$4:$C$1301,Analysis!$A29,CAPEX!$V$4:$V$1301,Analysis!D$6)</f>
        <v>1031500</v>
      </c>
      <c r="E29" s="65">
        <f>SUMIFS(CAPEX!$AA$4:$AA$1301,CAPEX!$C$4:$C$1301,Analysis!$A29,CAPEX!$V$4:$V$1301,Analysis!D$6)</f>
        <v>411290</v>
      </c>
      <c r="F29" s="65">
        <f>SUM(Data!F30,Data!H30)</f>
        <v>353117.65</v>
      </c>
      <c r="G29" s="65">
        <f>SUM(Data!G30,Data!I30)</f>
        <v>0</v>
      </c>
      <c r="H29" s="65">
        <f>SUM(Data!J30,Data!L30,Data!N30)</f>
        <v>0</v>
      </c>
      <c r="I29" s="65">
        <f>SUM(Data!K30,Data!M30,Data!O30)</f>
        <v>0</v>
      </c>
      <c r="J29" s="65">
        <f>SUM(Data!P30,Data!R30,Data!T30,Data!V30,Data!X30)</f>
        <v>0</v>
      </c>
      <c r="K29" s="65">
        <f>SUM(Data!Q30,Data!S30,Data!U30,Data!W30,Data!Y30)</f>
        <v>0</v>
      </c>
      <c r="L29" s="65">
        <f>SUM(Data!Z30,Data!AB30,Data!AD30,Data!AF30,Data!AH30,Data!AJ30,Data!AL30,Data!AN30,Data!AP30,Data!AR30,Data!AT30,Data!AV30,Data!AX30,Data!AZ30,Data!BB30)</f>
        <v>741390</v>
      </c>
      <c r="M29" s="65">
        <f>SUM(Data!AA30,Data!AC30,Data!AE30,Data!AG30,Data!AI30,Data!AK30,Data!AM30,Data!AO30,Data!AQ30,Data!AS30,Data!AU30,Data!AW30,Data!AY30,Data!BA30,Data!BC30)</f>
        <v>20230</v>
      </c>
      <c r="N29" s="65">
        <f t="shared" si="0"/>
        <v>2126007.65</v>
      </c>
      <c r="O29" s="65">
        <f t="shared" si="1"/>
        <v>431520</v>
      </c>
      <c r="P29" s="148">
        <f t="shared" si="2"/>
        <v>-1694487.65</v>
      </c>
    </row>
    <row r="30" spans="1:16" x14ac:dyDescent="0.25">
      <c r="A30" s="75" t="s">
        <v>33</v>
      </c>
      <c r="B30" s="62" t="s">
        <v>140</v>
      </c>
      <c r="C30" s="3">
        <v>5913</v>
      </c>
      <c r="D30" s="65">
        <f>SUMIFS(CAPEX!$Y$4:$Y$1301,CAPEX!$C$4:$C$1301,Analysis!$A30,CAPEX!$V$4:$V$1301,Analysis!D$6)</f>
        <v>170570</v>
      </c>
      <c r="E30" s="65">
        <f>SUMIFS(CAPEX!$AA$4:$AA$1301,CAPEX!$C$4:$C$1301,Analysis!$A30,CAPEX!$V$4:$V$1301,Analysis!D$6)</f>
        <v>66690</v>
      </c>
      <c r="F30" s="65">
        <f>SUM(Data!F31,Data!H31)</f>
        <v>0</v>
      </c>
      <c r="G30" s="65">
        <f>SUM(Data!G31,Data!I31)</f>
        <v>0</v>
      </c>
      <c r="H30" s="65">
        <f>SUM(Data!J31,Data!L31,Data!N31)</f>
        <v>0</v>
      </c>
      <c r="I30" s="65">
        <f>SUM(Data!K31,Data!M31,Data!O31)</f>
        <v>0</v>
      </c>
      <c r="J30" s="65">
        <f>SUM(Data!P31,Data!R31,Data!T31,Data!V31,Data!X31)</f>
        <v>284280</v>
      </c>
      <c r="K30" s="65">
        <f>SUM(Data!Q31,Data!S31,Data!U31,Data!W31,Data!Y31)</f>
        <v>0</v>
      </c>
      <c r="L30" s="65">
        <f>SUM(Data!Z31,Data!AB31,Data!AD31,Data!AF31,Data!AH31,Data!AJ31,Data!AL31,Data!AN31,Data!AP31,Data!AR31,Data!AT31,Data!AV31,Data!AX31,Data!AZ31,Data!BB31)</f>
        <v>0</v>
      </c>
      <c r="M30" s="65">
        <f>SUM(Data!AA31,Data!AC31,Data!AE31,Data!AG31,Data!AI31,Data!AK31,Data!AM31,Data!AO31,Data!AQ31,Data!AS31,Data!AU31,Data!AW31,Data!AY31,Data!BA31,Data!BC31)</f>
        <v>0</v>
      </c>
      <c r="N30" s="65">
        <f t="shared" si="0"/>
        <v>454850</v>
      </c>
      <c r="O30" s="65">
        <f t="shared" si="1"/>
        <v>66690</v>
      </c>
      <c r="P30" s="148">
        <f t="shared" si="2"/>
        <v>-388160</v>
      </c>
    </row>
    <row r="31" spans="1:16" hidden="1" x14ac:dyDescent="0.25">
      <c r="A31" s="75" t="s">
        <v>34</v>
      </c>
      <c r="B31" s="62" t="s">
        <v>138</v>
      </c>
      <c r="C31" s="3">
        <v>5485</v>
      </c>
      <c r="D31" s="65">
        <f>SUMIFS(CAPEX!$Y$4:$Y$1301,CAPEX!$C$4:$C$1301,Analysis!$A31,CAPEX!$V$4:$V$1301,Analysis!D$6)</f>
        <v>158230</v>
      </c>
      <c r="E31" s="65">
        <f>SUMIFS(CAPEX!$AA$4:$AA$1301,CAPEX!$C$4:$C$1301,Analysis!$A31,CAPEX!$V$4:$V$1301,Analysis!D$6)</f>
        <v>151220</v>
      </c>
      <c r="F31" s="65">
        <f>SUM(Data!F32,Data!H32)</f>
        <v>0</v>
      </c>
      <c r="G31" s="65">
        <f>SUM(Data!G32,Data!I32)</f>
        <v>0</v>
      </c>
      <c r="H31" s="65">
        <f>SUM(Data!J32,Data!L32,Data!N32)</f>
        <v>0</v>
      </c>
      <c r="I31" s="65">
        <f>SUM(Data!K32,Data!M32,Data!O32)</f>
        <v>0</v>
      </c>
      <c r="J31" s="65">
        <f>SUM(Data!P32,Data!R32,Data!T32,Data!V32,Data!X32)</f>
        <v>0</v>
      </c>
      <c r="K31" s="65">
        <f>SUM(Data!Q32,Data!S32,Data!U32,Data!W32,Data!Y32)</f>
        <v>5500</v>
      </c>
      <c r="L31" s="65">
        <f>SUM(Data!Z32,Data!AB32,Data!AD32,Data!AF32,Data!AH32,Data!AJ32,Data!AL32,Data!AN32,Data!AP32,Data!AR32,Data!AT32,Data!AV32,Data!AX32,Data!AZ32,Data!BB32)</f>
        <v>7420</v>
      </c>
      <c r="M31" s="65">
        <f>SUM(Data!AA32,Data!AC32,Data!AE32,Data!AG32,Data!AI32,Data!AK32,Data!AM32,Data!AO32,Data!AQ32,Data!AS32,Data!AU32,Data!AW32,Data!AY32,Data!BA32,Data!BC32)</f>
        <v>12920</v>
      </c>
      <c r="N31" s="65">
        <f t="shared" si="0"/>
        <v>165650</v>
      </c>
      <c r="O31" s="65">
        <f t="shared" si="1"/>
        <v>169640</v>
      </c>
      <c r="P31" s="148">
        <f t="shared" si="2"/>
        <v>3990</v>
      </c>
    </row>
    <row r="32" spans="1:16" x14ac:dyDescent="0.25">
      <c r="A32" s="75" t="s">
        <v>38</v>
      </c>
      <c r="B32" s="62" t="s">
        <v>140</v>
      </c>
      <c r="C32" s="3">
        <v>1200</v>
      </c>
      <c r="D32" s="65">
        <f>SUMIFS(CAPEX!$Y$4:$Y$1301,CAPEX!$C$4:$C$1301,Analysis!$A32,CAPEX!$V$4:$V$1301,Analysis!D$6)</f>
        <v>0</v>
      </c>
      <c r="E32" s="65">
        <f>SUMIFS(CAPEX!$AA$4:$AA$1301,CAPEX!$C$4:$C$1301,Analysis!$A32,CAPEX!$V$4:$V$1301,Analysis!D$6)</f>
        <v>0</v>
      </c>
      <c r="F32" s="65">
        <f>SUM(Data!F33,Data!H33)</f>
        <v>0</v>
      </c>
      <c r="G32" s="65">
        <f>SUM(Data!G33,Data!I33)</f>
        <v>0</v>
      </c>
      <c r="H32" s="65">
        <f>SUM(Data!J33,Data!L33,Data!N33)</f>
        <v>0</v>
      </c>
      <c r="I32" s="65">
        <f>SUM(Data!K33,Data!M33,Data!O33)</f>
        <v>0</v>
      </c>
      <c r="J32" s="65">
        <f>SUM(Data!P33,Data!R33,Data!T33,Data!V33,Data!X33)</f>
        <v>0</v>
      </c>
      <c r="K32" s="65">
        <f>SUM(Data!Q33,Data!S33,Data!U33,Data!W33,Data!Y33)</f>
        <v>92970</v>
      </c>
      <c r="L32" s="65">
        <f>SUM(Data!Z33,Data!AB33,Data!AD33,Data!AF33,Data!AH33,Data!AJ33,Data!AL33,Data!AN33,Data!AP33,Data!AR33,Data!AT33,Data!AV33,Data!AX33,Data!AZ33,Data!BB33)</f>
        <v>0</v>
      </c>
      <c r="M32" s="65">
        <f>SUM(Data!AA33,Data!AC33,Data!AE33,Data!AG33,Data!AI33,Data!AK33,Data!AM33,Data!AO33,Data!AQ33,Data!AS33,Data!AU33,Data!AW33,Data!AY33,Data!BA33,Data!BC33)</f>
        <v>0</v>
      </c>
      <c r="N32" s="65">
        <f t="shared" si="0"/>
        <v>0</v>
      </c>
      <c r="O32" s="65">
        <f t="shared" si="1"/>
        <v>92970</v>
      </c>
      <c r="P32" s="148">
        <f t="shared" si="2"/>
        <v>92970</v>
      </c>
    </row>
    <row r="33" spans="1:16" x14ac:dyDescent="0.25">
      <c r="A33" s="75" t="s">
        <v>35</v>
      </c>
      <c r="B33" s="62" t="s">
        <v>140</v>
      </c>
      <c r="C33" s="3">
        <v>1250</v>
      </c>
      <c r="D33" s="65">
        <f>SUMIFS(CAPEX!$Y$4:$Y$1301,CAPEX!$C$4:$C$1301,Analysis!$A33,CAPEX!$V$4:$V$1301,Analysis!D$6)</f>
        <v>0</v>
      </c>
      <c r="E33" s="65">
        <f>SUMIFS(CAPEX!$AA$4:$AA$1301,CAPEX!$C$4:$C$1301,Analysis!$A33,CAPEX!$V$4:$V$1301,Analysis!D$6)</f>
        <v>155300</v>
      </c>
      <c r="F33" s="65">
        <f>SUM(Data!F34,Data!H34)</f>
        <v>0</v>
      </c>
      <c r="G33" s="65">
        <f>SUM(Data!G34,Data!I34)</f>
        <v>0</v>
      </c>
      <c r="H33" s="65">
        <f>SUM(Data!J34,Data!L34,Data!N34)</f>
        <v>0</v>
      </c>
      <c r="I33" s="65">
        <f>SUM(Data!K34,Data!M34,Data!O34)</f>
        <v>0</v>
      </c>
      <c r="J33" s="65">
        <f>SUM(Data!P34,Data!R34,Data!T34,Data!V34,Data!X34)</f>
        <v>0</v>
      </c>
      <c r="K33" s="65">
        <f>SUM(Data!Q34,Data!S34,Data!U34,Data!W34,Data!Y34)</f>
        <v>0</v>
      </c>
      <c r="L33" s="65">
        <f>SUM(Data!Z34,Data!AB34,Data!AD34,Data!AF34,Data!AH34,Data!AJ34,Data!AL34,Data!AN34,Data!AP34,Data!AR34,Data!AT34,Data!AV34,Data!AX34,Data!AZ34,Data!BB34)</f>
        <v>2730</v>
      </c>
      <c r="M33" s="65">
        <f>SUM(Data!AA34,Data!AC34,Data!AE34,Data!AG34,Data!AI34,Data!AK34,Data!AM34,Data!AO34,Data!AQ34,Data!AS34,Data!AU34,Data!AW34,Data!AY34,Data!BA34,Data!BC34)</f>
        <v>150000</v>
      </c>
      <c r="N33" s="65">
        <f t="shared" si="0"/>
        <v>2730</v>
      </c>
      <c r="O33" s="65">
        <f t="shared" si="1"/>
        <v>305300</v>
      </c>
      <c r="P33" s="148">
        <f t="shared" si="2"/>
        <v>302570</v>
      </c>
    </row>
    <row r="34" spans="1:16" x14ac:dyDescent="0.25">
      <c r="A34" s="75" t="s">
        <v>36</v>
      </c>
      <c r="B34" s="62" t="s">
        <v>140</v>
      </c>
      <c r="C34" s="3">
        <v>220</v>
      </c>
      <c r="D34" s="65">
        <f>SUMIFS(CAPEX!$Y$4:$Y$1301,CAPEX!$C$4:$C$1301,Analysis!$A34,CAPEX!$V$4:$V$1301,Analysis!D$6)</f>
        <v>0</v>
      </c>
      <c r="E34" s="65">
        <f>SUMIFS(CAPEX!$AA$4:$AA$1301,CAPEX!$C$4:$C$1301,Analysis!$A34,CAPEX!$V$4:$V$1301,Analysis!D$6)</f>
        <v>0</v>
      </c>
      <c r="F34" s="65">
        <f>SUM(Data!F35,Data!H35)</f>
        <v>0</v>
      </c>
      <c r="G34" s="65">
        <f>SUM(Data!G35,Data!I35)</f>
        <v>27420</v>
      </c>
      <c r="H34" s="65">
        <f>SUM(Data!J35,Data!L35,Data!N35)</f>
        <v>0</v>
      </c>
      <c r="I34" s="65">
        <f>SUM(Data!K35,Data!M35,Data!O35)</f>
        <v>0</v>
      </c>
      <c r="J34" s="65">
        <f>SUM(Data!P35,Data!R35,Data!T35,Data!V35,Data!X35)</f>
        <v>0</v>
      </c>
      <c r="K34" s="65">
        <f>SUM(Data!Q35,Data!S35,Data!U35,Data!W35,Data!Y35)</f>
        <v>0</v>
      </c>
      <c r="L34" s="65">
        <f>SUM(Data!Z35,Data!AB35,Data!AD35,Data!AF35,Data!AH35,Data!AJ35,Data!AL35,Data!AN35,Data!AP35,Data!AR35,Data!AT35,Data!AV35,Data!AX35,Data!AZ35,Data!BB35)</f>
        <v>0</v>
      </c>
      <c r="M34" s="65">
        <f>SUM(Data!AA35,Data!AC35,Data!AE35,Data!AG35,Data!AI35,Data!AK35,Data!AM35,Data!AO35,Data!AQ35,Data!AS35,Data!AU35,Data!AW35,Data!AY35,Data!BA35,Data!BC35)</f>
        <v>0</v>
      </c>
      <c r="N34" s="65">
        <f t="shared" si="0"/>
        <v>0</v>
      </c>
      <c r="O34" s="65">
        <f t="shared" si="1"/>
        <v>27420</v>
      </c>
      <c r="P34" s="148">
        <f t="shared" si="2"/>
        <v>27420</v>
      </c>
    </row>
    <row r="35" spans="1:16" x14ac:dyDescent="0.25">
      <c r="A35" s="75" t="s">
        <v>37</v>
      </c>
      <c r="B35" s="62" t="s">
        <v>140</v>
      </c>
      <c r="C35" s="3">
        <v>6186</v>
      </c>
      <c r="D35" s="65">
        <f>SUMIFS(CAPEX!$Y$4:$Y$1301,CAPEX!$C$4:$C$1301,Analysis!$A35,CAPEX!$V$4:$V$1301,Analysis!D$6)</f>
        <v>249500</v>
      </c>
      <c r="E35" s="65">
        <f>SUMIFS(CAPEX!$AA$4:$AA$1301,CAPEX!$C$4:$C$1301,Analysis!$A35,CAPEX!$V$4:$V$1301,Analysis!D$6)</f>
        <v>420740</v>
      </c>
      <c r="F35" s="65">
        <f>SUM(Data!F36,Data!H36)</f>
        <v>74900</v>
      </c>
      <c r="G35" s="65">
        <f>SUM(Data!G36,Data!I36)</f>
        <v>246370</v>
      </c>
      <c r="H35" s="65">
        <f>SUM(Data!J36,Data!L36,Data!N36)</f>
        <v>1077000</v>
      </c>
      <c r="I35" s="65">
        <f>SUM(Data!K36,Data!M36,Data!O36)</f>
        <v>344070</v>
      </c>
      <c r="J35" s="65">
        <f>SUM(Data!P36,Data!R36,Data!T36,Data!V36,Data!X36)</f>
        <v>130390</v>
      </c>
      <c r="K35" s="65">
        <f>SUM(Data!Q36,Data!S36,Data!U36,Data!W36,Data!Y36)</f>
        <v>0</v>
      </c>
      <c r="L35" s="65">
        <f>SUM(Data!Z36,Data!AB36,Data!AD36,Data!AF36,Data!AH36,Data!AJ36,Data!AL36,Data!AN36,Data!AP36,Data!AR36,Data!AT36,Data!AV36,Data!AX36,Data!AZ36,Data!BB36)</f>
        <v>16450</v>
      </c>
      <c r="M35" s="65">
        <f>SUM(Data!AA36,Data!AC36,Data!AE36,Data!AG36,Data!AI36,Data!AK36,Data!AM36,Data!AO36,Data!AQ36,Data!AS36,Data!AU36,Data!AW36,Data!AY36,Data!BA36,Data!BC36)</f>
        <v>593280</v>
      </c>
      <c r="N35" s="65">
        <f t="shared" si="0"/>
        <v>1548240</v>
      </c>
      <c r="O35" s="65">
        <f t="shared" si="1"/>
        <v>1604460</v>
      </c>
      <c r="P35" s="148">
        <f t="shared" si="2"/>
        <v>56220</v>
      </c>
    </row>
    <row r="36" spans="1:16" s="57" customFormat="1" x14ac:dyDescent="0.25">
      <c r="A36" s="75" t="s">
        <v>39</v>
      </c>
      <c r="B36" s="62" t="s">
        <v>140</v>
      </c>
      <c r="C36" s="3">
        <v>502</v>
      </c>
      <c r="D36" s="65">
        <f>SUMIFS(CAPEX!$Y$4:$Y$1301,CAPEX!$C$4:$C$1301,Analysis!$A36,CAPEX!$V$4:$V$1301,Analysis!D$6)</f>
        <v>0</v>
      </c>
      <c r="E36" s="65">
        <f>SUMIFS(CAPEX!$AA$4:$AA$1301,CAPEX!$C$4:$C$1301,Analysis!$A36,CAPEX!$V$4:$V$1301,Analysis!D$6)</f>
        <v>0</v>
      </c>
      <c r="F36" s="65">
        <f>SUM(Data!F37,Data!H37)</f>
        <v>63100</v>
      </c>
      <c r="G36" s="65">
        <f>SUM(Data!G37,Data!I37)</f>
        <v>62550</v>
      </c>
      <c r="H36" s="65">
        <f>SUM(Data!J37,Data!L37,Data!N37)</f>
        <v>0</v>
      </c>
      <c r="I36" s="65">
        <f>SUM(Data!K37,Data!M37,Data!O37)</f>
        <v>0</v>
      </c>
      <c r="J36" s="65">
        <f>SUM(Data!P37,Data!R37,Data!T37,Data!V37,Data!X37)</f>
        <v>0</v>
      </c>
      <c r="K36" s="65">
        <f>SUM(Data!Q37,Data!S37,Data!U37,Data!W37,Data!Y37)</f>
        <v>0</v>
      </c>
      <c r="L36" s="65">
        <f>SUM(Data!Z37,Data!AB37,Data!AD37,Data!AF37,Data!AH37,Data!AJ37,Data!AL37,Data!AN37,Data!AP37,Data!AR37,Data!AT37,Data!AV37,Data!AX37,Data!AZ37,Data!BB37)</f>
        <v>0</v>
      </c>
      <c r="M36" s="65">
        <f>SUM(Data!AA37,Data!AC37,Data!AE37,Data!AG37,Data!AI37,Data!AK37,Data!AM37,Data!AO37,Data!AQ37,Data!AS37,Data!AU37,Data!AW37,Data!AY37,Data!BA37,Data!BC37)</f>
        <v>0</v>
      </c>
      <c r="N36" s="65">
        <f t="shared" si="0"/>
        <v>63100</v>
      </c>
      <c r="O36" s="65">
        <f t="shared" si="1"/>
        <v>62550</v>
      </c>
      <c r="P36" s="148">
        <f t="shared" si="2"/>
        <v>-550</v>
      </c>
    </row>
    <row r="37" spans="1:16" hidden="1" x14ac:dyDescent="0.25">
      <c r="A37" s="75" t="s">
        <v>40</v>
      </c>
      <c r="B37" s="62" t="s">
        <v>141</v>
      </c>
      <c r="C37" s="3">
        <v>15180</v>
      </c>
      <c r="D37" s="65">
        <f>SUMIFS(CAPEX!$Y$4:$Y$1301,CAPEX!$C$4:$C$1301,Analysis!$A37,CAPEX!$V$4:$V$1301,Analysis!D$6)</f>
        <v>472190</v>
      </c>
      <c r="E37" s="65">
        <f>SUMIFS(CAPEX!$AA$4:$AA$1301,CAPEX!$C$4:$C$1301,Analysis!$A37,CAPEX!$V$4:$V$1301,Analysis!D$6)</f>
        <v>613050</v>
      </c>
      <c r="F37" s="65">
        <f>SUM(Data!F38,Data!H38)</f>
        <v>638200</v>
      </c>
      <c r="G37" s="65">
        <f>SUM(Data!G38,Data!I38)</f>
        <v>0</v>
      </c>
      <c r="H37" s="65">
        <f>SUM(Data!J38,Data!L38,Data!N38)</f>
        <v>0</v>
      </c>
      <c r="I37" s="65">
        <f>SUM(Data!K38,Data!M38,Data!O38)</f>
        <v>0</v>
      </c>
      <c r="J37" s="65">
        <f>SUM(Data!P38,Data!R38,Data!T38,Data!V38,Data!X38)</f>
        <v>0</v>
      </c>
      <c r="K37" s="65">
        <f>SUM(Data!Q38,Data!S38,Data!U38,Data!W38,Data!Y38)</f>
        <v>84710</v>
      </c>
      <c r="L37" s="65">
        <f>SUM(Data!Z38,Data!AB38,Data!AD38,Data!AF38,Data!AH38,Data!AJ38,Data!AL38,Data!AN38,Data!AP38,Data!AR38,Data!AT38,Data!AV38,Data!AX38,Data!AZ38,Data!BB38)</f>
        <v>36540</v>
      </c>
      <c r="M37" s="65">
        <f>SUM(Data!AA38,Data!AC38,Data!AE38,Data!AG38,Data!AI38,Data!AK38,Data!AM38,Data!AO38,Data!AQ38,Data!AS38,Data!AU38,Data!AW38,Data!AY38,Data!BA38,Data!BC38)</f>
        <v>70000</v>
      </c>
      <c r="N37" s="65">
        <f t="shared" si="0"/>
        <v>1146930</v>
      </c>
      <c r="O37" s="65">
        <f t="shared" si="1"/>
        <v>767760</v>
      </c>
      <c r="P37" s="148">
        <f t="shared" si="2"/>
        <v>-379170</v>
      </c>
    </row>
    <row r="38" spans="1:16" x14ac:dyDescent="0.25">
      <c r="A38" s="75" t="s">
        <v>41</v>
      </c>
      <c r="B38" s="62" t="s">
        <v>140</v>
      </c>
      <c r="C38" s="3">
        <v>3300</v>
      </c>
      <c r="D38" s="65">
        <f>SUMIFS(CAPEX!$Y$4:$Y$1301,CAPEX!$C$4:$C$1301,Analysis!$A38,CAPEX!$V$4:$V$1301,Analysis!D$6)</f>
        <v>341030</v>
      </c>
      <c r="E38" s="65">
        <f>SUMIFS(CAPEX!$AA$4:$AA$1301,CAPEX!$C$4:$C$1301,Analysis!$A38,CAPEX!$V$4:$V$1301,Analysis!D$6)</f>
        <v>394630</v>
      </c>
      <c r="F38" s="65">
        <f>SUM(Data!F39,Data!H39)</f>
        <v>0</v>
      </c>
      <c r="G38" s="65">
        <f>SUM(Data!G39,Data!I39)</f>
        <v>0</v>
      </c>
      <c r="H38" s="65">
        <f>SUM(Data!J39,Data!L39,Data!N39)</f>
        <v>0</v>
      </c>
      <c r="I38" s="65">
        <f>SUM(Data!K39,Data!M39,Data!O39)</f>
        <v>0</v>
      </c>
      <c r="J38" s="65">
        <f>SUM(Data!P39,Data!R39,Data!T39,Data!V39,Data!X39)</f>
        <v>0</v>
      </c>
      <c r="K38" s="65">
        <f>SUM(Data!Q39,Data!S39,Data!U39,Data!W39,Data!Y39)</f>
        <v>0</v>
      </c>
      <c r="L38" s="65">
        <f>SUM(Data!Z39,Data!AB39,Data!AD39,Data!AF39,Data!AH39,Data!AJ39,Data!AL39,Data!AN39,Data!AP39,Data!AR39,Data!AT39,Data!AV39,Data!AX39,Data!AZ39,Data!BB39)</f>
        <v>2730</v>
      </c>
      <c r="M38" s="65">
        <f>SUM(Data!AA39,Data!AC39,Data!AE39,Data!AG39,Data!AI39,Data!AK39,Data!AM39,Data!AO39,Data!AQ39,Data!AS39,Data!AU39,Data!AW39,Data!AY39,Data!BA39,Data!BC39)</f>
        <v>85690</v>
      </c>
      <c r="N38" s="65">
        <f t="shared" si="0"/>
        <v>343760</v>
      </c>
      <c r="O38" s="65">
        <f t="shared" si="1"/>
        <v>480320</v>
      </c>
      <c r="P38" s="148">
        <f t="shared" si="2"/>
        <v>136560</v>
      </c>
    </row>
    <row r="39" spans="1:16" x14ac:dyDescent="0.25">
      <c r="A39" s="75" t="s">
        <v>42</v>
      </c>
      <c r="B39" s="62" t="s">
        <v>140</v>
      </c>
      <c r="C39" s="3">
        <v>1000</v>
      </c>
      <c r="D39" s="65">
        <f>SUMIFS(CAPEX!$Y$4:$Y$1301,CAPEX!$C$4:$C$1301,Analysis!$A39,CAPEX!$V$4:$V$1301,Analysis!D$6)</f>
        <v>230500</v>
      </c>
      <c r="E39" s="65">
        <f>SUMIFS(CAPEX!$AA$4:$AA$1301,CAPEX!$C$4:$C$1301,Analysis!$A39,CAPEX!$V$4:$V$1301,Analysis!D$6)</f>
        <v>178650</v>
      </c>
      <c r="F39" s="65">
        <f>SUM(Data!F40,Data!H40)</f>
        <v>0</v>
      </c>
      <c r="G39" s="65">
        <f>SUM(Data!G40,Data!I40)</f>
        <v>0</v>
      </c>
      <c r="H39" s="65">
        <f>SUM(Data!J40,Data!L40,Data!N40)</f>
        <v>0</v>
      </c>
      <c r="I39" s="65">
        <f>SUM(Data!K40,Data!M40,Data!O40)</f>
        <v>0</v>
      </c>
      <c r="J39" s="65">
        <f>SUM(Data!P40,Data!R40,Data!T40,Data!V40,Data!X40)</f>
        <v>0</v>
      </c>
      <c r="K39" s="65">
        <f>SUM(Data!Q40,Data!S40,Data!U40,Data!W40,Data!Y40)</f>
        <v>0</v>
      </c>
      <c r="L39" s="65">
        <f>SUM(Data!Z40,Data!AB40,Data!AD40,Data!AF40,Data!AH40,Data!AJ40,Data!AL40,Data!AN40,Data!AP40,Data!AR40,Data!AT40,Data!AV40,Data!AX40,Data!AZ40,Data!BB40)</f>
        <v>0</v>
      </c>
      <c r="M39" s="65">
        <f>SUM(Data!AA40,Data!AC40,Data!AE40,Data!AG40,Data!AI40,Data!AK40,Data!AM40,Data!AO40,Data!AQ40,Data!AS40,Data!AU40,Data!AW40,Data!AY40,Data!BA40,Data!BC40)</f>
        <v>1480</v>
      </c>
      <c r="N39" s="65">
        <f t="shared" si="0"/>
        <v>230500</v>
      </c>
      <c r="O39" s="65">
        <f t="shared" si="1"/>
        <v>180130</v>
      </c>
      <c r="P39" s="148">
        <f t="shared" si="2"/>
        <v>-50370</v>
      </c>
    </row>
    <row r="40" spans="1:16" hidden="1" x14ac:dyDescent="0.25">
      <c r="A40" s="75" t="s">
        <v>43</v>
      </c>
      <c r="B40" s="62" t="s">
        <v>142</v>
      </c>
      <c r="C40" s="3">
        <v>1346</v>
      </c>
      <c r="D40" s="65">
        <f>SUMIFS(CAPEX!$Y$4:$Y$1301,CAPEX!$C$4:$C$1301,Analysis!$A40,CAPEX!$V$4:$V$1301,Analysis!D$6)</f>
        <v>11700</v>
      </c>
      <c r="E40" s="65">
        <f>SUMIFS(CAPEX!$AA$4:$AA$1301,CAPEX!$C$4:$C$1301,Analysis!$A40,CAPEX!$V$4:$V$1301,Analysis!D$6)</f>
        <v>239400</v>
      </c>
      <c r="F40" s="65">
        <f>SUM(Data!F41,Data!H41)</f>
        <v>42000</v>
      </c>
      <c r="G40" s="65">
        <f>SUM(Data!G41,Data!I41)</f>
        <v>0</v>
      </c>
      <c r="H40" s="65">
        <f>SUM(Data!J41,Data!L41,Data!N41)</f>
        <v>0</v>
      </c>
      <c r="I40" s="65">
        <f>SUM(Data!K41,Data!M41,Data!O41)</f>
        <v>199840</v>
      </c>
      <c r="J40" s="65">
        <f>SUM(Data!P41,Data!R41,Data!T41,Data!V41,Data!X41)</f>
        <v>0</v>
      </c>
      <c r="K40" s="65">
        <f>SUM(Data!Q41,Data!S41,Data!U41,Data!W41,Data!Y41)</f>
        <v>19420</v>
      </c>
      <c r="L40" s="65">
        <f>SUM(Data!Z41,Data!AB41,Data!AD41,Data!AF41,Data!AH41,Data!AJ41,Data!AL41,Data!AN41,Data!AP41,Data!AR41,Data!AT41,Data!AV41,Data!AX41,Data!AZ41,Data!BB41)</f>
        <v>0</v>
      </c>
      <c r="M40" s="65">
        <f>SUM(Data!AA41,Data!AC41,Data!AE41,Data!AG41,Data!AI41,Data!AK41,Data!AM41,Data!AO41,Data!AQ41,Data!AS41,Data!AU41,Data!AW41,Data!AY41,Data!BA41,Data!BC41)</f>
        <v>403260</v>
      </c>
      <c r="N40" s="65">
        <f t="shared" si="0"/>
        <v>53700</v>
      </c>
      <c r="O40" s="65">
        <f t="shared" si="1"/>
        <v>861920</v>
      </c>
      <c r="P40" s="148">
        <f t="shared" si="2"/>
        <v>808220</v>
      </c>
    </row>
    <row r="41" spans="1:16" hidden="1" x14ac:dyDescent="0.25">
      <c r="A41" s="75" t="s">
        <v>44</v>
      </c>
      <c r="B41" s="62" t="s">
        <v>138</v>
      </c>
      <c r="C41" s="3">
        <v>1079</v>
      </c>
      <c r="D41" s="65">
        <f>SUMIFS(CAPEX!$Y$4:$Y$1301,CAPEX!$C$4:$C$1301,Analysis!$A41,CAPEX!$V$4:$V$1301,Analysis!D$6)</f>
        <v>8900</v>
      </c>
      <c r="E41" s="65">
        <f>SUMIFS(CAPEX!$AA$4:$AA$1301,CAPEX!$C$4:$C$1301,Analysis!$A41,CAPEX!$V$4:$V$1301,Analysis!D$6)</f>
        <v>198070</v>
      </c>
      <c r="F41" s="65">
        <f>SUM(Data!F42,Data!H42)</f>
        <v>32100</v>
      </c>
      <c r="G41" s="65">
        <f>SUM(Data!G42,Data!I42)</f>
        <v>0</v>
      </c>
      <c r="H41" s="65">
        <f>SUM(Data!J42,Data!L42,Data!N42)</f>
        <v>0</v>
      </c>
      <c r="I41" s="65">
        <f>SUM(Data!K42,Data!M42,Data!O42)</f>
        <v>158820</v>
      </c>
      <c r="J41" s="65">
        <f>SUM(Data!P42,Data!R42,Data!T42,Data!V42,Data!X42)</f>
        <v>0</v>
      </c>
      <c r="K41" s="65">
        <f>SUM(Data!Q42,Data!S42,Data!U42,Data!W42,Data!Y42)</f>
        <v>20360</v>
      </c>
      <c r="L41" s="65">
        <f>SUM(Data!Z42,Data!AB42,Data!AD42,Data!AF42,Data!AH42,Data!AJ42,Data!AL42,Data!AN42,Data!AP42,Data!AR42,Data!AT42,Data!AV42,Data!AX42,Data!AZ42,Data!BB42)</f>
        <v>0</v>
      </c>
      <c r="M41" s="65">
        <f>SUM(Data!AA42,Data!AC42,Data!AE42,Data!AG42,Data!AI42,Data!AK42,Data!AM42,Data!AO42,Data!AQ42,Data!AS42,Data!AU42,Data!AW42,Data!AY42,Data!BA42,Data!BC42)</f>
        <v>325300</v>
      </c>
      <c r="N41" s="65">
        <f t="shared" si="0"/>
        <v>41000</v>
      </c>
      <c r="O41" s="65">
        <f t="shared" si="1"/>
        <v>702550</v>
      </c>
      <c r="P41" s="148">
        <f t="shared" si="2"/>
        <v>661550</v>
      </c>
    </row>
    <row r="42" spans="1:16" hidden="1" x14ac:dyDescent="0.25">
      <c r="A42" s="75" t="s">
        <v>45</v>
      </c>
      <c r="B42" s="62" t="s">
        <v>138</v>
      </c>
      <c r="C42" s="3">
        <v>845</v>
      </c>
      <c r="D42" s="65">
        <f>SUMIFS(CAPEX!$Y$4:$Y$1301,CAPEX!$C$4:$C$1301,Analysis!$A42,CAPEX!$V$4:$V$1301,Analysis!D$6)</f>
        <v>10000</v>
      </c>
      <c r="E42" s="65">
        <f>SUMIFS(CAPEX!$AA$4:$AA$1301,CAPEX!$C$4:$C$1301,Analysis!$A42,CAPEX!$V$4:$V$1301,Analysis!D$6)</f>
        <v>214580</v>
      </c>
      <c r="F42" s="65">
        <f>SUM(Data!F43,Data!H43)</f>
        <v>36100</v>
      </c>
      <c r="G42" s="65">
        <f>SUM(Data!G43,Data!I43)</f>
        <v>0</v>
      </c>
      <c r="H42" s="65">
        <f>SUM(Data!J43,Data!L43,Data!N43)</f>
        <v>0</v>
      </c>
      <c r="I42" s="65">
        <f>SUM(Data!K43,Data!M43,Data!O43)</f>
        <v>126310</v>
      </c>
      <c r="J42" s="65">
        <f>SUM(Data!P43,Data!R43,Data!T43,Data!V43,Data!X43)</f>
        <v>0</v>
      </c>
      <c r="K42" s="65">
        <f>SUM(Data!Q43,Data!S43,Data!U43,Data!W43,Data!Y43)</f>
        <v>4280</v>
      </c>
      <c r="L42" s="65">
        <f>SUM(Data!Z43,Data!AB43,Data!AD43,Data!AF43,Data!AH43,Data!AJ43,Data!AL43,Data!AN43,Data!AP43,Data!AR43,Data!AT43,Data!AV43,Data!AX43,Data!AZ43,Data!BB43)</f>
        <v>0</v>
      </c>
      <c r="M42" s="65">
        <f>SUM(Data!AA43,Data!AC43,Data!AE43,Data!AG43,Data!AI43,Data!AK43,Data!AM43,Data!AO43,Data!AQ43,Data!AS43,Data!AU43,Data!AW43,Data!AY43,Data!BA43,Data!BC43)</f>
        <v>246950</v>
      </c>
      <c r="N42" s="65">
        <f t="shared" si="0"/>
        <v>46100</v>
      </c>
      <c r="O42" s="65">
        <f t="shared" si="1"/>
        <v>592120</v>
      </c>
      <c r="P42" s="148">
        <f t="shared" si="2"/>
        <v>546020</v>
      </c>
    </row>
    <row r="43" spans="1:16" hidden="1" x14ac:dyDescent="0.25">
      <c r="A43" s="75" t="s">
        <v>46</v>
      </c>
      <c r="B43" s="62" t="s">
        <v>138</v>
      </c>
      <c r="C43" s="3">
        <v>1300</v>
      </c>
      <c r="D43" s="65">
        <f>SUMIFS(CAPEX!$Y$4:$Y$1301,CAPEX!$C$4:$C$1301,Analysis!$A43,CAPEX!$V$4:$V$1301,Analysis!D$6)</f>
        <v>11800</v>
      </c>
      <c r="E43" s="65">
        <f>SUMIFS(CAPEX!$AA$4:$AA$1301,CAPEX!$C$4:$C$1301,Analysis!$A43,CAPEX!$V$4:$V$1301,Analysis!D$6)</f>
        <v>327880</v>
      </c>
      <c r="F43" s="65">
        <f>SUM(Data!F44,Data!H44)</f>
        <v>42400</v>
      </c>
      <c r="G43" s="65">
        <f>SUM(Data!G44,Data!I44)</f>
        <v>0</v>
      </c>
      <c r="H43" s="65">
        <f>SUM(Data!J44,Data!L44,Data!N44)</f>
        <v>0</v>
      </c>
      <c r="I43" s="65">
        <f>SUM(Data!K44,Data!M44,Data!O44)</f>
        <v>191190</v>
      </c>
      <c r="J43" s="65">
        <f>SUM(Data!P44,Data!R44,Data!T44,Data!V44,Data!X44)</f>
        <v>0</v>
      </c>
      <c r="K43" s="65">
        <f>SUM(Data!Q44,Data!S44,Data!U44,Data!W44,Data!Y44)</f>
        <v>7360</v>
      </c>
      <c r="L43" s="65">
        <f>SUM(Data!Z44,Data!AB44,Data!AD44,Data!AF44,Data!AH44,Data!AJ44,Data!AL44,Data!AN44,Data!AP44,Data!AR44,Data!AT44,Data!AV44,Data!AX44,Data!AZ44,Data!BB44)</f>
        <v>0</v>
      </c>
      <c r="M43" s="65">
        <f>SUM(Data!AA44,Data!AC44,Data!AE44,Data!AG44,Data!AI44,Data!AK44,Data!AM44,Data!AO44,Data!AQ44,Data!AS44,Data!AU44,Data!AW44,Data!AY44,Data!BA44,Data!BC44)</f>
        <v>374440</v>
      </c>
      <c r="N43" s="65">
        <f t="shared" si="0"/>
        <v>54200</v>
      </c>
      <c r="O43" s="65">
        <f t="shared" si="1"/>
        <v>900870</v>
      </c>
      <c r="P43" s="148">
        <f t="shared" si="2"/>
        <v>846670</v>
      </c>
    </row>
    <row r="44" spans="1:16" hidden="1" x14ac:dyDescent="0.25">
      <c r="A44" s="75" t="s">
        <v>47</v>
      </c>
      <c r="B44" s="62" t="s">
        <v>138</v>
      </c>
      <c r="C44" s="3">
        <v>785</v>
      </c>
      <c r="D44" s="65">
        <f>SUMIFS(CAPEX!$Y$4:$Y$1301,CAPEX!$C$4:$C$1301,Analysis!$A44,CAPEX!$V$4:$V$1301,Analysis!D$6)</f>
        <v>12500</v>
      </c>
      <c r="E44" s="65">
        <f>SUMIFS(CAPEX!$AA$4:$AA$1301,CAPEX!$C$4:$C$1301,Analysis!$A44,CAPEX!$V$4:$V$1301,Analysis!D$6)</f>
        <v>149200</v>
      </c>
      <c r="F44" s="65">
        <f>SUM(Data!F45,Data!H45)</f>
        <v>45200</v>
      </c>
      <c r="G44" s="65">
        <f>SUM(Data!G45,Data!I45)</f>
        <v>0</v>
      </c>
      <c r="H44" s="65">
        <f>SUM(Data!J45,Data!L45,Data!N45)</f>
        <v>0</v>
      </c>
      <c r="I44" s="65">
        <f>SUM(Data!K45,Data!M45,Data!O45)</f>
        <v>117480</v>
      </c>
      <c r="J44" s="65">
        <f>SUM(Data!P45,Data!R45,Data!T45,Data!V45,Data!X45)</f>
        <v>0</v>
      </c>
      <c r="K44" s="65">
        <f>SUM(Data!Q45,Data!S45,Data!U45,Data!W45,Data!Y45)</f>
        <v>14020</v>
      </c>
      <c r="L44" s="65">
        <f>SUM(Data!Z45,Data!AB45,Data!AD45,Data!AF45,Data!AH45,Data!AJ45,Data!AL45,Data!AN45,Data!AP45,Data!AR45,Data!AT45,Data!AV45,Data!AX45,Data!AZ45,Data!BB45)</f>
        <v>0</v>
      </c>
      <c r="M44" s="65">
        <f>SUM(Data!AA45,Data!AC45,Data!AE45,Data!AG45,Data!AI45,Data!AK45,Data!AM45,Data!AO45,Data!AQ45,Data!AS45,Data!AU45,Data!AW45,Data!AY45,Data!BA45,Data!BC45)</f>
        <v>239740</v>
      </c>
      <c r="N44" s="65">
        <f t="shared" si="0"/>
        <v>57700</v>
      </c>
      <c r="O44" s="65">
        <f t="shared" si="1"/>
        <v>520440</v>
      </c>
      <c r="P44" s="148">
        <f t="shared" si="2"/>
        <v>462740</v>
      </c>
    </row>
    <row r="45" spans="1:16" x14ac:dyDescent="0.25">
      <c r="A45" s="75" t="s">
        <v>48</v>
      </c>
      <c r="B45" s="62" t="s">
        <v>140</v>
      </c>
      <c r="C45" s="3">
        <v>300</v>
      </c>
      <c r="D45" s="65">
        <f>SUMIFS(CAPEX!$Y$4:$Y$1301,CAPEX!$C$4:$C$1301,Analysis!$A45,CAPEX!$V$4:$V$1301,Analysis!D$6)</f>
        <v>5200</v>
      </c>
      <c r="E45" s="65">
        <f>SUMIFS(CAPEX!$AA$4:$AA$1301,CAPEX!$C$4:$C$1301,Analysis!$A45,CAPEX!$V$4:$V$1301,Analysis!D$6)</f>
        <v>72090</v>
      </c>
      <c r="F45" s="65">
        <f>SUM(Data!F46,Data!H46)</f>
        <v>18500</v>
      </c>
      <c r="G45" s="65">
        <f>SUM(Data!G46,Data!I46)</f>
        <v>12360</v>
      </c>
      <c r="H45" s="65">
        <f>SUM(Data!J46,Data!L46,Data!N46)</f>
        <v>0</v>
      </c>
      <c r="I45" s="65">
        <f>SUM(Data!K46,Data!M46,Data!O46)</f>
        <v>0</v>
      </c>
      <c r="J45" s="65">
        <f>SUM(Data!P46,Data!R46,Data!T46,Data!V46,Data!X46)</f>
        <v>0</v>
      </c>
      <c r="K45" s="65">
        <f>SUM(Data!Q46,Data!S46,Data!U46,Data!W46,Data!Y46)</f>
        <v>16390</v>
      </c>
      <c r="L45" s="65">
        <f>SUM(Data!Z46,Data!AB46,Data!AD46,Data!AF46,Data!AH46,Data!AJ46,Data!AL46,Data!AN46,Data!AP46,Data!AR46,Data!AT46,Data!AV46,Data!AX46,Data!AZ46,Data!BB46)</f>
        <v>0</v>
      </c>
      <c r="M45" s="65">
        <f>SUM(Data!AA46,Data!AC46,Data!AE46,Data!AG46,Data!AI46,Data!AK46,Data!AM46,Data!AO46,Data!AQ46,Data!AS46,Data!AU46,Data!AW46,Data!AY46,Data!BA46,Data!BC46)</f>
        <v>41110</v>
      </c>
      <c r="N45" s="65">
        <f t="shared" si="0"/>
        <v>23700</v>
      </c>
      <c r="O45" s="65">
        <f t="shared" si="1"/>
        <v>141950</v>
      </c>
      <c r="P45" s="148">
        <f t="shared" si="2"/>
        <v>118250</v>
      </c>
    </row>
    <row r="46" spans="1:16" x14ac:dyDescent="0.25">
      <c r="A46" s="75" t="s">
        <v>49</v>
      </c>
      <c r="B46" s="62" t="s">
        <v>140</v>
      </c>
      <c r="C46" s="3">
        <v>310</v>
      </c>
      <c r="D46" s="65">
        <f>SUMIFS(CAPEX!$Y$4:$Y$1301,CAPEX!$C$4:$C$1301,Analysis!$A46,CAPEX!$V$4:$V$1301,Analysis!D$6)</f>
        <v>5200</v>
      </c>
      <c r="E46" s="65">
        <f>SUMIFS(CAPEX!$AA$4:$AA$1301,CAPEX!$C$4:$C$1301,Analysis!$A46,CAPEX!$V$4:$V$1301,Analysis!D$6)</f>
        <v>27560</v>
      </c>
      <c r="F46" s="65">
        <f>SUM(Data!F47,Data!H47)</f>
        <v>18500</v>
      </c>
      <c r="G46" s="65">
        <f>SUM(Data!G47,Data!I47)</f>
        <v>0</v>
      </c>
      <c r="H46" s="65">
        <f>SUM(Data!J47,Data!L47,Data!N47)</f>
        <v>0</v>
      </c>
      <c r="I46" s="65">
        <f>SUM(Data!K47,Data!M47,Data!O47)</f>
        <v>0</v>
      </c>
      <c r="J46" s="65">
        <f>SUM(Data!P47,Data!R47,Data!T47,Data!V47,Data!X47)</f>
        <v>0</v>
      </c>
      <c r="K46" s="65">
        <f>SUM(Data!Q47,Data!S47,Data!U47,Data!W47,Data!Y47)</f>
        <v>46610</v>
      </c>
      <c r="L46" s="65">
        <f>SUM(Data!Z47,Data!AB47,Data!AD47,Data!AF47,Data!AH47,Data!AJ47,Data!AL47,Data!AN47,Data!AP47,Data!AR47,Data!AT47,Data!AV47,Data!AX47,Data!AZ47,Data!BB47)</f>
        <v>0</v>
      </c>
      <c r="M46" s="65">
        <f>SUM(Data!AA47,Data!AC47,Data!AE47,Data!AG47,Data!AI47,Data!AK47,Data!AM47,Data!AO47,Data!AQ47,Data!AS47,Data!AU47,Data!AW47,Data!AY47,Data!BA47,Data!BC47)</f>
        <v>50260</v>
      </c>
      <c r="N46" s="65">
        <f t="shared" si="0"/>
        <v>23700</v>
      </c>
      <c r="O46" s="65">
        <f t="shared" si="1"/>
        <v>124430</v>
      </c>
      <c r="P46" s="148">
        <f t="shared" si="2"/>
        <v>100730</v>
      </c>
    </row>
    <row r="47" spans="1:16" hidden="1" x14ac:dyDescent="0.25">
      <c r="A47" s="75" t="s">
        <v>50</v>
      </c>
      <c r="B47" s="62" t="s">
        <v>142</v>
      </c>
      <c r="C47" s="3">
        <v>400</v>
      </c>
      <c r="D47" s="65">
        <f>SUMIFS(CAPEX!$Y$4:$Y$1301,CAPEX!$C$4:$C$1301,Analysis!$A47,CAPEX!$V$4:$V$1301,Analysis!D$6)</f>
        <v>5200</v>
      </c>
      <c r="E47" s="65">
        <f>SUMIFS(CAPEX!$AA$4:$AA$1301,CAPEX!$C$4:$C$1301,Analysis!$A47,CAPEX!$V$4:$V$1301,Analysis!D$6)</f>
        <v>71860</v>
      </c>
      <c r="F47" s="65">
        <f>SUM(Data!F48,Data!H48)</f>
        <v>18500</v>
      </c>
      <c r="G47" s="65">
        <f>SUM(Data!G48,Data!I48)</f>
        <v>0</v>
      </c>
      <c r="H47" s="65">
        <f>SUM(Data!J48,Data!L48,Data!N48)</f>
        <v>0</v>
      </c>
      <c r="I47" s="65">
        <f>SUM(Data!K48,Data!M48,Data!O48)</f>
        <v>54120</v>
      </c>
      <c r="J47" s="65">
        <f>SUM(Data!P48,Data!R48,Data!T48,Data!V48,Data!X48)</f>
        <v>0</v>
      </c>
      <c r="K47" s="65">
        <f>SUM(Data!Q48,Data!S48,Data!U48,Data!W48,Data!Y48)</f>
        <v>12360</v>
      </c>
      <c r="L47" s="65">
        <f>SUM(Data!Z48,Data!AB48,Data!AD48,Data!AF48,Data!AH48,Data!AJ48,Data!AL48,Data!AN48,Data!AP48,Data!AR48,Data!AT48,Data!AV48,Data!AX48,Data!AZ48,Data!BB48)</f>
        <v>0</v>
      </c>
      <c r="M47" s="65">
        <f>SUM(Data!AA48,Data!AC48,Data!AE48,Data!AG48,Data!AI48,Data!AK48,Data!AM48,Data!AO48,Data!AQ48,Data!AS48,Data!AU48,Data!AW48,Data!AY48,Data!BA48,Data!BC48)</f>
        <v>71190</v>
      </c>
      <c r="N47" s="65">
        <f t="shared" si="0"/>
        <v>23700</v>
      </c>
      <c r="O47" s="65">
        <f t="shared" si="1"/>
        <v>209530</v>
      </c>
      <c r="P47" s="148">
        <f t="shared" si="2"/>
        <v>185830</v>
      </c>
    </row>
    <row r="48" spans="1:16" hidden="1" x14ac:dyDescent="0.25">
      <c r="A48" s="75" t="s">
        <v>51</v>
      </c>
      <c r="B48" s="62" t="s">
        <v>142</v>
      </c>
      <c r="C48" s="3">
        <v>640</v>
      </c>
      <c r="D48" s="65">
        <f>SUMIFS(CAPEX!$Y$4:$Y$1301,CAPEX!$C$4:$C$1301,Analysis!$A48,CAPEX!$V$4:$V$1301,Analysis!D$6)</f>
        <v>7500</v>
      </c>
      <c r="E48" s="65">
        <f>SUMIFS(CAPEX!$AA$4:$AA$1301,CAPEX!$C$4:$C$1301,Analysis!$A48,CAPEX!$V$4:$V$1301,Analysis!D$6)</f>
        <v>208090</v>
      </c>
      <c r="F48" s="65">
        <f>SUM(Data!F49,Data!H49)</f>
        <v>27000</v>
      </c>
      <c r="G48" s="65">
        <f>SUM(Data!G49,Data!I49)</f>
        <v>8480</v>
      </c>
      <c r="H48" s="65">
        <f>SUM(Data!J49,Data!L49,Data!N49)</f>
        <v>0</v>
      </c>
      <c r="I48" s="65">
        <f>SUM(Data!K49,Data!M49,Data!O49)</f>
        <v>97420</v>
      </c>
      <c r="J48" s="65">
        <f>SUM(Data!P49,Data!R49,Data!T49,Data!V49,Data!X49)</f>
        <v>0</v>
      </c>
      <c r="K48" s="65">
        <f>SUM(Data!Q49,Data!S49,Data!U49,Data!W49,Data!Y49)</f>
        <v>5900</v>
      </c>
      <c r="L48" s="65">
        <f>SUM(Data!Z49,Data!AB49,Data!AD49,Data!AF49,Data!AH49,Data!AJ49,Data!AL49,Data!AN49,Data!AP49,Data!AR49,Data!AT49,Data!AV49,Data!AX49,Data!AZ49,Data!BB49)</f>
        <v>0</v>
      </c>
      <c r="M48" s="65">
        <f>SUM(Data!AA49,Data!AC49,Data!AE49,Data!AG49,Data!AI49,Data!AK49,Data!AM49,Data!AO49,Data!AQ49,Data!AS49,Data!AU49,Data!AW49,Data!AY49,Data!BA49,Data!BC49)</f>
        <v>209220</v>
      </c>
      <c r="N48" s="65">
        <f t="shared" si="0"/>
        <v>34500</v>
      </c>
      <c r="O48" s="65">
        <f t="shared" si="1"/>
        <v>529110</v>
      </c>
      <c r="P48" s="148">
        <f t="shared" si="2"/>
        <v>494610</v>
      </c>
    </row>
    <row r="49" spans="1:16" hidden="1" x14ac:dyDescent="0.25">
      <c r="A49" s="75" t="s">
        <v>52</v>
      </c>
      <c r="B49" s="62" t="s">
        <v>142</v>
      </c>
      <c r="C49" s="3">
        <v>720</v>
      </c>
      <c r="D49" s="65">
        <f>SUMIFS(CAPEX!$Y$4:$Y$1301,CAPEX!$C$4:$C$1301,Analysis!$A49,CAPEX!$V$4:$V$1301,Analysis!D$6)</f>
        <v>8500</v>
      </c>
      <c r="E49" s="65">
        <f>SUMIFS(CAPEX!$AA$4:$AA$1301,CAPEX!$C$4:$C$1301,Analysis!$A49,CAPEX!$V$4:$V$1301,Analysis!D$6)</f>
        <v>210030</v>
      </c>
      <c r="F49" s="65">
        <f>SUM(Data!F50,Data!H50)</f>
        <v>30500</v>
      </c>
      <c r="G49" s="65">
        <f>SUM(Data!G50,Data!I50)</f>
        <v>8480</v>
      </c>
      <c r="H49" s="65">
        <f>SUM(Data!J50,Data!L50,Data!N50)</f>
        <v>0</v>
      </c>
      <c r="I49" s="65">
        <f>SUM(Data!K50,Data!M50,Data!O50)</f>
        <v>97420</v>
      </c>
      <c r="J49" s="65">
        <f>SUM(Data!P50,Data!R50,Data!T50,Data!V50,Data!X50)</f>
        <v>0</v>
      </c>
      <c r="K49" s="65">
        <f>SUM(Data!Q50,Data!S50,Data!U50,Data!W50,Data!Y50)</f>
        <v>5900</v>
      </c>
      <c r="L49" s="65">
        <f>SUM(Data!Z50,Data!AB50,Data!AD50,Data!AF50,Data!AH50,Data!AJ50,Data!AL50,Data!AN50,Data!AP50,Data!AR50,Data!AT50,Data!AV50,Data!AX50,Data!AZ50,Data!BB50)</f>
        <v>0</v>
      </c>
      <c r="M49" s="65">
        <f>SUM(Data!AA50,Data!AC50,Data!AE50,Data!AG50,Data!AI50,Data!AK50,Data!AM50,Data!AO50,Data!AQ50,Data!AS50,Data!AU50,Data!AW50,Data!AY50,Data!BA50,Data!BC50)</f>
        <v>209220</v>
      </c>
      <c r="N49" s="65">
        <f t="shared" si="0"/>
        <v>39000</v>
      </c>
      <c r="O49" s="65">
        <f t="shared" si="1"/>
        <v>531050</v>
      </c>
      <c r="P49" s="148">
        <f t="shared" si="2"/>
        <v>492050</v>
      </c>
    </row>
    <row r="50" spans="1:16" hidden="1" x14ac:dyDescent="0.25">
      <c r="A50" s="75" t="s">
        <v>53</v>
      </c>
      <c r="B50" s="62" t="s">
        <v>142</v>
      </c>
      <c r="C50" s="3">
        <v>432</v>
      </c>
      <c r="D50" s="65">
        <f>SUMIFS(CAPEX!$Y$4:$Y$1301,CAPEX!$C$4:$C$1301,Analysis!$A50,CAPEX!$V$4:$V$1301,Analysis!D$6)</f>
        <v>5200</v>
      </c>
      <c r="E50" s="65">
        <f>SUMIFS(CAPEX!$AA$4:$AA$1301,CAPEX!$C$4:$C$1301,Analysis!$A50,CAPEX!$V$4:$V$1301,Analysis!D$6)</f>
        <v>111720</v>
      </c>
      <c r="F50" s="65">
        <f>SUM(Data!F51,Data!H51)</f>
        <v>18500</v>
      </c>
      <c r="G50" s="65">
        <f>SUM(Data!G51,Data!I51)</f>
        <v>5090</v>
      </c>
      <c r="H50" s="65">
        <f>SUM(Data!J51,Data!L51,Data!N51)</f>
        <v>0</v>
      </c>
      <c r="I50" s="65">
        <f>SUM(Data!K51,Data!M51,Data!O51)</f>
        <v>59530</v>
      </c>
      <c r="J50" s="65">
        <f>SUM(Data!P51,Data!R51,Data!T51,Data!V51,Data!X51)</f>
        <v>0</v>
      </c>
      <c r="K50" s="65">
        <f>SUM(Data!Q51,Data!S51,Data!U51,Data!W51,Data!Y51)</f>
        <v>3680</v>
      </c>
      <c r="L50" s="65">
        <f>SUM(Data!Z51,Data!AB51,Data!AD51,Data!AF51,Data!AH51,Data!AJ51,Data!AL51,Data!AN51,Data!AP51,Data!AR51,Data!AT51,Data!AV51,Data!AX51,Data!AZ51,Data!BB51)</f>
        <v>0</v>
      </c>
      <c r="M50" s="65">
        <f>SUM(Data!AA51,Data!AC51,Data!AE51,Data!AG51,Data!AI51,Data!AK51,Data!AM51,Data!AO51,Data!AQ51,Data!AS51,Data!AU51,Data!AW51,Data!AY51,Data!BA51,Data!BC51)</f>
        <v>127830</v>
      </c>
      <c r="N50" s="65">
        <f t="shared" si="0"/>
        <v>23700</v>
      </c>
      <c r="O50" s="65">
        <f t="shared" si="1"/>
        <v>307850</v>
      </c>
      <c r="P50" s="148">
        <f t="shared" si="2"/>
        <v>284150</v>
      </c>
    </row>
    <row r="51" spans="1:16" x14ac:dyDescent="0.25">
      <c r="A51" s="75" t="s">
        <v>54</v>
      </c>
      <c r="B51" s="62" t="s">
        <v>140</v>
      </c>
      <c r="C51" s="3">
        <v>432</v>
      </c>
      <c r="D51" s="65">
        <f>SUMIFS(CAPEX!$Y$4:$Y$1301,CAPEX!$C$4:$C$1301,Analysis!$A51,CAPEX!$V$4:$V$1301,Analysis!D$6)</f>
        <v>5200</v>
      </c>
      <c r="E51" s="65">
        <f>SUMIFS(CAPEX!$AA$4:$AA$1301,CAPEX!$C$4:$C$1301,Analysis!$A51,CAPEX!$V$4:$V$1301,Analysis!D$6)</f>
        <v>71210</v>
      </c>
      <c r="F51" s="65">
        <f>SUM(Data!F52,Data!H52)</f>
        <v>18500</v>
      </c>
      <c r="G51" s="65">
        <f>SUM(Data!G52,Data!I52)</f>
        <v>5090</v>
      </c>
      <c r="H51" s="65">
        <f>SUM(Data!J52,Data!L52,Data!N52)</f>
        <v>0</v>
      </c>
      <c r="I51" s="65">
        <f>SUM(Data!K52,Data!M52,Data!O52)</f>
        <v>59530</v>
      </c>
      <c r="J51" s="65">
        <f>SUM(Data!P52,Data!R52,Data!T52,Data!V52,Data!X52)</f>
        <v>0</v>
      </c>
      <c r="K51" s="65">
        <f>SUM(Data!Q52,Data!S52,Data!U52,Data!W52,Data!Y52)</f>
        <v>3840</v>
      </c>
      <c r="L51" s="65">
        <f>SUM(Data!Z52,Data!AB52,Data!AD52,Data!AF52,Data!AH52,Data!AJ52,Data!AL52,Data!AN52,Data!AP52,Data!AR52,Data!AT52,Data!AV52,Data!AX52,Data!AZ52,Data!BB52)</f>
        <v>0</v>
      </c>
      <c r="M51" s="65">
        <f>SUM(Data!AA52,Data!AC52,Data!AE52,Data!AG52,Data!AI52,Data!AK52,Data!AM52,Data!AO52,Data!AQ52,Data!AS52,Data!AU52,Data!AW52,Data!AY52,Data!BA52,Data!BC52)</f>
        <v>127990</v>
      </c>
      <c r="N51" s="65">
        <f t="shared" si="0"/>
        <v>23700</v>
      </c>
      <c r="O51" s="65">
        <f t="shared" si="1"/>
        <v>267660</v>
      </c>
      <c r="P51" s="148">
        <f t="shared" si="2"/>
        <v>243960</v>
      </c>
    </row>
    <row r="52" spans="1:16" hidden="1" x14ac:dyDescent="0.25">
      <c r="A52" s="75" t="s">
        <v>55</v>
      </c>
      <c r="B52" s="62" t="s">
        <v>138</v>
      </c>
      <c r="C52" s="3">
        <v>594</v>
      </c>
      <c r="D52" s="65">
        <f>SUMIFS(CAPEX!$Y$4:$Y$1301,CAPEX!$C$4:$C$1301,Analysis!$A52,CAPEX!$V$4:$V$1301,Analysis!D$6)</f>
        <v>7100</v>
      </c>
      <c r="E52" s="65">
        <f>SUMIFS(CAPEX!$AA$4:$AA$1301,CAPEX!$C$4:$C$1301,Analysis!$A52,CAPEX!$V$4:$V$1301,Analysis!D$6)</f>
        <v>100290</v>
      </c>
      <c r="F52" s="65">
        <f>SUM(Data!F53,Data!H53)</f>
        <v>25400</v>
      </c>
      <c r="G52" s="65">
        <f>SUM(Data!G53,Data!I53)</f>
        <v>0</v>
      </c>
      <c r="H52" s="65">
        <f>SUM(Data!J53,Data!L53,Data!N53)</f>
        <v>0</v>
      </c>
      <c r="I52" s="65">
        <f>SUM(Data!K53,Data!M53,Data!O53)</f>
        <v>88170</v>
      </c>
      <c r="J52" s="65">
        <f>SUM(Data!P53,Data!R53,Data!T53,Data!V53,Data!X53)</f>
        <v>0</v>
      </c>
      <c r="K52" s="65">
        <f>SUM(Data!Q53,Data!S53,Data!U53,Data!W53,Data!Y53)</f>
        <v>4720</v>
      </c>
      <c r="L52" s="65">
        <f>SUM(Data!Z53,Data!AB53,Data!AD53,Data!AF53,Data!AH53,Data!AJ53,Data!AL53,Data!AN53,Data!AP53,Data!AR53,Data!AT53,Data!AV53,Data!AX53,Data!AZ53,Data!BB53)</f>
        <v>0</v>
      </c>
      <c r="M52" s="65">
        <f>SUM(Data!AA53,Data!AC53,Data!AE53,Data!AG53,Data!AI53,Data!AK53,Data!AM53,Data!AO53,Data!AQ53,Data!AS53,Data!AU53,Data!AW53,Data!AY53,Data!BA53,Data!BC53)</f>
        <v>174070</v>
      </c>
      <c r="N52" s="65">
        <f t="shared" si="0"/>
        <v>32500</v>
      </c>
      <c r="O52" s="65">
        <f t="shared" si="1"/>
        <v>367250</v>
      </c>
      <c r="P52" s="148">
        <f t="shared" si="2"/>
        <v>334750</v>
      </c>
    </row>
    <row r="53" spans="1:16" hidden="1" x14ac:dyDescent="0.25">
      <c r="A53" s="75" t="s">
        <v>56</v>
      </c>
      <c r="B53" s="62" t="s">
        <v>142</v>
      </c>
      <c r="C53" s="3">
        <v>780</v>
      </c>
      <c r="D53" s="65">
        <f>SUMIFS(CAPEX!$Y$4:$Y$1301,CAPEX!$C$4:$C$1301,Analysis!$A53,CAPEX!$V$4:$V$1301,Analysis!D$6)</f>
        <v>6100</v>
      </c>
      <c r="E53" s="65">
        <f>SUMIFS(CAPEX!$AA$4:$AA$1301,CAPEX!$C$4:$C$1301,Analysis!$A53,CAPEX!$V$4:$V$1301,Analysis!D$6)</f>
        <v>144050</v>
      </c>
      <c r="F53" s="65">
        <f>SUM(Data!F54,Data!H54)</f>
        <v>9600</v>
      </c>
      <c r="G53" s="65">
        <f>SUM(Data!G54,Data!I54)</f>
        <v>0</v>
      </c>
      <c r="H53" s="65">
        <f>SUM(Data!J54,Data!L54,Data!N54)</f>
        <v>0</v>
      </c>
      <c r="I53" s="65">
        <f>SUM(Data!K54,Data!M54,Data!O54)</f>
        <v>114710</v>
      </c>
      <c r="J53" s="65">
        <f>SUM(Data!P54,Data!R54,Data!T54,Data!V54,Data!X54)</f>
        <v>0</v>
      </c>
      <c r="K53" s="65">
        <f>SUM(Data!Q54,Data!S54,Data!U54,Data!W54,Data!Y54)</f>
        <v>15360</v>
      </c>
      <c r="L53" s="65">
        <f>SUM(Data!Z54,Data!AB54,Data!AD54,Data!AF54,Data!AH54,Data!AJ54,Data!AL54,Data!AN54,Data!AP54,Data!AR54,Data!AT54,Data!AV54,Data!AX54,Data!AZ54,Data!BB54)</f>
        <v>0</v>
      </c>
      <c r="M53" s="65">
        <f>SUM(Data!AA54,Data!AC54,Data!AE54,Data!AG54,Data!AI54,Data!AK54,Data!AM54,Data!AO54,Data!AQ54,Data!AS54,Data!AU54,Data!AW54,Data!AY54,Data!BA54,Data!BC54)</f>
        <v>235600</v>
      </c>
      <c r="N53" s="65">
        <f t="shared" si="0"/>
        <v>15700</v>
      </c>
      <c r="O53" s="65">
        <f t="shared" si="1"/>
        <v>509720</v>
      </c>
      <c r="P53" s="148">
        <f t="shared" si="2"/>
        <v>494020</v>
      </c>
    </row>
    <row r="54" spans="1:16" hidden="1" x14ac:dyDescent="0.25">
      <c r="A54" s="75" t="s">
        <v>57</v>
      </c>
      <c r="B54" s="62" t="s">
        <v>142</v>
      </c>
      <c r="C54" s="3">
        <v>630</v>
      </c>
      <c r="D54" s="65">
        <f>SUMIFS(CAPEX!$Y$4:$Y$1301,CAPEX!$C$4:$C$1301,Analysis!$A54,CAPEX!$V$4:$V$1301,Analysis!D$6)</f>
        <v>22000</v>
      </c>
      <c r="E54" s="65">
        <f>SUMIFS(CAPEX!$AA$4:$AA$1301,CAPEX!$C$4:$C$1301,Analysis!$A54,CAPEX!$V$4:$V$1301,Analysis!D$6)</f>
        <v>163240</v>
      </c>
      <c r="F54" s="65">
        <f>SUM(Data!F55,Data!H55)</f>
        <v>34700</v>
      </c>
      <c r="G54" s="65">
        <f>SUM(Data!G55,Data!I55)</f>
        <v>9530</v>
      </c>
      <c r="H54" s="65">
        <f>SUM(Data!J55,Data!L55,Data!N55)</f>
        <v>0</v>
      </c>
      <c r="I54" s="65">
        <f>SUM(Data!K55,Data!M55,Data!O55)</f>
        <v>0</v>
      </c>
      <c r="J54" s="65">
        <f>SUM(Data!P55,Data!R55,Data!T55,Data!V55,Data!X55)</f>
        <v>0</v>
      </c>
      <c r="K54" s="65">
        <f>SUM(Data!Q55,Data!S55,Data!U55,Data!W55,Data!Y55)</f>
        <v>129050</v>
      </c>
      <c r="L54" s="65">
        <f>SUM(Data!Z55,Data!AB55,Data!AD55,Data!AF55,Data!AH55,Data!AJ55,Data!AL55,Data!AN55,Data!AP55,Data!AR55,Data!AT55,Data!AV55,Data!AX55,Data!AZ55,Data!BB55)</f>
        <v>0</v>
      </c>
      <c r="M54" s="65">
        <f>SUM(Data!AA55,Data!AC55,Data!AE55,Data!AG55,Data!AI55,Data!AK55,Data!AM55,Data!AO55,Data!AQ55,Data!AS55,Data!AU55,Data!AW55,Data!AY55,Data!BA55,Data!BC55)</f>
        <v>126660</v>
      </c>
      <c r="N54" s="65">
        <f t="shared" si="0"/>
        <v>56700</v>
      </c>
      <c r="O54" s="65">
        <f t="shared" si="1"/>
        <v>428480</v>
      </c>
      <c r="P54" s="148">
        <f t="shared" si="2"/>
        <v>371780</v>
      </c>
    </row>
    <row r="55" spans="1:16" hidden="1" x14ac:dyDescent="0.25">
      <c r="A55" s="75" t="s">
        <v>58</v>
      </c>
      <c r="B55" s="62" t="s">
        <v>142</v>
      </c>
      <c r="C55" s="3">
        <v>575</v>
      </c>
      <c r="D55" s="65">
        <f>SUMIFS(CAPEX!$Y$4:$Y$1301,CAPEX!$C$4:$C$1301,Analysis!$A55,CAPEX!$V$4:$V$1301,Analysis!D$6)</f>
        <v>6800</v>
      </c>
      <c r="E55" s="65">
        <f>SUMIFS(CAPEX!$AA$4:$AA$1301,CAPEX!$C$4:$C$1301,Analysis!$A55,CAPEX!$V$4:$V$1301,Analysis!D$6)</f>
        <v>100590</v>
      </c>
      <c r="F55" s="65">
        <f>SUM(Data!F56,Data!H56)</f>
        <v>24500</v>
      </c>
      <c r="G55" s="65">
        <f>SUM(Data!G56,Data!I56)</f>
        <v>6770</v>
      </c>
      <c r="H55" s="65">
        <f>SUM(Data!J56,Data!L56,Data!N56)</f>
        <v>0</v>
      </c>
      <c r="I55" s="65">
        <f>SUM(Data!K56,Data!M56,Data!O56)</f>
        <v>78480</v>
      </c>
      <c r="J55" s="65">
        <f>SUM(Data!P56,Data!R56,Data!T56,Data!V56,Data!X56)</f>
        <v>0</v>
      </c>
      <c r="K55" s="65">
        <f>SUM(Data!Q56,Data!S56,Data!U56,Data!W56,Data!Y56)</f>
        <v>13180</v>
      </c>
      <c r="L55" s="65">
        <f>SUM(Data!Z56,Data!AB56,Data!AD56,Data!AF56,Data!AH56,Data!AJ56,Data!AL56,Data!AN56,Data!AP56,Data!AR56,Data!AT56,Data!AV56,Data!AX56,Data!AZ56,Data!BB56)</f>
        <v>0</v>
      </c>
      <c r="M55" s="65">
        <f>SUM(Data!AA56,Data!AC56,Data!AE56,Data!AG56,Data!AI56,Data!AK56,Data!AM56,Data!AO56,Data!AQ56,Data!AS56,Data!AU56,Data!AW56,Data!AY56,Data!BA56,Data!BC56)</f>
        <v>168450</v>
      </c>
      <c r="N55" s="65">
        <f t="shared" si="0"/>
        <v>31300</v>
      </c>
      <c r="O55" s="65">
        <f t="shared" si="1"/>
        <v>367470</v>
      </c>
      <c r="P55" s="148">
        <f t="shared" si="2"/>
        <v>336170</v>
      </c>
    </row>
    <row r="56" spans="1:16" hidden="1" x14ac:dyDescent="0.25">
      <c r="A56" s="75" t="s">
        <v>59</v>
      </c>
      <c r="B56" s="62" t="s">
        <v>142</v>
      </c>
      <c r="C56" s="3">
        <v>953</v>
      </c>
      <c r="D56" s="65">
        <f>SUMIFS(CAPEX!$Y$4:$Y$1301,CAPEX!$C$4:$C$1301,Analysis!$A56,CAPEX!$V$4:$V$1301,Analysis!D$6)</f>
        <v>7500</v>
      </c>
      <c r="E56" s="65">
        <f>SUMIFS(CAPEX!$AA$4:$AA$1301,CAPEX!$C$4:$C$1301,Analysis!$A56,CAPEX!$V$4:$V$1301,Analysis!D$6)</f>
        <v>233080</v>
      </c>
      <c r="F56" s="65">
        <f>SUM(Data!F57,Data!H57)</f>
        <v>27000</v>
      </c>
      <c r="G56" s="65">
        <f>SUM(Data!G57,Data!I57)</f>
        <v>11220</v>
      </c>
      <c r="H56" s="65">
        <f>SUM(Data!J57,Data!L57,Data!N57)</f>
        <v>0</v>
      </c>
      <c r="I56" s="65">
        <f>SUM(Data!K57,Data!M57,Data!O57)</f>
        <v>194840</v>
      </c>
      <c r="J56" s="65">
        <f>SUM(Data!P57,Data!R57,Data!T57,Data!V57,Data!X57)</f>
        <v>0</v>
      </c>
      <c r="K56" s="65">
        <f>SUM(Data!Q57,Data!S57,Data!U57,Data!W57,Data!Y57)</f>
        <v>19120</v>
      </c>
      <c r="L56" s="65">
        <f>SUM(Data!Z57,Data!AB57,Data!AD57,Data!AF57,Data!AH57,Data!AJ57,Data!AL57,Data!AN57,Data!AP57,Data!AR57,Data!AT57,Data!AV57,Data!AX57,Data!AZ57,Data!BB57)</f>
        <v>0</v>
      </c>
      <c r="M56" s="65">
        <f>SUM(Data!AA57,Data!AC57,Data!AE57,Data!AG57,Data!AI57,Data!AK57,Data!AM57,Data!AO57,Data!AQ57,Data!AS57,Data!AU57,Data!AW57,Data!AY57,Data!BA57,Data!BC57)</f>
        <v>535880</v>
      </c>
      <c r="N56" s="65">
        <f t="shared" si="0"/>
        <v>34500</v>
      </c>
      <c r="O56" s="65">
        <f t="shared" si="1"/>
        <v>994140</v>
      </c>
      <c r="P56" s="148">
        <f t="shared" si="2"/>
        <v>959640</v>
      </c>
    </row>
    <row r="57" spans="1:16" hidden="1" x14ac:dyDescent="0.25">
      <c r="A57" s="75" t="s">
        <v>60</v>
      </c>
      <c r="B57" s="62" t="s">
        <v>138</v>
      </c>
      <c r="C57" s="3">
        <v>1265</v>
      </c>
      <c r="D57" s="65">
        <f>SUMIFS(CAPEX!$Y$4:$Y$1301,CAPEX!$C$4:$C$1301,Analysis!$A57,CAPEX!$V$4:$V$1301,Analysis!D$6)</f>
        <v>12100</v>
      </c>
      <c r="E57" s="65">
        <f>SUMIFS(CAPEX!$AA$4:$AA$1301,CAPEX!$C$4:$C$1301,Analysis!$A57,CAPEX!$V$4:$V$1301,Analysis!D$6)</f>
        <v>232170</v>
      </c>
      <c r="F57" s="65">
        <f>SUM(Data!F58,Data!H58)</f>
        <v>43500</v>
      </c>
      <c r="G57" s="65">
        <f>SUM(Data!G58,Data!I58)</f>
        <v>0</v>
      </c>
      <c r="H57" s="65">
        <f>SUM(Data!J58,Data!L58,Data!N58)</f>
        <v>0</v>
      </c>
      <c r="I57" s="65">
        <f>SUM(Data!K58,Data!M58,Data!O58)</f>
        <v>188070</v>
      </c>
      <c r="J57" s="65">
        <f>SUM(Data!P58,Data!R58,Data!T58,Data!V58,Data!X58)</f>
        <v>0</v>
      </c>
      <c r="K57" s="65">
        <f>SUM(Data!Q58,Data!S58,Data!U58,Data!W58,Data!Y58)</f>
        <v>19420</v>
      </c>
      <c r="L57" s="65">
        <f>SUM(Data!Z58,Data!AB58,Data!AD58,Data!AF58,Data!AH58,Data!AJ58,Data!AL58,Data!AN58,Data!AP58,Data!AR58,Data!AT58,Data!AV58,Data!AX58,Data!AZ58,Data!BB58)</f>
        <v>0</v>
      </c>
      <c r="M57" s="65">
        <f>SUM(Data!AA58,Data!AC58,Data!AE58,Data!AG58,Data!AI58,Data!AK58,Data!AM58,Data!AO58,Data!AQ58,Data!AS58,Data!AU58,Data!AW58,Data!AY58,Data!BA58,Data!BC58)</f>
        <v>380670</v>
      </c>
      <c r="N57" s="65">
        <f t="shared" si="0"/>
        <v>55600</v>
      </c>
      <c r="O57" s="65">
        <f t="shared" si="1"/>
        <v>820330</v>
      </c>
      <c r="P57" s="148">
        <f t="shared" si="2"/>
        <v>764730</v>
      </c>
    </row>
    <row r="58" spans="1:16" hidden="1" x14ac:dyDescent="0.25">
      <c r="A58" s="75" t="s">
        <v>61</v>
      </c>
      <c r="B58" s="62" t="s">
        <v>440</v>
      </c>
      <c r="C58" s="3">
        <v>350</v>
      </c>
      <c r="D58" s="65">
        <f>SUMIFS(CAPEX!$Y$4:$Y$1301,CAPEX!$C$4:$C$1301,Analysis!$A58,CAPEX!$V$4:$V$1301,Analysis!D$6)</f>
        <v>0</v>
      </c>
      <c r="E58" s="65">
        <f>SUMIFS(CAPEX!$AA$4:$AA$1301,CAPEX!$C$4:$C$1301,Analysis!$A58,CAPEX!$V$4:$V$1301,Analysis!D$6)</f>
        <v>0</v>
      </c>
      <c r="F58" s="65">
        <f>SUM(Data!F59,Data!H59)</f>
        <v>8900</v>
      </c>
      <c r="G58" s="65">
        <f>SUM(Data!G59,Data!I59)</f>
        <v>43620</v>
      </c>
      <c r="H58" s="65">
        <f>SUM(Data!J59,Data!L59,Data!N59)</f>
        <v>0</v>
      </c>
      <c r="I58" s="65">
        <f>SUM(Data!K59,Data!M59,Data!O59)</f>
        <v>0</v>
      </c>
      <c r="J58" s="65">
        <f>SUM(Data!P59,Data!R59,Data!T59,Data!V59,Data!X59)</f>
        <v>0</v>
      </c>
      <c r="K58" s="65">
        <f>SUM(Data!Q59,Data!S59,Data!U59,Data!W59,Data!Y59)</f>
        <v>0</v>
      </c>
      <c r="L58" s="65">
        <f>SUM(Data!Z59,Data!AB59,Data!AD59,Data!AF59,Data!AH59,Data!AJ59,Data!AL59,Data!AN59,Data!AP59,Data!AR59,Data!AT59,Data!AV59,Data!AX59,Data!AZ59,Data!BB59)</f>
        <v>0</v>
      </c>
      <c r="M58" s="65">
        <f>SUM(Data!AA59,Data!AC59,Data!AE59,Data!AG59,Data!AI59,Data!AK59,Data!AM59,Data!AO59,Data!AQ59,Data!AS59,Data!AU59,Data!AW59,Data!AY59,Data!BA59,Data!BC59)</f>
        <v>0</v>
      </c>
      <c r="N58" s="65">
        <f t="shared" si="0"/>
        <v>8900</v>
      </c>
      <c r="O58" s="65">
        <f t="shared" si="1"/>
        <v>43620</v>
      </c>
      <c r="P58" s="148">
        <f t="shared" si="2"/>
        <v>34720</v>
      </c>
    </row>
    <row r="59" spans="1:16" hidden="1" x14ac:dyDescent="0.25">
      <c r="A59" s="75" t="s">
        <v>62</v>
      </c>
      <c r="B59" s="62" t="s">
        <v>138</v>
      </c>
      <c r="C59" s="3">
        <v>225</v>
      </c>
      <c r="D59" s="65">
        <f>SUMIFS(CAPEX!$Y$4:$Y$1301,CAPEX!$C$4:$C$1301,Analysis!$A59,CAPEX!$V$4:$V$1301,Analysis!D$6)</f>
        <v>0</v>
      </c>
      <c r="E59" s="65">
        <f>SUMIFS(CAPEX!$AA$4:$AA$1301,CAPEX!$C$4:$C$1301,Analysis!$A59,CAPEX!$V$4:$V$1301,Analysis!D$6)</f>
        <v>31230</v>
      </c>
      <c r="F59" s="65">
        <f>SUM(Data!F60,Data!H60)</f>
        <v>0</v>
      </c>
      <c r="G59" s="65">
        <f>SUM(Data!G60,Data!I60)</f>
        <v>0</v>
      </c>
      <c r="H59" s="65">
        <f>SUM(Data!J60,Data!L60,Data!N60)</f>
        <v>0</v>
      </c>
      <c r="I59" s="65">
        <f>SUM(Data!K60,Data!M60,Data!O60)</f>
        <v>0</v>
      </c>
      <c r="J59" s="65">
        <f>SUM(Data!P60,Data!R60,Data!T60,Data!V60,Data!X60)</f>
        <v>0</v>
      </c>
      <c r="K59" s="65">
        <f>SUM(Data!Q60,Data!S60,Data!U60,Data!W60,Data!Y60)</f>
        <v>0</v>
      </c>
      <c r="L59" s="65">
        <f>SUM(Data!Z60,Data!AB60,Data!AD60,Data!AF60,Data!AH60,Data!AJ60,Data!AL60,Data!AN60,Data!AP60,Data!AR60,Data!AT60,Data!AV60,Data!AX60,Data!AZ60,Data!BB60)</f>
        <v>0</v>
      </c>
      <c r="M59" s="65">
        <f>SUM(Data!AA60,Data!AC60,Data!AE60,Data!AG60,Data!AI60,Data!AK60,Data!AM60,Data!AO60,Data!AQ60,Data!AS60,Data!AU60,Data!AW60,Data!AY60,Data!BA60,Data!BC60)</f>
        <v>0</v>
      </c>
      <c r="N59" s="65">
        <f t="shared" si="0"/>
        <v>0</v>
      </c>
      <c r="O59" s="65">
        <f t="shared" si="1"/>
        <v>31230</v>
      </c>
      <c r="P59" s="148">
        <f t="shared" si="2"/>
        <v>31230</v>
      </c>
    </row>
    <row r="60" spans="1:16" x14ac:dyDescent="0.25">
      <c r="A60" s="75" t="s">
        <v>63</v>
      </c>
      <c r="B60" s="62" t="s">
        <v>140</v>
      </c>
      <c r="C60" s="3">
        <v>300</v>
      </c>
      <c r="D60" s="65">
        <f>SUMIFS(CAPEX!$Y$4:$Y$1301,CAPEX!$C$4:$C$1301,Analysis!$A60,CAPEX!$V$4:$V$1301,Analysis!D$6)</f>
        <v>0</v>
      </c>
      <c r="E60" s="65">
        <f>SUMIFS(CAPEX!$AA$4:$AA$1301,CAPEX!$C$4:$C$1301,Analysis!$A60,CAPEX!$V$4:$V$1301,Analysis!D$6)</f>
        <v>37400</v>
      </c>
      <c r="F60" s="65">
        <f>SUM(Data!F61,Data!H61)</f>
        <v>0</v>
      </c>
      <c r="G60" s="65">
        <f>SUM(Data!G61,Data!I61)</f>
        <v>0</v>
      </c>
      <c r="H60" s="65">
        <f>SUM(Data!J61,Data!L61,Data!N61)</f>
        <v>0</v>
      </c>
      <c r="I60" s="65">
        <f>SUM(Data!K61,Data!M61,Data!O61)</f>
        <v>0</v>
      </c>
      <c r="J60" s="65">
        <f>SUM(Data!P61,Data!R61,Data!T61,Data!V61,Data!X61)</f>
        <v>0</v>
      </c>
      <c r="K60" s="65">
        <f>SUM(Data!Q61,Data!S61,Data!U61,Data!W61,Data!Y61)</f>
        <v>0</v>
      </c>
      <c r="L60" s="65">
        <f>SUM(Data!Z61,Data!AB61,Data!AD61,Data!AF61,Data!AH61,Data!AJ61,Data!AL61,Data!AN61,Data!AP61,Data!AR61,Data!AT61,Data!AV61,Data!AX61,Data!AZ61,Data!BB61)</f>
        <v>0</v>
      </c>
      <c r="M60" s="65">
        <f>SUM(Data!AA61,Data!AC61,Data!AE61,Data!AG61,Data!AI61,Data!AK61,Data!AM61,Data!AO61,Data!AQ61,Data!AS61,Data!AU61,Data!AW61,Data!AY61,Data!BA61,Data!BC61)</f>
        <v>0</v>
      </c>
      <c r="N60" s="65">
        <f t="shared" si="0"/>
        <v>0</v>
      </c>
      <c r="O60" s="65">
        <f t="shared" si="1"/>
        <v>37400</v>
      </c>
      <c r="P60" s="148">
        <f t="shared" si="2"/>
        <v>37400</v>
      </c>
    </row>
    <row r="61" spans="1:16" x14ac:dyDescent="0.25">
      <c r="A61" s="75" t="s">
        <v>64</v>
      </c>
      <c r="B61" s="62" t="s">
        <v>140</v>
      </c>
      <c r="C61" s="3">
        <v>2610</v>
      </c>
      <c r="D61" s="65">
        <f>SUMIFS(CAPEX!$Y$4:$Y$1301,CAPEX!$C$4:$C$1301,Analysis!$A61,CAPEX!$V$4:$V$1301,Analysis!D$6)</f>
        <v>855570</v>
      </c>
      <c r="E61" s="65">
        <f>SUMIFS(CAPEX!$AA$4:$AA$1301,CAPEX!$C$4:$C$1301,Analysis!$A61,CAPEX!$V$4:$V$1301,Analysis!D$6)</f>
        <v>645320</v>
      </c>
      <c r="F61" s="65">
        <f>SUM(Data!F62,Data!H62)</f>
        <v>0</v>
      </c>
      <c r="G61" s="65">
        <f>SUM(Data!G62,Data!I62)</f>
        <v>0</v>
      </c>
      <c r="H61" s="65">
        <f>SUM(Data!J62,Data!L62,Data!N62)</f>
        <v>0</v>
      </c>
      <c r="I61" s="65">
        <f>SUM(Data!K62,Data!M62,Data!O62)</f>
        <v>156870</v>
      </c>
      <c r="J61" s="65">
        <f>SUM(Data!P62,Data!R62,Data!T62,Data!V62,Data!X62)</f>
        <v>0</v>
      </c>
      <c r="K61" s="65">
        <f>SUM(Data!Q62,Data!S62,Data!U62,Data!W62,Data!Y62)</f>
        <v>6180</v>
      </c>
      <c r="L61" s="65">
        <f>SUM(Data!Z62,Data!AB62,Data!AD62,Data!AF62,Data!AH62,Data!AJ62,Data!AL62,Data!AN62,Data!AP62,Data!AR62,Data!AT62,Data!AV62,Data!AX62,Data!AZ62,Data!BB62)</f>
        <v>572020</v>
      </c>
      <c r="M61" s="65">
        <f>SUM(Data!AA62,Data!AC62,Data!AE62,Data!AG62,Data!AI62,Data!AK62,Data!AM62,Data!AO62,Data!AQ62,Data!AS62,Data!AU62,Data!AW62,Data!AY62,Data!BA62,Data!BC62)</f>
        <v>207490</v>
      </c>
      <c r="N61" s="65">
        <f t="shared" si="0"/>
        <v>1427590</v>
      </c>
      <c r="O61" s="65">
        <f t="shared" si="1"/>
        <v>1015860</v>
      </c>
      <c r="P61" s="148">
        <f t="shared" si="2"/>
        <v>-411730</v>
      </c>
    </row>
    <row r="62" spans="1:16" hidden="1" x14ac:dyDescent="0.25">
      <c r="A62" s="75" t="s">
        <v>65</v>
      </c>
      <c r="B62" s="62" t="s">
        <v>141</v>
      </c>
      <c r="C62" s="3">
        <v>16000</v>
      </c>
      <c r="D62" s="65">
        <f>SUMIFS(CAPEX!$Y$4:$Y$1301,CAPEX!$C$4:$C$1301,Analysis!$A62,CAPEX!$V$4:$V$1301,Analysis!D$6)</f>
        <v>935300</v>
      </c>
      <c r="E62" s="65">
        <f>SUMIFS(CAPEX!$AA$4:$AA$1301,CAPEX!$C$4:$C$1301,Analysis!$A62,CAPEX!$V$4:$V$1301,Analysis!D$6)</f>
        <v>784280</v>
      </c>
      <c r="F62" s="65">
        <f>SUM(Data!F63,Data!H63)</f>
        <v>744500</v>
      </c>
      <c r="G62" s="65">
        <f>SUM(Data!G63,Data!I63)</f>
        <v>0</v>
      </c>
      <c r="H62" s="65">
        <f>SUM(Data!J63,Data!L63,Data!N63)</f>
        <v>0</v>
      </c>
      <c r="I62" s="65">
        <f>SUM(Data!K63,Data!M63,Data!O63)</f>
        <v>0</v>
      </c>
      <c r="J62" s="65">
        <f>SUM(Data!P63,Data!R63,Data!T63,Data!V63,Data!X63)</f>
        <v>0</v>
      </c>
      <c r="K62" s="65">
        <f>SUM(Data!Q63,Data!S63,Data!U63,Data!W63,Data!Y63)</f>
        <v>67300</v>
      </c>
      <c r="L62" s="65">
        <f>SUM(Data!Z63,Data!AB63,Data!AD63,Data!AF63,Data!AH63,Data!AJ63,Data!AL63,Data!AN63,Data!AP63,Data!AR63,Data!AT63,Data!AV63,Data!AX63,Data!AZ63,Data!BB63)</f>
        <v>49840</v>
      </c>
      <c r="M62" s="65">
        <f>SUM(Data!AA63,Data!AC63,Data!AE63,Data!AG63,Data!AI63,Data!AK63,Data!AM63,Data!AO63,Data!AQ63,Data!AS63,Data!AU63,Data!AW63,Data!AY63,Data!BA63,Data!BC63)</f>
        <v>70000</v>
      </c>
      <c r="N62" s="65">
        <f t="shared" si="0"/>
        <v>1729640</v>
      </c>
      <c r="O62" s="65">
        <f t="shared" si="1"/>
        <v>921580</v>
      </c>
      <c r="P62" s="148">
        <f t="shared" si="2"/>
        <v>-808060</v>
      </c>
    </row>
    <row r="63" spans="1:16" x14ac:dyDescent="0.25">
      <c r="A63" s="75" t="s">
        <v>66</v>
      </c>
      <c r="B63" s="62" t="s">
        <v>140</v>
      </c>
      <c r="C63" s="27">
        <v>900</v>
      </c>
      <c r="D63" s="65">
        <f>SUMIFS(CAPEX!$Y$4:$Y$1301,CAPEX!$C$4:$C$1301,Analysis!$A63,CAPEX!$V$4:$V$1301,Analysis!D$6)</f>
        <v>0</v>
      </c>
      <c r="E63" s="65">
        <f>SUMIFS(CAPEX!$AA$4:$AA$1301,CAPEX!$C$4:$C$1301,Analysis!$A63,CAPEX!$V$4:$V$1301,Analysis!D$6)</f>
        <v>56080</v>
      </c>
      <c r="F63" s="65">
        <f>SUM(Data!F64,Data!H64)</f>
        <v>0</v>
      </c>
      <c r="G63" s="65">
        <f>SUM(Data!G64,Data!I64)</f>
        <v>0</v>
      </c>
      <c r="H63" s="65">
        <f>SUM(Data!J64,Data!L64,Data!N64)</f>
        <v>0</v>
      </c>
      <c r="I63" s="65">
        <f>SUM(Data!K64,Data!M64,Data!O64)</f>
        <v>0</v>
      </c>
      <c r="J63" s="65">
        <f>SUM(Data!P64,Data!R64,Data!T64,Data!V64,Data!X64)</f>
        <v>0</v>
      </c>
      <c r="K63" s="65">
        <f>SUM(Data!Q64,Data!S64,Data!U64,Data!W64,Data!Y64)</f>
        <v>0</v>
      </c>
      <c r="L63" s="65">
        <f>SUM(Data!Z64,Data!AB64,Data!AD64,Data!AF64,Data!AH64,Data!AJ64,Data!AL64,Data!AN64,Data!AP64,Data!AR64,Data!AT64,Data!AV64,Data!AX64,Data!AZ64,Data!BB64)</f>
        <v>0</v>
      </c>
      <c r="M63" s="65">
        <f>SUM(Data!AA64,Data!AC64,Data!AE64,Data!AG64,Data!AI64,Data!AK64,Data!AM64,Data!AO64,Data!AQ64,Data!AS64,Data!AU64,Data!AW64,Data!AY64,Data!BA64,Data!BC64)</f>
        <v>0</v>
      </c>
      <c r="N63" s="65">
        <f t="shared" si="0"/>
        <v>0</v>
      </c>
      <c r="O63" s="65">
        <f t="shared" si="1"/>
        <v>56080</v>
      </c>
      <c r="P63" s="148">
        <f t="shared" si="2"/>
        <v>56080</v>
      </c>
    </row>
    <row r="64" spans="1:16" hidden="1" x14ac:dyDescent="0.25">
      <c r="A64" s="75" t="s">
        <v>67</v>
      </c>
      <c r="B64" s="62" t="s">
        <v>142</v>
      </c>
      <c r="C64" s="3">
        <v>37736</v>
      </c>
      <c r="D64" s="65">
        <f>SUMIFS(CAPEX!$Y$4:$Y$1301,CAPEX!$C$4:$C$1301,Analysis!$A64,CAPEX!$V$4:$V$1301,Analysis!D$6)</f>
        <v>1291740</v>
      </c>
      <c r="E64" s="65">
        <f>SUMIFS(CAPEX!$AA$4:$AA$1301,CAPEX!$C$4:$C$1301,Analysis!$A64,CAPEX!$V$4:$V$1301,Analysis!D$6)</f>
        <v>1199130</v>
      </c>
      <c r="F64" s="65">
        <f>SUM(Data!F65,Data!H65)</f>
        <v>780400</v>
      </c>
      <c r="G64" s="65">
        <f>SUM(Data!G65,Data!I65)</f>
        <v>0</v>
      </c>
      <c r="H64" s="65">
        <f>SUM(Data!J65,Data!L65,Data!N65)</f>
        <v>0</v>
      </c>
      <c r="I64" s="65">
        <f>SUM(Data!K65,Data!M65,Data!O65)</f>
        <v>0</v>
      </c>
      <c r="J64" s="65">
        <f>SUM(Data!P65,Data!R65,Data!T65,Data!V65,Data!X65)</f>
        <v>0</v>
      </c>
      <c r="K64" s="65">
        <f>SUM(Data!Q65,Data!S65,Data!U65,Data!W65,Data!Y65)</f>
        <v>0</v>
      </c>
      <c r="L64" s="65">
        <f>SUM(Data!Z65,Data!AB65,Data!AD65,Data!AF65,Data!AH65,Data!AJ65,Data!AL65,Data!AN65,Data!AP65,Data!AR65,Data!AT65,Data!AV65,Data!AX65,Data!AZ65,Data!BB65)</f>
        <v>320570</v>
      </c>
      <c r="M64" s="65">
        <f>SUM(Data!AA65,Data!AC65,Data!AE65,Data!AG65,Data!AI65,Data!AK65,Data!AM65,Data!AO65,Data!AQ65,Data!AS65,Data!AU65,Data!AW65,Data!AY65,Data!BA65,Data!BC65)</f>
        <v>443960</v>
      </c>
      <c r="N64" s="65">
        <f t="shared" si="0"/>
        <v>2392710</v>
      </c>
      <c r="O64" s="65">
        <f t="shared" si="1"/>
        <v>1643090</v>
      </c>
      <c r="P64" s="148">
        <f t="shared" si="2"/>
        <v>-749620</v>
      </c>
    </row>
    <row r="65" spans="1:16" hidden="1" x14ac:dyDescent="0.25">
      <c r="A65" s="75" t="s">
        <v>68</v>
      </c>
      <c r="B65" s="62" t="s">
        <v>138</v>
      </c>
      <c r="C65" s="3">
        <v>38920</v>
      </c>
      <c r="D65" s="65">
        <f>SUMIFS(CAPEX!$Y$4:$Y$1301,CAPEX!$C$4:$C$1301,Analysis!$A65,CAPEX!$V$4:$V$1301,Analysis!D$6)</f>
        <v>342960</v>
      </c>
      <c r="E65" s="65">
        <f>SUMIFS(CAPEX!$AA$4:$AA$1301,CAPEX!$C$4:$C$1301,Analysis!$A65,CAPEX!$V$4:$V$1301,Analysis!D$6)</f>
        <v>1169510</v>
      </c>
      <c r="F65" s="65">
        <f>SUM(Data!F66,Data!H66)</f>
        <v>744500</v>
      </c>
      <c r="G65" s="65">
        <f>SUM(Data!G66,Data!I66)</f>
        <v>0</v>
      </c>
      <c r="H65" s="65">
        <f>SUM(Data!J66,Data!L66,Data!N66)</f>
        <v>0</v>
      </c>
      <c r="I65" s="65">
        <f>SUM(Data!K66,Data!M66,Data!O66)</f>
        <v>0</v>
      </c>
      <c r="J65" s="65">
        <f>SUM(Data!P66,Data!R66,Data!T66,Data!V66,Data!X66)</f>
        <v>0</v>
      </c>
      <c r="K65" s="65">
        <f>SUM(Data!Q66,Data!S66,Data!U66,Data!W66,Data!Y66)</f>
        <v>0</v>
      </c>
      <c r="L65" s="65">
        <f>SUM(Data!Z66,Data!AB66,Data!AD66,Data!AF66,Data!AH66,Data!AJ66,Data!AL66,Data!AN66,Data!AP66,Data!AR66,Data!AT66,Data!AV66,Data!AX66,Data!AZ66,Data!BB66)</f>
        <v>283930</v>
      </c>
      <c r="M65" s="65">
        <f>SUM(Data!AA66,Data!AC66,Data!AE66,Data!AG66,Data!AI66,Data!AK66,Data!AM66,Data!AO66,Data!AQ66,Data!AS66,Data!AU66,Data!AW66,Data!AY66,Data!BA66,Data!BC66)</f>
        <v>152630</v>
      </c>
      <c r="N65" s="65">
        <f t="shared" si="0"/>
        <v>1371390</v>
      </c>
      <c r="O65" s="65">
        <f t="shared" si="1"/>
        <v>1322140</v>
      </c>
      <c r="P65" s="148">
        <f t="shared" si="2"/>
        <v>-49250</v>
      </c>
    </row>
    <row r="66" spans="1:16" x14ac:dyDescent="0.25">
      <c r="A66" s="75" t="s">
        <v>69</v>
      </c>
      <c r="B66" s="62" t="s">
        <v>140</v>
      </c>
      <c r="C66" s="3">
        <v>1342</v>
      </c>
      <c r="D66" s="65">
        <f>SUMIFS(CAPEX!$Y$4:$Y$1301,CAPEX!$C$4:$C$1301,Analysis!$A66,CAPEX!$V$4:$V$1301,Analysis!D$6)</f>
        <v>39470</v>
      </c>
      <c r="E66" s="65">
        <f>SUMIFS(CAPEX!$AA$4:$AA$1301,CAPEX!$C$4:$C$1301,Analysis!$A66,CAPEX!$V$4:$V$1301,Analysis!D$6)</f>
        <v>50810</v>
      </c>
      <c r="F66" s="65">
        <f>SUM(Data!F67,Data!H67)</f>
        <v>0</v>
      </c>
      <c r="G66" s="65">
        <f>SUM(Data!G67,Data!I67)</f>
        <v>39480</v>
      </c>
      <c r="H66" s="65">
        <f>SUM(Data!J67,Data!L67,Data!N67)</f>
        <v>0</v>
      </c>
      <c r="I66" s="65">
        <f>SUM(Data!K67,Data!M67,Data!O67)</f>
        <v>0</v>
      </c>
      <c r="J66" s="65">
        <f>SUM(Data!P67,Data!R67,Data!T67,Data!V67,Data!X67)</f>
        <v>0</v>
      </c>
      <c r="K66" s="65">
        <f>SUM(Data!Q67,Data!S67,Data!U67,Data!W67,Data!Y67)</f>
        <v>0</v>
      </c>
      <c r="L66" s="65">
        <f>SUM(Data!Z67,Data!AB67,Data!AD67,Data!AF67,Data!AH67,Data!AJ67,Data!AL67,Data!AN67,Data!AP67,Data!AR67,Data!AT67,Data!AV67,Data!AX67,Data!AZ67,Data!BB67)</f>
        <v>0</v>
      </c>
      <c r="M66" s="65">
        <f>SUM(Data!AA67,Data!AC67,Data!AE67,Data!AG67,Data!AI67,Data!AK67,Data!AM67,Data!AO67,Data!AQ67,Data!AS67,Data!AU67,Data!AW67,Data!AY67,Data!BA67,Data!BC67)</f>
        <v>0</v>
      </c>
      <c r="N66" s="65">
        <f t="shared" si="0"/>
        <v>39470</v>
      </c>
      <c r="O66" s="65">
        <f t="shared" si="1"/>
        <v>90290</v>
      </c>
      <c r="P66" s="148">
        <f t="shared" si="2"/>
        <v>50820</v>
      </c>
    </row>
    <row r="67" spans="1:16" x14ac:dyDescent="0.25">
      <c r="A67" s="75" t="s">
        <v>70</v>
      </c>
      <c r="B67" s="62" t="s">
        <v>140</v>
      </c>
      <c r="C67" s="3">
        <v>1000</v>
      </c>
      <c r="D67" s="65">
        <f>SUMIFS(CAPEX!$Y$4:$Y$1301,CAPEX!$C$4:$C$1301,Analysis!$A67,CAPEX!$V$4:$V$1301,Analysis!D$6)</f>
        <v>0</v>
      </c>
      <c r="E67" s="65">
        <f>SUMIFS(CAPEX!$AA$4:$AA$1301,CAPEX!$C$4:$C$1301,Analysis!$A67,CAPEX!$V$4:$V$1301,Analysis!D$6)</f>
        <v>1900</v>
      </c>
      <c r="F67" s="65">
        <f>SUM(Data!F68,Data!H68)</f>
        <v>0</v>
      </c>
      <c r="G67" s="65">
        <f>SUM(Data!G68,Data!I68)</f>
        <v>0</v>
      </c>
      <c r="H67" s="65">
        <f>SUM(Data!J68,Data!L68,Data!N68)</f>
        <v>0</v>
      </c>
      <c r="I67" s="65">
        <f>SUM(Data!K68,Data!M68,Data!O68)</f>
        <v>0</v>
      </c>
      <c r="J67" s="65">
        <f>SUM(Data!P68,Data!R68,Data!T68,Data!V68,Data!X68)</f>
        <v>0</v>
      </c>
      <c r="K67" s="65">
        <f>SUM(Data!Q68,Data!S68,Data!U68,Data!W68,Data!Y68)</f>
        <v>0</v>
      </c>
      <c r="L67" s="65">
        <f>SUM(Data!Z68,Data!AB68,Data!AD68,Data!AF68,Data!AH68,Data!AJ68,Data!AL68,Data!AN68,Data!AP68,Data!AR68,Data!AT68,Data!AV68,Data!AX68,Data!AZ68,Data!BB68)</f>
        <v>0</v>
      </c>
      <c r="M67" s="65">
        <f>SUM(Data!AA68,Data!AC68,Data!AE68,Data!AG68,Data!AI68,Data!AK68,Data!AM68,Data!AO68,Data!AQ68,Data!AS68,Data!AU68,Data!AW68,Data!AY68,Data!BA68,Data!BC68)</f>
        <v>1985300</v>
      </c>
      <c r="N67" s="65">
        <f t="shared" si="0"/>
        <v>0</v>
      </c>
      <c r="O67" s="65">
        <f t="shared" si="1"/>
        <v>1987200</v>
      </c>
      <c r="P67" s="148">
        <f t="shared" si="2"/>
        <v>1987200</v>
      </c>
    </row>
    <row r="68" spans="1:16" x14ac:dyDescent="0.25">
      <c r="A68" s="75" t="s">
        <v>71</v>
      </c>
      <c r="B68" s="62" t="s">
        <v>140</v>
      </c>
      <c r="C68" s="3">
        <v>15000</v>
      </c>
      <c r="D68" s="65">
        <f>SUMIFS(CAPEX!$Y$4:$Y$1301,CAPEX!$C$4:$C$1301,Analysis!$A68,CAPEX!$V$4:$V$1301,Analysis!D$6)</f>
        <v>455900</v>
      </c>
      <c r="E68" s="65">
        <f>SUMIFS(CAPEX!$AA$4:$AA$1301,CAPEX!$C$4:$C$1301,Analysis!$A68,CAPEX!$V$4:$V$1301,Analysis!D$6)</f>
        <v>1398200</v>
      </c>
      <c r="F68" s="65">
        <f>SUM(Data!F69,Data!H69)</f>
        <v>0</v>
      </c>
      <c r="G68" s="65">
        <f>SUM(Data!G69,Data!I69)</f>
        <v>0</v>
      </c>
      <c r="H68" s="65">
        <f>SUM(Data!J69,Data!L69,Data!N69)</f>
        <v>1963600</v>
      </c>
      <c r="I68" s="65">
        <f>SUM(Data!K69,Data!M69,Data!O69)</f>
        <v>279670</v>
      </c>
      <c r="J68" s="65">
        <f>SUM(Data!P69,Data!R69,Data!T69,Data!V69,Data!X69)</f>
        <v>0</v>
      </c>
      <c r="K68" s="65">
        <f>SUM(Data!Q69,Data!S69,Data!U69,Data!W69,Data!Y69)</f>
        <v>44120</v>
      </c>
      <c r="L68" s="65">
        <f>SUM(Data!Z69,Data!AB69,Data!AD69,Data!AF69,Data!AH69,Data!AJ69,Data!AL69,Data!AN69,Data!AP69,Data!AR69,Data!AT69,Data!AV69,Data!AX69,Data!AZ69,Data!BB69)</f>
        <v>12600</v>
      </c>
      <c r="M68" s="65">
        <f>SUM(Data!AA69,Data!AC69,Data!AE69,Data!AG69,Data!AI69,Data!AK69,Data!AM69,Data!AO69,Data!AQ69,Data!AS69,Data!AU69,Data!AW69,Data!AY69,Data!BA69,Data!BC69)</f>
        <v>855760</v>
      </c>
      <c r="N68" s="65">
        <f t="shared" si="0"/>
        <v>2432100</v>
      </c>
      <c r="O68" s="65">
        <f t="shared" si="1"/>
        <v>2577750</v>
      </c>
      <c r="P68" s="148">
        <f t="shared" si="2"/>
        <v>145650</v>
      </c>
    </row>
    <row r="69" spans="1:16" hidden="1" x14ac:dyDescent="0.25">
      <c r="A69" s="75" t="s">
        <v>72</v>
      </c>
      <c r="B69" s="62" t="s">
        <v>138</v>
      </c>
      <c r="C69" s="3">
        <v>1500</v>
      </c>
      <c r="D69" s="65">
        <f>SUMIFS(CAPEX!$Y$4:$Y$1301,CAPEX!$C$4:$C$1301,Analysis!$A69,CAPEX!$V$4:$V$1301,Analysis!D$6)</f>
        <v>43120</v>
      </c>
      <c r="E69" s="65">
        <f>SUMIFS(CAPEX!$AA$4:$AA$1301,CAPEX!$C$4:$C$1301,Analysis!$A69,CAPEX!$V$4:$V$1301,Analysis!D$6)</f>
        <v>41130</v>
      </c>
      <c r="F69" s="65">
        <f>SUM(Data!F70,Data!H70)</f>
        <v>0</v>
      </c>
      <c r="G69" s="65">
        <f>SUM(Data!G70,Data!I70)</f>
        <v>0</v>
      </c>
      <c r="H69" s="65">
        <f>SUM(Data!J70,Data!L70,Data!N70)</f>
        <v>0</v>
      </c>
      <c r="I69" s="65">
        <f>SUM(Data!K70,Data!M70,Data!O70)</f>
        <v>0</v>
      </c>
      <c r="J69" s="65">
        <f>SUM(Data!P70,Data!R70,Data!T70,Data!V70,Data!X70)</f>
        <v>0</v>
      </c>
      <c r="K69" s="65">
        <f>SUM(Data!Q70,Data!S70,Data!U70,Data!W70,Data!Y70)</f>
        <v>0</v>
      </c>
      <c r="L69" s="65">
        <f>SUM(Data!Z70,Data!AB70,Data!AD70,Data!AF70,Data!AH70,Data!AJ70,Data!AL70,Data!AN70,Data!AP70,Data!AR70,Data!AT70,Data!AV70,Data!AX70,Data!AZ70,Data!BB70)</f>
        <v>0</v>
      </c>
      <c r="M69" s="65">
        <f>SUM(Data!AA70,Data!AC70,Data!AE70,Data!AG70,Data!AI70,Data!AK70,Data!AM70,Data!AO70,Data!AQ70,Data!AS70,Data!AU70,Data!AW70,Data!AY70,Data!BA70,Data!BC70)</f>
        <v>0</v>
      </c>
      <c r="N69" s="65">
        <f t="shared" si="0"/>
        <v>43120</v>
      </c>
      <c r="O69" s="65">
        <f t="shared" si="1"/>
        <v>41130</v>
      </c>
      <c r="P69" s="148">
        <f t="shared" si="2"/>
        <v>-1990</v>
      </c>
    </row>
    <row r="70" spans="1:16" hidden="1" x14ac:dyDescent="0.25">
      <c r="A70" s="75" t="s">
        <v>470</v>
      </c>
      <c r="B70" s="62" t="s">
        <v>141</v>
      </c>
      <c r="C70" s="3">
        <v>9500</v>
      </c>
      <c r="D70" s="65">
        <f>SUMIFS(CAPEX!$Y$4:$Y$1301,CAPEX!$C$4:$C$1301,Analysis!$A70,CAPEX!$V$4:$V$1301,Analysis!D$6)</f>
        <v>0</v>
      </c>
      <c r="E70" s="65">
        <f>SUMIFS(CAPEX!$AA$4:$AA$1301,CAPEX!$C$4:$C$1301,Analysis!$A70,CAPEX!$V$4:$V$1301,Analysis!D$6)</f>
        <v>6250</v>
      </c>
      <c r="F70" s="65">
        <f>SUM(Data!F71,Data!H71)</f>
        <v>0</v>
      </c>
      <c r="G70" s="65">
        <f>SUM(Data!G71,Data!I71)</f>
        <v>0</v>
      </c>
      <c r="H70" s="65">
        <f>SUM(Data!J71,Data!L71,Data!N71)</f>
        <v>0</v>
      </c>
      <c r="I70" s="65">
        <f>SUM(Data!K71,Data!M71,Data!O71)</f>
        <v>0</v>
      </c>
      <c r="J70" s="65">
        <f>SUM(Data!P71,Data!R71,Data!T71,Data!V71,Data!X71)</f>
        <v>0</v>
      </c>
      <c r="K70" s="65">
        <f>SUM(Data!Q71,Data!S71,Data!U71,Data!W71,Data!Y71)</f>
        <v>0</v>
      </c>
      <c r="L70" s="65">
        <f>SUM(Data!Z71,Data!AB71,Data!AD71,Data!AF71,Data!AH71,Data!AJ71,Data!AL71,Data!AN71,Data!AP71,Data!AR71,Data!AT71,Data!AV71,Data!AX71,Data!AZ71,Data!BB71)</f>
        <v>0</v>
      </c>
      <c r="M70" s="65">
        <f>SUM(Data!AA71,Data!AC71,Data!AE71,Data!AG71,Data!AI71,Data!AK71,Data!AM71,Data!AO71,Data!AQ71,Data!AS71,Data!AU71,Data!AW71,Data!AY71,Data!BA71,Data!BC71)</f>
        <v>0</v>
      </c>
      <c r="N70" s="65">
        <f t="shared" si="0"/>
        <v>0</v>
      </c>
      <c r="O70" s="65">
        <f t="shared" si="1"/>
        <v>6250</v>
      </c>
      <c r="P70" s="148">
        <f t="shared" si="2"/>
        <v>6250</v>
      </c>
    </row>
    <row r="71" spans="1:16" hidden="1" x14ac:dyDescent="0.25">
      <c r="A71" s="76" t="s">
        <v>73</v>
      </c>
      <c r="B71" s="62" t="s">
        <v>141</v>
      </c>
      <c r="C71" s="3">
        <v>3950</v>
      </c>
      <c r="D71" s="65">
        <f>SUMIFS(CAPEX!$Y$4:$Y$1301,CAPEX!$C$4:$C$1301,Analysis!$A71,CAPEX!$V$4:$V$1301,Analysis!D$6)</f>
        <v>0</v>
      </c>
      <c r="E71" s="65">
        <f>SUMIFS(CAPEX!$AA$4:$AA$1301,CAPEX!$C$4:$C$1301,Analysis!$A71,CAPEX!$V$4:$V$1301,Analysis!D$6)</f>
        <v>246020</v>
      </c>
      <c r="F71" s="65">
        <f>SUM(Data!F72,Data!H72)</f>
        <v>0</v>
      </c>
      <c r="G71" s="65">
        <f>SUM(Data!G72,Data!I72)</f>
        <v>0</v>
      </c>
      <c r="H71" s="65">
        <f>SUM(Data!J72,Data!L72,Data!N72)</f>
        <v>0</v>
      </c>
      <c r="I71" s="65">
        <f>SUM(Data!K72,Data!M72,Data!O72)</f>
        <v>0</v>
      </c>
      <c r="J71" s="65">
        <f>SUM(Data!P72,Data!R72,Data!T72,Data!V72,Data!X72)</f>
        <v>0</v>
      </c>
      <c r="K71" s="65">
        <f>SUM(Data!Q72,Data!S72,Data!U72,Data!W72,Data!Y72)</f>
        <v>0</v>
      </c>
      <c r="L71" s="65">
        <f>SUM(Data!Z72,Data!AB72,Data!AD72,Data!AF72,Data!AH72,Data!AJ72,Data!AL72,Data!AN72,Data!AP72,Data!AR72,Data!AT72,Data!AV72,Data!AX72,Data!AZ72,Data!BB72)</f>
        <v>0</v>
      </c>
      <c r="M71" s="65">
        <f>SUM(Data!AA72,Data!AC72,Data!AE72,Data!AG72,Data!AI72,Data!AK72,Data!AM72,Data!AO72,Data!AQ72,Data!AS72,Data!AU72,Data!AW72,Data!AY72,Data!BA72,Data!BC72)</f>
        <v>0</v>
      </c>
      <c r="N71" s="65">
        <f t="shared" si="0"/>
        <v>0</v>
      </c>
      <c r="O71" s="65">
        <f t="shared" si="1"/>
        <v>246020</v>
      </c>
      <c r="P71" s="148">
        <f t="shared" si="2"/>
        <v>246020</v>
      </c>
    </row>
    <row r="72" spans="1:16" hidden="1" x14ac:dyDescent="0.25">
      <c r="A72" s="75" t="s">
        <v>473</v>
      </c>
      <c r="B72" s="62" t="s">
        <v>141</v>
      </c>
      <c r="C72" s="3">
        <v>2100</v>
      </c>
      <c r="D72" s="65">
        <f>SUMIFS(CAPEX!$Y$4:$Y$1301,CAPEX!$C$4:$C$1301,Analysis!$A72,CAPEX!$V$4:$V$1301,Analysis!D$6)</f>
        <v>0</v>
      </c>
      <c r="E72" s="65">
        <f>SUMIFS(CAPEX!$AA$4:$AA$1301,CAPEX!$C$4:$C$1301,Analysis!$A72,CAPEX!$V$4:$V$1301,Analysis!D$6)</f>
        <v>26170</v>
      </c>
      <c r="F72" s="65">
        <f>SUM(Data!F73,Data!H73)</f>
        <v>0</v>
      </c>
      <c r="G72" s="65">
        <f>SUM(Data!G73,Data!I73)</f>
        <v>0</v>
      </c>
      <c r="H72" s="65">
        <f>SUM(Data!J73,Data!L73,Data!N73)</f>
        <v>0</v>
      </c>
      <c r="I72" s="65">
        <f>SUM(Data!K73,Data!M73,Data!O73)</f>
        <v>0</v>
      </c>
      <c r="J72" s="65">
        <f>SUM(Data!P73,Data!R73,Data!T73,Data!V73,Data!X73)</f>
        <v>0</v>
      </c>
      <c r="K72" s="65">
        <f>SUM(Data!Q73,Data!S73,Data!U73,Data!W73,Data!Y73)</f>
        <v>0</v>
      </c>
      <c r="L72" s="65">
        <f>SUM(Data!Z73,Data!AB73,Data!AD73,Data!AF73,Data!AH73,Data!AJ73,Data!AL73,Data!AN73,Data!AP73,Data!AR73,Data!AT73,Data!AV73,Data!AX73,Data!AZ73,Data!BB73)</f>
        <v>0</v>
      </c>
      <c r="M72" s="65">
        <f>SUM(Data!AA73,Data!AC73,Data!AE73,Data!AG73,Data!AI73,Data!AK73,Data!AM73,Data!AO73,Data!AQ73,Data!AS73,Data!AU73,Data!AW73,Data!AY73,Data!BA73,Data!BC73)</f>
        <v>0</v>
      </c>
      <c r="N72" s="65">
        <f t="shared" si="0"/>
        <v>0</v>
      </c>
      <c r="O72" s="65">
        <f t="shared" si="1"/>
        <v>26170</v>
      </c>
      <c r="P72" s="148">
        <f t="shared" si="2"/>
        <v>26170</v>
      </c>
    </row>
    <row r="73" spans="1:16" hidden="1" x14ac:dyDescent="0.25">
      <c r="A73" s="76" t="s">
        <v>476</v>
      </c>
      <c r="B73" s="62" t="s">
        <v>141</v>
      </c>
      <c r="C73" s="3">
        <v>2500</v>
      </c>
      <c r="D73" s="65">
        <f>SUMIFS(CAPEX!$Y$4:$Y$1301,CAPEX!$C$4:$C$1301,Analysis!$A73,CAPEX!$V$4:$V$1301,Analysis!D$6)</f>
        <v>0</v>
      </c>
      <c r="E73" s="65">
        <f>SUMIFS(CAPEX!$AA$4:$AA$1301,CAPEX!$C$4:$C$1301,Analysis!$A73,CAPEX!$V$4:$V$1301,Analysis!D$6)</f>
        <v>31160</v>
      </c>
      <c r="F73" s="65">
        <f>SUM(Data!F74,Data!H74)</f>
        <v>0</v>
      </c>
      <c r="G73" s="65">
        <f>SUM(Data!G74,Data!I74)</f>
        <v>0</v>
      </c>
      <c r="H73" s="65">
        <f>SUM(Data!J74,Data!L74,Data!N74)</f>
        <v>0</v>
      </c>
      <c r="I73" s="65">
        <f>SUM(Data!K74,Data!M74,Data!O74)</f>
        <v>0</v>
      </c>
      <c r="J73" s="65">
        <f>SUM(Data!P74,Data!R74,Data!T74,Data!V74,Data!X74)</f>
        <v>0</v>
      </c>
      <c r="K73" s="65">
        <f>SUM(Data!Q74,Data!S74,Data!U74,Data!W74,Data!Y74)</f>
        <v>0</v>
      </c>
      <c r="L73" s="65">
        <f>SUM(Data!Z74,Data!AB74,Data!AD74,Data!AF74,Data!AH74,Data!AJ74,Data!AL74,Data!AN74,Data!AP74,Data!AR74,Data!AT74,Data!AV74,Data!AX74,Data!AZ74,Data!BB74)</f>
        <v>0</v>
      </c>
      <c r="M73" s="65">
        <f>SUM(Data!AA74,Data!AC74,Data!AE74,Data!AG74,Data!AI74,Data!AK74,Data!AM74,Data!AO74,Data!AQ74,Data!AS74,Data!AU74,Data!AW74,Data!AY74,Data!BA74,Data!BC74)</f>
        <v>0</v>
      </c>
      <c r="N73" s="65">
        <f t="shared" ref="N73:N136" si="3">D73+F73+H73+J73+L73</f>
        <v>0</v>
      </c>
      <c r="O73" s="65">
        <f t="shared" ref="O73:O136" si="4">E73+G73+I73+K73+M73</f>
        <v>31160</v>
      </c>
      <c r="P73" s="148">
        <f t="shared" ref="P73:P136" si="5">O73-N73</f>
        <v>31160</v>
      </c>
    </row>
    <row r="74" spans="1:16" hidden="1" x14ac:dyDescent="0.25">
      <c r="A74" s="76" t="s">
        <v>74</v>
      </c>
      <c r="B74" s="62" t="s">
        <v>141</v>
      </c>
      <c r="C74" s="3">
        <v>60</v>
      </c>
      <c r="D74" s="65">
        <f>SUMIFS(CAPEX!$Y$4:$Y$1301,CAPEX!$C$4:$C$1301,Analysis!$A74,CAPEX!$V$4:$V$1301,Analysis!D$6)</f>
        <v>0</v>
      </c>
      <c r="E74" s="65">
        <f>SUMIFS(CAPEX!$AA$4:$AA$1301,CAPEX!$C$4:$C$1301,Analysis!$A74,CAPEX!$V$4:$V$1301,Analysis!D$6)</f>
        <v>7490</v>
      </c>
      <c r="F74" s="65">
        <f>SUM(Data!F75,Data!H75)</f>
        <v>0</v>
      </c>
      <c r="G74" s="65">
        <f>SUM(Data!G75,Data!I75)</f>
        <v>0</v>
      </c>
      <c r="H74" s="65">
        <f>SUM(Data!J75,Data!L75,Data!N75)</f>
        <v>0</v>
      </c>
      <c r="I74" s="65">
        <f>SUM(Data!K75,Data!M75,Data!O75)</f>
        <v>0</v>
      </c>
      <c r="J74" s="65">
        <f>SUM(Data!P75,Data!R75,Data!T75,Data!V75,Data!X75)</f>
        <v>0</v>
      </c>
      <c r="K74" s="65">
        <f>SUM(Data!Q75,Data!S75,Data!U75,Data!W75,Data!Y75)</f>
        <v>0</v>
      </c>
      <c r="L74" s="65">
        <f>SUM(Data!Z75,Data!AB75,Data!AD75,Data!AF75,Data!AH75,Data!AJ75,Data!AL75,Data!AN75,Data!AP75,Data!AR75,Data!AT75,Data!AV75,Data!AX75,Data!AZ75,Data!BB75)</f>
        <v>0</v>
      </c>
      <c r="M74" s="65">
        <f>SUM(Data!AA75,Data!AC75,Data!AE75,Data!AG75,Data!AI75,Data!AK75,Data!AM75,Data!AO75,Data!AQ75,Data!AS75,Data!AU75,Data!AW75,Data!AY75,Data!BA75,Data!BC75)</f>
        <v>0</v>
      </c>
      <c r="N74" s="65">
        <f t="shared" si="3"/>
        <v>0</v>
      </c>
      <c r="O74" s="65">
        <f t="shared" si="4"/>
        <v>7490</v>
      </c>
      <c r="P74" s="148">
        <f t="shared" si="5"/>
        <v>7490</v>
      </c>
    </row>
    <row r="75" spans="1:16" hidden="1" x14ac:dyDescent="0.25">
      <c r="A75" s="75" t="s">
        <v>75</v>
      </c>
      <c r="B75" s="62" t="s">
        <v>141</v>
      </c>
      <c r="C75" s="3">
        <v>360</v>
      </c>
      <c r="D75" s="65">
        <f>SUMIFS(CAPEX!$Y$4:$Y$1301,CAPEX!$C$4:$C$1301,Analysis!$A75,CAPEX!$V$4:$V$1301,Analysis!D$6)</f>
        <v>0</v>
      </c>
      <c r="E75" s="65">
        <f>SUMIFS(CAPEX!$AA$4:$AA$1301,CAPEX!$C$4:$C$1301,Analysis!$A75,CAPEX!$V$4:$V$1301,Analysis!D$6)</f>
        <v>44860</v>
      </c>
      <c r="F75" s="65">
        <f>SUM(Data!F76,Data!H76)</f>
        <v>0</v>
      </c>
      <c r="G75" s="65">
        <f>SUM(Data!G76,Data!I76)</f>
        <v>0</v>
      </c>
      <c r="H75" s="65">
        <f>SUM(Data!J76,Data!L76,Data!N76)</f>
        <v>0</v>
      </c>
      <c r="I75" s="65">
        <f>SUM(Data!K76,Data!M76,Data!O76)</f>
        <v>0</v>
      </c>
      <c r="J75" s="65">
        <f>SUM(Data!P76,Data!R76,Data!T76,Data!V76,Data!X76)</f>
        <v>0</v>
      </c>
      <c r="K75" s="65">
        <f>SUM(Data!Q76,Data!S76,Data!U76,Data!W76,Data!Y76)</f>
        <v>0</v>
      </c>
      <c r="L75" s="65">
        <f>SUM(Data!Z76,Data!AB76,Data!AD76,Data!AF76,Data!AH76,Data!AJ76,Data!AL76,Data!AN76,Data!AP76,Data!AR76,Data!AT76,Data!AV76,Data!AX76,Data!AZ76,Data!BB76)</f>
        <v>0</v>
      </c>
      <c r="M75" s="65">
        <f>SUM(Data!AA76,Data!AC76,Data!AE76,Data!AG76,Data!AI76,Data!AK76,Data!AM76,Data!AO76,Data!AQ76,Data!AS76,Data!AU76,Data!AW76,Data!AY76,Data!BA76,Data!BC76)</f>
        <v>0</v>
      </c>
      <c r="N75" s="65">
        <f t="shared" si="3"/>
        <v>0</v>
      </c>
      <c r="O75" s="65">
        <f t="shared" si="4"/>
        <v>44860</v>
      </c>
      <c r="P75" s="148">
        <f t="shared" si="5"/>
        <v>44860</v>
      </c>
    </row>
    <row r="76" spans="1:16" hidden="1" x14ac:dyDescent="0.25">
      <c r="A76" s="75" t="s">
        <v>76</v>
      </c>
      <c r="B76" s="62" t="s">
        <v>141</v>
      </c>
      <c r="C76" s="37">
        <v>300</v>
      </c>
      <c r="D76" s="65">
        <f>SUMIFS(CAPEX!$Y$4:$Y$1301,CAPEX!$C$4:$C$1301,Analysis!$A76,CAPEX!$V$4:$V$1301,Analysis!D$6)</f>
        <v>0</v>
      </c>
      <c r="E76" s="65">
        <f>SUMIFS(CAPEX!$AA$4:$AA$1301,CAPEX!$C$4:$C$1301,Analysis!$A76,CAPEX!$V$4:$V$1301,Analysis!D$6)</f>
        <v>37400</v>
      </c>
      <c r="F76" s="65">
        <f>SUM(Data!F77,Data!H77)</f>
        <v>0</v>
      </c>
      <c r="G76" s="65">
        <f>SUM(Data!G77,Data!I77)</f>
        <v>0</v>
      </c>
      <c r="H76" s="65">
        <f>SUM(Data!J77,Data!L77,Data!N77)</f>
        <v>0</v>
      </c>
      <c r="I76" s="65">
        <f>SUM(Data!K77,Data!M77,Data!O77)</f>
        <v>0</v>
      </c>
      <c r="J76" s="65">
        <f>SUM(Data!P77,Data!R77,Data!T77,Data!V77,Data!X77)</f>
        <v>0</v>
      </c>
      <c r="K76" s="65">
        <f>SUM(Data!Q77,Data!S77,Data!U77,Data!W77,Data!Y77)</f>
        <v>0</v>
      </c>
      <c r="L76" s="65">
        <f>SUM(Data!Z77,Data!AB77,Data!AD77,Data!AF77,Data!AH77,Data!AJ77,Data!AL77,Data!AN77,Data!AP77,Data!AR77,Data!AT77,Data!AV77,Data!AX77,Data!AZ77,Data!BB77)</f>
        <v>0</v>
      </c>
      <c r="M76" s="65">
        <f>SUM(Data!AA77,Data!AC77,Data!AE77,Data!AG77,Data!AI77,Data!AK77,Data!AM77,Data!AO77,Data!AQ77,Data!AS77,Data!AU77,Data!AW77,Data!AY77,Data!BA77,Data!BC77)</f>
        <v>0</v>
      </c>
      <c r="N76" s="65">
        <f t="shared" si="3"/>
        <v>0</v>
      </c>
      <c r="O76" s="65">
        <f t="shared" si="4"/>
        <v>37400</v>
      </c>
      <c r="P76" s="148">
        <f t="shared" si="5"/>
        <v>37400</v>
      </c>
    </row>
    <row r="77" spans="1:16" hidden="1" x14ac:dyDescent="0.25">
      <c r="A77" s="75" t="s">
        <v>77</v>
      </c>
      <c r="B77" s="62" t="s">
        <v>141</v>
      </c>
      <c r="C77" s="37">
        <v>650</v>
      </c>
      <c r="D77" s="65">
        <f>SUMIFS(CAPEX!$Y$4:$Y$1301,CAPEX!$C$4:$C$1301,Analysis!$A77,CAPEX!$V$4:$V$1301,Analysis!D$6)</f>
        <v>0</v>
      </c>
      <c r="E77" s="65">
        <f>SUMIFS(CAPEX!$AA$4:$AA$1301,CAPEX!$C$4:$C$1301,Analysis!$A77,CAPEX!$V$4:$V$1301,Analysis!D$6)</f>
        <v>28370</v>
      </c>
      <c r="F77" s="65">
        <f>SUM(Data!F78,Data!H78)</f>
        <v>0</v>
      </c>
      <c r="G77" s="65">
        <f>SUM(Data!G78,Data!I78)</f>
        <v>0</v>
      </c>
      <c r="H77" s="65">
        <f>SUM(Data!J78,Data!L78,Data!N78)</f>
        <v>0</v>
      </c>
      <c r="I77" s="65">
        <f>SUM(Data!K78,Data!M78,Data!O78)</f>
        <v>0</v>
      </c>
      <c r="J77" s="65">
        <f>SUM(Data!P78,Data!R78,Data!T78,Data!V78,Data!X78)</f>
        <v>0</v>
      </c>
      <c r="K77" s="65">
        <f>SUM(Data!Q78,Data!S78,Data!U78,Data!W78,Data!Y78)</f>
        <v>0</v>
      </c>
      <c r="L77" s="65">
        <f>SUM(Data!Z78,Data!AB78,Data!AD78,Data!AF78,Data!AH78,Data!AJ78,Data!AL78,Data!AN78,Data!AP78,Data!AR78,Data!AT78,Data!AV78,Data!AX78,Data!AZ78,Data!BB78)</f>
        <v>0</v>
      </c>
      <c r="M77" s="65">
        <f>SUM(Data!AA78,Data!AC78,Data!AE78,Data!AG78,Data!AI78,Data!AK78,Data!AM78,Data!AO78,Data!AQ78,Data!AS78,Data!AU78,Data!AW78,Data!AY78,Data!BA78,Data!BC78)</f>
        <v>0</v>
      </c>
      <c r="N77" s="65">
        <f t="shared" si="3"/>
        <v>0</v>
      </c>
      <c r="O77" s="65">
        <f t="shared" si="4"/>
        <v>28370</v>
      </c>
      <c r="P77" s="148">
        <f t="shared" si="5"/>
        <v>28370</v>
      </c>
    </row>
    <row r="78" spans="1:16" hidden="1" x14ac:dyDescent="0.25">
      <c r="A78" s="75" t="s">
        <v>78</v>
      </c>
      <c r="B78" s="62" t="s">
        <v>142</v>
      </c>
      <c r="C78" s="37">
        <v>4950</v>
      </c>
      <c r="D78" s="65">
        <f>SUMIFS(CAPEX!$Y$4:$Y$1301,CAPEX!$C$4:$C$1301,Analysis!$A78,CAPEX!$V$4:$V$1301,Analysis!D$6)</f>
        <v>172700</v>
      </c>
      <c r="E78" s="65">
        <f>SUMIFS(CAPEX!$AA$4:$AA$1301,CAPEX!$C$4:$C$1301,Analysis!$A78,CAPEX!$V$4:$V$1301,Analysis!D$6)</f>
        <v>184980</v>
      </c>
      <c r="F78" s="65">
        <f>SUM(Data!F79,Data!H79)</f>
        <v>0</v>
      </c>
      <c r="G78" s="65">
        <f>SUM(Data!G79,Data!I79)</f>
        <v>0</v>
      </c>
      <c r="H78" s="65">
        <f>SUM(Data!J79,Data!L79,Data!N79)</f>
        <v>0</v>
      </c>
      <c r="I78" s="65">
        <f>SUM(Data!K79,Data!M79,Data!O79)</f>
        <v>0</v>
      </c>
      <c r="J78" s="65">
        <f>SUM(Data!P79,Data!R79,Data!T79,Data!V79,Data!X79)</f>
        <v>0</v>
      </c>
      <c r="K78" s="65">
        <f>SUM(Data!Q79,Data!S79,Data!U79,Data!W79,Data!Y79)</f>
        <v>0</v>
      </c>
      <c r="L78" s="65">
        <f>SUM(Data!Z79,Data!AB79,Data!AD79,Data!AF79,Data!AH79,Data!AJ79,Data!AL79,Data!AN79,Data!AP79,Data!AR79,Data!AT79,Data!AV79,Data!AX79,Data!AZ79,Data!BB79)</f>
        <v>49840</v>
      </c>
      <c r="M78" s="65">
        <f>SUM(Data!AA79,Data!AC79,Data!AE79,Data!AG79,Data!AI79,Data!AK79,Data!AM79,Data!AO79,Data!AQ79,Data!AS79,Data!AU79,Data!AW79,Data!AY79,Data!BA79,Data!BC79)</f>
        <v>82550</v>
      </c>
      <c r="N78" s="65">
        <f t="shared" si="3"/>
        <v>222540</v>
      </c>
      <c r="O78" s="65">
        <f t="shared" si="4"/>
        <v>267530</v>
      </c>
      <c r="P78" s="148">
        <f t="shared" si="5"/>
        <v>44990</v>
      </c>
    </row>
    <row r="79" spans="1:16" hidden="1" x14ac:dyDescent="0.25">
      <c r="A79" s="75" t="s">
        <v>79</v>
      </c>
      <c r="B79" s="62" t="s">
        <v>142</v>
      </c>
      <c r="C79" s="37">
        <v>5600</v>
      </c>
      <c r="D79" s="65">
        <f>SUMIFS(CAPEX!$Y$4:$Y$1301,CAPEX!$C$4:$C$1301,Analysis!$A79,CAPEX!$V$4:$V$1301,Analysis!D$6)</f>
        <v>0</v>
      </c>
      <c r="E79" s="65">
        <f>SUMIFS(CAPEX!$AA$4:$AA$1301,CAPEX!$C$4:$C$1301,Analysis!$A79,CAPEX!$V$4:$V$1301,Analysis!D$6)</f>
        <v>217660</v>
      </c>
      <c r="F79" s="65">
        <f>SUM(Data!F80,Data!H80)</f>
        <v>0</v>
      </c>
      <c r="G79" s="65">
        <f>SUM(Data!G80,Data!I80)</f>
        <v>0</v>
      </c>
      <c r="H79" s="65">
        <f>SUM(Data!J80,Data!L80,Data!N80)</f>
        <v>0</v>
      </c>
      <c r="I79" s="65">
        <f>SUM(Data!K80,Data!M80,Data!O80)</f>
        <v>0</v>
      </c>
      <c r="J79" s="65">
        <f>SUM(Data!P80,Data!R80,Data!T80,Data!V80,Data!X80)</f>
        <v>0</v>
      </c>
      <c r="K79" s="65">
        <f>SUM(Data!Q80,Data!S80,Data!U80,Data!W80,Data!Y80)</f>
        <v>109810</v>
      </c>
      <c r="L79" s="65">
        <f>SUM(Data!Z80,Data!AB80,Data!AD80,Data!AF80,Data!AH80,Data!AJ80,Data!AL80,Data!AN80,Data!AP80,Data!AR80,Data!AT80,Data!AV80,Data!AX80,Data!AZ80,Data!BB80)</f>
        <v>0</v>
      </c>
      <c r="M79" s="65">
        <f>SUM(Data!AA80,Data!AC80,Data!AE80,Data!AG80,Data!AI80,Data!AK80,Data!AM80,Data!AO80,Data!AQ80,Data!AS80,Data!AU80,Data!AW80,Data!AY80,Data!BA80,Data!BC80)</f>
        <v>0</v>
      </c>
      <c r="N79" s="65">
        <f t="shared" si="3"/>
        <v>0</v>
      </c>
      <c r="O79" s="65">
        <f t="shared" si="4"/>
        <v>327470</v>
      </c>
      <c r="P79" s="148">
        <f t="shared" si="5"/>
        <v>327470</v>
      </c>
    </row>
    <row r="80" spans="1:16" hidden="1" x14ac:dyDescent="0.25">
      <c r="A80" s="75" t="s">
        <v>80</v>
      </c>
      <c r="B80" s="62" t="s">
        <v>138</v>
      </c>
      <c r="C80" s="37">
        <v>1550</v>
      </c>
      <c r="D80" s="65">
        <f>SUMIFS(CAPEX!$Y$4:$Y$1301,CAPEX!$C$4:$C$1301,Analysis!$A80,CAPEX!$V$4:$V$1301,Analysis!D$6)</f>
        <v>112570</v>
      </c>
      <c r="E80" s="65">
        <f>SUMIFS(CAPEX!$AA$4:$AA$1301,CAPEX!$C$4:$C$1301,Analysis!$A80,CAPEX!$V$4:$V$1301,Analysis!D$6)</f>
        <v>42500</v>
      </c>
      <c r="F80" s="65">
        <f>SUM(Data!F81,Data!H81)</f>
        <v>0</v>
      </c>
      <c r="G80" s="65">
        <f>SUM(Data!G81,Data!I81)</f>
        <v>0</v>
      </c>
      <c r="H80" s="65">
        <f>SUM(Data!J81,Data!L81,Data!N81)</f>
        <v>0</v>
      </c>
      <c r="I80" s="65">
        <f>SUM(Data!K81,Data!M81,Data!O81)</f>
        <v>0</v>
      </c>
      <c r="J80" s="65">
        <f>SUM(Data!P81,Data!R81,Data!T81,Data!V81,Data!X81)</f>
        <v>0</v>
      </c>
      <c r="K80" s="65">
        <f>SUM(Data!Q81,Data!S81,Data!U81,Data!W81,Data!Y81)</f>
        <v>0</v>
      </c>
      <c r="L80" s="65">
        <f>SUM(Data!Z81,Data!AB81,Data!AD81,Data!AF81,Data!AH81,Data!AJ81,Data!AL81,Data!AN81,Data!AP81,Data!AR81,Data!AT81,Data!AV81,Data!AX81,Data!AZ81,Data!BB81)</f>
        <v>0</v>
      </c>
      <c r="M80" s="65">
        <f>SUM(Data!AA81,Data!AC81,Data!AE81,Data!AG81,Data!AI81,Data!AK81,Data!AM81,Data!AO81,Data!AQ81,Data!AS81,Data!AU81,Data!AW81,Data!AY81,Data!BA81,Data!BC81)</f>
        <v>0</v>
      </c>
      <c r="N80" s="65">
        <f t="shared" si="3"/>
        <v>112570</v>
      </c>
      <c r="O80" s="65">
        <f t="shared" si="4"/>
        <v>42500</v>
      </c>
      <c r="P80" s="148">
        <f t="shared" si="5"/>
        <v>-70070</v>
      </c>
    </row>
    <row r="81" spans="1:16" x14ac:dyDescent="0.25">
      <c r="A81" s="75" t="s">
        <v>81</v>
      </c>
      <c r="B81" s="62" t="s">
        <v>140</v>
      </c>
      <c r="C81" s="37">
        <v>860</v>
      </c>
      <c r="D81" s="65">
        <f>SUMIFS(CAPEX!$Y$4:$Y$1301,CAPEX!$C$4:$C$1301,Analysis!$A81,CAPEX!$V$4:$V$1301,Analysis!D$6)</f>
        <v>0</v>
      </c>
      <c r="E81" s="65">
        <f>SUMIFS(CAPEX!$AA$4:$AA$1301,CAPEX!$C$4:$C$1301,Analysis!$A81,CAPEX!$V$4:$V$1301,Analysis!D$6)</f>
        <v>29820</v>
      </c>
      <c r="F81" s="65">
        <f>SUM(Data!F82,Data!H82)</f>
        <v>0</v>
      </c>
      <c r="G81" s="65">
        <f>SUM(Data!G82,Data!I82)</f>
        <v>0</v>
      </c>
      <c r="H81" s="65">
        <f>SUM(Data!J82,Data!L82,Data!N82)</f>
        <v>0</v>
      </c>
      <c r="I81" s="65">
        <f>SUM(Data!K82,Data!M82,Data!O82)</f>
        <v>0</v>
      </c>
      <c r="J81" s="65">
        <f>SUM(Data!P82,Data!R82,Data!T82,Data!V82,Data!X82)</f>
        <v>0</v>
      </c>
      <c r="K81" s="65">
        <f>SUM(Data!Q82,Data!S82,Data!U82,Data!W82,Data!Y82)</f>
        <v>0</v>
      </c>
      <c r="L81" s="65">
        <f>SUM(Data!Z82,Data!AB82,Data!AD82,Data!AF82,Data!AH82,Data!AJ82,Data!AL82,Data!AN82,Data!AP82,Data!AR82,Data!AT82,Data!AV82,Data!AX82,Data!AZ82,Data!BB82)</f>
        <v>0</v>
      </c>
      <c r="M81" s="65">
        <f>SUM(Data!AA82,Data!AC82,Data!AE82,Data!AG82,Data!AI82,Data!AK82,Data!AM82,Data!AO82,Data!AQ82,Data!AS82,Data!AU82,Data!AW82,Data!AY82,Data!BA82,Data!BC82)</f>
        <v>42160</v>
      </c>
      <c r="N81" s="65">
        <f t="shared" si="3"/>
        <v>0</v>
      </c>
      <c r="O81" s="65">
        <f t="shared" si="4"/>
        <v>71980</v>
      </c>
      <c r="P81" s="148">
        <f t="shared" si="5"/>
        <v>71980</v>
      </c>
    </row>
    <row r="82" spans="1:16" hidden="1" x14ac:dyDescent="0.25">
      <c r="A82" s="75" t="s">
        <v>82</v>
      </c>
      <c r="B82" s="62" t="s">
        <v>138</v>
      </c>
      <c r="C82" s="37">
        <v>10500</v>
      </c>
      <c r="D82" s="65">
        <f>SUMIFS(CAPEX!$Y$4:$Y$1301,CAPEX!$C$4:$C$1301,Analysis!$A82,CAPEX!$V$4:$V$1301,Analysis!D$6)</f>
        <v>386990</v>
      </c>
      <c r="E82" s="65">
        <f>SUMIFS(CAPEX!$AA$4:$AA$1301,CAPEX!$C$4:$C$1301,Analysis!$A82,CAPEX!$V$4:$V$1301,Analysis!D$6)</f>
        <v>287760</v>
      </c>
      <c r="F82" s="65">
        <f>SUM(Data!F83,Data!H83)</f>
        <v>253100</v>
      </c>
      <c r="G82" s="65">
        <f>SUM(Data!G83,Data!I83)</f>
        <v>0</v>
      </c>
      <c r="H82" s="65">
        <f>SUM(Data!J83,Data!L83,Data!N83)</f>
        <v>0</v>
      </c>
      <c r="I82" s="65">
        <f>SUM(Data!K83,Data!M83,Data!O83)</f>
        <v>0</v>
      </c>
      <c r="J82" s="65">
        <f>SUM(Data!P83,Data!R83,Data!T83,Data!V83,Data!X83)</f>
        <v>0</v>
      </c>
      <c r="K82" s="65">
        <f>SUM(Data!Q83,Data!S83,Data!U83,Data!W83,Data!Y83)</f>
        <v>0</v>
      </c>
      <c r="L82" s="65">
        <f>SUM(Data!Z83,Data!AB83,Data!AD83,Data!AF83,Data!AH83,Data!AJ83,Data!AL83,Data!AN83,Data!AP83,Data!AR83,Data!AT83,Data!AV83,Data!AX83,Data!AZ83,Data!BB83)</f>
        <v>659450</v>
      </c>
      <c r="M82" s="65">
        <f>SUM(Data!AA83,Data!AC83,Data!AE83,Data!AG83,Data!AI83,Data!AK83,Data!AM83,Data!AO83,Data!AQ83,Data!AS83,Data!AU83,Data!AW83,Data!AY83,Data!BA83,Data!BC83)</f>
        <v>0</v>
      </c>
      <c r="N82" s="65">
        <f t="shared" si="3"/>
        <v>1299540</v>
      </c>
      <c r="O82" s="65">
        <f t="shared" si="4"/>
        <v>287760</v>
      </c>
      <c r="P82" s="148">
        <f t="shared" si="5"/>
        <v>-1011780</v>
      </c>
    </row>
    <row r="83" spans="1:16" hidden="1" x14ac:dyDescent="0.25">
      <c r="A83" s="75" t="s">
        <v>83</v>
      </c>
      <c r="B83" s="62" t="s">
        <v>138</v>
      </c>
      <c r="C83" s="37">
        <v>54983</v>
      </c>
      <c r="D83" s="65">
        <f>SUMIFS(CAPEX!$Y$4:$Y$1301,CAPEX!$C$4:$C$1301,Analysis!$A83,CAPEX!$V$4:$V$1301,Analysis!D$6)</f>
        <v>1586040</v>
      </c>
      <c r="E83" s="65">
        <f>SUMIFS(CAPEX!$AA$4:$AA$1301,CAPEX!$C$4:$C$1301,Analysis!$A83,CAPEX!$V$4:$V$1301,Analysis!D$6)</f>
        <v>1536870</v>
      </c>
      <c r="F83" s="65">
        <f>SUM(Data!F84,Data!H84)</f>
        <v>0</v>
      </c>
      <c r="G83" s="65">
        <f>SUM(Data!G84,Data!I84)</f>
        <v>0</v>
      </c>
      <c r="H83" s="65">
        <f>SUM(Data!J84,Data!L84,Data!N84)</f>
        <v>0</v>
      </c>
      <c r="I83" s="65">
        <f>SUM(Data!K84,Data!M84,Data!O84)</f>
        <v>0</v>
      </c>
      <c r="J83" s="65">
        <f>SUM(Data!P84,Data!R84,Data!T84,Data!V84,Data!X84)</f>
        <v>0</v>
      </c>
      <c r="K83" s="65">
        <f>SUM(Data!Q84,Data!S84,Data!U84,Data!W84,Data!Y84)</f>
        <v>0</v>
      </c>
      <c r="L83" s="65">
        <f>SUM(Data!Z84,Data!AB84,Data!AD84,Data!AF84,Data!AH84,Data!AJ84,Data!AL84,Data!AN84,Data!AP84,Data!AR84,Data!AT84,Data!AV84,Data!AX84,Data!AZ84,Data!BB84)</f>
        <v>2717460</v>
      </c>
      <c r="M83" s="65">
        <f>SUM(Data!AA84,Data!AC84,Data!AE84,Data!AG84,Data!AI84,Data!AK84,Data!AM84,Data!AO84,Data!AQ84,Data!AS84,Data!AU84,Data!AW84,Data!AY84,Data!BA84,Data!BC84)</f>
        <v>539050</v>
      </c>
      <c r="N83" s="65">
        <f t="shared" si="3"/>
        <v>4303500</v>
      </c>
      <c r="O83" s="65">
        <f t="shared" si="4"/>
        <v>2075920</v>
      </c>
      <c r="P83" s="148">
        <f t="shared" si="5"/>
        <v>-2227580</v>
      </c>
    </row>
    <row r="84" spans="1:16" x14ac:dyDescent="0.25">
      <c r="A84" s="75" t="s">
        <v>84</v>
      </c>
      <c r="B84" s="62" t="s">
        <v>140</v>
      </c>
      <c r="C84" s="37">
        <v>10462</v>
      </c>
      <c r="D84" s="65">
        <f>SUMIFS(CAPEX!$Y$4:$Y$1301,CAPEX!$C$4:$C$1301,Analysis!$A84,CAPEX!$V$4:$V$1301,Analysis!D$6)</f>
        <v>905370</v>
      </c>
      <c r="E84" s="65">
        <f>SUMIFS(CAPEX!$AA$4:$AA$1301,CAPEX!$C$4:$C$1301,Analysis!$A84,CAPEX!$V$4:$V$1301,Analysis!D$6)</f>
        <v>181270</v>
      </c>
      <c r="F84" s="65">
        <f>SUM(Data!F85,Data!H85)</f>
        <v>246165</v>
      </c>
      <c r="G84" s="65">
        <f>SUM(Data!G85,Data!I85)</f>
        <v>0</v>
      </c>
      <c r="H84" s="65">
        <f>SUM(Data!J85,Data!L85,Data!N85)</f>
        <v>0</v>
      </c>
      <c r="I84" s="65">
        <f>SUM(Data!K85,Data!M85,Data!O85)</f>
        <v>0</v>
      </c>
      <c r="J84" s="65">
        <f>SUM(Data!P85,Data!R85,Data!T85,Data!V85,Data!X85)</f>
        <v>0</v>
      </c>
      <c r="K84" s="65">
        <f>SUM(Data!Q85,Data!S85,Data!U85,Data!W85,Data!Y85)</f>
        <v>0</v>
      </c>
      <c r="L84" s="65">
        <f>SUM(Data!Z85,Data!AB85,Data!AD85,Data!AF85,Data!AH85,Data!AJ85,Data!AL85,Data!AN85,Data!AP85,Data!AR85,Data!AT85,Data!AV85,Data!AX85,Data!AZ85,Data!BB85)</f>
        <v>14140</v>
      </c>
      <c r="M84" s="65">
        <f>SUM(Data!AA85,Data!AC85,Data!AE85,Data!AG85,Data!AI85,Data!AK85,Data!AM85,Data!AO85,Data!AQ85,Data!AS85,Data!AU85,Data!AW85,Data!AY85,Data!BA85,Data!BC85)</f>
        <v>478830</v>
      </c>
      <c r="N84" s="65">
        <f t="shared" si="3"/>
        <v>1165675</v>
      </c>
      <c r="O84" s="65">
        <f t="shared" si="4"/>
        <v>660100</v>
      </c>
      <c r="P84" s="148">
        <f t="shared" si="5"/>
        <v>-505575</v>
      </c>
    </row>
    <row r="85" spans="1:16" x14ac:dyDescent="0.25">
      <c r="A85" s="75" t="s">
        <v>85</v>
      </c>
      <c r="B85" s="62" t="s">
        <v>140</v>
      </c>
      <c r="C85" s="37">
        <v>2900</v>
      </c>
      <c r="D85" s="65">
        <f>SUMIFS(CAPEX!$Y$4:$Y$1301,CAPEX!$C$4:$C$1301,Analysis!$A85,CAPEX!$V$4:$V$1301,Analysis!D$6)</f>
        <v>1137325</v>
      </c>
      <c r="E85" s="65">
        <f>SUMIFS(CAPEX!$AA$4:$AA$1301,CAPEX!$C$4:$C$1301,Analysis!$A85,CAPEX!$V$4:$V$1301,Analysis!D$6)</f>
        <v>1021720</v>
      </c>
      <c r="F85" s="65">
        <f>SUM(Data!F86,Data!H86)</f>
        <v>0</v>
      </c>
      <c r="G85" s="65">
        <f>SUM(Data!G86,Data!I86)</f>
        <v>0</v>
      </c>
      <c r="H85" s="65">
        <f>SUM(Data!J86,Data!L86,Data!N86)</f>
        <v>0</v>
      </c>
      <c r="I85" s="65">
        <f>SUM(Data!K86,Data!M86,Data!O86)</f>
        <v>0</v>
      </c>
      <c r="J85" s="65">
        <f>SUM(Data!P86,Data!R86,Data!T86,Data!V86,Data!X86)</f>
        <v>0</v>
      </c>
      <c r="K85" s="65">
        <f>SUM(Data!Q86,Data!S86,Data!U86,Data!W86,Data!Y86)</f>
        <v>0</v>
      </c>
      <c r="L85" s="65">
        <f>SUM(Data!Z86,Data!AB86,Data!AD86,Data!AF86,Data!AH86,Data!AJ86,Data!AL86,Data!AN86,Data!AP86,Data!AR86,Data!AT86,Data!AV86,Data!AX86,Data!AZ86,Data!BB86)</f>
        <v>145600</v>
      </c>
      <c r="M85" s="65">
        <f>SUM(Data!AA86,Data!AC86,Data!AE86,Data!AG86,Data!AI86,Data!AK86,Data!AM86,Data!AO86,Data!AQ86,Data!AS86,Data!AU86,Data!AW86,Data!AY86,Data!BA86,Data!BC86)</f>
        <v>0</v>
      </c>
      <c r="N85" s="65">
        <f t="shared" si="3"/>
        <v>1282925</v>
      </c>
      <c r="O85" s="65">
        <f t="shared" si="4"/>
        <v>1021720</v>
      </c>
      <c r="P85" s="148">
        <f t="shared" si="5"/>
        <v>-261205</v>
      </c>
    </row>
    <row r="86" spans="1:16" x14ac:dyDescent="0.25">
      <c r="A86" s="75" t="s">
        <v>86</v>
      </c>
      <c r="B86" s="62" t="s">
        <v>140</v>
      </c>
      <c r="C86" s="37">
        <v>1000</v>
      </c>
      <c r="D86" s="65">
        <f>SUMIFS(CAPEX!$Y$4:$Y$1301,CAPEX!$C$4:$C$1301,Analysis!$A86,CAPEX!$V$4:$V$1301,Analysis!D$6)</f>
        <v>0</v>
      </c>
      <c r="E86" s="65">
        <f>SUMIFS(CAPEX!$AA$4:$AA$1301,CAPEX!$C$4:$C$1301,Analysis!$A86,CAPEX!$V$4:$V$1301,Analysis!D$6)</f>
        <v>14100</v>
      </c>
      <c r="F86" s="65">
        <f>SUM(Data!F87,Data!H87)</f>
        <v>0</v>
      </c>
      <c r="G86" s="65">
        <f>SUM(Data!G87,Data!I87)</f>
        <v>7850</v>
      </c>
      <c r="H86" s="65">
        <f>SUM(Data!J87,Data!L87,Data!N87)</f>
        <v>0</v>
      </c>
      <c r="I86" s="65">
        <f>SUM(Data!K87,Data!M87,Data!O87)</f>
        <v>0</v>
      </c>
      <c r="J86" s="65">
        <f>SUM(Data!P87,Data!R87,Data!T87,Data!V87,Data!X87)</f>
        <v>0</v>
      </c>
      <c r="K86" s="65">
        <f>SUM(Data!Q87,Data!S87,Data!U87,Data!W87,Data!Y87)</f>
        <v>0</v>
      </c>
      <c r="L86" s="65">
        <f>SUM(Data!Z87,Data!AB87,Data!AD87,Data!AF87,Data!AH87,Data!AJ87,Data!AL87,Data!AN87,Data!AP87,Data!AR87,Data!AT87,Data!AV87,Data!AX87,Data!AZ87,Data!BB87)</f>
        <v>0</v>
      </c>
      <c r="M86" s="65">
        <f>SUM(Data!AA87,Data!AC87,Data!AE87,Data!AG87,Data!AI87,Data!AK87,Data!AM87,Data!AO87,Data!AQ87,Data!AS87,Data!AU87,Data!AW87,Data!AY87,Data!BA87,Data!BC87)</f>
        <v>49020</v>
      </c>
      <c r="N86" s="65">
        <f t="shared" si="3"/>
        <v>0</v>
      </c>
      <c r="O86" s="65">
        <f t="shared" si="4"/>
        <v>70970</v>
      </c>
      <c r="P86" s="148">
        <f t="shared" si="5"/>
        <v>70970</v>
      </c>
    </row>
    <row r="87" spans="1:16" hidden="1" x14ac:dyDescent="0.25">
      <c r="A87" s="75" t="s">
        <v>87</v>
      </c>
      <c r="B87" s="62" t="s">
        <v>440</v>
      </c>
      <c r="C87" s="37">
        <v>1100</v>
      </c>
      <c r="D87" s="65">
        <f>SUMIFS(CAPEX!$Y$4:$Y$1301,CAPEX!$C$4:$C$1301,Analysis!$A87,CAPEX!$V$4:$V$1301,Analysis!D$6)</f>
        <v>154340</v>
      </c>
      <c r="E87" s="65">
        <f>SUMIFS(CAPEX!$AA$4:$AA$1301,CAPEX!$C$4:$C$1301,Analysis!$A87,CAPEX!$V$4:$V$1301,Analysis!D$6)</f>
        <v>207280</v>
      </c>
      <c r="F87" s="65">
        <f>SUM(Data!F88,Data!H88)</f>
        <v>0</v>
      </c>
      <c r="G87" s="65">
        <f>SUM(Data!G88,Data!I88)</f>
        <v>0</v>
      </c>
      <c r="H87" s="65">
        <f>SUM(Data!J88,Data!L88,Data!N88)</f>
        <v>117000</v>
      </c>
      <c r="I87" s="65">
        <f>SUM(Data!K88,Data!M88,Data!O88)</f>
        <v>0</v>
      </c>
      <c r="J87" s="65">
        <f>SUM(Data!P88,Data!R88,Data!T88,Data!V88,Data!X88)</f>
        <v>0</v>
      </c>
      <c r="K87" s="65">
        <f>SUM(Data!Q88,Data!S88,Data!U88,Data!W88,Data!Y88)</f>
        <v>5400</v>
      </c>
      <c r="L87" s="65">
        <f>SUM(Data!Z88,Data!AB88,Data!AD88,Data!AF88,Data!AH88,Data!AJ88,Data!AL88,Data!AN88,Data!AP88,Data!AR88,Data!AT88,Data!AV88,Data!AX88,Data!AZ88,Data!BB88)</f>
        <v>1610</v>
      </c>
      <c r="M87" s="65">
        <f>SUM(Data!AA88,Data!AC88,Data!AE88,Data!AG88,Data!AI88,Data!AK88,Data!AM88,Data!AO88,Data!AQ88,Data!AS88,Data!AU88,Data!AW88,Data!AY88,Data!BA88,Data!BC88)</f>
        <v>7010</v>
      </c>
      <c r="N87" s="65">
        <f t="shared" si="3"/>
        <v>272950</v>
      </c>
      <c r="O87" s="65">
        <f t="shared" si="4"/>
        <v>219690</v>
      </c>
      <c r="P87" s="148">
        <f t="shared" si="5"/>
        <v>-53260</v>
      </c>
    </row>
    <row r="88" spans="1:16" hidden="1" x14ac:dyDescent="0.25">
      <c r="A88" s="75" t="s">
        <v>88</v>
      </c>
      <c r="B88" s="62" t="s">
        <v>142</v>
      </c>
      <c r="C88" s="37">
        <v>4662</v>
      </c>
      <c r="D88" s="65">
        <f>SUMIFS(CAPEX!$Y$4:$Y$1301,CAPEX!$C$4:$C$1301,Analysis!$A88,CAPEX!$V$4:$V$1301,Analysis!D$6)</f>
        <v>92015</v>
      </c>
      <c r="E88" s="65">
        <f>SUMIFS(CAPEX!$AA$4:$AA$1301,CAPEX!$C$4:$C$1301,Analysis!$A88,CAPEX!$V$4:$V$1301,Analysis!D$6)</f>
        <v>127790</v>
      </c>
      <c r="F88" s="65">
        <f>SUM(Data!F89,Data!H89)</f>
        <v>68600</v>
      </c>
      <c r="G88" s="65">
        <f>SUM(Data!G89,Data!I89)</f>
        <v>0</v>
      </c>
      <c r="H88" s="65">
        <f>SUM(Data!J89,Data!L89,Data!N89)</f>
        <v>0</v>
      </c>
      <c r="I88" s="65">
        <f>SUM(Data!K89,Data!M89,Data!O89)</f>
        <v>0</v>
      </c>
      <c r="J88" s="65">
        <f>SUM(Data!P89,Data!R89,Data!T89,Data!V89,Data!X89)</f>
        <v>0</v>
      </c>
      <c r="K88" s="65">
        <f>SUM(Data!Q89,Data!S89,Data!U89,Data!W89,Data!Y89)</f>
        <v>0</v>
      </c>
      <c r="L88" s="65">
        <f>SUM(Data!Z89,Data!AB89,Data!AD89,Data!AF89,Data!AH89,Data!AJ89,Data!AL89,Data!AN89,Data!AP89,Data!AR89,Data!AT89,Data!AV89,Data!AX89,Data!AZ89,Data!BB89)</f>
        <v>4305</v>
      </c>
      <c r="M88" s="65">
        <f>SUM(Data!AA89,Data!AC89,Data!AE89,Data!AG89,Data!AI89,Data!AK89,Data!AM89,Data!AO89,Data!AQ89,Data!AS89,Data!AU89,Data!AW89,Data!AY89,Data!BA89,Data!BC89)</f>
        <v>18290</v>
      </c>
      <c r="N88" s="65">
        <f t="shared" si="3"/>
        <v>164920</v>
      </c>
      <c r="O88" s="65">
        <f t="shared" si="4"/>
        <v>146080</v>
      </c>
      <c r="P88" s="148">
        <f t="shared" si="5"/>
        <v>-18840</v>
      </c>
    </row>
    <row r="89" spans="1:16" hidden="1" x14ac:dyDescent="0.25">
      <c r="A89" s="75" t="s">
        <v>89</v>
      </c>
      <c r="B89" s="62" t="s">
        <v>142</v>
      </c>
      <c r="C89" s="37">
        <v>3362</v>
      </c>
      <c r="D89" s="65">
        <f>SUMIFS(CAPEX!$Y$4:$Y$1301,CAPEX!$C$4:$C$1301,Analysis!$A89,CAPEX!$V$4:$V$1301,Analysis!D$6)</f>
        <v>92015</v>
      </c>
      <c r="E89" s="65">
        <f>SUMIFS(CAPEX!$AA$4:$AA$1301,CAPEX!$C$4:$C$1301,Analysis!$A89,CAPEX!$V$4:$V$1301,Analysis!D$6)</f>
        <v>92160</v>
      </c>
      <c r="F89" s="65">
        <f>SUM(Data!F90,Data!H90)</f>
        <v>68600</v>
      </c>
      <c r="G89" s="65">
        <f>SUM(Data!G90,Data!I90)</f>
        <v>0</v>
      </c>
      <c r="H89" s="65">
        <f>SUM(Data!J90,Data!L90,Data!N90)</f>
        <v>0</v>
      </c>
      <c r="I89" s="65">
        <f>SUM(Data!K90,Data!M90,Data!O90)</f>
        <v>0</v>
      </c>
      <c r="J89" s="65">
        <f>SUM(Data!P90,Data!R90,Data!T90,Data!V90,Data!X90)</f>
        <v>0</v>
      </c>
      <c r="K89" s="65">
        <f>SUM(Data!Q90,Data!S90,Data!U90,Data!W90,Data!Y90)</f>
        <v>0</v>
      </c>
      <c r="L89" s="65">
        <f>SUM(Data!Z90,Data!AB90,Data!AD90,Data!AF90,Data!AH90,Data!AJ90,Data!AL90,Data!AN90,Data!AP90,Data!AR90,Data!AT90,Data!AV90,Data!AX90,Data!AZ90,Data!BB90)</f>
        <v>4305</v>
      </c>
      <c r="M89" s="65">
        <f>SUM(Data!AA90,Data!AC90,Data!AE90,Data!AG90,Data!AI90,Data!AK90,Data!AM90,Data!AO90,Data!AQ90,Data!AS90,Data!AU90,Data!AW90,Data!AY90,Data!BA90,Data!BC90)</f>
        <v>13190</v>
      </c>
      <c r="N89" s="65">
        <f t="shared" si="3"/>
        <v>164920</v>
      </c>
      <c r="O89" s="65">
        <f t="shared" si="4"/>
        <v>105350</v>
      </c>
      <c r="P89" s="148">
        <f t="shared" si="5"/>
        <v>-59570</v>
      </c>
    </row>
    <row r="90" spans="1:16" hidden="1" x14ac:dyDescent="0.25">
      <c r="A90" s="75" t="s">
        <v>90</v>
      </c>
      <c r="B90" s="62" t="s">
        <v>138</v>
      </c>
      <c r="C90" s="37">
        <v>18983</v>
      </c>
      <c r="D90" s="65">
        <f>SUMIFS(CAPEX!$Y$4:$Y$1301,CAPEX!$C$4:$C$1301,Analysis!$A90,CAPEX!$V$4:$V$1301,Analysis!D$6)</f>
        <v>168920</v>
      </c>
      <c r="E90" s="65">
        <f>SUMIFS(CAPEX!$AA$4:$AA$1301,CAPEX!$C$4:$C$1301,Analysis!$A90,CAPEX!$V$4:$V$1301,Analysis!D$6)</f>
        <v>605440</v>
      </c>
      <c r="F90" s="65">
        <f>SUM(Data!F91,Data!H91)</f>
        <v>649200</v>
      </c>
      <c r="G90" s="65">
        <f>SUM(Data!G91,Data!I91)</f>
        <v>0</v>
      </c>
      <c r="H90" s="65">
        <f>SUM(Data!J91,Data!L91,Data!N91)</f>
        <v>0</v>
      </c>
      <c r="I90" s="65">
        <f>SUM(Data!K91,Data!M91,Data!O91)</f>
        <v>0</v>
      </c>
      <c r="J90" s="65">
        <f>SUM(Data!P91,Data!R91,Data!T91,Data!V91,Data!X91)</f>
        <v>0</v>
      </c>
      <c r="K90" s="65">
        <f>SUM(Data!Q91,Data!S91,Data!U91,Data!W91,Data!Y91)</f>
        <v>0</v>
      </c>
      <c r="L90" s="65">
        <f>SUM(Data!Z91,Data!AB91,Data!AD91,Data!AF91,Data!AH91,Data!AJ91,Data!AL91,Data!AN91,Data!AP91,Data!AR91,Data!AT91,Data!AV91,Data!AX91,Data!AZ91,Data!BB91)</f>
        <v>61690</v>
      </c>
      <c r="M90" s="65">
        <f>SUM(Data!AA91,Data!AC91,Data!AE91,Data!AG91,Data!AI91,Data!AK91,Data!AM91,Data!AO91,Data!AQ91,Data!AS91,Data!AU91,Data!AW91,Data!AY91,Data!BA91,Data!BC91)</f>
        <v>74450</v>
      </c>
      <c r="N90" s="65">
        <f t="shared" si="3"/>
        <v>879810</v>
      </c>
      <c r="O90" s="65">
        <f t="shared" si="4"/>
        <v>679890</v>
      </c>
      <c r="P90" s="148">
        <f t="shared" si="5"/>
        <v>-199920</v>
      </c>
    </row>
    <row r="91" spans="1:16" hidden="1" x14ac:dyDescent="0.25">
      <c r="A91" s="75" t="s">
        <v>91</v>
      </c>
      <c r="B91" s="62" t="s">
        <v>142</v>
      </c>
      <c r="C91" s="37">
        <v>17220</v>
      </c>
      <c r="D91" s="65">
        <f>SUMIFS(CAPEX!$Y$4:$Y$1301,CAPEX!$C$4:$C$1301,Analysis!$A91,CAPEX!$V$4:$V$1301,Analysis!D$6)</f>
        <v>349320</v>
      </c>
      <c r="E91" s="65">
        <f>SUMIFS(CAPEX!$AA$4:$AA$1301,CAPEX!$C$4:$C$1301,Analysis!$A91,CAPEX!$V$4:$V$1301,Analysis!D$6)</f>
        <v>582970</v>
      </c>
      <c r="F91" s="65">
        <f>SUM(Data!F92,Data!H92)</f>
        <v>0</v>
      </c>
      <c r="G91" s="65">
        <f>SUM(Data!G92,Data!I92)</f>
        <v>0</v>
      </c>
      <c r="H91" s="65">
        <f>SUM(Data!J92,Data!L92,Data!N92)</f>
        <v>0</v>
      </c>
      <c r="I91" s="65">
        <f>SUM(Data!K92,Data!M92,Data!O92)</f>
        <v>0</v>
      </c>
      <c r="J91" s="65">
        <f>SUM(Data!P92,Data!R92,Data!T92,Data!V92,Data!X92)</f>
        <v>0</v>
      </c>
      <c r="K91" s="65">
        <f>SUM(Data!Q92,Data!S92,Data!U92,Data!W92,Data!Y92)</f>
        <v>12550</v>
      </c>
      <c r="L91" s="65">
        <f>SUM(Data!Z92,Data!AB92,Data!AD92,Data!AF92,Data!AH92,Data!AJ92,Data!AL92,Data!AN92,Data!AP92,Data!AR92,Data!AT92,Data!AV92,Data!AX92,Data!AZ92,Data!BB92)</f>
        <v>13790</v>
      </c>
      <c r="M91" s="65">
        <f>SUM(Data!AA92,Data!AC92,Data!AE92,Data!AG92,Data!AI92,Data!AK92,Data!AM92,Data!AO92,Data!AQ92,Data!AS92,Data!AU92,Data!AW92,Data!AY92,Data!BA92,Data!BC92)</f>
        <v>70000</v>
      </c>
      <c r="N91" s="65">
        <f t="shared" si="3"/>
        <v>363110</v>
      </c>
      <c r="O91" s="65">
        <f t="shared" si="4"/>
        <v>665520</v>
      </c>
      <c r="P91" s="148">
        <f t="shared" si="5"/>
        <v>302410</v>
      </c>
    </row>
    <row r="92" spans="1:16" hidden="1" x14ac:dyDescent="0.25">
      <c r="A92" s="75" t="s">
        <v>92</v>
      </c>
      <c r="B92" s="62" t="s">
        <v>142</v>
      </c>
      <c r="C92" s="37">
        <v>8805</v>
      </c>
      <c r="D92" s="65">
        <f>SUMIFS(CAPEX!$Y$4:$Y$1301,CAPEX!$C$4:$C$1301,Analysis!$A92,CAPEX!$V$4:$V$1301,Analysis!D$6)</f>
        <v>254000</v>
      </c>
      <c r="E92" s="65">
        <f>SUMIFS(CAPEX!$AA$4:$AA$1301,CAPEX!$C$4:$C$1301,Analysis!$A92,CAPEX!$V$4:$V$1301,Analysis!D$6)</f>
        <v>266880</v>
      </c>
      <c r="F92" s="65">
        <f>SUM(Data!F93,Data!H93)</f>
        <v>143700</v>
      </c>
      <c r="G92" s="65">
        <f>SUM(Data!G93,Data!I93)</f>
        <v>0</v>
      </c>
      <c r="H92" s="65">
        <f>SUM(Data!J93,Data!L93,Data!N93)</f>
        <v>0</v>
      </c>
      <c r="I92" s="65">
        <f>SUM(Data!K93,Data!M93,Data!O93)</f>
        <v>0</v>
      </c>
      <c r="J92" s="65">
        <f>SUM(Data!P93,Data!R93,Data!T93,Data!V93,Data!X93)</f>
        <v>0</v>
      </c>
      <c r="K92" s="65">
        <f>SUM(Data!Q93,Data!S93,Data!U93,Data!W93,Data!Y93)</f>
        <v>0</v>
      </c>
      <c r="L92" s="65">
        <f>SUM(Data!Z93,Data!AB93,Data!AD93,Data!AF93,Data!AH93,Data!AJ93,Data!AL93,Data!AN93,Data!AP93,Data!AR93,Data!AT93,Data!AV93,Data!AX93,Data!AZ93,Data!BB93)</f>
        <v>19600</v>
      </c>
      <c r="M92" s="65">
        <f>SUM(Data!AA93,Data!AC93,Data!AE93,Data!AG93,Data!AI93,Data!AK93,Data!AM93,Data!AO93,Data!AQ93,Data!AS93,Data!AU93,Data!AW93,Data!AY93,Data!BA93,Data!BC93)</f>
        <v>69060</v>
      </c>
      <c r="N92" s="65">
        <f t="shared" si="3"/>
        <v>417300</v>
      </c>
      <c r="O92" s="65">
        <f t="shared" si="4"/>
        <v>335940</v>
      </c>
      <c r="P92" s="148">
        <f t="shared" si="5"/>
        <v>-81360</v>
      </c>
    </row>
    <row r="93" spans="1:16" hidden="1" x14ac:dyDescent="0.25">
      <c r="A93" s="75" t="s">
        <v>93</v>
      </c>
      <c r="B93" s="62" t="s">
        <v>138</v>
      </c>
      <c r="C93" s="37">
        <v>5734</v>
      </c>
      <c r="D93" s="65">
        <f>SUMIFS(CAPEX!$Y$4:$Y$1301,CAPEX!$C$4:$C$1301,Analysis!$A93,CAPEX!$V$4:$V$1301,Analysis!D$6)</f>
        <v>164770</v>
      </c>
      <c r="E93" s="65">
        <f>SUMIFS(CAPEX!$AA$4:$AA$1301,CAPEX!$C$4:$C$1301,Analysis!$A93,CAPEX!$V$4:$V$1301,Analysis!D$6)</f>
        <v>174450</v>
      </c>
      <c r="F93" s="65">
        <f>SUM(Data!F94,Data!H94)</f>
        <v>134400</v>
      </c>
      <c r="G93" s="65">
        <f>SUM(Data!G94,Data!I94)</f>
        <v>0</v>
      </c>
      <c r="H93" s="65">
        <f>SUM(Data!J94,Data!L94,Data!N94)</f>
        <v>0</v>
      </c>
      <c r="I93" s="65">
        <f>SUM(Data!K94,Data!M94,Data!O94)</f>
        <v>0</v>
      </c>
      <c r="J93" s="65">
        <f>SUM(Data!P94,Data!R94,Data!T94,Data!V94,Data!X94)</f>
        <v>0</v>
      </c>
      <c r="K93" s="65">
        <f>SUM(Data!Q94,Data!S94,Data!U94,Data!W94,Data!Y94)</f>
        <v>0</v>
      </c>
      <c r="L93" s="65">
        <f>SUM(Data!Z94,Data!AB94,Data!AD94,Data!AF94,Data!AH94,Data!AJ94,Data!AL94,Data!AN94,Data!AP94,Data!AR94,Data!AT94,Data!AV94,Data!AX94,Data!AZ94,Data!BB94)</f>
        <v>32220</v>
      </c>
      <c r="M93" s="65">
        <f>SUM(Data!AA94,Data!AC94,Data!AE94,Data!AG94,Data!AI94,Data!AK94,Data!AM94,Data!AO94,Data!AQ94,Data!AS94,Data!AU94,Data!AW94,Data!AY94,Data!BA94,Data!BC94)</f>
        <v>67460</v>
      </c>
      <c r="N93" s="65">
        <f t="shared" si="3"/>
        <v>331390</v>
      </c>
      <c r="O93" s="65">
        <f t="shared" si="4"/>
        <v>241910</v>
      </c>
      <c r="P93" s="148">
        <f t="shared" si="5"/>
        <v>-89480</v>
      </c>
    </row>
    <row r="94" spans="1:16" hidden="1" x14ac:dyDescent="0.25">
      <c r="A94" s="75" t="s">
        <v>94</v>
      </c>
      <c r="B94" s="62" t="s">
        <v>142</v>
      </c>
      <c r="C94" s="37">
        <v>10564</v>
      </c>
      <c r="D94" s="65">
        <f>SUMIFS(CAPEX!$Y$4:$Y$1301,CAPEX!$C$4:$C$1301,Analysis!$A94,CAPEX!$V$4:$V$1301,Analysis!D$6)</f>
        <v>4255220</v>
      </c>
      <c r="E94" s="65">
        <f>SUMIFS(CAPEX!$AA$4:$AA$1301,CAPEX!$C$4:$C$1301,Analysis!$A94,CAPEX!$V$4:$V$1301,Analysis!D$6)</f>
        <v>0</v>
      </c>
      <c r="F94" s="65">
        <f>SUM(Data!F95,Data!H95)</f>
        <v>0</v>
      </c>
      <c r="G94" s="65">
        <f>SUM(Data!G95,Data!I95)</f>
        <v>0</v>
      </c>
      <c r="H94" s="65">
        <f>SUM(Data!J95,Data!L95,Data!N95)</f>
        <v>1077500</v>
      </c>
      <c r="I94" s="65">
        <f>SUM(Data!K95,Data!M95,Data!O95)</f>
        <v>0</v>
      </c>
      <c r="J94" s="65">
        <f>SUM(Data!P95,Data!R95,Data!T95,Data!V95,Data!X95)</f>
        <v>0</v>
      </c>
      <c r="K94" s="65">
        <f>SUM(Data!Q95,Data!S95,Data!U95,Data!W95,Data!Y95)</f>
        <v>1052690</v>
      </c>
      <c r="L94" s="65">
        <f>SUM(Data!Z95,Data!AB95,Data!AD95,Data!AF95,Data!AH95,Data!AJ95,Data!AL95,Data!AN95,Data!AP95,Data!AR95,Data!AT95,Data!AV95,Data!AX95,Data!AZ95,Data!BB95)</f>
        <v>0</v>
      </c>
      <c r="M94" s="65">
        <f>SUM(Data!AA95,Data!AC95,Data!AE95,Data!AG95,Data!AI95,Data!AK95,Data!AM95,Data!AO95,Data!AQ95,Data!AS95,Data!AU95,Data!AW95,Data!AY95,Data!BA95,Data!BC95)</f>
        <v>0</v>
      </c>
      <c r="N94" s="65">
        <f t="shared" si="3"/>
        <v>5332720</v>
      </c>
      <c r="O94" s="65">
        <f t="shared" si="4"/>
        <v>1052690</v>
      </c>
      <c r="P94" s="148">
        <f t="shared" si="5"/>
        <v>-4280030</v>
      </c>
    </row>
    <row r="95" spans="1:16" hidden="1" x14ac:dyDescent="0.25">
      <c r="A95" s="76" t="s">
        <v>97</v>
      </c>
      <c r="B95" s="62" t="s">
        <v>141</v>
      </c>
      <c r="C95" s="37">
        <v>1542</v>
      </c>
      <c r="D95" s="65">
        <f>SUMIFS(CAPEX!$Y$4:$Y$1301,CAPEX!$C$4:$C$1301,Analysis!$A95,CAPEX!$V$4:$V$1301,Analysis!D$6)</f>
        <v>0</v>
      </c>
      <c r="E95" s="65">
        <f>SUMIFS(CAPEX!$AA$4:$AA$1301,CAPEX!$C$4:$C$1301,Analysis!$A95,CAPEX!$V$4:$V$1301,Analysis!D$6)</f>
        <v>28670</v>
      </c>
      <c r="F95" s="65">
        <f>SUM(Data!F96,Data!H96)</f>
        <v>0</v>
      </c>
      <c r="G95" s="65">
        <f>SUM(Data!G96,Data!I96)</f>
        <v>0</v>
      </c>
      <c r="H95" s="65">
        <f>SUM(Data!J96,Data!L96,Data!N96)</f>
        <v>0</v>
      </c>
      <c r="I95" s="65">
        <f>SUM(Data!K96,Data!M96,Data!O96)</f>
        <v>0</v>
      </c>
      <c r="J95" s="65">
        <f>SUM(Data!P96,Data!R96,Data!T96,Data!V96,Data!X96)</f>
        <v>0</v>
      </c>
      <c r="K95" s="65">
        <f>SUM(Data!Q96,Data!S96,Data!U96,Data!W96,Data!Y96)</f>
        <v>0</v>
      </c>
      <c r="L95" s="65">
        <f>SUM(Data!Z96,Data!AB96,Data!AD96,Data!AF96,Data!AH96,Data!AJ96,Data!AL96,Data!AN96,Data!AP96,Data!AR96,Data!AT96,Data!AV96,Data!AX96,Data!AZ96,Data!BB96)</f>
        <v>0</v>
      </c>
      <c r="M95" s="65">
        <f>SUM(Data!AA96,Data!AC96,Data!AE96,Data!AG96,Data!AI96,Data!AK96,Data!AM96,Data!AO96,Data!AQ96,Data!AS96,Data!AU96,Data!AW96,Data!AY96,Data!BA96,Data!BC96)</f>
        <v>0</v>
      </c>
      <c r="N95" s="65">
        <f t="shared" si="3"/>
        <v>0</v>
      </c>
      <c r="O95" s="65">
        <f t="shared" si="4"/>
        <v>28670</v>
      </c>
      <c r="P95" s="148">
        <f t="shared" si="5"/>
        <v>28670</v>
      </c>
    </row>
    <row r="96" spans="1:16" hidden="1" x14ac:dyDescent="0.25">
      <c r="A96" s="76" t="s">
        <v>95</v>
      </c>
      <c r="B96" s="62" t="s">
        <v>141</v>
      </c>
      <c r="C96" s="37">
        <v>1650</v>
      </c>
      <c r="D96" s="65">
        <f>SUMIFS(CAPEX!$Y$4:$Y$1301,CAPEX!$C$4:$C$1301,Analysis!$A96,CAPEX!$V$4:$V$1301,Analysis!D$6)</f>
        <v>0</v>
      </c>
      <c r="E96" s="65">
        <f>SUMIFS(CAPEX!$AA$4:$AA$1301,CAPEX!$C$4:$C$1301,Analysis!$A96,CAPEX!$V$4:$V$1301,Analysis!D$6)</f>
        <v>192080</v>
      </c>
      <c r="F96" s="65">
        <f>SUM(Data!F97,Data!H97)</f>
        <v>0</v>
      </c>
      <c r="G96" s="65">
        <f>SUM(Data!G97,Data!I97)</f>
        <v>0</v>
      </c>
      <c r="H96" s="65">
        <f>SUM(Data!J97,Data!L97,Data!N97)</f>
        <v>0</v>
      </c>
      <c r="I96" s="65">
        <f>SUM(Data!K97,Data!M97,Data!O97)</f>
        <v>0</v>
      </c>
      <c r="J96" s="65">
        <f>SUM(Data!P97,Data!R97,Data!T97,Data!V97,Data!X97)</f>
        <v>0</v>
      </c>
      <c r="K96" s="65">
        <f>SUM(Data!Q97,Data!S97,Data!U97,Data!W97,Data!Y97)</f>
        <v>0</v>
      </c>
      <c r="L96" s="65">
        <f>SUM(Data!Z97,Data!AB97,Data!AD97,Data!AF97,Data!AH97,Data!AJ97,Data!AL97,Data!AN97,Data!AP97,Data!AR97,Data!AT97,Data!AV97,Data!AX97,Data!AZ97,Data!BB97)</f>
        <v>0</v>
      </c>
      <c r="M96" s="65">
        <f>SUM(Data!AA97,Data!AC97,Data!AE97,Data!AG97,Data!AI97,Data!AK97,Data!AM97,Data!AO97,Data!AQ97,Data!AS97,Data!AU97,Data!AW97,Data!AY97,Data!BA97,Data!BC97)</f>
        <v>0</v>
      </c>
      <c r="N96" s="65">
        <f t="shared" si="3"/>
        <v>0</v>
      </c>
      <c r="O96" s="65">
        <f t="shared" si="4"/>
        <v>192080</v>
      </c>
      <c r="P96" s="148">
        <f t="shared" si="5"/>
        <v>192080</v>
      </c>
    </row>
    <row r="97" spans="1:16" hidden="1" x14ac:dyDescent="0.25">
      <c r="A97" s="76" t="s">
        <v>448</v>
      </c>
      <c r="B97" s="62" t="s">
        <v>141</v>
      </c>
      <c r="C97" s="37">
        <v>2300</v>
      </c>
      <c r="D97" s="65">
        <f>SUMIFS(CAPEX!$Y$4:$Y$1301,CAPEX!$C$4:$C$1301,Analysis!$A97,CAPEX!$V$4:$V$1301,Analysis!D$6)</f>
        <v>0</v>
      </c>
      <c r="E97" s="65">
        <f>SUMIFS(CAPEX!$AA$4:$AA$1301,CAPEX!$C$4:$C$1301,Analysis!$A97,CAPEX!$V$4:$V$1301,Analysis!D$6)</f>
        <v>6250</v>
      </c>
      <c r="F97" s="65">
        <f>SUM(Data!F98,Data!H98)</f>
        <v>0</v>
      </c>
      <c r="G97" s="65">
        <f>SUM(Data!G98,Data!I98)</f>
        <v>0</v>
      </c>
      <c r="H97" s="65">
        <f>SUM(Data!J98,Data!L98,Data!N98)</f>
        <v>0</v>
      </c>
      <c r="I97" s="65">
        <f>SUM(Data!K98,Data!M98,Data!O98)</f>
        <v>0</v>
      </c>
      <c r="J97" s="65">
        <f>SUM(Data!P98,Data!R98,Data!T98,Data!V98,Data!X98)</f>
        <v>0</v>
      </c>
      <c r="K97" s="65">
        <f>SUM(Data!Q98,Data!S98,Data!U98,Data!W98,Data!Y98)</f>
        <v>0</v>
      </c>
      <c r="L97" s="65">
        <f>SUM(Data!Z98,Data!AB98,Data!AD98,Data!AF98,Data!AH98,Data!AJ98,Data!AL98,Data!AN98,Data!AP98,Data!AR98,Data!AT98,Data!AV98,Data!AX98,Data!AZ98,Data!BB98)</f>
        <v>0</v>
      </c>
      <c r="M97" s="65">
        <f>SUM(Data!AA98,Data!AC98,Data!AE98,Data!AG98,Data!AI98,Data!AK98,Data!AM98,Data!AO98,Data!AQ98,Data!AS98,Data!AU98,Data!AW98,Data!AY98,Data!BA98,Data!BC98)</f>
        <v>0</v>
      </c>
      <c r="N97" s="65">
        <f t="shared" si="3"/>
        <v>0</v>
      </c>
      <c r="O97" s="65">
        <f t="shared" si="4"/>
        <v>6250</v>
      </c>
      <c r="P97" s="148">
        <f t="shared" si="5"/>
        <v>6250</v>
      </c>
    </row>
    <row r="98" spans="1:16" hidden="1" x14ac:dyDescent="0.25">
      <c r="A98" s="76" t="s">
        <v>96</v>
      </c>
      <c r="B98" s="62" t="s">
        <v>141</v>
      </c>
      <c r="C98" s="37">
        <v>2301</v>
      </c>
      <c r="D98" s="65">
        <f>SUMIFS(CAPEX!$Y$4:$Y$1301,CAPEX!$C$4:$C$1301,Analysis!$A98,CAPEX!$V$4:$V$1301,Analysis!D$6)</f>
        <v>0</v>
      </c>
      <c r="E98" s="65">
        <f>SUMIFS(CAPEX!$AA$4:$AA$1301,CAPEX!$C$4:$C$1301,Analysis!$A98,CAPEX!$V$4:$V$1301,Analysis!D$6)</f>
        <v>20580</v>
      </c>
      <c r="F98" s="65">
        <f>SUM(Data!F99,Data!H99)</f>
        <v>0</v>
      </c>
      <c r="G98" s="65">
        <f>SUM(Data!G99,Data!I99)</f>
        <v>0</v>
      </c>
      <c r="H98" s="65">
        <f>SUM(Data!J99,Data!L99,Data!N99)</f>
        <v>0</v>
      </c>
      <c r="I98" s="65">
        <f>SUM(Data!K99,Data!M99,Data!O99)</f>
        <v>0</v>
      </c>
      <c r="J98" s="65">
        <f>SUM(Data!P99,Data!R99,Data!T99,Data!V99,Data!X99)</f>
        <v>0</v>
      </c>
      <c r="K98" s="65">
        <f>SUM(Data!Q99,Data!S99,Data!U99,Data!W99,Data!Y99)</f>
        <v>0</v>
      </c>
      <c r="L98" s="65">
        <f>SUM(Data!Z99,Data!AB99,Data!AD99,Data!AF99,Data!AH99,Data!AJ99,Data!AL99,Data!AN99,Data!AP99,Data!AR99,Data!AT99,Data!AV99,Data!AX99,Data!AZ99,Data!BB99)</f>
        <v>0</v>
      </c>
      <c r="M98" s="65">
        <f>SUM(Data!AA99,Data!AC99,Data!AE99,Data!AG99,Data!AI99,Data!AK99,Data!AM99,Data!AO99,Data!AQ99,Data!AS99,Data!AU99,Data!AW99,Data!AY99,Data!BA99,Data!BC99)</f>
        <v>0</v>
      </c>
      <c r="N98" s="65">
        <f t="shared" si="3"/>
        <v>0</v>
      </c>
      <c r="O98" s="65">
        <f t="shared" si="4"/>
        <v>20580</v>
      </c>
      <c r="P98" s="148">
        <f t="shared" si="5"/>
        <v>20580</v>
      </c>
    </row>
    <row r="99" spans="1:16" hidden="1" x14ac:dyDescent="0.25">
      <c r="A99" s="76" t="s">
        <v>98</v>
      </c>
      <c r="B99" s="62" t="s">
        <v>440</v>
      </c>
      <c r="C99" s="37">
        <v>1120</v>
      </c>
      <c r="D99" s="65">
        <f>SUMIFS(CAPEX!$Y$4:$Y$1301,CAPEX!$C$4:$C$1301,Analysis!$A99,CAPEX!$V$4:$V$1301,Analysis!D$6)</f>
        <v>0</v>
      </c>
      <c r="E99" s="65">
        <f>SUMIFS(CAPEX!$AA$4:$AA$1301,CAPEX!$C$4:$C$1301,Analysis!$A99,CAPEX!$V$4:$V$1301,Analysis!D$6)</f>
        <v>296250</v>
      </c>
      <c r="F99" s="65">
        <f>SUM(Data!F100,Data!H100)</f>
        <v>0</v>
      </c>
      <c r="G99" s="65">
        <f>SUM(Data!G100,Data!I100)</f>
        <v>0</v>
      </c>
      <c r="H99" s="65">
        <f>SUM(Data!J100,Data!L100,Data!N100)</f>
        <v>0</v>
      </c>
      <c r="I99" s="65">
        <f>SUM(Data!K100,Data!M100,Data!O100)</f>
        <v>0</v>
      </c>
      <c r="J99" s="65">
        <f>SUM(Data!P100,Data!R100,Data!T100,Data!V100,Data!X100)</f>
        <v>0</v>
      </c>
      <c r="K99" s="65">
        <f>SUM(Data!Q100,Data!S100,Data!U100,Data!W100,Data!Y100)</f>
        <v>0</v>
      </c>
      <c r="L99" s="65">
        <f>SUM(Data!Z100,Data!AB100,Data!AD100,Data!AF100,Data!AH100,Data!AJ100,Data!AL100,Data!AN100,Data!AP100,Data!AR100,Data!AT100,Data!AV100,Data!AX100,Data!AZ100,Data!BB100)</f>
        <v>0</v>
      </c>
      <c r="M99" s="65">
        <f>SUM(Data!AA100,Data!AC100,Data!AE100,Data!AG100,Data!AI100,Data!AK100,Data!AM100,Data!AO100,Data!AQ100,Data!AS100,Data!AU100,Data!AW100,Data!AY100,Data!BA100,Data!BC100)</f>
        <v>0</v>
      </c>
      <c r="N99" s="65">
        <f t="shared" si="3"/>
        <v>0</v>
      </c>
      <c r="O99" s="65">
        <f t="shared" si="4"/>
        <v>296250</v>
      </c>
      <c r="P99" s="148">
        <f t="shared" si="5"/>
        <v>296250</v>
      </c>
    </row>
    <row r="100" spans="1:16" hidden="1" x14ac:dyDescent="0.25">
      <c r="A100" s="75" t="s">
        <v>99</v>
      </c>
      <c r="B100" s="62" t="s">
        <v>440</v>
      </c>
      <c r="C100" s="37">
        <v>0</v>
      </c>
      <c r="D100" s="65">
        <f>SUMIFS(CAPEX!$Y$4:$Y$1301,CAPEX!$C$4:$C$1301,Analysis!$A100,CAPEX!$V$4:$V$1301,Analysis!D$6)</f>
        <v>0</v>
      </c>
      <c r="E100" s="65">
        <f>SUMIFS(CAPEX!$AA$4:$AA$1301,CAPEX!$C$4:$C$1301,Analysis!$A100,CAPEX!$V$4:$V$1301,Analysis!D$6)</f>
        <v>37500</v>
      </c>
      <c r="F100" s="65">
        <f>SUM(Data!F101,Data!H101)</f>
        <v>0</v>
      </c>
      <c r="G100" s="65">
        <f>SUM(Data!G101,Data!I101)</f>
        <v>0</v>
      </c>
      <c r="H100" s="65">
        <f>SUM(Data!J101,Data!L101,Data!N101)</f>
        <v>0</v>
      </c>
      <c r="I100" s="65">
        <f>SUM(Data!K101,Data!M101,Data!O101)</f>
        <v>0</v>
      </c>
      <c r="J100" s="65">
        <f>SUM(Data!P101,Data!R101,Data!T101,Data!V101,Data!X101)</f>
        <v>0</v>
      </c>
      <c r="K100" s="65">
        <f>SUM(Data!Q101,Data!S101,Data!U101,Data!W101,Data!Y101)</f>
        <v>0</v>
      </c>
      <c r="L100" s="65">
        <f>SUM(Data!Z101,Data!AB101,Data!AD101,Data!AF101,Data!AH101,Data!AJ101,Data!AL101,Data!AN101,Data!AP101,Data!AR101,Data!AT101,Data!AV101,Data!AX101,Data!AZ101,Data!BB101)</f>
        <v>0</v>
      </c>
      <c r="M100" s="65">
        <f>SUM(Data!AA101,Data!AC101,Data!AE101,Data!AG101,Data!AI101,Data!AK101,Data!AM101,Data!AO101,Data!AQ101,Data!AS101,Data!AU101,Data!AW101,Data!AY101,Data!BA101,Data!BC101)</f>
        <v>0</v>
      </c>
      <c r="N100" s="65">
        <f t="shared" si="3"/>
        <v>0</v>
      </c>
      <c r="O100" s="65">
        <f t="shared" si="4"/>
        <v>37500</v>
      </c>
      <c r="P100" s="148">
        <f t="shared" si="5"/>
        <v>37500</v>
      </c>
    </row>
    <row r="101" spans="1:16" hidden="1" x14ac:dyDescent="0.25">
      <c r="A101" s="75" t="s">
        <v>100</v>
      </c>
      <c r="B101" s="62" t="s">
        <v>440</v>
      </c>
      <c r="C101" s="3">
        <v>0</v>
      </c>
      <c r="D101" s="65">
        <f>SUMIFS(CAPEX!$Y$4:$Y$1301,CAPEX!$C$4:$C$1301,Analysis!$A101,CAPEX!$V$4:$V$1301,Analysis!D$6)</f>
        <v>0</v>
      </c>
      <c r="E101" s="65">
        <f>SUMIFS(CAPEX!$AA$4:$AA$1301,CAPEX!$C$4:$C$1301,Analysis!$A101,CAPEX!$V$4:$V$1301,Analysis!D$6)</f>
        <v>130880</v>
      </c>
      <c r="F101" s="65">
        <f>SUM(Data!F102,Data!H102)</f>
        <v>0</v>
      </c>
      <c r="G101" s="65">
        <f>SUM(Data!G102,Data!I102)</f>
        <v>0</v>
      </c>
      <c r="H101" s="65">
        <f>SUM(Data!J102,Data!L102,Data!N102)</f>
        <v>0</v>
      </c>
      <c r="I101" s="65">
        <f>SUM(Data!K102,Data!M102,Data!O102)</f>
        <v>0</v>
      </c>
      <c r="J101" s="65">
        <f>SUM(Data!P102,Data!R102,Data!T102,Data!V102,Data!X102)</f>
        <v>0</v>
      </c>
      <c r="K101" s="65">
        <f>SUM(Data!Q102,Data!S102,Data!U102,Data!W102,Data!Y102)</f>
        <v>0</v>
      </c>
      <c r="L101" s="65">
        <f>SUM(Data!Z102,Data!AB102,Data!AD102,Data!AF102,Data!AH102,Data!AJ102,Data!AL102,Data!AN102,Data!AP102,Data!AR102,Data!AT102,Data!AV102,Data!AX102,Data!AZ102,Data!BB102)</f>
        <v>0</v>
      </c>
      <c r="M101" s="65">
        <f>SUM(Data!AA102,Data!AC102,Data!AE102,Data!AG102,Data!AI102,Data!AK102,Data!AM102,Data!AO102,Data!AQ102,Data!AS102,Data!AU102,Data!AW102,Data!AY102,Data!BA102,Data!BC102)</f>
        <v>0</v>
      </c>
      <c r="N101" s="65">
        <f t="shared" si="3"/>
        <v>0</v>
      </c>
      <c r="O101" s="65">
        <f t="shared" si="4"/>
        <v>130880</v>
      </c>
      <c r="P101" s="148">
        <f t="shared" si="5"/>
        <v>130880</v>
      </c>
    </row>
    <row r="102" spans="1:16" s="57" customFormat="1" hidden="1" x14ac:dyDescent="0.25">
      <c r="A102" s="75" t="s">
        <v>696</v>
      </c>
      <c r="B102" s="62" t="s">
        <v>440</v>
      </c>
      <c r="C102" s="3">
        <v>0</v>
      </c>
      <c r="D102" s="65">
        <f>SUMIFS(CAPEX!$Y$4:$Y$1301,CAPEX!$C$4:$C$1301,Analysis!$A102,CAPEX!$V$4:$V$1301,Analysis!D$6)</f>
        <v>0</v>
      </c>
      <c r="E102" s="65">
        <f>SUMIFS(CAPEX!$AA$4:$AA$1301,CAPEX!$C$4:$C$1301,Analysis!$A102,CAPEX!$V$4:$V$1301,Analysis!D$6)</f>
        <v>6800940</v>
      </c>
      <c r="F102" s="65">
        <f>SUM(Data!F103,Data!H103)</f>
        <v>0</v>
      </c>
      <c r="G102" s="65">
        <f>SUM(Data!G103,Data!I103)</f>
        <v>0</v>
      </c>
      <c r="H102" s="65">
        <f>SUM(Data!J103,Data!L103,Data!N103)</f>
        <v>0</v>
      </c>
      <c r="I102" s="65">
        <f>SUM(Data!K103,Data!M103,Data!O103)</f>
        <v>0</v>
      </c>
      <c r="J102" s="65">
        <f>SUM(Data!P103,Data!R103,Data!T103,Data!V103,Data!X103)</f>
        <v>0</v>
      </c>
      <c r="K102" s="65">
        <f>SUM(Data!Q103,Data!S103,Data!U103,Data!W103,Data!Y103)</f>
        <v>0</v>
      </c>
      <c r="L102" s="65">
        <f>SUM(Data!Z103,Data!AB103,Data!AD103,Data!AF103,Data!AH103,Data!AJ103,Data!AL103,Data!AN103,Data!AP103,Data!AR103,Data!AT103,Data!AV103,Data!AX103,Data!AZ103,Data!BB103)</f>
        <v>0</v>
      </c>
      <c r="M102" s="65">
        <f>SUM(Data!AA103,Data!AC103,Data!AE103,Data!AG103,Data!AI103,Data!AK103,Data!AM103,Data!AO103,Data!AQ103,Data!AS103,Data!AU103,Data!AW103,Data!AY103,Data!BA103,Data!BC103)</f>
        <v>0</v>
      </c>
      <c r="N102" s="65">
        <f t="shared" si="3"/>
        <v>0</v>
      </c>
      <c r="O102" s="65">
        <f t="shared" si="4"/>
        <v>6800940</v>
      </c>
      <c r="P102" s="148">
        <f t="shared" si="5"/>
        <v>6800940</v>
      </c>
    </row>
    <row r="103" spans="1:16" x14ac:dyDescent="0.25">
      <c r="A103" s="75" t="s">
        <v>101</v>
      </c>
      <c r="B103" s="62" t="s">
        <v>140</v>
      </c>
      <c r="C103" s="3">
        <v>1100</v>
      </c>
      <c r="D103" s="65">
        <f>SUMIFS(CAPEX!$Y$4:$Y$1301,CAPEX!$C$4:$C$1301,Analysis!$A103,CAPEX!$V$4:$V$1301,Analysis!D$6)</f>
        <v>0</v>
      </c>
      <c r="E103" s="65">
        <f>SUMIFS(CAPEX!$AA$4:$AA$1301,CAPEX!$C$4:$C$1301,Analysis!$A103,CAPEX!$V$4:$V$1301,Analysis!D$6)</f>
        <v>41120</v>
      </c>
      <c r="F103" s="65">
        <f>SUM(Data!F104,Data!H104)</f>
        <v>0</v>
      </c>
      <c r="G103" s="65">
        <f>SUM(Data!G104,Data!I104)</f>
        <v>0</v>
      </c>
      <c r="H103" s="65">
        <f>SUM(Data!J104,Data!L104,Data!N104)</f>
        <v>0</v>
      </c>
      <c r="I103" s="65">
        <f>SUM(Data!K104,Data!M104,Data!O104)</f>
        <v>0</v>
      </c>
      <c r="J103" s="65">
        <f>SUM(Data!P104,Data!R104,Data!T104,Data!V104,Data!X104)</f>
        <v>12700</v>
      </c>
      <c r="K103" s="65">
        <f>SUM(Data!Q104,Data!S104,Data!U104,Data!W104,Data!Y104)</f>
        <v>6280</v>
      </c>
      <c r="L103" s="65">
        <f>SUM(Data!Z104,Data!AB104,Data!AD104,Data!AF104,Data!AH104,Data!AJ104,Data!AL104,Data!AN104,Data!AP104,Data!AR104,Data!AT104,Data!AV104,Data!AX104,Data!AZ104,Data!BB104)</f>
        <v>0</v>
      </c>
      <c r="M103" s="65">
        <f>SUM(Data!AA104,Data!AC104,Data!AE104,Data!AG104,Data!AI104,Data!AK104,Data!AM104,Data!AO104,Data!AQ104,Data!AS104,Data!AU104,Data!AW104,Data!AY104,Data!BA104,Data!BC104)</f>
        <v>70000</v>
      </c>
      <c r="N103" s="65">
        <f t="shared" si="3"/>
        <v>12700</v>
      </c>
      <c r="O103" s="65">
        <f t="shared" si="4"/>
        <v>117400</v>
      </c>
      <c r="P103" s="148">
        <f t="shared" si="5"/>
        <v>104700</v>
      </c>
    </row>
    <row r="104" spans="1:16" x14ac:dyDescent="0.25">
      <c r="A104" s="75" t="s">
        <v>102</v>
      </c>
      <c r="B104" s="62" t="s">
        <v>140</v>
      </c>
      <c r="C104" s="37">
        <v>2090</v>
      </c>
      <c r="D104" s="65">
        <f>SUMIFS(CAPEX!$Y$4:$Y$1301,CAPEX!$C$4:$C$1301,Analysis!$A104,CAPEX!$V$4:$V$1301,Analysis!D$6)</f>
        <v>519500</v>
      </c>
      <c r="E104" s="65">
        <f>SUMIFS(CAPEX!$AA$4:$AA$1301,CAPEX!$C$4:$C$1301,Analysis!$A104,CAPEX!$V$4:$V$1301,Analysis!D$6)</f>
        <v>22940</v>
      </c>
      <c r="F104" s="65">
        <f>SUM(Data!F105,Data!H105)</f>
        <v>0</v>
      </c>
      <c r="G104" s="65">
        <f>SUM(Data!G105,Data!I105)</f>
        <v>0</v>
      </c>
      <c r="H104" s="65">
        <f>SUM(Data!J105,Data!L105,Data!N105)</f>
        <v>0</v>
      </c>
      <c r="I104" s="65">
        <f>SUM(Data!K105,Data!M105,Data!O105)</f>
        <v>0</v>
      </c>
      <c r="J104" s="65">
        <f>SUM(Data!P105,Data!R105,Data!T105,Data!V105,Data!X105)</f>
        <v>0</v>
      </c>
      <c r="K104" s="65">
        <f>SUM(Data!Q105,Data!S105,Data!U105,Data!W105,Data!Y105)</f>
        <v>0</v>
      </c>
      <c r="L104" s="65">
        <f>SUM(Data!Z105,Data!AB105,Data!AD105,Data!AF105,Data!AH105,Data!AJ105,Data!AL105,Data!AN105,Data!AP105,Data!AR105,Data!AT105,Data!AV105,Data!AX105,Data!AZ105,Data!BB105)</f>
        <v>94290</v>
      </c>
      <c r="M104" s="65">
        <f>SUM(Data!AA105,Data!AC105,Data!AE105,Data!AG105,Data!AI105,Data!AK105,Data!AM105,Data!AO105,Data!AQ105,Data!AS105,Data!AU105,Data!AW105,Data!AY105,Data!BA105,Data!BC105)</f>
        <v>70000</v>
      </c>
      <c r="N104" s="65">
        <f t="shared" si="3"/>
        <v>613790</v>
      </c>
      <c r="O104" s="65">
        <f t="shared" si="4"/>
        <v>92940</v>
      </c>
      <c r="P104" s="148">
        <f t="shared" si="5"/>
        <v>-520850</v>
      </c>
    </row>
    <row r="105" spans="1:16" hidden="1" x14ac:dyDescent="0.25">
      <c r="A105" s="75" t="s">
        <v>103</v>
      </c>
      <c r="B105" s="62" t="s">
        <v>141</v>
      </c>
      <c r="C105" s="37">
        <v>0</v>
      </c>
      <c r="D105" s="65">
        <f>SUMIFS(CAPEX!$Y$4:$Y$1301,CAPEX!$C$4:$C$1301,Analysis!$A105,CAPEX!$V$4:$V$1301,Analysis!D$6)</f>
        <v>50000</v>
      </c>
      <c r="E105" s="65">
        <f>SUMIFS(CAPEX!$AA$4:$AA$1301,CAPEX!$C$4:$C$1301,Analysis!$A105,CAPEX!$V$4:$V$1301,Analysis!D$6)</f>
        <v>78010</v>
      </c>
      <c r="F105" s="65">
        <f>SUM(Data!F106,Data!H106)</f>
        <v>0</v>
      </c>
      <c r="G105" s="65">
        <f>SUM(Data!G106,Data!I106)</f>
        <v>0</v>
      </c>
      <c r="H105" s="65">
        <f>SUM(Data!J106,Data!L106,Data!N106)</f>
        <v>30000</v>
      </c>
      <c r="I105" s="65">
        <f>SUM(Data!K106,Data!M106,Data!O106)</f>
        <v>30000</v>
      </c>
      <c r="J105" s="65">
        <f>SUM(Data!P106,Data!R106,Data!T106,Data!V106,Data!X106)</f>
        <v>0</v>
      </c>
      <c r="K105" s="65">
        <f>SUM(Data!Q106,Data!S106,Data!U106,Data!W106,Data!Y106)</f>
        <v>0</v>
      </c>
      <c r="L105" s="65">
        <f>SUM(Data!Z106,Data!AB106,Data!AD106,Data!AF106,Data!AH106,Data!AJ106,Data!AL106,Data!AN106,Data!AP106,Data!AR106,Data!AT106,Data!AV106,Data!AX106,Data!AZ106,Data!BB106)</f>
        <v>0</v>
      </c>
      <c r="M105" s="65">
        <f>SUM(Data!AA106,Data!AC106,Data!AE106,Data!AG106,Data!AI106,Data!AK106,Data!AM106,Data!AO106,Data!AQ106,Data!AS106,Data!AU106,Data!AW106,Data!AY106,Data!BA106,Data!BC106)</f>
        <v>0</v>
      </c>
      <c r="N105" s="65">
        <f t="shared" si="3"/>
        <v>80000</v>
      </c>
      <c r="O105" s="65">
        <f t="shared" si="4"/>
        <v>108010</v>
      </c>
      <c r="P105" s="148">
        <f t="shared" si="5"/>
        <v>28010</v>
      </c>
    </row>
    <row r="106" spans="1:16" ht="30" hidden="1" x14ac:dyDescent="0.25">
      <c r="A106" s="76" t="s">
        <v>665</v>
      </c>
      <c r="B106" s="62" t="s">
        <v>141</v>
      </c>
      <c r="C106" s="3">
        <v>0</v>
      </c>
      <c r="D106" s="65">
        <f>SUMIFS(CAPEX!$Y$4:$Y$1301,CAPEX!$C$4:$C$1301,Analysis!$A106,CAPEX!$V$4:$V$1301,Analysis!D$6)</f>
        <v>32500</v>
      </c>
      <c r="E106" s="65">
        <f>SUMIFS(CAPEX!$AA$4:$AA$1301,CAPEX!$C$4:$C$1301,Analysis!$A106,CAPEX!$V$4:$V$1301,Analysis!D$6)</f>
        <v>45450</v>
      </c>
      <c r="F106" s="65">
        <f>SUM(Data!F107,Data!H107)</f>
        <v>0</v>
      </c>
      <c r="G106" s="65">
        <f>SUM(Data!G107,Data!I107)</f>
        <v>0</v>
      </c>
      <c r="H106" s="65">
        <f>SUM(Data!J107,Data!L107,Data!N107)</f>
        <v>0</v>
      </c>
      <c r="I106" s="65">
        <f>SUM(Data!K107,Data!M107,Data!O107)</f>
        <v>0</v>
      </c>
      <c r="J106" s="65">
        <f>SUM(Data!P107,Data!R107,Data!T107,Data!V107,Data!X107)</f>
        <v>0</v>
      </c>
      <c r="K106" s="65">
        <f>SUM(Data!Q107,Data!S107,Data!U107,Data!W107,Data!Y107)</f>
        <v>0</v>
      </c>
      <c r="L106" s="65">
        <f>SUM(Data!Z107,Data!AB107,Data!AD107,Data!AF107,Data!AH107,Data!AJ107,Data!AL107,Data!AN107,Data!AP107,Data!AR107,Data!AT107,Data!AV107,Data!AX107,Data!AZ107,Data!BB107)</f>
        <v>0</v>
      </c>
      <c r="M106" s="65">
        <f>SUM(Data!AA107,Data!AC107,Data!AE107,Data!AG107,Data!AI107,Data!AK107,Data!AM107,Data!AO107,Data!AQ107,Data!AS107,Data!AU107,Data!AW107,Data!AY107,Data!BA107,Data!BC107)</f>
        <v>0</v>
      </c>
      <c r="N106" s="65">
        <f t="shared" si="3"/>
        <v>32500</v>
      </c>
      <c r="O106" s="65">
        <f t="shared" si="4"/>
        <v>45450</v>
      </c>
      <c r="P106" s="148">
        <f t="shared" si="5"/>
        <v>12950</v>
      </c>
    </row>
    <row r="107" spans="1:16" ht="30" hidden="1" x14ac:dyDescent="0.25">
      <c r="A107" s="76" t="s">
        <v>666</v>
      </c>
      <c r="B107" s="62" t="s">
        <v>142</v>
      </c>
      <c r="C107" s="3">
        <v>0</v>
      </c>
      <c r="D107" s="65">
        <f>SUMIFS(CAPEX!$Y$4:$Y$1301,CAPEX!$C$4:$C$1301,Analysis!$A107,CAPEX!$V$4:$V$1301,Analysis!D$6)</f>
        <v>32500</v>
      </c>
      <c r="E107" s="65">
        <f>SUMIFS(CAPEX!$AA$4:$AA$1301,CAPEX!$C$4:$C$1301,Analysis!$A107,CAPEX!$V$4:$V$1301,Analysis!D$6)</f>
        <v>45450</v>
      </c>
      <c r="F107" s="65">
        <f>SUM(Data!F108,Data!H108)</f>
        <v>0</v>
      </c>
      <c r="G107" s="65">
        <f>SUM(Data!G108,Data!I108)</f>
        <v>0</v>
      </c>
      <c r="H107" s="65">
        <f>SUM(Data!J108,Data!L108,Data!N108)</f>
        <v>0</v>
      </c>
      <c r="I107" s="65">
        <f>SUM(Data!K108,Data!M108,Data!O108)</f>
        <v>0</v>
      </c>
      <c r="J107" s="65">
        <f>SUM(Data!P108,Data!R108,Data!T108,Data!V108,Data!X108)</f>
        <v>0</v>
      </c>
      <c r="K107" s="65">
        <f>SUM(Data!Q108,Data!S108,Data!U108,Data!W108,Data!Y108)</f>
        <v>0</v>
      </c>
      <c r="L107" s="65">
        <f>SUM(Data!Z108,Data!AB108,Data!AD108,Data!AF108,Data!AH108,Data!AJ108,Data!AL108,Data!AN108,Data!AP108,Data!AR108,Data!AT108,Data!AV108,Data!AX108,Data!AZ108,Data!BB108)</f>
        <v>0</v>
      </c>
      <c r="M107" s="65">
        <f>SUM(Data!AA108,Data!AC108,Data!AE108,Data!AG108,Data!AI108,Data!AK108,Data!AM108,Data!AO108,Data!AQ108,Data!AS108,Data!AU108,Data!AW108,Data!AY108,Data!BA108,Data!BC108)</f>
        <v>0</v>
      </c>
      <c r="N107" s="65">
        <f t="shared" si="3"/>
        <v>32500</v>
      </c>
      <c r="O107" s="65">
        <f t="shared" si="4"/>
        <v>45450</v>
      </c>
      <c r="P107" s="148">
        <f t="shared" si="5"/>
        <v>12950</v>
      </c>
    </row>
    <row r="108" spans="1:16" ht="30" hidden="1" x14ac:dyDescent="0.25">
      <c r="A108" s="76" t="s">
        <v>667</v>
      </c>
      <c r="B108" s="62" t="s">
        <v>138</v>
      </c>
      <c r="C108" s="37">
        <v>0</v>
      </c>
      <c r="D108" s="65">
        <f>SUMIFS(CAPEX!$Y$4:$Y$1301,CAPEX!$C$4:$C$1301,Analysis!$A108,CAPEX!$V$4:$V$1301,Analysis!D$6)</f>
        <v>32500</v>
      </c>
      <c r="E108" s="65">
        <f>SUMIFS(CAPEX!$AA$4:$AA$1301,CAPEX!$C$4:$C$1301,Analysis!$A108,CAPEX!$V$4:$V$1301,Analysis!D$6)</f>
        <v>45450</v>
      </c>
      <c r="F108" s="65">
        <f>SUM(Data!F109,Data!H109)</f>
        <v>0</v>
      </c>
      <c r="G108" s="65">
        <f>SUM(Data!G109,Data!I109)</f>
        <v>0</v>
      </c>
      <c r="H108" s="65">
        <f>SUM(Data!J109,Data!L109,Data!N109)</f>
        <v>0</v>
      </c>
      <c r="I108" s="65">
        <f>SUM(Data!K109,Data!M109,Data!O109)</f>
        <v>0</v>
      </c>
      <c r="J108" s="65">
        <f>SUM(Data!P109,Data!R109,Data!T109,Data!V109,Data!X109)</f>
        <v>0</v>
      </c>
      <c r="K108" s="65">
        <f>SUM(Data!Q109,Data!S109,Data!U109,Data!W109,Data!Y109)</f>
        <v>0</v>
      </c>
      <c r="L108" s="65">
        <f>SUM(Data!Z109,Data!AB109,Data!AD109,Data!AF109,Data!AH109,Data!AJ109,Data!AL109,Data!AN109,Data!AP109,Data!AR109,Data!AT109,Data!AV109,Data!AX109,Data!AZ109,Data!BB109)</f>
        <v>0</v>
      </c>
      <c r="M108" s="65">
        <f>SUM(Data!AA109,Data!AC109,Data!AE109,Data!AG109,Data!AI109,Data!AK109,Data!AM109,Data!AO109,Data!AQ109,Data!AS109,Data!AU109,Data!AW109,Data!AY109,Data!BA109,Data!BC109)</f>
        <v>0</v>
      </c>
      <c r="N108" s="65">
        <f t="shared" si="3"/>
        <v>32500</v>
      </c>
      <c r="O108" s="65">
        <f t="shared" si="4"/>
        <v>45450</v>
      </c>
      <c r="P108" s="148">
        <f t="shared" si="5"/>
        <v>12950</v>
      </c>
    </row>
    <row r="109" spans="1:16" ht="30" x14ac:dyDescent="0.25">
      <c r="A109" s="76" t="s">
        <v>668</v>
      </c>
      <c r="B109" s="62" t="s">
        <v>140</v>
      </c>
      <c r="C109" s="37">
        <v>0</v>
      </c>
      <c r="D109" s="65">
        <f>SUMIFS(CAPEX!$Y$4:$Y$1301,CAPEX!$C$4:$C$1301,Analysis!$A109,CAPEX!$V$4:$V$1301,Analysis!D$6)</f>
        <v>32500</v>
      </c>
      <c r="E109" s="65">
        <f>SUMIFS(CAPEX!$AA$4:$AA$1301,CAPEX!$C$4:$C$1301,Analysis!$A109,CAPEX!$V$4:$V$1301,Analysis!D$6)</f>
        <v>45450</v>
      </c>
      <c r="F109" s="65">
        <f>SUM(Data!F110,Data!H110)</f>
        <v>0</v>
      </c>
      <c r="G109" s="65">
        <f>SUM(Data!G110,Data!I110)</f>
        <v>0</v>
      </c>
      <c r="H109" s="65">
        <f>SUM(Data!J110,Data!L110,Data!N110)</f>
        <v>0</v>
      </c>
      <c r="I109" s="65">
        <f>SUM(Data!K110,Data!M110,Data!O110)</f>
        <v>0</v>
      </c>
      <c r="J109" s="65">
        <f>SUM(Data!P110,Data!R110,Data!T110,Data!V110,Data!X110)</f>
        <v>0</v>
      </c>
      <c r="K109" s="65">
        <f>SUM(Data!Q110,Data!S110,Data!U110,Data!W110,Data!Y110)</f>
        <v>0</v>
      </c>
      <c r="L109" s="65">
        <f>SUM(Data!Z110,Data!AB110,Data!AD110,Data!AF110,Data!AH110,Data!AJ110,Data!AL110,Data!AN110,Data!AP110,Data!AR110,Data!AT110,Data!AV110,Data!AX110,Data!AZ110,Data!BB110)</f>
        <v>0</v>
      </c>
      <c r="M109" s="65">
        <f>SUM(Data!AA110,Data!AC110,Data!AE110,Data!AG110,Data!AI110,Data!AK110,Data!AM110,Data!AO110,Data!AQ110,Data!AS110,Data!AU110,Data!AW110,Data!AY110,Data!BA110,Data!BC110)</f>
        <v>0</v>
      </c>
      <c r="N109" s="65">
        <f t="shared" si="3"/>
        <v>32500</v>
      </c>
      <c r="O109" s="65">
        <f t="shared" si="4"/>
        <v>45450</v>
      </c>
      <c r="P109" s="148">
        <f t="shared" si="5"/>
        <v>12950</v>
      </c>
    </row>
    <row r="110" spans="1:16" hidden="1" x14ac:dyDescent="0.25">
      <c r="A110" s="75" t="s">
        <v>104</v>
      </c>
      <c r="B110" s="62" t="s">
        <v>138</v>
      </c>
      <c r="C110" s="37">
        <v>37275</v>
      </c>
      <c r="D110" s="65">
        <f>SUMIFS(CAPEX!$Y$4:$Y$1301,CAPEX!$C$4:$C$1301,Analysis!$A110,CAPEX!$V$4:$V$1301,Analysis!D$6)</f>
        <v>0</v>
      </c>
      <c r="E110" s="65">
        <f>SUMIFS(CAPEX!$AA$4:$AA$1301,CAPEX!$C$4:$C$1301,Analysis!$A110,CAPEX!$V$4:$V$1301,Analysis!D$6)</f>
        <v>92880</v>
      </c>
      <c r="F110" s="65">
        <f>SUM(Data!F111,Data!H111)</f>
        <v>0</v>
      </c>
      <c r="G110" s="65">
        <f>SUM(Data!G111,Data!I111)</f>
        <v>0</v>
      </c>
      <c r="H110" s="65">
        <f>SUM(Data!J111,Data!L111,Data!N111)</f>
        <v>0</v>
      </c>
      <c r="I110" s="65">
        <f>SUM(Data!K111,Data!M111,Data!O111)</f>
        <v>0</v>
      </c>
      <c r="J110" s="65">
        <f>SUM(Data!P111,Data!R111,Data!T111,Data!V111,Data!X111)</f>
        <v>0</v>
      </c>
      <c r="K110" s="65">
        <f>SUM(Data!Q111,Data!S111,Data!U111,Data!W111,Data!Y111)</f>
        <v>0</v>
      </c>
      <c r="L110" s="65">
        <f>SUM(Data!Z111,Data!AB111,Data!AD111,Data!AF111,Data!AH111,Data!AJ111,Data!AL111,Data!AN111,Data!AP111,Data!AR111,Data!AT111,Data!AV111,Data!AX111,Data!AZ111,Data!BB111)</f>
        <v>0</v>
      </c>
      <c r="M110" s="65">
        <f>SUM(Data!AA111,Data!AC111,Data!AE111,Data!AG111,Data!AI111,Data!AK111,Data!AM111,Data!AO111,Data!AQ111,Data!AS111,Data!AU111,Data!AW111,Data!AY111,Data!BA111,Data!BC111)</f>
        <v>0</v>
      </c>
      <c r="N110" s="65">
        <f t="shared" si="3"/>
        <v>0</v>
      </c>
      <c r="O110" s="65">
        <f t="shared" si="4"/>
        <v>92880</v>
      </c>
      <c r="P110" s="148">
        <f t="shared" si="5"/>
        <v>92880</v>
      </c>
    </row>
    <row r="111" spans="1:16" hidden="1" x14ac:dyDescent="0.25">
      <c r="A111" s="75" t="s">
        <v>105</v>
      </c>
      <c r="B111" s="62" t="s">
        <v>142</v>
      </c>
      <c r="C111" s="37">
        <v>15560</v>
      </c>
      <c r="D111" s="65">
        <f>SUMIFS(CAPEX!$Y$4:$Y$1301,CAPEX!$C$4:$C$1301,Analysis!$A111,CAPEX!$V$4:$V$1301,Analysis!D$6)</f>
        <v>378400</v>
      </c>
      <c r="E111" s="65">
        <f>SUMIFS(CAPEX!$AA$4:$AA$1301,CAPEX!$C$4:$C$1301,Analysis!$A111,CAPEX!$V$4:$V$1301,Analysis!D$6)</f>
        <v>537410</v>
      </c>
      <c r="F111" s="65">
        <f>SUM(Data!F112,Data!H112)</f>
        <v>143700</v>
      </c>
      <c r="G111" s="65">
        <f>SUM(Data!G112,Data!I112)</f>
        <v>0</v>
      </c>
      <c r="H111" s="65">
        <f>SUM(Data!J112,Data!L112,Data!N112)</f>
        <v>0</v>
      </c>
      <c r="I111" s="65">
        <f>SUM(Data!K112,Data!M112,Data!O112)</f>
        <v>0</v>
      </c>
      <c r="J111" s="65">
        <f>SUM(Data!P112,Data!R112,Data!T112,Data!V112,Data!X112)</f>
        <v>0</v>
      </c>
      <c r="K111" s="65">
        <f>SUM(Data!Q112,Data!S112,Data!U112,Data!W112,Data!Y112)</f>
        <v>0</v>
      </c>
      <c r="L111" s="65">
        <f>SUM(Data!Z112,Data!AB112,Data!AD112,Data!AF112,Data!AH112,Data!AJ112,Data!AL112,Data!AN112,Data!AP112,Data!AR112,Data!AT112,Data!AV112,Data!AX112,Data!AZ112,Data!BB112)</f>
        <v>80780</v>
      </c>
      <c r="M111" s="65">
        <f>SUM(Data!AA112,Data!AC112,Data!AE112,Data!AG112,Data!AI112,Data!AK112,Data!AM112,Data!AO112,Data!AQ112,Data!AS112,Data!AU112,Data!AW112,Data!AY112,Data!BA112,Data!BC112)</f>
        <v>122040</v>
      </c>
      <c r="N111" s="65">
        <f t="shared" si="3"/>
        <v>602880</v>
      </c>
      <c r="O111" s="65">
        <f t="shared" si="4"/>
        <v>659450</v>
      </c>
      <c r="P111" s="148">
        <f t="shared" si="5"/>
        <v>56570</v>
      </c>
    </row>
    <row r="112" spans="1:16" hidden="1" x14ac:dyDescent="0.25">
      <c r="A112" s="75" t="s">
        <v>106</v>
      </c>
      <c r="B112" s="62" t="s">
        <v>138</v>
      </c>
      <c r="C112" s="37">
        <v>207</v>
      </c>
      <c r="D112" s="65">
        <f>SUMIFS(CAPEX!$Y$4:$Y$1301,CAPEX!$C$4:$C$1301,Analysis!$A112,CAPEX!$V$4:$V$1301,Analysis!D$6)</f>
        <v>0</v>
      </c>
      <c r="E112" s="65">
        <f>SUMIFS(CAPEX!$AA$4:$AA$1301,CAPEX!$C$4:$C$1301,Analysis!$A112,CAPEX!$V$4:$V$1301,Analysis!D$6)</f>
        <v>26370</v>
      </c>
      <c r="F112" s="65">
        <f>SUM(Data!F113,Data!H113)</f>
        <v>0</v>
      </c>
      <c r="G112" s="65">
        <f>SUM(Data!G113,Data!I113)</f>
        <v>0</v>
      </c>
      <c r="H112" s="65">
        <f>SUM(Data!J113,Data!L113,Data!N113)</f>
        <v>0</v>
      </c>
      <c r="I112" s="65">
        <f>SUM(Data!K113,Data!M113,Data!O113)</f>
        <v>0</v>
      </c>
      <c r="J112" s="65">
        <f>SUM(Data!P113,Data!R113,Data!T113,Data!V113,Data!X113)</f>
        <v>0</v>
      </c>
      <c r="K112" s="65">
        <f>SUM(Data!Q113,Data!S113,Data!U113,Data!W113,Data!Y113)</f>
        <v>0</v>
      </c>
      <c r="L112" s="65">
        <f>SUM(Data!Z113,Data!AB113,Data!AD113,Data!AF113,Data!AH113,Data!AJ113,Data!AL113,Data!AN113,Data!AP113,Data!AR113,Data!AT113,Data!AV113,Data!AX113,Data!AZ113,Data!BB113)</f>
        <v>490</v>
      </c>
      <c r="M112" s="65">
        <f>SUM(Data!AA113,Data!AC113,Data!AE113,Data!AG113,Data!AI113,Data!AK113,Data!AM113,Data!AO113,Data!AQ113,Data!AS113,Data!AU113,Data!AW113,Data!AY113,Data!BA113,Data!BC113)</f>
        <v>490</v>
      </c>
      <c r="N112" s="65">
        <f t="shared" si="3"/>
        <v>490</v>
      </c>
      <c r="O112" s="65">
        <f t="shared" si="4"/>
        <v>26860</v>
      </c>
      <c r="P112" s="148">
        <f t="shared" si="5"/>
        <v>26370</v>
      </c>
    </row>
    <row r="113" spans="1:16" hidden="1" x14ac:dyDescent="0.25">
      <c r="A113" s="75" t="s">
        <v>107</v>
      </c>
      <c r="B113" s="62" t="s">
        <v>142</v>
      </c>
      <c r="C113" s="37">
        <v>800</v>
      </c>
      <c r="D113" s="65">
        <f>SUMIFS(CAPEX!$Y$4:$Y$1301,CAPEX!$C$4:$C$1301,Analysis!$A113,CAPEX!$V$4:$V$1301,Analysis!D$6)</f>
        <v>0</v>
      </c>
      <c r="E113" s="65">
        <f>SUMIFS(CAPEX!$AA$4:$AA$1301,CAPEX!$C$4:$C$1301,Analysis!$A113,CAPEX!$V$4:$V$1301,Analysis!D$6)</f>
        <v>44870</v>
      </c>
      <c r="F113" s="65">
        <f>SUM(Data!F114,Data!H114)</f>
        <v>0</v>
      </c>
      <c r="G113" s="65">
        <f>SUM(Data!G114,Data!I114)</f>
        <v>0</v>
      </c>
      <c r="H113" s="65">
        <f>SUM(Data!J114,Data!L114,Data!N114)</f>
        <v>0</v>
      </c>
      <c r="I113" s="65">
        <f>SUM(Data!K114,Data!M114,Data!O114)</f>
        <v>0</v>
      </c>
      <c r="J113" s="65">
        <f>SUM(Data!P114,Data!R114,Data!T114,Data!V114,Data!X114)</f>
        <v>0</v>
      </c>
      <c r="K113" s="65">
        <f>SUM(Data!Q114,Data!S114,Data!U114,Data!W114,Data!Y114)</f>
        <v>0</v>
      </c>
      <c r="L113" s="65">
        <f>SUM(Data!Z114,Data!AB114,Data!AD114,Data!AF114,Data!AH114,Data!AJ114,Data!AL114,Data!AN114,Data!AP114,Data!AR114,Data!AT114,Data!AV114,Data!AX114,Data!AZ114,Data!BB114)</f>
        <v>490</v>
      </c>
      <c r="M113" s="65">
        <f>SUM(Data!AA114,Data!AC114,Data!AE114,Data!AG114,Data!AI114,Data!AK114,Data!AM114,Data!AO114,Data!AQ114,Data!AS114,Data!AU114,Data!AW114,Data!AY114,Data!BA114,Data!BC114)</f>
        <v>490</v>
      </c>
      <c r="N113" s="65">
        <f t="shared" si="3"/>
        <v>490</v>
      </c>
      <c r="O113" s="65">
        <f t="shared" si="4"/>
        <v>45360</v>
      </c>
      <c r="P113" s="148">
        <f t="shared" si="5"/>
        <v>44870</v>
      </c>
    </row>
    <row r="114" spans="1:16" hidden="1" x14ac:dyDescent="0.25">
      <c r="A114" s="75" t="s">
        <v>127</v>
      </c>
      <c r="B114" s="62" t="s">
        <v>142</v>
      </c>
      <c r="C114" s="37">
        <v>735</v>
      </c>
      <c r="D114" s="65">
        <f>SUMIFS(CAPEX!$Y$4:$Y$1301,CAPEX!$C$4:$C$1301,Analysis!$A114,CAPEX!$V$4:$V$1301,Analysis!D$6)</f>
        <v>0</v>
      </c>
      <c r="E114" s="65">
        <f>SUMIFS(CAPEX!$AA$4:$AA$1301,CAPEX!$C$4:$C$1301,Analysis!$A114,CAPEX!$V$4:$V$1301,Analysis!D$6)</f>
        <v>67410</v>
      </c>
      <c r="F114" s="65">
        <f>SUM(Data!F115,Data!H115)</f>
        <v>0</v>
      </c>
      <c r="G114" s="65">
        <f>SUM(Data!G115,Data!I115)</f>
        <v>0</v>
      </c>
      <c r="H114" s="65">
        <f>SUM(Data!J115,Data!L115,Data!N115)</f>
        <v>0</v>
      </c>
      <c r="I114" s="65">
        <f>SUM(Data!K115,Data!M115,Data!O115)</f>
        <v>0</v>
      </c>
      <c r="J114" s="65">
        <f>SUM(Data!P115,Data!R115,Data!T115,Data!V115,Data!X115)</f>
        <v>0</v>
      </c>
      <c r="K114" s="65">
        <f>SUM(Data!Q115,Data!S115,Data!U115,Data!W115,Data!Y115)</f>
        <v>0</v>
      </c>
      <c r="L114" s="65">
        <f>SUM(Data!Z115,Data!AB115,Data!AD115,Data!AF115,Data!AH115,Data!AJ115,Data!AL115,Data!AN115,Data!AP115,Data!AR115,Data!AT115,Data!AV115,Data!AX115,Data!AZ115,Data!BB115)</f>
        <v>490</v>
      </c>
      <c r="M114" s="65">
        <f>SUM(Data!AA115,Data!AC115,Data!AE115,Data!AG115,Data!AI115,Data!AK115,Data!AM115,Data!AO115,Data!AQ115,Data!AS115,Data!AU115,Data!AW115,Data!AY115,Data!BA115,Data!BC115)</f>
        <v>490</v>
      </c>
      <c r="N114" s="65">
        <f t="shared" si="3"/>
        <v>490</v>
      </c>
      <c r="O114" s="65">
        <f t="shared" si="4"/>
        <v>67900</v>
      </c>
      <c r="P114" s="148">
        <f t="shared" si="5"/>
        <v>67410</v>
      </c>
    </row>
    <row r="115" spans="1:16" hidden="1" x14ac:dyDescent="0.25">
      <c r="A115" s="75" t="s">
        <v>108</v>
      </c>
      <c r="B115" s="62" t="s">
        <v>142</v>
      </c>
      <c r="C115" s="37">
        <v>371</v>
      </c>
      <c r="D115" s="65">
        <f>SUMIFS(CAPEX!$Y$4:$Y$1301,CAPEX!$C$4:$C$1301,Analysis!$A115,CAPEX!$V$4:$V$1301,Analysis!D$6)</f>
        <v>0</v>
      </c>
      <c r="E115" s="65">
        <f>SUMIFS(CAPEX!$AA$4:$AA$1301,CAPEX!$C$4:$C$1301,Analysis!$A115,CAPEX!$V$4:$V$1301,Analysis!D$6)</f>
        <v>40220</v>
      </c>
      <c r="F115" s="65">
        <f>SUM(Data!F116,Data!H116)</f>
        <v>0</v>
      </c>
      <c r="G115" s="65">
        <f>SUM(Data!G116,Data!I116)</f>
        <v>0</v>
      </c>
      <c r="H115" s="65">
        <f>SUM(Data!J116,Data!L116,Data!N116)</f>
        <v>0</v>
      </c>
      <c r="I115" s="65">
        <f>SUM(Data!K116,Data!M116,Data!O116)</f>
        <v>0</v>
      </c>
      <c r="J115" s="65">
        <f>SUM(Data!P116,Data!R116,Data!T116,Data!V116,Data!X116)</f>
        <v>0</v>
      </c>
      <c r="K115" s="65">
        <f>SUM(Data!Q116,Data!S116,Data!U116,Data!W116,Data!Y116)</f>
        <v>0</v>
      </c>
      <c r="L115" s="65">
        <f>SUM(Data!Z116,Data!AB116,Data!AD116,Data!AF116,Data!AH116,Data!AJ116,Data!AL116,Data!AN116,Data!AP116,Data!AR116,Data!AT116,Data!AV116,Data!AX116,Data!AZ116,Data!BB116)</f>
        <v>490</v>
      </c>
      <c r="M115" s="65">
        <f>SUM(Data!AA116,Data!AC116,Data!AE116,Data!AG116,Data!AI116,Data!AK116,Data!AM116,Data!AO116,Data!AQ116,Data!AS116,Data!AU116,Data!AW116,Data!AY116,Data!BA116,Data!BC116)</f>
        <v>490</v>
      </c>
      <c r="N115" s="65">
        <f t="shared" si="3"/>
        <v>490</v>
      </c>
      <c r="O115" s="65">
        <f t="shared" si="4"/>
        <v>40710</v>
      </c>
      <c r="P115" s="148">
        <f t="shared" si="5"/>
        <v>40220</v>
      </c>
    </row>
    <row r="116" spans="1:16" hidden="1" x14ac:dyDescent="0.25">
      <c r="A116" s="75" t="s">
        <v>109</v>
      </c>
      <c r="B116" s="62" t="s">
        <v>142</v>
      </c>
      <c r="C116" s="37">
        <v>612</v>
      </c>
      <c r="D116" s="65">
        <f>SUMIFS(CAPEX!$Y$4:$Y$1301,CAPEX!$C$4:$C$1301,Analysis!$A116,CAPEX!$V$4:$V$1301,Analysis!D$6)</f>
        <v>0</v>
      </c>
      <c r="E116" s="65">
        <f>SUMIFS(CAPEX!$AA$4:$AA$1301,CAPEX!$C$4:$C$1301,Analysis!$A116,CAPEX!$V$4:$V$1301,Analysis!D$6)</f>
        <v>58220</v>
      </c>
      <c r="F116" s="65">
        <f>SUM(Data!F117,Data!H117)</f>
        <v>0</v>
      </c>
      <c r="G116" s="65">
        <f>SUM(Data!G117,Data!I117)</f>
        <v>0</v>
      </c>
      <c r="H116" s="65">
        <f>SUM(Data!J117,Data!L117,Data!N117)</f>
        <v>0</v>
      </c>
      <c r="I116" s="65">
        <f>SUM(Data!K117,Data!M117,Data!O117)</f>
        <v>0</v>
      </c>
      <c r="J116" s="65">
        <f>SUM(Data!P117,Data!R117,Data!T117,Data!V117,Data!X117)</f>
        <v>0</v>
      </c>
      <c r="K116" s="65">
        <f>SUM(Data!Q117,Data!S117,Data!U117,Data!W117,Data!Y117)</f>
        <v>0</v>
      </c>
      <c r="L116" s="65">
        <f>SUM(Data!Z117,Data!AB117,Data!AD117,Data!AF117,Data!AH117,Data!AJ117,Data!AL117,Data!AN117,Data!AP117,Data!AR117,Data!AT117,Data!AV117,Data!AX117,Data!AZ117,Data!BB117)</f>
        <v>0</v>
      </c>
      <c r="M116" s="65">
        <f>SUM(Data!AA117,Data!AC117,Data!AE117,Data!AG117,Data!AI117,Data!AK117,Data!AM117,Data!AO117,Data!AQ117,Data!AS117,Data!AU117,Data!AW117,Data!AY117,Data!BA117,Data!BC117)</f>
        <v>490</v>
      </c>
      <c r="N116" s="65">
        <f t="shared" si="3"/>
        <v>0</v>
      </c>
      <c r="O116" s="65">
        <f t="shared" si="4"/>
        <v>58710</v>
      </c>
      <c r="P116" s="148">
        <f t="shared" si="5"/>
        <v>58710</v>
      </c>
    </row>
    <row r="117" spans="1:16" hidden="1" x14ac:dyDescent="0.25">
      <c r="A117" s="75" t="s">
        <v>110</v>
      </c>
      <c r="B117" s="62" t="s">
        <v>142</v>
      </c>
      <c r="C117" s="37">
        <v>332</v>
      </c>
      <c r="D117" s="65">
        <f>SUMIFS(CAPEX!$Y$4:$Y$1301,CAPEX!$C$4:$C$1301,Analysis!$A117,CAPEX!$V$4:$V$1301,Analysis!D$6)</f>
        <v>0</v>
      </c>
      <c r="E117" s="65">
        <f>SUMIFS(CAPEX!$AA$4:$AA$1301,CAPEX!$C$4:$C$1301,Analysis!$A117,CAPEX!$V$4:$V$1301,Analysis!D$6)</f>
        <v>37290</v>
      </c>
      <c r="F117" s="65">
        <f>SUM(Data!F118,Data!H118)</f>
        <v>0</v>
      </c>
      <c r="G117" s="65">
        <f>SUM(Data!G118,Data!I118)</f>
        <v>0</v>
      </c>
      <c r="H117" s="65">
        <f>SUM(Data!J118,Data!L118,Data!N118)</f>
        <v>0</v>
      </c>
      <c r="I117" s="65">
        <f>SUM(Data!K118,Data!M118,Data!O118)</f>
        <v>0</v>
      </c>
      <c r="J117" s="65">
        <f>SUM(Data!P118,Data!R118,Data!T118,Data!V118,Data!X118)</f>
        <v>0</v>
      </c>
      <c r="K117" s="65">
        <f>SUM(Data!Q118,Data!S118,Data!U118,Data!W118,Data!Y118)</f>
        <v>0</v>
      </c>
      <c r="L117" s="65">
        <f>SUM(Data!Z118,Data!AB118,Data!AD118,Data!AF118,Data!AH118,Data!AJ118,Data!AL118,Data!AN118,Data!AP118,Data!AR118,Data!AT118,Data!AV118,Data!AX118,Data!AZ118,Data!BB118)</f>
        <v>490</v>
      </c>
      <c r="M117" s="65">
        <f>SUM(Data!AA118,Data!AC118,Data!AE118,Data!AG118,Data!AI118,Data!AK118,Data!AM118,Data!AO118,Data!AQ118,Data!AS118,Data!AU118,Data!AW118,Data!AY118,Data!BA118,Data!BC118)</f>
        <v>490</v>
      </c>
      <c r="N117" s="65">
        <f t="shared" si="3"/>
        <v>490</v>
      </c>
      <c r="O117" s="65">
        <f t="shared" si="4"/>
        <v>37780</v>
      </c>
      <c r="P117" s="148">
        <f t="shared" si="5"/>
        <v>37290</v>
      </c>
    </row>
    <row r="118" spans="1:16" hidden="1" x14ac:dyDescent="0.25">
      <c r="A118" s="75" t="s">
        <v>111</v>
      </c>
      <c r="B118" s="62" t="s">
        <v>142</v>
      </c>
      <c r="C118" s="37">
        <v>360</v>
      </c>
      <c r="D118" s="65">
        <f>SUMIFS(CAPEX!$Y$4:$Y$1301,CAPEX!$C$4:$C$1301,Analysis!$A118,CAPEX!$V$4:$V$1301,Analysis!D$6)</f>
        <v>0</v>
      </c>
      <c r="E118" s="65">
        <f>SUMIFS(CAPEX!$AA$4:$AA$1301,CAPEX!$C$4:$C$1301,Analysis!$A118,CAPEX!$V$4:$V$1301,Analysis!D$6)</f>
        <v>30170</v>
      </c>
      <c r="F118" s="65">
        <f>SUM(Data!F119,Data!H119)</f>
        <v>0</v>
      </c>
      <c r="G118" s="65">
        <f>SUM(Data!G119,Data!I119)</f>
        <v>0</v>
      </c>
      <c r="H118" s="65">
        <f>SUM(Data!J119,Data!L119,Data!N119)</f>
        <v>0</v>
      </c>
      <c r="I118" s="65">
        <f>SUM(Data!K119,Data!M119,Data!O119)</f>
        <v>0</v>
      </c>
      <c r="J118" s="65">
        <f>SUM(Data!P119,Data!R119,Data!T119,Data!V119,Data!X119)</f>
        <v>0</v>
      </c>
      <c r="K118" s="65">
        <f>SUM(Data!Q119,Data!S119,Data!U119,Data!W119,Data!Y119)</f>
        <v>0</v>
      </c>
      <c r="L118" s="65">
        <f>SUM(Data!Z119,Data!AB119,Data!AD119,Data!AF119,Data!AH119,Data!AJ119,Data!AL119,Data!AN119,Data!AP119,Data!AR119,Data!AT119,Data!AV119,Data!AX119,Data!AZ119,Data!BB119)</f>
        <v>490</v>
      </c>
      <c r="M118" s="65">
        <f>SUM(Data!AA119,Data!AC119,Data!AE119,Data!AG119,Data!AI119,Data!AK119,Data!AM119,Data!AO119,Data!AQ119,Data!AS119,Data!AU119,Data!AW119,Data!AY119,Data!BA119,Data!BC119)</f>
        <v>490</v>
      </c>
      <c r="N118" s="65">
        <f t="shared" si="3"/>
        <v>490</v>
      </c>
      <c r="O118" s="65">
        <f t="shared" si="4"/>
        <v>30660</v>
      </c>
      <c r="P118" s="148">
        <f t="shared" si="5"/>
        <v>30170</v>
      </c>
    </row>
    <row r="119" spans="1:16" hidden="1" x14ac:dyDescent="0.25">
      <c r="A119" s="75" t="s">
        <v>447</v>
      </c>
      <c r="B119" s="62" t="s">
        <v>142</v>
      </c>
      <c r="C119" s="37">
        <v>460</v>
      </c>
      <c r="D119" s="65">
        <f>SUMIFS(CAPEX!$Y$4:$Y$1301,CAPEX!$C$4:$C$1301,Analysis!$A119,CAPEX!$V$4:$V$1301,Analysis!D$6)</f>
        <v>0</v>
      </c>
      <c r="E119" s="65">
        <f>SUMIFS(CAPEX!$AA$4:$AA$1301,CAPEX!$C$4:$C$1301,Analysis!$A119,CAPEX!$V$4:$V$1301,Analysis!D$6)</f>
        <v>46860</v>
      </c>
      <c r="F119" s="65">
        <f>SUM(Data!F120,Data!H120)</f>
        <v>0</v>
      </c>
      <c r="G119" s="65">
        <f>SUM(Data!G120,Data!I120)</f>
        <v>0</v>
      </c>
      <c r="H119" s="65">
        <f>SUM(Data!J120,Data!L120,Data!N120)</f>
        <v>0</v>
      </c>
      <c r="I119" s="65">
        <f>SUM(Data!K120,Data!M120,Data!O120)</f>
        <v>0</v>
      </c>
      <c r="J119" s="65">
        <f>SUM(Data!P120,Data!R120,Data!T120,Data!V120,Data!X120)</f>
        <v>0</v>
      </c>
      <c r="K119" s="65">
        <f>SUM(Data!Q120,Data!S120,Data!U120,Data!W120,Data!Y120)</f>
        <v>0</v>
      </c>
      <c r="L119" s="65">
        <f>SUM(Data!Z120,Data!AB120,Data!AD120,Data!AF120,Data!AH120,Data!AJ120,Data!AL120,Data!AN120,Data!AP120,Data!AR120,Data!AT120,Data!AV120,Data!AX120,Data!AZ120,Data!BB120)</f>
        <v>0</v>
      </c>
      <c r="M119" s="65">
        <f>SUM(Data!AA120,Data!AC120,Data!AE120,Data!AG120,Data!AI120,Data!AK120,Data!AM120,Data!AO120,Data!AQ120,Data!AS120,Data!AU120,Data!AW120,Data!AY120,Data!BA120,Data!BC120)</f>
        <v>490</v>
      </c>
      <c r="N119" s="65">
        <f t="shared" si="3"/>
        <v>0</v>
      </c>
      <c r="O119" s="65">
        <f t="shared" si="4"/>
        <v>47350</v>
      </c>
      <c r="P119" s="148">
        <f t="shared" si="5"/>
        <v>47350</v>
      </c>
    </row>
    <row r="120" spans="1:16" hidden="1" x14ac:dyDescent="0.25">
      <c r="A120" s="75" t="s">
        <v>128</v>
      </c>
      <c r="B120" s="62" t="s">
        <v>142</v>
      </c>
      <c r="C120" s="37">
        <v>325</v>
      </c>
      <c r="D120" s="65">
        <f>SUMIFS(CAPEX!$Y$4:$Y$1301,CAPEX!$C$4:$C$1301,Analysis!$A120,CAPEX!$V$4:$V$1301,Analysis!D$6)</f>
        <v>0</v>
      </c>
      <c r="E120" s="65">
        <f>SUMIFS(CAPEX!$AA$4:$AA$1301,CAPEX!$C$4:$C$1301,Analysis!$A120,CAPEX!$V$4:$V$1301,Analysis!D$6)</f>
        <v>36780</v>
      </c>
      <c r="F120" s="65">
        <f>SUM(Data!F121,Data!H121)</f>
        <v>0</v>
      </c>
      <c r="G120" s="65">
        <f>SUM(Data!G121,Data!I121)</f>
        <v>0</v>
      </c>
      <c r="H120" s="65">
        <f>SUM(Data!J121,Data!L121,Data!N121)</f>
        <v>0</v>
      </c>
      <c r="I120" s="65">
        <f>SUM(Data!K121,Data!M121,Data!O121)</f>
        <v>0</v>
      </c>
      <c r="J120" s="65">
        <f>SUM(Data!P121,Data!R121,Data!T121,Data!V121,Data!X121)</f>
        <v>0</v>
      </c>
      <c r="K120" s="65">
        <f>SUM(Data!Q121,Data!S121,Data!U121,Data!W121,Data!Y121)</f>
        <v>0</v>
      </c>
      <c r="L120" s="65">
        <f>SUM(Data!Z121,Data!AB121,Data!AD121,Data!AF121,Data!AH121,Data!AJ121,Data!AL121,Data!AN121,Data!AP121,Data!AR121,Data!AT121,Data!AV121,Data!AX121,Data!AZ121,Data!BB121)</f>
        <v>0</v>
      </c>
      <c r="M120" s="65">
        <f>SUM(Data!AA121,Data!AC121,Data!AE121,Data!AG121,Data!AI121,Data!AK121,Data!AM121,Data!AO121,Data!AQ121,Data!AS121,Data!AU121,Data!AW121,Data!AY121,Data!BA121,Data!BC121)</f>
        <v>490</v>
      </c>
      <c r="N120" s="65">
        <f t="shared" si="3"/>
        <v>0</v>
      </c>
      <c r="O120" s="65">
        <f t="shared" si="4"/>
        <v>37270</v>
      </c>
      <c r="P120" s="148">
        <f t="shared" si="5"/>
        <v>37270</v>
      </c>
    </row>
    <row r="121" spans="1:16" hidden="1" x14ac:dyDescent="0.25">
      <c r="A121" s="75" t="s">
        <v>112</v>
      </c>
      <c r="B121" s="62" t="s">
        <v>138</v>
      </c>
      <c r="C121" s="37">
        <v>1300</v>
      </c>
      <c r="D121" s="65">
        <f>SUMIFS(CAPEX!$Y$4:$Y$1301,CAPEX!$C$4:$C$1301,Analysis!$A121,CAPEX!$V$4:$V$1301,Analysis!D$6)</f>
        <v>0</v>
      </c>
      <c r="E121" s="65">
        <f>SUMIFS(CAPEX!$AA$4:$AA$1301,CAPEX!$C$4:$C$1301,Analysis!$A121,CAPEX!$V$4:$V$1301,Analysis!D$6)</f>
        <v>44870</v>
      </c>
      <c r="F121" s="65">
        <f>SUM(Data!F122,Data!H122)</f>
        <v>0</v>
      </c>
      <c r="G121" s="65">
        <f>SUM(Data!G122,Data!I122)</f>
        <v>0</v>
      </c>
      <c r="H121" s="65">
        <f>SUM(Data!J122,Data!L122,Data!N122)</f>
        <v>0</v>
      </c>
      <c r="I121" s="65">
        <f>SUM(Data!K122,Data!M122,Data!O122)</f>
        <v>0</v>
      </c>
      <c r="J121" s="65">
        <f>SUM(Data!P122,Data!R122,Data!T122,Data!V122,Data!X122)</f>
        <v>0</v>
      </c>
      <c r="K121" s="65">
        <f>SUM(Data!Q122,Data!S122,Data!U122,Data!W122,Data!Y122)</f>
        <v>0</v>
      </c>
      <c r="L121" s="65">
        <f>SUM(Data!Z122,Data!AB122,Data!AD122,Data!AF122,Data!AH122,Data!AJ122,Data!AL122,Data!AN122,Data!AP122,Data!AR122,Data!AT122,Data!AV122,Data!AX122,Data!AZ122,Data!BB122)</f>
        <v>0</v>
      </c>
      <c r="M121" s="65">
        <f>SUM(Data!AA122,Data!AC122,Data!AE122,Data!AG122,Data!AI122,Data!AK122,Data!AM122,Data!AO122,Data!AQ122,Data!AS122,Data!AU122,Data!AW122,Data!AY122,Data!BA122,Data!BC122)</f>
        <v>490</v>
      </c>
      <c r="N121" s="65">
        <f t="shared" si="3"/>
        <v>0</v>
      </c>
      <c r="O121" s="65">
        <f t="shared" si="4"/>
        <v>45360</v>
      </c>
      <c r="P121" s="148">
        <f t="shared" si="5"/>
        <v>45360</v>
      </c>
    </row>
    <row r="122" spans="1:16" hidden="1" x14ac:dyDescent="0.25">
      <c r="A122" s="75" t="s">
        <v>129</v>
      </c>
      <c r="B122" s="62" t="s">
        <v>138</v>
      </c>
      <c r="C122" s="37">
        <v>760</v>
      </c>
      <c r="D122" s="65">
        <f>SUMIFS(CAPEX!$Y$4:$Y$1301,CAPEX!$C$4:$C$1301,Analysis!$A122,CAPEX!$V$4:$V$1301,Analysis!D$6)</f>
        <v>0</v>
      </c>
      <c r="E122" s="65">
        <f>SUMIFS(CAPEX!$AA$4:$AA$1301,CAPEX!$C$4:$C$1301,Analysis!$A122,CAPEX!$V$4:$V$1301,Analysis!D$6)</f>
        <v>69280</v>
      </c>
      <c r="F122" s="65">
        <f>SUM(Data!F123,Data!H123)</f>
        <v>0</v>
      </c>
      <c r="G122" s="65">
        <f>SUM(Data!G123,Data!I123)</f>
        <v>0</v>
      </c>
      <c r="H122" s="65">
        <f>SUM(Data!J123,Data!L123,Data!N123)</f>
        <v>0</v>
      </c>
      <c r="I122" s="65">
        <f>SUM(Data!K123,Data!M123,Data!O123)</f>
        <v>0</v>
      </c>
      <c r="J122" s="65">
        <f>SUM(Data!P123,Data!R123,Data!T123,Data!V123,Data!X123)</f>
        <v>0</v>
      </c>
      <c r="K122" s="65">
        <f>SUM(Data!Q123,Data!S123,Data!U123,Data!W123,Data!Y123)</f>
        <v>0</v>
      </c>
      <c r="L122" s="65">
        <f>SUM(Data!Z123,Data!AB123,Data!AD123,Data!AF123,Data!AH123,Data!AJ123,Data!AL123,Data!AN123,Data!AP123,Data!AR123,Data!AT123,Data!AV123,Data!AX123,Data!AZ123,Data!BB123)</f>
        <v>0</v>
      </c>
      <c r="M122" s="65">
        <f>SUM(Data!AA123,Data!AC123,Data!AE123,Data!AG123,Data!AI123,Data!AK123,Data!AM123,Data!AO123,Data!AQ123,Data!AS123,Data!AU123,Data!AW123,Data!AY123,Data!BA123,Data!BC123)</f>
        <v>490</v>
      </c>
      <c r="N122" s="65">
        <f t="shared" si="3"/>
        <v>0</v>
      </c>
      <c r="O122" s="65">
        <f t="shared" si="4"/>
        <v>69770</v>
      </c>
      <c r="P122" s="148">
        <f t="shared" si="5"/>
        <v>69770</v>
      </c>
    </row>
    <row r="123" spans="1:16" hidden="1" x14ac:dyDescent="0.25">
      <c r="A123" s="75" t="s">
        <v>113</v>
      </c>
      <c r="B123" s="62" t="s">
        <v>138</v>
      </c>
      <c r="C123" s="37">
        <v>685</v>
      </c>
      <c r="D123" s="65">
        <f>SUMIFS(CAPEX!$Y$4:$Y$1301,CAPEX!$C$4:$C$1301,Analysis!$A123,CAPEX!$V$4:$V$1301,Analysis!D$6)</f>
        <v>0</v>
      </c>
      <c r="E123" s="65">
        <f>SUMIFS(CAPEX!$AA$4:$AA$1301,CAPEX!$C$4:$C$1301,Analysis!$A123,CAPEX!$V$4:$V$1301,Analysis!D$6)</f>
        <v>29550</v>
      </c>
      <c r="F123" s="65">
        <f>SUM(Data!F124,Data!H124)</f>
        <v>0</v>
      </c>
      <c r="G123" s="65">
        <f>SUM(Data!G124,Data!I124)</f>
        <v>0</v>
      </c>
      <c r="H123" s="65">
        <f>SUM(Data!J124,Data!L124,Data!N124)</f>
        <v>0</v>
      </c>
      <c r="I123" s="65">
        <f>SUM(Data!K124,Data!M124,Data!O124)</f>
        <v>0</v>
      </c>
      <c r="J123" s="65">
        <f>SUM(Data!P124,Data!R124,Data!T124,Data!V124,Data!X124)</f>
        <v>0</v>
      </c>
      <c r="K123" s="65">
        <f>SUM(Data!Q124,Data!S124,Data!U124,Data!W124,Data!Y124)</f>
        <v>0</v>
      </c>
      <c r="L123" s="65">
        <f>SUM(Data!Z124,Data!AB124,Data!AD124,Data!AF124,Data!AH124,Data!AJ124,Data!AL124,Data!AN124,Data!AP124,Data!AR124,Data!AT124,Data!AV124,Data!AX124,Data!AZ124,Data!BB124)</f>
        <v>0</v>
      </c>
      <c r="M123" s="65">
        <f>SUM(Data!AA124,Data!AC124,Data!AE124,Data!AG124,Data!AI124,Data!AK124,Data!AM124,Data!AO124,Data!AQ124,Data!AS124,Data!AU124,Data!AW124,Data!AY124,Data!BA124,Data!BC124)</f>
        <v>490</v>
      </c>
      <c r="N123" s="65">
        <f t="shared" si="3"/>
        <v>0</v>
      </c>
      <c r="O123" s="65">
        <f t="shared" si="4"/>
        <v>30040</v>
      </c>
      <c r="P123" s="148">
        <f t="shared" si="5"/>
        <v>30040</v>
      </c>
    </row>
    <row r="124" spans="1:16" hidden="1" x14ac:dyDescent="0.25">
      <c r="A124" s="75" t="s">
        <v>114</v>
      </c>
      <c r="B124" s="62" t="s">
        <v>138</v>
      </c>
      <c r="C124" s="37">
        <v>410</v>
      </c>
      <c r="D124" s="65">
        <f>SUMIFS(CAPEX!$Y$4:$Y$1301,CAPEX!$C$4:$C$1301,Analysis!$A124,CAPEX!$V$4:$V$1301,Analysis!D$6)</f>
        <v>0</v>
      </c>
      <c r="E124" s="65">
        <f>SUMIFS(CAPEX!$AA$4:$AA$1301,CAPEX!$C$4:$C$1301,Analysis!$A124,CAPEX!$V$4:$V$1301,Analysis!D$6)</f>
        <v>22700</v>
      </c>
      <c r="F124" s="65">
        <f>SUM(Data!F125,Data!H125)</f>
        <v>0</v>
      </c>
      <c r="G124" s="65">
        <f>SUM(Data!G125,Data!I125)</f>
        <v>0</v>
      </c>
      <c r="H124" s="65">
        <f>SUM(Data!J125,Data!L125,Data!N125)</f>
        <v>0</v>
      </c>
      <c r="I124" s="65">
        <f>SUM(Data!K125,Data!M125,Data!O125)</f>
        <v>0</v>
      </c>
      <c r="J124" s="65">
        <f>SUM(Data!P125,Data!R125,Data!T125,Data!V125,Data!X125)</f>
        <v>0</v>
      </c>
      <c r="K124" s="65">
        <f>SUM(Data!Q125,Data!S125,Data!U125,Data!W125,Data!Y125)</f>
        <v>0</v>
      </c>
      <c r="L124" s="65">
        <f>SUM(Data!Z125,Data!AB125,Data!AD125,Data!AF125,Data!AH125,Data!AJ125,Data!AL125,Data!AN125,Data!AP125,Data!AR125,Data!AT125,Data!AV125,Data!AX125,Data!AZ125,Data!BB125)</f>
        <v>0</v>
      </c>
      <c r="M124" s="65">
        <f>SUM(Data!AA125,Data!AC125,Data!AE125,Data!AG125,Data!AI125,Data!AK125,Data!AM125,Data!AO125,Data!AQ125,Data!AS125,Data!AU125,Data!AW125,Data!AY125,Data!BA125,Data!BC125)</f>
        <v>490</v>
      </c>
      <c r="N124" s="65">
        <f t="shared" si="3"/>
        <v>0</v>
      </c>
      <c r="O124" s="65">
        <f t="shared" si="4"/>
        <v>23190</v>
      </c>
      <c r="P124" s="148">
        <f t="shared" si="5"/>
        <v>23190</v>
      </c>
    </row>
    <row r="125" spans="1:16" hidden="1" x14ac:dyDescent="0.25">
      <c r="A125" s="75" t="s">
        <v>115</v>
      </c>
      <c r="B125" s="62" t="s">
        <v>138</v>
      </c>
      <c r="C125" s="37">
        <v>340</v>
      </c>
      <c r="D125" s="65">
        <f>SUMIFS(CAPEX!$Y$4:$Y$1301,CAPEX!$C$4:$C$1301,Analysis!$A125,CAPEX!$V$4:$V$1301,Analysis!D$6)</f>
        <v>0</v>
      </c>
      <c r="E125" s="65">
        <f>SUMIFS(CAPEX!$AA$4:$AA$1301,CAPEX!$C$4:$C$1301,Analysis!$A125,CAPEX!$V$4:$V$1301,Analysis!D$6)</f>
        <v>20950</v>
      </c>
      <c r="F125" s="65">
        <f>SUM(Data!F126,Data!H126)</f>
        <v>0</v>
      </c>
      <c r="G125" s="65">
        <f>SUM(Data!G126,Data!I126)</f>
        <v>0</v>
      </c>
      <c r="H125" s="65">
        <f>SUM(Data!J126,Data!L126,Data!N126)</f>
        <v>0</v>
      </c>
      <c r="I125" s="65">
        <f>SUM(Data!K126,Data!M126,Data!O126)</f>
        <v>0</v>
      </c>
      <c r="J125" s="65">
        <f>SUM(Data!P126,Data!R126,Data!T126,Data!V126,Data!X126)</f>
        <v>0</v>
      </c>
      <c r="K125" s="65">
        <f>SUM(Data!Q126,Data!S126,Data!U126,Data!W126,Data!Y126)</f>
        <v>0</v>
      </c>
      <c r="L125" s="65">
        <f>SUM(Data!Z126,Data!AB126,Data!AD126,Data!AF126,Data!AH126,Data!AJ126,Data!AL126,Data!AN126,Data!AP126,Data!AR126,Data!AT126,Data!AV126,Data!AX126,Data!AZ126,Data!BB126)</f>
        <v>0</v>
      </c>
      <c r="M125" s="65">
        <f>SUM(Data!AA126,Data!AC126,Data!AE126,Data!AG126,Data!AI126,Data!AK126,Data!AM126,Data!AO126,Data!AQ126,Data!AS126,Data!AU126,Data!AW126,Data!AY126,Data!BA126,Data!BC126)</f>
        <v>490</v>
      </c>
      <c r="N125" s="65">
        <f t="shared" si="3"/>
        <v>0</v>
      </c>
      <c r="O125" s="65">
        <f t="shared" si="4"/>
        <v>21440</v>
      </c>
      <c r="P125" s="148">
        <f t="shared" si="5"/>
        <v>21440</v>
      </c>
    </row>
    <row r="126" spans="1:16" hidden="1" x14ac:dyDescent="0.25">
      <c r="A126" s="75" t="s">
        <v>130</v>
      </c>
      <c r="B126" s="62" t="s">
        <v>138</v>
      </c>
      <c r="C126" s="37">
        <v>325</v>
      </c>
      <c r="D126" s="65">
        <f>SUMIFS(CAPEX!$Y$4:$Y$1301,CAPEX!$C$4:$C$1301,Analysis!$A126,CAPEX!$V$4:$V$1301,Analysis!D$6)</f>
        <v>0</v>
      </c>
      <c r="E126" s="65">
        <f>SUMIFS(CAPEX!$AA$4:$AA$1301,CAPEX!$C$4:$C$1301,Analysis!$A126,CAPEX!$V$4:$V$1301,Analysis!D$6)</f>
        <v>36780</v>
      </c>
      <c r="F126" s="65">
        <f>SUM(Data!F127,Data!H127)</f>
        <v>0</v>
      </c>
      <c r="G126" s="65">
        <f>SUM(Data!G127,Data!I127)</f>
        <v>0</v>
      </c>
      <c r="H126" s="65">
        <f>SUM(Data!J127,Data!L127,Data!N127)</f>
        <v>0</v>
      </c>
      <c r="I126" s="65">
        <f>SUM(Data!K127,Data!M127,Data!O127)</f>
        <v>0</v>
      </c>
      <c r="J126" s="65">
        <f>SUM(Data!P127,Data!R127,Data!T127,Data!V127,Data!X127)</f>
        <v>0</v>
      </c>
      <c r="K126" s="65">
        <f>SUM(Data!Q127,Data!S127,Data!U127,Data!W127,Data!Y127)</f>
        <v>0</v>
      </c>
      <c r="L126" s="65">
        <f>SUM(Data!Z127,Data!AB127,Data!AD127,Data!AF127,Data!AH127,Data!AJ127,Data!AL127,Data!AN127,Data!AP127,Data!AR127,Data!AT127,Data!AV127,Data!AX127,Data!AZ127,Data!BB127)</f>
        <v>0</v>
      </c>
      <c r="M126" s="65">
        <f>SUM(Data!AA127,Data!AC127,Data!AE127,Data!AG127,Data!AI127,Data!AK127,Data!AM127,Data!AO127,Data!AQ127,Data!AS127,Data!AU127,Data!AW127,Data!AY127,Data!BA127,Data!BC127)</f>
        <v>490</v>
      </c>
      <c r="N126" s="65">
        <f t="shared" si="3"/>
        <v>0</v>
      </c>
      <c r="O126" s="65">
        <f t="shared" si="4"/>
        <v>37270</v>
      </c>
      <c r="P126" s="148">
        <f t="shared" si="5"/>
        <v>37270</v>
      </c>
    </row>
    <row r="127" spans="1:16" hidden="1" x14ac:dyDescent="0.25">
      <c r="A127" s="75" t="s">
        <v>131</v>
      </c>
      <c r="B127" s="62" t="s">
        <v>138</v>
      </c>
      <c r="C127" s="37">
        <v>760</v>
      </c>
      <c r="D127" s="65">
        <f>SUMIFS(CAPEX!$Y$4:$Y$1301,CAPEX!$C$4:$C$1301,Analysis!$A127,CAPEX!$V$4:$V$1301,Analysis!D$6)</f>
        <v>0</v>
      </c>
      <c r="E127" s="65">
        <f>SUMIFS(CAPEX!$AA$4:$AA$1301,CAPEX!$C$4:$C$1301,Analysis!$A127,CAPEX!$V$4:$V$1301,Analysis!D$6)</f>
        <v>69280</v>
      </c>
      <c r="F127" s="65">
        <f>SUM(Data!F128,Data!H128)</f>
        <v>0</v>
      </c>
      <c r="G127" s="65">
        <f>SUM(Data!G128,Data!I128)</f>
        <v>0</v>
      </c>
      <c r="H127" s="65">
        <f>SUM(Data!J128,Data!L128,Data!N128)</f>
        <v>0</v>
      </c>
      <c r="I127" s="65">
        <f>SUM(Data!K128,Data!M128,Data!O128)</f>
        <v>0</v>
      </c>
      <c r="J127" s="65">
        <f>SUM(Data!P128,Data!R128,Data!T128,Data!V128,Data!X128)</f>
        <v>0</v>
      </c>
      <c r="K127" s="65">
        <f>SUM(Data!Q128,Data!S128,Data!U128,Data!W128,Data!Y128)</f>
        <v>0</v>
      </c>
      <c r="L127" s="65">
        <f>SUM(Data!Z128,Data!AB128,Data!AD128,Data!AF128,Data!AH128,Data!AJ128,Data!AL128,Data!AN128,Data!AP128,Data!AR128,Data!AT128,Data!AV128,Data!AX128,Data!AZ128,Data!BB128)</f>
        <v>0</v>
      </c>
      <c r="M127" s="65">
        <f>SUM(Data!AA128,Data!AC128,Data!AE128,Data!AG128,Data!AI128,Data!AK128,Data!AM128,Data!AO128,Data!AQ128,Data!AS128,Data!AU128,Data!AW128,Data!AY128,Data!BA128,Data!BC128)</f>
        <v>490</v>
      </c>
      <c r="N127" s="65">
        <f t="shared" si="3"/>
        <v>0</v>
      </c>
      <c r="O127" s="65">
        <f t="shared" si="4"/>
        <v>69770</v>
      </c>
      <c r="P127" s="148">
        <f t="shared" si="5"/>
        <v>69770</v>
      </c>
    </row>
    <row r="128" spans="1:16" hidden="1" x14ac:dyDescent="0.25">
      <c r="A128" s="75" t="s">
        <v>116</v>
      </c>
      <c r="B128" s="62" t="s">
        <v>142</v>
      </c>
      <c r="C128" s="37">
        <v>390</v>
      </c>
      <c r="D128" s="65">
        <f>SUMIFS(CAPEX!$Y$4:$Y$1301,CAPEX!$C$4:$C$1301,Analysis!$A128,CAPEX!$V$4:$V$1301,Analysis!D$6)</f>
        <v>0</v>
      </c>
      <c r="E128" s="65">
        <f>SUMIFS(CAPEX!$AA$4:$AA$1301,CAPEX!$C$4:$C$1301,Analysis!$A128,CAPEX!$V$4:$V$1301,Analysis!D$6)</f>
        <v>30930</v>
      </c>
      <c r="F128" s="65">
        <f>SUM(Data!F129,Data!H129)</f>
        <v>0</v>
      </c>
      <c r="G128" s="65">
        <f>SUM(Data!G129,Data!I129)</f>
        <v>0</v>
      </c>
      <c r="H128" s="65">
        <f>SUM(Data!J129,Data!L129,Data!N129)</f>
        <v>0</v>
      </c>
      <c r="I128" s="65">
        <f>SUM(Data!K129,Data!M129,Data!O129)</f>
        <v>0</v>
      </c>
      <c r="J128" s="65">
        <f>SUM(Data!P129,Data!R129,Data!T129,Data!V129,Data!X129)</f>
        <v>0</v>
      </c>
      <c r="K128" s="65">
        <f>SUM(Data!Q129,Data!S129,Data!U129,Data!W129,Data!Y129)</f>
        <v>0</v>
      </c>
      <c r="L128" s="65">
        <f>SUM(Data!Z129,Data!AB129,Data!AD129,Data!AF129,Data!AH129,Data!AJ129,Data!AL129,Data!AN129,Data!AP129,Data!AR129,Data!AT129,Data!AV129,Data!AX129,Data!AZ129,Data!BB129)</f>
        <v>490</v>
      </c>
      <c r="M128" s="65">
        <f>SUM(Data!AA129,Data!AC129,Data!AE129,Data!AG129,Data!AI129,Data!AK129,Data!AM129,Data!AO129,Data!AQ129,Data!AS129,Data!AU129,Data!AW129,Data!AY129,Data!BA129,Data!BC129)</f>
        <v>490</v>
      </c>
      <c r="N128" s="65">
        <f t="shared" si="3"/>
        <v>490</v>
      </c>
      <c r="O128" s="65">
        <f t="shared" si="4"/>
        <v>31420</v>
      </c>
      <c r="P128" s="148">
        <f t="shared" si="5"/>
        <v>30930</v>
      </c>
    </row>
    <row r="129" spans="1:16" hidden="1" x14ac:dyDescent="0.25">
      <c r="A129" s="75" t="s">
        <v>117</v>
      </c>
      <c r="B129" s="62" t="s">
        <v>138</v>
      </c>
      <c r="C129" s="37">
        <v>890</v>
      </c>
      <c r="D129" s="65">
        <f>SUMIFS(CAPEX!$Y$4:$Y$1301,CAPEX!$C$4:$C$1301,Analysis!$A129,CAPEX!$V$4:$V$1301,Analysis!D$6)</f>
        <v>0</v>
      </c>
      <c r="E129" s="65">
        <f>SUMIFS(CAPEX!$AA$4:$AA$1301,CAPEX!$C$4:$C$1301,Analysis!$A129,CAPEX!$V$4:$V$1301,Analysis!D$6)</f>
        <v>34650</v>
      </c>
      <c r="F129" s="65">
        <f>SUM(Data!F130,Data!H130)</f>
        <v>0</v>
      </c>
      <c r="G129" s="65">
        <f>SUM(Data!G130,Data!I130)</f>
        <v>0</v>
      </c>
      <c r="H129" s="65">
        <f>SUM(Data!J130,Data!L130,Data!N130)</f>
        <v>0</v>
      </c>
      <c r="I129" s="65">
        <f>SUM(Data!K130,Data!M130,Data!O130)</f>
        <v>0</v>
      </c>
      <c r="J129" s="65">
        <f>SUM(Data!P130,Data!R130,Data!T130,Data!V130,Data!X130)</f>
        <v>0</v>
      </c>
      <c r="K129" s="65">
        <f>SUM(Data!Q130,Data!S130,Data!U130,Data!W130,Data!Y130)</f>
        <v>0</v>
      </c>
      <c r="L129" s="65">
        <f>SUM(Data!Z130,Data!AB130,Data!AD130,Data!AF130,Data!AH130,Data!AJ130,Data!AL130,Data!AN130,Data!AP130,Data!AR130,Data!AT130,Data!AV130,Data!AX130,Data!AZ130,Data!BB130)</f>
        <v>490</v>
      </c>
      <c r="M129" s="65">
        <f>SUM(Data!AA130,Data!AC130,Data!AE130,Data!AG130,Data!AI130,Data!AK130,Data!AM130,Data!AO130,Data!AQ130,Data!AS130,Data!AU130,Data!AW130,Data!AY130,Data!BA130,Data!BC130)</f>
        <v>490</v>
      </c>
      <c r="N129" s="65">
        <f t="shared" si="3"/>
        <v>490</v>
      </c>
      <c r="O129" s="65">
        <f t="shared" si="4"/>
        <v>35140</v>
      </c>
      <c r="P129" s="148">
        <f t="shared" si="5"/>
        <v>34650</v>
      </c>
    </row>
    <row r="130" spans="1:16" x14ac:dyDescent="0.25">
      <c r="A130" s="75" t="s">
        <v>118</v>
      </c>
      <c r="B130" s="62" t="s">
        <v>140</v>
      </c>
      <c r="C130" s="37">
        <v>320</v>
      </c>
      <c r="D130" s="65">
        <f>SUMIFS(CAPEX!$Y$4:$Y$1301,CAPEX!$C$4:$C$1301,Analysis!$A130,CAPEX!$V$4:$V$1301,Analysis!D$6)</f>
        <v>0</v>
      </c>
      <c r="E130" s="65">
        <f>SUMIFS(CAPEX!$AA$4:$AA$1301,CAPEX!$C$4:$C$1301,Analysis!$A130,CAPEX!$V$4:$V$1301,Analysis!D$6)</f>
        <v>36400</v>
      </c>
      <c r="F130" s="65">
        <f>SUM(Data!F131,Data!H131)</f>
        <v>0</v>
      </c>
      <c r="G130" s="65">
        <f>SUM(Data!G131,Data!I131)</f>
        <v>0</v>
      </c>
      <c r="H130" s="65">
        <f>SUM(Data!J131,Data!L131,Data!N131)</f>
        <v>0</v>
      </c>
      <c r="I130" s="65">
        <f>SUM(Data!K131,Data!M131,Data!O131)</f>
        <v>0</v>
      </c>
      <c r="J130" s="65">
        <f>SUM(Data!P131,Data!R131,Data!T131,Data!V131,Data!X131)</f>
        <v>0</v>
      </c>
      <c r="K130" s="65">
        <f>SUM(Data!Q131,Data!S131,Data!U131,Data!W131,Data!Y131)</f>
        <v>0</v>
      </c>
      <c r="L130" s="65">
        <f>SUM(Data!Z131,Data!AB131,Data!AD131,Data!AF131,Data!AH131,Data!AJ131,Data!AL131,Data!AN131,Data!AP131,Data!AR131,Data!AT131,Data!AV131,Data!AX131,Data!AZ131,Data!BB131)</f>
        <v>0</v>
      </c>
      <c r="M130" s="65">
        <f>SUM(Data!AA131,Data!AC131,Data!AE131,Data!AG131,Data!AI131,Data!AK131,Data!AM131,Data!AO131,Data!AQ131,Data!AS131,Data!AU131,Data!AW131,Data!AY131,Data!BA131,Data!BC131)</f>
        <v>490</v>
      </c>
      <c r="N130" s="65">
        <f t="shared" si="3"/>
        <v>0</v>
      </c>
      <c r="O130" s="65">
        <f t="shared" si="4"/>
        <v>36890</v>
      </c>
      <c r="P130" s="148">
        <f t="shared" si="5"/>
        <v>36890</v>
      </c>
    </row>
    <row r="131" spans="1:16" hidden="1" x14ac:dyDescent="0.25">
      <c r="A131" s="75" t="s">
        <v>119</v>
      </c>
      <c r="B131" s="62" t="s">
        <v>138</v>
      </c>
      <c r="C131" s="37">
        <v>800</v>
      </c>
      <c r="D131" s="65">
        <f>SUMIFS(CAPEX!$Y$4:$Y$1301,CAPEX!$C$4:$C$1301,Analysis!$A131,CAPEX!$V$4:$V$1301,Analysis!D$6)</f>
        <v>0</v>
      </c>
      <c r="E131" s="65">
        <f>SUMIFS(CAPEX!$AA$4:$AA$1301,CAPEX!$C$4:$C$1301,Analysis!$A131,CAPEX!$V$4:$V$1301,Analysis!D$6)</f>
        <v>72270</v>
      </c>
      <c r="F131" s="65">
        <f>SUM(Data!F132,Data!H132)</f>
        <v>0</v>
      </c>
      <c r="G131" s="65">
        <f>SUM(Data!G132,Data!I132)</f>
        <v>0</v>
      </c>
      <c r="H131" s="65">
        <f>SUM(Data!J132,Data!L132,Data!N132)</f>
        <v>0</v>
      </c>
      <c r="I131" s="65">
        <f>SUM(Data!K132,Data!M132,Data!O132)</f>
        <v>0</v>
      </c>
      <c r="J131" s="65">
        <f>SUM(Data!P132,Data!R132,Data!T132,Data!V132,Data!X132)</f>
        <v>0</v>
      </c>
      <c r="K131" s="65">
        <f>SUM(Data!Q132,Data!S132,Data!U132,Data!W132,Data!Y132)</f>
        <v>0</v>
      </c>
      <c r="L131" s="65">
        <f>SUM(Data!Z132,Data!AB132,Data!AD132,Data!AF132,Data!AH132,Data!AJ132,Data!AL132,Data!AN132,Data!AP132,Data!AR132,Data!AT132,Data!AV132,Data!AX132,Data!AZ132,Data!BB132)</f>
        <v>0</v>
      </c>
      <c r="M131" s="65">
        <f>SUM(Data!AA132,Data!AC132,Data!AE132,Data!AG132,Data!AI132,Data!AK132,Data!AM132,Data!AO132,Data!AQ132,Data!AS132,Data!AU132,Data!AW132,Data!AY132,Data!BA132,Data!BC132)</f>
        <v>490</v>
      </c>
      <c r="N131" s="65">
        <f t="shared" si="3"/>
        <v>0</v>
      </c>
      <c r="O131" s="65">
        <f t="shared" si="4"/>
        <v>72760</v>
      </c>
      <c r="P131" s="148">
        <f t="shared" si="5"/>
        <v>72760</v>
      </c>
    </row>
    <row r="132" spans="1:16" x14ac:dyDescent="0.25">
      <c r="A132" s="75" t="s">
        <v>120</v>
      </c>
      <c r="B132" s="62" t="s">
        <v>140</v>
      </c>
      <c r="C132" s="37">
        <v>685</v>
      </c>
      <c r="D132" s="65">
        <f>SUMIFS(CAPEX!$Y$4:$Y$1301,CAPEX!$C$4:$C$1301,Analysis!$A132,CAPEX!$V$4:$V$1301,Analysis!D$6)</f>
        <v>0</v>
      </c>
      <c r="E132" s="65">
        <f>SUMIFS(CAPEX!$AA$4:$AA$1301,CAPEX!$C$4:$C$1301,Analysis!$A132,CAPEX!$V$4:$V$1301,Analysis!D$6)</f>
        <v>29550</v>
      </c>
      <c r="F132" s="65">
        <f>SUM(Data!F133,Data!H133)</f>
        <v>0</v>
      </c>
      <c r="G132" s="65">
        <f>SUM(Data!G133,Data!I133)</f>
        <v>0</v>
      </c>
      <c r="H132" s="65">
        <f>SUM(Data!J133,Data!L133,Data!N133)</f>
        <v>0</v>
      </c>
      <c r="I132" s="65">
        <f>SUM(Data!K133,Data!M133,Data!O133)</f>
        <v>0</v>
      </c>
      <c r="J132" s="65">
        <f>SUM(Data!P133,Data!R133,Data!T133,Data!V133,Data!X133)</f>
        <v>0</v>
      </c>
      <c r="K132" s="65">
        <f>SUM(Data!Q133,Data!S133,Data!U133,Data!W133,Data!Y133)</f>
        <v>0</v>
      </c>
      <c r="L132" s="65">
        <f>SUM(Data!Z133,Data!AB133,Data!AD133,Data!AF133,Data!AH133,Data!AJ133,Data!AL133,Data!AN133,Data!AP133,Data!AR133,Data!AT133,Data!AV133,Data!AX133,Data!AZ133,Data!BB133)</f>
        <v>0</v>
      </c>
      <c r="M132" s="65">
        <f>SUM(Data!AA133,Data!AC133,Data!AE133,Data!AG133,Data!AI133,Data!AK133,Data!AM133,Data!AO133,Data!AQ133,Data!AS133,Data!AU133,Data!AW133,Data!AY133,Data!BA133,Data!BC133)</f>
        <v>490</v>
      </c>
      <c r="N132" s="65">
        <f t="shared" si="3"/>
        <v>0</v>
      </c>
      <c r="O132" s="65">
        <f t="shared" si="4"/>
        <v>30040</v>
      </c>
      <c r="P132" s="148">
        <f t="shared" si="5"/>
        <v>30040</v>
      </c>
    </row>
    <row r="133" spans="1:16" hidden="1" x14ac:dyDescent="0.25">
      <c r="A133" s="75" t="s">
        <v>121</v>
      </c>
      <c r="B133" s="62" t="s">
        <v>138</v>
      </c>
      <c r="C133" s="37">
        <v>260</v>
      </c>
      <c r="D133" s="65">
        <f>SUMIFS(CAPEX!$Y$4:$Y$1301,CAPEX!$C$4:$C$1301,Analysis!$A133,CAPEX!$V$4:$V$1301,Analysis!D$6)</f>
        <v>0</v>
      </c>
      <c r="E133" s="65">
        <f>SUMIFS(CAPEX!$AA$4:$AA$1301,CAPEX!$C$4:$C$1301,Analysis!$A133,CAPEX!$V$4:$V$1301,Analysis!D$6)</f>
        <v>18960</v>
      </c>
      <c r="F133" s="65">
        <f>SUM(Data!F134,Data!H134)</f>
        <v>0</v>
      </c>
      <c r="G133" s="65">
        <f>SUM(Data!G134,Data!I134)</f>
        <v>0</v>
      </c>
      <c r="H133" s="65">
        <f>SUM(Data!J134,Data!L134,Data!N134)</f>
        <v>0</v>
      </c>
      <c r="I133" s="65">
        <f>SUM(Data!K134,Data!M134,Data!O134)</f>
        <v>0</v>
      </c>
      <c r="J133" s="65">
        <f>SUM(Data!P134,Data!R134,Data!T134,Data!V134,Data!X134)</f>
        <v>0</v>
      </c>
      <c r="K133" s="65">
        <f>SUM(Data!Q134,Data!S134,Data!U134,Data!W134,Data!Y134)</f>
        <v>0</v>
      </c>
      <c r="L133" s="65">
        <f>SUM(Data!Z134,Data!AB134,Data!AD134,Data!AF134,Data!AH134,Data!AJ134,Data!AL134,Data!AN134,Data!AP134,Data!AR134,Data!AT134,Data!AV134,Data!AX134,Data!AZ134,Data!BB134)</f>
        <v>490</v>
      </c>
      <c r="M133" s="65">
        <f>SUM(Data!AA134,Data!AC134,Data!AE134,Data!AG134,Data!AI134,Data!AK134,Data!AM134,Data!AO134,Data!AQ134,Data!AS134,Data!AU134,Data!AW134,Data!AY134,Data!BA134,Data!BC134)</f>
        <v>490</v>
      </c>
      <c r="N133" s="65">
        <f t="shared" si="3"/>
        <v>490</v>
      </c>
      <c r="O133" s="65">
        <f t="shared" si="4"/>
        <v>19450</v>
      </c>
      <c r="P133" s="148">
        <f t="shared" si="5"/>
        <v>18960</v>
      </c>
    </row>
    <row r="134" spans="1:16" x14ac:dyDescent="0.25">
      <c r="A134" s="75" t="s">
        <v>122</v>
      </c>
      <c r="B134" s="62" t="s">
        <v>140</v>
      </c>
      <c r="C134" s="37">
        <v>260</v>
      </c>
      <c r="D134" s="65">
        <f>SUMIFS(CAPEX!$Y$4:$Y$1301,CAPEX!$C$4:$C$1301,Analysis!$A134,CAPEX!$V$4:$V$1301,Analysis!D$6)</f>
        <v>0</v>
      </c>
      <c r="E134" s="65">
        <f>SUMIFS(CAPEX!$AA$4:$AA$1301,CAPEX!$C$4:$C$1301,Analysis!$A134,CAPEX!$V$4:$V$1301,Analysis!D$6)</f>
        <v>18960</v>
      </c>
      <c r="F134" s="65">
        <f>SUM(Data!F135,Data!H135)</f>
        <v>0</v>
      </c>
      <c r="G134" s="65">
        <f>SUM(Data!G135,Data!I135)</f>
        <v>0</v>
      </c>
      <c r="H134" s="65">
        <f>SUM(Data!J135,Data!L135,Data!N135)</f>
        <v>0</v>
      </c>
      <c r="I134" s="65">
        <f>SUM(Data!K135,Data!M135,Data!O135)</f>
        <v>0</v>
      </c>
      <c r="J134" s="65">
        <f>SUM(Data!P135,Data!R135,Data!T135,Data!V135,Data!X135)</f>
        <v>0</v>
      </c>
      <c r="K134" s="65">
        <f>SUM(Data!Q135,Data!S135,Data!U135,Data!W135,Data!Y135)</f>
        <v>0</v>
      </c>
      <c r="L134" s="65">
        <f>SUM(Data!Z135,Data!AB135,Data!AD135,Data!AF135,Data!AH135,Data!AJ135,Data!AL135,Data!AN135,Data!AP135,Data!AR135,Data!AT135,Data!AV135,Data!AX135,Data!AZ135,Data!BB135)</f>
        <v>490</v>
      </c>
      <c r="M134" s="65">
        <f>SUM(Data!AA135,Data!AC135,Data!AE135,Data!AG135,Data!AI135,Data!AK135,Data!AM135,Data!AO135,Data!AQ135,Data!AS135,Data!AU135,Data!AW135,Data!AY135,Data!BA135,Data!BC135)</f>
        <v>490</v>
      </c>
      <c r="N134" s="65">
        <f t="shared" si="3"/>
        <v>490</v>
      </c>
      <c r="O134" s="65">
        <f t="shared" si="4"/>
        <v>19450</v>
      </c>
      <c r="P134" s="148">
        <f t="shared" si="5"/>
        <v>18960</v>
      </c>
    </row>
    <row r="135" spans="1:16" hidden="1" x14ac:dyDescent="0.25">
      <c r="A135" s="75" t="s">
        <v>123</v>
      </c>
      <c r="B135" s="62" t="s">
        <v>141</v>
      </c>
      <c r="C135" s="37">
        <v>400</v>
      </c>
      <c r="D135" s="65">
        <f>SUMIFS(CAPEX!$Y$4:$Y$1301,CAPEX!$C$4:$C$1301,Analysis!$A135,CAPEX!$V$4:$V$1301,Analysis!D$6)</f>
        <v>0</v>
      </c>
      <c r="E135" s="65">
        <f>SUMIFS(CAPEX!$AA$4:$AA$1301,CAPEX!$C$4:$C$1301,Analysis!$A135,CAPEX!$V$4:$V$1301,Analysis!D$6)</f>
        <v>42370</v>
      </c>
      <c r="F135" s="65">
        <f>SUM(Data!F136,Data!H136)</f>
        <v>0</v>
      </c>
      <c r="G135" s="65">
        <f>SUM(Data!G136,Data!I136)</f>
        <v>0</v>
      </c>
      <c r="H135" s="65">
        <f>SUM(Data!J136,Data!L136,Data!N136)</f>
        <v>0</v>
      </c>
      <c r="I135" s="65">
        <f>SUM(Data!K136,Data!M136,Data!O136)</f>
        <v>0</v>
      </c>
      <c r="J135" s="65">
        <f>SUM(Data!P136,Data!R136,Data!T136,Data!V136,Data!X136)</f>
        <v>0</v>
      </c>
      <c r="K135" s="65">
        <f>SUM(Data!Q136,Data!S136,Data!U136,Data!W136,Data!Y136)</f>
        <v>0</v>
      </c>
      <c r="L135" s="65">
        <f>SUM(Data!Z136,Data!AB136,Data!AD136,Data!AF136,Data!AH136,Data!AJ136,Data!AL136,Data!AN136,Data!AP136,Data!AR136,Data!AT136,Data!AV136,Data!AX136,Data!AZ136,Data!BB136)</f>
        <v>490</v>
      </c>
      <c r="M135" s="65">
        <f>SUM(Data!AA136,Data!AC136,Data!AE136,Data!AG136,Data!AI136,Data!AK136,Data!AM136,Data!AO136,Data!AQ136,Data!AS136,Data!AU136,Data!AW136,Data!AY136,Data!BA136,Data!BC136)</f>
        <v>490</v>
      </c>
      <c r="N135" s="65">
        <f t="shared" si="3"/>
        <v>490</v>
      </c>
      <c r="O135" s="65">
        <f t="shared" si="4"/>
        <v>42860</v>
      </c>
      <c r="P135" s="148">
        <f t="shared" si="5"/>
        <v>42370</v>
      </c>
    </row>
    <row r="136" spans="1:16" hidden="1" x14ac:dyDescent="0.25">
      <c r="A136" s="75" t="s">
        <v>124</v>
      </c>
      <c r="B136" s="62" t="s">
        <v>142</v>
      </c>
      <c r="C136" s="37">
        <v>250</v>
      </c>
      <c r="D136" s="65">
        <f>SUMIFS(CAPEX!$Y$4:$Y$1301,CAPEX!$C$4:$C$1301,Analysis!$A136,CAPEX!$V$4:$V$1301,Analysis!D$6)</f>
        <v>0</v>
      </c>
      <c r="E136" s="65">
        <f>SUMIFS(CAPEX!$AA$4:$AA$1301,CAPEX!$C$4:$C$1301,Analysis!$A136,CAPEX!$V$4:$V$1301,Analysis!D$6)</f>
        <v>20560</v>
      </c>
      <c r="F136" s="65">
        <f>SUM(Data!F137,Data!H137)</f>
        <v>0</v>
      </c>
      <c r="G136" s="65">
        <f>SUM(Data!G137,Data!I137)</f>
        <v>0</v>
      </c>
      <c r="H136" s="65">
        <f>SUM(Data!J137,Data!L137,Data!N137)</f>
        <v>0</v>
      </c>
      <c r="I136" s="65">
        <f>SUM(Data!K137,Data!M137,Data!O137)</f>
        <v>0</v>
      </c>
      <c r="J136" s="65">
        <f>SUM(Data!P137,Data!R137,Data!T137,Data!V137,Data!X137)</f>
        <v>0</v>
      </c>
      <c r="K136" s="65">
        <f>SUM(Data!Q137,Data!S137,Data!U137,Data!W137,Data!Y137)</f>
        <v>0</v>
      </c>
      <c r="L136" s="65">
        <f>SUM(Data!Z137,Data!AB137,Data!AD137,Data!AF137,Data!AH137,Data!AJ137,Data!AL137,Data!AN137,Data!AP137,Data!AR137,Data!AT137,Data!AV137,Data!AX137,Data!AZ137,Data!BB137)</f>
        <v>490</v>
      </c>
      <c r="M136" s="65">
        <f>SUM(Data!AA137,Data!AC137,Data!AE137,Data!AG137,Data!AI137,Data!AK137,Data!AM137,Data!AO137,Data!AQ137,Data!AS137,Data!AU137,Data!AW137,Data!AY137,Data!BA137,Data!BC137)</f>
        <v>490</v>
      </c>
      <c r="N136" s="65">
        <f t="shared" si="3"/>
        <v>490</v>
      </c>
      <c r="O136" s="65">
        <f t="shared" si="4"/>
        <v>21050</v>
      </c>
      <c r="P136" s="148">
        <f t="shared" si="5"/>
        <v>20560</v>
      </c>
    </row>
    <row r="137" spans="1:16" hidden="1" x14ac:dyDescent="0.25">
      <c r="A137" s="75" t="s">
        <v>125</v>
      </c>
      <c r="B137" s="62" t="s">
        <v>141</v>
      </c>
      <c r="C137" s="37">
        <v>270</v>
      </c>
      <c r="D137" s="65">
        <f>SUMIFS(CAPEX!$Y$4:$Y$1301,CAPEX!$C$4:$C$1301,Analysis!$A137,CAPEX!$V$4:$V$1301,Analysis!D$6)</f>
        <v>0</v>
      </c>
      <c r="E137" s="65">
        <f>SUMIFS(CAPEX!$AA$4:$AA$1301,CAPEX!$C$4:$C$1301,Analysis!$A137,CAPEX!$V$4:$V$1301,Analysis!D$6)</f>
        <v>32660</v>
      </c>
      <c r="F137" s="65">
        <f>SUM(Data!F138,Data!H138)</f>
        <v>0</v>
      </c>
      <c r="G137" s="65">
        <f>SUM(Data!G138,Data!I138)</f>
        <v>0</v>
      </c>
      <c r="H137" s="65">
        <f>SUM(Data!J138,Data!L138,Data!N138)</f>
        <v>0</v>
      </c>
      <c r="I137" s="65">
        <f>SUM(Data!K138,Data!M138,Data!O138)</f>
        <v>0</v>
      </c>
      <c r="J137" s="65">
        <f>SUM(Data!P138,Data!R138,Data!T138,Data!V138,Data!X138)</f>
        <v>0</v>
      </c>
      <c r="K137" s="65">
        <f>SUM(Data!Q138,Data!S138,Data!U138,Data!W138,Data!Y138)</f>
        <v>0</v>
      </c>
      <c r="L137" s="65">
        <f>SUM(Data!Z138,Data!AB138,Data!AD138,Data!AF138,Data!AH138,Data!AJ138,Data!AL138,Data!AN138,Data!AP138,Data!AR138,Data!AT138,Data!AV138,Data!AX138,Data!AZ138,Data!BB138)</f>
        <v>0</v>
      </c>
      <c r="M137" s="65">
        <f>SUM(Data!AA138,Data!AC138,Data!AE138,Data!AG138,Data!AI138,Data!AK138,Data!AM138,Data!AO138,Data!AQ138,Data!AS138,Data!AU138,Data!AW138,Data!AY138,Data!BA138,Data!BC138)</f>
        <v>490</v>
      </c>
      <c r="N137" s="65">
        <f t="shared" ref="N137:N145" si="6">D137+F137+H137+J137+L137</f>
        <v>0</v>
      </c>
      <c r="O137" s="65">
        <f t="shared" ref="O137:O145" si="7">E137+G137+I137+K137+M137</f>
        <v>33150</v>
      </c>
      <c r="P137" s="148">
        <f t="shared" ref="P137:P145" si="8">O137-N137</f>
        <v>33150</v>
      </c>
    </row>
    <row r="138" spans="1:16" hidden="1" x14ac:dyDescent="0.25">
      <c r="A138" s="75" t="s">
        <v>126</v>
      </c>
      <c r="B138" s="62" t="s">
        <v>142</v>
      </c>
      <c r="C138" s="37">
        <v>360</v>
      </c>
      <c r="D138" s="65">
        <f>SUMIFS(CAPEX!$Y$4:$Y$1301,CAPEX!$C$4:$C$1301,Analysis!$A138,CAPEX!$V$4:$V$1301,Analysis!D$6)</f>
        <v>0</v>
      </c>
      <c r="E138" s="65">
        <f>SUMIFS(CAPEX!$AA$4:$AA$1301,CAPEX!$C$4:$C$1301,Analysis!$A138,CAPEX!$V$4:$V$1301,Analysis!D$6)</f>
        <v>39380</v>
      </c>
      <c r="F138" s="65">
        <f>SUM(Data!F139,Data!H139)</f>
        <v>0</v>
      </c>
      <c r="G138" s="65">
        <f>SUM(Data!G139,Data!I139)</f>
        <v>0</v>
      </c>
      <c r="H138" s="65">
        <f>SUM(Data!J139,Data!L139,Data!N139)</f>
        <v>0</v>
      </c>
      <c r="I138" s="65">
        <f>SUM(Data!K139,Data!M139,Data!O139)</f>
        <v>0</v>
      </c>
      <c r="J138" s="65">
        <f>SUM(Data!P139,Data!R139,Data!T139,Data!V139,Data!X139)</f>
        <v>0</v>
      </c>
      <c r="K138" s="65">
        <f>SUM(Data!Q139,Data!S139,Data!U139,Data!W139,Data!Y139)</f>
        <v>0</v>
      </c>
      <c r="L138" s="65">
        <f>SUM(Data!Z139,Data!AB139,Data!AD139,Data!AF139,Data!AH139,Data!AJ139,Data!AL139,Data!AN139,Data!AP139,Data!AR139,Data!AT139,Data!AV139,Data!AX139,Data!AZ139,Data!BB139)</f>
        <v>490</v>
      </c>
      <c r="M138" s="65">
        <f>SUM(Data!AA139,Data!AC139,Data!AE139,Data!AG139,Data!AI139,Data!AK139,Data!AM139,Data!AO139,Data!AQ139,Data!AS139,Data!AU139,Data!AW139,Data!AY139,Data!BA139,Data!BC139)</f>
        <v>490</v>
      </c>
      <c r="N138" s="65">
        <f t="shared" si="6"/>
        <v>490</v>
      </c>
      <c r="O138" s="65">
        <f t="shared" si="7"/>
        <v>39870</v>
      </c>
      <c r="P138" s="148">
        <f t="shared" si="8"/>
        <v>39380</v>
      </c>
    </row>
    <row r="139" spans="1:16" hidden="1" x14ac:dyDescent="0.25">
      <c r="A139" s="75" t="s">
        <v>132</v>
      </c>
      <c r="B139" s="62" t="s">
        <v>141</v>
      </c>
      <c r="C139" s="37">
        <v>10800</v>
      </c>
      <c r="D139" s="65">
        <f>SUMIFS(CAPEX!$Y$4:$Y$1301,CAPEX!$C$4:$C$1301,Analysis!$A139,CAPEX!$V$4:$V$1301,Analysis!D$6)</f>
        <v>311540</v>
      </c>
      <c r="E139" s="65">
        <f>SUMIFS(CAPEX!$AA$4:$AA$1301,CAPEX!$C$4:$C$1301,Analysis!$A139,CAPEX!$V$4:$V$1301,Analysis!D$6)</f>
        <v>207970</v>
      </c>
      <c r="F139" s="65">
        <f>SUM(Data!F140,Data!H140)</f>
        <v>254200</v>
      </c>
      <c r="G139" s="65">
        <f>SUM(Data!G140,Data!I140)</f>
        <v>0</v>
      </c>
      <c r="H139" s="65">
        <f>SUM(Data!J140,Data!L140,Data!N140)</f>
        <v>0</v>
      </c>
      <c r="I139" s="65">
        <f>SUM(Data!K140,Data!M140,Data!O140)</f>
        <v>0</v>
      </c>
      <c r="J139" s="65">
        <f>SUM(Data!P140,Data!R140,Data!T140,Data!V140,Data!X140)</f>
        <v>0</v>
      </c>
      <c r="K139" s="65">
        <f>SUM(Data!Q140,Data!S140,Data!U140,Data!W140,Data!Y140)</f>
        <v>0</v>
      </c>
      <c r="L139" s="65">
        <f>SUM(Data!Z140,Data!AB140,Data!AD140,Data!AF140,Data!AH140,Data!AJ140,Data!AL140,Data!AN140,Data!AP140,Data!AR140,Data!AT140,Data!AV140,Data!AX140,Data!AZ140,Data!BB140)</f>
        <v>14560</v>
      </c>
      <c r="M139" s="65">
        <f>SUM(Data!AA140,Data!AC140,Data!AE140,Data!AG140,Data!AI140,Data!AK140,Data!AM140,Data!AO140,Data!AQ140,Data!AS140,Data!AU140,Data!AW140,Data!AY140,Data!BA140,Data!BC140)</f>
        <v>281770</v>
      </c>
      <c r="N139" s="65">
        <f t="shared" si="6"/>
        <v>580300</v>
      </c>
      <c r="O139" s="65">
        <f t="shared" si="7"/>
        <v>489740</v>
      </c>
      <c r="P139" s="148">
        <f t="shared" si="8"/>
        <v>-90560</v>
      </c>
    </row>
    <row r="140" spans="1:16" hidden="1" x14ac:dyDescent="0.25">
      <c r="A140" s="76" t="s">
        <v>133</v>
      </c>
      <c r="B140" s="62" t="s">
        <v>141</v>
      </c>
      <c r="C140" s="37">
        <v>11430</v>
      </c>
      <c r="D140" s="65">
        <f>SUMIFS(CAPEX!$Y$4:$Y$1301,CAPEX!$C$4:$C$1301,Analysis!$A140,CAPEX!$V$4:$V$1301,Analysis!D$6)</f>
        <v>678710</v>
      </c>
      <c r="E140" s="65">
        <f>SUMIFS(CAPEX!$AA$4:$AA$1301,CAPEX!$C$4:$C$1301,Analysis!$A140,CAPEX!$V$4:$V$1301,Analysis!D$6)</f>
        <v>385090</v>
      </c>
      <c r="F140" s="65">
        <f>SUM(Data!F141,Data!H141)</f>
        <v>540300</v>
      </c>
      <c r="G140" s="65">
        <f>SUM(Data!G141,Data!I141)</f>
        <v>0</v>
      </c>
      <c r="H140" s="65">
        <f>SUM(Data!J141,Data!L141,Data!N141)</f>
        <v>0</v>
      </c>
      <c r="I140" s="65">
        <f>SUM(Data!K141,Data!M141,Data!O141)</f>
        <v>0</v>
      </c>
      <c r="J140" s="65">
        <f>SUM(Data!P141,Data!R141,Data!T141,Data!V141,Data!X141)</f>
        <v>0</v>
      </c>
      <c r="K140" s="65">
        <f>SUM(Data!Q141,Data!S141,Data!U141,Data!W141,Data!Y141)</f>
        <v>0</v>
      </c>
      <c r="L140" s="65">
        <f>SUM(Data!Z141,Data!AB141,Data!AD141,Data!AF141,Data!AH141,Data!AJ141,Data!AL141,Data!AN141,Data!AP141,Data!AR141,Data!AT141,Data!AV141,Data!AX141,Data!AZ141,Data!BB141)</f>
        <v>141330</v>
      </c>
      <c r="M140" s="65">
        <f>SUM(Data!AA141,Data!AC141,Data!AE141,Data!AG141,Data!AI141,Data!AK141,Data!AM141,Data!AO141,Data!AQ141,Data!AS141,Data!AU141,Data!AW141,Data!AY141,Data!BA141,Data!BC141)</f>
        <v>89650</v>
      </c>
      <c r="N140" s="65">
        <f t="shared" si="6"/>
        <v>1360340</v>
      </c>
      <c r="O140" s="65">
        <f t="shared" si="7"/>
        <v>474740</v>
      </c>
      <c r="P140" s="148">
        <f t="shared" si="8"/>
        <v>-885600</v>
      </c>
    </row>
    <row r="141" spans="1:16" hidden="1" x14ac:dyDescent="0.25">
      <c r="A141" s="75" t="s">
        <v>134</v>
      </c>
      <c r="B141" s="62" t="s">
        <v>142</v>
      </c>
      <c r="C141" s="3">
        <v>985</v>
      </c>
      <c r="D141" s="65">
        <f>SUMIFS(CAPEX!$Y$4:$Y$1301,CAPEX!$C$4:$C$1301,Analysis!$A141,CAPEX!$V$4:$V$1301,Analysis!D$6)</f>
        <v>0</v>
      </c>
      <c r="E141" s="65">
        <f>SUMIFS(CAPEX!$AA$4:$AA$1301,CAPEX!$C$4:$C$1301,Analysis!$A141,CAPEX!$V$4:$V$1301,Analysis!D$6)</f>
        <v>36830</v>
      </c>
      <c r="F141" s="65">
        <f>SUM(Data!F142,Data!H142)</f>
        <v>0</v>
      </c>
      <c r="G141" s="65">
        <f>SUM(Data!G142,Data!I142)</f>
        <v>0</v>
      </c>
      <c r="H141" s="65">
        <f>SUM(Data!J142,Data!L142,Data!N142)</f>
        <v>0</v>
      </c>
      <c r="I141" s="65">
        <f>SUM(Data!K142,Data!M142,Data!O142)</f>
        <v>0</v>
      </c>
      <c r="J141" s="65">
        <f>SUM(Data!P142,Data!R142,Data!T142,Data!V142,Data!X142)</f>
        <v>0</v>
      </c>
      <c r="K141" s="65">
        <f>SUM(Data!Q142,Data!S142,Data!U142,Data!W142,Data!Y142)</f>
        <v>0</v>
      </c>
      <c r="L141" s="65">
        <f>SUM(Data!Z142,Data!AB142,Data!AD142,Data!AF142,Data!AH142,Data!AJ142,Data!AL142,Data!AN142,Data!AP142,Data!AR142,Data!AT142,Data!AV142,Data!AX142,Data!AZ142,Data!BB142)</f>
        <v>0</v>
      </c>
      <c r="M141" s="65">
        <f>SUM(Data!AA142,Data!AC142,Data!AE142,Data!AG142,Data!AI142,Data!AK142,Data!AM142,Data!AO142,Data!AQ142,Data!AS142,Data!AU142,Data!AW142,Data!AY142,Data!BA142,Data!BC142)</f>
        <v>0</v>
      </c>
      <c r="N141" s="65">
        <f t="shared" si="6"/>
        <v>0</v>
      </c>
      <c r="O141" s="65">
        <f t="shared" si="7"/>
        <v>36830</v>
      </c>
      <c r="P141" s="148">
        <f t="shared" si="8"/>
        <v>36830</v>
      </c>
    </row>
    <row r="142" spans="1:16" hidden="1" x14ac:dyDescent="0.25">
      <c r="A142" s="75" t="s">
        <v>433</v>
      </c>
      <c r="B142" s="62" t="s">
        <v>138</v>
      </c>
      <c r="C142" s="3">
        <v>986</v>
      </c>
      <c r="D142" s="65">
        <f>SUMIFS(CAPEX!$Y$4:$Y$1301,CAPEX!$C$4:$C$1301,Analysis!$A142,CAPEX!$V$4:$V$1301,Analysis!D$6)</f>
        <v>0</v>
      </c>
      <c r="E142" s="65">
        <f>SUMIFS(CAPEX!$AA$4:$AA$1301,CAPEX!$C$4:$C$1301,Analysis!$A142,CAPEX!$V$4:$V$1301,Analysis!D$6)</f>
        <v>97180</v>
      </c>
      <c r="F142" s="65">
        <f>SUM(Data!F143,Data!H143)</f>
        <v>0</v>
      </c>
      <c r="G142" s="65">
        <f>SUM(Data!G143,Data!I143)</f>
        <v>0</v>
      </c>
      <c r="H142" s="65">
        <f>SUM(Data!J143,Data!L143,Data!N143)</f>
        <v>0</v>
      </c>
      <c r="I142" s="65">
        <f>SUM(Data!K143,Data!M143,Data!O143)</f>
        <v>0</v>
      </c>
      <c r="J142" s="65">
        <f>SUM(Data!P143,Data!R143,Data!T143,Data!V143,Data!X143)</f>
        <v>0</v>
      </c>
      <c r="K142" s="65">
        <f>SUM(Data!Q143,Data!S143,Data!U143,Data!W143,Data!Y143)</f>
        <v>0</v>
      </c>
      <c r="L142" s="65">
        <f>SUM(Data!Z143,Data!AB143,Data!AD143,Data!AF143,Data!AH143,Data!AJ143,Data!AL143,Data!AN143,Data!AP143,Data!AR143,Data!AT143,Data!AV143,Data!AX143,Data!AZ143,Data!BB143)</f>
        <v>0</v>
      </c>
      <c r="M142" s="65">
        <f>SUM(Data!AA143,Data!AC143,Data!AE143,Data!AG143,Data!AI143,Data!AK143,Data!AM143,Data!AO143,Data!AQ143,Data!AS143,Data!AU143,Data!AW143,Data!AY143,Data!BA143,Data!BC143)</f>
        <v>0</v>
      </c>
      <c r="N142" s="65">
        <f t="shared" si="6"/>
        <v>0</v>
      </c>
      <c r="O142" s="65">
        <f t="shared" si="7"/>
        <v>97180</v>
      </c>
      <c r="P142" s="148">
        <f t="shared" si="8"/>
        <v>97180</v>
      </c>
    </row>
    <row r="143" spans="1:16" hidden="1" x14ac:dyDescent="0.25">
      <c r="A143" s="78" t="s">
        <v>135</v>
      </c>
      <c r="B143" s="62" t="s">
        <v>142</v>
      </c>
      <c r="C143" s="3">
        <v>5000</v>
      </c>
      <c r="D143" s="65">
        <f>SUMIFS(CAPEX!$Y$4:$Y$1301,CAPEX!$C$4:$C$1301,Analysis!$A143,CAPEX!$V$4:$V$1301,Analysis!D$6)</f>
        <v>138470</v>
      </c>
      <c r="E143" s="65">
        <f>SUMIFS(CAPEX!$AA$4:$AA$1301,CAPEX!$C$4:$C$1301,Analysis!$A143,CAPEX!$V$4:$V$1301,Analysis!D$6)</f>
        <v>143270</v>
      </c>
      <c r="F143" s="65">
        <f>SUM(Data!F144,Data!H144)</f>
        <v>0</v>
      </c>
      <c r="G143" s="65">
        <f>SUM(Data!G144,Data!I144)</f>
        <v>0</v>
      </c>
      <c r="H143" s="65">
        <f>SUM(Data!J144,Data!L144,Data!N144)</f>
        <v>0</v>
      </c>
      <c r="I143" s="65">
        <f>SUM(Data!K144,Data!M144,Data!O144)</f>
        <v>0</v>
      </c>
      <c r="J143" s="65">
        <f>SUM(Data!P144,Data!R144,Data!T144,Data!V144,Data!X144)</f>
        <v>0</v>
      </c>
      <c r="K143" s="65">
        <f>SUM(Data!Q144,Data!S144,Data!U144,Data!W144,Data!Y144)</f>
        <v>0</v>
      </c>
      <c r="L143" s="65">
        <f>SUM(Data!Z144,Data!AB144,Data!AD144,Data!AF144,Data!AH144,Data!AJ144,Data!AL144,Data!AN144,Data!AP144,Data!AR144,Data!AT144,Data!AV144,Data!AX144,Data!AZ144,Data!BB144)</f>
        <v>0</v>
      </c>
      <c r="M143" s="65">
        <f>SUM(Data!AA144,Data!AC144,Data!AE144,Data!AG144,Data!AI144,Data!AK144,Data!AM144,Data!AO144,Data!AQ144,Data!AS144,Data!AU144,Data!AW144,Data!AY144,Data!BA144,Data!BC144)</f>
        <v>39220</v>
      </c>
      <c r="N143" s="65">
        <f t="shared" si="6"/>
        <v>138470</v>
      </c>
      <c r="O143" s="65">
        <f t="shared" si="7"/>
        <v>182490</v>
      </c>
      <c r="P143" s="148">
        <f t="shared" si="8"/>
        <v>44020</v>
      </c>
    </row>
    <row r="144" spans="1:16" hidden="1" x14ac:dyDescent="0.25">
      <c r="A144" s="78" t="s">
        <v>136</v>
      </c>
      <c r="B144" s="62" t="s">
        <v>138</v>
      </c>
      <c r="C144" s="3">
        <v>10600</v>
      </c>
      <c r="D144" s="65">
        <f>SUMIFS(CAPEX!$Y$4:$Y$1301,CAPEX!$C$4:$C$1301,Analysis!$A144,CAPEX!$V$4:$V$1301,Analysis!D$6)</f>
        <v>329870</v>
      </c>
      <c r="E144" s="65">
        <f>SUMIFS(CAPEX!$AA$4:$AA$1301,CAPEX!$C$4:$C$1301,Analysis!$A144,CAPEX!$V$4:$V$1301,Analysis!D$6)</f>
        <v>372720</v>
      </c>
      <c r="F144" s="65">
        <f>SUM(Data!F145,Data!H145)</f>
        <v>269490</v>
      </c>
      <c r="G144" s="65">
        <f>SUM(Data!G145,Data!I145)</f>
        <v>0</v>
      </c>
      <c r="H144" s="65">
        <f>SUM(Data!J145,Data!L145,Data!N145)</f>
        <v>0</v>
      </c>
      <c r="I144" s="65">
        <f>SUM(Data!K145,Data!M145,Data!O145)</f>
        <v>0</v>
      </c>
      <c r="J144" s="65">
        <f>SUM(Data!P145,Data!R145,Data!T145,Data!V145,Data!X145)</f>
        <v>0</v>
      </c>
      <c r="K144" s="65">
        <f>SUM(Data!Q145,Data!S145,Data!U145,Data!W145,Data!Y145)</f>
        <v>0</v>
      </c>
      <c r="L144" s="65">
        <f>SUM(Data!Z145,Data!AB145,Data!AD145,Data!AF145,Data!AH145,Data!AJ145,Data!AL145,Data!AN145,Data!AP145,Data!AR145,Data!AT145,Data!AV145,Data!AX145,Data!AZ145,Data!BB145)</f>
        <v>70360</v>
      </c>
      <c r="M144" s="65">
        <f>SUM(Data!AA145,Data!AC145,Data!AE145,Data!AG145,Data!AI145,Data!AK145,Data!AM145,Data!AO145,Data!AQ145,Data!AS145,Data!AU145,Data!AW145,Data!AY145,Data!BA145,Data!BC145)</f>
        <v>124710</v>
      </c>
      <c r="N144" s="65">
        <f t="shared" si="6"/>
        <v>669720</v>
      </c>
      <c r="O144" s="65">
        <f t="shared" si="7"/>
        <v>497430</v>
      </c>
      <c r="P144" s="148">
        <f t="shared" si="8"/>
        <v>-172290</v>
      </c>
    </row>
    <row r="145" spans="1:16" hidden="1" x14ac:dyDescent="0.25">
      <c r="C145" s="5" t="s">
        <v>137</v>
      </c>
      <c r="D145" s="39">
        <f t="shared" ref="D145:K145" si="9">SUM(D8:D144)</f>
        <v>24909235</v>
      </c>
      <c r="E145" s="39">
        <f t="shared" si="9"/>
        <v>32885660</v>
      </c>
      <c r="F145" s="39">
        <f t="shared" si="9"/>
        <v>7471172.6500000004</v>
      </c>
      <c r="G145" s="39">
        <f t="shared" si="9"/>
        <v>533790</v>
      </c>
      <c r="H145" s="39">
        <f t="shared" si="9"/>
        <v>4265100</v>
      </c>
      <c r="I145" s="39">
        <f t="shared" si="9"/>
        <v>2636540</v>
      </c>
      <c r="J145" s="39">
        <f t="shared" si="9"/>
        <v>973490</v>
      </c>
      <c r="K145" s="39">
        <f t="shared" si="9"/>
        <v>2500420</v>
      </c>
      <c r="L145" s="65">
        <f>SUM(Data!Z146,Data!AB146,Data!AD146,Data!AF146,Data!AH146,Data!AJ146,Data!AL146,Data!AN146,Data!AP146,Data!AR146,Data!AT146,Data!AV146,Data!AX146,Data!AZ146,Data!BB146)</f>
        <v>7628480</v>
      </c>
      <c r="M145" s="65">
        <f>SUM(Data!AA146,Data!AC146,Data!AE146,Data!AG146,Data!AI146,Data!AK146,Data!AM146,Data!AO146,Data!AQ146,Data!AS146,Data!AU146,Data!AW146,Data!AY146,Data!BA146,Data!BC146)</f>
        <v>13471130</v>
      </c>
      <c r="N145" s="65">
        <f t="shared" si="6"/>
        <v>45247477.649999999</v>
      </c>
      <c r="O145" s="65">
        <f t="shared" si="7"/>
        <v>52027540</v>
      </c>
      <c r="P145" s="148">
        <f t="shared" si="8"/>
        <v>6780062.3500000015</v>
      </c>
    </row>
    <row r="146" spans="1:16" hidden="1" x14ac:dyDescent="0.25">
      <c r="C146" s="74" t="s">
        <v>8</v>
      </c>
      <c r="D146" s="245">
        <f>E145-D145</f>
        <v>7976425</v>
      </c>
      <c r="E146" s="245"/>
      <c r="F146" s="245">
        <f>G145-F145</f>
        <v>-6937382.6500000004</v>
      </c>
      <c r="G146" s="245"/>
      <c r="H146" s="245">
        <f>I145-H145</f>
        <v>-1628560</v>
      </c>
      <c r="I146" s="245"/>
      <c r="J146" s="245">
        <f>K145-J145</f>
        <v>1526930</v>
      </c>
      <c r="K146" s="245"/>
      <c r="L146" s="245">
        <f>M145-L145</f>
        <v>5842650</v>
      </c>
      <c r="M146" s="245"/>
      <c r="N146" s="245"/>
      <c r="O146" s="245"/>
      <c r="P146" s="148"/>
    </row>
    <row r="148" spans="1:16" x14ac:dyDescent="0.25">
      <c r="A148" s="110" t="s">
        <v>4</v>
      </c>
      <c r="B148" s="90" t="s">
        <v>684</v>
      </c>
      <c r="C148" s="90" t="s">
        <v>685</v>
      </c>
    </row>
    <row r="149" spans="1:16" x14ac:dyDescent="0.25">
      <c r="A149" s="110" t="s">
        <v>142</v>
      </c>
      <c r="B149" s="90">
        <f>COUNTA(Data!B172:B211)</f>
        <v>36</v>
      </c>
      <c r="C149" s="90">
        <f>SUMIF($B$8:$B$144,A149,$C$8:$C$144)</f>
        <v>219274</v>
      </c>
    </row>
    <row r="150" spans="1:16" x14ac:dyDescent="0.25">
      <c r="A150" s="110" t="s">
        <v>138</v>
      </c>
      <c r="B150" s="90">
        <f>COUNTA(Data!C172:C211)</f>
        <v>33</v>
      </c>
      <c r="C150" s="90">
        <f>SUMIF($B$8:$B$144,A150,$C$8:$C$144)</f>
        <v>257722</v>
      </c>
      <c r="D150" s="99"/>
      <c r="E150" s="99"/>
      <c r="F150" s="99"/>
    </row>
    <row r="151" spans="1:16" x14ac:dyDescent="0.25">
      <c r="A151" s="90" t="s">
        <v>440</v>
      </c>
      <c r="B151" s="90">
        <f>COUNTA(Data!D172:D211)</f>
        <v>6</v>
      </c>
      <c r="C151" s="90">
        <f>SUMIF($B$8:$B$144,A151,$C$8:$C$144)</f>
        <v>2570</v>
      </c>
      <c r="D151" s="59"/>
      <c r="E151" s="98"/>
      <c r="F151" s="98"/>
    </row>
    <row r="152" spans="1:16" x14ac:dyDescent="0.25">
      <c r="A152" s="90" t="s">
        <v>140</v>
      </c>
      <c r="B152" s="90">
        <f>COUNTA(Data!E172:E211)</f>
        <v>40</v>
      </c>
      <c r="C152" s="90">
        <f>SUMIF($B$8:$B$144,A152,$C$8:$C$144)</f>
        <v>85738</v>
      </c>
      <c r="D152" s="59"/>
      <c r="E152" s="98"/>
      <c r="F152" s="98"/>
    </row>
    <row r="153" spans="1:16" x14ac:dyDescent="0.25">
      <c r="A153" s="111" t="s">
        <v>141</v>
      </c>
      <c r="B153" s="90">
        <f>COUNTA(Data!F172:F211)</f>
        <v>20</v>
      </c>
      <c r="C153" s="90">
        <f>SUMIF($B$8:$B$144,A153,$C$8:$C$144)</f>
        <v>81293</v>
      </c>
      <c r="D153" s="59"/>
      <c r="E153" s="98"/>
      <c r="F153" s="98"/>
    </row>
    <row r="154" spans="1:16" x14ac:dyDescent="0.25">
      <c r="B154" s="97"/>
      <c r="C154" s="100"/>
      <c r="D154" s="59"/>
      <c r="E154" s="98"/>
      <c r="F154" s="98"/>
    </row>
    <row r="155" spans="1:16" x14ac:dyDescent="0.25">
      <c r="B155" s="97"/>
      <c r="C155" s="100"/>
      <c r="D155" s="59"/>
      <c r="E155" s="98"/>
      <c r="F155" s="98"/>
    </row>
    <row r="156" spans="1:16" x14ac:dyDescent="0.25">
      <c r="B156" s="97"/>
      <c r="C156" s="100"/>
      <c r="D156" s="59"/>
      <c r="E156" s="98"/>
      <c r="F156" s="98"/>
    </row>
    <row r="157" spans="1:16" x14ac:dyDescent="0.25">
      <c r="B157" s="97"/>
      <c r="C157" s="100"/>
      <c r="D157" s="59"/>
      <c r="E157" s="98"/>
      <c r="F157" s="98"/>
    </row>
    <row r="158" spans="1:16" x14ac:dyDescent="0.25">
      <c r="B158" s="97"/>
      <c r="C158" s="100"/>
      <c r="D158" s="59"/>
      <c r="E158" s="98"/>
      <c r="F158" s="98"/>
    </row>
    <row r="159" spans="1:16" x14ac:dyDescent="0.25">
      <c r="B159" s="97"/>
      <c r="C159" s="100"/>
      <c r="D159" s="59"/>
      <c r="E159" s="98"/>
      <c r="F159" s="98"/>
    </row>
    <row r="160" spans="1:16" x14ac:dyDescent="0.25">
      <c r="B160" s="97"/>
      <c r="C160" s="100"/>
      <c r="D160" s="59"/>
      <c r="E160" s="98"/>
      <c r="F160" s="98"/>
    </row>
    <row r="161" spans="1:31" x14ac:dyDescent="0.25">
      <c r="B161" s="97"/>
      <c r="C161" s="100"/>
      <c r="D161" s="59"/>
      <c r="E161" s="98"/>
      <c r="F161" s="98"/>
    </row>
    <row r="162" spans="1:31" x14ac:dyDescent="0.25">
      <c r="B162" s="97"/>
      <c r="C162" s="100"/>
      <c r="D162" s="59"/>
      <c r="E162" s="98"/>
      <c r="F162" s="98"/>
    </row>
    <row r="163" spans="1:31" x14ac:dyDescent="0.25">
      <c r="B163" s="97"/>
      <c r="C163" s="100"/>
      <c r="D163" s="59"/>
      <c r="E163" s="98"/>
      <c r="F163" s="98"/>
    </row>
    <row r="164" spans="1:31" x14ac:dyDescent="0.25">
      <c r="B164" s="97"/>
      <c r="C164" s="100"/>
      <c r="D164" s="59"/>
      <c r="E164" s="98"/>
      <c r="F164" s="98"/>
    </row>
    <row r="165" spans="1:31" x14ac:dyDescent="0.25">
      <c r="B165" s="97"/>
      <c r="C165" s="100"/>
      <c r="D165" s="59"/>
      <c r="E165" s="98"/>
      <c r="F165" s="98"/>
    </row>
    <row r="166" spans="1:31" x14ac:dyDescent="0.25">
      <c r="B166" s="97"/>
      <c r="C166" s="100"/>
      <c r="D166" s="59"/>
      <c r="E166" s="98"/>
      <c r="F166" s="98"/>
    </row>
    <row r="167" spans="1:31" ht="15.75" thickBot="1" x14ac:dyDescent="0.3">
      <c r="B167" s="97"/>
      <c r="C167" s="100"/>
      <c r="D167" s="59"/>
      <c r="E167" s="98"/>
      <c r="F167" s="98"/>
    </row>
    <row r="168" spans="1:31" x14ac:dyDescent="0.25">
      <c r="A168" s="247" t="s">
        <v>3</v>
      </c>
      <c r="B168" s="241">
        <v>0</v>
      </c>
      <c r="C168" s="241"/>
      <c r="D168" s="241"/>
      <c r="E168" s="241"/>
      <c r="F168" s="244"/>
      <c r="G168" s="246" t="s">
        <v>649</v>
      </c>
      <c r="H168" s="241"/>
      <c r="I168" s="241"/>
      <c r="J168" s="241"/>
      <c r="K168" s="244"/>
      <c r="L168" s="246" t="s">
        <v>650</v>
      </c>
      <c r="M168" s="241"/>
      <c r="N168" s="241"/>
      <c r="O168" s="241"/>
      <c r="P168" s="244"/>
      <c r="Q168" s="246" t="s">
        <v>7</v>
      </c>
      <c r="R168" s="241"/>
      <c r="S168" s="241"/>
      <c r="T168" s="241"/>
      <c r="U168" s="244"/>
      <c r="V168" s="246" t="s">
        <v>651</v>
      </c>
      <c r="W168" s="241"/>
      <c r="X168" s="241"/>
      <c r="Y168" s="241"/>
      <c r="Z168" s="244"/>
    </row>
    <row r="169" spans="1:31" x14ac:dyDescent="0.25">
      <c r="A169" s="248"/>
      <c r="B169" s="96" t="s">
        <v>140</v>
      </c>
      <c r="C169" s="96" t="s">
        <v>142</v>
      </c>
      <c r="D169" s="96" t="s">
        <v>138</v>
      </c>
      <c r="E169" s="96" t="s">
        <v>141</v>
      </c>
      <c r="F169" s="120" t="s">
        <v>440</v>
      </c>
      <c r="G169" s="96" t="s">
        <v>140</v>
      </c>
      <c r="H169" s="96" t="s">
        <v>142</v>
      </c>
      <c r="I169" s="96" t="s">
        <v>138</v>
      </c>
      <c r="J169" s="96" t="s">
        <v>141</v>
      </c>
      <c r="K169" s="120" t="s">
        <v>440</v>
      </c>
      <c r="L169" s="96" t="s">
        <v>140</v>
      </c>
      <c r="M169" s="96" t="s">
        <v>142</v>
      </c>
      <c r="N169" s="96" t="s">
        <v>138</v>
      </c>
      <c r="O169" s="96" t="s">
        <v>141</v>
      </c>
      <c r="P169" s="120" t="s">
        <v>440</v>
      </c>
      <c r="Q169" s="96" t="s">
        <v>140</v>
      </c>
      <c r="R169" s="96" t="s">
        <v>142</v>
      </c>
      <c r="S169" s="96" t="s">
        <v>138</v>
      </c>
      <c r="T169" s="96" t="s">
        <v>141</v>
      </c>
      <c r="U169" s="120" t="s">
        <v>440</v>
      </c>
      <c r="V169" s="96" t="s">
        <v>140</v>
      </c>
      <c r="W169" s="96" t="s">
        <v>142</v>
      </c>
      <c r="X169" s="96" t="s">
        <v>138</v>
      </c>
      <c r="Y169" s="96" t="s">
        <v>141</v>
      </c>
      <c r="Z169" s="120" t="s">
        <v>440</v>
      </c>
      <c r="AA169" s="144" t="s">
        <v>140</v>
      </c>
      <c r="AB169" s="144" t="s">
        <v>142</v>
      </c>
      <c r="AC169" s="144" t="s">
        <v>138</v>
      </c>
      <c r="AD169" s="144" t="s">
        <v>141</v>
      </c>
      <c r="AE169" s="120" t="s">
        <v>440</v>
      </c>
    </row>
    <row r="170" spans="1:31" x14ac:dyDescent="0.25">
      <c r="A170" s="113" t="s">
        <v>281</v>
      </c>
      <c r="B170" s="83">
        <f>Data!B216</f>
        <v>138830</v>
      </c>
      <c r="C170" s="83">
        <f>Data!C216</f>
        <v>0</v>
      </c>
      <c r="D170" s="83">
        <f>Data!D216</f>
        <v>0</v>
      </c>
      <c r="E170" s="83">
        <f>Data!E216</f>
        <v>0</v>
      </c>
      <c r="F170" s="83">
        <f>Data!F216</f>
        <v>0</v>
      </c>
      <c r="G170" s="83">
        <f>Data!B239+Data!G239</f>
        <v>0</v>
      </c>
      <c r="H170" s="83">
        <f>Data!C239+Data!H239</f>
        <v>0</v>
      </c>
      <c r="I170" s="83">
        <f>Data!D239+Data!I239</f>
        <v>0</v>
      </c>
      <c r="J170" s="83">
        <f>Data!E239+Data!J239</f>
        <v>0</v>
      </c>
      <c r="K170" s="83">
        <f>Data!F239+Data!K239</f>
        <v>0</v>
      </c>
      <c r="L170" s="83">
        <f>Data!B262+Data!G262+Data!L262</f>
        <v>0</v>
      </c>
      <c r="M170" s="83">
        <f>Data!C262+Data!H262+Data!M262</f>
        <v>0</v>
      </c>
      <c r="N170" s="83">
        <f>Data!D262+Data!I262+Data!N262</f>
        <v>0</v>
      </c>
      <c r="O170" s="83">
        <f>Data!E262+Data!J262+Data!O262</f>
        <v>0</v>
      </c>
      <c r="P170" s="83">
        <f>Data!F262+Data!K262+Data!P262</f>
        <v>0</v>
      </c>
      <c r="Q170" s="83">
        <f>Data!B285+Data!G285+Data!L285+Data!Q285+Data!V285</f>
        <v>0</v>
      </c>
      <c r="R170" s="83">
        <f>Data!C285+Data!H285+Data!M285+Data!R285+Data!W285</f>
        <v>0</v>
      </c>
      <c r="S170" s="83">
        <f>Data!D285+Data!I285+Data!N285+Data!S285+Data!X285</f>
        <v>0</v>
      </c>
      <c r="T170" s="83">
        <f>Data!E285+Data!J285+Data!O285+Data!T285+Data!Y285</f>
        <v>0</v>
      </c>
      <c r="U170" s="83">
        <f>Data!F285+Data!K285+Data!P285+Data!U285+Data!Z285</f>
        <v>0</v>
      </c>
      <c r="V170" s="83">
        <f>SUM(Data!B307,Data!G307,Data!L307,Data!Q307,Data!V307,Data!AA307,Data!AF307,Data!AK307,Data!AP307,Data!AU307,Data!AZ307,Data!BE307,Data!BJ307,Data!BO307,Data!BT307)</f>
        <v>0</v>
      </c>
      <c r="W170" s="83">
        <f>SUM(Data!C307,Data!H307,Data!M307,Data!R307,Data!W307,Data!AB307,Data!AG307,Data!AL307,Data!AQ307,Data!AV307,Data!BA307,Data!BF307,Data!BK307,Data!BP307,Data!BU307)</f>
        <v>0</v>
      </c>
      <c r="X170" s="83">
        <f>SUM(Data!D307,Data!I307,Data!N307,Data!S307,Data!X307,Data!AC307,Data!AH307,Data!AM307,Data!AR307,Data!AW307,Data!BB307,Data!BG307,Data!BL307,Data!BQ307,Data!BV307)</f>
        <v>0</v>
      </c>
      <c r="Y170" s="83">
        <f>SUM(Data!E307,Data!J307,Data!O307,Data!T307,Data!Y307,Data!AD307,Data!AI307,Data!AN307,Data!AS307,Data!AX307,Data!BC307,Data!BH307,Data!BM307,Data!BR307,Data!BW307)</f>
        <v>0</v>
      </c>
      <c r="Z170" s="83">
        <f>SUM(Data!F307,Data!K307,Data!P307,Data!U307,Data!Z307,Data!AE307,Data!AJ307,Data!AO307,Data!AT307,Data!AY307,Data!BD307,Data!BI307,Data!BN307,Data!BS307,Data!BX307)</f>
        <v>0</v>
      </c>
      <c r="AA170" s="147">
        <f>B170+G170+Q170+V170</f>
        <v>138830</v>
      </c>
      <c r="AB170" s="147">
        <f t="shared" ref="AB170:AE185" si="10">C170+H170+R170+W170</f>
        <v>0</v>
      </c>
      <c r="AC170" s="147">
        <f t="shared" si="10"/>
        <v>0</v>
      </c>
      <c r="AD170" s="147">
        <f t="shared" si="10"/>
        <v>0</v>
      </c>
      <c r="AE170" s="147">
        <f t="shared" si="10"/>
        <v>0</v>
      </c>
    </row>
    <row r="171" spans="1:31" x14ac:dyDescent="0.25">
      <c r="A171" s="113" t="s">
        <v>488</v>
      </c>
      <c r="B171" s="83">
        <f>Data!B217</f>
        <v>0</v>
      </c>
      <c r="C171" s="83">
        <f>Data!C217</f>
        <v>0</v>
      </c>
      <c r="D171" s="83">
        <f>Data!D217</f>
        <v>0</v>
      </c>
      <c r="E171" s="83">
        <f>Data!E217</f>
        <v>0</v>
      </c>
      <c r="F171" s="83">
        <f>Data!F217</f>
        <v>0</v>
      </c>
      <c r="G171" s="83">
        <f>Data!B240+Data!G240</f>
        <v>0</v>
      </c>
      <c r="H171" s="83">
        <f>Data!C240+Data!H240</f>
        <v>0</v>
      </c>
      <c r="I171" s="83">
        <f>Data!D240+Data!I240</f>
        <v>0</v>
      </c>
      <c r="J171" s="83">
        <f>Data!E240+Data!J240</f>
        <v>0</v>
      </c>
      <c r="K171" s="83">
        <f>Data!F240+Data!K240</f>
        <v>0</v>
      </c>
      <c r="L171" s="83">
        <f>Data!B263+Data!G263+Data!L263</f>
        <v>0</v>
      </c>
      <c r="M171" s="83">
        <f>Data!C263+Data!H263+Data!M263</f>
        <v>0</v>
      </c>
      <c r="N171" s="83">
        <f>Data!D263+Data!I263+Data!N263</f>
        <v>0</v>
      </c>
      <c r="O171" s="83">
        <f>Data!E263+Data!J263+Data!O263</f>
        <v>0</v>
      </c>
      <c r="P171" s="83">
        <f>Data!F263+Data!K263+Data!P263</f>
        <v>0</v>
      </c>
      <c r="Q171" s="83">
        <f>Data!B286+Data!G286+Data!L286+Data!Q286+Data!V286</f>
        <v>89420</v>
      </c>
      <c r="R171" s="83">
        <f>Data!C286+Data!H286+Data!M286+Data!R286+Data!W286</f>
        <v>0</v>
      </c>
      <c r="S171" s="83">
        <f>Data!D286+Data!I286+Data!N286+Data!S286+Data!X286</f>
        <v>0</v>
      </c>
      <c r="T171" s="83">
        <f>Data!E286+Data!J286+Data!O286+Data!T286+Data!Y286</f>
        <v>0</v>
      </c>
      <c r="U171" s="83">
        <f>Data!F286+Data!K286+Data!P286+Data!U286+Data!Z286</f>
        <v>0</v>
      </c>
      <c r="V171" s="83">
        <f>SUM(Data!B308,Data!G308,Data!L308,Data!Q308,Data!V308,Data!AA308,Data!AF308,Data!AK308,Data!AP308,Data!AU308,Data!AZ308,Data!BE308,Data!BJ308,Data!BO308,Data!BT308)</f>
        <v>0</v>
      </c>
      <c r="W171" s="83">
        <f>SUM(Data!C308,Data!H308,Data!M308,Data!R308,Data!W308,Data!AB308,Data!AG308,Data!AL308,Data!AQ308,Data!AV308,Data!BA308,Data!BF308,Data!BK308,Data!BP308,Data!BU308)</f>
        <v>0</v>
      </c>
      <c r="X171" s="83">
        <f>SUM(Data!D308,Data!I308,Data!N308,Data!S308,Data!X308,Data!AC308,Data!AH308,Data!AM308,Data!AR308,Data!AW308,Data!BB308,Data!BG308,Data!BL308,Data!BQ308,Data!BV308)</f>
        <v>0</v>
      </c>
      <c r="Y171" s="83">
        <f>SUM(Data!E308,Data!J308,Data!O308,Data!T308,Data!Y308,Data!AD308,Data!AI308,Data!AN308,Data!AS308,Data!AX308,Data!BC308,Data!BH308,Data!BM308,Data!BR308,Data!BW308)</f>
        <v>0</v>
      </c>
      <c r="Z171" s="83">
        <f>SUM(Data!F308,Data!K308,Data!P308,Data!U308,Data!Z308,Data!AE308,Data!AJ308,Data!AO308,Data!AT308,Data!AY308,Data!BD308,Data!BI308,Data!BN308,Data!BS308,Data!BX308)</f>
        <v>0</v>
      </c>
      <c r="AA171" s="147">
        <f t="shared" ref="AA171:AA187" si="11">B171+G171+Q171+V171</f>
        <v>89420</v>
      </c>
      <c r="AB171" s="147">
        <f t="shared" ref="AB171:AB187" si="12">C171+H171+R171+W171</f>
        <v>0</v>
      </c>
      <c r="AC171" s="147">
        <f t="shared" ref="AC171:AC187" si="13">D171+I171+S171+X171</f>
        <v>0</v>
      </c>
      <c r="AD171" s="147">
        <f t="shared" ref="AD171:AE187" si="14">E171+J171+T171+Y171</f>
        <v>0</v>
      </c>
      <c r="AE171" s="147">
        <f t="shared" si="10"/>
        <v>0</v>
      </c>
    </row>
    <row r="172" spans="1:31" x14ac:dyDescent="0.25">
      <c r="A172" s="113" t="s">
        <v>217</v>
      </c>
      <c r="B172" s="83">
        <f>Data!B218</f>
        <v>714550</v>
      </c>
      <c r="C172" s="83">
        <f>Data!C218</f>
        <v>494340</v>
      </c>
      <c r="D172" s="83">
        <f>Data!D218</f>
        <v>453150</v>
      </c>
      <c r="E172" s="83">
        <f>Data!E218</f>
        <v>19620</v>
      </c>
      <c r="F172" s="83">
        <f>Data!F218</f>
        <v>29500</v>
      </c>
      <c r="G172" s="83">
        <f>Data!B241+Data!G241</f>
        <v>0</v>
      </c>
      <c r="H172" s="83">
        <f>Data!C241+Data!H241</f>
        <v>0</v>
      </c>
      <c r="I172" s="83">
        <f>Data!D241+Data!I241</f>
        <v>0</v>
      </c>
      <c r="J172" s="83">
        <f>Data!E241+Data!J241</f>
        <v>0</v>
      </c>
      <c r="K172" s="83">
        <f>Data!F241+Data!K241</f>
        <v>0</v>
      </c>
      <c r="L172" s="83">
        <f>Data!B264+Data!G264+Data!L264</f>
        <v>0</v>
      </c>
      <c r="M172" s="83">
        <f>Data!C264+Data!H264+Data!M264</f>
        <v>0</v>
      </c>
      <c r="N172" s="83">
        <f>Data!D264+Data!I264+Data!N264</f>
        <v>0</v>
      </c>
      <c r="O172" s="83">
        <f>Data!E264+Data!J264+Data!O264</f>
        <v>0</v>
      </c>
      <c r="P172" s="83">
        <f>Data!F264+Data!K264+Data!P264</f>
        <v>0</v>
      </c>
      <c r="Q172" s="83">
        <f>Data!B287+Data!G287+Data!L287+Data!Q287+Data!V287</f>
        <v>0</v>
      </c>
      <c r="R172" s="83">
        <f>Data!C287+Data!H287+Data!M287+Data!R287+Data!W287</f>
        <v>0</v>
      </c>
      <c r="S172" s="83">
        <f>Data!D287+Data!I287+Data!N287+Data!S287+Data!X287</f>
        <v>0</v>
      </c>
      <c r="T172" s="83">
        <f>Data!E287+Data!J287+Data!O287+Data!T287+Data!Y287</f>
        <v>0</v>
      </c>
      <c r="U172" s="83">
        <f>Data!F287+Data!K287+Data!P287+Data!U287+Data!Z287</f>
        <v>0</v>
      </c>
      <c r="V172" s="83">
        <f>SUM(Data!B309,Data!G309,Data!L309,Data!Q309,Data!V309,Data!AA309,Data!AF309,Data!AK309,Data!AP309,Data!AU309,Data!AZ309,Data!BE309,Data!BJ309,Data!BO309,Data!BT309)</f>
        <v>2895040</v>
      </c>
      <c r="W172" s="83">
        <f>SUM(Data!C309,Data!H309,Data!M309,Data!R309,Data!W309,Data!AB309,Data!AG309,Data!AL309,Data!AQ309,Data!AV309,Data!BA309,Data!BF309,Data!BK309,Data!BP309,Data!BU309)</f>
        <v>215810</v>
      </c>
      <c r="X172" s="83">
        <f>SUM(Data!D309,Data!I309,Data!N309,Data!S309,Data!X309,Data!AC309,Data!AH309,Data!AM309,Data!AR309,Data!AW309,Data!BB309,Data!BG309,Data!BL309,Data!BQ309,Data!BV309)</f>
        <v>53270</v>
      </c>
      <c r="Y172" s="83">
        <f>SUM(Data!E309,Data!J309,Data!O309,Data!T309,Data!Y309,Data!AD309,Data!AI309,Data!AN309,Data!AS309,Data!AX309,Data!BC309,Data!BH309,Data!BM309,Data!BR309,Data!BW309)</f>
        <v>210980</v>
      </c>
      <c r="Z172" s="83">
        <f>SUM(Data!F309,Data!K309,Data!P309,Data!U309,Data!Z309,Data!AE309,Data!AJ309,Data!AO309,Data!AT309,Data!AY309,Data!BD309,Data!BI309,Data!BN309,Data!BS309,Data!BX309)</f>
        <v>1610</v>
      </c>
      <c r="AA172" s="147">
        <f t="shared" si="11"/>
        <v>3609590</v>
      </c>
      <c r="AB172" s="147">
        <f t="shared" si="12"/>
        <v>710150</v>
      </c>
      <c r="AC172" s="147">
        <f t="shared" si="13"/>
        <v>506420</v>
      </c>
      <c r="AD172" s="147">
        <f t="shared" si="14"/>
        <v>230600</v>
      </c>
      <c r="AE172" s="147">
        <f t="shared" si="10"/>
        <v>31110</v>
      </c>
    </row>
    <row r="173" spans="1:31" x14ac:dyDescent="0.25">
      <c r="A173" s="113" t="s">
        <v>469</v>
      </c>
      <c r="B173" s="83">
        <f>Data!B219</f>
        <v>32500</v>
      </c>
      <c r="C173" s="83">
        <f>Data!C219</f>
        <v>32500</v>
      </c>
      <c r="D173" s="83">
        <f>Data!D219</f>
        <v>32500</v>
      </c>
      <c r="E173" s="83">
        <f>Data!E219</f>
        <v>82500</v>
      </c>
      <c r="F173" s="83">
        <f>Data!F219</f>
        <v>0</v>
      </c>
      <c r="G173" s="83">
        <f>Data!B242+Data!G242</f>
        <v>0</v>
      </c>
      <c r="H173" s="83">
        <f>Data!C242+Data!H242</f>
        <v>0</v>
      </c>
      <c r="I173" s="83">
        <f>Data!D242+Data!I242</f>
        <v>0</v>
      </c>
      <c r="J173" s="83">
        <f>Data!E242+Data!J242</f>
        <v>0</v>
      </c>
      <c r="K173" s="83">
        <f>Data!F242+Data!K242</f>
        <v>0</v>
      </c>
      <c r="L173" s="83">
        <f>Data!B265+Data!G265+Data!L265</f>
        <v>0</v>
      </c>
      <c r="M173" s="83">
        <f>Data!C265+Data!H265+Data!M265</f>
        <v>0</v>
      </c>
      <c r="N173" s="83">
        <f>Data!D265+Data!I265+Data!N265</f>
        <v>0</v>
      </c>
      <c r="O173" s="83">
        <f>Data!E265+Data!J265+Data!O265</f>
        <v>30000</v>
      </c>
      <c r="P173" s="83">
        <f>Data!F265+Data!K265+Data!P265</f>
        <v>0</v>
      </c>
      <c r="Q173" s="83">
        <f>Data!B288+Data!G288+Data!L288+Data!Q288+Data!V288</f>
        <v>0</v>
      </c>
      <c r="R173" s="83">
        <f>Data!C288+Data!H288+Data!M288+Data!R288+Data!W288</f>
        <v>0</v>
      </c>
      <c r="S173" s="83">
        <f>Data!D288+Data!I288+Data!N288+Data!S288+Data!X288</f>
        <v>0</v>
      </c>
      <c r="T173" s="83">
        <f>Data!E288+Data!J288+Data!O288+Data!T288+Data!Y288</f>
        <v>0</v>
      </c>
      <c r="U173" s="83">
        <f>Data!F288+Data!K288+Data!P288+Data!U288+Data!Z288</f>
        <v>0</v>
      </c>
      <c r="V173" s="83">
        <f>SUM(Data!B310,Data!G310,Data!L310,Data!Q310,Data!V310,Data!AA310,Data!AF310,Data!AK310,Data!AP310,Data!AU310,Data!AZ310,Data!BE310,Data!BJ310,Data!BO310,Data!BT310)</f>
        <v>0</v>
      </c>
      <c r="W173" s="83">
        <f>SUM(Data!C310,Data!H310,Data!M310,Data!R310,Data!W310,Data!AB310,Data!AG310,Data!AL310,Data!AQ310,Data!AV310,Data!BA310,Data!BF310,Data!BK310,Data!BP310,Data!BU310)</f>
        <v>0</v>
      </c>
      <c r="X173" s="83">
        <f>SUM(Data!D310,Data!I310,Data!N310,Data!S310,Data!X310,Data!AC310,Data!AH310,Data!AM310,Data!AR310,Data!AW310,Data!BB310,Data!BG310,Data!BL310,Data!BQ310,Data!BV310)</f>
        <v>0</v>
      </c>
      <c r="Y173" s="83">
        <f>SUM(Data!E310,Data!J310,Data!O310,Data!T310,Data!Y310,Data!AD310,Data!AI310,Data!AN310,Data!AS310,Data!AX310,Data!BC310,Data!BH310,Data!BM310,Data!BR310,Data!BW310)</f>
        <v>0</v>
      </c>
      <c r="Z173" s="83">
        <f>SUM(Data!F310,Data!K310,Data!P310,Data!U310,Data!Z310,Data!AE310,Data!AJ310,Data!AO310,Data!AT310,Data!AY310,Data!BD310,Data!BI310,Data!BN310,Data!BS310,Data!BX310)</f>
        <v>0</v>
      </c>
      <c r="AA173" s="147">
        <f t="shared" si="11"/>
        <v>32500</v>
      </c>
      <c r="AB173" s="147">
        <f t="shared" si="12"/>
        <v>32500</v>
      </c>
      <c r="AC173" s="147">
        <f t="shared" si="13"/>
        <v>32500</v>
      </c>
      <c r="AD173" s="147">
        <f t="shared" si="14"/>
        <v>82500</v>
      </c>
      <c r="AE173" s="147">
        <f t="shared" si="10"/>
        <v>0</v>
      </c>
    </row>
    <row r="174" spans="1:31" x14ac:dyDescent="0.25">
      <c r="A174" s="113" t="s">
        <v>265</v>
      </c>
      <c r="B174" s="83">
        <f>Data!B220</f>
        <v>11770</v>
      </c>
      <c r="C174" s="83">
        <f>Data!C220</f>
        <v>434040</v>
      </c>
      <c r="D174" s="83">
        <f>Data!D220</f>
        <v>210330</v>
      </c>
      <c r="E174" s="83">
        <f>Data!E220</f>
        <v>202150</v>
      </c>
      <c r="F174" s="83">
        <f>Data!F220</f>
        <v>0</v>
      </c>
      <c r="G174" s="83">
        <f>Data!B243+Data!G243</f>
        <v>0</v>
      </c>
      <c r="H174" s="83">
        <f>Data!C243+Data!H243</f>
        <v>0</v>
      </c>
      <c r="I174" s="83">
        <f>Data!D243+Data!I243</f>
        <v>0</v>
      </c>
      <c r="J174" s="83">
        <f>Data!E243+Data!J243</f>
        <v>0</v>
      </c>
      <c r="K174" s="83">
        <f>Data!F243+Data!K243</f>
        <v>0</v>
      </c>
      <c r="L174" s="83">
        <f>Data!B266+Data!G266+Data!L266</f>
        <v>0</v>
      </c>
      <c r="M174" s="83">
        <f>Data!C266+Data!H266+Data!M266</f>
        <v>0</v>
      </c>
      <c r="N174" s="83">
        <f>Data!D266+Data!I266+Data!N266</f>
        <v>0</v>
      </c>
      <c r="O174" s="83">
        <f>Data!E266+Data!J266+Data!O266</f>
        <v>0</v>
      </c>
      <c r="P174" s="83">
        <f>Data!F266+Data!K266+Data!P266</f>
        <v>0</v>
      </c>
      <c r="Q174" s="83">
        <f>Data!B289+Data!G289+Data!L289+Data!Q289+Data!V289</f>
        <v>0</v>
      </c>
      <c r="R174" s="83">
        <f>Data!C289+Data!H289+Data!M289+Data!R289+Data!W289</f>
        <v>0</v>
      </c>
      <c r="S174" s="83">
        <f>Data!D289+Data!I289+Data!N289+Data!S289+Data!X289</f>
        <v>0</v>
      </c>
      <c r="T174" s="83">
        <f>Data!E289+Data!J289+Data!O289+Data!T289+Data!Y289</f>
        <v>0</v>
      </c>
      <c r="U174" s="83">
        <f>Data!F289+Data!K289+Data!P289+Data!U289+Data!Z289</f>
        <v>0</v>
      </c>
      <c r="V174" s="83">
        <f>SUM(Data!B311,Data!G311,Data!L311,Data!Q311,Data!V311,Data!AA311,Data!AF311,Data!AK311,Data!AP311,Data!AU311,Data!AZ311,Data!BE311,Data!BJ311,Data!BO311,Data!BT311)</f>
        <v>0</v>
      </c>
      <c r="W174" s="83">
        <f>SUM(Data!C311,Data!H311,Data!M311,Data!R311,Data!W311,Data!AB311,Data!AG311,Data!AL311,Data!AQ311,Data!AV311,Data!BA311,Data!BF311,Data!BK311,Data!BP311,Data!BU311)</f>
        <v>0</v>
      </c>
      <c r="X174" s="83">
        <f>SUM(Data!D311,Data!I311,Data!N311,Data!S311,Data!X311,Data!AC311,Data!AH311,Data!AM311,Data!AR311,Data!AW311,Data!BB311,Data!BG311,Data!BL311,Data!BQ311,Data!BV311)</f>
        <v>0</v>
      </c>
      <c r="Y174" s="83">
        <f>SUM(Data!E311,Data!J311,Data!O311,Data!T311,Data!Y311,Data!AD311,Data!AI311,Data!AN311,Data!AS311,Data!AX311,Data!BC311,Data!BH311,Data!BM311,Data!BR311,Data!BW311)</f>
        <v>0</v>
      </c>
      <c r="Z174" s="83">
        <f>SUM(Data!F311,Data!K311,Data!P311,Data!U311,Data!Z311,Data!AE311,Data!AJ311,Data!AO311,Data!AT311,Data!AY311,Data!BD311,Data!BI311,Data!BN311,Data!BS311,Data!BX311)</f>
        <v>0</v>
      </c>
      <c r="AA174" s="147">
        <f t="shared" si="11"/>
        <v>11770</v>
      </c>
      <c r="AB174" s="147">
        <f t="shared" si="12"/>
        <v>434040</v>
      </c>
      <c r="AC174" s="147">
        <f t="shared" si="13"/>
        <v>210330</v>
      </c>
      <c r="AD174" s="147">
        <f t="shared" si="14"/>
        <v>202150</v>
      </c>
      <c r="AE174" s="147">
        <f t="shared" si="10"/>
        <v>0</v>
      </c>
    </row>
    <row r="175" spans="1:31" x14ac:dyDescent="0.25">
      <c r="A175" s="113" t="s">
        <v>211</v>
      </c>
      <c r="B175" s="83">
        <f>Data!B221</f>
        <v>382320</v>
      </c>
      <c r="C175" s="83">
        <f>Data!C221</f>
        <v>247620</v>
      </c>
      <c r="D175" s="83">
        <f>Data!D221</f>
        <v>151630</v>
      </c>
      <c r="E175" s="83">
        <f>Data!E221</f>
        <v>0</v>
      </c>
      <c r="F175" s="83">
        <f>Data!F221</f>
        <v>0</v>
      </c>
      <c r="G175" s="83">
        <f>Data!B244+Data!G244</f>
        <v>156870</v>
      </c>
      <c r="H175" s="83">
        <f>Data!C244+Data!H244</f>
        <v>0</v>
      </c>
      <c r="I175" s="83">
        <f>Data!D244+Data!I244</f>
        <v>0</v>
      </c>
      <c r="J175" s="83">
        <f>Data!E244+Data!J244</f>
        <v>0</v>
      </c>
      <c r="K175" s="83">
        <f>Data!F244+Data!K244</f>
        <v>0</v>
      </c>
      <c r="L175" s="83">
        <f>Data!B267+Data!G267+Data!L267</f>
        <v>781130</v>
      </c>
      <c r="M175" s="83">
        <f>Data!C267+Data!H267+Data!M267</f>
        <v>871340</v>
      </c>
      <c r="N175" s="83">
        <f>Data!D267+Data!I267+Data!N267</f>
        <v>800970</v>
      </c>
      <c r="O175" s="83">
        <f>Data!E267+Data!J267+Data!O267</f>
        <v>0</v>
      </c>
      <c r="P175" s="83">
        <f>Data!F267+Data!K267+Data!P267</f>
        <v>0</v>
      </c>
      <c r="Q175" s="83">
        <f>Data!B290+Data!G290+Data!L290+Data!Q290+Data!V290</f>
        <v>450910</v>
      </c>
      <c r="R175" s="83">
        <f>Data!C290+Data!H290+Data!M290+Data!R290+Data!W290</f>
        <v>0</v>
      </c>
      <c r="S175" s="83">
        <f>Data!D290+Data!I290+Data!N290+Data!S290+Data!X290</f>
        <v>0</v>
      </c>
      <c r="T175" s="83">
        <f>Data!E290+Data!J290+Data!O290+Data!T290+Data!Y290</f>
        <v>0</v>
      </c>
      <c r="U175" s="83">
        <f>Data!F290+Data!K290+Data!P290+Data!U290+Data!Z290</f>
        <v>0</v>
      </c>
      <c r="V175" s="83">
        <f>SUM(Data!B312,Data!G312,Data!L312,Data!Q312,Data!V312,Data!AA312,Data!AF312,Data!AK312,Data!AP312,Data!AU312,Data!AZ312,Data!BE312,Data!BJ312,Data!BO312,Data!BT312)</f>
        <v>1511180</v>
      </c>
      <c r="W175" s="83">
        <f>SUM(Data!C312,Data!H312,Data!M312,Data!R312,Data!W312,Data!AB312,Data!AG312,Data!AL312,Data!AQ312,Data!AV312,Data!BA312,Data!BF312,Data!BK312,Data!BP312,Data!BU312)</f>
        <v>1929390</v>
      </c>
      <c r="X175" s="83">
        <f>SUM(Data!D312,Data!I312,Data!N312,Data!S312,Data!X312,Data!AC312,Data!AH312,Data!AM312,Data!AR312,Data!AW312,Data!BB312,Data!BG312,Data!BL312,Data!BQ312,Data!BV312)</f>
        <v>1607440</v>
      </c>
      <c r="Y175" s="83">
        <f>SUM(Data!E312,Data!J312,Data!O312,Data!T312,Data!Y312,Data!AD312,Data!AI312,Data!AN312,Data!AS312,Data!AX312,Data!BC312,Data!BH312,Data!BM312,Data!BR312,Data!BW312)</f>
        <v>0</v>
      </c>
      <c r="Z175" s="83">
        <f>SUM(Data!F312,Data!K312,Data!P312,Data!U312,Data!Z312,Data!AE312,Data!AJ312,Data!AO312,Data!AT312,Data!AY312,Data!BD312,Data!BI312,Data!BN312,Data!BS312,Data!BX312)</f>
        <v>0</v>
      </c>
      <c r="AA175" s="147">
        <f t="shared" si="11"/>
        <v>2501280</v>
      </c>
      <c r="AB175" s="147">
        <f t="shared" si="12"/>
        <v>2177010</v>
      </c>
      <c r="AC175" s="147">
        <f t="shared" si="13"/>
        <v>1759070</v>
      </c>
      <c r="AD175" s="147">
        <f t="shared" si="14"/>
        <v>0</v>
      </c>
      <c r="AE175" s="147">
        <f t="shared" si="10"/>
        <v>0</v>
      </c>
    </row>
    <row r="176" spans="1:31" x14ac:dyDescent="0.25">
      <c r="A176" s="113" t="s">
        <v>195</v>
      </c>
      <c r="B176" s="83">
        <f>Data!B222</f>
        <v>919590</v>
      </c>
      <c r="C176" s="83">
        <f>Data!C222</f>
        <v>130440</v>
      </c>
      <c r="D176" s="83">
        <f>Data!D222</f>
        <v>147040</v>
      </c>
      <c r="E176" s="83">
        <f>Data!E222</f>
        <v>0</v>
      </c>
      <c r="F176" s="83">
        <f>Data!F222</f>
        <v>5400</v>
      </c>
      <c r="G176" s="83">
        <f>Data!B245+Data!G245</f>
        <v>106950</v>
      </c>
      <c r="H176" s="83">
        <f>Data!C245+Data!H245</f>
        <v>49570</v>
      </c>
      <c r="I176" s="83">
        <f>Data!D245+Data!I245</f>
        <v>0</v>
      </c>
      <c r="J176" s="83">
        <f>Data!E245+Data!J245</f>
        <v>0</v>
      </c>
      <c r="K176" s="83">
        <f>Data!F245+Data!K245</f>
        <v>0</v>
      </c>
      <c r="L176" s="83">
        <f>Data!B268+Data!G268+Data!L268</f>
        <v>0</v>
      </c>
      <c r="M176" s="83">
        <f>Data!C268+Data!H268+Data!M268</f>
        <v>25020</v>
      </c>
      <c r="N176" s="83">
        <f>Data!D268+Data!I268+Data!N268</f>
        <v>69070</v>
      </c>
      <c r="O176" s="83">
        <f>Data!E268+Data!J268+Data!O268</f>
        <v>0</v>
      </c>
      <c r="P176" s="83">
        <f>Data!F268+Data!K268+Data!P268</f>
        <v>0</v>
      </c>
      <c r="Q176" s="83">
        <f>Data!B291+Data!G291+Data!L291+Data!Q291+Data!V291</f>
        <v>188750</v>
      </c>
      <c r="R176" s="83">
        <f>Data!C291+Data!H291+Data!M291+Data!R291+Data!W291</f>
        <v>46760</v>
      </c>
      <c r="S176" s="83">
        <f>Data!D291+Data!I291+Data!N291+Data!S291+Data!X291</f>
        <v>0</v>
      </c>
      <c r="T176" s="83">
        <f>Data!E291+Data!J291+Data!O291+Data!T291+Data!Y291</f>
        <v>0</v>
      </c>
      <c r="U176" s="83">
        <f>Data!F291+Data!K291+Data!P291+Data!U291+Data!Z291</f>
        <v>0</v>
      </c>
      <c r="V176" s="83">
        <f>SUM(Data!B313,Data!G313,Data!L313,Data!Q313,Data!V313,Data!AA313,Data!AF313,Data!AK313,Data!AP313,Data!AU313,Data!AZ313,Data!BE313,Data!BJ313,Data!BO313,Data!BT313)</f>
        <v>753160</v>
      </c>
      <c r="W176" s="83">
        <f>SUM(Data!C313,Data!H313,Data!M313,Data!R313,Data!W313,Data!AB313,Data!AG313,Data!AL313,Data!AQ313,Data!AV313,Data!BA313,Data!BF313,Data!BK313,Data!BP313,Data!BU313)</f>
        <v>157920</v>
      </c>
      <c r="X176" s="83">
        <f>SUM(Data!D313,Data!I313,Data!N313,Data!S313,Data!X313,Data!AC313,Data!AH313,Data!AM313,Data!AR313,Data!AW313,Data!BB313,Data!BG313,Data!BL313,Data!BQ313,Data!BV313)</f>
        <v>139230</v>
      </c>
      <c r="Y176" s="83">
        <f>SUM(Data!E313,Data!J313,Data!O313,Data!T313,Data!Y313,Data!AD313,Data!AI313,Data!AN313,Data!AS313,Data!AX313,Data!BC313,Data!BH313,Data!BM313,Data!BR313,Data!BW313)</f>
        <v>0</v>
      </c>
      <c r="Z176" s="83">
        <f>SUM(Data!F313,Data!K313,Data!P313,Data!U313,Data!Z313,Data!AE313,Data!AJ313,Data!AO313,Data!AT313,Data!AY313,Data!BD313,Data!BI313,Data!BN313,Data!BS313,Data!BX313)</f>
        <v>5400</v>
      </c>
      <c r="AA176" s="147">
        <f t="shared" si="11"/>
        <v>1968450</v>
      </c>
      <c r="AB176" s="147">
        <f t="shared" si="12"/>
        <v>384690</v>
      </c>
      <c r="AC176" s="147">
        <f t="shared" si="13"/>
        <v>286270</v>
      </c>
      <c r="AD176" s="147">
        <f t="shared" si="14"/>
        <v>0</v>
      </c>
      <c r="AE176" s="147">
        <f t="shared" si="10"/>
        <v>10800</v>
      </c>
    </row>
    <row r="177" spans="1:31" x14ac:dyDescent="0.25">
      <c r="A177" s="113" t="s">
        <v>313</v>
      </c>
      <c r="B177" s="83">
        <f>Data!B223</f>
        <v>0</v>
      </c>
      <c r="C177" s="83">
        <f>Data!C223</f>
        <v>0</v>
      </c>
      <c r="D177" s="83">
        <f>Data!D223</f>
        <v>0</v>
      </c>
      <c r="E177" s="83">
        <f>Data!E223</f>
        <v>0</v>
      </c>
      <c r="F177" s="83">
        <f>Data!F223</f>
        <v>0</v>
      </c>
      <c r="G177" s="83">
        <f>Data!B246+Data!G246</f>
        <v>7850</v>
      </c>
      <c r="H177" s="83">
        <f>Data!C246+Data!H246</f>
        <v>0</v>
      </c>
      <c r="I177" s="83">
        <f>Data!D246+Data!I246</f>
        <v>0</v>
      </c>
      <c r="J177" s="83">
        <f>Data!E246+Data!J246</f>
        <v>0</v>
      </c>
      <c r="K177" s="83">
        <f>Data!F246+Data!K246</f>
        <v>0</v>
      </c>
      <c r="L177" s="83">
        <f>Data!B269+Data!G269+Data!L269</f>
        <v>0</v>
      </c>
      <c r="M177" s="83">
        <f>Data!C269+Data!H269+Data!M269</f>
        <v>0</v>
      </c>
      <c r="N177" s="83">
        <f>Data!D269+Data!I269+Data!N269</f>
        <v>0</v>
      </c>
      <c r="O177" s="83">
        <f>Data!E269+Data!J269+Data!O269</f>
        <v>0</v>
      </c>
      <c r="P177" s="83">
        <f>Data!F269+Data!K269+Data!P269</f>
        <v>0</v>
      </c>
      <c r="Q177" s="83">
        <f>Data!B292+Data!G292+Data!L292+Data!Q292+Data!V292</f>
        <v>0</v>
      </c>
      <c r="R177" s="83">
        <f>Data!C292+Data!H292+Data!M292+Data!R292+Data!W292</f>
        <v>0</v>
      </c>
      <c r="S177" s="83">
        <f>Data!D292+Data!I292+Data!N292+Data!S292+Data!X292</f>
        <v>0</v>
      </c>
      <c r="T177" s="83">
        <f>Data!E292+Data!J292+Data!O292+Data!T292+Data!Y292</f>
        <v>0</v>
      </c>
      <c r="U177" s="83">
        <f>Data!F292+Data!K292+Data!P292+Data!U292+Data!Z292</f>
        <v>0</v>
      </c>
      <c r="V177" s="83">
        <f>SUM(Data!B314,Data!G314,Data!L314,Data!Q314,Data!V314,Data!AA314,Data!AF314,Data!AK314,Data!AP314,Data!AU314,Data!AZ314,Data!BE314,Data!BJ314,Data!BO314,Data!BT314)</f>
        <v>0</v>
      </c>
      <c r="W177" s="83">
        <f>SUM(Data!C314,Data!H314,Data!M314,Data!R314,Data!W314,Data!AB314,Data!AG314,Data!AL314,Data!AQ314,Data!AV314,Data!BA314,Data!BF314,Data!BK314,Data!BP314,Data!BU314)</f>
        <v>0</v>
      </c>
      <c r="X177" s="83">
        <f>SUM(Data!D314,Data!I314,Data!N314,Data!S314,Data!X314,Data!AC314,Data!AH314,Data!AM314,Data!AR314,Data!AW314,Data!BB314,Data!BG314,Data!BL314,Data!BQ314,Data!BV314)</f>
        <v>0</v>
      </c>
      <c r="Y177" s="83">
        <f>SUM(Data!E314,Data!J314,Data!O314,Data!T314,Data!Y314,Data!AD314,Data!AI314,Data!AN314,Data!AS314,Data!AX314,Data!BC314,Data!BH314,Data!BM314,Data!BR314,Data!BW314)</f>
        <v>0</v>
      </c>
      <c r="Z177" s="83">
        <f>SUM(Data!F314,Data!K314,Data!P314,Data!U314,Data!Z314,Data!AE314,Data!AJ314,Data!AO314,Data!AT314,Data!AY314,Data!BD314,Data!BI314,Data!BN314,Data!BS314,Data!BX314)</f>
        <v>0</v>
      </c>
      <c r="AA177" s="147">
        <f t="shared" si="11"/>
        <v>7850</v>
      </c>
      <c r="AB177" s="147">
        <f t="shared" si="12"/>
        <v>0</v>
      </c>
      <c r="AC177" s="147">
        <f t="shared" si="13"/>
        <v>0</v>
      </c>
      <c r="AD177" s="147">
        <f t="shared" si="14"/>
        <v>0</v>
      </c>
      <c r="AE177" s="147">
        <f t="shared" si="10"/>
        <v>0</v>
      </c>
    </row>
    <row r="178" spans="1:31" s="57" customFormat="1" x14ac:dyDescent="0.25">
      <c r="A178" s="113" t="s">
        <v>697</v>
      </c>
      <c r="B178" s="83">
        <f>Data!B224</f>
        <v>0</v>
      </c>
      <c r="C178" s="83">
        <f>Data!C224</f>
        <v>0</v>
      </c>
      <c r="D178" s="83">
        <f>Data!D224</f>
        <v>0</v>
      </c>
      <c r="E178" s="83">
        <f>Data!E224</f>
        <v>0</v>
      </c>
      <c r="F178" s="83">
        <f>Data!F224</f>
        <v>5352950</v>
      </c>
      <c r="G178" s="83">
        <f>Data!B247+Data!G247</f>
        <v>0</v>
      </c>
      <c r="H178" s="83">
        <f>Data!C247+Data!H247</f>
        <v>0</v>
      </c>
      <c r="I178" s="83">
        <f>Data!D247+Data!I247</f>
        <v>0</v>
      </c>
      <c r="J178" s="83">
        <f>Data!E247+Data!J247</f>
        <v>0</v>
      </c>
      <c r="K178" s="83">
        <f>Data!F247+Data!K247</f>
        <v>0</v>
      </c>
      <c r="L178" s="83">
        <f>Data!B270+Data!G270+Data!L270</f>
        <v>0</v>
      </c>
      <c r="M178" s="83">
        <f>Data!C270+Data!H270+Data!M270</f>
        <v>0</v>
      </c>
      <c r="N178" s="83">
        <f>Data!D270+Data!I270+Data!N270</f>
        <v>0</v>
      </c>
      <c r="O178" s="83">
        <f>Data!E270+Data!J270+Data!O270</f>
        <v>0</v>
      </c>
      <c r="P178" s="83">
        <f>Data!F270+Data!K270+Data!P270</f>
        <v>0</v>
      </c>
      <c r="Q178" s="83">
        <f>Data!B293+Data!G293+Data!L293+Data!Q293+Data!V293</f>
        <v>0</v>
      </c>
      <c r="R178" s="83">
        <f>Data!C293+Data!H293+Data!M293+Data!R293+Data!W293</f>
        <v>0</v>
      </c>
      <c r="S178" s="83">
        <f>Data!D293+Data!I293+Data!N293+Data!S293+Data!X293</f>
        <v>0</v>
      </c>
      <c r="T178" s="83">
        <f>Data!E293+Data!J293+Data!O293+Data!T293+Data!Y293</f>
        <v>0</v>
      </c>
      <c r="U178" s="83">
        <f>Data!F293+Data!K293+Data!P293+Data!U293+Data!Z293</f>
        <v>0</v>
      </c>
      <c r="V178" s="83">
        <f>SUM(Data!B315,Data!G315,Data!L315,Data!Q315,Data!V315,Data!AA315,Data!AF315,Data!AK315,Data!AP315,Data!AU315,Data!AZ315,Data!BE315,Data!BJ315,Data!BO315,Data!BT315)</f>
        <v>0</v>
      </c>
      <c r="W178" s="83">
        <f>SUM(Data!C315,Data!H315,Data!M315,Data!R315,Data!W315,Data!AB315,Data!AG315,Data!AL315,Data!AQ315,Data!AV315,Data!BA315,Data!BF315,Data!BK315,Data!BP315,Data!BU315)</f>
        <v>0</v>
      </c>
      <c r="X178" s="83">
        <f>SUM(Data!D315,Data!I315,Data!N315,Data!S315,Data!X315,Data!AC315,Data!AH315,Data!AM315,Data!AR315,Data!AW315,Data!BB315,Data!BG315,Data!BL315,Data!BQ315,Data!BV315)</f>
        <v>0</v>
      </c>
      <c r="Y178" s="83">
        <f>SUM(Data!E315,Data!J315,Data!O315,Data!T315,Data!Y315,Data!AD315,Data!AI315,Data!AN315,Data!AS315,Data!AX315,Data!BC315,Data!BH315,Data!BM315,Data!BR315,Data!BW315)</f>
        <v>0</v>
      </c>
      <c r="Z178" s="83">
        <f>SUM(Data!F315,Data!K315,Data!P315,Data!U315,Data!Z315,Data!AE315,Data!AJ315,Data!AO315,Data!AT315,Data!AY315,Data!BD315,Data!BI315,Data!BN315,Data!BS315,Data!BX315)</f>
        <v>0</v>
      </c>
      <c r="AA178" s="147">
        <f t="shared" si="11"/>
        <v>0</v>
      </c>
      <c r="AB178" s="147">
        <f t="shared" si="12"/>
        <v>0</v>
      </c>
      <c r="AC178" s="147">
        <f t="shared" si="13"/>
        <v>0</v>
      </c>
      <c r="AD178" s="147">
        <f t="shared" si="14"/>
        <v>0</v>
      </c>
      <c r="AE178" s="147">
        <f t="shared" si="10"/>
        <v>5352950</v>
      </c>
    </row>
    <row r="179" spans="1:31" x14ac:dyDescent="0.25">
      <c r="A179" s="113" t="s">
        <v>228</v>
      </c>
      <c r="B179" s="83">
        <f>Data!B225</f>
        <v>147570</v>
      </c>
      <c r="C179" s="83">
        <f>Data!C225</f>
        <v>52970</v>
      </c>
      <c r="D179" s="83">
        <f>Data!D225</f>
        <v>6870</v>
      </c>
      <c r="E179" s="83">
        <f>Data!E225</f>
        <v>44120</v>
      </c>
      <c r="F179" s="83">
        <f>Data!F225</f>
        <v>299080</v>
      </c>
      <c r="G179" s="83">
        <f>Data!B248+Data!G248</f>
        <v>0</v>
      </c>
      <c r="H179" s="83">
        <f>Data!C248+Data!H248</f>
        <v>0</v>
      </c>
      <c r="I179" s="83">
        <f>Data!D248+Data!I248</f>
        <v>0</v>
      </c>
      <c r="J179" s="83">
        <f>Data!E248+Data!J248</f>
        <v>0</v>
      </c>
      <c r="K179" s="83">
        <f>Data!F248+Data!K248</f>
        <v>0</v>
      </c>
      <c r="L179" s="83">
        <f>Data!B271+Data!G271+Data!L271</f>
        <v>30330</v>
      </c>
      <c r="M179" s="83">
        <f>Data!C271+Data!H271+Data!M271</f>
        <v>0</v>
      </c>
      <c r="N179" s="83">
        <f>Data!D271+Data!I271+Data!N271</f>
        <v>0</v>
      </c>
      <c r="O179" s="83">
        <f>Data!E271+Data!J271+Data!O271</f>
        <v>0</v>
      </c>
      <c r="P179" s="83">
        <f>Data!F271+Data!K271+Data!P271</f>
        <v>0</v>
      </c>
      <c r="Q179" s="83">
        <f>Data!B294+Data!G294+Data!L294+Data!Q294+Data!V294</f>
        <v>0</v>
      </c>
      <c r="R179" s="83">
        <f>Data!C294+Data!H294+Data!M294+Data!R294+Data!W294</f>
        <v>0</v>
      </c>
      <c r="S179" s="83">
        <f>Data!D294+Data!I294+Data!N294+Data!S294+Data!X294</f>
        <v>0</v>
      </c>
      <c r="T179" s="83">
        <f>Data!E294+Data!J294+Data!O294+Data!T294+Data!Y294</f>
        <v>0</v>
      </c>
      <c r="U179" s="83">
        <f>Data!F294+Data!K294+Data!P294+Data!U294+Data!Z294</f>
        <v>0</v>
      </c>
      <c r="V179" s="83">
        <f>SUM(Data!B316,Data!G316,Data!L316,Data!Q316,Data!V316,Data!AA316,Data!AF316,Data!AK316,Data!AP316,Data!AU316,Data!AZ316,Data!BE316,Data!BJ316,Data!BO316,Data!BT316)</f>
        <v>0</v>
      </c>
      <c r="W179" s="83">
        <f>SUM(Data!C316,Data!H316,Data!M316,Data!R316,Data!W316,Data!AB316,Data!AG316,Data!AL316,Data!AQ316,Data!AV316,Data!BA316,Data!BF316,Data!BK316,Data!BP316,Data!BU316)</f>
        <v>0</v>
      </c>
      <c r="X179" s="83">
        <f>SUM(Data!D316,Data!I316,Data!N316,Data!S316,Data!X316,Data!AC316,Data!AH316,Data!AM316,Data!AR316,Data!AW316,Data!BB316,Data!BG316,Data!BL316,Data!BQ316,Data!BV316)</f>
        <v>0</v>
      </c>
      <c r="Y179" s="83">
        <f>SUM(Data!E316,Data!J316,Data!O316,Data!T316,Data!Y316,Data!AD316,Data!AI316,Data!AN316,Data!AS316,Data!AX316,Data!BC316,Data!BH316,Data!BM316,Data!BR316,Data!BW316)</f>
        <v>0</v>
      </c>
      <c r="Z179" s="83">
        <f>SUM(Data!F316,Data!K316,Data!P316,Data!U316,Data!Z316,Data!AE316,Data!AJ316,Data!AO316,Data!AT316,Data!AY316,Data!BD316,Data!BI316,Data!BN316,Data!BS316,Data!BX316)</f>
        <v>0</v>
      </c>
      <c r="AA179" s="147">
        <f t="shared" si="11"/>
        <v>147570</v>
      </c>
      <c r="AB179" s="147">
        <f t="shared" si="12"/>
        <v>52970</v>
      </c>
      <c r="AC179" s="147">
        <f t="shared" si="13"/>
        <v>6870</v>
      </c>
      <c r="AD179" s="147">
        <f t="shared" si="14"/>
        <v>44120</v>
      </c>
      <c r="AE179" s="147">
        <f t="shared" si="10"/>
        <v>299080</v>
      </c>
    </row>
    <row r="180" spans="1:31" x14ac:dyDescent="0.25">
      <c r="A180" s="113" t="s">
        <v>226</v>
      </c>
      <c r="B180" s="83">
        <f>Data!B226</f>
        <v>449230</v>
      </c>
      <c r="C180" s="83">
        <f>Data!C226</f>
        <v>207020</v>
      </c>
      <c r="D180" s="83">
        <f>Data!D226</f>
        <v>84620</v>
      </c>
      <c r="E180" s="83">
        <f>Data!E226</f>
        <v>262230</v>
      </c>
      <c r="F180" s="83">
        <f>Data!F226</f>
        <v>53930</v>
      </c>
      <c r="G180" s="83">
        <f>Data!B249+Data!G249</f>
        <v>0</v>
      </c>
      <c r="H180" s="83">
        <f>Data!C249+Data!H249</f>
        <v>0</v>
      </c>
      <c r="I180" s="83">
        <f>Data!D249+Data!I249</f>
        <v>0</v>
      </c>
      <c r="J180" s="83">
        <f>Data!E249+Data!J249</f>
        <v>0</v>
      </c>
      <c r="K180" s="83">
        <f>Data!F249+Data!K249</f>
        <v>0</v>
      </c>
      <c r="L180" s="83">
        <f>Data!B272+Data!G272+Data!L272</f>
        <v>0</v>
      </c>
      <c r="M180" s="83">
        <f>Data!C272+Data!H272+Data!M272</f>
        <v>0</v>
      </c>
      <c r="N180" s="83">
        <f>Data!D272+Data!I272+Data!N272</f>
        <v>0</v>
      </c>
      <c r="O180" s="83">
        <f>Data!E272+Data!J272+Data!O272</f>
        <v>0</v>
      </c>
      <c r="P180" s="83">
        <f>Data!F272+Data!K272+Data!P272</f>
        <v>0</v>
      </c>
      <c r="Q180" s="83">
        <f>Data!B295+Data!G295+Data!L295+Data!Q295+Data!V295</f>
        <v>135700</v>
      </c>
      <c r="R180" s="83">
        <f>Data!C295+Data!H295+Data!M295+Data!R295+Data!W295</f>
        <v>122360</v>
      </c>
      <c r="S180" s="83">
        <f>Data!D295+Data!I295+Data!N295+Data!S295+Data!X295</f>
        <v>0</v>
      </c>
      <c r="T180" s="83">
        <f>Data!E295+Data!J295+Data!O295+Data!T295+Data!Y295</f>
        <v>152010</v>
      </c>
      <c r="U180" s="83">
        <f>Data!F295+Data!K295+Data!P295+Data!U295+Data!Z295</f>
        <v>0</v>
      </c>
      <c r="V180" s="83">
        <f>SUM(Data!B317,Data!G317,Data!L317,Data!Q317,Data!V317,Data!AA317,Data!AF317,Data!AK317,Data!AP317,Data!AU317,Data!AZ317,Data!BE317,Data!BJ317,Data!BO317,Data!BT317)</f>
        <v>436000</v>
      </c>
      <c r="W180" s="83">
        <f>SUM(Data!C317,Data!H317,Data!M317,Data!R317,Data!W317,Data!AB317,Data!AG317,Data!AL317,Data!AQ317,Data!AV317,Data!BA317,Data!BF317,Data!BK317,Data!BP317,Data!BU317)</f>
        <v>1663640</v>
      </c>
      <c r="X180" s="83">
        <f>SUM(Data!D317,Data!I317,Data!N317,Data!S317,Data!X317,Data!AC317,Data!AH317,Data!AM317,Data!AR317,Data!AW317,Data!BB317,Data!BG317,Data!BL317,Data!BQ317,Data!BV317)</f>
        <v>1501400</v>
      </c>
      <c r="Y180" s="83">
        <f>SUM(Data!E317,Data!J317,Data!O317,Data!T317,Data!Y317,Data!AD317,Data!AI317,Data!AN317,Data!AS317,Data!AX317,Data!BC317,Data!BH317,Data!BM317,Data!BR317,Data!BW317)</f>
        <v>301420</v>
      </c>
      <c r="Z180" s="83">
        <f>SUM(Data!F317,Data!K317,Data!P317,Data!U317,Data!Z317,Data!AE317,Data!AJ317,Data!AO317,Data!AT317,Data!AY317,Data!BD317,Data!BI317,Data!BN317,Data!BS317,Data!BX317)</f>
        <v>0</v>
      </c>
      <c r="AA180" s="147">
        <f t="shared" si="11"/>
        <v>1020930</v>
      </c>
      <c r="AB180" s="147">
        <f t="shared" si="12"/>
        <v>1993020</v>
      </c>
      <c r="AC180" s="147">
        <f t="shared" si="13"/>
        <v>1586020</v>
      </c>
      <c r="AD180" s="147">
        <f t="shared" si="14"/>
        <v>715660</v>
      </c>
      <c r="AE180" s="147">
        <f t="shared" si="10"/>
        <v>53930</v>
      </c>
    </row>
    <row r="181" spans="1:31" x14ac:dyDescent="0.25">
      <c r="A181" s="113" t="s">
        <v>256</v>
      </c>
      <c r="B181" s="83">
        <f>Data!B227</f>
        <v>367180</v>
      </c>
      <c r="C181" s="83">
        <f>Data!C227</f>
        <v>0</v>
      </c>
      <c r="D181" s="83">
        <f>Data!D227</f>
        <v>0</v>
      </c>
      <c r="E181" s="83">
        <f>Data!E227</f>
        <v>0</v>
      </c>
      <c r="F181" s="83">
        <f>Data!F227</f>
        <v>45840</v>
      </c>
      <c r="G181" s="83">
        <f>Data!B250+Data!G250</f>
        <v>0</v>
      </c>
      <c r="H181" s="83">
        <f>Data!C250+Data!H250</f>
        <v>0</v>
      </c>
      <c r="I181" s="83">
        <f>Data!D250+Data!I250</f>
        <v>0</v>
      </c>
      <c r="J181" s="83">
        <f>Data!E250+Data!J250</f>
        <v>0</v>
      </c>
      <c r="K181" s="83">
        <f>Data!F250+Data!K250</f>
        <v>0</v>
      </c>
      <c r="L181" s="83">
        <f>Data!B273+Data!G273+Data!L273</f>
        <v>0</v>
      </c>
      <c r="M181" s="83">
        <f>Data!C273+Data!H273+Data!M273</f>
        <v>0</v>
      </c>
      <c r="N181" s="83">
        <f>Data!D273+Data!I273+Data!N273</f>
        <v>0</v>
      </c>
      <c r="O181" s="83">
        <f>Data!E273+Data!J273+Data!O273</f>
        <v>0</v>
      </c>
      <c r="P181" s="83">
        <f>Data!F273+Data!K273+Data!P273</f>
        <v>0</v>
      </c>
      <c r="Q181" s="83">
        <f>Data!B296+Data!G296+Data!L296+Data!Q296+Data!V296</f>
        <v>0</v>
      </c>
      <c r="R181" s="83">
        <f>Data!C296+Data!H296+Data!M296+Data!R296+Data!W296</f>
        <v>0</v>
      </c>
      <c r="S181" s="83">
        <f>Data!D296+Data!I296+Data!N296+Data!S296+Data!X296</f>
        <v>0</v>
      </c>
      <c r="T181" s="83">
        <f>Data!E296+Data!J296+Data!O296+Data!T296+Data!Y296</f>
        <v>0</v>
      </c>
      <c r="U181" s="83">
        <f>Data!F296+Data!K296+Data!P296+Data!U296+Data!Z296</f>
        <v>0</v>
      </c>
      <c r="V181" s="83">
        <f>SUM(Data!B318,Data!G318,Data!L318,Data!Q318,Data!V318,Data!AA318,Data!AF318,Data!AK318,Data!AP318,Data!AU318,Data!AZ318,Data!BE318,Data!BJ318,Data!BO318,Data!BT318)</f>
        <v>0</v>
      </c>
      <c r="W181" s="83">
        <f>SUM(Data!C318,Data!H318,Data!M318,Data!R318,Data!W318,Data!AB318,Data!AG318,Data!AL318,Data!AQ318,Data!AV318,Data!BA318,Data!BF318,Data!BK318,Data!BP318,Data!BU318)</f>
        <v>0</v>
      </c>
      <c r="X181" s="83">
        <f>SUM(Data!D318,Data!I318,Data!N318,Data!S318,Data!X318,Data!AC318,Data!AH318,Data!AM318,Data!AR318,Data!AW318,Data!BB318,Data!BG318,Data!BL318,Data!BQ318,Data!BV318)</f>
        <v>0</v>
      </c>
      <c r="Y181" s="83">
        <f>SUM(Data!E318,Data!J318,Data!O318,Data!T318,Data!Y318,Data!AD318,Data!AI318,Data!AN318,Data!AS318,Data!AX318,Data!BC318,Data!BH318,Data!BM318,Data!BR318,Data!BW318)</f>
        <v>0</v>
      </c>
      <c r="Z181" s="83">
        <f>SUM(Data!F318,Data!K318,Data!P318,Data!U318,Data!Z318,Data!AE318,Data!AJ318,Data!AO318,Data!AT318,Data!AY318,Data!BD318,Data!BI318,Data!BN318,Data!BS318,Data!BX318)</f>
        <v>0</v>
      </c>
      <c r="AA181" s="147">
        <f t="shared" si="11"/>
        <v>367180</v>
      </c>
      <c r="AB181" s="147">
        <f t="shared" si="12"/>
        <v>0</v>
      </c>
      <c r="AC181" s="147">
        <f t="shared" si="13"/>
        <v>0</v>
      </c>
      <c r="AD181" s="147">
        <f t="shared" si="14"/>
        <v>0</v>
      </c>
      <c r="AE181" s="147">
        <f t="shared" si="10"/>
        <v>45840</v>
      </c>
    </row>
    <row r="182" spans="1:31" x14ac:dyDescent="0.25">
      <c r="A182" s="113" t="s">
        <v>578</v>
      </c>
      <c r="B182" s="83">
        <f>Data!B228</f>
        <v>800420</v>
      </c>
      <c r="C182" s="83">
        <f>Data!C228</f>
        <v>3906300</v>
      </c>
      <c r="D182" s="83">
        <f>Data!D228</f>
        <v>3906950</v>
      </c>
      <c r="E182" s="83">
        <f>Data!E228</f>
        <v>940610</v>
      </c>
      <c r="F182" s="83">
        <f>Data!F228</f>
        <v>43140</v>
      </c>
      <c r="G182" s="83">
        <f>Data!B251+Data!G251</f>
        <v>0</v>
      </c>
      <c r="H182" s="83">
        <f>Data!C251+Data!H251</f>
        <v>0</v>
      </c>
      <c r="I182" s="83">
        <f>Data!D251+Data!I251</f>
        <v>0</v>
      </c>
      <c r="J182" s="83">
        <f>Data!E251+Data!J251</f>
        <v>0</v>
      </c>
      <c r="K182" s="83">
        <f>Data!F251+Data!K251</f>
        <v>0</v>
      </c>
      <c r="L182" s="83">
        <f>Data!B274+Data!G274+Data!L274</f>
        <v>0</v>
      </c>
      <c r="M182" s="83">
        <f>Data!C274+Data!H274+Data!M274</f>
        <v>0</v>
      </c>
      <c r="N182" s="83">
        <f>Data!D274+Data!I274+Data!N274</f>
        <v>0</v>
      </c>
      <c r="O182" s="83">
        <f>Data!E274+Data!J274+Data!O274</f>
        <v>0</v>
      </c>
      <c r="P182" s="83">
        <f>Data!F274+Data!K274+Data!P274</f>
        <v>0</v>
      </c>
      <c r="Q182" s="83">
        <f>Data!B297+Data!G297+Data!L297+Data!Q297+Data!V297</f>
        <v>0</v>
      </c>
      <c r="R182" s="83">
        <f>Data!C297+Data!H297+Data!M297+Data!R297+Data!W297</f>
        <v>0</v>
      </c>
      <c r="S182" s="83">
        <f>Data!D297+Data!I297+Data!N297+Data!S297+Data!X297</f>
        <v>0</v>
      </c>
      <c r="T182" s="83">
        <f>Data!E297+Data!J297+Data!O297+Data!T297+Data!Y297</f>
        <v>0</v>
      </c>
      <c r="U182" s="83">
        <f>Data!F297+Data!K297+Data!P297+Data!U297+Data!Z297</f>
        <v>0</v>
      </c>
      <c r="V182" s="83">
        <f>SUM(Data!B319,Data!G319,Data!L319,Data!Q319,Data!V319,Data!AA319,Data!AF319,Data!AK319,Data!AP319,Data!AU319,Data!AZ319,Data!BE319,Data!BJ319,Data!BO319,Data!BT319)</f>
        <v>0</v>
      </c>
      <c r="W182" s="83">
        <f>SUM(Data!C319,Data!H319,Data!M319,Data!R319,Data!W319,Data!AB319,Data!AG319,Data!AL319,Data!AQ319,Data!AV319,Data!BA319,Data!BF319,Data!BK319,Data!BP319,Data!BU319)</f>
        <v>0</v>
      </c>
      <c r="X182" s="83">
        <f>SUM(Data!D319,Data!I319,Data!N319,Data!S319,Data!X319,Data!AC319,Data!AH319,Data!AM319,Data!AR319,Data!AW319,Data!BB319,Data!BG319,Data!BL319,Data!BQ319,Data!BV319)</f>
        <v>0</v>
      </c>
      <c r="Y182" s="83">
        <f>SUM(Data!E319,Data!J319,Data!O319,Data!T319,Data!Y319,Data!AD319,Data!AI319,Data!AN319,Data!AS319,Data!AX319,Data!BC319,Data!BH319,Data!BM319,Data!BR319,Data!BW319)</f>
        <v>0</v>
      </c>
      <c r="Z182" s="83">
        <f>SUM(Data!F319,Data!K319,Data!P319,Data!U319,Data!Z319,Data!AE319,Data!AJ319,Data!AO319,Data!AT319,Data!AY319,Data!BD319,Data!BI319,Data!BN319,Data!BS319,Data!BX319)</f>
        <v>0</v>
      </c>
      <c r="AA182" s="147">
        <f t="shared" si="11"/>
        <v>800420</v>
      </c>
      <c r="AB182" s="147">
        <f t="shared" si="12"/>
        <v>3906300</v>
      </c>
      <c r="AC182" s="147">
        <f t="shared" si="13"/>
        <v>3906950</v>
      </c>
      <c r="AD182" s="147">
        <f t="shared" si="14"/>
        <v>940610</v>
      </c>
      <c r="AE182" s="147">
        <f t="shared" si="10"/>
        <v>43140</v>
      </c>
    </row>
    <row r="183" spans="1:31" x14ac:dyDescent="0.25">
      <c r="A183" s="113" t="s">
        <v>403</v>
      </c>
      <c r="B183" s="83">
        <f>Data!B229</f>
        <v>8830</v>
      </c>
      <c r="C183" s="83">
        <f>Data!C229</f>
        <v>0</v>
      </c>
      <c r="D183" s="83">
        <f>Data!D229</f>
        <v>0</v>
      </c>
      <c r="E183" s="83">
        <f>Data!E229</f>
        <v>0</v>
      </c>
      <c r="F183" s="83">
        <f>Data!F229</f>
        <v>0</v>
      </c>
      <c r="G183" s="83">
        <f>Data!B252+Data!G252</f>
        <v>0</v>
      </c>
      <c r="H183" s="83">
        <f>Data!C252+Data!H252</f>
        <v>0</v>
      </c>
      <c r="I183" s="83">
        <f>Data!D252+Data!I252</f>
        <v>0</v>
      </c>
      <c r="J183" s="83">
        <f>Data!E252+Data!J252</f>
        <v>0</v>
      </c>
      <c r="K183" s="83">
        <f>Data!F252+Data!K252</f>
        <v>0</v>
      </c>
      <c r="L183" s="83">
        <f>Data!B275+Data!G275+Data!L275</f>
        <v>0</v>
      </c>
      <c r="M183" s="83">
        <f>Data!C275+Data!H275+Data!M275</f>
        <v>0</v>
      </c>
      <c r="N183" s="83">
        <f>Data!D275+Data!I275+Data!N275</f>
        <v>0</v>
      </c>
      <c r="O183" s="83">
        <f>Data!E275+Data!J275+Data!O275</f>
        <v>0</v>
      </c>
      <c r="P183" s="83">
        <f>Data!F275+Data!K275+Data!P275</f>
        <v>0</v>
      </c>
      <c r="Q183" s="83">
        <f>Data!B298+Data!G298+Data!L298+Data!Q298+Data!V298</f>
        <v>0</v>
      </c>
      <c r="R183" s="83">
        <f>Data!C298+Data!H298+Data!M298+Data!R298+Data!W298</f>
        <v>0</v>
      </c>
      <c r="S183" s="83">
        <f>Data!D298+Data!I298+Data!N298+Data!S298+Data!X298</f>
        <v>0</v>
      </c>
      <c r="T183" s="83">
        <f>Data!E298+Data!J298+Data!O298+Data!T298+Data!Y298</f>
        <v>0</v>
      </c>
      <c r="U183" s="83">
        <f>Data!F298+Data!K298+Data!P298+Data!U298+Data!Z298</f>
        <v>0</v>
      </c>
      <c r="V183" s="83">
        <f>SUM(Data!B320,Data!G320,Data!L320,Data!Q320,Data!V320,Data!AA320,Data!AF320,Data!AK320,Data!AP320,Data!AU320,Data!AZ320,Data!BE320,Data!BJ320,Data!BO320,Data!BT320)</f>
        <v>88240</v>
      </c>
      <c r="W183" s="83">
        <f>SUM(Data!C320,Data!H320,Data!M320,Data!R320,Data!W320,Data!AB320,Data!AG320,Data!AL320,Data!AQ320,Data!AV320,Data!BA320,Data!BF320,Data!BK320,Data!BP320,Data!BU320)</f>
        <v>0</v>
      </c>
      <c r="X183" s="83">
        <f>SUM(Data!D320,Data!I320,Data!N320,Data!S320,Data!X320,Data!AC320,Data!AH320,Data!AM320,Data!AR320,Data!AW320,Data!BB320,Data!BG320,Data!BL320,Data!BQ320,Data!BV320)</f>
        <v>0</v>
      </c>
      <c r="Y183" s="83">
        <f>SUM(Data!E320,Data!J320,Data!O320,Data!T320,Data!Y320,Data!AD320,Data!AI320,Data!AN320,Data!AS320,Data!AX320,Data!BC320,Data!BH320,Data!BM320,Data!BR320,Data!BW320)</f>
        <v>0</v>
      </c>
      <c r="Z183" s="83">
        <f>SUM(Data!F320,Data!K320,Data!P320,Data!U320,Data!Z320,Data!AE320,Data!AJ320,Data!AO320,Data!AT320,Data!AY320,Data!BD320,Data!BI320,Data!BN320,Data!BS320,Data!BX320)</f>
        <v>0</v>
      </c>
      <c r="AA183" s="147">
        <f t="shared" si="11"/>
        <v>97070</v>
      </c>
      <c r="AB183" s="147">
        <f t="shared" si="12"/>
        <v>0</v>
      </c>
      <c r="AC183" s="147">
        <f t="shared" si="13"/>
        <v>0</v>
      </c>
      <c r="AD183" s="147">
        <f t="shared" si="14"/>
        <v>0</v>
      </c>
      <c r="AE183" s="147">
        <f t="shared" si="10"/>
        <v>0</v>
      </c>
    </row>
    <row r="184" spans="1:31" x14ac:dyDescent="0.25">
      <c r="A184" s="113" t="s">
        <v>364</v>
      </c>
      <c r="B184" s="83">
        <f>Data!B230</f>
        <v>736090</v>
      </c>
      <c r="C184" s="83">
        <f>Data!C230</f>
        <v>911080</v>
      </c>
      <c r="D184" s="83">
        <f>Data!D230</f>
        <v>970590</v>
      </c>
      <c r="E184" s="83">
        <f>Data!E230</f>
        <v>696550</v>
      </c>
      <c r="F184" s="83">
        <f>Data!F230</f>
        <v>69740</v>
      </c>
      <c r="G184" s="83">
        <f>Data!B253+Data!G253</f>
        <v>110270</v>
      </c>
      <c r="H184" s="83">
        <f>Data!C253+Data!H253</f>
        <v>0</v>
      </c>
      <c r="I184" s="83">
        <f>Data!D253+Data!I253</f>
        <v>39480</v>
      </c>
      <c r="J184" s="83">
        <f>Data!E253+Data!J253</f>
        <v>0</v>
      </c>
      <c r="K184" s="83">
        <f>Data!F253+Data!K253</f>
        <v>34320</v>
      </c>
      <c r="L184" s="83">
        <f>Data!B276+Data!G276+Data!L276</f>
        <v>28680</v>
      </c>
      <c r="M184" s="83">
        <f>Data!C276+Data!H276+Data!M276</f>
        <v>0</v>
      </c>
      <c r="N184" s="83">
        <f>Data!D276+Data!I276+Data!N276</f>
        <v>0</v>
      </c>
      <c r="O184" s="83">
        <f>Data!E276+Data!J276+Data!O276</f>
        <v>0</v>
      </c>
      <c r="P184" s="83">
        <f>Data!F276+Data!K276+Data!P276</f>
        <v>0</v>
      </c>
      <c r="Q184" s="83">
        <f>Data!B299+Data!G299+Data!L299+Data!Q299+Data!V299</f>
        <v>0</v>
      </c>
      <c r="R184" s="83">
        <f>Data!C299+Data!H299+Data!M299+Data!R299+Data!W299</f>
        <v>0</v>
      </c>
      <c r="S184" s="83">
        <f>Data!D299+Data!I299+Data!N299+Data!S299+Data!X299</f>
        <v>0</v>
      </c>
      <c r="T184" s="83">
        <f>Data!E299+Data!J299+Data!O299+Data!T299+Data!Y299</f>
        <v>0</v>
      </c>
      <c r="U184" s="83">
        <f>Data!F299+Data!K299+Data!P299+Data!U299+Data!Z299</f>
        <v>0</v>
      </c>
      <c r="V184" s="83">
        <f>SUM(Data!B321,Data!G321,Data!L321,Data!Q321,Data!V321,Data!AA321,Data!AF321,Data!AK321,Data!AP321,Data!AU321,Data!AZ321,Data!BE321,Data!BJ321,Data!BO321,Data!BT321)</f>
        <v>0</v>
      </c>
      <c r="W184" s="83">
        <f>SUM(Data!C321,Data!H321,Data!M321,Data!R321,Data!W321,Data!AB321,Data!AG321,Data!AL321,Data!AQ321,Data!AV321,Data!BA321,Data!BF321,Data!BK321,Data!BP321,Data!BU321)</f>
        <v>0</v>
      </c>
      <c r="X184" s="83">
        <f>SUM(Data!D321,Data!I321,Data!N321,Data!S321,Data!X321,Data!AC321,Data!AH321,Data!AM321,Data!AR321,Data!AW321,Data!BB321,Data!BG321,Data!BL321,Data!BQ321,Data!BV321)</f>
        <v>0</v>
      </c>
      <c r="Y184" s="83">
        <f>SUM(Data!E321,Data!J321,Data!O321,Data!T321,Data!Y321,Data!AD321,Data!AI321,Data!AN321,Data!AS321,Data!AX321,Data!BC321,Data!BH321,Data!BM321,Data!BR321,Data!BW321)</f>
        <v>0</v>
      </c>
      <c r="Z184" s="83">
        <f>SUM(Data!F321,Data!K321,Data!P321,Data!U321,Data!Z321,Data!AE321,Data!AJ321,Data!AO321,Data!AT321,Data!AY321,Data!BD321,Data!BI321,Data!BN321,Data!BS321,Data!BX321)</f>
        <v>0</v>
      </c>
      <c r="AA184" s="147">
        <f t="shared" si="11"/>
        <v>846360</v>
      </c>
      <c r="AB184" s="147">
        <f t="shared" si="12"/>
        <v>911080</v>
      </c>
      <c r="AC184" s="147">
        <f t="shared" si="13"/>
        <v>1010070</v>
      </c>
      <c r="AD184" s="147">
        <f t="shared" si="14"/>
        <v>696550</v>
      </c>
      <c r="AE184" s="147">
        <f t="shared" si="10"/>
        <v>104060</v>
      </c>
    </row>
    <row r="185" spans="1:31" x14ac:dyDescent="0.25">
      <c r="A185" s="113" t="s">
        <v>239</v>
      </c>
      <c r="B185" s="83">
        <f>Data!B231</f>
        <v>586130</v>
      </c>
      <c r="C185" s="83">
        <f>Data!C231</f>
        <v>730430</v>
      </c>
      <c r="D185" s="83">
        <f>Data!D231</f>
        <v>694600</v>
      </c>
      <c r="E185" s="83">
        <f>Data!E231</f>
        <v>227850</v>
      </c>
      <c r="F185" s="83">
        <f>Data!F231</f>
        <v>570380</v>
      </c>
      <c r="G185" s="83">
        <f>Data!B254+Data!G254</f>
        <v>7090</v>
      </c>
      <c r="H185" s="83">
        <f>Data!C254+Data!H254</f>
        <v>0</v>
      </c>
      <c r="I185" s="83">
        <f>Data!D254+Data!I254</f>
        <v>0</v>
      </c>
      <c r="J185" s="83">
        <f>Data!E254+Data!J254</f>
        <v>0</v>
      </c>
      <c r="K185" s="83">
        <f>Data!F254+Data!K254</f>
        <v>3440</v>
      </c>
      <c r="L185" s="83">
        <f>Data!B277+Data!G277+Data!L277</f>
        <v>0</v>
      </c>
      <c r="M185" s="83">
        <f>Data!C277+Data!H277+Data!M277</f>
        <v>0</v>
      </c>
      <c r="N185" s="83">
        <f>Data!D277+Data!I277+Data!N277</f>
        <v>0</v>
      </c>
      <c r="O185" s="83">
        <f>Data!E277+Data!J277+Data!O277</f>
        <v>0</v>
      </c>
      <c r="P185" s="83">
        <f>Data!F277+Data!K277+Data!P277</f>
        <v>0</v>
      </c>
      <c r="Q185" s="83">
        <f>Data!B300+Data!G300+Data!L300+Data!Q300+Data!V300</f>
        <v>1640</v>
      </c>
      <c r="R185" s="83">
        <f>Data!C300+Data!H300+Data!M300+Data!R300+Data!W300</f>
        <v>0</v>
      </c>
      <c r="S185" s="83">
        <f>Data!D300+Data!I300+Data!N300+Data!S300+Data!X300</f>
        <v>0</v>
      </c>
      <c r="T185" s="83">
        <f>Data!E300+Data!J300+Data!O300+Data!T300+Data!Y300</f>
        <v>0</v>
      </c>
      <c r="U185" s="83">
        <f>Data!F300+Data!K300+Data!P300+Data!U300+Data!Z300</f>
        <v>0</v>
      </c>
      <c r="V185" s="83">
        <f>SUM(Data!B322,Data!G322,Data!L322,Data!Q322,Data!V322,Data!AA322,Data!AF322,Data!AK322,Data!AP322,Data!AU322,Data!AZ322,Data!BE322,Data!BJ322,Data!BO322,Data!BT322)</f>
        <v>0</v>
      </c>
      <c r="W185" s="83">
        <f>SUM(Data!C322,Data!H322,Data!M322,Data!R322,Data!W322,Data!AB322,Data!AG322,Data!AL322,Data!AQ322,Data!AV322,Data!BA322,Data!BF322,Data!BK322,Data!BP322,Data!BU322)</f>
        <v>0</v>
      </c>
      <c r="X185" s="83">
        <f>SUM(Data!D322,Data!I322,Data!N322,Data!S322,Data!X322,Data!AC322,Data!AH322,Data!AM322,Data!AR322,Data!AW322,Data!BB322,Data!BG322,Data!BL322,Data!BQ322,Data!BV322)</f>
        <v>0</v>
      </c>
      <c r="Y185" s="83">
        <f>SUM(Data!E322,Data!J322,Data!O322,Data!T322,Data!Y322,Data!AD322,Data!AI322,Data!AN322,Data!AS322,Data!AX322,Data!BC322,Data!BH322,Data!BM322,Data!BR322,Data!BW322)</f>
        <v>0</v>
      </c>
      <c r="Z185" s="83">
        <f>SUM(Data!F322,Data!K322,Data!P322,Data!U322,Data!Z322,Data!AE322,Data!AJ322,Data!AO322,Data!AT322,Data!AY322,Data!BD322,Data!BI322,Data!BN322,Data!BS322,Data!BX322)</f>
        <v>0</v>
      </c>
      <c r="AA185" s="147">
        <f t="shared" si="11"/>
        <v>594860</v>
      </c>
      <c r="AB185" s="147">
        <f t="shared" si="12"/>
        <v>730430</v>
      </c>
      <c r="AC185" s="147">
        <f t="shared" si="13"/>
        <v>694600</v>
      </c>
      <c r="AD185" s="147">
        <f t="shared" si="14"/>
        <v>227850</v>
      </c>
      <c r="AE185" s="147">
        <f t="shared" si="10"/>
        <v>573820</v>
      </c>
    </row>
    <row r="186" spans="1:31" x14ac:dyDescent="0.25">
      <c r="A186" s="113" t="s">
        <v>243</v>
      </c>
      <c r="B186" s="83">
        <f>Data!B232</f>
        <v>644750</v>
      </c>
      <c r="C186" s="83">
        <f>Data!C232</f>
        <v>803460</v>
      </c>
      <c r="D186" s="83">
        <f>Data!D232</f>
        <v>764050</v>
      </c>
      <c r="E186" s="83">
        <f>Data!E232</f>
        <v>250630</v>
      </c>
      <c r="F186" s="83">
        <f>Data!F232</f>
        <v>647020</v>
      </c>
      <c r="G186" s="83">
        <f>Data!B255+Data!G255</f>
        <v>7800</v>
      </c>
      <c r="H186" s="83">
        <f>Data!C255+Data!H255</f>
        <v>0</v>
      </c>
      <c r="I186" s="83">
        <f>Data!D255+Data!I255</f>
        <v>0</v>
      </c>
      <c r="J186" s="83">
        <f>Data!E255+Data!J255</f>
        <v>0</v>
      </c>
      <c r="K186" s="83">
        <f>Data!F255+Data!K255</f>
        <v>3780</v>
      </c>
      <c r="L186" s="83">
        <f>Data!B278+Data!G278+Data!L278</f>
        <v>0</v>
      </c>
      <c r="M186" s="83">
        <f>Data!C278+Data!H278+Data!M278</f>
        <v>0</v>
      </c>
      <c r="N186" s="83">
        <f>Data!D278+Data!I278+Data!N278</f>
        <v>0</v>
      </c>
      <c r="O186" s="83">
        <f>Data!E278+Data!J278+Data!O278</f>
        <v>0</v>
      </c>
      <c r="P186" s="83">
        <f>Data!F278+Data!K278+Data!P278</f>
        <v>0</v>
      </c>
      <c r="Q186" s="83">
        <f>Data!B301+Data!G301+Data!L301+Data!Q301+Data!V301</f>
        <v>1810</v>
      </c>
      <c r="R186" s="83">
        <f>Data!C301+Data!H301+Data!M301+Data!R301+Data!W301</f>
        <v>0</v>
      </c>
      <c r="S186" s="83">
        <f>Data!D301+Data!I301+Data!N301+Data!S301+Data!X301</f>
        <v>0</v>
      </c>
      <c r="T186" s="83">
        <f>Data!E301+Data!J301+Data!O301+Data!T301+Data!Y301</f>
        <v>0</v>
      </c>
      <c r="U186" s="83">
        <f>Data!F301+Data!K301+Data!P301+Data!U301+Data!Z301</f>
        <v>0</v>
      </c>
      <c r="V186" s="83">
        <f>SUM(Data!B323,Data!G323,Data!L323,Data!Q323,Data!V323,Data!AA323,Data!AF323,Data!AK323,Data!AP323,Data!AU323,Data!AZ323,Data!BE323,Data!BJ323,Data!BO323,Data!BT323)</f>
        <v>0</v>
      </c>
      <c r="W186" s="83">
        <f>SUM(Data!C323,Data!H323,Data!M323,Data!R323,Data!W323,Data!AB323,Data!AG323,Data!AL323,Data!AQ323,Data!AV323,Data!BA323,Data!BF323,Data!BK323,Data!BP323,Data!BU323)</f>
        <v>0</v>
      </c>
      <c r="X186" s="83">
        <f>SUM(Data!D323,Data!I323,Data!N323,Data!S323,Data!X323,Data!AC323,Data!AH323,Data!AM323,Data!AR323,Data!AW323,Data!BB323,Data!BG323,Data!BL323,Data!BQ323,Data!BV323)</f>
        <v>0</v>
      </c>
      <c r="Y186" s="83">
        <f>SUM(Data!E323,Data!J323,Data!O323,Data!T323,Data!Y323,Data!AD323,Data!AI323,Data!AN323,Data!AS323,Data!AX323,Data!BC323,Data!BH323,Data!BM323,Data!BR323,Data!BW323)</f>
        <v>0</v>
      </c>
      <c r="Z186" s="83">
        <f>SUM(Data!F323,Data!K323,Data!P323,Data!U323,Data!Z323,Data!AE323,Data!AJ323,Data!AO323,Data!AT323,Data!AY323,Data!BD323,Data!BI323,Data!BN323,Data!BS323,Data!BX323)</f>
        <v>0</v>
      </c>
      <c r="AA186" s="147">
        <f t="shared" si="11"/>
        <v>654360</v>
      </c>
      <c r="AB186" s="147">
        <f t="shared" si="12"/>
        <v>803460</v>
      </c>
      <c r="AC186" s="147">
        <f t="shared" si="13"/>
        <v>764050</v>
      </c>
      <c r="AD186" s="147">
        <f t="shared" si="14"/>
        <v>250630</v>
      </c>
      <c r="AE186" s="147">
        <f t="shared" si="14"/>
        <v>650800</v>
      </c>
    </row>
    <row r="187" spans="1:31" ht="15.75" thickBot="1" x14ac:dyDescent="0.3">
      <c r="A187" s="115" t="s">
        <v>246</v>
      </c>
      <c r="B187" s="83">
        <f>Data!B233</f>
        <v>354480</v>
      </c>
      <c r="C187" s="83">
        <f>Data!C233</f>
        <v>459890</v>
      </c>
      <c r="D187" s="83">
        <f>Data!D233</f>
        <v>421970</v>
      </c>
      <c r="E187" s="83">
        <f>Data!E233</f>
        <v>137920</v>
      </c>
      <c r="F187" s="83">
        <f>Data!F233</f>
        <v>355870</v>
      </c>
      <c r="G187" s="83">
        <f>Data!B256+Data!G256</f>
        <v>4290</v>
      </c>
      <c r="H187" s="83">
        <f>Data!C256+Data!H256</f>
        <v>0</v>
      </c>
      <c r="I187" s="83">
        <f>Data!D256+Data!I256</f>
        <v>0</v>
      </c>
      <c r="J187" s="83">
        <f>Data!E256+Data!J256</f>
        <v>0</v>
      </c>
      <c r="K187" s="83">
        <f>Data!F256+Data!K256</f>
        <v>2080</v>
      </c>
      <c r="L187" s="83">
        <f>Data!B279+Data!G279+Data!L279</f>
        <v>0</v>
      </c>
      <c r="M187" s="83">
        <f>Data!C279+Data!H279+Data!M279</f>
        <v>0</v>
      </c>
      <c r="N187" s="83">
        <f>Data!D279+Data!I279+Data!N279</f>
        <v>0</v>
      </c>
      <c r="O187" s="83">
        <f>Data!E279+Data!J279+Data!O279</f>
        <v>0</v>
      </c>
      <c r="P187" s="83">
        <f>Data!F279+Data!K279+Data!P279</f>
        <v>0</v>
      </c>
      <c r="Q187" s="83">
        <f>Data!B302+Data!G302+Data!L302+Data!Q302+Data!V302</f>
        <v>100</v>
      </c>
      <c r="R187" s="83">
        <f>Data!C302+Data!H302+Data!M302+Data!R302+Data!W302</f>
        <v>0</v>
      </c>
      <c r="S187" s="83">
        <f>Data!D302+Data!I302+Data!N302+Data!S302+Data!X302</f>
        <v>0</v>
      </c>
      <c r="T187" s="83">
        <f>Data!E302+Data!J302+Data!O302+Data!T302+Data!Y302</f>
        <v>0</v>
      </c>
      <c r="U187" s="83">
        <f>Data!F302+Data!K302+Data!P302+Data!U302+Data!Z302</f>
        <v>0</v>
      </c>
      <c r="V187" s="83">
        <f>SUM(Data!B324,Data!G324,Data!L324,Data!Q324,Data!V324,Data!AA324,Data!AF324,Data!AK324,Data!AP324,Data!AU324,Data!AZ324,Data!BE324,Data!BJ324,Data!BO324,Data!BT324)</f>
        <v>0</v>
      </c>
      <c r="W187" s="83">
        <f>SUM(Data!C324,Data!H324,Data!M324,Data!R324,Data!W324,Data!AB324,Data!AG324,Data!AL324,Data!AQ324,Data!AV324,Data!BA324,Data!BF324,Data!BK324,Data!BP324,Data!BU324)</f>
        <v>0</v>
      </c>
      <c r="X187" s="83">
        <f>SUM(Data!D324,Data!I324,Data!N324,Data!S324,Data!X324,Data!AC324,Data!AH324,Data!AM324,Data!AR324,Data!AW324,Data!BB324,Data!BG324,Data!BL324,Data!BQ324,Data!BV324)</f>
        <v>0</v>
      </c>
      <c r="Y187" s="83">
        <f>SUM(Data!E324,Data!J324,Data!O324,Data!T324,Data!Y324,Data!AD324,Data!AI324,Data!AN324,Data!AS324,Data!AX324,Data!BC324,Data!BH324,Data!BM324,Data!BR324,Data!BW324)</f>
        <v>0</v>
      </c>
      <c r="Z187" s="83">
        <f>SUM(Data!F324,Data!K324,Data!P324,Data!U324,Data!Z324,Data!AE324,Data!AJ324,Data!AO324,Data!AT324,Data!AY324,Data!BD324,Data!BI324,Data!BN324,Data!BS324,Data!BX324)</f>
        <v>0</v>
      </c>
      <c r="AA187" s="147">
        <f t="shared" si="11"/>
        <v>358870</v>
      </c>
      <c r="AB187" s="147">
        <f t="shared" si="12"/>
        <v>459890</v>
      </c>
      <c r="AC187" s="147">
        <f t="shared" si="13"/>
        <v>421970</v>
      </c>
      <c r="AD187" s="147">
        <f t="shared" si="14"/>
        <v>137920</v>
      </c>
      <c r="AE187" s="147">
        <f t="shared" si="14"/>
        <v>357950</v>
      </c>
    </row>
    <row r="188" spans="1:31" ht="15.75" thickBot="1" x14ac:dyDescent="0.3">
      <c r="A188" s="121" t="s">
        <v>137</v>
      </c>
      <c r="B188" s="122">
        <f>SUM(B170:B187)</f>
        <v>6294240</v>
      </c>
      <c r="C188" s="122">
        <f t="shared" ref="C188:F188" si="15">SUM(C170:C187)</f>
        <v>8410090</v>
      </c>
      <c r="D188" s="122">
        <f t="shared" si="15"/>
        <v>7844300</v>
      </c>
      <c r="E188" s="122">
        <f t="shared" si="15"/>
        <v>2864180</v>
      </c>
      <c r="F188" s="122">
        <f t="shared" si="15"/>
        <v>7472850</v>
      </c>
      <c r="G188" s="122">
        <f>SUM(G170:G187)</f>
        <v>401120</v>
      </c>
      <c r="H188" s="122">
        <f t="shared" ref="H188" si="16">SUM(H170:H187)</f>
        <v>49570</v>
      </c>
      <c r="I188" s="122">
        <f t="shared" ref="I188" si="17">SUM(I170:I187)</f>
        <v>39480</v>
      </c>
      <c r="J188" s="122">
        <f t="shared" ref="J188" si="18">SUM(J170:J187)</f>
        <v>0</v>
      </c>
      <c r="K188" s="122">
        <f t="shared" ref="K188" si="19">SUM(K170:K187)</f>
        <v>43620</v>
      </c>
      <c r="L188" s="122">
        <f>SUM(L170:L187)</f>
        <v>840140</v>
      </c>
      <c r="M188" s="122">
        <f t="shared" ref="M188" si="20">SUM(M170:M187)</f>
        <v>896360</v>
      </c>
      <c r="N188" s="122">
        <f t="shared" ref="N188" si="21">SUM(N170:N187)</f>
        <v>870040</v>
      </c>
      <c r="O188" s="122">
        <f t="shared" ref="O188" si="22">SUM(O170:O187)</f>
        <v>30000</v>
      </c>
      <c r="P188" s="122">
        <f t="shared" ref="P188" si="23">SUM(P170:P187)</f>
        <v>0</v>
      </c>
      <c r="Q188" s="122">
        <f>SUM(Q170:Q187)</f>
        <v>868330</v>
      </c>
      <c r="R188" s="122">
        <f t="shared" ref="R188" si="24">SUM(R170:R187)</f>
        <v>169120</v>
      </c>
      <c r="S188" s="122">
        <f t="shared" ref="S188" si="25">SUM(S170:S187)</f>
        <v>0</v>
      </c>
      <c r="T188" s="122">
        <f t="shared" ref="T188" si="26">SUM(T170:T187)</f>
        <v>152010</v>
      </c>
      <c r="U188" s="122">
        <f t="shared" ref="U188" si="27">SUM(U170:U187)</f>
        <v>0</v>
      </c>
      <c r="V188" s="122">
        <f>SUM(V170:V187)</f>
        <v>5683620</v>
      </c>
      <c r="W188" s="122">
        <f t="shared" ref="W188" si="28">SUM(W170:W187)</f>
        <v>3966760</v>
      </c>
      <c r="X188" s="122">
        <f t="shared" ref="X188" si="29">SUM(X170:X187)</f>
        <v>3301340</v>
      </c>
      <c r="Y188" s="122">
        <f t="shared" ref="Y188" si="30">SUM(Y170:Y187)</f>
        <v>512400</v>
      </c>
      <c r="Z188" s="122">
        <f t="shared" ref="Z188" si="31">SUM(Z170:Z187)</f>
        <v>7010</v>
      </c>
      <c r="AA188" s="147">
        <f>SUM(AA170:AA187)</f>
        <v>13247310</v>
      </c>
      <c r="AB188" s="147">
        <f t="shared" ref="AB188:AE188" si="32">SUM(AB170:AB187)</f>
        <v>12595540</v>
      </c>
      <c r="AC188" s="147">
        <f t="shared" si="32"/>
        <v>11185120</v>
      </c>
      <c r="AD188" s="147">
        <f t="shared" si="32"/>
        <v>3528590</v>
      </c>
      <c r="AE188" s="147">
        <f t="shared" si="32"/>
        <v>7523480</v>
      </c>
    </row>
    <row r="189" spans="1:31" x14ac:dyDescent="0.25">
      <c r="E189" s="98"/>
    </row>
    <row r="190" spans="1:31" x14ac:dyDescent="0.25">
      <c r="E190" s="98"/>
    </row>
    <row r="191" spans="1:31" x14ac:dyDescent="0.25">
      <c r="E191" s="98"/>
    </row>
    <row r="192" spans="1:31" x14ac:dyDescent="0.25">
      <c r="C192" s="59"/>
      <c r="D192" s="59"/>
      <c r="E192" s="59"/>
      <c r="F192" s="59"/>
    </row>
    <row r="193" spans="2:6" x14ac:dyDescent="0.25">
      <c r="B193" s="5"/>
      <c r="D193" s="5"/>
      <c r="E193" s="5"/>
      <c r="F193" s="5"/>
    </row>
  </sheetData>
  <autoFilter ref="A7:M146" xr:uid="{EB670056-C9AE-49AF-992A-DBE98124D327}">
    <filterColumn colId="1">
      <filters>
        <filter val="Navy"/>
      </filters>
    </filterColumn>
  </autoFilter>
  <mergeCells count="15">
    <mergeCell ref="B6:B7"/>
    <mergeCell ref="C6:C7"/>
    <mergeCell ref="A6:A7"/>
    <mergeCell ref="D146:E146"/>
    <mergeCell ref="F146:G146"/>
    <mergeCell ref="N146:O146"/>
    <mergeCell ref="V168:Z168"/>
    <mergeCell ref="A168:A169"/>
    <mergeCell ref="B168:F168"/>
    <mergeCell ref="G168:K168"/>
    <mergeCell ref="L168:P168"/>
    <mergeCell ref="Q168:U168"/>
    <mergeCell ref="H146:I146"/>
    <mergeCell ref="J146:K146"/>
    <mergeCell ref="L146:M146"/>
  </mergeCells>
  <pageMargins left="0.7" right="0.7" top="0.75" bottom="0.75" header="0.3" footer="0.3"/>
  <pageSetup paperSize="9" scale="70" orientation="landscape"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63433-64E5-41A0-9352-C23F08332ED0}">
  <sheetPr>
    <tabColor rgb="FF7030A0"/>
  </sheetPr>
  <dimension ref="A1:H470"/>
  <sheetViews>
    <sheetView zoomScale="70" zoomScaleNormal="70" workbookViewId="0">
      <pane xSplit="1" topLeftCell="B1" activePane="topRight" state="frozen"/>
      <selection pane="topRight" activeCell="H470" sqref="H470"/>
    </sheetView>
  </sheetViews>
  <sheetFormatPr defaultColWidth="17.85546875" defaultRowHeight="15" x14ac:dyDescent="0.25"/>
  <cols>
    <col min="1" max="1" width="30.7109375" style="59" customWidth="1"/>
    <col min="2" max="2" width="21.5703125" style="59" bestFit="1" customWidth="1"/>
    <col min="3" max="4" width="30.7109375" style="59" customWidth="1"/>
    <col min="5" max="5" width="30.7109375" style="55" customWidth="1"/>
    <col min="6" max="7" width="30.7109375" style="57" customWidth="1"/>
    <col min="8" max="8" width="20.28515625" style="57" bestFit="1" customWidth="1"/>
    <col min="9" max="12" width="14" style="57" bestFit="1" customWidth="1"/>
    <col min="13" max="13" width="18.85546875" style="57" bestFit="1" customWidth="1"/>
    <col min="14" max="14" width="14" style="57" bestFit="1" customWidth="1"/>
    <col min="15" max="17" width="12.28515625" style="57" bestFit="1" customWidth="1"/>
    <col min="18" max="18" width="14" style="57" bestFit="1" customWidth="1"/>
    <col min="19" max="21" width="12.28515625" style="57" bestFit="1" customWidth="1"/>
    <col min="22" max="23" width="14" style="57" bestFit="1" customWidth="1"/>
    <col min="24" max="27" width="12.28515625" style="57" bestFit="1" customWidth="1"/>
    <col min="28" max="29" width="14" style="57" bestFit="1" customWidth="1"/>
    <col min="30" max="30" width="12.28515625" style="57" bestFit="1" customWidth="1"/>
    <col min="31" max="31" width="14" style="57" bestFit="1" customWidth="1"/>
    <col min="32" max="32" width="12.28515625" style="57" bestFit="1" customWidth="1"/>
    <col min="33" max="33" width="14" style="57" bestFit="1" customWidth="1"/>
    <col min="34" max="40" width="12.28515625" style="57" bestFit="1" customWidth="1"/>
    <col min="41" max="41" width="14" style="57" bestFit="1" customWidth="1"/>
    <col min="42" max="50" width="12.28515625" style="57" bestFit="1" customWidth="1"/>
    <col min="51" max="51" width="14" style="57" bestFit="1" customWidth="1"/>
    <col min="52" max="16384" width="17.85546875" style="57"/>
  </cols>
  <sheetData>
    <row r="1" spans="1:8" ht="15.75" thickBot="1" x14ac:dyDescent="0.3">
      <c r="A1" s="153" t="s">
        <v>3</v>
      </c>
      <c r="B1" s="155" t="s">
        <v>707</v>
      </c>
      <c r="C1" s="132" t="s">
        <v>140</v>
      </c>
      <c r="D1" s="132" t="s">
        <v>142</v>
      </c>
      <c r="E1" s="132" t="s">
        <v>138</v>
      </c>
      <c r="F1" s="132" t="s">
        <v>141</v>
      </c>
      <c r="G1" s="132" t="s">
        <v>440</v>
      </c>
      <c r="H1" s="157"/>
    </row>
    <row r="2" spans="1:8" x14ac:dyDescent="0.25">
      <c r="A2" s="124" t="s">
        <v>281</v>
      </c>
      <c r="B2" s="124">
        <v>0</v>
      </c>
      <c r="C2" s="125">
        <f>SUMIFS(CAPEX!$AA$4:$AA$1281,CAPEX!$G$4:$G$1281,'0-25year'!$A2,CAPEX!$I$4:$I$1281,'0-25year'!C$1,CAPEX!$V$4:$V$1281,'0-25year'!B2)</f>
        <v>138830</v>
      </c>
      <c r="D2" s="125">
        <f>SUMIFS(CAPEX!$AA$4:$AA$1281,CAPEX!$G$4:$G$1281,'0-25year'!$A2,CAPEX!$I$4:$I$1281,'0-25year'!D$1,CAPEX!$V$4:$V$1281,'0-25year'!B2)</f>
        <v>0</v>
      </c>
      <c r="E2" s="125">
        <f>SUMIFS(CAPEX!$AA$4:$AA$1281,CAPEX!$G$4:$G$1281,'0-25year'!$A2,CAPEX!$I$4:$I$1281,'0-25year'!E$1,CAPEX!$V$4:$V$1281,'0-25year'!B2)</f>
        <v>0</v>
      </c>
      <c r="F2" s="125">
        <f>SUMIFS(CAPEX!$AA$4:$AA$1281,CAPEX!$G$4:$G$1281,'0-25year'!$A2,CAPEX!$I$4:$I$1281,'0-25year'!F$1,CAPEX!$V$4:$V$1281,'0-25year'!B2)</f>
        <v>0</v>
      </c>
      <c r="G2" s="125">
        <f>SUMIFS(CAPEX!$AA$4:$AA$1281,CAPEX!$G$4:$G$1281,'0-25year'!$A2,CAPEX!$I$4:$I$1281,'0-25year'!G$1,CAPEX!$V$4:$V$1281,'0-25year'!B2)</f>
        <v>0</v>
      </c>
      <c r="H2" s="128">
        <f t="shared" ref="H2:H37" si="0">SUM(C2:G2)</f>
        <v>138830</v>
      </c>
    </row>
    <row r="3" spans="1:8" x14ac:dyDescent="0.25">
      <c r="A3" s="84" t="s">
        <v>488</v>
      </c>
      <c r="B3" s="124">
        <v>0</v>
      </c>
      <c r="C3" s="125">
        <f>SUMIFS(CAPEX!$AA$4:$AA$1281,CAPEX!$G$4:$G$1281,'0-25year'!$A3,CAPEX!$I$4:$I$1281,'0-25year'!C$1,CAPEX!$V$4:$V$1281,'0-25year'!B3)</f>
        <v>0</v>
      </c>
      <c r="D3" s="125">
        <f>SUMIFS(CAPEX!$AA$4:$AA$1281,CAPEX!$G$4:$G$1281,'0-25year'!$A3,CAPEX!$I$4:$I$1281,'0-25year'!D$1,CAPEX!$V$4:$V$1281,'0-25year'!B3)</f>
        <v>0</v>
      </c>
      <c r="E3" s="125">
        <f>SUMIFS(CAPEX!$AA$4:$AA$1281,CAPEX!$G$4:$G$1281,'0-25year'!$A3,CAPEX!$I$4:$I$1281,'0-25year'!E$1,CAPEX!$V$4:$V$1281,'0-25year'!B3)</f>
        <v>0</v>
      </c>
      <c r="F3" s="125">
        <f>SUMIFS(CAPEX!$AA$4:$AA$1281,CAPEX!$G$4:$G$1281,'0-25year'!$A3,CAPEX!$I$4:$I$1281,'0-25year'!F$1,CAPEX!$V$4:$V$1281,'0-25year'!B3)</f>
        <v>0</v>
      </c>
      <c r="G3" s="125">
        <f>SUMIFS(CAPEX!$AA$4:$AA$1281,CAPEX!$G$4:$G$1281,'0-25year'!$A3,CAPEX!$I$4:$I$1281,'0-25year'!G$1,CAPEX!$V$4:$V$1281,'0-25year'!B3)</f>
        <v>0</v>
      </c>
      <c r="H3" s="128">
        <f t="shared" si="0"/>
        <v>0</v>
      </c>
    </row>
    <row r="4" spans="1:8" x14ac:dyDescent="0.25">
      <c r="A4" s="84" t="s">
        <v>217</v>
      </c>
      <c r="B4" s="124">
        <v>0</v>
      </c>
      <c r="C4" s="125">
        <f>SUMIFS(CAPEX!$AA$4:$AA$1281,CAPEX!$G$4:$G$1281,'0-25year'!$A4,CAPEX!$I$4:$I$1281,'0-25year'!C$1,CAPEX!$V$4:$V$1281,'0-25year'!B4)</f>
        <v>714550</v>
      </c>
      <c r="D4" s="125">
        <f>SUMIFS(CAPEX!$AA$4:$AA$1281,CAPEX!$G$4:$G$1281,'0-25year'!$A4,CAPEX!$I$4:$I$1281,'0-25year'!D$1,CAPEX!$V$4:$V$1281,'0-25year'!B4)</f>
        <v>494340</v>
      </c>
      <c r="E4" s="125">
        <f>SUMIFS(CAPEX!$AA$4:$AA$1281,CAPEX!$G$4:$G$1281,'0-25year'!$A4,CAPEX!$I$4:$I$1281,'0-25year'!E$1,CAPEX!$V$4:$V$1281,'0-25year'!B4)</f>
        <v>453150</v>
      </c>
      <c r="F4" s="125">
        <f>SUMIFS(CAPEX!$AA$4:$AA$1281,CAPEX!$G$4:$G$1281,'0-25year'!$A4,CAPEX!$I$4:$I$1281,'0-25year'!F$1,CAPEX!$V$4:$V$1281,'0-25year'!B4)</f>
        <v>19620</v>
      </c>
      <c r="G4" s="125">
        <f>SUMIFS(CAPEX!$AA$4:$AA$1281,CAPEX!$G$4:$G$1281,'0-25year'!$A4,CAPEX!$I$4:$I$1281,'0-25year'!G$1,CAPEX!$V$4:$V$1281,'0-25year'!B4)</f>
        <v>29500</v>
      </c>
      <c r="H4" s="128">
        <f t="shared" si="0"/>
        <v>1711160</v>
      </c>
    </row>
    <row r="5" spans="1:8" x14ac:dyDescent="0.25">
      <c r="A5" s="84" t="s">
        <v>469</v>
      </c>
      <c r="B5" s="124">
        <v>0</v>
      </c>
      <c r="C5" s="125">
        <f>SUMIFS(CAPEX!$AA$4:$AA$1281,CAPEX!$G$4:$G$1281,'0-25year'!$A5,CAPEX!$I$4:$I$1281,'0-25year'!C$1,CAPEX!$V$4:$V$1281,'0-25year'!B5)</f>
        <v>32500</v>
      </c>
      <c r="D5" s="125">
        <f>SUMIFS(CAPEX!$AA$4:$AA$1281,CAPEX!$G$4:$G$1281,'0-25year'!$A5,CAPEX!$I$4:$I$1281,'0-25year'!D$1,CAPEX!$V$4:$V$1281,'0-25year'!B5)</f>
        <v>32500</v>
      </c>
      <c r="E5" s="125">
        <f>SUMIFS(CAPEX!$AA$4:$AA$1281,CAPEX!$G$4:$G$1281,'0-25year'!$A5,CAPEX!$I$4:$I$1281,'0-25year'!E$1,CAPEX!$V$4:$V$1281,'0-25year'!B5)</f>
        <v>32500</v>
      </c>
      <c r="F5" s="125">
        <f>SUMIFS(CAPEX!$AA$4:$AA$1281,CAPEX!$G$4:$G$1281,'0-25year'!$A5,CAPEX!$I$4:$I$1281,'0-25year'!F$1,CAPEX!$V$4:$V$1281,'0-25year'!B5)</f>
        <v>82500</v>
      </c>
      <c r="G5" s="125">
        <f>SUMIFS(CAPEX!$AA$4:$AA$1281,CAPEX!$G$4:$G$1281,'0-25year'!$A5,CAPEX!$I$4:$I$1281,'0-25year'!G$1,CAPEX!$V$4:$V$1281,'0-25year'!B5)</f>
        <v>0</v>
      </c>
      <c r="H5" s="128">
        <f t="shared" si="0"/>
        <v>180000</v>
      </c>
    </row>
    <row r="6" spans="1:8" x14ac:dyDescent="0.25">
      <c r="A6" s="84" t="s">
        <v>265</v>
      </c>
      <c r="B6" s="124">
        <v>0</v>
      </c>
      <c r="C6" s="125">
        <f>SUMIFS(CAPEX!$AA$4:$AA$1281,CAPEX!$G$4:$G$1281,'0-25year'!$A6,CAPEX!$I$4:$I$1281,'0-25year'!C$1,CAPEX!$V$4:$V$1281,'0-25year'!B6)</f>
        <v>11770</v>
      </c>
      <c r="D6" s="125">
        <f>SUMIFS(CAPEX!$AA$4:$AA$1281,CAPEX!$G$4:$G$1281,'0-25year'!$A6,CAPEX!$I$4:$I$1281,'0-25year'!D$1,CAPEX!$V$4:$V$1281,'0-25year'!B6)</f>
        <v>434040</v>
      </c>
      <c r="E6" s="125">
        <f>SUMIFS(CAPEX!$AA$4:$AA$1281,CAPEX!$G$4:$G$1281,'0-25year'!$A6,CAPEX!$I$4:$I$1281,'0-25year'!E$1,CAPEX!$V$4:$V$1281,'0-25year'!B6)</f>
        <v>210330</v>
      </c>
      <c r="F6" s="125">
        <f>SUMIFS(CAPEX!$AA$4:$AA$1281,CAPEX!$G$4:$G$1281,'0-25year'!$A6,CAPEX!$I$4:$I$1281,'0-25year'!F$1,CAPEX!$V$4:$V$1281,'0-25year'!B6)</f>
        <v>202150</v>
      </c>
      <c r="G6" s="125">
        <f>SUMIFS(CAPEX!$AA$4:$AA$1281,CAPEX!$G$4:$G$1281,'0-25year'!$A6,CAPEX!$I$4:$I$1281,'0-25year'!G$1,CAPEX!$V$4:$V$1281,'0-25year'!B6)</f>
        <v>0</v>
      </c>
      <c r="H6" s="128">
        <f t="shared" si="0"/>
        <v>858290</v>
      </c>
    </row>
    <row r="7" spans="1:8" x14ac:dyDescent="0.25">
      <c r="A7" s="84" t="s">
        <v>211</v>
      </c>
      <c r="B7" s="124">
        <v>0</v>
      </c>
      <c r="C7" s="125">
        <f>SUMIFS(CAPEX!$AA$4:$AA$1281,CAPEX!$G$4:$G$1281,'0-25year'!$A7,CAPEX!$I$4:$I$1281,'0-25year'!C$1,CAPEX!$V$4:$V$1281,'0-25year'!B7)</f>
        <v>382320</v>
      </c>
      <c r="D7" s="125">
        <f>SUMIFS(CAPEX!$AA$4:$AA$1281,CAPEX!$G$4:$G$1281,'0-25year'!$A7,CAPEX!$I$4:$I$1281,'0-25year'!D$1,CAPEX!$V$4:$V$1281,'0-25year'!B7)</f>
        <v>247620</v>
      </c>
      <c r="E7" s="125">
        <f>SUMIFS(CAPEX!$AA$4:$AA$1281,CAPEX!$G$4:$G$1281,'0-25year'!$A7,CAPEX!$I$4:$I$1281,'0-25year'!E$1,CAPEX!$V$4:$V$1281,'0-25year'!B7)</f>
        <v>151630</v>
      </c>
      <c r="F7" s="125">
        <f>SUMIFS(CAPEX!$AA$4:$AA$1281,CAPEX!$G$4:$G$1281,'0-25year'!$A7,CAPEX!$I$4:$I$1281,'0-25year'!F$1,CAPEX!$V$4:$V$1281,'0-25year'!B7)</f>
        <v>0</v>
      </c>
      <c r="G7" s="125">
        <f>SUMIFS(CAPEX!$AA$4:$AA$1281,CAPEX!$G$4:$G$1281,'0-25year'!$A7,CAPEX!$I$4:$I$1281,'0-25year'!G$1,CAPEX!$V$4:$V$1281,'0-25year'!B7)</f>
        <v>0</v>
      </c>
      <c r="H7" s="128">
        <f t="shared" si="0"/>
        <v>781570</v>
      </c>
    </row>
    <row r="8" spans="1:8" x14ac:dyDescent="0.25">
      <c r="A8" s="84" t="s">
        <v>195</v>
      </c>
      <c r="B8" s="124">
        <v>0</v>
      </c>
      <c r="C8" s="125">
        <f>SUMIFS(CAPEX!$AA$4:$AA$1281,CAPEX!$G$4:$G$1281,'0-25year'!$A8,CAPEX!$I$4:$I$1281,'0-25year'!C$1,CAPEX!$V$4:$V$1281,'0-25year'!B8)</f>
        <v>919590</v>
      </c>
      <c r="D8" s="125">
        <f>SUMIFS(CAPEX!$AA$4:$AA$1281,CAPEX!$G$4:$G$1281,'0-25year'!$A8,CAPEX!$I$4:$I$1281,'0-25year'!D$1,CAPEX!$V$4:$V$1281,'0-25year'!B8)</f>
        <v>130440</v>
      </c>
      <c r="E8" s="125">
        <f>SUMIFS(CAPEX!$AA$4:$AA$1281,CAPEX!$G$4:$G$1281,'0-25year'!$A8,CAPEX!$I$4:$I$1281,'0-25year'!E$1,CAPEX!$V$4:$V$1281,'0-25year'!B8)</f>
        <v>147040</v>
      </c>
      <c r="F8" s="125">
        <f>SUMIFS(CAPEX!$AA$4:$AA$1281,CAPEX!$G$4:$G$1281,'0-25year'!$A8,CAPEX!$I$4:$I$1281,'0-25year'!F$1,CAPEX!$V$4:$V$1281,'0-25year'!B8)</f>
        <v>0</v>
      </c>
      <c r="G8" s="125">
        <f>SUMIFS(CAPEX!$AA$4:$AA$1281,CAPEX!$G$4:$G$1281,'0-25year'!$A8,CAPEX!$I$4:$I$1281,'0-25year'!G$1,CAPEX!$V$4:$V$1281,'0-25year'!B8)</f>
        <v>5400</v>
      </c>
      <c r="H8" s="128">
        <f t="shared" si="0"/>
        <v>1202470</v>
      </c>
    </row>
    <row r="9" spans="1:8" x14ac:dyDescent="0.25">
      <c r="A9" s="84" t="s">
        <v>313</v>
      </c>
      <c r="B9" s="124">
        <v>0</v>
      </c>
      <c r="C9" s="125">
        <f>SUMIFS(CAPEX!$AA$4:$AA$1281,CAPEX!$G$4:$G$1281,'0-25year'!$A9,CAPEX!$I$4:$I$1281,'0-25year'!C$1,CAPEX!$V$4:$V$1281,'0-25year'!B9)</f>
        <v>0</v>
      </c>
      <c r="D9" s="125">
        <f>SUMIFS(CAPEX!$AA$4:$AA$1281,CAPEX!$G$4:$G$1281,'0-25year'!$A9,CAPEX!$I$4:$I$1281,'0-25year'!D$1,CAPEX!$V$4:$V$1281,'0-25year'!B9)</f>
        <v>0</v>
      </c>
      <c r="E9" s="125">
        <f>SUMIFS(CAPEX!$AA$4:$AA$1281,CAPEX!$G$4:$G$1281,'0-25year'!$A9,CAPEX!$I$4:$I$1281,'0-25year'!E$1,CAPEX!$V$4:$V$1281,'0-25year'!B9)</f>
        <v>0</v>
      </c>
      <c r="F9" s="125">
        <f>SUMIFS(CAPEX!$AA$4:$AA$1281,CAPEX!$G$4:$G$1281,'0-25year'!$A9,CAPEX!$I$4:$I$1281,'0-25year'!F$1,CAPEX!$V$4:$V$1281,'0-25year'!B9)</f>
        <v>0</v>
      </c>
      <c r="G9" s="125">
        <f>SUMIFS(CAPEX!$AA$4:$AA$1281,CAPEX!$G$4:$G$1281,'0-25year'!$A9,CAPEX!$I$4:$I$1281,'0-25year'!G$1,CAPEX!$V$4:$V$1281,'0-25year'!B9)</f>
        <v>0</v>
      </c>
      <c r="H9" s="128">
        <f t="shared" si="0"/>
        <v>0</v>
      </c>
    </row>
    <row r="10" spans="1:8" x14ac:dyDescent="0.25">
      <c r="A10" s="84" t="s">
        <v>697</v>
      </c>
      <c r="B10" s="124">
        <v>0</v>
      </c>
      <c r="C10" s="125">
        <f>SUMIFS(CAPEX!$AA$4:$AA$1281,CAPEX!$G$4:$G$1281,'0-25year'!$A10,CAPEX!$I$4:$I$1281,'0-25year'!C$1,CAPEX!$V$4:$V$1281,'0-25year'!B10)</f>
        <v>0</v>
      </c>
      <c r="D10" s="125">
        <f>SUMIFS(CAPEX!$AA$4:$AA$1281,CAPEX!$G$4:$G$1281,'0-25year'!$A10,CAPEX!$I$4:$I$1281,'0-25year'!D$1,CAPEX!$V$4:$V$1281,'0-25year'!B10)</f>
        <v>0</v>
      </c>
      <c r="E10" s="125">
        <f>SUMIFS(CAPEX!$AA$4:$AA$1281,CAPEX!$G$4:$G$1281,'0-25year'!$A10,CAPEX!$I$4:$I$1281,'0-25year'!E$1,CAPEX!$V$4:$V$1281,'0-25year'!B10)</f>
        <v>0</v>
      </c>
      <c r="F10" s="125">
        <f>SUMIFS(CAPEX!$AA$4:$AA$1281,CAPEX!$G$4:$G$1281,'0-25year'!$A10,CAPEX!$I$4:$I$1281,'0-25year'!F$1,CAPEX!$V$4:$V$1281,'0-25year'!B10)</f>
        <v>0</v>
      </c>
      <c r="G10" s="125">
        <f>SUMIFS(CAPEX!$AA$4:$AA$1281,CAPEX!$G$4:$G$1281,'0-25year'!$A10,CAPEX!$I$4:$I$1281,'0-25year'!G$1,CAPEX!$V$4:$V$1281,'0-25year'!B10)</f>
        <v>5352950</v>
      </c>
      <c r="H10" s="128">
        <f t="shared" si="0"/>
        <v>5352950</v>
      </c>
    </row>
    <row r="11" spans="1:8" x14ac:dyDescent="0.25">
      <c r="A11" s="84" t="s">
        <v>228</v>
      </c>
      <c r="B11" s="124">
        <v>0</v>
      </c>
      <c r="C11" s="125">
        <f>SUMIFS(CAPEX!$AA$4:$AA$1281,CAPEX!$G$4:$G$1281,'0-25year'!$A11,CAPEX!$I$4:$I$1281,'0-25year'!C$1,CAPEX!$V$4:$V$1281,'0-25year'!B11)</f>
        <v>147570</v>
      </c>
      <c r="D11" s="125">
        <f>SUMIFS(CAPEX!$AA$4:$AA$1281,CAPEX!$G$4:$G$1281,'0-25year'!$A11,CAPEX!$I$4:$I$1281,'0-25year'!D$1,CAPEX!$V$4:$V$1281,'0-25year'!B11)</f>
        <v>52970</v>
      </c>
      <c r="E11" s="125">
        <f>SUMIFS(CAPEX!$AA$4:$AA$1281,CAPEX!$G$4:$G$1281,'0-25year'!$A11,CAPEX!$I$4:$I$1281,'0-25year'!E$1,CAPEX!$V$4:$V$1281,'0-25year'!B11)</f>
        <v>6870</v>
      </c>
      <c r="F11" s="125">
        <f>SUMIFS(CAPEX!$AA$4:$AA$1281,CAPEX!$G$4:$G$1281,'0-25year'!$A11,CAPEX!$I$4:$I$1281,'0-25year'!F$1,CAPEX!$V$4:$V$1281,'0-25year'!B11)</f>
        <v>44120</v>
      </c>
      <c r="G11" s="125">
        <f>SUMIFS(CAPEX!$AA$4:$AA$1281,CAPEX!$G$4:$G$1281,'0-25year'!$A11,CAPEX!$I$4:$I$1281,'0-25year'!G$1,CAPEX!$V$4:$V$1281,'0-25year'!B11)</f>
        <v>299080</v>
      </c>
      <c r="H11" s="128">
        <f t="shared" si="0"/>
        <v>550610</v>
      </c>
    </row>
    <row r="12" spans="1:8" x14ac:dyDescent="0.25">
      <c r="A12" s="84" t="s">
        <v>226</v>
      </c>
      <c r="B12" s="124">
        <v>0</v>
      </c>
      <c r="C12" s="125">
        <f>SUMIFS(CAPEX!$AA$4:$AA$1281,CAPEX!$G$4:$G$1281,'0-25year'!$A12,CAPEX!$I$4:$I$1281,'0-25year'!C$1,CAPEX!$V$4:$V$1281,'0-25year'!B12)</f>
        <v>449230</v>
      </c>
      <c r="D12" s="125">
        <f>SUMIFS(CAPEX!$AA$4:$AA$1281,CAPEX!$G$4:$G$1281,'0-25year'!$A12,CAPEX!$I$4:$I$1281,'0-25year'!D$1,CAPEX!$V$4:$V$1281,'0-25year'!B12)</f>
        <v>207020</v>
      </c>
      <c r="E12" s="125">
        <f>SUMIFS(CAPEX!$AA$4:$AA$1281,CAPEX!$G$4:$G$1281,'0-25year'!$A12,CAPEX!$I$4:$I$1281,'0-25year'!E$1,CAPEX!$V$4:$V$1281,'0-25year'!B12)</f>
        <v>84620</v>
      </c>
      <c r="F12" s="125">
        <f>SUMIFS(CAPEX!$AA$4:$AA$1281,CAPEX!$G$4:$G$1281,'0-25year'!$A12,CAPEX!$I$4:$I$1281,'0-25year'!F$1,CAPEX!$V$4:$V$1281,'0-25year'!B12)</f>
        <v>262230</v>
      </c>
      <c r="G12" s="125">
        <f>SUMIFS(CAPEX!$AA$4:$AA$1281,CAPEX!$G$4:$G$1281,'0-25year'!$A12,CAPEX!$I$4:$I$1281,'0-25year'!G$1,CAPEX!$V$4:$V$1281,'0-25year'!B12)</f>
        <v>53930</v>
      </c>
      <c r="H12" s="128">
        <f t="shared" si="0"/>
        <v>1057030</v>
      </c>
    </row>
    <row r="13" spans="1:8" x14ac:dyDescent="0.25">
      <c r="A13" s="84" t="s">
        <v>256</v>
      </c>
      <c r="B13" s="124">
        <v>0</v>
      </c>
      <c r="C13" s="125">
        <f>SUMIFS(CAPEX!$AA$4:$AA$1281,CAPEX!$G$4:$G$1281,'0-25year'!$A13,CAPEX!$I$4:$I$1281,'0-25year'!C$1,CAPEX!$V$4:$V$1281,'0-25year'!B13)</f>
        <v>367180</v>
      </c>
      <c r="D13" s="125">
        <f>SUMIFS(CAPEX!$AA$4:$AA$1281,CAPEX!$G$4:$G$1281,'0-25year'!$A13,CAPEX!$I$4:$I$1281,'0-25year'!D$1,CAPEX!$V$4:$V$1281,'0-25year'!B13)</f>
        <v>0</v>
      </c>
      <c r="E13" s="125">
        <f>SUMIFS(CAPEX!$AA$4:$AA$1281,CAPEX!$G$4:$G$1281,'0-25year'!$A13,CAPEX!$I$4:$I$1281,'0-25year'!E$1,CAPEX!$V$4:$V$1281,'0-25year'!B13)</f>
        <v>0</v>
      </c>
      <c r="F13" s="125">
        <f>SUMIFS(CAPEX!$AA$4:$AA$1281,CAPEX!$G$4:$G$1281,'0-25year'!$A13,CAPEX!$I$4:$I$1281,'0-25year'!F$1,CAPEX!$V$4:$V$1281,'0-25year'!B13)</f>
        <v>0</v>
      </c>
      <c r="G13" s="125">
        <f>SUMIFS(CAPEX!$AA$4:$AA$1281,CAPEX!$G$4:$G$1281,'0-25year'!$A13,CAPEX!$I$4:$I$1281,'0-25year'!G$1,CAPEX!$V$4:$V$1281,'0-25year'!B13)</f>
        <v>45840</v>
      </c>
      <c r="H13" s="128">
        <f t="shared" si="0"/>
        <v>413020</v>
      </c>
    </row>
    <row r="14" spans="1:8" x14ac:dyDescent="0.25">
      <c r="A14" s="84" t="s">
        <v>578</v>
      </c>
      <c r="B14" s="124">
        <v>0</v>
      </c>
      <c r="C14" s="125">
        <f>SUMIFS(CAPEX!$AA$4:$AA$1281,CAPEX!$G$4:$G$1281,'0-25year'!$A14,CAPEX!$I$4:$I$1281,'0-25year'!C$1,CAPEX!$V$4:$V$1281,'0-25year'!B14)</f>
        <v>800420</v>
      </c>
      <c r="D14" s="125">
        <f>SUMIFS(CAPEX!$AA$4:$AA$1281,CAPEX!$G$4:$G$1281,'0-25year'!$A14,CAPEX!$I$4:$I$1281,'0-25year'!D$1,CAPEX!$V$4:$V$1281,'0-25year'!B14)</f>
        <v>3906300</v>
      </c>
      <c r="E14" s="125">
        <f>SUMIFS(CAPEX!$AA$4:$AA$1281,CAPEX!$G$4:$G$1281,'0-25year'!$A14,CAPEX!$I$4:$I$1281,'0-25year'!E$1,CAPEX!$V$4:$V$1281,'0-25year'!B14)</f>
        <v>3906950</v>
      </c>
      <c r="F14" s="125">
        <f>SUMIFS(CAPEX!$AA$4:$AA$1281,CAPEX!$G$4:$G$1281,'0-25year'!$A14,CAPEX!$I$4:$I$1281,'0-25year'!F$1,CAPEX!$V$4:$V$1281,'0-25year'!B14)</f>
        <v>940610</v>
      </c>
      <c r="G14" s="125">
        <f>SUMIFS(CAPEX!$AA$4:$AA$1281,CAPEX!$G$4:$G$1281,'0-25year'!$A14,CAPEX!$I$4:$I$1281,'0-25year'!G$1,CAPEX!$V$4:$V$1281,'0-25year'!B14)</f>
        <v>43140</v>
      </c>
      <c r="H14" s="128">
        <f t="shared" si="0"/>
        <v>9597420</v>
      </c>
    </row>
    <row r="15" spans="1:8" x14ac:dyDescent="0.25">
      <c r="A15" s="84" t="s">
        <v>403</v>
      </c>
      <c r="B15" s="124">
        <v>0</v>
      </c>
      <c r="C15" s="125">
        <f>SUMIFS(CAPEX!$AA$4:$AA$1281,CAPEX!$G$4:$G$1281,'0-25year'!$A15,CAPEX!$I$4:$I$1281,'0-25year'!C$1,CAPEX!$V$4:$V$1281,'0-25year'!B15)</f>
        <v>8830</v>
      </c>
      <c r="D15" s="125">
        <f>SUMIFS(CAPEX!$AA$4:$AA$1281,CAPEX!$G$4:$G$1281,'0-25year'!$A15,CAPEX!$I$4:$I$1281,'0-25year'!D$1,CAPEX!$V$4:$V$1281,'0-25year'!B15)</f>
        <v>0</v>
      </c>
      <c r="E15" s="125">
        <f>SUMIFS(CAPEX!$AA$4:$AA$1281,CAPEX!$G$4:$G$1281,'0-25year'!$A15,CAPEX!$I$4:$I$1281,'0-25year'!E$1,CAPEX!$V$4:$V$1281,'0-25year'!B15)</f>
        <v>0</v>
      </c>
      <c r="F15" s="125">
        <f>SUMIFS(CAPEX!$AA$4:$AA$1281,CAPEX!$G$4:$G$1281,'0-25year'!$A15,CAPEX!$I$4:$I$1281,'0-25year'!F$1,CAPEX!$V$4:$V$1281,'0-25year'!B15)</f>
        <v>0</v>
      </c>
      <c r="G15" s="125">
        <f>SUMIFS(CAPEX!$AA$4:$AA$1281,CAPEX!$G$4:$G$1281,'0-25year'!$A15,CAPEX!$I$4:$I$1281,'0-25year'!G$1,CAPEX!$V$4:$V$1281,'0-25year'!B15)</f>
        <v>0</v>
      </c>
      <c r="H15" s="128">
        <f t="shared" si="0"/>
        <v>8830</v>
      </c>
    </row>
    <row r="16" spans="1:8" x14ac:dyDescent="0.25">
      <c r="A16" s="84" t="s">
        <v>364</v>
      </c>
      <c r="B16" s="124">
        <v>0</v>
      </c>
      <c r="C16" s="125">
        <f>SUMIFS(CAPEX!$AA$4:$AA$1281,CAPEX!$G$4:$G$1281,'0-25year'!$A16,CAPEX!$I$4:$I$1281,'0-25year'!C$1,CAPEX!$V$4:$V$1281,'0-25year'!B16)</f>
        <v>736090</v>
      </c>
      <c r="D16" s="125">
        <f>SUMIFS(CAPEX!$AA$4:$AA$1281,CAPEX!$G$4:$G$1281,'0-25year'!$A16,CAPEX!$I$4:$I$1281,'0-25year'!D$1,CAPEX!$V$4:$V$1281,'0-25year'!B16)</f>
        <v>911080</v>
      </c>
      <c r="E16" s="125">
        <f>SUMIFS(CAPEX!$AA$4:$AA$1281,CAPEX!$G$4:$G$1281,'0-25year'!$A16,CAPEX!$I$4:$I$1281,'0-25year'!E$1,CAPEX!$V$4:$V$1281,'0-25year'!B16)</f>
        <v>970590</v>
      </c>
      <c r="F16" s="125">
        <f>SUMIFS(CAPEX!$AA$4:$AA$1281,CAPEX!$G$4:$G$1281,'0-25year'!$A16,CAPEX!$I$4:$I$1281,'0-25year'!F$1,CAPEX!$V$4:$V$1281,'0-25year'!B16)</f>
        <v>696550</v>
      </c>
      <c r="G16" s="125">
        <f>SUMIFS(CAPEX!$AA$4:$AA$1281,CAPEX!$G$4:$G$1281,'0-25year'!$A16,CAPEX!$I$4:$I$1281,'0-25year'!G$1,CAPEX!$V$4:$V$1281,'0-25year'!B16)</f>
        <v>69740</v>
      </c>
      <c r="H16" s="128">
        <f t="shared" si="0"/>
        <v>3384050</v>
      </c>
    </row>
    <row r="17" spans="1:8" x14ac:dyDescent="0.25">
      <c r="A17" s="84" t="s">
        <v>239</v>
      </c>
      <c r="B17" s="124">
        <v>0</v>
      </c>
      <c r="C17" s="125">
        <f>SUMIFS(CAPEX!$AA$4:$AA$1281,CAPEX!$G$4:$G$1281,'0-25year'!$A17,CAPEX!$I$4:$I$1281,'0-25year'!C$1,CAPEX!$V$4:$V$1281,'0-25year'!B17)</f>
        <v>586130</v>
      </c>
      <c r="D17" s="125">
        <f>SUMIFS(CAPEX!$AA$4:$AA$1281,CAPEX!$G$4:$G$1281,'0-25year'!$A17,CAPEX!$I$4:$I$1281,'0-25year'!D$1,CAPEX!$V$4:$V$1281,'0-25year'!B17)</f>
        <v>730430</v>
      </c>
      <c r="E17" s="125">
        <f>SUMIFS(CAPEX!$AA$4:$AA$1281,CAPEX!$G$4:$G$1281,'0-25year'!$A17,CAPEX!$I$4:$I$1281,'0-25year'!E$1,CAPEX!$V$4:$V$1281,'0-25year'!B17)</f>
        <v>694600</v>
      </c>
      <c r="F17" s="125">
        <f>SUMIFS(CAPEX!$AA$4:$AA$1281,CAPEX!$G$4:$G$1281,'0-25year'!$A17,CAPEX!$I$4:$I$1281,'0-25year'!F$1,CAPEX!$V$4:$V$1281,'0-25year'!B17)</f>
        <v>227850</v>
      </c>
      <c r="G17" s="125">
        <f>SUMIFS(CAPEX!$AA$4:$AA$1281,CAPEX!$G$4:$G$1281,'0-25year'!$A17,CAPEX!$I$4:$I$1281,'0-25year'!G$1,CAPEX!$V$4:$V$1281,'0-25year'!B17)</f>
        <v>570380</v>
      </c>
      <c r="H17" s="128">
        <f t="shared" si="0"/>
        <v>2809390</v>
      </c>
    </row>
    <row r="18" spans="1:8" x14ac:dyDescent="0.25">
      <c r="A18" s="84" t="s">
        <v>243</v>
      </c>
      <c r="B18" s="124">
        <v>0</v>
      </c>
      <c r="C18" s="125">
        <f>SUMIFS(CAPEX!$AA$4:$AA$1281,CAPEX!$G$4:$G$1281,'0-25year'!$A18,CAPEX!$I$4:$I$1281,'0-25year'!C$1,CAPEX!$V$4:$V$1281,'0-25year'!B18)</f>
        <v>644750</v>
      </c>
      <c r="D18" s="125">
        <f>SUMIFS(CAPEX!$AA$4:$AA$1281,CAPEX!$G$4:$G$1281,'0-25year'!$A18,CAPEX!$I$4:$I$1281,'0-25year'!D$1,CAPEX!$V$4:$V$1281,'0-25year'!B18)</f>
        <v>803460</v>
      </c>
      <c r="E18" s="125">
        <f>SUMIFS(CAPEX!$AA$4:$AA$1281,CAPEX!$G$4:$G$1281,'0-25year'!$A18,CAPEX!$I$4:$I$1281,'0-25year'!E$1,CAPEX!$V$4:$V$1281,'0-25year'!B18)</f>
        <v>764050</v>
      </c>
      <c r="F18" s="125">
        <f>SUMIFS(CAPEX!$AA$4:$AA$1281,CAPEX!$G$4:$G$1281,'0-25year'!$A18,CAPEX!$I$4:$I$1281,'0-25year'!F$1,CAPEX!$V$4:$V$1281,'0-25year'!B18)</f>
        <v>250630</v>
      </c>
      <c r="G18" s="125">
        <f>SUMIFS(CAPEX!$AA$4:$AA$1281,CAPEX!$G$4:$G$1281,'0-25year'!$A18,CAPEX!$I$4:$I$1281,'0-25year'!G$1,CAPEX!$V$4:$V$1281,'0-25year'!B18)</f>
        <v>647020</v>
      </c>
      <c r="H18" s="128">
        <f t="shared" si="0"/>
        <v>3109910</v>
      </c>
    </row>
    <row r="19" spans="1:8" x14ac:dyDescent="0.25">
      <c r="A19" s="127" t="s">
        <v>246</v>
      </c>
      <c r="B19" s="124">
        <v>0</v>
      </c>
      <c r="C19" s="125">
        <f>SUMIFS(CAPEX!$AA$4:$AA$1281,CAPEX!$G$4:$G$1281,'0-25year'!$A19,CAPEX!$I$4:$I$1281,'0-25year'!C$1,CAPEX!$V$4:$V$1281,'0-25year'!B19)</f>
        <v>354480</v>
      </c>
      <c r="D19" s="125">
        <f>SUMIFS(CAPEX!$AA$4:$AA$1281,CAPEX!$G$4:$G$1281,'0-25year'!$A19,CAPEX!$I$4:$I$1281,'0-25year'!D$1,CAPEX!$V$4:$V$1281,'0-25year'!B19)</f>
        <v>459890</v>
      </c>
      <c r="E19" s="125">
        <f>SUMIFS(CAPEX!$AA$4:$AA$1281,CAPEX!$G$4:$G$1281,'0-25year'!$A19,CAPEX!$I$4:$I$1281,'0-25year'!E$1,CAPEX!$V$4:$V$1281,'0-25year'!B19)</f>
        <v>421970</v>
      </c>
      <c r="F19" s="125">
        <f>SUMIFS(CAPEX!$AA$4:$AA$1281,CAPEX!$G$4:$G$1281,'0-25year'!$A19,CAPEX!$I$4:$I$1281,'0-25year'!F$1,CAPEX!$V$4:$V$1281,'0-25year'!B19)</f>
        <v>137920</v>
      </c>
      <c r="G19" s="125">
        <f>SUMIFS(CAPEX!$AA$4:$AA$1281,CAPEX!$G$4:$G$1281,'0-25year'!$A19,CAPEX!$I$4:$I$1281,'0-25year'!G$1,CAPEX!$V$4:$V$1281,'0-25year'!B19)</f>
        <v>355870</v>
      </c>
      <c r="H19" s="128">
        <f t="shared" si="0"/>
        <v>1730130</v>
      </c>
    </row>
    <row r="20" spans="1:8" x14ac:dyDescent="0.25">
      <c r="A20" s="124" t="s">
        <v>281</v>
      </c>
      <c r="B20" s="124">
        <v>1</v>
      </c>
      <c r="C20" s="125">
        <f>SUMIFS(CAPEX!$AA$4:$AA$1281,CAPEX!$G$4:$G$1281,'0-25year'!$A20,CAPEX!$I$4:$I$1281,'0-25year'!C$1,CAPEX!$V$4:$V$1281,'0-25year'!B20)</f>
        <v>0</v>
      </c>
      <c r="D20" s="125">
        <f>SUMIFS(CAPEX!$AA$4:$AA$1281,CAPEX!$G$4:$G$1281,'0-25year'!$A20,CAPEX!$I$4:$I$1281,'0-25year'!D$1,CAPEX!$V$4:$V$1281,'0-25year'!B20)</f>
        <v>0</v>
      </c>
      <c r="E20" s="125">
        <f>SUMIFS(CAPEX!$AA$4:$AA$1281,CAPEX!$G$4:$G$1281,'0-25year'!$A20,CAPEX!$I$4:$I$1281,'0-25year'!E$1,CAPEX!$V$4:$V$1281,'0-25year'!B20)</f>
        <v>0</v>
      </c>
      <c r="F20" s="125">
        <f>SUMIFS(CAPEX!$AA$4:$AA$1281,CAPEX!$G$4:$G$1281,'0-25year'!$A20,CAPEX!$I$4:$I$1281,'0-25year'!F$1,CAPEX!$V$4:$V$1281,'0-25year'!B20)</f>
        <v>0</v>
      </c>
      <c r="G20" s="125">
        <f>SUMIFS(CAPEX!$AA$4:$AA$1281,CAPEX!$G$4:$G$1281,'0-25year'!$A20,CAPEX!$I$4:$I$1281,'0-25year'!G$1,CAPEX!$V$4:$V$1281,'0-25year'!B20)</f>
        <v>0</v>
      </c>
      <c r="H20" s="128">
        <f t="shared" si="0"/>
        <v>0</v>
      </c>
    </row>
    <row r="21" spans="1:8" x14ac:dyDescent="0.25">
      <c r="A21" s="84" t="s">
        <v>488</v>
      </c>
      <c r="B21" s="124">
        <v>1</v>
      </c>
      <c r="C21" s="125">
        <f>SUMIFS(CAPEX!$AA$4:$AA$1281,CAPEX!$G$4:$G$1281,'0-25year'!$A21,CAPEX!$I$4:$I$1281,'0-25year'!C$1,CAPEX!$V$4:$V$1281,'0-25year'!B21)</f>
        <v>0</v>
      </c>
      <c r="D21" s="125">
        <f>SUMIFS(CAPEX!$AA$4:$AA$1281,CAPEX!$G$4:$G$1281,'0-25year'!$A21,CAPEX!$I$4:$I$1281,'0-25year'!D$1,CAPEX!$V$4:$V$1281,'0-25year'!B21)</f>
        <v>0</v>
      </c>
      <c r="E21" s="125">
        <f>SUMIFS(CAPEX!$AA$4:$AA$1281,CAPEX!$G$4:$G$1281,'0-25year'!$A21,CAPEX!$I$4:$I$1281,'0-25year'!E$1,CAPEX!$V$4:$V$1281,'0-25year'!B21)</f>
        <v>0</v>
      </c>
      <c r="F21" s="125">
        <f>SUMIFS(CAPEX!$AA$4:$AA$1281,CAPEX!$G$4:$G$1281,'0-25year'!$A21,CAPEX!$I$4:$I$1281,'0-25year'!F$1,CAPEX!$V$4:$V$1281,'0-25year'!B21)</f>
        <v>0</v>
      </c>
      <c r="G21" s="125">
        <f>SUMIFS(CAPEX!$AA$4:$AA$1281,CAPEX!$G$4:$G$1281,'0-25year'!$A21,CAPEX!$I$4:$I$1281,'0-25year'!G$1,CAPEX!$V$4:$V$1281,'0-25year'!B21)</f>
        <v>0</v>
      </c>
      <c r="H21" s="128">
        <f t="shared" si="0"/>
        <v>0</v>
      </c>
    </row>
    <row r="22" spans="1:8" x14ac:dyDescent="0.25">
      <c r="A22" s="84" t="s">
        <v>217</v>
      </c>
      <c r="B22" s="124">
        <v>1</v>
      </c>
      <c r="C22" s="125">
        <f>SUMIFS(CAPEX!$AA$4:$AA$1281,CAPEX!$G$4:$G$1281,'0-25year'!$A22,CAPEX!$I$4:$I$1281,'0-25year'!C$1,CAPEX!$V$4:$V$1281,'0-25year'!B22)</f>
        <v>0</v>
      </c>
      <c r="D22" s="125">
        <f>SUMIFS(CAPEX!$AA$4:$AA$1281,CAPEX!$G$4:$G$1281,'0-25year'!$A22,CAPEX!$I$4:$I$1281,'0-25year'!D$1,CAPEX!$V$4:$V$1281,'0-25year'!B22)</f>
        <v>0</v>
      </c>
      <c r="E22" s="125">
        <f>SUMIFS(CAPEX!$AA$4:$AA$1281,CAPEX!$G$4:$G$1281,'0-25year'!$A22,CAPEX!$I$4:$I$1281,'0-25year'!E$1,CAPEX!$V$4:$V$1281,'0-25year'!B22)</f>
        <v>0</v>
      </c>
      <c r="F22" s="125">
        <f>SUMIFS(CAPEX!$AA$4:$AA$1281,CAPEX!$G$4:$G$1281,'0-25year'!$A22,CAPEX!$I$4:$I$1281,'0-25year'!F$1,CAPEX!$V$4:$V$1281,'0-25year'!B22)</f>
        <v>0</v>
      </c>
      <c r="G22" s="125">
        <f>SUMIFS(CAPEX!$AA$4:$AA$1281,CAPEX!$G$4:$G$1281,'0-25year'!$A22,CAPEX!$I$4:$I$1281,'0-25year'!G$1,CAPEX!$V$4:$V$1281,'0-25year'!B22)</f>
        <v>0</v>
      </c>
      <c r="H22" s="128">
        <f t="shared" si="0"/>
        <v>0</v>
      </c>
    </row>
    <row r="23" spans="1:8" x14ac:dyDescent="0.25">
      <c r="A23" s="84" t="s">
        <v>469</v>
      </c>
      <c r="B23" s="124">
        <v>1</v>
      </c>
      <c r="C23" s="125">
        <f>SUMIFS(CAPEX!$AA$4:$AA$1281,CAPEX!$G$4:$G$1281,'0-25year'!$A23,CAPEX!$I$4:$I$1281,'0-25year'!C$1,CAPEX!$V$4:$V$1281,'0-25year'!B23)</f>
        <v>0</v>
      </c>
      <c r="D23" s="125">
        <f>SUMIFS(CAPEX!$AA$4:$AA$1281,CAPEX!$G$4:$G$1281,'0-25year'!$A23,CAPEX!$I$4:$I$1281,'0-25year'!D$1,CAPEX!$V$4:$V$1281,'0-25year'!B23)</f>
        <v>0</v>
      </c>
      <c r="E23" s="125">
        <f>SUMIFS(CAPEX!$AA$4:$AA$1281,CAPEX!$G$4:$G$1281,'0-25year'!$A23,CAPEX!$I$4:$I$1281,'0-25year'!E$1,CAPEX!$V$4:$V$1281,'0-25year'!B23)</f>
        <v>0</v>
      </c>
      <c r="F23" s="125">
        <f>SUMIFS(CAPEX!$AA$4:$AA$1281,CAPEX!$G$4:$G$1281,'0-25year'!$A23,CAPEX!$I$4:$I$1281,'0-25year'!F$1,CAPEX!$V$4:$V$1281,'0-25year'!B23)</f>
        <v>0</v>
      </c>
      <c r="G23" s="125">
        <f>SUMIFS(CAPEX!$AA$4:$AA$1281,CAPEX!$G$4:$G$1281,'0-25year'!$A23,CAPEX!$I$4:$I$1281,'0-25year'!G$1,CAPEX!$V$4:$V$1281,'0-25year'!B23)</f>
        <v>0</v>
      </c>
      <c r="H23" s="128">
        <f t="shared" si="0"/>
        <v>0</v>
      </c>
    </row>
    <row r="24" spans="1:8" x14ac:dyDescent="0.25">
      <c r="A24" s="84" t="s">
        <v>265</v>
      </c>
      <c r="B24" s="124">
        <v>1</v>
      </c>
      <c r="C24" s="125">
        <f>SUMIFS(CAPEX!$AA$4:$AA$1281,CAPEX!$G$4:$G$1281,'0-25year'!$A24,CAPEX!$I$4:$I$1281,'0-25year'!C$1,CAPEX!$V$4:$V$1281,'0-25year'!B24)</f>
        <v>0</v>
      </c>
      <c r="D24" s="125">
        <f>SUMIFS(CAPEX!$AA$4:$AA$1281,CAPEX!$G$4:$G$1281,'0-25year'!$A24,CAPEX!$I$4:$I$1281,'0-25year'!D$1,CAPEX!$V$4:$V$1281,'0-25year'!B24)</f>
        <v>0</v>
      </c>
      <c r="E24" s="125">
        <f>SUMIFS(CAPEX!$AA$4:$AA$1281,CAPEX!$G$4:$G$1281,'0-25year'!$A24,CAPEX!$I$4:$I$1281,'0-25year'!E$1,CAPEX!$V$4:$V$1281,'0-25year'!B24)</f>
        <v>0</v>
      </c>
      <c r="F24" s="125">
        <f>SUMIFS(CAPEX!$AA$4:$AA$1281,CAPEX!$G$4:$G$1281,'0-25year'!$A24,CAPEX!$I$4:$I$1281,'0-25year'!F$1,CAPEX!$V$4:$V$1281,'0-25year'!B24)</f>
        <v>0</v>
      </c>
      <c r="G24" s="125">
        <f>SUMIFS(CAPEX!$AA$4:$AA$1281,CAPEX!$G$4:$G$1281,'0-25year'!$A24,CAPEX!$I$4:$I$1281,'0-25year'!G$1,CAPEX!$V$4:$V$1281,'0-25year'!B24)</f>
        <v>0</v>
      </c>
      <c r="H24" s="128">
        <f t="shared" si="0"/>
        <v>0</v>
      </c>
    </row>
    <row r="25" spans="1:8" x14ac:dyDescent="0.25">
      <c r="A25" s="84" t="s">
        <v>211</v>
      </c>
      <c r="B25" s="124">
        <v>1</v>
      </c>
      <c r="C25" s="125">
        <f>SUMIFS(CAPEX!$AA$4:$AA$1281,CAPEX!$G$4:$G$1281,'0-25year'!$A25,CAPEX!$I$4:$I$1281,'0-25year'!C$1,CAPEX!$V$4:$V$1281,'0-25year'!B25)</f>
        <v>0</v>
      </c>
      <c r="D25" s="125">
        <f>SUMIFS(CAPEX!$AA$4:$AA$1281,CAPEX!$G$4:$G$1281,'0-25year'!$A25,CAPEX!$I$4:$I$1281,'0-25year'!D$1,CAPEX!$V$4:$V$1281,'0-25year'!B25)</f>
        <v>0</v>
      </c>
      <c r="E25" s="125">
        <f>SUMIFS(CAPEX!$AA$4:$AA$1281,CAPEX!$G$4:$G$1281,'0-25year'!$A25,CAPEX!$I$4:$I$1281,'0-25year'!E$1,CAPEX!$V$4:$V$1281,'0-25year'!B25)</f>
        <v>0</v>
      </c>
      <c r="F25" s="125">
        <f>SUMIFS(CAPEX!$AA$4:$AA$1281,CAPEX!$G$4:$G$1281,'0-25year'!$A25,CAPEX!$I$4:$I$1281,'0-25year'!F$1,CAPEX!$V$4:$V$1281,'0-25year'!B25)</f>
        <v>0</v>
      </c>
      <c r="G25" s="125">
        <f>SUMIFS(CAPEX!$AA$4:$AA$1281,CAPEX!$G$4:$G$1281,'0-25year'!$A25,CAPEX!$I$4:$I$1281,'0-25year'!G$1,CAPEX!$V$4:$V$1281,'0-25year'!B25)</f>
        <v>0</v>
      </c>
      <c r="H25" s="128">
        <f t="shared" si="0"/>
        <v>0</v>
      </c>
    </row>
    <row r="26" spans="1:8" x14ac:dyDescent="0.25">
      <c r="A26" s="84" t="s">
        <v>195</v>
      </c>
      <c r="B26" s="124">
        <v>1</v>
      </c>
      <c r="C26" s="125">
        <f>SUMIFS(CAPEX!$AA$4:$AA$1281,CAPEX!$G$4:$G$1281,'0-25year'!$A26,CAPEX!$I$4:$I$1281,'0-25year'!C$1,CAPEX!$V$4:$V$1281,'0-25year'!B26)</f>
        <v>94590</v>
      </c>
      <c r="D26" s="125">
        <f>SUMIFS(CAPEX!$AA$4:$AA$1281,CAPEX!$G$4:$G$1281,'0-25year'!$A26,CAPEX!$I$4:$I$1281,'0-25year'!D$1,CAPEX!$V$4:$V$1281,'0-25year'!B26)</f>
        <v>49570</v>
      </c>
      <c r="E26" s="125">
        <f>SUMIFS(CAPEX!$AA$4:$AA$1281,CAPEX!$G$4:$G$1281,'0-25year'!$A26,CAPEX!$I$4:$I$1281,'0-25year'!E$1,CAPEX!$V$4:$V$1281,'0-25year'!B26)</f>
        <v>0</v>
      </c>
      <c r="F26" s="125">
        <f>SUMIFS(CAPEX!$AA$4:$AA$1281,CAPEX!$G$4:$G$1281,'0-25year'!$A26,CAPEX!$I$4:$I$1281,'0-25year'!F$1,CAPEX!$V$4:$V$1281,'0-25year'!B26)</f>
        <v>0</v>
      </c>
      <c r="G26" s="125">
        <f>SUMIFS(CAPEX!$AA$4:$AA$1281,CAPEX!$G$4:$G$1281,'0-25year'!$A26,CAPEX!$I$4:$I$1281,'0-25year'!G$1,CAPEX!$V$4:$V$1281,'0-25year'!B26)</f>
        <v>0</v>
      </c>
      <c r="H26" s="128">
        <f t="shared" si="0"/>
        <v>144160</v>
      </c>
    </row>
    <row r="27" spans="1:8" x14ac:dyDescent="0.25">
      <c r="A27" s="84" t="s">
        <v>313</v>
      </c>
      <c r="B27" s="124">
        <v>1</v>
      </c>
      <c r="C27" s="125">
        <f>SUMIFS(CAPEX!$AA$4:$AA$1281,CAPEX!$G$4:$G$1281,'0-25year'!$A27,CAPEX!$I$4:$I$1281,'0-25year'!C$1,CAPEX!$V$4:$V$1281,'0-25year'!B27)</f>
        <v>0</v>
      </c>
      <c r="D27" s="125">
        <f>SUMIFS(CAPEX!$AA$4:$AA$1281,CAPEX!$G$4:$G$1281,'0-25year'!$A27,CAPEX!$I$4:$I$1281,'0-25year'!D$1,CAPEX!$V$4:$V$1281,'0-25year'!B27)</f>
        <v>0</v>
      </c>
      <c r="E27" s="125">
        <f>SUMIFS(CAPEX!$AA$4:$AA$1281,CAPEX!$G$4:$G$1281,'0-25year'!$A27,CAPEX!$I$4:$I$1281,'0-25year'!E$1,CAPEX!$V$4:$V$1281,'0-25year'!B27)</f>
        <v>0</v>
      </c>
      <c r="F27" s="125">
        <f>SUMIFS(CAPEX!$AA$4:$AA$1281,CAPEX!$G$4:$G$1281,'0-25year'!$A27,CAPEX!$I$4:$I$1281,'0-25year'!F$1,CAPEX!$V$4:$V$1281,'0-25year'!B27)</f>
        <v>0</v>
      </c>
      <c r="G27" s="125">
        <f>SUMIFS(CAPEX!$AA$4:$AA$1281,CAPEX!$G$4:$G$1281,'0-25year'!$A27,CAPEX!$I$4:$I$1281,'0-25year'!G$1,CAPEX!$V$4:$V$1281,'0-25year'!B27)</f>
        <v>0</v>
      </c>
      <c r="H27" s="128">
        <f t="shared" si="0"/>
        <v>0</v>
      </c>
    </row>
    <row r="28" spans="1:8" x14ac:dyDescent="0.25">
      <c r="A28" s="84" t="s">
        <v>697</v>
      </c>
      <c r="B28" s="124">
        <v>1</v>
      </c>
      <c r="C28" s="125">
        <f>SUMIFS(CAPEX!$AA$4:$AA$1281,CAPEX!$G$4:$G$1281,'0-25year'!$A28,CAPEX!$I$4:$I$1281,'0-25year'!C$1,CAPEX!$V$4:$V$1281,'0-25year'!B28)</f>
        <v>0</v>
      </c>
      <c r="D28" s="125">
        <f>SUMIFS(CAPEX!$AA$4:$AA$1281,CAPEX!$G$4:$G$1281,'0-25year'!$A28,CAPEX!$I$4:$I$1281,'0-25year'!D$1,CAPEX!$V$4:$V$1281,'0-25year'!B28)</f>
        <v>0</v>
      </c>
      <c r="E28" s="125">
        <f>SUMIFS(CAPEX!$AA$4:$AA$1281,CAPEX!$G$4:$G$1281,'0-25year'!$A28,CAPEX!$I$4:$I$1281,'0-25year'!E$1,CAPEX!$V$4:$V$1281,'0-25year'!B28)</f>
        <v>0</v>
      </c>
      <c r="F28" s="125">
        <f>SUMIFS(CAPEX!$AA$4:$AA$1281,CAPEX!$G$4:$G$1281,'0-25year'!$A28,CAPEX!$I$4:$I$1281,'0-25year'!F$1,CAPEX!$V$4:$V$1281,'0-25year'!B28)</f>
        <v>0</v>
      </c>
      <c r="G28" s="125">
        <f>SUMIFS(CAPEX!$AA$4:$AA$1281,CAPEX!$G$4:$G$1281,'0-25year'!$A28,CAPEX!$I$4:$I$1281,'0-25year'!G$1,CAPEX!$V$4:$V$1281,'0-25year'!B28)</f>
        <v>0</v>
      </c>
      <c r="H28" s="128">
        <f t="shared" si="0"/>
        <v>0</v>
      </c>
    </row>
    <row r="29" spans="1:8" x14ac:dyDescent="0.25">
      <c r="A29" s="84" t="s">
        <v>228</v>
      </c>
      <c r="B29" s="124">
        <v>1</v>
      </c>
      <c r="C29" s="125">
        <f>SUMIFS(CAPEX!$AA$4:$AA$1281,CAPEX!$G$4:$G$1281,'0-25year'!$A29,CAPEX!$I$4:$I$1281,'0-25year'!C$1,CAPEX!$V$4:$V$1281,'0-25year'!B29)</f>
        <v>0</v>
      </c>
      <c r="D29" s="125">
        <f>SUMIFS(CAPEX!$AA$4:$AA$1281,CAPEX!$G$4:$G$1281,'0-25year'!$A29,CAPEX!$I$4:$I$1281,'0-25year'!D$1,CAPEX!$V$4:$V$1281,'0-25year'!B29)</f>
        <v>0</v>
      </c>
      <c r="E29" s="125">
        <f>SUMIFS(CAPEX!$AA$4:$AA$1281,CAPEX!$G$4:$G$1281,'0-25year'!$A29,CAPEX!$I$4:$I$1281,'0-25year'!E$1,CAPEX!$V$4:$V$1281,'0-25year'!B29)</f>
        <v>0</v>
      </c>
      <c r="F29" s="125">
        <f>SUMIFS(CAPEX!$AA$4:$AA$1281,CAPEX!$G$4:$G$1281,'0-25year'!$A29,CAPEX!$I$4:$I$1281,'0-25year'!F$1,CAPEX!$V$4:$V$1281,'0-25year'!B29)</f>
        <v>0</v>
      </c>
      <c r="G29" s="125">
        <f>SUMIFS(CAPEX!$AA$4:$AA$1281,CAPEX!$G$4:$G$1281,'0-25year'!$A29,CAPEX!$I$4:$I$1281,'0-25year'!G$1,CAPEX!$V$4:$V$1281,'0-25year'!B29)</f>
        <v>0</v>
      </c>
      <c r="H29" s="128">
        <f t="shared" si="0"/>
        <v>0</v>
      </c>
    </row>
    <row r="30" spans="1:8" x14ac:dyDescent="0.25">
      <c r="A30" s="84" t="s">
        <v>226</v>
      </c>
      <c r="B30" s="124">
        <v>1</v>
      </c>
      <c r="C30" s="125">
        <f>SUMIFS(CAPEX!$AA$4:$AA$1281,CAPEX!$G$4:$G$1281,'0-25year'!$A30,CAPEX!$I$4:$I$1281,'0-25year'!C$1,CAPEX!$V$4:$V$1281,'0-25year'!B30)</f>
        <v>0</v>
      </c>
      <c r="D30" s="125">
        <f>SUMIFS(CAPEX!$AA$4:$AA$1281,CAPEX!$G$4:$G$1281,'0-25year'!$A30,CAPEX!$I$4:$I$1281,'0-25year'!D$1,CAPEX!$V$4:$V$1281,'0-25year'!B30)</f>
        <v>0</v>
      </c>
      <c r="E30" s="125">
        <f>SUMIFS(CAPEX!$AA$4:$AA$1281,CAPEX!$G$4:$G$1281,'0-25year'!$A30,CAPEX!$I$4:$I$1281,'0-25year'!E$1,CAPEX!$V$4:$V$1281,'0-25year'!B30)</f>
        <v>0</v>
      </c>
      <c r="F30" s="125">
        <f>SUMIFS(CAPEX!$AA$4:$AA$1281,CAPEX!$G$4:$G$1281,'0-25year'!$A30,CAPEX!$I$4:$I$1281,'0-25year'!F$1,CAPEX!$V$4:$V$1281,'0-25year'!B30)</f>
        <v>0</v>
      </c>
      <c r="G30" s="125">
        <f>SUMIFS(CAPEX!$AA$4:$AA$1281,CAPEX!$G$4:$G$1281,'0-25year'!$A30,CAPEX!$I$4:$I$1281,'0-25year'!G$1,CAPEX!$V$4:$V$1281,'0-25year'!B30)</f>
        <v>0</v>
      </c>
      <c r="H30" s="128">
        <f t="shared" si="0"/>
        <v>0</v>
      </c>
    </row>
    <row r="31" spans="1:8" x14ac:dyDescent="0.25">
      <c r="A31" s="84" t="s">
        <v>256</v>
      </c>
      <c r="B31" s="124">
        <v>1</v>
      </c>
      <c r="C31" s="125">
        <f>SUMIFS(CAPEX!$AA$4:$AA$1281,CAPEX!$G$4:$G$1281,'0-25year'!$A31,CAPEX!$I$4:$I$1281,'0-25year'!C$1,CAPEX!$V$4:$V$1281,'0-25year'!B31)</f>
        <v>0</v>
      </c>
      <c r="D31" s="125">
        <f>SUMIFS(CAPEX!$AA$4:$AA$1281,CAPEX!$G$4:$G$1281,'0-25year'!$A31,CAPEX!$I$4:$I$1281,'0-25year'!D$1,CAPEX!$V$4:$V$1281,'0-25year'!B31)</f>
        <v>0</v>
      </c>
      <c r="E31" s="125">
        <f>SUMIFS(CAPEX!$AA$4:$AA$1281,CAPEX!$G$4:$G$1281,'0-25year'!$A31,CAPEX!$I$4:$I$1281,'0-25year'!E$1,CAPEX!$V$4:$V$1281,'0-25year'!B31)</f>
        <v>0</v>
      </c>
      <c r="F31" s="125">
        <f>SUMIFS(CAPEX!$AA$4:$AA$1281,CAPEX!$G$4:$G$1281,'0-25year'!$A31,CAPEX!$I$4:$I$1281,'0-25year'!F$1,CAPEX!$V$4:$V$1281,'0-25year'!B31)</f>
        <v>0</v>
      </c>
      <c r="G31" s="125">
        <f>SUMIFS(CAPEX!$AA$4:$AA$1281,CAPEX!$G$4:$G$1281,'0-25year'!$A31,CAPEX!$I$4:$I$1281,'0-25year'!G$1,CAPEX!$V$4:$V$1281,'0-25year'!B31)</f>
        <v>0</v>
      </c>
      <c r="H31" s="128">
        <f t="shared" si="0"/>
        <v>0</v>
      </c>
    </row>
    <row r="32" spans="1:8" x14ac:dyDescent="0.25">
      <c r="A32" s="84" t="s">
        <v>578</v>
      </c>
      <c r="B32" s="124">
        <v>1</v>
      </c>
      <c r="C32" s="125">
        <f>SUMIFS(CAPEX!$AA$4:$AA$1281,CAPEX!$G$4:$G$1281,'0-25year'!$A32,CAPEX!$I$4:$I$1281,'0-25year'!C$1,CAPEX!$V$4:$V$1281,'0-25year'!B32)</f>
        <v>0</v>
      </c>
      <c r="D32" s="125">
        <f>SUMIFS(CAPEX!$AA$4:$AA$1281,CAPEX!$G$4:$G$1281,'0-25year'!$A32,CAPEX!$I$4:$I$1281,'0-25year'!D$1,CAPEX!$V$4:$V$1281,'0-25year'!B32)</f>
        <v>0</v>
      </c>
      <c r="E32" s="125">
        <f>SUMIFS(CAPEX!$AA$4:$AA$1281,CAPEX!$G$4:$G$1281,'0-25year'!$A32,CAPEX!$I$4:$I$1281,'0-25year'!E$1,CAPEX!$V$4:$V$1281,'0-25year'!B32)</f>
        <v>0</v>
      </c>
      <c r="F32" s="125">
        <f>SUMIFS(CAPEX!$AA$4:$AA$1281,CAPEX!$G$4:$G$1281,'0-25year'!$A32,CAPEX!$I$4:$I$1281,'0-25year'!F$1,CAPEX!$V$4:$V$1281,'0-25year'!B32)</f>
        <v>0</v>
      </c>
      <c r="G32" s="125">
        <f>SUMIFS(CAPEX!$AA$4:$AA$1281,CAPEX!$G$4:$G$1281,'0-25year'!$A32,CAPEX!$I$4:$I$1281,'0-25year'!G$1,CAPEX!$V$4:$V$1281,'0-25year'!B32)</f>
        <v>0</v>
      </c>
      <c r="H32" s="128">
        <f t="shared" si="0"/>
        <v>0</v>
      </c>
    </row>
    <row r="33" spans="1:8" x14ac:dyDescent="0.25">
      <c r="A33" s="84" t="s">
        <v>403</v>
      </c>
      <c r="B33" s="124">
        <v>1</v>
      </c>
      <c r="C33" s="125">
        <f>SUMIFS(CAPEX!$AA$4:$AA$1281,CAPEX!$G$4:$G$1281,'0-25year'!$A33,CAPEX!$I$4:$I$1281,'0-25year'!C$1,CAPEX!$V$4:$V$1281,'0-25year'!B33)</f>
        <v>0</v>
      </c>
      <c r="D33" s="125">
        <f>SUMIFS(CAPEX!$AA$4:$AA$1281,CAPEX!$G$4:$G$1281,'0-25year'!$A33,CAPEX!$I$4:$I$1281,'0-25year'!D$1,CAPEX!$V$4:$V$1281,'0-25year'!B33)</f>
        <v>0</v>
      </c>
      <c r="E33" s="125">
        <f>SUMIFS(CAPEX!$AA$4:$AA$1281,CAPEX!$G$4:$G$1281,'0-25year'!$A33,CAPEX!$I$4:$I$1281,'0-25year'!E$1,CAPEX!$V$4:$V$1281,'0-25year'!B33)</f>
        <v>0</v>
      </c>
      <c r="F33" s="125">
        <f>SUMIFS(CAPEX!$AA$4:$AA$1281,CAPEX!$G$4:$G$1281,'0-25year'!$A33,CAPEX!$I$4:$I$1281,'0-25year'!F$1,CAPEX!$V$4:$V$1281,'0-25year'!B33)</f>
        <v>0</v>
      </c>
      <c r="G33" s="125">
        <f>SUMIFS(CAPEX!$AA$4:$AA$1281,CAPEX!$G$4:$G$1281,'0-25year'!$A33,CAPEX!$I$4:$I$1281,'0-25year'!G$1,CAPEX!$V$4:$V$1281,'0-25year'!B33)</f>
        <v>0</v>
      </c>
      <c r="H33" s="128">
        <f t="shared" si="0"/>
        <v>0</v>
      </c>
    </row>
    <row r="34" spans="1:8" x14ac:dyDescent="0.25">
      <c r="A34" s="84" t="s">
        <v>364</v>
      </c>
      <c r="B34" s="124">
        <v>1</v>
      </c>
      <c r="C34" s="125">
        <f>SUMIFS(CAPEX!$AA$4:$AA$1281,CAPEX!$G$4:$G$1281,'0-25year'!$A34,CAPEX!$I$4:$I$1281,'0-25year'!C$1,CAPEX!$V$4:$V$1281,'0-25year'!B34)</f>
        <v>0</v>
      </c>
      <c r="D34" s="125">
        <f>SUMIFS(CAPEX!$AA$4:$AA$1281,CAPEX!$G$4:$G$1281,'0-25year'!$A34,CAPEX!$I$4:$I$1281,'0-25year'!D$1,CAPEX!$V$4:$V$1281,'0-25year'!B34)</f>
        <v>0</v>
      </c>
      <c r="E34" s="125">
        <f>SUMIFS(CAPEX!$AA$4:$AA$1281,CAPEX!$G$4:$G$1281,'0-25year'!$A34,CAPEX!$I$4:$I$1281,'0-25year'!E$1,CAPEX!$V$4:$V$1281,'0-25year'!B34)</f>
        <v>0</v>
      </c>
      <c r="F34" s="125">
        <f>SUMIFS(CAPEX!$AA$4:$AA$1281,CAPEX!$G$4:$G$1281,'0-25year'!$A34,CAPEX!$I$4:$I$1281,'0-25year'!F$1,CAPEX!$V$4:$V$1281,'0-25year'!B34)</f>
        <v>0</v>
      </c>
      <c r="G34" s="125">
        <f>SUMIFS(CAPEX!$AA$4:$AA$1281,CAPEX!$G$4:$G$1281,'0-25year'!$A34,CAPEX!$I$4:$I$1281,'0-25year'!G$1,CAPEX!$V$4:$V$1281,'0-25year'!B34)</f>
        <v>0</v>
      </c>
      <c r="H34" s="128">
        <f t="shared" si="0"/>
        <v>0</v>
      </c>
    </row>
    <row r="35" spans="1:8" x14ac:dyDescent="0.25">
      <c r="A35" s="84" t="s">
        <v>239</v>
      </c>
      <c r="B35" s="124">
        <v>1</v>
      </c>
      <c r="C35" s="125">
        <f>SUMIFS(CAPEX!$AA$4:$AA$1281,CAPEX!$G$4:$G$1281,'0-25year'!$A35,CAPEX!$I$4:$I$1281,'0-25year'!C$1,CAPEX!$V$4:$V$1281,'0-25year'!B35)</f>
        <v>0</v>
      </c>
      <c r="D35" s="125">
        <f>SUMIFS(CAPEX!$AA$4:$AA$1281,CAPEX!$G$4:$G$1281,'0-25year'!$A35,CAPEX!$I$4:$I$1281,'0-25year'!D$1,CAPEX!$V$4:$V$1281,'0-25year'!B35)</f>
        <v>0</v>
      </c>
      <c r="E35" s="125">
        <f>SUMIFS(CAPEX!$AA$4:$AA$1281,CAPEX!$G$4:$G$1281,'0-25year'!$A35,CAPEX!$I$4:$I$1281,'0-25year'!E$1,CAPEX!$V$4:$V$1281,'0-25year'!B35)</f>
        <v>0</v>
      </c>
      <c r="F35" s="125">
        <f>SUMIFS(CAPEX!$AA$4:$AA$1281,CAPEX!$G$4:$G$1281,'0-25year'!$A35,CAPEX!$I$4:$I$1281,'0-25year'!F$1,CAPEX!$V$4:$V$1281,'0-25year'!B35)</f>
        <v>0</v>
      </c>
      <c r="G35" s="125">
        <f>SUMIFS(CAPEX!$AA$4:$AA$1281,CAPEX!$G$4:$G$1281,'0-25year'!$A35,CAPEX!$I$4:$I$1281,'0-25year'!G$1,CAPEX!$V$4:$V$1281,'0-25year'!B35)</f>
        <v>0</v>
      </c>
      <c r="H35" s="128">
        <f t="shared" si="0"/>
        <v>0</v>
      </c>
    </row>
    <row r="36" spans="1:8" x14ac:dyDescent="0.25">
      <c r="A36" s="84" t="s">
        <v>243</v>
      </c>
      <c r="B36" s="124">
        <v>1</v>
      </c>
      <c r="C36" s="125">
        <f>SUMIFS(CAPEX!$AA$4:$AA$1281,CAPEX!$G$4:$G$1281,'0-25year'!$A36,CAPEX!$I$4:$I$1281,'0-25year'!C$1,CAPEX!$V$4:$V$1281,'0-25year'!B36)</f>
        <v>0</v>
      </c>
      <c r="D36" s="125">
        <f>SUMIFS(CAPEX!$AA$4:$AA$1281,CAPEX!$G$4:$G$1281,'0-25year'!$A36,CAPEX!$I$4:$I$1281,'0-25year'!D$1,CAPEX!$V$4:$V$1281,'0-25year'!B36)</f>
        <v>0</v>
      </c>
      <c r="E36" s="125">
        <f>SUMIFS(CAPEX!$AA$4:$AA$1281,CAPEX!$G$4:$G$1281,'0-25year'!$A36,CAPEX!$I$4:$I$1281,'0-25year'!E$1,CAPEX!$V$4:$V$1281,'0-25year'!B36)</f>
        <v>0</v>
      </c>
      <c r="F36" s="125">
        <f>SUMIFS(CAPEX!$AA$4:$AA$1281,CAPEX!$G$4:$G$1281,'0-25year'!$A36,CAPEX!$I$4:$I$1281,'0-25year'!F$1,CAPEX!$V$4:$V$1281,'0-25year'!B36)</f>
        <v>0</v>
      </c>
      <c r="G36" s="125">
        <f>SUMIFS(CAPEX!$AA$4:$AA$1281,CAPEX!$G$4:$G$1281,'0-25year'!$A36,CAPEX!$I$4:$I$1281,'0-25year'!G$1,CAPEX!$V$4:$V$1281,'0-25year'!B36)</f>
        <v>0</v>
      </c>
      <c r="H36" s="128">
        <f t="shared" si="0"/>
        <v>0</v>
      </c>
    </row>
    <row r="37" spans="1:8" x14ac:dyDescent="0.25">
      <c r="A37" s="127" t="s">
        <v>246</v>
      </c>
      <c r="B37" s="124">
        <v>1</v>
      </c>
      <c r="C37" s="125">
        <f>SUMIFS(CAPEX!$AA$4:$AA$1281,CAPEX!$G$4:$G$1281,'0-25year'!$A37,CAPEX!$I$4:$I$1281,'0-25year'!C$1,CAPEX!$V$4:$V$1281,'0-25year'!B37)</f>
        <v>0</v>
      </c>
      <c r="D37" s="125">
        <f>SUMIFS(CAPEX!$AA$4:$AA$1281,CAPEX!$G$4:$G$1281,'0-25year'!$A37,CAPEX!$I$4:$I$1281,'0-25year'!D$1,CAPEX!$V$4:$V$1281,'0-25year'!B37)</f>
        <v>0</v>
      </c>
      <c r="E37" s="125">
        <f>SUMIFS(CAPEX!$AA$4:$AA$1281,CAPEX!$G$4:$G$1281,'0-25year'!$A37,CAPEX!$I$4:$I$1281,'0-25year'!E$1,CAPEX!$V$4:$V$1281,'0-25year'!B37)</f>
        <v>0</v>
      </c>
      <c r="F37" s="125">
        <f>SUMIFS(CAPEX!$AA$4:$AA$1281,CAPEX!$G$4:$G$1281,'0-25year'!$A37,CAPEX!$I$4:$I$1281,'0-25year'!F$1,CAPEX!$V$4:$V$1281,'0-25year'!B37)</f>
        <v>0</v>
      </c>
      <c r="G37" s="125">
        <f>SUMIFS(CAPEX!$AA$4:$AA$1281,CAPEX!$G$4:$G$1281,'0-25year'!$A37,CAPEX!$I$4:$I$1281,'0-25year'!G$1,CAPEX!$V$4:$V$1281,'0-25year'!B37)</f>
        <v>0</v>
      </c>
      <c r="H37" s="128">
        <f t="shared" si="0"/>
        <v>0</v>
      </c>
    </row>
    <row r="38" spans="1:8" x14ac:dyDescent="0.25">
      <c r="A38" s="124" t="s">
        <v>281</v>
      </c>
      <c r="B38" s="124">
        <v>2</v>
      </c>
      <c r="C38" s="125">
        <f>SUMIFS(CAPEX!$AA$4:$AA$1281,CAPEX!$G$4:$G$1281,'0-25year'!$A38,CAPEX!$I$4:$I$1281,'0-25year'!C$1,CAPEX!$V$4:$V$1281,'0-25year'!B38)</f>
        <v>0</v>
      </c>
      <c r="D38" s="125">
        <f>SUMIFS(CAPEX!$AA$4:$AA$1281,CAPEX!$G$4:$G$1281,'0-25year'!$A38,CAPEX!$I$4:$I$1281,'0-25year'!D$1,CAPEX!$V$4:$V$1281,'0-25year'!B38)</f>
        <v>0</v>
      </c>
      <c r="E38" s="125">
        <f>SUMIFS(CAPEX!$AA$4:$AA$1281,CAPEX!$G$4:$G$1281,'0-25year'!$A38,CAPEX!$I$4:$I$1281,'0-25year'!E$1,CAPEX!$V$4:$V$1281,'0-25year'!B38)</f>
        <v>0</v>
      </c>
      <c r="F38" s="125">
        <f>SUMIFS(CAPEX!$AA$4:$AA$1281,CAPEX!$G$4:$G$1281,'0-25year'!$A38,CAPEX!$I$4:$I$1281,'0-25year'!F$1,CAPEX!$V$4:$V$1281,'0-25year'!B38)</f>
        <v>0</v>
      </c>
      <c r="G38" s="125">
        <f>SUMIFS(CAPEX!$AA$4:$AA$1281,CAPEX!$G$4:$G$1281,'0-25year'!$A38,CAPEX!$I$4:$I$1281,'0-25year'!G$1,CAPEX!$V$4:$V$1281,'0-25year'!B38)</f>
        <v>0</v>
      </c>
      <c r="H38" s="128">
        <f t="shared" ref="H38:H55" si="1">SUM(C38:G38)</f>
        <v>0</v>
      </c>
    </row>
    <row r="39" spans="1:8" x14ac:dyDescent="0.25">
      <c r="A39" s="84" t="s">
        <v>488</v>
      </c>
      <c r="B39" s="124">
        <v>2</v>
      </c>
      <c r="C39" s="125">
        <f>SUMIFS(CAPEX!$AA$4:$AA$1281,CAPEX!$G$4:$G$1281,'0-25year'!$A39,CAPEX!$I$4:$I$1281,'0-25year'!C$1,CAPEX!$V$4:$V$1281,'0-25year'!B39)</f>
        <v>0</v>
      </c>
      <c r="D39" s="125">
        <f>SUMIFS(CAPEX!$AA$4:$AA$1281,CAPEX!$G$4:$G$1281,'0-25year'!$A39,CAPEX!$I$4:$I$1281,'0-25year'!D$1,CAPEX!$V$4:$V$1281,'0-25year'!B39)</f>
        <v>0</v>
      </c>
      <c r="E39" s="125">
        <f>SUMIFS(CAPEX!$AA$4:$AA$1281,CAPEX!$G$4:$G$1281,'0-25year'!$A39,CAPEX!$I$4:$I$1281,'0-25year'!E$1,CAPEX!$V$4:$V$1281,'0-25year'!B39)</f>
        <v>0</v>
      </c>
      <c r="F39" s="125">
        <f>SUMIFS(CAPEX!$AA$4:$AA$1281,CAPEX!$G$4:$G$1281,'0-25year'!$A39,CAPEX!$I$4:$I$1281,'0-25year'!F$1,CAPEX!$V$4:$V$1281,'0-25year'!B39)</f>
        <v>0</v>
      </c>
      <c r="G39" s="125">
        <f>SUMIFS(CAPEX!$AA$4:$AA$1281,CAPEX!$G$4:$G$1281,'0-25year'!$A39,CAPEX!$I$4:$I$1281,'0-25year'!G$1,CAPEX!$V$4:$V$1281,'0-25year'!B39)</f>
        <v>0</v>
      </c>
      <c r="H39" s="128">
        <f t="shared" si="1"/>
        <v>0</v>
      </c>
    </row>
    <row r="40" spans="1:8" x14ac:dyDescent="0.25">
      <c r="A40" s="84" t="s">
        <v>217</v>
      </c>
      <c r="B40" s="124">
        <v>2</v>
      </c>
      <c r="C40" s="125">
        <f>SUMIFS(CAPEX!$AA$4:$AA$1281,CAPEX!$G$4:$G$1281,'0-25year'!$A40,CAPEX!$I$4:$I$1281,'0-25year'!C$1,CAPEX!$V$4:$V$1281,'0-25year'!B40)</f>
        <v>0</v>
      </c>
      <c r="D40" s="125">
        <f>SUMIFS(CAPEX!$AA$4:$AA$1281,CAPEX!$G$4:$G$1281,'0-25year'!$A40,CAPEX!$I$4:$I$1281,'0-25year'!D$1,CAPEX!$V$4:$V$1281,'0-25year'!B40)</f>
        <v>0</v>
      </c>
      <c r="E40" s="125">
        <f>SUMIFS(CAPEX!$AA$4:$AA$1281,CAPEX!$G$4:$G$1281,'0-25year'!$A40,CAPEX!$I$4:$I$1281,'0-25year'!E$1,CAPEX!$V$4:$V$1281,'0-25year'!B40)</f>
        <v>0</v>
      </c>
      <c r="F40" s="125">
        <f>SUMIFS(CAPEX!$AA$4:$AA$1281,CAPEX!$G$4:$G$1281,'0-25year'!$A40,CAPEX!$I$4:$I$1281,'0-25year'!F$1,CAPEX!$V$4:$V$1281,'0-25year'!B40)</f>
        <v>0</v>
      </c>
      <c r="G40" s="125">
        <f>SUMIFS(CAPEX!$AA$4:$AA$1281,CAPEX!$G$4:$G$1281,'0-25year'!$A40,CAPEX!$I$4:$I$1281,'0-25year'!G$1,CAPEX!$V$4:$V$1281,'0-25year'!B40)</f>
        <v>0</v>
      </c>
      <c r="H40" s="128">
        <f t="shared" si="1"/>
        <v>0</v>
      </c>
    </row>
    <row r="41" spans="1:8" x14ac:dyDescent="0.25">
      <c r="A41" s="84" t="s">
        <v>469</v>
      </c>
      <c r="B41" s="124">
        <v>2</v>
      </c>
      <c r="C41" s="125">
        <f>SUMIFS(CAPEX!$AA$4:$AA$1281,CAPEX!$G$4:$G$1281,'0-25year'!$A41,CAPEX!$I$4:$I$1281,'0-25year'!C$1,CAPEX!$V$4:$V$1281,'0-25year'!B41)</f>
        <v>0</v>
      </c>
      <c r="D41" s="125">
        <f>SUMIFS(CAPEX!$AA$4:$AA$1281,CAPEX!$G$4:$G$1281,'0-25year'!$A41,CAPEX!$I$4:$I$1281,'0-25year'!D$1,CAPEX!$V$4:$V$1281,'0-25year'!B41)</f>
        <v>0</v>
      </c>
      <c r="E41" s="125">
        <f>SUMIFS(CAPEX!$AA$4:$AA$1281,CAPEX!$G$4:$G$1281,'0-25year'!$A41,CAPEX!$I$4:$I$1281,'0-25year'!E$1,CAPEX!$V$4:$V$1281,'0-25year'!B41)</f>
        <v>0</v>
      </c>
      <c r="F41" s="125">
        <f>SUMIFS(CAPEX!$AA$4:$AA$1281,CAPEX!$G$4:$G$1281,'0-25year'!$A41,CAPEX!$I$4:$I$1281,'0-25year'!F$1,CAPEX!$V$4:$V$1281,'0-25year'!B41)</f>
        <v>0</v>
      </c>
      <c r="G41" s="125">
        <f>SUMIFS(CAPEX!$AA$4:$AA$1281,CAPEX!$G$4:$G$1281,'0-25year'!$A41,CAPEX!$I$4:$I$1281,'0-25year'!G$1,CAPEX!$V$4:$V$1281,'0-25year'!B41)</f>
        <v>0</v>
      </c>
      <c r="H41" s="128">
        <f t="shared" si="1"/>
        <v>0</v>
      </c>
    </row>
    <row r="42" spans="1:8" x14ac:dyDescent="0.25">
      <c r="A42" s="84" t="s">
        <v>265</v>
      </c>
      <c r="B42" s="124">
        <v>2</v>
      </c>
      <c r="C42" s="125">
        <f>SUMIFS(CAPEX!$AA$4:$AA$1281,CAPEX!$G$4:$G$1281,'0-25year'!$A42,CAPEX!$I$4:$I$1281,'0-25year'!C$1,CAPEX!$V$4:$V$1281,'0-25year'!B42)</f>
        <v>0</v>
      </c>
      <c r="D42" s="125">
        <f>SUMIFS(CAPEX!$AA$4:$AA$1281,CAPEX!$G$4:$G$1281,'0-25year'!$A42,CAPEX!$I$4:$I$1281,'0-25year'!D$1,CAPEX!$V$4:$V$1281,'0-25year'!B42)</f>
        <v>0</v>
      </c>
      <c r="E42" s="125">
        <f>SUMIFS(CAPEX!$AA$4:$AA$1281,CAPEX!$G$4:$G$1281,'0-25year'!$A42,CAPEX!$I$4:$I$1281,'0-25year'!E$1,CAPEX!$V$4:$V$1281,'0-25year'!B42)</f>
        <v>0</v>
      </c>
      <c r="F42" s="125">
        <f>SUMIFS(CAPEX!$AA$4:$AA$1281,CAPEX!$G$4:$G$1281,'0-25year'!$A42,CAPEX!$I$4:$I$1281,'0-25year'!F$1,CAPEX!$V$4:$V$1281,'0-25year'!B42)</f>
        <v>0</v>
      </c>
      <c r="G42" s="125">
        <f>SUMIFS(CAPEX!$AA$4:$AA$1281,CAPEX!$G$4:$G$1281,'0-25year'!$A42,CAPEX!$I$4:$I$1281,'0-25year'!G$1,CAPEX!$V$4:$V$1281,'0-25year'!B42)</f>
        <v>0</v>
      </c>
      <c r="H42" s="128">
        <f t="shared" si="1"/>
        <v>0</v>
      </c>
    </row>
    <row r="43" spans="1:8" x14ac:dyDescent="0.25">
      <c r="A43" s="84" t="s">
        <v>211</v>
      </c>
      <c r="B43" s="124">
        <v>2</v>
      </c>
      <c r="C43" s="125">
        <f>SUMIFS(CAPEX!$AA$4:$AA$1281,CAPEX!$G$4:$G$1281,'0-25year'!$A43,CAPEX!$I$4:$I$1281,'0-25year'!C$1,CAPEX!$V$4:$V$1281,'0-25year'!B43)</f>
        <v>156870</v>
      </c>
      <c r="D43" s="125">
        <f>SUMIFS(CAPEX!$AA$4:$AA$1281,CAPEX!$G$4:$G$1281,'0-25year'!$A43,CAPEX!$I$4:$I$1281,'0-25year'!D$1,CAPEX!$V$4:$V$1281,'0-25year'!B43)</f>
        <v>0</v>
      </c>
      <c r="E43" s="125">
        <f>SUMIFS(CAPEX!$AA$4:$AA$1281,CAPEX!$G$4:$G$1281,'0-25year'!$A43,CAPEX!$I$4:$I$1281,'0-25year'!E$1,CAPEX!$V$4:$V$1281,'0-25year'!B43)</f>
        <v>0</v>
      </c>
      <c r="F43" s="125">
        <f>SUMIFS(CAPEX!$AA$4:$AA$1281,CAPEX!$G$4:$G$1281,'0-25year'!$A43,CAPEX!$I$4:$I$1281,'0-25year'!F$1,CAPEX!$V$4:$V$1281,'0-25year'!B43)</f>
        <v>0</v>
      </c>
      <c r="G43" s="125">
        <f>SUMIFS(CAPEX!$AA$4:$AA$1281,CAPEX!$G$4:$G$1281,'0-25year'!$A43,CAPEX!$I$4:$I$1281,'0-25year'!G$1,CAPEX!$V$4:$V$1281,'0-25year'!B43)</f>
        <v>0</v>
      </c>
      <c r="H43" s="128">
        <f t="shared" si="1"/>
        <v>156870</v>
      </c>
    </row>
    <row r="44" spans="1:8" x14ac:dyDescent="0.25">
      <c r="A44" s="84" t="s">
        <v>195</v>
      </c>
      <c r="B44" s="124">
        <v>2</v>
      </c>
      <c r="C44" s="125">
        <f>SUMIFS(CAPEX!$AA$4:$AA$1281,CAPEX!$G$4:$G$1281,'0-25year'!$A44,CAPEX!$I$4:$I$1281,'0-25year'!C$1,CAPEX!$V$4:$V$1281,'0-25year'!B44)</f>
        <v>12360</v>
      </c>
      <c r="D44" s="125">
        <f>SUMIFS(CAPEX!$AA$4:$AA$1281,CAPEX!$G$4:$G$1281,'0-25year'!$A44,CAPEX!$I$4:$I$1281,'0-25year'!D$1,CAPEX!$V$4:$V$1281,'0-25year'!B44)</f>
        <v>0</v>
      </c>
      <c r="E44" s="125">
        <f>SUMIFS(CAPEX!$AA$4:$AA$1281,CAPEX!$G$4:$G$1281,'0-25year'!$A44,CAPEX!$I$4:$I$1281,'0-25year'!E$1,CAPEX!$V$4:$V$1281,'0-25year'!B44)</f>
        <v>0</v>
      </c>
      <c r="F44" s="125">
        <f>SUMIFS(CAPEX!$AA$4:$AA$1281,CAPEX!$G$4:$G$1281,'0-25year'!$A44,CAPEX!$I$4:$I$1281,'0-25year'!F$1,CAPEX!$V$4:$V$1281,'0-25year'!B44)</f>
        <v>0</v>
      </c>
      <c r="G44" s="125">
        <f>SUMIFS(CAPEX!$AA$4:$AA$1281,CAPEX!$G$4:$G$1281,'0-25year'!$A44,CAPEX!$I$4:$I$1281,'0-25year'!G$1,CAPEX!$V$4:$V$1281,'0-25year'!B44)</f>
        <v>0</v>
      </c>
      <c r="H44" s="128">
        <f t="shared" si="1"/>
        <v>12360</v>
      </c>
    </row>
    <row r="45" spans="1:8" x14ac:dyDescent="0.25">
      <c r="A45" s="84" t="s">
        <v>313</v>
      </c>
      <c r="B45" s="124">
        <v>2</v>
      </c>
      <c r="C45" s="125">
        <f>SUMIFS(CAPEX!$AA$4:$AA$1281,CAPEX!$G$4:$G$1281,'0-25year'!$A45,CAPEX!$I$4:$I$1281,'0-25year'!C$1,CAPEX!$V$4:$V$1281,'0-25year'!B45)</f>
        <v>7850</v>
      </c>
      <c r="D45" s="125">
        <f>SUMIFS(CAPEX!$AA$4:$AA$1281,CAPEX!$G$4:$G$1281,'0-25year'!$A45,CAPEX!$I$4:$I$1281,'0-25year'!D$1,CAPEX!$V$4:$V$1281,'0-25year'!B45)</f>
        <v>0</v>
      </c>
      <c r="E45" s="125">
        <f>SUMIFS(CAPEX!$AA$4:$AA$1281,CAPEX!$G$4:$G$1281,'0-25year'!$A45,CAPEX!$I$4:$I$1281,'0-25year'!E$1,CAPEX!$V$4:$V$1281,'0-25year'!B45)</f>
        <v>0</v>
      </c>
      <c r="F45" s="125">
        <f>SUMIFS(CAPEX!$AA$4:$AA$1281,CAPEX!$G$4:$G$1281,'0-25year'!$A45,CAPEX!$I$4:$I$1281,'0-25year'!F$1,CAPEX!$V$4:$V$1281,'0-25year'!B45)</f>
        <v>0</v>
      </c>
      <c r="G45" s="125">
        <f>SUMIFS(CAPEX!$AA$4:$AA$1281,CAPEX!$G$4:$G$1281,'0-25year'!$A45,CAPEX!$I$4:$I$1281,'0-25year'!G$1,CAPEX!$V$4:$V$1281,'0-25year'!B45)</f>
        <v>0</v>
      </c>
      <c r="H45" s="128">
        <f t="shared" si="1"/>
        <v>7850</v>
      </c>
    </row>
    <row r="46" spans="1:8" x14ac:dyDescent="0.25">
      <c r="A46" s="84" t="s">
        <v>697</v>
      </c>
      <c r="B46" s="124">
        <v>2</v>
      </c>
      <c r="C46" s="125">
        <f>SUMIFS(CAPEX!$AA$4:$AA$1281,CAPEX!$G$4:$G$1281,'0-25year'!$A46,CAPEX!$I$4:$I$1281,'0-25year'!C$1,CAPEX!$V$4:$V$1281,'0-25year'!B46)</f>
        <v>0</v>
      </c>
      <c r="D46" s="125">
        <f>SUMIFS(CAPEX!$AA$4:$AA$1281,CAPEX!$G$4:$G$1281,'0-25year'!$A46,CAPEX!$I$4:$I$1281,'0-25year'!D$1,CAPEX!$V$4:$V$1281,'0-25year'!B46)</f>
        <v>0</v>
      </c>
      <c r="E46" s="125">
        <f>SUMIFS(CAPEX!$AA$4:$AA$1281,CAPEX!$G$4:$G$1281,'0-25year'!$A46,CAPEX!$I$4:$I$1281,'0-25year'!E$1,CAPEX!$V$4:$V$1281,'0-25year'!B46)</f>
        <v>0</v>
      </c>
      <c r="F46" s="125">
        <f>SUMIFS(CAPEX!$AA$4:$AA$1281,CAPEX!$G$4:$G$1281,'0-25year'!$A46,CAPEX!$I$4:$I$1281,'0-25year'!F$1,CAPEX!$V$4:$V$1281,'0-25year'!B46)</f>
        <v>0</v>
      </c>
      <c r="G46" s="125">
        <f>SUMIFS(CAPEX!$AA$4:$AA$1281,CAPEX!$G$4:$G$1281,'0-25year'!$A46,CAPEX!$I$4:$I$1281,'0-25year'!G$1,CAPEX!$V$4:$V$1281,'0-25year'!B46)</f>
        <v>0</v>
      </c>
      <c r="H46" s="128">
        <f t="shared" si="1"/>
        <v>0</v>
      </c>
    </row>
    <row r="47" spans="1:8" x14ac:dyDescent="0.25">
      <c r="A47" s="84" t="s">
        <v>228</v>
      </c>
      <c r="B47" s="124">
        <v>2</v>
      </c>
      <c r="C47" s="125">
        <f>SUMIFS(CAPEX!$AA$4:$AA$1281,CAPEX!$G$4:$G$1281,'0-25year'!$A47,CAPEX!$I$4:$I$1281,'0-25year'!C$1,CAPEX!$V$4:$V$1281,'0-25year'!B47)</f>
        <v>0</v>
      </c>
      <c r="D47" s="125">
        <f>SUMIFS(CAPEX!$AA$4:$AA$1281,CAPEX!$G$4:$G$1281,'0-25year'!$A47,CAPEX!$I$4:$I$1281,'0-25year'!D$1,CAPEX!$V$4:$V$1281,'0-25year'!B47)</f>
        <v>0</v>
      </c>
      <c r="E47" s="125">
        <f>SUMIFS(CAPEX!$AA$4:$AA$1281,CAPEX!$G$4:$G$1281,'0-25year'!$A47,CAPEX!$I$4:$I$1281,'0-25year'!E$1,CAPEX!$V$4:$V$1281,'0-25year'!B47)</f>
        <v>0</v>
      </c>
      <c r="F47" s="125">
        <f>SUMIFS(CAPEX!$AA$4:$AA$1281,CAPEX!$G$4:$G$1281,'0-25year'!$A47,CAPEX!$I$4:$I$1281,'0-25year'!F$1,CAPEX!$V$4:$V$1281,'0-25year'!B47)</f>
        <v>0</v>
      </c>
      <c r="G47" s="125">
        <f>SUMIFS(CAPEX!$AA$4:$AA$1281,CAPEX!$G$4:$G$1281,'0-25year'!$A47,CAPEX!$I$4:$I$1281,'0-25year'!G$1,CAPEX!$V$4:$V$1281,'0-25year'!B47)</f>
        <v>0</v>
      </c>
      <c r="H47" s="128">
        <f t="shared" si="1"/>
        <v>0</v>
      </c>
    </row>
    <row r="48" spans="1:8" x14ac:dyDescent="0.25">
      <c r="A48" s="84" t="s">
        <v>226</v>
      </c>
      <c r="B48" s="124">
        <v>2</v>
      </c>
      <c r="C48" s="125">
        <f>SUMIFS(CAPEX!$AA$4:$AA$1281,CAPEX!$G$4:$G$1281,'0-25year'!$A48,CAPEX!$I$4:$I$1281,'0-25year'!C$1,CAPEX!$V$4:$V$1281,'0-25year'!B48)</f>
        <v>0</v>
      </c>
      <c r="D48" s="125">
        <f>SUMIFS(CAPEX!$AA$4:$AA$1281,CAPEX!$G$4:$G$1281,'0-25year'!$A48,CAPEX!$I$4:$I$1281,'0-25year'!D$1,CAPEX!$V$4:$V$1281,'0-25year'!B48)</f>
        <v>0</v>
      </c>
      <c r="E48" s="125">
        <f>SUMIFS(CAPEX!$AA$4:$AA$1281,CAPEX!$G$4:$G$1281,'0-25year'!$A48,CAPEX!$I$4:$I$1281,'0-25year'!E$1,CAPEX!$V$4:$V$1281,'0-25year'!B48)</f>
        <v>0</v>
      </c>
      <c r="F48" s="125">
        <f>SUMIFS(CAPEX!$AA$4:$AA$1281,CAPEX!$G$4:$G$1281,'0-25year'!$A48,CAPEX!$I$4:$I$1281,'0-25year'!F$1,CAPEX!$V$4:$V$1281,'0-25year'!B48)</f>
        <v>0</v>
      </c>
      <c r="G48" s="125">
        <f>SUMIFS(CAPEX!$AA$4:$AA$1281,CAPEX!$G$4:$G$1281,'0-25year'!$A48,CAPEX!$I$4:$I$1281,'0-25year'!G$1,CAPEX!$V$4:$V$1281,'0-25year'!B48)</f>
        <v>0</v>
      </c>
      <c r="H48" s="128">
        <f t="shared" si="1"/>
        <v>0</v>
      </c>
    </row>
    <row r="49" spans="1:8" x14ac:dyDescent="0.25">
      <c r="A49" s="84" t="s">
        <v>256</v>
      </c>
      <c r="B49" s="124">
        <v>2</v>
      </c>
      <c r="C49" s="125">
        <f>SUMIFS(CAPEX!$AA$4:$AA$1281,CAPEX!$G$4:$G$1281,'0-25year'!$A49,CAPEX!$I$4:$I$1281,'0-25year'!C$1,CAPEX!$V$4:$V$1281,'0-25year'!B49)</f>
        <v>0</v>
      </c>
      <c r="D49" s="125">
        <f>SUMIFS(CAPEX!$AA$4:$AA$1281,CAPEX!$G$4:$G$1281,'0-25year'!$A49,CAPEX!$I$4:$I$1281,'0-25year'!D$1,CAPEX!$V$4:$V$1281,'0-25year'!B49)</f>
        <v>0</v>
      </c>
      <c r="E49" s="125">
        <f>SUMIFS(CAPEX!$AA$4:$AA$1281,CAPEX!$G$4:$G$1281,'0-25year'!$A49,CAPEX!$I$4:$I$1281,'0-25year'!E$1,CAPEX!$V$4:$V$1281,'0-25year'!B49)</f>
        <v>0</v>
      </c>
      <c r="F49" s="125">
        <f>SUMIFS(CAPEX!$AA$4:$AA$1281,CAPEX!$G$4:$G$1281,'0-25year'!$A49,CAPEX!$I$4:$I$1281,'0-25year'!F$1,CAPEX!$V$4:$V$1281,'0-25year'!B49)</f>
        <v>0</v>
      </c>
      <c r="G49" s="125">
        <f>SUMIFS(CAPEX!$AA$4:$AA$1281,CAPEX!$G$4:$G$1281,'0-25year'!$A49,CAPEX!$I$4:$I$1281,'0-25year'!G$1,CAPEX!$V$4:$V$1281,'0-25year'!B49)</f>
        <v>0</v>
      </c>
      <c r="H49" s="128">
        <f t="shared" si="1"/>
        <v>0</v>
      </c>
    </row>
    <row r="50" spans="1:8" x14ac:dyDescent="0.25">
      <c r="A50" s="84" t="s">
        <v>578</v>
      </c>
      <c r="B50" s="124">
        <v>2</v>
      </c>
      <c r="C50" s="125">
        <f>SUMIFS(CAPEX!$AA$4:$AA$1281,CAPEX!$G$4:$G$1281,'0-25year'!$A50,CAPEX!$I$4:$I$1281,'0-25year'!C$1,CAPEX!$V$4:$V$1281,'0-25year'!B50)</f>
        <v>0</v>
      </c>
      <c r="D50" s="125">
        <f>SUMIFS(CAPEX!$AA$4:$AA$1281,CAPEX!$G$4:$G$1281,'0-25year'!$A50,CAPEX!$I$4:$I$1281,'0-25year'!D$1,CAPEX!$V$4:$V$1281,'0-25year'!B50)</f>
        <v>0</v>
      </c>
      <c r="E50" s="125">
        <f>SUMIFS(CAPEX!$AA$4:$AA$1281,CAPEX!$G$4:$G$1281,'0-25year'!$A50,CAPEX!$I$4:$I$1281,'0-25year'!E$1,CAPEX!$V$4:$V$1281,'0-25year'!B50)</f>
        <v>0</v>
      </c>
      <c r="F50" s="125">
        <f>SUMIFS(CAPEX!$AA$4:$AA$1281,CAPEX!$G$4:$G$1281,'0-25year'!$A50,CAPEX!$I$4:$I$1281,'0-25year'!F$1,CAPEX!$V$4:$V$1281,'0-25year'!B50)</f>
        <v>0</v>
      </c>
      <c r="G50" s="125">
        <f>SUMIFS(CAPEX!$AA$4:$AA$1281,CAPEX!$G$4:$G$1281,'0-25year'!$A50,CAPEX!$I$4:$I$1281,'0-25year'!G$1,CAPEX!$V$4:$V$1281,'0-25year'!B50)</f>
        <v>0</v>
      </c>
      <c r="H50" s="128">
        <f t="shared" si="1"/>
        <v>0</v>
      </c>
    </row>
    <row r="51" spans="1:8" x14ac:dyDescent="0.25">
      <c r="A51" s="84" t="s">
        <v>403</v>
      </c>
      <c r="B51" s="124">
        <v>2</v>
      </c>
      <c r="C51" s="125">
        <f>SUMIFS(CAPEX!$AA$4:$AA$1281,CAPEX!$G$4:$G$1281,'0-25year'!$A51,CAPEX!$I$4:$I$1281,'0-25year'!C$1,CAPEX!$V$4:$V$1281,'0-25year'!B51)</f>
        <v>0</v>
      </c>
      <c r="D51" s="125">
        <f>SUMIFS(CAPEX!$AA$4:$AA$1281,CAPEX!$G$4:$G$1281,'0-25year'!$A51,CAPEX!$I$4:$I$1281,'0-25year'!D$1,CAPEX!$V$4:$V$1281,'0-25year'!B51)</f>
        <v>0</v>
      </c>
      <c r="E51" s="125">
        <f>SUMIFS(CAPEX!$AA$4:$AA$1281,CAPEX!$G$4:$G$1281,'0-25year'!$A51,CAPEX!$I$4:$I$1281,'0-25year'!E$1,CAPEX!$V$4:$V$1281,'0-25year'!B51)</f>
        <v>0</v>
      </c>
      <c r="F51" s="125">
        <f>SUMIFS(CAPEX!$AA$4:$AA$1281,CAPEX!$G$4:$G$1281,'0-25year'!$A51,CAPEX!$I$4:$I$1281,'0-25year'!F$1,CAPEX!$V$4:$V$1281,'0-25year'!B51)</f>
        <v>0</v>
      </c>
      <c r="G51" s="125">
        <f>SUMIFS(CAPEX!$AA$4:$AA$1281,CAPEX!$G$4:$G$1281,'0-25year'!$A51,CAPEX!$I$4:$I$1281,'0-25year'!G$1,CAPEX!$V$4:$V$1281,'0-25year'!B51)</f>
        <v>0</v>
      </c>
      <c r="H51" s="128">
        <f t="shared" si="1"/>
        <v>0</v>
      </c>
    </row>
    <row r="52" spans="1:8" x14ac:dyDescent="0.25">
      <c r="A52" s="84" t="s">
        <v>364</v>
      </c>
      <c r="B52" s="124">
        <v>2</v>
      </c>
      <c r="C52" s="125">
        <f>SUMIFS(CAPEX!$AA$4:$AA$1281,CAPEX!$G$4:$G$1281,'0-25year'!$A52,CAPEX!$I$4:$I$1281,'0-25year'!C$1,CAPEX!$V$4:$V$1281,'0-25year'!B52)</f>
        <v>110270</v>
      </c>
      <c r="D52" s="125">
        <f>SUMIFS(CAPEX!$AA$4:$AA$1281,CAPEX!$G$4:$G$1281,'0-25year'!$A52,CAPEX!$I$4:$I$1281,'0-25year'!D$1,CAPEX!$V$4:$V$1281,'0-25year'!B52)</f>
        <v>0</v>
      </c>
      <c r="E52" s="125">
        <f>SUMIFS(CAPEX!$AA$4:$AA$1281,CAPEX!$G$4:$G$1281,'0-25year'!$A52,CAPEX!$I$4:$I$1281,'0-25year'!E$1,CAPEX!$V$4:$V$1281,'0-25year'!B52)</f>
        <v>39480</v>
      </c>
      <c r="F52" s="125">
        <f>SUMIFS(CAPEX!$AA$4:$AA$1281,CAPEX!$G$4:$G$1281,'0-25year'!$A52,CAPEX!$I$4:$I$1281,'0-25year'!F$1,CAPEX!$V$4:$V$1281,'0-25year'!B52)</f>
        <v>0</v>
      </c>
      <c r="G52" s="125">
        <f>SUMIFS(CAPEX!$AA$4:$AA$1281,CAPEX!$G$4:$G$1281,'0-25year'!$A52,CAPEX!$I$4:$I$1281,'0-25year'!G$1,CAPEX!$V$4:$V$1281,'0-25year'!B52)</f>
        <v>34320</v>
      </c>
      <c r="H52" s="128">
        <f t="shared" si="1"/>
        <v>184070</v>
      </c>
    </row>
    <row r="53" spans="1:8" x14ac:dyDescent="0.25">
      <c r="A53" s="84" t="s">
        <v>239</v>
      </c>
      <c r="B53" s="124">
        <v>2</v>
      </c>
      <c r="C53" s="125">
        <f>SUMIFS(CAPEX!$AA$4:$AA$1281,CAPEX!$G$4:$G$1281,'0-25year'!$A53,CAPEX!$I$4:$I$1281,'0-25year'!C$1,CAPEX!$V$4:$V$1281,'0-25year'!B53)</f>
        <v>7090</v>
      </c>
      <c r="D53" s="125">
        <f>SUMIFS(CAPEX!$AA$4:$AA$1281,CAPEX!$G$4:$G$1281,'0-25year'!$A53,CAPEX!$I$4:$I$1281,'0-25year'!D$1,CAPEX!$V$4:$V$1281,'0-25year'!B53)</f>
        <v>0</v>
      </c>
      <c r="E53" s="125">
        <f>SUMIFS(CAPEX!$AA$4:$AA$1281,CAPEX!$G$4:$G$1281,'0-25year'!$A53,CAPEX!$I$4:$I$1281,'0-25year'!E$1,CAPEX!$V$4:$V$1281,'0-25year'!B53)</f>
        <v>0</v>
      </c>
      <c r="F53" s="125">
        <f>SUMIFS(CAPEX!$AA$4:$AA$1281,CAPEX!$G$4:$G$1281,'0-25year'!$A53,CAPEX!$I$4:$I$1281,'0-25year'!F$1,CAPEX!$V$4:$V$1281,'0-25year'!B53)</f>
        <v>0</v>
      </c>
      <c r="G53" s="125">
        <f>SUMIFS(CAPEX!$AA$4:$AA$1281,CAPEX!$G$4:$G$1281,'0-25year'!$A53,CAPEX!$I$4:$I$1281,'0-25year'!G$1,CAPEX!$V$4:$V$1281,'0-25year'!B53)</f>
        <v>3440</v>
      </c>
      <c r="H53" s="128">
        <f t="shared" si="1"/>
        <v>10530</v>
      </c>
    </row>
    <row r="54" spans="1:8" x14ac:dyDescent="0.25">
      <c r="A54" s="84" t="s">
        <v>243</v>
      </c>
      <c r="B54" s="124">
        <v>2</v>
      </c>
      <c r="C54" s="125">
        <f>SUMIFS(CAPEX!$AA$4:$AA$1281,CAPEX!$G$4:$G$1281,'0-25year'!$A54,CAPEX!$I$4:$I$1281,'0-25year'!C$1,CAPEX!$V$4:$V$1281,'0-25year'!B54)</f>
        <v>7800</v>
      </c>
      <c r="D54" s="125">
        <f>SUMIFS(CAPEX!$AA$4:$AA$1281,CAPEX!$G$4:$G$1281,'0-25year'!$A54,CAPEX!$I$4:$I$1281,'0-25year'!D$1,CAPEX!$V$4:$V$1281,'0-25year'!B54)</f>
        <v>0</v>
      </c>
      <c r="E54" s="125">
        <f>SUMIFS(CAPEX!$AA$4:$AA$1281,CAPEX!$G$4:$G$1281,'0-25year'!$A54,CAPEX!$I$4:$I$1281,'0-25year'!E$1,CAPEX!$V$4:$V$1281,'0-25year'!B54)</f>
        <v>0</v>
      </c>
      <c r="F54" s="125">
        <f>SUMIFS(CAPEX!$AA$4:$AA$1281,CAPEX!$G$4:$G$1281,'0-25year'!$A54,CAPEX!$I$4:$I$1281,'0-25year'!F$1,CAPEX!$V$4:$V$1281,'0-25year'!B54)</f>
        <v>0</v>
      </c>
      <c r="G54" s="125">
        <f>SUMIFS(CAPEX!$AA$4:$AA$1281,CAPEX!$G$4:$G$1281,'0-25year'!$A54,CAPEX!$I$4:$I$1281,'0-25year'!G$1,CAPEX!$V$4:$V$1281,'0-25year'!B54)</f>
        <v>3780</v>
      </c>
      <c r="H54" s="128">
        <f t="shared" si="1"/>
        <v>11580</v>
      </c>
    </row>
    <row r="55" spans="1:8" x14ac:dyDescent="0.25">
      <c r="A55" s="127" t="s">
        <v>246</v>
      </c>
      <c r="B55" s="124">
        <v>2</v>
      </c>
      <c r="C55" s="125">
        <f>SUMIFS(CAPEX!$AA$4:$AA$1281,CAPEX!$G$4:$G$1281,'0-25year'!$A55,CAPEX!$I$4:$I$1281,'0-25year'!C$1,CAPEX!$V$4:$V$1281,'0-25year'!B55)</f>
        <v>4290</v>
      </c>
      <c r="D55" s="125">
        <f>SUMIFS(CAPEX!$AA$4:$AA$1281,CAPEX!$G$4:$G$1281,'0-25year'!$A55,CAPEX!$I$4:$I$1281,'0-25year'!D$1,CAPEX!$V$4:$V$1281,'0-25year'!B55)</f>
        <v>0</v>
      </c>
      <c r="E55" s="125">
        <f>SUMIFS(CAPEX!$AA$4:$AA$1281,CAPEX!$G$4:$G$1281,'0-25year'!$A55,CAPEX!$I$4:$I$1281,'0-25year'!E$1,CAPEX!$V$4:$V$1281,'0-25year'!B55)</f>
        <v>0</v>
      </c>
      <c r="F55" s="125">
        <f>SUMIFS(CAPEX!$AA$4:$AA$1281,CAPEX!$G$4:$G$1281,'0-25year'!$A55,CAPEX!$I$4:$I$1281,'0-25year'!F$1,CAPEX!$V$4:$V$1281,'0-25year'!B55)</f>
        <v>0</v>
      </c>
      <c r="G55" s="125">
        <f>SUMIFS(CAPEX!$AA$4:$AA$1281,CAPEX!$G$4:$G$1281,'0-25year'!$A55,CAPEX!$I$4:$I$1281,'0-25year'!G$1,CAPEX!$V$4:$V$1281,'0-25year'!B55)</f>
        <v>2080</v>
      </c>
      <c r="H55" s="128">
        <f t="shared" si="1"/>
        <v>6370</v>
      </c>
    </row>
    <row r="56" spans="1:8" x14ac:dyDescent="0.25">
      <c r="A56" s="124" t="s">
        <v>281</v>
      </c>
      <c r="B56" s="124">
        <v>3</v>
      </c>
      <c r="C56" s="125">
        <f>SUMIFS(CAPEX!$AA$4:$AA$1281,CAPEX!$G$4:$G$1281,'0-25year'!$A56,CAPEX!$I$4:$I$1281,'0-25year'!C$1,CAPEX!$V$4:$V$1281,'0-25year'!B56)</f>
        <v>0</v>
      </c>
      <c r="D56" s="125">
        <f>SUMIFS(CAPEX!$AA$4:$AA$1281,CAPEX!$G$4:$G$1281,'0-25year'!$A56,CAPEX!$I$4:$I$1281,'0-25year'!D$1,CAPEX!$V$4:$V$1281,'0-25year'!B56)</f>
        <v>0</v>
      </c>
      <c r="E56" s="125">
        <f>SUMIFS(CAPEX!$AA$4:$AA$1281,CAPEX!$G$4:$G$1281,'0-25year'!$A56,CAPEX!$I$4:$I$1281,'0-25year'!E$1,CAPEX!$V$4:$V$1281,'0-25year'!B56)</f>
        <v>0</v>
      </c>
      <c r="F56" s="125">
        <f>SUMIFS(CAPEX!$AA$4:$AA$1281,CAPEX!$G$4:$G$1281,'0-25year'!$A56,CAPEX!$I$4:$I$1281,'0-25year'!F$1,CAPEX!$V$4:$V$1281,'0-25year'!B56)</f>
        <v>0</v>
      </c>
      <c r="G56" s="125">
        <f>SUMIFS(CAPEX!$AA$4:$AA$1281,CAPEX!$G$4:$G$1281,'0-25year'!$A56,CAPEX!$I$4:$I$1281,'0-25year'!G$1,CAPEX!$V$4:$V$1281,'0-25year'!B56)</f>
        <v>0</v>
      </c>
      <c r="H56" s="128">
        <f t="shared" ref="H56:H73" si="2">SUM(C56:G56)</f>
        <v>0</v>
      </c>
    </row>
    <row r="57" spans="1:8" x14ac:dyDescent="0.25">
      <c r="A57" s="84" t="s">
        <v>488</v>
      </c>
      <c r="B57" s="124">
        <v>3</v>
      </c>
      <c r="C57" s="125">
        <f>SUMIFS(CAPEX!$AA$4:$AA$1281,CAPEX!$G$4:$G$1281,'0-25year'!$A57,CAPEX!$I$4:$I$1281,'0-25year'!C$1,CAPEX!$V$4:$V$1281,'0-25year'!B57)</f>
        <v>0</v>
      </c>
      <c r="D57" s="125">
        <f>SUMIFS(CAPEX!$AA$4:$AA$1281,CAPEX!$G$4:$G$1281,'0-25year'!$A57,CAPEX!$I$4:$I$1281,'0-25year'!D$1,CAPEX!$V$4:$V$1281,'0-25year'!B57)</f>
        <v>0</v>
      </c>
      <c r="E57" s="125">
        <f>SUMIFS(CAPEX!$AA$4:$AA$1281,CAPEX!$G$4:$G$1281,'0-25year'!$A57,CAPEX!$I$4:$I$1281,'0-25year'!E$1,CAPEX!$V$4:$V$1281,'0-25year'!B57)</f>
        <v>0</v>
      </c>
      <c r="F57" s="125">
        <f>SUMIFS(CAPEX!$AA$4:$AA$1281,CAPEX!$G$4:$G$1281,'0-25year'!$A57,CAPEX!$I$4:$I$1281,'0-25year'!F$1,CAPEX!$V$4:$V$1281,'0-25year'!B57)</f>
        <v>0</v>
      </c>
      <c r="G57" s="125">
        <f>SUMIFS(CAPEX!$AA$4:$AA$1281,CAPEX!$G$4:$G$1281,'0-25year'!$A57,CAPEX!$I$4:$I$1281,'0-25year'!G$1,CAPEX!$V$4:$V$1281,'0-25year'!B57)</f>
        <v>0</v>
      </c>
      <c r="H57" s="128">
        <f t="shared" si="2"/>
        <v>0</v>
      </c>
    </row>
    <row r="58" spans="1:8" x14ac:dyDescent="0.25">
      <c r="A58" s="84" t="s">
        <v>217</v>
      </c>
      <c r="B58" s="124">
        <v>3</v>
      </c>
      <c r="C58" s="125">
        <f>SUMIFS(CAPEX!$AA$4:$AA$1281,CAPEX!$G$4:$G$1281,'0-25year'!$A58,CAPEX!$I$4:$I$1281,'0-25year'!C$1,CAPEX!$V$4:$V$1281,'0-25year'!B58)</f>
        <v>0</v>
      </c>
      <c r="D58" s="125">
        <f>SUMIFS(CAPEX!$AA$4:$AA$1281,CAPEX!$G$4:$G$1281,'0-25year'!$A58,CAPEX!$I$4:$I$1281,'0-25year'!D$1,CAPEX!$V$4:$V$1281,'0-25year'!B58)</f>
        <v>0</v>
      </c>
      <c r="E58" s="125">
        <f>SUMIFS(CAPEX!$AA$4:$AA$1281,CAPEX!$G$4:$G$1281,'0-25year'!$A58,CAPEX!$I$4:$I$1281,'0-25year'!E$1,CAPEX!$V$4:$V$1281,'0-25year'!B58)</f>
        <v>0</v>
      </c>
      <c r="F58" s="125">
        <f>SUMIFS(CAPEX!$AA$4:$AA$1281,CAPEX!$G$4:$G$1281,'0-25year'!$A58,CAPEX!$I$4:$I$1281,'0-25year'!F$1,CAPEX!$V$4:$V$1281,'0-25year'!B58)</f>
        <v>0</v>
      </c>
      <c r="G58" s="125">
        <f>SUMIFS(CAPEX!$AA$4:$AA$1281,CAPEX!$G$4:$G$1281,'0-25year'!$A58,CAPEX!$I$4:$I$1281,'0-25year'!G$1,CAPEX!$V$4:$V$1281,'0-25year'!B58)</f>
        <v>0</v>
      </c>
      <c r="H58" s="128">
        <f t="shared" si="2"/>
        <v>0</v>
      </c>
    </row>
    <row r="59" spans="1:8" x14ac:dyDescent="0.25">
      <c r="A59" s="84" t="s">
        <v>469</v>
      </c>
      <c r="B59" s="124">
        <v>3</v>
      </c>
      <c r="C59" s="125">
        <f>SUMIFS(CAPEX!$AA$4:$AA$1281,CAPEX!$G$4:$G$1281,'0-25year'!$A59,CAPEX!$I$4:$I$1281,'0-25year'!C$1,CAPEX!$V$4:$V$1281,'0-25year'!B59)</f>
        <v>0</v>
      </c>
      <c r="D59" s="125">
        <f>SUMIFS(CAPEX!$AA$4:$AA$1281,CAPEX!$G$4:$G$1281,'0-25year'!$A59,CAPEX!$I$4:$I$1281,'0-25year'!D$1,CAPEX!$V$4:$V$1281,'0-25year'!B59)</f>
        <v>0</v>
      </c>
      <c r="E59" s="125">
        <f>SUMIFS(CAPEX!$AA$4:$AA$1281,CAPEX!$G$4:$G$1281,'0-25year'!$A59,CAPEX!$I$4:$I$1281,'0-25year'!E$1,CAPEX!$V$4:$V$1281,'0-25year'!B59)</f>
        <v>0</v>
      </c>
      <c r="F59" s="125">
        <f>SUMIFS(CAPEX!$AA$4:$AA$1281,CAPEX!$G$4:$G$1281,'0-25year'!$A59,CAPEX!$I$4:$I$1281,'0-25year'!F$1,CAPEX!$V$4:$V$1281,'0-25year'!B59)</f>
        <v>0</v>
      </c>
      <c r="G59" s="125">
        <f>SUMIFS(CAPEX!$AA$4:$AA$1281,CAPEX!$G$4:$G$1281,'0-25year'!$A59,CAPEX!$I$4:$I$1281,'0-25year'!G$1,CAPEX!$V$4:$V$1281,'0-25year'!B59)</f>
        <v>0</v>
      </c>
      <c r="H59" s="128">
        <f t="shared" si="2"/>
        <v>0</v>
      </c>
    </row>
    <row r="60" spans="1:8" x14ac:dyDescent="0.25">
      <c r="A60" s="84" t="s">
        <v>265</v>
      </c>
      <c r="B60" s="124">
        <v>3</v>
      </c>
      <c r="C60" s="125">
        <f>SUMIFS(CAPEX!$AA$4:$AA$1281,CAPEX!$G$4:$G$1281,'0-25year'!$A60,CAPEX!$I$4:$I$1281,'0-25year'!C$1,CAPEX!$V$4:$V$1281,'0-25year'!B60)</f>
        <v>0</v>
      </c>
      <c r="D60" s="125">
        <f>SUMIFS(CAPEX!$AA$4:$AA$1281,CAPEX!$G$4:$G$1281,'0-25year'!$A60,CAPEX!$I$4:$I$1281,'0-25year'!D$1,CAPEX!$V$4:$V$1281,'0-25year'!B60)</f>
        <v>0</v>
      </c>
      <c r="E60" s="125">
        <f>SUMIFS(CAPEX!$AA$4:$AA$1281,CAPEX!$G$4:$G$1281,'0-25year'!$A60,CAPEX!$I$4:$I$1281,'0-25year'!E$1,CAPEX!$V$4:$V$1281,'0-25year'!B60)</f>
        <v>0</v>
      </c>
      <c r="F60" s="125">
        <f>SUMIFS(CAPEX!$AA$4:$AA$1281,CAPEX!$G$4:$G$1281,'0-25year'!$A60,CAPEX!$I$4:$I$1281,'0-25year'!F$1,CAPEX!$V$4:$V$1281,'0-25year'!B60)</f>
        <v>0</v>
      </c>
      <c r="G60" s="125">
        <f>SUMIFS(CAPEX!$AA$4:$AA$1281,CAPEX!$G$4:$G$1281,'0-25year'!$A60,CAPEX!$I$4:$I$1281,'0-25year'!G$1,CAPEX!$V$4:$V$1281,'0-25year'!B60)</f>
        <v>0</v>
      </c>
      <c r="H60" s="128">
        <f t="shared" si="2"/>
        <v>0</v>
      </c>
    </row>
    <row r="61" spans="1:8" x14ac:dyDescent="0.25">
      <c r="A61" s="84" t="s">
        <v>211</v>
      </c>
      <c r="B61" s="124">
        <v>3</v>
      </c>
      <c r="C61" s="125">
        <f>SUMIFS(CAPEX!$AA$4:$AA$1281,CAPEX!$G$4:$G$1281,'0-25year'!$A61,CAPEX!$I$4:$I$1281,'0-25year'!C$1,CAPEX!$V$4:$V$1281,'0-25year'!B61)</f>
        <v>0</v>
      </c>
      <c r="D61" s="125">
        <f>SUMIFS(CAPEX!$AA$4:$AA$1281,CAPEX!$G$4:$G$1281,'0-25year'!$A61,CAPEX!$I$4:$I$1281,'0-25year'!D$1,CAPEX!$V$4:$V$1281,'0-25year'!B61)</f>
        <v>0</v>
      </c>
      <c r="E61" s="125">
        <f>SUMIFS(CAPEX!$AA$4:$AA$1281,CAPEX!$G$4:$G$1281,'0-25year'!$A61,CAPEX!$I$4:$I$1281,'0-25year'!E$1,CAPEX!$V$4:$V$1281,'0-25year'!B61)</f>
        <v>0</v>
      </c>
      <c r="F61" s="125">
        <f>SUMIFS(CAPEX!$AA$4:$AA$1281,CAPEX!$G$4:$G$1281,'0-25year'!$A61,CAPEX!$I$4:$I$1281,'0-25year'!F$1,CAPEX!$V$4:$V$1281,'0-25year'!B61)</f>
        <v>0</v>
      </c>
      <c r="G61" s="125">
        <f>SUMIFS(CAPEX!$AA$4:$AA$1281,CAPEX!$G$4:$G$1281,'0-25year'!$A61,CAPEX!$I$4:$I$1281,'0-25year'!G$1,CAPEX!$V$4:$V$1281,'0-25year'!B61)</f>
        <v>0</v>
      </c>
      <c r="H61" s="128">
        <f t="shared" si="2"/>
        <v>0</v>
      </c>
    </row>
    <row r="62" spans="1:8" x14ac:dyDescent="0.25">
      <c r="A62" s="84" t="s">
        <v>195</v>
      </c>
      <c r="B62" s="124">
        <v>3</v>
      </c>
      <c r="C62" s="125">
        <f>SUMIFS(CAPEX!$AA$4:$AA$1281,CAPEX!$G$4:$G$1281,'0-25year'!$A62,CAPEX!$I$4:$I$1281,'0-25year'!C$1,CAPEX!$V$4:$V$1281,'0-25year'!B62)</f>
        <v>0</v>
      </c>
      <c r="D62" s="125">
        <f>SUMIFS(CAPEX!$AA$4:$AA$1281,CAPEX!$G$4:$G$1281,'0-25year'!$A62,CAPEX!$I$4:$I$1281,'0-25year'!D$1,CAPEX!$V$4:$V$1281,'0-25year'!B62)</f>
        <v>25020</v>
      </c>
      <c r="E62" s="125">
        <f>SUMIFS(CAPEX!$AA$4:$AA$1281,CAPEX!$G$4:$G$1281,'0-25year'!$A62,CAPEX!$I$4:$I$1281,'0-25year'!E$1,CAPEX!$V$4:$V$1281,'0-25year'!B62)</f>
        <v>12700</v>
      </c>
      <c r="F62" s="125">
        <f>SUMIFS(CAPEX!$AA$4:$AA$1281,CAPEX!$G$4:$G$1281,'0-25year'!$A62,CAPEX!$I$4:$I$1281,'0-25year'!F$1,CAPEX!$V$4:$V$1281,'0-25year'!B62)</f>
        <v>0</v>
      </c>
      <c r="G62" s="125">
        <f>SUMIFS(CAPEX!$AA$4:$AA$1281,CAPEX!$G$4:$G$1281,'0-25year'!$A62,CAPEX!$I$4:$I$1281,'0-25year'!G$1,CAPEX!$V$4:$V$1281,'0-25year'!B62)</f>
        <v>0</v>
      </c>
      <c r="H62" s="128">
        <f t="shared" si="2"/>
        <v>37720</v>
      </c>
    </row>
    <row r="63" spans="1:8" x14ac:dyDescent="0.25">
      <c r="A63" s="84" t="s">
        <v>313</v>
      </c>
      <c r="B63" s="124">
        <v>3</v>
      </c>
      <c r="C63" s="125">
        <f>SUMIFS(CAPEX!$AA$4:$AA$1281,CAPEX!$G$4:$G$1281,'0-25year'!$A63,CAPEX!$I$4:$I$1281,'0-25year'!C$1,CAPEX!$V$4:$V$1281,'0-25year'!B63)</f>
        <v>0</v>
      </c>
      <c r="D63" s="125">
        <f>SUMIFS(CAPEX!$AA$4:$AA$1281,CAPEX!$G$4:$G$1281,'0-25year'!$A63,CAPEX!$I$4:$I$1281,'0-25year'!D$1,CAPEX!$V$4:$V$1281,'0-25year'!B63)</f>
        <v>0</v>
      </c>
      <c r="E63" s="125">
        <f>SUMIFS(CAPEX!$AA$4:$AA$1281,CAPEX!$G$4:$G$1281,'0-25year'!$A63,CAPEX!$I$4:$I$1281,'0-25year'!E$1,CAPEX!$V$4:$V$1281,'0-25year'!B63)</f>
        <v>0</v>
      </c>
      <c r="F63" s="125">
        <f>SUMIFS(CAPEX!$AA$4:$AA$1281,CAPEX!$G$4:$G$1281,'0-25year'!$A63,CAPEX!$I$4:$I$1281,'0-25year'!F$1,CAPEX!$V$4:$V$1281,'0-25year'!B63)</f>
        <v>0</v>
      </c>
      <c r="G63" s="125">
        <f>SUMIFS(CAPEX!$AA$4:$AA$1281,CAPEX!$G$4:$G$1281,'0-25year'!$A63,CAPEX!$I$4:$I$1281,'0-25year'!G$1,CAPEX!$V$4:$V$1281,'0-25year'!B63)</f>
        <v>0</v>
      </c>
      <c r="H63" s="128">
        <f t="shared" si="2"/>
        <v>0</v>
      </c>
    </row>
    <row r="64" spans="1:8" x14ac:dyDescent="0.25">
      <c r="A64" s="84" t="s">
        <v>697</v>
      </c>
      <c r="B64" s="124">
        <v>3</v>
      </c>
      <c r="C64" s="125">
        <f>SUMIFS(CAPEX!$AA$4:$AA$1281,CAPEX!$G$4:$G$1281,'0-25year'!$A64,CAPEX!$I$4:$I$1281,'0-25year'!C$1,CAPEX!$V$4:$V$1281,'0-25year'!B64)</f>
        <v>0</v>
      </c>
      <c r="D64" s="125">
        <f>SUMIFS(CAPEX!$AA$4:$AA$1281,CAPEX!$G$4:$G$1281,'0-25year'!$A64,CAPEX!$I$4:$I$1281,'0-25year'!D$1,CAPEX!$V$4:$V$1281,'0-25year'!B64)</f>
        <v>0</v>
      </c>
      <c r="E64" s="125">
        <f>SUMIFS(CAPEX!$AA$4:$AA$1281,CAPEX!$G$4:$G$1281,'0-25year'!$A64,CAPEX!$I$4:$I$1281,'0-25year'!E$1,CAPEX!$V$4:$V$1281,'0-25year'!B64)</f>
        <v>0</v>
      </c>
      <c r="F64" s="125">
        <f>SUMIFS(CAPEX!$AA$4:$AA$1281,CAPEX!$G$4:$G$1281,'0-25year'!$A64,CAPEX!$I$4:$I$1281,'0-25year'!F$1,CAPEX!$V$4:$V$1281,'0-25year'!B64)</f>
        <v>0</v>
      </c>
      <c r="G64" s="125">
        <f>SUMIFS(CAPEX!$AA$4:$AA$1281,CAPEX!$G$4:$G$1281,'0-25year'!$A64,CAPEX!$I$4:$I$1281,'0-25year'!G$1,CAPEX!$V$4:$V$1281,'0-25year'!B64)</f>
        <v>0</v>
      </c>
      <c r="H64" s="128">
        <f t="shared" si="2"/>
        <v>0</v>
      </c>
    </row>
    <row r="65" spans="1:8" x14ac:dyDescent="0.25">
      <c r="A65" s="84" t="s">
        <v>228</v>
      </c>
      <c r="B65" s="124">
        <v>3</v>
      </c>
      <c r="C65" s="125">
        <f>SUMIFS(CAPEX!$AA$4:$AA$1281,CAPEX!$G$4:$G$1281,'0-25year'!$A65,CAPEX!$I$4:$I$1281,'0-25year'!C$1,CAPEX!$V$4:$V$1281,'0-25year'!B65)</f>
        <v>30330</v>
      </c>
      <c r="D65" s="125">
        <f>SUMIFS(CAPEX!$AA$4:$AA$1281,CAPEX!$G$4:$G$1281,'0-25year'!$A65,CAPEX!$I$4:$I$1281,'0-25year'!D$1,CAPEX!$V$4:$V$1281,'0-25year'!B65)</f>
        <v>0</v>
      </c>
      <c r="E65" s="125">
        <f>SUMIFS(CAPEX!$AA$4:$AA$1281,CAPEX!$G$4:$G$1281,'0-25year'!$A65,CAPEX!$I$4:$I$1281,'0-25year'!E$1,CAPEX!$V$4:$V$1281,'0-25year'!B65)</f>
        <v>0</v>
      </c>
      <c r="F65" s="125">
        <f>SUMIFS(CAPEX!$AA$4:$AA$1281,CAPEX!$G$4:$G$1281,'0-25year'!$A65,CAPEX!$I$4:$I$1281,'0-25year'!F$1,CAPEX!$V$4:$V$1281,'0-25year'!B65)</f>
        <v>0</v>
      </c>
      <c r="G65" s="125">
        <f>SUMIFS(CAPEX!$AA$4:$AA$1281,CAPEX!$G$4:$G$1281,'0-25year'!$A65,CAPEX!$I$4:$I$1281,'0-25year'!G$1,CAPEX!$V$4:$V$1281,'0-25year'!B65)</f>
        <v>0</v>
      </c>
      <c r="H65" s="128">
        <f t="shared" si="2"/>
        <v>30330</v>
      </c>
    </row>
    <row r="66" spans="1:8" x14ac:dyDescent="0.25">
      <c r="A66" s="84" t="s">
        <v>226</v>
      </c>
      <c r="B66" s="124">
        <v>3</v>
      </c>
      <c r="C66" s="125">
        <f>SUMIFS(CAPEX!$AA$4:$AA$1281,CAPEX!$G$4:$G$1281,'0-25year'!$A66,CAPEX!$I$4:$I$1281,'0-25year'!C$1,CAPEX!$V$4:$V$1281,'0-25year'!B66)</f>
        <v>0</v>
      </c>
      <c r="D66" s="125">
        <f>SUMIFS(CAPEX!$AA$4:$AA$1281,CAPEX!$G$4:$G$1281,'0-25year'!$A66,CAPEX!$I$4:$I$1281,'0-25year'!D$1,CAPEX!$V$4:$V$1281,'0-25year'!B66)</f>
        <v>0</v>
      </c>
      <c r="E66" s="125">
        <f>SUMIFS(CAPEX!$AA$4:$AA$1281,CAPEX!$G$4:$G$1281,'0-25year'!$A66,CAPEX!$I$4:$I$1281,'0-25year'!E$1,CAPEX!$V$4:$V$1281,'0-25year'!B66)</f>
        <v>0</v>
      </c>
      <c r="F66" s="125">
        <f>SUMIFS(CAPEX!$AA$4:$AA$1281,CAPEX!$G$4:$G$1281,'0-25year'!$A66,CAPEX!$I$4:$I$1281,'0-25year'!F$1,CAPEX!$V$4:$V$1281,'0-25year'!B66)</f>
        <v>0</v>
      </c>
      <c r="G66" s="125">
        <f>SUMIFS(CAPEX!$AA$4:$AA$1281,CAPEX!$G$4:$G$1281,'0-25year'!$A66,CAPEX!$I$4:$I$1281,'0-25year'!G$1,CAPEX!$V$4:$V$1281,'0-25year'!B66)</f>
        <v>0</v>
      </c>
      <c r="H66" s="128">
        <f t="shared" si="2"/>
        <v>0</v>
      </c>
    </row>
    <row r="67" spans="1:8" x14ac:dyDescent="0.25">
      <c r="A67" s="84" t="s">
        <v>256</v>
      </c>
      <c r="B67" s="124">
        <v>3</v>
      </c>
      <c r="C67" s="125">
        <f>SUMIFS(CAPEX!$AA$4:$AA$1281,CAPEX!$G$4:$G$1281,'0-25year'!$A67,CAPEX!$I$4:$I$1281,'0-25year'!C$1,CAPEX!$V$4:$V$1281,'0-25year'!B67)</f>
        <v>0</v>
      </c>
      <c r="D67" s="125">
        <f>SUMIFS(CAPEX!$AA$4:$AA$1281,CAPEX!$G$4:$G$1281,'0-25year'!$A67,CAPEX!$I$4:$I$1281,'0-25year'!D$1,CAPEX!$V$4:$V$1281,'0-25year'!B67)</f>
        <v>0</v>
      </c>
      <c r="E67" s="125">
        <f>SUMIFS(CAPEX!$AA$4:$AA$1281,CAPEX!$G$4:$G$1281,'0-25year'!$A67,CAPEX!$I$4:$I$1281,'0-25year'!E$1,CAPEX!$V$4:$V$1281,'0-25year'!B67)</f>
        <v>0</v>
      </c>
      <c r="F67" s="125">
        <f>SUMIFS(CAPEX!$AA$4:$AA$1281,CAPEX!$G$4:$G$1281,'0-25year'!$A67,CAPEX!$I$4:$I$1281,'0-25year'!F$1,CAPEX!$V$4:$V$1281,'0-25year'!B67)</f>
        <v>0</v>
      </c>
      <c r="G67" s="125">
        <f>SUMIFS(CAPEX!$AA$4:$AA$1281,CAPEX!$G$4:$G$1281,'0-25year'!$A67,CAPEX!$I$4:$I$1281,'0-25year'!G$1,CAPEX!$V$4:$V$1281,'0-25year'!B67)</f>
        <v>0</v>
      </c>
      <c r="H67" s="128">
        <f t="shared" si="2"/>
        <v>0</v>
      </c>
    </row>
    <row r="68" spans="1:8" x14ac:dyDescent="0.25">
      <c r="A68" s="84" t="s">
        <v>578</v>
      </c>
      <c r="B68" s="124">
        <v>3</v>
      </c>
      <c r="C68" s="125">
        <f>SUMIFS(CAPEX!$AA$4:$AA$1281,CAPEX!$G$4:$G$1281,'0-25year'!$A68,CAPEX!$I$4:$I$1281,'0-25year'!C$1,CAPEX!$V$4:$V$1281,'0-25year'!B68)</f>
        <v>0</v>
      </c>
      <c r="D68" s="125">
        <f>SUMIFS(CAPEX!$AA$4:$AA$1281,CAPEX!$G$4:$G$1281,'0-25year'!$A68,CAPEX!$I$4:$I$1281,'0-25year'!D$1,CAPEX!$V$4:$V$1281,'0-25year'!B68)</f>
        <v>0</v>
      </c>
      <c r="E68" s="125">
        <f>SUMIFS(CAPEX!$AA$4:$AA$1281,CAPEX!$G$4:$G$1281,'0-25year'!$A68,CAPEX!$I$4:$I$1281,'0-25year'!E$1,CAPEX!$V$4:$V$1281,'0-25year'!B68)</f>
        <v>0</v>
      </c>
      <c r="F68" s="125">
        <f>SUMIFS(CAPEX!$AA$4:$AA$1281,CAPEX!$G$4:$G$1281,'0-25year'!$A68,CAPEX!$I$4:$I$1281,'0-25year'!F$1,CAPEX!$V$4:$V$1281,'0-25year'!B68)</f>
        <v>0</v>
      </c>
      <c r="G68" s="125">
        <f>SUMIFS(CAPEX!$AA$4:$AA$1281,CAPEX!$G$4:$G$1281,'0-25year'!$A68,CAPEX!$I$4:$I$1281,'0-25year'!G$1,CAPEX!$V$4:$V$1281,'0-25year'!B68)</f>
        <v>0</v>
      </c>
      <c r="H68" s="128">
        <f t="shared" si="2"/>
        <v>0</v>
      </c>
    </row>
    <row r="69" spans="1:8" x14ac:dyDescent="0.25">
      <c r="A69" s="84" t="s">
        <v>403</v>
      </c>
      <c r="B69" s="124">
        <v>3</v>
      </c>
      <c r="C69" s="125">
        <f>SUMIFS(CAPEX!$AA$4:$AA$1281,CAPEX!$G$4:$G$1281,'0-25year'!$A69,CAPEX!$I$4:$I$1281,'0-25year'!C$1,CAPEX!$V$4:$V$1281,'0-25year'!B69)</f>
        <v>0</v>
      </c>
      <c r="D69" s="125">
        <f>SUMIFS(CAPEX!$AA$4:$AA$1281,CAPEX!$G$4:$G$1281,'0-25year'!$A69,CAPEX!$I$4:$I$1281,'0-25year'!D$1,CAPEX!$V$4:$V$1281,'0-25year'!B69)</f>
        <v>0</v>
      </c>
      <c r="E69" s="125">
        <f>SUMIFS(CAPEX!$AA$4:$AA$1281,CAPEX!$G$4:$G$1281,'0-25year'!$A69,CAPEX!$I$4:$I$1281,'0-25year'!E$1,CAPEX!$V$4:$V$1281,'0-25year'!B69)</f>
        <v>0</v>
      </c>
      <c r="F69" s="125">
        <f>SUMIFS(CAPEX!$AA$4:$AA$1281,CAPEX!$G$4:$G$1281,'0-25year'!$A69,CAPEX!$I$4:$I$1281,'0-25year'!F$1,CAPEX!$V$4:$V$1281,'0-25year'!B69)</f>
        <v>0</v>
      </c>
      <c r="G69" s="125">
        <f>SUMIFS(CAPEX!$AA$4:$AA$1281,CAPEX!$G$4:$G$1281,'0-25year'!$A69,CAPEX!$I$4:$I$1281,'0-25year'!G$1,CAPEX!$V$4:$V$1281,'0-25year'!B69)</f>
        <v>0</v>
      </c>
      <c r="H69" s="128">
        <f t="shared" si="2"/>
        <v>0</v>
      </c>
    </row>
    <row r="70" spans="1:8" x14ac:dyDescent="0.25">
      <c r="A70" s="84" t="s">
        <v>364</v>
      </c>
      <c r="B70" s="124">
        <v>3</v>
      </c>
      <c r="C70" s="125">
        <f>SUMIFS(CAPEX!$AA$4:$AA$1281,CAPEX!$G$4:$G$1281,'0-25year'!$A70,CAPEX!$I$4:$I$1281,'0-25year'!C$1,CAPEX!$V$4:$V$1281,'0-25year'!B70)</f>
        <v>28680</v>
      </c>
      <c r="D70" s="125">
        <f>SUMIFS(CAPEX!$AA$4:$AA$1281,CAPEX!$G$4:$G$1281,'0-25year'!$A70,CAPEX!$I$4:$I$1281,'0-25year'!D$1,CAPEX!$V$4:$V$1281,'0-25year'!B70)</f>
        <v>0</v>
      </c>
      <c r="E70" s="125">
        <f>SUMIFS(CAPEX!$AA$4:$AA$1281,CAPEX!$G$4:$G$1281,'0-25year'!$A70,CAPEX!$I$4:$I$1281,'0-25year'!E$1,CAPEX!$V$4:$V$1281,'0-25year'!B70)</f>
        <v>0</v>
      </c>
      <c r="F70" s="125">
        <f>SUMIFS(CAPEX!$AA$4:$AA$1281,CAPEX!$G$4:$G$1281,'0-25year'!$A70,CAPEX!$I$4:$I$1281,'0-25year'!F$1,CAPEX!$V$4:$V$1281,'0-25year'!B70)</f>
        <v>0</v>
      </c>
      <c r="G70" s="125">
        <f>SUMIFS(CAPEX!$AA$4:$AA$1281,CAPEX!$G$4:$G$1281,'0-25year'!$A70,CAPEX!$I$4:$I$1281,'0-25year'!G$1,CAPEX!$V$4:$V$1281,'0-25year'!B70)</f>
        <v>0</v>
      </c>
      <c r="H70" s="128">
        <f t="shared" si="2"/>
        <v>28680</v>
      </c>
    </row>
    <row r="71" spans="1:8" x14ac:dyDescent="0.25">
      <c r="A71" s="84" t="s">
        <v>239</v>
      </c>
      <c r="B71" s="124">
        <v>3</v>
      </c>
      <c r="C71" s="125">
        <f>SUMIFS(CAPEX!$AA$4:$AA$1281,CAPEX!$G$4:$G$1281,'0-25year'!$A71,CAPEX!$I$4:$I$1281,'0-25year'!C$1,CAPEX!$V$4:$V$1281,'0-25year'!B71)</f>
        <v>0</v>
      </c>
      <c r="D71" s="125">
        <f>SUMIFS(CAPEX!$AA$4:$AA$1281,CAPEX!$G$4:$G$1281,'0-25year'!$A71,CAPEX!$I$4:$I$1281,'0-25year'!D$1,CAPEX!$V$4:$V$1281,'0-25year'!B71)</f>
        <v>0</v>
      </c>
      <c r="E71" s="125">
        <f>SUMIFS(CAPEX!$AA$4:$AA$1281,CAPEX!$G$4:$G$1281,'0-25year'!$A71,CAPEX!$I$4:$I$1281,'0-25year'!E$1,CAPEX!$V$4:$V$1281,'0-25year'!B71)</f>
        <v>0</v>
      </c>
      <c r="F71" s="125">
        <f>SUMIFS(CAPEX!$AA$4:$AA$1281,CAPEX!$G$4:$G$1281,'0-25year'!$A71,CAPEX!$I$4:$I$1281,'0-25year'!F$1,CAPEX!$V$4:$V$1281,'0-25year'!B71)</f>
        <v>0</v>
      </c>
      <c r="G71" s="125">
        <f>SUMIFS(CAPEX!$AA$4:$AA$1281,CAPEX!$G$4:$G$1281,'0-25year'!$A71,CAPEX!$I$4:$I$1281,'0-25year'!G$1,CAPEX!$V$4:$V$1281,'0-25year'!B71)</f>
        <v>0</v>
      </c>
      <c r="H71" s="128">
        <f t="shared" si="2"/>
        <v>0</v>
      </c>
    </row>
    <row r="72" spans="1:8" x14ac:dyDescent="0.25">
      <c r="A72" s="84" t="s">
        <v>243</v>
      </c>
      <c r="B72" s="124">
        <v>3</v>
      </c>
      <c r="C72" s="125">
        <f>SUMIFS(CAPEX!$AA$4:$AA$1281,CAPEX!$G$4:$G$1281,'0-25year'!$A72,CAPEX!$I$4:$I$1281,'0-25year'!C$1,CAPEX!$V$4:$V$1281,'0-25year'!B72)</f>
        <v>0</v>
      </c>
      <c r="D72" s="125">
        <f>SUMIFS(CAPEX!$AA$4:$AA$1281,CAPEX!$G$4:$G$1281,'0-25year'!$A72,CAPEX!$I$4:$I$1281,'0-25year'!D$1,CAPEX!$V$4:$V$1281,'0-25year'!B72)</f>
        <v>0</v>
      </c>
      <c r="E72" s="125">
        <f>SUMIFS(CAPEX!$AA$4:$AA$1281,CAPEX!$G$4:$G$1281,'0-25year'!$A72,CAPEX!$I$4:$I$1281,'0-25year'!E$1,CAPEX!$V$4:$V$1281,'0-25year'!B72)</f>
        <v>0</v>
      </c>
      <c r="F72" s="125">
        <f>SUMIFS(CAPEX!$AA$4:$AA$1281,CAPEX!$G$4:$G$1281,'0-25year'!$A72,CAPEX!$I$4:$I$1281,'0-25year'!F$1,CAPEX!$V$4:$V$1281,'0-25year'!B72)</f>
        <v>0</v>
      </c>
      <c r="G72" s="125">
        <f>SUMIFS(CAPEX!$AA$4:$AA$1281,CAPEX!$G$4:$G$1281,'0-25year'!$A72,CAPEX!$I$4:$I$1281,'0-25year'!G$1,CAPEX!$V$4:$V$1281,'0-25year'!B72)</f>
        <v>0</v>
      </c>
      <c r="H72" s="128">
        <f t="shared" si="2"/>
        <v>0</v>
      </c>
    </row>
    <row r="73" spans="1:8" x14ac:dyDescent="0.25">
      <c r="A73" s="127" t="s">
        <v>246</v>
      </c>
      <c r="B73" s="124">
        <v>3</v>
      </c>
      <c r="C73" s="125">
        <f>SUMIFS(CAPEX!$AA$4:$AA$1281,CAPEX!$G$4:$G$1281,'0-25year'!$A73,CAPEX!$I$4:$I$1281,'0-25year'!C$1,CAPEX!$V$4:$V$1281,'0-25year'!B73)</f>
        <v>0</v>
      </c>
      <c r="D73" s="125">
        <f>SUMIFS(CAPEX!$AA$4:$AA$1281,CAPEX!$G$4:$G$1281,'0-25year'!$A73,CAPEX!$I$4:$I$1281,'0-25year'!D$1,CAPEX!$V$4:$V$1281,'0-25year'!B73)</f>
        <v>0</v>
      </c>
      <c r="E73" s="125">
        <f>SUMIFS(CAPEX!$AA$4:$AA$1281,CAPEX!$G$4:$G$1281,'0-25year'!$A73,CAPEX!$I$4:$I$1281,'0-25year'!E$1,CAPEX!$V$4:$V$1281,'0-25year'!B73)</f>
        <v>0</v>
      </c>
      <c r="F73" s="125">
        <f>SUMIFS(CAPEX!$AA$4:$AA$1281,CAPEX!$G$4:$G$1281,'0-25year'!$A73,CAPEX!$I$4:$I$1281,'0-25year'!F$1,CAPEX!$V$4:$V$1281,'0-25year'!B73)</f>
        <v>0</v>
      </c>
      <c r="G73" s="125">
        <f>SUMIFS(CAPEX!$AA$4:$AA$1281,CAPEX!$G$4:$G$1281,'0-25year'!$A73,CAPEX!$I$4:$I$1281,'0-25year'!G$1,CAPEX!$V$4:$V$1281,'0-25year'!B73)</f>
        <v>0</v>
      </c>
      <c r="H73" s="128">
        <f t="shared" si="2"/>
        <v>0</v>
      </c>
    </row>
    <row r="74" spans="1:8" x14ac:dyDescent="0.25">
      <c r="A74" s="124" t="s">
        <v>281</v>
      </c>
      <c r="B74" s="124">
        <v>4</v>
      </c>
      <c r="C74" s="125">
        <f>SUMIFS(CAPEX!$AA$4:$AA$1281,CAPEX!$G$4:$G$1281,'0-25year'!$A74,CAPEX!$I$4:$I$1281,'0-25year'!C$1,CAPEX!$V$4:$V$1281,'0-25year'!B74)</f>
        <v>0</v>
      </c>
      <c r="D74" s="125">
        <f>SUMIFS(CAPEX!$AA$4:$AA$1281,CAPEX!$G$4:$G$1281,'0-25year'!$A74,CAPEX!$I$4:$I$1281,'0-25year'!D$1,CAPEX!$V$4:$V$1281,'0-25year'!B74)</f>
        <v>0</v>
      </c>
      <c r="E74" s="125">
        <f>SUMIFS(CAPEX!$AA$4:$AA$1281,CAPEX!$G$4:$G$1281,'0-25year'!$A74,CAPEX!$I$4:$I$1281,'0-25year'!E$1,CAPEX!$V$4:$V$1281,'0-25year'!B74)</f>
        <v>0</v>
      </c>
      <c r="F74" s="125">
        <f>SUMIFS(CAPEX!$AA$4:$AA$1281,CAPEX!$G$4:$G$1281,'0-25year'!$A74,CAPEX!$I$4:$I$1281,'0-25year'!F$1,CAPEX!$V$4:$V$1281,'0-25year'!B74)</f>
        <v>0</v>
      </c>
      <c r="G74" s="125">
        <f>SUMIFS(CAPEX!$AA$4:$AA$1281,CAPEX!$G$4:$G$1281,'0-25year'!$A74,CAPEX!$I$4:$I$1281,'0-25year'!G$1,CAPEX!$V$4:$V$1281,'0-25year'!B74)</f>
        <v>0</v>
      </c>
      <c r="H74" s="128">
        <f t="shared" ref="H74:H137" si="3">SUM(C74:G74)</f>
        <v>0</v>
      </c>
    </row>
    <row r="75" spans="1:8" x14ac:dyDescent="0.25">
      <c r="A75" s="84" t="s">
        <v>488</v>
      </c>
      <c r="B75" s="124">
        <v>4</v>
      </c>
      <c r="C75" s="125">
        <f>SUMIFS(CAPEX!$AA$4:$AA$1281,CAPEX!$G$4:$G$1281,'0-25year'!$A75,CAPEX!$I$4:$I$1281,'0-25year'!C$1,CAPEX!$V$4:$V$1281,'0-25year'!B75)</f>
        <v>0</v>
      </c>
      <c r="D75" s="125">
        <f>SUMIFS(CAPEX!$AA$4:$AA$1281,CAPEX!$G$4:$G$1281,'0-25year'!$A75,CAPEX!$I$4:$I$1281,'0-25year'!D$1,CAPEX!$V$4:$V$1281,'0-25year'!B75)</f>
        <v>0</v>
      </c>
      <c r="E75" s="125">
        <f>SUMIFS(CAPEX!$AA$4:$AA$1281,CAPEX!$G$4:$G$1281,'0-25year'!$A75,CAPEX!$I$4:$I$1281,'0-25year'!E$1,CAPEX!$V$4:$V$1281,'0-25year'!B75)</f>
        <v>0</v>
      </c>
      <c r="F75" s="125">
        <f>SUMIFS(CAPEX!$AA$4:$AA$1281,CAPEX!$G$4:$G$1281,'0-25year'!$A75,CAPEX!$I$4:$I$1281,'0-25year'!F$1,CAPEX!$V$4:$V$1281,'0-25year'!B75)</f>
        <v>0</v>
      </c>
      <c r="G75" s="125">
        <f>SUMIFS(CAPEX!$AA$4:$AA$1281,CAPEX!$G$4:$G$1281,'0-25year'!$A75,CAPEX!$I$4:$I$1281,'0-25year'!G$1,CAPEX!$V$4:$V$1281,'0-25year'!B75)</f>
        <v>0</v>
      </c>
      <c r="H75" s="128">
        <f t="shared" si="3"/>
        <v>0</v>
      </c>
    </row>
    <row r="76" spans="1:8" x14ac:dyDescent="0.25">
      <c r="A76" s="84" t="s">
        <v>217</v>
      </c>
      <c r="B76" s="124">
        <v>4</v>
      </c>
      <c r="C76" s="125">
        <f>SUMIFS(CAPEX!$AA$4:$AA$1281,CAPEX!$G$4:$G$1281,'0-25year'!$A76,CAPEX!$I$4:$I$1281,'0-25year'!C$1,CAPEX!$V$4:$V$1281,'0-25year'!B76)</f>
        <v>0</v>
      </c>
      <c r="D76" s="125">
        <f>SUMIFS(CAPEX!$AA$4:$AA$1281,CAPEX!$G$4:$G$1281,'0-25year'!$A76,CAPEX!$I$4:$I$1281,'0-25year'!D$1,CAPEX!$V$4:$V$1281,'0-25year'!B76)</f>
        <v>0</v>
      </c>
      <c r="E76" s="125">
        <f>SUMIFS(CAPEX!$AA$4:$AA$1281,CAPEX!$G$4:$G$1281,'0-25year'!$A76,CAPEX!$I$4:$I$1281,'0-25year'!E$1,CAPEX!$V$4:$V$1281,'0-25year'!B76)</f>
        <v>0</v>
      </c>
      <c r="F76" s="125">
        <f>SUMIFS(CAPEX!$AA$4:$AA$1281,CAPEX!$G$4:$G$1281,'0-25year'!$A76,CAPEX!$I$4:$I$1281,'0-25year'!F$1,CAPEX!$V$4:$V$1281,'0-25year'!B76)</f>
        <v>0</v>
      </c>
      <c r="G76" s="125">
        <f>SUMIFS(CAPEX!$AA$4:$AA$1281,CAPEX!$G$4:$G$1281,'0-25year'!$A76,CAPEX!$I$4:$I$1281,'0-25year'!G$1,CAPEX!$V$4:$V$1281,'0-25year'!B76)</f>
        <v>0</v>
      </c>
      <c r="H76" s="128">
        <f t="shared" si="3"/>
        <v>0</v>
      </c>
    </row>
    <row r="77" spans="1:8" x14ac:dyDescent="0.25">
      <c r="A77" s="84" t="s">
        <v>469</v>
      </c>
      <c r="B77" s="124">
        <v>4</v>
      </c>
      <c r="C77" s="125">
        <f>SUMIFS(CAPEX!$AA$4:$AA$1281,CAPEX!$G$4:$G$1281,'0-25year'!$A77,CAPEX!$I$4:$I$1281,'0-25year'!C$1,CAPEX!$V$4:$V$1281,'0-25year'!B77)</f>
        <v>0</v>
      </c>
      <c r="D77" s="125">
        <f>SUMIFS(CAPEX!$AA$4:$AA$1281,CAPEX!$G$4:$G$1281,'0-25year'!$A77,CAPEX!$I$4:$I$1281,'0-25year'!D$1,CAPEX!$V$4:$V$1281,'0-25year'!B77)</f>
        <v>0</v>
      </c>
      <c r="E77" s="125">
        <f>SUMIFS(CAPEX!$AA$4:$AA$1281,CAPEX!$G$4:$G$1281,'0-25year'!$A77,CAPEX!$I$4:$I$1281,'0-25year'!E$1,CAPEX!$V$4:$V$1281,'0-25year'!B77)</f>
        <v>0</v>
      </c>
      <c r="F77" s="125">
        <f>SUMIFS(CAPEX!$AA$4:$AA$1281,CAPEX!$G$4:$G$1281,'0-25year'!$A77,CAPEX!$I$4:$I$1281,'0-25year'!F$1,CAPEX!$V$4:$V$1281,'0-25year'!B77)</f>
        <v>0</v>
      </c>
      <c r="G77" s="125">
        <f>SUMIFS(CAPEX!$AA$4:$AA$1281,CAPEX!$G$4:$G$1281,'0-25year'!$A77,CAPEX!$I$4:$I$1281,'0-25year'!G$1,CAPEX!$V$4:$V$1281,'0-25year'!B77)</f>
        <v>0</v>
      </c>
      <c r="H77" s="128">
        <f t="shared" si="3"/>
        <v>0</v>
      </c>
    </row>
    <row r="78" spans="1:8" x14ac:dyDescent="0.25">
      <c r="A78" s="84" t="s">
        <v>265</v>
      </c>
      <c r="B78" s="124">
        <v>4</v>
      </c>
      <c r="C78" s="125">
        <f>SUMIFS(CAPEX!$AA$4:$AA$1281,CAPEX!$G$4:$G$1281,'0-25year'!$A78,CAPEX!$I$4:$I$1281,'0-25year'!C$1,CAPEX!$V$4:$V$1281,'0-25year'!B78)</f>
        <v>0</v>
      </c>
      <c r="D78" s="125">
        <f>SUMIFS(CAPEX!$AA$4:$AA$1281,CAPEX!$G$4:$G$1281,'0-25year'!$A78,CAPEX!$I$4:$I$1281,'0-25year'!D$1,CAPEX!$V$4:$V$1281,'0-25year'!B78)</f>
        <v>0</v>
      </c>
      <c r="E78" s="125">
        <f>SUMIFS(CAPEX!$AA$4:$AA$1281,CAPEX!$G$4:$G$1281,'0-25year'!$A78,CAPEX!$I$4:$I$1281,'0-25year'!E$1,CAPEX!$V$4:$V$1281,'0-25year'!B78)</f>
        <v>0</v>
      </c>
      <c r="F78" s="125">
        <f>SUMIFS(CAPEX!$AA$4:$AA$1281,CAPEX!$G$4:$G$1281,'0-25year'!$A78,CAPEX!$I$4:$I$1281,'0-25year'!F$1,CAPEX!$V$4:$V$1281,'0-25year'!B78)</f>
        <v>0</v>
      </c>
      <c r="G78" s="125">
        <f>SUMIFS(CAPEX!$AA$4:$AA$1281,CAPEX!$G$4:$G$1281,'0-25year'!$A78,CAPEX!$I$4:$I$1281,'0-25year'!G$1,CAPEX!$V$4:$V$1281,'0-25year'!B78)</f>
        <v>0</v>
      </c>
      <c r="H78" s="128">
        <f t="shared" si="3"/>
        <v>0</v>
      </c>
    </row>
    <row r="79" spans="1:8" x14ac:dyDescent="0.25">
      <c r="A79" s="84" t="s">
        <v>211</v>
      </c>
      <c r="B79" s="124">
        <v>4</v>
      </c>
      <c r="C79" s="125">
        <f>SUMIFS(CAPEX!$AA$4:$AA$1281,CAPEX!$G$4:$G$1281,'0-25year'!$A79,CAPEX!$I$4:$I$1281,'0-25year'!C$1,CAPEX!$V$4:$V$1281,'0-25year'!B79)</f>
        <v>156870</v>
      </c>
      <c r="D79" s="125">
        <f>SUMIFS(CAPEX!$AA$4:$AA$1281,CAPEX!$G$4:$G$1281,'0-25year'!$A79,CAPEX!$I$4:$I$1281,'0-25year'!D$1,CAPEX!$V$4:$V$1281,'0-25year'!B79)</f>
        <v>0</v>
      </c>
      <c r="E79" s="125">
        <f>SUMIFS(CAPEX!$AA$4:$AA$1281,CAPEX!$G$4:$G$1281,'0-25year'!$A79,CAPEX!$I$4:$I$1281,'0-25year'!E$1,CAPEX!$V$4:$V$1281,'0-25year'!B79)</f>
        <v>0</v>
      </c>
      <c r="F79" s="125">
        <f>SUMIFS(CAPEX!$AA$4:$AA$1281,CAPEX!$G$4:$G$1281,'0-25year'!$A79,CAPEX!$I$4:$I$1281,'0-25year'!F$1,CAPEX!$V$4:$V$1281,'0-25year'!B79)</f>
        <v>0</v>
      </c>
      <c r="G79" s="125">
        <f>SUMIFS(CAPEX!$AA$4:$AA$1281,CAPEX!$G$4:$G$1281,'0-25year'!$A79,CAPEX!$I$4:$I$1281,'0-25year'!G$1,CAPEX!$V$4:$V$1281,'0-25year'!B79)</f>
        <v>0</v>
      </c>
      <c r="H79" s="128">
        <f t="shared" si="3"/>
        <v>156870</v>
      </c>
    </row>
    <row r="80" spans="1:8" x14ac:dyDescent="0.25">
      <c r="A80" s="84" t="s">
        <v>195</v>
      </c>
      <c r="B80" s="124">
        <v>4</v>
      </c>
      <c r="C80" s="125">
        <f>SUMIFS(CAPEX!$AA$4:$AA$1281,CAPEX!$G$4:$G$1281,'0-25year'!$A80,CAPEX!$I$4:$I$1281,'0-25year'!C$1,CAPEX!$V$4:$V$1281,'0-25year'!B80)</f>
        <v>0</v>
      </c>
      <c r="D80" s="125">
        <f>SUMIFS(CAPEX!$AA$4:$AA$1281,CAPEX!$G$4:$G$1281,'0-25year'!$A80,CAPEX!$I$4:$I$1281,'0-25year'!D$1,CAPEX!$V$4:$V$1281,'0-25year'!B80)</f>
        <v>0</v>
      </c>
      <c r="E80" s="125">
        <f>SUMIFS(CAPEX!$AA$4:$AA$1281,CAPEX!$G$4:$G$1281,'0-25year'!$A80,CAPEX!$I$4:$I$1281,'0-25year'!E$1,CAPEX!$V$4:$V$1281,'0-25year'!B80)</f>
        <v>56370</v>
      </c>
      <c r="F80" s="125">
        <f>SUMIFS(CAPEX!$AA$4:$AA$1281,CAPEX!$G$4:$G$1281,'0-25year'!$A80,CAPEX!$I$4:$I$1281,'0-25year'!F$1,CAPEX!$V$4:$V$1281,'0-25year'!B80)</f>
        <v>0</v>
      </c>
      <c r="G80" s="125">
        <f>SUMIFS(CAPEX!$AA$4:$AA$1281,CAPEX!$G$4:$G$1281,'0-25year'!$A80,CAPEX!$I$4:$I$1281,'0-25year'!G$1,CAPEX!$V$4:$V$1281,'0-25year'!B80)</f>
        <v>0</v>
      </c>
      <c r="H80" s="128">
        <f t="shared" si="3"/>
        <v>56370</v>
      </c>
    </row>
    <row r="81" spans="1:8" x14ac:dyDescent="0.25">
      <c r="A81" s="84" t="s">
        <v>313</v>
      </c>
      <c r="B81" s="124">
        <v>4</v>
      </c>
      <c r="C81" s="125">
        <f>SUMIFS(CAPEX!$AA$4:$AA$1281,CAPEX!$G$4:$G$1281,'0-25year'!$A81,CAPEX!$I$4:$I$1281,'0-25year'!C$1,CAPEX!$V$4:$V$1281,'0-25year'!B81)</f>
        <v>0</v>
      </c>
      <c r="D81" s="125">
        <f>SUMIFS(CAPEX!$AA$4:$AA$1281,CAPEX!$G$4:$G$1281,'0-25year'!$A81,CAPEX!$I$4:$I$1281,'0-25year'!D$1,CAPEX!$V$4:$V$1281,'0-25year'!B81)</f>
        <v>0</v>
      </c>
      <c r="E81" s="125">
        <f>SUMIFS(CAPEX!$AA$4:$AA$1281,CAPEX!$G$4:$G$1281,'0-25year'!$A81,CAPEX!$I$4:$I$1281,'0-25year'!E$1,CAPEX!$V$4:$V$1281,'0-25year'!B81)</f>
        <v>0</v>
      </c>
      <c r="F81" s="125">
        <f>SUMIFS(CAPEX!$AA$4:$AA$1281,CAPEX!$G$4:$G$1281,'0-25year'!$A81,CAPEX!$I$4:$I$1281,'0-25year'!F$1,CAPEX!$V$4:$V$1281,'0-25year'!B81)</f>
        <v>0</v>
      </c>
      <c r="G81" s="125">
        <f>SUMIFS(CAPEX!$AA$4:$AA$1281,CAPEX!$G$4:$G$1281,'0-25year'!$A81,CAPEX!$I$4:$I$1281,'0-25year'!G$1,CAPEX!$V$4:$V$1281,'0-25year'!B81)</f>
        <v>0</v>
      </c>
      <c r="H81" s="128">
        <f t="shared" si="3"/>
        <v>0</v>
      </c>
    </row>
    <row r="82" spans="1:8" x14ac:dyDescent="0.25">
      <c r="A82" s="84" t="s">
        <v>697</v>
      </c>
      <c r="B82" s="124">
        <v>4</v>
      </c>
      <c r="C82" s="125">
        <f>SUMIFS(CAPEX!$AA$4:$AA$1281,CAPEX!$G$4:$G$1281,'0-25year'!$A82,CAPEX!$I$4:$I$1281,'0-25year'!C$1,CAPEX!$V$4:$V$1281,'0-25year'!B82)</f>
        <v>0</v>
      </c>
      <c r="D82" s="125">
        <f>SUMIFS(CAPEX!$AA$4:$AA$1281,CAPEX!$G$4:$G$1281,'0-25year'!$A82,CAPEX!$I$4:$I$1281,'0-25year'!D$1,CAPEX!$V$4:$V$1281,'0-25year'!B82)</f>
        <v>0</v>
      </c>
      <c r="E82" s="125">
        <f>SUMIFS(CAPEX!$AA$4:$AA$1281,CAPEX!$G$4:$G$1281,'0-25year'!$A82,CAPEX!$I$4:$I$1281,'0-25year'!E$1,CAPEX!$V$4:$V$1281,'0-25year'!B82)</f>
        <v>0</v>
      </c>
      <c r="F82" s="125">
        <f>SUMIFS(CAPEX!$AA$4:$AA$1281,CAPEX!$G$4:$G$1281,'0-25year'!$A82,CAPEX!$I$4:$I$1281,'0-25year'!F$1,CAPEX!$V$4:$V$1281,'0-25year'!B82)</f>
        <v>0</v>
      </c>
      <c r="G82" s="125">
        <f>SUMIFS(CAPEX!$AA$4:$AA$1281,CAPEX!$G$4:$G$1281,'0-25year'!$A82,CAPEX!$I$4:$I$1281,'0-25year'!G$1,CAPEX!$V$4:$V$1281,'0-25year'!B82)</f>
        <v>0</v>
      </c>
      <c r="H82" s="128">
        <f t="shared" si="3"/>
        <v>0</v>
      </c>
    </row>
    <row r="83" spans="1:8" x14ac:dyDescent="0.25">
      <c r="A83" s="84" t="s">
        <v>228</v>
      </c>
      <c r="B83" s="124">
        <v>4</v>
      </c>
      <c r="C83" s="125">
        <f>SUMIFS(CAPEX!$AA$4:$AA$1281,CAPEX!$G$4:$G$1281,'0-25year'!$A83,CAPEX!$I$4:$I$1281,'0-25year'!C$1,CAPEX!$V$4:$V$1281,'0-25year'!B83)</f>
        <v>0</v>
      </c>
      <c r="D83" s="125">
        <f>SUMIFS(CAPEX!$AA$4:$AA$1281,CAPEX!$G$4:$G$1281,'0-25year'!$A83,CAPEX!$I$4:$I$1281,'0-25year'!D$1,CAPEX!$V$4:$V$1281,'0-25year'!B83)</f>
        <v>0</v>
      </c>
      <c r="E83" s="125">
        <f>SUMIFS(CAPEX!$AA$4:$AA$1281,CAPEX!$G$4:$G$1281,'0-25year'!$A83,CAPEX!$I$4:$I$1281,'0-25year'!E$1,CAPEX!$V$4:$V$1281,'0-25year'!B83)</f>
        <v>0</v>
      </c>
      <c r="F83" s="125">
        <f>SUMIFS(CAPEX!$AA$4:$AA$1281,CAPEX!$G$4:$G$1281,'0-25year'!$A83,CAPEX!$I$4:$I$1281,'0-25year'!F$1,CAPEX!$V$4:$V$1281,'0-25year'!B83)</f>
        <v>0</v>
      </c>
      <c r="G83" s="125">
        <f>SUMIFS(CAPEX!$AA$4:$AA$1281,CAPEX!$G$4:$G$1281,'0-25year'!$A83,CAPEX!$I$4:$I$1281,'0-25year'!G$1,CAPEX!$V$4:$V$1281,'0-25year'!B83)</f>
        <v>0</v>
      </c>
      <c r="H83" s="128">
        <f t="shared" si="3"/>
        <v>0</v>
      </c>
    </row>
    <row r="84" spans="1:8" x14ac:dyDescent="0.25">
      <c r="A84" s="84" t="s">
        <v>226</v>
      </c>
      <c r="B84" s="124">
        <v>4</v>
      </c>
      <c r="C84" s="125">
        <f>SUMIFS(CAPEX!$AA$4:$AA$1281,CAPEX!$G$4:$G$1281,'0-25year'!$A84,CAPEX!$I$4:$I$1281,'0-25year'!C$1,CAPEX!$V$4:$V$1281,'0-25year'!B84)</f>
        <v>0</v>
      </c>
      <c r="D84" s="125">
        <f>SUMIFS(CAPEX!$AA$4:$AA$1281,CAPEX!$G$4:$G$1281,'0-25year'!$A84,CAPEX!$I$4:$I$1281,'0-25year'!D$1,CAPEX!$V$4:$V$1281,'0-25year'!B84)</f>
        <v>0</v>
      </c>
      <c r="E84" s="125">
        <f>SUMIFS(CAPEX!$AA$4:$AA$1281,CAPEX!$G$4:$G$1281,'0-25year'!$A84,CAPEX!$I$4:$I$1281,'0-25year'!E$1,CAPEX!$V$4:$V$1281,'0-25year'!B84)</f>
        <v>0</v>
      </c>
      <c r="F84" s="125">
        <f>SUMIFS(CAPEX!$AA$4:$AA$1281,CAPEX!$G$4:$G$1281,'0-25year'!$A84,CAPEX!$I$4:$I$1281,'0-25year'!F$1,CAPEX!$V$4:$V$1281,'0-25year'!B84)</f>
        <v>0</v>
      </c>
      <c r="G84" s="125">
        <f>SUMIFS(CAPEX!$AA$4:$AA$1281,CAPEX!$G$4:$G$1281,'0-25year'!$A84,CAPEX!$I$4:$I$1281,'0-25year'!G$1,CAPEX!$V$4:$V$1281,'0-25year'!B84)</f>
        <v>0</v>
      </c>
      <c r="H84" s="128">
        <f t="shared" si="3"/>
        <v>0</v>
      </c>
    </row>
    <row r="85" spans="1:8" x14ac:dyDescent="0.25">
      <c r="A85" s="84" t="s">
        <v>256</v>
      </c>
      <c r="B85" s="124">
        <v>4</v>
      </c>
      <c r="C85" s="125">
        <f>SUMIFS(CAPEX!$AA$4:$AA$1281,CAPEX!$G$4:$G$1281,'0-25year'!$A85,CAPEX!$I$4:$I$1281,'0-25year'!C$1,CAPEX!$V$4:$V$1281,'0-25year'!B85)</f>
        <v>0</v>
      </c>
      <c r="D85" s="125">
        <f>SUMIFS(CAPEX!$AA$4:$AA$1281,CAPEX!$G$4:$G$1281,'0-25year'!$A85,CAPEX!$I$4:$I$1281,'0-25year'!D$1,CAPEX!$V$4:$V$1281,'0-25year'!B85)</f>
        <v>0</v>
      </c>
      <c r="E85" s="125">
        <f>SUMIFS(CAPEX!$AA$4:$AA$1281,CAPEX!$G$4:$G$1281,'0-25year'!$A85,CAPEX!$I$4:$I$1281,'0-25year'!E$1,CAPEX!$V$4:$V$1281,'0-25year'!B85)</f>
        <v>0</v>
      </c>
      <c r="F85" s="125">
        <f>SUMIFS(CAPEX!$AA$4:$AA$1281,CAPEX!$G$4:$G$1281,'0-25year'!$A85,CAPEX!$I$4:$I$1281,'0-25year'!F$1,CAPEX!$V$4:$V$1281,'0-25year'!B85)</f>
        <v>0</v>
      </c>
      <c r="G85" s="125">
        <f>SUMIFS(CAPEX!$AA$4:$AA$1281,CAPEX!$G$4:$G$1281,'0-25year'!$A85,CAPEX!$I$4:$I$1281,'0-25year'!G$1,CAPEX!$V$4:$V$1281,'0-25year'!B85)</f>
        <v>0</v>
      </c>
      <c r="H85" s="128">
        <f t="shared" si="3"/>
        <v>0</v>
      </c>
    </row>
    <row r="86" spans="1:8" x14ac:dyDescent="0.25">
      <c r="A86" s="84" t="s">
        <v>578</v>
      </c>
      <c r="B86" s="124">
        <v>4</v>
      </c>
      <c r="C86" s="125">
        <f>SUMIFS(CAPEX!$AA$4:$AA$1281,CAPEX!$G$4:$G$1281,'0-25year'!$A86,CAPEX!$I$4:$I$1281,'0-25year'!C$1,CAPEX!$V$4:$V$1281,'0-25year'!B86)</f>
        <v>0</v>
      </c>
      <c r="D86" s="125">
        <f>SUMIFS(CAPEX!$AA$4:$AA$1281,CAPEX!$G$4:$G$1281,'0-25year'!$A86,CAPEX!$I$4:$I$1281,'0-25year'!D$1,CAPEX!$V$4:$V$1281,'0-25year'!B86)</f>
        <v>0</v>
      </c>
      <c r="E86" s="125">
        <f>SUMIFS(CAPEX!$AA$4:$AA$1281,CAPEX!$G$4:$G$1281,'0-25year'!$A86,CAPEX!$I$4:$I$1281,'0-25year'!E$1,CAPEX!$V$4:$V$1281,'0-25year'!B86)</f>
        <v>0</v>
      </c>
      <c r="F86" s="125">
        <f>SUMIFS(CAPEX!$AA$4:$AA$1281,CAPEX!$G$4:$G$1281,'0-25year'!$A86,CAPEX!$I$4:$I$1281,'0-25year'!F$1,CAPEX!$V$4:$V$1281,'0-25year'!B86)</f>
        <v>0</v>
      </c>
      <c r="G86" s="125">
        <f>SUMIFS(CAPEX!$AA$4:$AA$1281,CAPEX!$G$4:$G$1281,'0-25year'!$A86,CAPEX!$I$4:$I$1281,'0-25year'!G$1,CAPEX!$V$4:$V$1281,'0-25year'!B86)</f>
        <v>0</v>
      </c>
      <c r="H86" s="128">
        <f t="shared" si="3"/>
        <v>0</v>
      </c>
    </row>
    <row r="87" spans="1:8" x14ac:dyDescent="0.25">
      <c r="A87" s="84" t="s">
        <v>403</v>
      </c>
      <c r="B87" s="124">
        <v>4</v>
      </c>
      <c r="C87" s="125">
        <f>SUMIFS(CAPEX!$AA$4:$AA$1281,CAPEX!$G$4:$G$1281,'0-25year'!$A87,CAPEX!$I$4:$I$1281,'0-25year'!C$1,CAPEX!$V$4:$V$1281,'0-25year'!B87)</f>
        <v>0</v>
      </c>
      <c r="D87" s="125">
        <f>SUMIFS(CAPEX!$AA$4:$AA$1281,CAPEX!$G$4:$G$1281,'0-25year'!$A87,CAPEX!$I$4:$I$1281,'0-25year'!D$1,CAPEX!$V$4:$V$1281,'0-25year'!B87)</f>
        <v>0</v>
      </c>
      <c r="E87" s="125">
        <f>SUMIFS(CAPEX!$AA$4:$AA$1281,CAPEX!$G$4:$G$1281,'0-25year'!$A87,CAPEX!$I$4:$I$1281,'0-25year'!E$1,CAPEX!$V$4:$V$1281,'0-25year'!B87)</f>
        <v>0</v>
      </c>
      <c r="F87" s="125">
        <f>SUMIFS(CAPEX!$AA$4:$AA$1281,CAPEX!$G$4:$G$1281,'0-25year'!$A87,CAPEX!$I$4:$I$1281,'0-25year'!F$1,CAPEX!$V$4:$V$1281,'0-25year'!B87)</f>
        <v>0</v>
      </c>
      <c r="G87" s="125">
        <f>SUMIFS(CAPEX!$AA$4:$AA$1281,CAPEX!$G$4:$G$1281,'0-25year'!$A87,CAPEX!$I$4:$I$1281,'0-25year'!G$1,CAPEX!$V$4:$V$1281,'0-25year'!B87)</f>
        <v>0</v>
      </c>
      <c r="H87" s="128">
        <f t="shared" si="3"/>
        <v>0</v>
      </c>
    </row>
    <row r="88" spans="1:8" x14ac:dyDescent="0.25">
      <c r="A88" s="84" t="s">
        <v>364</v>
      </c>
      <c r="B88" s="124">
        <v>4</v>
      </c>
      <c r="C88" s="125">
        <f>SUMIFS(CAPEX!$AA$4:$AA$1281,CAPEX!$G$4:$G$1281,'0-25year'!$A88,CAPEX!$I$4:$I$1281,'0-25year'!C$1,CAPEX!$V$4:$V$1281,'0-25year'!B88)</f>
        <v>0</v>
      </c>
      <c r="D88" s="125">
        <f>SUMIFS(CAPEX!$AA$4:$AA$1281,CAPEX!$G$4:$G$1281,'0-25year'!$A88,CAPEX!$I$4:$I$1281,'0-25year'!D$1,CAPEX!$V$4:$V$1281,'0-25year'!B88)</f>
        <v>0</v>
      </c>
      <c r="E88" s="125">
        <f>SUMIFS(CAPEX!$AA$4:$AA$1281,CAPEX!$G$4:$G$1281,'0-25year'!$A88,CAPEX!$I$4:$I$1281,'0-25year'!E$1,CAPEX!$V$4:$V$1281,'0-25year'!B88)</f>
        <v>0</v>
      </c>
      <c r="F88" s="125">
        <f>SUMIFS(CAPEX!$AA$4:$AA$1281,CAPEX!$G$4:$G$1281,'0-25year'!$A88,CAPEX!$I$4:$I$1281,'0-25year'!F$1,CAPEX!$V$4:$V$1281,'0-25year'!B88)</f>
        <v>0</v>
      </c>
      <c r="G88" s="125">
        <f>SUMIFS(CAPEX!$AA$4:$AA$1281,CAPEX!$G$4:$G$1281,'0-25year'!$A88,CAPEX!$I$4:$I$1281,'0-25year'!G$1,CAPEX!$V$4:$V$1281,'0-25year'!B88)</f>
        <v>0</v>
      </c>
      <c r="H88" s="128">
        <f t="shared" si="3"/>
        <v>0</v>
      </c>
    </row>
    <row r="89" spans="1:8" x14ac:dyDescent="0.25">
      <c r="A89" s="84" t="s">
        <v>239</v>
      </c>
      <c r="B89" s="124">
        <v>4</v>
      </c>
      <c r="C89" s="125">
        <f>SUMIFS(CAPEX!$AA$4:$AA$1281,CAPEX!$G$4:$G$1281,'0-25year'!$A89,CAPEX!$I$4:$I$1281,'0-25year'!C$1,CAPEX!$V$4:$V$1281,'0-25year'!B89)</f>
        <v>0</v>
      </c>
      <c r="D89" s="125">
        <f>SUMIFS(CAPEX!$AA$4:$AA$1281,CAPEX!$G$4:$G$1281,'0-25year'!$A89,CAPEX!$I$4:$I$1281,'0-25year'!D$1,CAPEX!$V$4:$V$1281,'0-25year'!B89)</f>
        <v>0</v>
      </c>
      <c r="E89" s="125">
        <f>SUMIFS(CAPEX!$AA$4:$AA$1281,CAPEX!$G$4:$G$1281,'0-25year'!$A89,CAPEX!$I$4:$I$1281,'0-25year'!E$1,CAPEX!$V$4:$V$1281,'0-25year'!B89)</f>
        <v>0</v>
      </c>
      <c r="F89" s="125">
        <f>SUMIFS(CAPEX!$AA$4:$AA$1281,CAPEX!$G$4:$G$1281,'0-25year'!$A89,CAPEX!$I$4:$I$1281,'0-25year'!F$1,CAPEX!$V$4:$V$1281,'0-25year'!B89)</f>
        <v>0</v>
      </c>
      <c r="G89" s="125">
        <f>SUMIFS(CAPEX!$AA$4:$AA$1281,CAPEX!$G$4:$G$1281,'0-25year'!$A89,CAPEX!$I$4:$I$1281,'0-25year'!G$1,CAPEX!$V$4:$V$1281,'0-25year'!B89)</f>
        <v>0</v>
      </c>
      <c r="H89" s="128">
        <f t="shared" si="3"/>
        <v>0</v>
      </c>
    </row>
    <row r="90" spans="1:8" x14ac:dyDescent="0.25">
      <c r="A90" s="84" t="s">
        <v>243</v>
      </c>
      <c r="B90" s="124">
        <v>4</v>
      </c>
      <c r="C90" s="125">
        <f>SUMIFS(CAPEX!$AA$4:$AA$1281,CAPEX!$G$4:$G$1281,'0-25year'!$A90,CAPEX!$I$4:$I$1281,'0-25year'!C$1,CAPEX!$V$4:$V$1281,'0-25year'!B90)</f>
        <v>0</v>
      </c>
      <c r="D90" s="125">
        <f>SUMIFS(CAPEX!$AA$4:$AA$1281,CAPEX!$G$4:$G$1281,'0-25year'!$A90,CAPEX!$I$4:$I$1281,'0-25year'!D$1,CAPEX!$V$4:$V$1281,'0-25year'!B90)</f>
        <v>0</v>
      </c>
      <c r="E90" s="125">
        <f>SUMIFS(CAPEX!$AA$4:$AA$1281,CAPEX!$G$4:$G$1281,'0-25year'!$A90,CAPEX!$I$4:$I$1281,'0-25year'!E$1,CAPEX!$V$4:$V$1281,'0-25year'!B90)</f>
        <v>0</v>
      </c>
      <c r="F90" s="125">
        <f>SUMIFS(CAPEX!$AA$4:$AA$1281,CAPEX!$G$4:$G$1281,'0-25year'!$A90,CAPEX!$I$4:$I$1281,'0-25year'!F$1,CAPEX!$V$4:$V$1281,'0-25year'!B90)</f>
        <v>0</v>
      </c>
      <c r="G90" s="125">
        <f>SUMIFS(CAPEX!$AA$4:$AA$1281,CAPEX!$G$4:$G$1281,'0-25year'!$A90,CAPEX!$I$4:$I$1281,'0-25year'!G$1,CAPEX!$V$4:$V$1281,'0-25year'!B90)</f>
        <v>0</v>
      </c>
      <c r="H90" s="128">
        <f t="shared" si="3"/>
        <v>0</v>
      </c>
    </row>
    <row r="91" spans="1:8" x14ac:dyDescent="0.25">
      <c r="A91" s="127" t="s">
        <v>246</v>
      </c>
      <c r="B91" s="124">
        <v>4</v>
      </c>
      <c r="C91" s="125">
        <f>SUMIFS(CAPEX!$AA$4:$AA$1281,CAPEX!$G$4:$G$1281,'0-25year'!$A91,CAPEX!$I$4:$I$1281,'0-25year'!C$1,CAPEX!$V$4:$V$1281,'0-25year'!B91)</f>
        <v>0</v>
      </c>
      <c r="D91" s="125">
        <f>SUMIFS(CAPEX!$AA$4:$AA$1281,CAPEX!$G$4:$G$1281,'0-25year'!$A91,CAPEX!$I$4:$I$1281,'0-25year'!D$1,CAPEX!$V$4:$V$1281,'0-25year'!B91)</f>
        <v>0</v>
      </c>
      <c r="E91" s="125">
        <f>SUMIFS(CAPEX!$AA$4:$AA$1281,CAPEX!$G$4:$G$1281,'0-25year'!$A91,CAPEX!$I$4:$I$1281,'0-25year'!E$1,CAPEX!$V$4:$V$1281,'0-25year'!B91)</f>
        <v>0</v>
      </c>
      <c r="F91" s="125">
        <f>SUMIFS(CAPEX!$AA$4:$AA$1281,CAPEX!$G$4:$G$1281,'0-25year'!$A91,CAPEX!$I$4:$I$1281,'0-25year'!F$1,CAPEX!$V$4:$V$1281,'0-25year'!B91)</f>
        <v>0</v>
      </c>
      <c r="G91" s="125">
        <f>SUMIFS(CAPEX!$AA$4:$AA$1281,CAPEX!$G$4:$G$1281,'0-25year'!$A91,CAPEX!$I$4:$I$1281,'0-25year'!G$1,CAPEX!$V$4:$V$1281,'0-25year'!B91)</f>
        <v>0</v>
      </c>
      <c r="H91" s="128">
        <f t="shared" si="3"/>
        <v>0</v>
      </c>
    </row>
    <row r="92" spans="1:8" x14ac:dyDescent="0.25">
      <c r="A92" s="124" t="s">
        <v>281</v>
      </c>
      <c r="B92" s="124">
        <v>5</v>
      </c>
      <c r="C92" s="125">
        <f>SUMIFS(CAPEX!$AA$4:$AA$1281,CAPEX!$G$4:$G$1281,'0-25year'!$A92,CAPEX!$I$4:$I$1281,'0-25year'!C$1,CAPEX!$V$4:$V$1281,'0-25year'!B92)</f>
        <v>0</v>
      </c>
      <c r="D92" s="125">
        <f>SUMIFS(CAPEX!$AA$4:$AA$1281,CAPEX!$G$4:$G$1281,'0-25year'!$A92,CAPEX!$I$4:$I$1281,'0-25year'!D$1,CAPEX!$V$4:$V$1281,'0-25year'!B92)</f>
        <v>0</v>
      </c>
      <c r="E92" s="125">
        <f>SUMIFS(CAPEX!$AA$4:$AA$1281,CAPEX!$G$4:$G$1281,'0-25year'!$A92,CAPEX!$I$4:$I$1281,'0-25year'!E$1,CAPEX!$V$4:$V$1281,'0-25year'!B92)</f>
        <v>0</v>
      </c>
      <c r="F92" s="125">
        <f>SUMIFS(CAPEX!$AA$4:$AA$1281,CAPEX!$G$4:$G$1281,'0-25year'!$A92,CAPEX!$I$4:$I$1281,'0-25year'!F$1,CAPEX!$V$4:$V$1281,'0-25year'!B92)</f>
        <v>0</v>
      </c>
      <c r="G92" s="125">
        <f>SUMIFS(CAPEX!$AA$4:$AA$1281,CAPEX!$G$4:$G$1281,'0-25year'!$A92,CAPEX!$I$4:$I$1281,'0-25year'!G$1,CAPEX!$V$4:$V$1281,'0-25year'!B92)</f>
        <v>0</v>
      </c>
      <c r="H92" s="128">
        <f t="shared" si="3"/>
        <v>0</v>
      </c>
    </row>
    <row r="93" spans="1:8" x14ac:dyDescent="0.25">
      <c r="A93" s="84" t="s">
        <v>488</v>
      </c>
      <c r="B93" s="124">
        <v>5</v>
      </c>
      <c r="C93" s="125">
        <f>SUMIFS(CAPEX!$AA$4:$AA$1281,CAPEX!$G$4:$G$1281,'0-25year'!$A93,CAPEX!$I$4:$I$1281,'0-25year'!C$1,CAPEX!$V$4:$V$1281,'0-25year'!B93)</f>
        <v>0</v>
      </c>
      <c r="D93" s="125">
        <f>SUMIFS(CAPEX!$AA$4:$AA$1281,CAPEX!$G$4:$G$1281,'0-25year'!$A93,CAPEX!$I$4:$I$1281,'0-25year'!D$1,CAPEX!$V$4:$V$1281,'0-25year'!B93)</f>
        <v>0</v>
      </c>
      <c r="E93" s="125">
        <f>SUMIFS(CAPEX!$AA$4:$AA$1281,CAPEX!$G$4:$G$1281,'0-25year'!$A93,CAPEX!$I$4:$I$1281,'0-25year'!E$1,CAPEX!$V$4:$V$1281,'0-25year'!B93)</f>
        <v>0</v>
      </c>
      <c r="F93" s="125">
        <f>SUMIFS(CAPEX!$AA$4:$AA$1281,CAPEX!$G$4:$G$1281,'0-25year'!$A93,CAPEX!$I$4:$I$1281,'0-25year'!F$1,CAPEX!$V$4:$V$1281,'0-25year'!B93)</f>
        <v>0</v>
      </c>
      <c r="G93" s="125">
        <f>SUMIFS(CAPEX!$AA$4:$AA$1281,CAPEX!$G$4:$G$1281,'0-25year'!$A93,CAPEX!$I$4:$I$1281,'0-25year'!G$1,CAPEX!$V$4:$V$1281,'0-25year'!B93)</f>
        <v>0</v>
      </c>
      <c r="H93" s="128">
        <f t="shared" si="3"/>
        <v>0</v>
      </c>
    </row>
    <row r="94" spans="1:8" x14ac:dyDescent="0.25">
      <c r="A94" s="84" t="s">
        <v>217</v>
      </c>
      <c r="B94" s="124">
        <v>5</v>
      </c>
      <c r="C94" s="125">
        <f>SUMIFS(CAPEX!$AA$4:$AA$1281,CAPEX!$G$4:$G$1281,'0-25year'!$A94,CAPEX!$I$4:$I$1281,'0-25year'!C$1,CAPEX!$V$4:$V$1281,'0-25year'!B94)</f>
        <v>0</v>
      </c>
      <c r="D94" s="125">
        <f>SUMIFS(CAPEX!$AA$4:$AA$1281,CAPEX!$G$4:$G$1281,'0-25year'!$A94,CAPEX!$I$4:$I$1281,'0-25year'!D$1,CAPEX!$V$4:$V$1281,'0-25year'!B94)</f>
        <v>0</v>
      </c>
      <c r="E94" s="125">
        <f>SUMIFS(CAPEX!$AA$4:$AA$1281,CAPEX!$G$4:$G$1281,'0-25year'!$A94,CAPEX!$I$4:$I$1281,'0-25year'!E$1,CAPEX!$V$4:$V$1281,'0-25year'!B94)</f>
        <v>0</v>
      </c>
      <c r="F94" s="125">
        <f>SUMIFS(CAPEX!$AA$4:$AA$1281,CAPEX!$G$4:$G$1281,'0-25year'!$A94,CAPEX!$I$4:$I$1281,'0-25year'!F$1,CAPEX!$V$4:$V$1281,'0-25year'!B94)</f>
        <v>0</v>
      </c>
      <c r="G94" s="125">
        <f>SUMIFS(CAPEX!$AA$4:$AA$1281,CAPEX!$G$4:$G$1281,'0-25year'!$A94,CAPEX!$I$4:$I$1281,'0-25year'!G$1,CAPEX!$V$4:$V$1281,'0-25year'!B94)</f>
        <v>0</v>
      </c>
      <c r="H94" s="128">
        <f t="shared" si="3"/>
        <v>0</v>
      </c>
    </row>
    <row r="95" spans="1:8" x14ac:dyDescent="0.25">
      <c r="A95" s="84" t="s">
        <v>469</v>
      </c>
      <c r="B95" s="124">
        <v>5</v>
      </c>
      <c r="C95" s="125">
        <f>SUMIFS(CAPEX!$AA$4:$AA$1281,CAPEX!$G$4:$G$1281,'0-25year'!$A95,CAPEX!$I$4:$I$1281,'0-25year'!C$1,CAPEX!$V$4:$V$1281,'0-25year'!B95)</f>
        <v>0</v>
      </c>
      <c r="D95" s="125">
        <f>SUMIFS(CAPEX!$AA$4:$AA$1281,CAPEX!$G$4:$G$1281,'0-25year'!$A95,CAPEX!$I$4:$I$1281,'0-25year'!D$1,CAPEX!$V$4:$V$1281,'0-25year'!B95)</f>
        <v>0</v>
      </c>
      <c r="E95" s="125">
        <f>SUMIFS(CAPEX!$AA$4:$AA$1281,CAPEX!$G$4:$G$1281,'0-25year'!$A95,CAPEX!$I$4:$I$1281,'0-25year'!E$1,CAPEX!$V$4:$V$1281,'0-25year'!B95)</f>
        <v>0</v>
      </c>
      <c r="F95" s="125">
        <f>SUMIFS(CAPEX!$AA$4:$AA$1281,CAPEX!$G$4:$G$1281,'0-25year'!$A95,CAPEX!$I$4:$I$1281,'0-25year'!F$1,CAPEX!$V$4:$V$1281,'0-25year'!B95)</f>
        <v>30000</v>
      </c>
      <c r="G95" s="125">
        <f>SUMIFS(CAPEX!$AA$4:$AA$1281,CAPEX!$G$4:$G$1281,'0-25year'!$A95,CAPEX!$I$4:$I$1281,'0-25year'!G$1,CAPEX!$V$4:$V$1281,'0-25year'!B95)</f>
        <v>0</v>
      </c>
      <c r="H95" s="128">
        <f t="shared" si="3"/>
        <v>30000</v>
      </c>
    </row>
    <row r="96" spans="1:8" x14ac:dyDescent="0.25">
      <c r="A96" s="84" t="s">
        <v>265</v>
      </c>
      <c r="B96" s="124">
        <v>5</v>
      </c>
      <c r="C96" s="125">
        <f>SUMIFS(CAPEX!$AA$4:$AA$1281,CAPEX!$G$4:$G$1281,'0-25year'!$A96,CAPEX!$I$4:$I$1281,'0-25year'!C$1,CAPEX!$V$4:$V$1281,'0-25year'!B96)</f>
        <v>0</v>
      </c>
      <c r="D96" s="125">
        <f>SUMIFS(CAPEX!$AA$4:$AA$1281,CAPEX!$G$4:$G$1281,'0-25year'!$A96,CAPEX!$I$4:$I$1281,'0-25year'!D$1,CAPEX!$V$4:$V$1281,'0-25year'!B96)</f>
        <v>0</v>
      </c>
      <c r="E96" s="125">
        <f>SUMIFS(CAPEX!$AA$4:$AA$1281,CAPEX!$G$4:$G$1281,'0-25year'!$A96,CAPEX!$I$4:$I$1281,'0-25year'!E$1,CAPEX!$V$4:$V$1281,'0-25year'!B96)</f>
        <v>0</v>
      </c>
      <c r="F96" s="125">
        <f>SUMIFS(CAPEX!$AA$4:$AA$1281,CAPEX!$G$4:$G$1281,'0-25year'!$A96,CAPEX!$I$4:$I$1281,'0-25year'!F$1,CAPEX!$V$4:$V$1281,'0-25year'!B96)</f>
        <v>0</v>
      </c>
      <c r="G96" s="125">
        <f>SUMIFS(CAPEX!$AA$4:$AA$1281,CAPEX!$G$4:$G$1281,'0-25year'!$A96,CAPEX!$I$4:$I$1281,'0-25year'!G$1,CAPEX!$V$4:$V$1281,'0-25year'!B96)</f>
        <v>0</v>
      </c>
      <c r="H96" s="128">
        <f t="shared" si="3"/>
        <v>0</v>
      </c>
    </row>
    <row r="97" spans="1:8" x14ac:dyDescent="0.25">
      <c r="A97" s="84" t="s">
        <v>211</v>
      </c>
      <c r="B97" s="124">
        <v>5</v>
      </c>
      <c r="C97" s="125">
        <f>SUMIFS(CAPEX!$AA$4:$AA$1281,CAPEX!$G$4:$G$1281,'0-25year'!$A97,CAPEX!$I$4:$I$1281,'0-25year'!C$1,CAPEX!$V$4:$V$1281,'0-25year'!B97)</f>
        <v>624260</v>
      </c>
      <c r="D97" s="125">
        <f>SUMIFS(CAPEX!$AA$4:$AA$1281,CAPEX!$G$4:$G$1281,'0-25year'!$A97,CAPEX!$I$4:$I$1281,'0-25year'!D$1,CAPEX!$V$4:$V$1281,'0-25year'!B97)</f>
        <v>871340</v>
      </c>
      <c r="E97" s="125">
        <f>SUMIFS(CAPEX!$AA$4:$AA$1281,CAPEX!$G$4:$G$1281,'0-25year'!$A97,CAPEX!$I$4:$I$1281,'0-25year'!E$1,CAPEX!$V$4:$V$1281,'0-25year'!B97)</f>
        <v>800970</v>
      </c>
      <c r="F97" s="125">
        <f>SUMIFS(CAPEX!$AA$4:$AA$1281,CAPEX!$G$4:$G$1281,'0-25year'!$A97,CAPEX!$I$4:$I$1281,'0-25year'!F$1,CAPEX!$V$4:$V$1281,'0-25year'!B97)</f>
        <v>0</v>
      </c>
      <c r="G97" s="125">
        <f>SUMIFS(CAPEX!$AA$4:$AA$1281,CAPEX!$G$4:$G$1281,'0-25year'!$A97,CAPEX!$I$4:$I$1281,'0-25year'!G$1,CAPEX!$V$4:$V$1281,'0-25year'!B97)</f>
        <v>0</v>
      </c>
      <c r="H97" s="128">
        <f t="shared" si="3"/>
        <v>2296570</v>
      </c>
    </row>
    <row r="98" spans="1:8" x14ac:dyDescent="0.25">
      <c r="A98" s="84" t="s">
        <v>195</v>
      </c>
      <c r="B98" s="124">
        <v>5</v>
      </c>
      <c r="C98" s="125">
        <f>SUMIFS(CAPEX!$AA$4:$AA$1281,CAPEX!$G$4:$G$1281,'0-25year'!$A98,CAPEX!$I$4:$I$1281,'0-25year'!C$1,CAPEX!$V$4:$V$1281,'0-25year'!B98)</f>
        <v>0</v>
      </c>
      <c r="D98" s="125">
        <f>SUMIFS(CAPEX!$AA$4:$AA$1281,CAPEX!$G$4:$G$1281,'0-25year'!$A98,CAPEX!$I$4:$I$1281,'0-25year'!D$1,CAPEX!$V$4:$V$1281,'0-25year'!B98)</f>
        <v>0</v>
      </c>
      <c r="E98" s="125">
        <f>SUMIFS(CAPEX!$AA$4:$AA$1281,CAPEX!$G$4:$G$1281,'0-25year'!$A98,CAPEX!$I$4:$I$1281,'0-25year'!E$1,CAPEX!$V$4:$V$1281,'0-25year'!B98)</f>
        <v>0</v>
      </c>
      <c r="F98" s="125">
        <f>SUMIFS(CAPEX!$AA$4:$AA$1281,CAPEX!$G$4:$G$1281,'0-25year'!$A98,CAPEX!$I$4:$I$1281,'0-25year'!F$1,CAPEX!$V$4:$V$1281,'0-25year'!B98)</f>
        <v>0</v>
      </c>
      <c r="G98" s="125">
        <f>SUMIFS(CAPEX!$AA$4:$AA$1281,CAPEX!$G$4:$G$1281,'0-25year'!$A98,CAPEX!$I$4:$I$1281,'0-25year'!G$1,CAPEX!$V$4:$V$1281,'0-25year'!B98)</f>
        <v>0</v>
      </c>
      <c r="H98" s="128">
        <f t="shared" si="3"/>
        <v>0</v>
      </c>
    </row>
    <row r="99" spans="1:8" x14ac:dyDescent="0.25">
      <c r="A99" s="84" t="s">
        <v>313</v>
      </c>
      <c r="B99" s="124">
        <v>5</v>
      </c>
      <c r="C99" s="125">
        <f>SUMIFS(CAPEX!$AA$4:$AA$1281,CAPEX!$G$4:$G$1281,'0-25year'!$A99,CAPEX!$I$4:$I$1281,'0-25year'!C$1,CAPEX!$V$4:$V$1281,'0-25year'!B99)</f>
        <v>0</v>
      </c>
      <c r="D99" s="125">
        <f>SUMIFS(CAPEX!$AA$4:$AA$1281,CAPEX!$G$4:$G$1281,'0-25year'!$A99,CAPEX!$I$4:$I$1281,'0-25year'!D$1,CAPEX!$V$4:$V$1281,'0-25year'!B99)</f>
        <v>0</v>
      </c>
      <c r="E99" s="125">
        <f>SUMIFS(CAPEX!$AA$4:$AA$1281,CAPEX!$G$4:$G$1281,'0-25year'!$A99,CAPEX!$I$4:$I$1281,'0-25year'!E$1,CAPEX!$V$4:$V$1281,'0-25year'!B99)</f>
        <v>0</v>
      </c>
      <c r="F99" s="125">
        <f>SUMIFS(CAPEX!$AA$4:$AA$1281,CAPEX!$G$4:$G$1281,'0-25year'!$A99,CAPEX!$I$4:$I$1281,'0-25year'!F$1,CAPEX!$V$4:$V$1281,'0-25year'!B99)</f>
        <v>0</v>
      </c>
      <c r="G99" s="125">
        <f>SUMIFS(CAPEX!$AA$4:$AA$1281,CAPEX!$G$4:$G$1281,'0-25year'!$A99,CAPEX!$I$4:$I$1281,'0-25year'!G$1,CAPEX!$V$4:$V$1281,'0-25year'!B99)</f>
        <v>0</v>
      </c>
      <c r="H99" s="128">
        <f t="shared" si="3"/>
        <v>0</v>
      </c>
    </row>
    <row r="100" spans="1:8" x14ac:dyDescent="0.25">
      <c r="A100" s="84" t="s">
        <v>697</v>
      </c>
      <c r="B100" s="124">
        <v>5</v>
      </c>
      <c r="C100" s="125">
        <f>SUMIFS(CAPEX!$AA$4:$AA$1281,CAPEX!$G$4:$G$1281,'0-25year'!$A100,CAPEX!$I$4:$I$1281,'0-25year'!C$1,CAPEX!$V$4:$V$1281,'0-25year'!B100)</f>
        <v>0</v>
      </c>
      <c r="D100" s="125">
        <f>SUMIFS(CAPEX!$AA$4:$AA$1281,CAPEX!$G$4:$G$1281,'0-25year'!$A100,CAPEX!$I$4:$I$1281,'0-25year'!D$1,CAPEX!$V$4:$V$1281,'0-25year'!B100)</f>
        <v>0</v>
      </c>
      <c r="E100" s="125">
        <f>SUMIFS(CAPEX!$AA$4:$AA$1281,CAPEX!$G$4:$G$1281,'0-25year'!$A100,CAPEX!$I$4:$I$1281,'0-25year'!E$1,CAPEX!$V$4:$V$1281,'0-25year'!B100)</f>
        <v>0</v>
      </c>
      <c r="F100" s="125">
        <f>SUMIFS(CAPEX!$AA$4:$AA$1281,CAPEX!$G$4:$G$1281,'0-25year'!$A100,CAPEX!$I$4:$I$1281,'0-25year'!F$1,CAPEX!$V$4:$V$1281,'0-25year'!B100)</f>
        <v>0</v>
      </c>
      <c r="G100" s="125">
        <f>SUMIFS(CAPEX!$AA$4:$AA$1281,CAPEX!$G$4:$G$1281,'0-25year'!$A100,CAPEX!$I$4:$I$1281,'0-25year'!G$1,CAPEX!$V$4:$V$1281,'0-25year'!B100)</f>
        <v>0</v>
      </c>
      <c r="H100" s="128">
        <f t="shared" si="3"/>
        <v>0</v>
      </c>
    </row>
    <row r="101" spans="1:8" x14ac:dyDescent="0.25">
      <c r="A101" s="84" t="s">
        <v>228</v>
      </c>
      <c r="B101" s="124">
        <v>5</v>
      </c>
      <c r="C101" s="125">
        <f>SUMIFS(CAPEX!$AA$4:$AA$1281,CAPEX!$G$4:$G$1281,'0-25year'!$A101,CAPEX!$I$4:$I$1281,'0-25year'!C$1,CAPEX!$V$4:$V$1281,'0-25year'!B101)</f>
        <v>0</v>
      </c>
      <c r="D101" s="125">
        <f>SUMIFS(CAPEX!$AA$4:$AA$1281,CAPEX!$G$4:$G$1281,'0-25year'!$A101,CAPEX!$I$4:$I$1281,'0-25year'!D$1,CAPEX!$V$4:$V$1281,'0-25year'!B101)</f>
        <v>0</v>
      </c>
      <c r="E101" s="125">
        <f>SUMIFS(CAPEX!$AA$4:$AA$1281,CAPEX!$G$4:$G$1281,'0-25year'!$A101,CAPEX!$I$4:$I$1281,'0-25year'!E$1,CAPEX!$V$4:$V$1281,'0-25year'!B101)</f>
        <v>0</v>
      </c>
      <c r="F101" s="125">
        <f>SUMIFS(CAPEX!$AA$4:$AA$1281,CAPEX!$G$4:$G$1281,'0-25year'!$A101,CAPEX!$I$4:$I$1281,'0-25year'!F$1,CAPEX!$V$4:$V$1281,'0-25year'!B101)</f>
        <v>0</v>
      </c>
      <c r="G101" s="125">
        <f>SUMIFS(CAPEX!$AA$4:$AA$1281,CAPEX!$G$4:$G$1281,'0-25year'!$A101,CAPEX!$I$4:$I$1281,'0-25year'!G$1,CAPEX!$V$4:$V$1281,'0-25year'!B101)</f>
        <v>0</v>
      </c>
      <c r="H101" s="128">
        <f t="shared" si="3"/>
        <v>0</v>
      </c>
    </row>
    <row r="102" spans="1:8" x14ac:dyDescent="0.25">
      <c r="A102" s="84" t="s">
        <v>226</v>
      </c>
      <c r="B102" s="124">
        <v>5</v>
      </c>
      <c r="C102" s="125">
        <f>SUMIFS(CAPEX!$AA$4:$AA$1281,CAPEX!$G$4:$G$1281,'0-25year'!$A102,CAPEX!$I$4:$I$1281,'0-25year'!C$1,CAPEX!$V$4:$V$1281,'0-25year'!B102)</f>
        <v>0</v>
      </c>
      <c r="D102" s="125">
        <f>SUMIFS(CAPEX!$AA$4:$AA$1281,CAPEX!$G$4:$G$1281,'0-25year'!$A102,CAPEX!$I$4:$I$1281,'0-25year'!D$1,CAPEX!$V$4:$V$1281,'0-25year'!B102)</f>
        <v>0</v>
      </c>
      <c r="E102" s="125">
        <f>SUMIFS(CAPEX!$AA$4:$AA$1281,CAPEX!$G$4:$G$1281,'0-25year'!$A102,CAPEX!$I$4:$I$1281,'0-25year'!E$1,CAPEX!$V$4:$V$1281,'0-25year'!B102)</f>
        <v>0</v>
      </c>
      <c r="F102" s="125">
        <f>SUMIFS(CAPEX!$AA$4:$AA$1281,CAPEX!$G$4:$G$1281,'0-25year'!$A102,CAPEX!$I$4:$I$1281,'0-25year'!F$1,CAPEX!$V$4:$V$1281,'0-25year'!B102)</f>
        <v>0</v>
      </c>
      <c r="G102" s="125">
        <f>SUMIFS(CAPEX!$AA$4:$AA$1281,CAPEX!$G$4:$G$1281,'0-25year'!$A102,CAPEX!$I$4:$I$1281,'0-25year'!G$1,CAPEX!$V$4:$V$1281,'0-25year'!B102)</f>
        <v>0</v>
      </c>
      <c r="H102" s="128">
        <f t="shared" si="3"/>
        <v>0</v>
      </c>
    </row>
    <row r="103" spans="1:8" x14ac:dyDescent="0.25">
      <c r="A103" s="84" t="s">
        <v>256</v>
      </c>
      <c r="B103" s="124">
        <v>5</v>
      </c>
      <c r="C103" s="125">
        <f>SUMIFS(CAPEX!$AA$4:$AA$1281,CAPEX!$G$4:$G$1281,'0-25year'!$A103,CAPEX!$I$4:$I$1281,'0-25year'!C$1,CAPEX!$V$4:$V$1281,'0-25year'!B103)</f>
        <v>0</v>
      </c>
      <c r="D103" s="125">
        <f>SUMIFS(CAPEX!$AA$4:$AA$1281,CAPEX!$G$4:$G$1281,'0-25year'!$A103,CAPEX!$I$4:$I$1281,'0-25year'!D$1,CAPEX!$V$4:$V$1281,'0-25year'!B103)</f>
        <v>0</v>
      </c>
      <c r="E103" s="125">
        <f>SUMIFS(CAPEX!$AA$4:$AA$1281,CAPEX!$G$4:$G$1281,'0-25year'!$A103,CAPEX!$I$4:$I$1281,'0-25year'!E$1,CAPEX!$V$4:$V$1281,'0-25year'!B103)</f>
        <v>0</v>
      </c>
      <c r="F103" s="125">
        <f>SUMIFS(CAPEX!$AA$4:$AA$1281,CAPEX!$G$4:$G$1281,'0-25year'!$A103,CAPEX!$I$4:$I$1281,'0-25year'!F$1,CAPEX!$V$4:$V$1281,'0-25year'!B103)</f>
        <v>0</v>
      </c>
      <c r="G103" s="125">
        <f>SUMIFS(CAPEX!$AA$4:$AA$1281,CAPEX!$G$4:$G$1281,'0-25year'!$A103,CAPEX!$I$4:$I$1281,'0-25year'!G$1,CAPEX!$V$4:$V$1281,'0-25year'!B103)</f>
        <v>0</v>
      </c>
      <c r="H103" s="128">
        <f t="shared" si="3"/>
        <v>0</v>
      </c>
    </row>
    <row r="104" spans="1:8" x14ac:dyDescent="0.25">
      <c r="A104" s="84" t="s">
        <v>578</v>
      </c>
      <c r="B104" s="124">
        <v>5</v>
      </c>
      <c r="C104" s="125">
        <f>SUMIFS(CAPEX!$AA$4:$AA$1281,CAPEX!$G$4:$G$1281,'0-25year'!$A104,CAPEX!$I$4:$I$1281,'0-25year'!C$1,CAPEX!$V$4:$V$1281,'0-25year'!B104)</f>
        <v>0</v>
      </c>
      <c r="D104" s="125">
        <f>SUMIFS(CAPEX!$AA$4:$AA$1281,CAPEX!$G$4:$G$1281,'0-25year'!$A104,CAPEX!$I$4:$I$1281,'0-25year'!D$1,CAPEX!$V$4:$V$1281,'0-25year'!B104)</f>
        <v>0</v>
      </c>
      <c r="E104" s="125">
        <f>SUMIFS(CAPEX!$AA$4:$AA$1281,CAPEX!$G$4:$G$1281,'0-25year'!$A104,CAPEX!$I$4:$I$1281,'0-25year'!E$1,CAPEX!$V$4:$V$1281,'0-25year'!B104)</f>
        <v>0</v>
      </c>
      <c r="F104" s="125">
        <f>SUMIFS(CAPEX!$AA$4:$AA$1281,CAPEX!$G$4:$G$1281,'0-25year'!$A104,CAPEX!$I$4:$I$1281,'0-25year'!F$1,CAPEX!$V$4:$V$1281,'0-25year'!B104)</f>
        <v>0</v>
      </c>
      <c r="G104" s="125">
        <f>SUMIFS(CAPEX!$AA$4:$AA$1281,CAPEX!$G$4:$G$1281,'0-25year'!$A104,CAPEX!$I$4:$I$1281,'0-25year'!G$1,CAPEX!$V$4:$V$1281,'0-25year'!B104)</f>
        <v>0</v>
      </c>
      <c r="H104" s="128">
        <f t="shared" si="3"/>
        <v>0</v>
      </c>
    </row>
    <row r="105" spans="1:8" x14ac:dyDescent="0.25">
      <c r="A105" s="84" t="s">
        <v>403</v>
      </c>
      <c r="B105" s="124">
        <v>5</v>
      </c>
      <c r="C105" s="125">
        <f>SUMIFS(CAPEX!$AA$4:$AA$1281,CAPEX!$G$4:$G$1281,'0-25year'!$A105,CAPEX!$I$4:$I$1281,'0-25year'!C$1,CAPEX!$V$4:$V$1281,'0-25year'!B105)</f>
        <v>0</v>
      </c>
      <c r="D105" s="125">
        <f>SUMIFS(CAPEX!$AA$4:$AA$1281,CAPEX!$G$4:$G$1281,'0-25year'!$A105,CAPEX!$I$4:$I$1281,'0-25year'!D$1,CAPEX!$V$4:$V$1281,'0-25year'!B105)</f>
        <v>0</v>
      </c>
      <c r="E105" s="125">
        <f>SUMIFS(CAPEX!$AA$4:$AA$1281,CAPEX!$G$4:$G$1281,'0-25year'!$A105,CAPEX!$I$4:$I$1281,'0-25year'!E$1,CAPEX!$V$4:$V$1281,'0-25year'!B105)</f>
        <v>0</v>
      </c>
      <c r="F105" s="125">
        <f>SUMIFS(CAPEX!$AA$4:$AA$1281,CAPEX!$G$4:$G$1281,'0-25year'!$A105,CAPEX!$I$4:$I$1281,'0-25year'!F$1,CAPEX!$V$4:$V$1281,'0-25year'!B105)</f>
        <v>0</v>
      </c>
      <c r="G105" s="125">
        <f>SUMIFS(CAPEX!$AA$4:$AA$1281,CAPEX!$G$4:$G$1281,'0-25year'!$A105,CAPEX!$I$4:$I$1281,'0-25year'!G$1,CAPEX!$V$4:$V$1281,'0-25year'!B105)</f>
        <v>0</v>
      </c>
      <c r="H105" s="128">
        <f t="shared" si="3"/>
        <v>0</v>
      </c>
    </row>
    <row r="106" spans="1:8" x14ac:dyDescent="0.25">
      <c r="A106" s="84" t="s">
        <v>364</v>
      </c>
      <c r="B106" s="124">
        <v>5</v>
      </c>
      <c r="C106" s="125">
        <f>SUMIFS(CAPEX!$AA$4:$AA$1281,CAPEX!$G$4:$G$1281,'0-25year'!$A106,CAPEX!$I$4:$I$1281,'0-25year'!C$1,CAPEX!$V$4:$V$1281,'0-25year'!B106)</f>
        <v>0</v>
      </c>
      <c r="D106" s="125">
        <f>SUMIFS(CAPEX!$AA$4:$AA$1281,CAPEX!$G$4:$G$1281,'0-25year'!$A106,CAPEX!$I$4:$I$1281,'0-25year'!D$1,CAPEX!$V$4:$V$1281,'0-25year'!B106)</f>
        <v>0</v>
      </c>
      <c r="E106" s="125">
        <f>SUMIFS(CAPEX!$AA$4:$AA$1281,CAPEX!$G$4:$G$1281,'0-25year'!$A106,CAPEX!$I$4:$I$1281,'0-25year'!E$1,CAPEX!$V$4:$V$1281,'0-25year'!B106)</f>
        <v>0</v>
      </c>
      <c r="F106" s="125">
        <f>SUMIFS(CAPEX!$AA$4:$AA$1281,CAPEX!$G$4:$G$1281,'0-25year'!$A106,CAPEX!$I$4:$I$1281,'0-25year'!F$1,CAPEX!$V$4:$V$1281,'0-25year'!B106)</f>
        <v>0</v>
      </c>
      <c r="G106" s="125">
        <f>SUMIFS(CAPEX!$AA$4:$AA$1281,CAPEX!$G$4:$G$1281,'0-25year'!$A106,CAPEX!$I$4:$I$1281,'0-25year'!G$1,CAPEX!$V$4:$V$1281,'0-25year'!B106)</f>
        <v>0</v>
      </c>
      <c r="H106" s="128">
        <f t="shared" si="3"/>
        <v>0</v>
      </c>
    </row>
    <row r="107" spans="1:8" x14ac:dyDescent="0.25">
      <c r="A107" s="84" t="s">
        <v>239</v>
      </c>
      <c r="B107" s="124">
        <v>5</v>
      </c>
      <c r="C107" s="125">
        <f>SUMIFS(CAPEX!$AA$4:$AA$1281,CAPEX!$G$4:$G$1281,'0-25year'!$A107,CAPEX!$I$4:$I$1281,'0-25year'!C$1,CAPEX!$V$4:$V$1281,'0-25year'!B107)</f>
        <v>0</v>
      </c>
      <c r="D107" s="125">
        <f>SUMIFS(CAPEX!$AA$4:$AA$1281,CAPEX!$G$4:$G$1281,'0-25year'!$A107,CAPEX!$I$4:$I$1281,'0-25year'!D$1,CAPEX!$V$4:$V$1281,'0-25year'!B107)</f>
        <v>0</v>
      </c>
      <c r="E107" s="125">
        <f>SUMIFS(CAPEX!$AA$4:$AA$1281,CAPEX!$G$4:$G$1281,'0-25year'!$A107,CAPEX!$I$4:$I$1281,'0-25year'!E$1,CAPEX!$V$4:$V$1281,'0-25year'!B107)</f>
        <v>0</v>
      </c>
      <c r="F107" s="125">
        <f>SUMIFS(CAPEX!$AA$4:$AA$1281,CAPEX!$G$4:$G$1281,'0-25year'!$A107,CAPEX!$I$4:$I$1281,'0-25year'!F$1,CAPEX!$V$4:$V$1281,'0-25year'!B107)</f>
        <v>0</v>
      </c>
      <c r="G107" s="125">
        <f>SUMIFS(CAPEX!$AA$4:$AA$1281,CAPEX!$G$4:$G$1281,'0-25year'!$A107,CAPEX!$I$4:$I$1281,'0-25year'!G$1,CAPEX!$V$4:$V$1281,'0-25year'!B107)</f>
        <v>0</v>
      </c>
      <c r="H107" s="128">
        <f t="shared" si="3"/>
        <v>0</v>
      </c>
    </row>
    <row r="108" spans="1:8" x14ac:dyDescent="0.25">
      <c r="A108" s="84" t="s">
        <v>243</v>
      </c>
      <c r="B108" s="124">
        <v>5</v>
      </c>
      <c r="C108" s="125">
        <f>SUMIFS(CAPEX!$AA$4:$AA$1281,CAPEX!$G$4:$G$1281,'0-25year'!$A108,CAPEX!$I$4:$I$1281,'0-25year'!C$1,CAPEX!$V$4:$V$1281,'0-25year'!B108)</f>
        <v>0</v>
      </c>
      <c r="D108" s="125">
        <f>SUMIFS(CAPEX!$AA$4:$AA$1281,CAPEX!$G$4:$G$1281,'0-25year'!$A108,CAPEX!$I$4:$I$1281,'0-25year'!D$1,CAPEX!$V$4:$V$1281,'0-25year'!B108)</f>
        <v>0</v>
      </c>
      <c r="E108" s="125">
        <f>SUMIFS(CAPEX!$AA$4:$AA$1281,CAPEX!$G$4:$G$1281,'0-25year'!$A108,CAPEX!$I$4:$I$1281,'0-25year'!E$1,CAPEX!$V$4:$V$1281,'0-25year'!B108)</f>
        <v>0</v>
      </c>
      <c r="F108" s="125">
        <f>SUMIFS(CAPEX!$AA$4:$AA$1281,CAPEX!$G$4:$G$1281,'0-25year'!$A108,CAPEX!$I$4:$I$1281,'0-25year'!F$1,CAPEX!$V$4:$V$1281,'0-25year'!B108)</f>
        <v>0</v>
      </c>
      <c r="G108" s="125">
        <f>SUMIFS(CAPEX!$AA$4:$AA$1281,CAPEX!$G$4:$G$1281,'0-25year'!$A108,CAPEX!$I$4:$I$1281,'0-25year'!G$1,CAPEX!$V$4:$V$1281,'0-25year'!B108)</f>
        <v>0</v>
      </c>
      <c r="H108" s="128">
        <f t="shared" si="3"/>
        <v>0</v>
      </c>
    </row>
    <row r="109" spans="1:8" x14ac:dyDescent="0.25">
      <c r="A109" s="127" t="s">
        <v>246</v>
      </c>
      <c r="B109" s="124">
        <v>5</v>
      </c>
      <c r="C109" s="125">
        <f>SUMIFS(CAPEX!$AA$4:$AA$1281,CAPEX!$G$4:$G$1281,'0-25year'!$A109,CAPEX!$I$4:$I$1281,'0-25year'!C$1,CAPEX!$V$4:$V$1281,'0-25year'!B109)</f>
        <v>0</v>
      </c>
      <c r="D109" s="125">
        <f>SUMIFS(CAPEX!$AA$4:$AA$1281,CAPEX!$G$4:$G$1281,'0-25year'!$A109,CAPEX!$I$4:$I$1281,'0-25year'!D$1,CAPEX!$V$4:$V$1281,'0-25year'!B109)</f>
        <v>0</v>
      </c>
      <c r="E109" s="125">
        <f>SUMIFS(CAPEX!$AA$4:$AA$1281,CAPEX!$G$4:$G$1281,'0-25year'!$A109,CAPEX!$I$4:$I$1281,'0-25year'!E$1,CAPEX!$V$4:$V$1281,'0-25year'!B109)</f>
        <v>0</v>
      </c>
      <c r="F109" s="125">
        <f>SUMIFS(CAPEX!$AA$4:$AA$1281,CAPEX!$G$4:$G$1281,'0-25year'!$A109,CAPEX!$I$4:$I$1281,'0-25year'!F$1,CAPEX!$V$4:$V$1281,'0-25year'!B109)</f>
        <v>0</v>
      </c>
      <c r="G109" s="125">
        <f>SUMIFS(CAPEX!$AA$4:$AA$1281,CAPEX!$G$4:$G$1281,'0-25year'!$A109,CAPEX!$I$4:$I$1281,'0-25year'!G$1,CAPEX!$V$4:$V$1281,'0-25year'!B109)</f>
        <v>0</v>
      </c>
      <c r="H109" s="128">
        <f t="shared" si="3"/>
        <v>0</v>
      </c>
    </row>
    <row r="110" spans="1:8" x14ac:dyDescent="0.25">
      <c r="A110" s="124" t="s">
        <v>281</v>
      </c>
      <c r="B110" s="124">
        <v>6</v>
      </c>
      <c r="C110" s="125">
        <f>SUMIFS(CAPEX!$AA$4:$AA$1281,CAPEX!$G$4:$G$1281,'0-25year'!$A110,CAPEX!$I$4:$I$1281,'0-25year'!C$1,CAPEX!$V$4:$V$1281,'0-25year'!B110)</f>
        <v>0</v>
      </c>
      <c r="D110" s="125">
        <f>SUMIFS(CAPEX!$AA$4:$AA$1281,CAPEX!$G$4:$G$1281,'0-25year'!$A110,CAPEX!$I$4:$I$1281,'0-25year'!D$1,CAPEX!$V$4:$V$1281,'0-25year'!B110)</f>
        <v>0</v>
      </c>
      <c r="E110" s="125">
        <f>SUMIFS(CAPEX!$AA$4:$AA$1281,CAPEX!$G$4:$G$1281,'0-25year'!$A110,CAPEX!$I$4:$I$1281,'0-25year'!E$1,CAPEX!$V$4:$V$1281,'0-25year'!B110)</f>
        <v>0</v>
      </c>
      <c r="F110" s="125">
        <f>SUMIFS(CAPEX!$AA$4:$AA$1281,CAPEX!$G$4:$G$1281,'0-25year'!$A110,CAPEX!$I$4:$I$1281,'0-25year'!F$1,CAPEX!$V$4:$V$1281,'0-25year'!B110)</f>
        <v>0</v>
      </c>
      <c r="G110" s="125">
        <f>SUMIFS(CAPEX!$AA$4:$AA$1281,CAPEX!$G$4:$G$1281,'0-25year'!$A110,CAPEX!$I$4:$I$1281,'0-25year'!G$1,CAPEX!$V$4:$V$1281,'0-25year'!B110)</f>
        <v>0</v>
      </c>
      <c r="H110" s="128">
        <f t="shared" si="3"/>
        <v>0</v>
      </c>
    </row>
    <row r="111" spans="1:8" x14ac:dyDescent="0.25">
      <c r="A111" s="84" t="s">
        <v>488</v>
      </c>
      <c r="B111" s="124">
        <v>6</v>
      </c>
      <c r="C111" s="125">
        <f>SUMIFS(CAPEX!$AA$4:$AA$1281,CAPEX!$G$4:$G$1281,'0-25year'!$A111,CAPEX!$I$4:$I$1281,'0-25year'!C$1,CAPEX!$V$4:$V$1281,'0-25year'!B111)</f>
        <v>0</v>
      </c>
      <c r="D111" s="125">
        <f>SUMIFS(CAPEX!$AA$4:$AA$1281,CAPEX!$G$4:$G$1281,'0-25year'!$A111,CAPEX!$I$4:$I$1281,'0-25year'!D$1,CAPEX!$V$4:$V$1281,'0-25year'!B111)</f>
        <v>0</v>
      </c>
      <c r="E111" s="125">
        <f>SUMIFS(CAPEX!$AA$4:$AA$1281,CAPEX!$G$4:$G$1281,'0-25year'!$A111,CAPEX!$I$4:$I$1281,'0-25year'!E$1,CAPEX!$V$4:$V$1281,'0-25year'!B111)</f>
        <v>0</v>
      </c>
      <c r="F111" s="125">
        <f>SUMIFS(CAPEX!$AA$4:$AA$1281,CAPEX!$G$4:$G$1281,'0-25year'!$A111,CAPEX!$I$4:$I$1281,'0-25year'!F$1,CAPEX!$V$4:$V$1281,'0-25year'!B111)</f>
        <v>0</v>
      </c>
      <c r="G111" s="125">
        <f>SUMIFS(CAPEX!$AA$4:$AA$1281,CAPEX!$G$4:$G$1281,'0-25year'!$A111,CAPEX!$I$4:$I$1281,'0-25year'!G$1,CAPEX!$V$4:$V$1281,'0-25year'!B111)</f>
        <v>0</v>
      </c>
      <c r="H111" s="128">
        <f t="shared" si="3"/>
        <v>0</v>
      </c>
    </row>
    <row r="112" spans="1:8" x14ac:dyDescent="0.25">
      <c r="A112" s="84" t="s">
        <v>217</v>
      </c>
      <c r="B112" s="124">
        <v>6</v>
      </c>
      <c r="C112" s="125">
        <f>SUMIFS(CAPEX!$AA$4:$AA$1281,CAPEX!$G$4:$G$1281,'0-25year'!$A112,CAPEX!$I$4:$I$1281,'0-25year'!C$1,CAPEX!$V$4:$V$1281,'0-25year'!B112)</f>
        <v>0</v>
      </c>
      <c r="D112" s="125">
        <f>SUMIFS(CAPEX!$AA$4:$AA$1281,CAPEX!$G$4:$G$1281,'0-25year'!$A112,CAPEX!$I$4:$I$1281,'0-25year'!D$1,CAPEX!$V$4:$V$1281,'0-25year'!B112)</f>
        <v>0</v>
      </c>
      <c r="E112" s="125">
        <f>SUMIFS(CAPEX!$AA$4:$AA$1281,CAPEX!$G$4:$G$1281,'0-25year'!$A112,CAPEX!$I$4:$I$1281,'0-25year'!E$1,CAPEX!$V$4:$V$1281,'0-25year'!B112)</f>
        <v>0</v>
      </c>
      <c r="F112" s="125">
        <f>SUMIFS(CAPEX!$AA$4:$AA$1281,CAPEX!$G$4:$G$1281,'0-25year'!$A112,CAPEX!$I$4:$I$1281,'0-25year'!F$1,CAPEX!$V$4:$V$1281,'0-25year'!B112)</f>
        <v>0</v>
      </c>
      <c r="G112" s="125">
        <f>SUMIFS(CAPEX!$AA$4:$AA$1281,CAPEX!$G$4:$G$1281,'0-25year'!$A112,CAPEX!$I$4:$I$1281,'0-25year'!G$1,CAPEX!$V$4:$V$1281,'0-25year'!B112)</f>
        <v>0</v>
      </c>
      <c r="H112" s="128">
        <f t="shared" si="3"/>
        <v>0</v>
      </c>
    </row>
    <row r="113" spans="1:8" x14ac:dyDescent="0.25">
      <c r="A113" s="84" t="s">
        <v>469</v>
      </c>
      <c r="B113" s="124">
        <v>6</v>
      </c>
      <c r="C113" s="125">
        <f>SUMIFS(CAPEX!$AA$4:$AA$1281,CAPEX!$G$4:$G$1281,'0-25year'!$A113,CAPEX!$I$4:$I$1281,'0-25year'!C$1,CAPEX!$V$4:$V$1281,'0-25year'!B113)</f>
        <v>0</v>
      </c>
      <c r="D113" s="125">
        <f>SUMIFS(CAPEX!$AA$4:$AA$1281,CAPEX!$G$4:$G$1281,'0-25year'!$A113,CAPEX!$I$4:$I$1281,'0-25year'!D$1,CAPEX!$V$4:$V$1281,'0-25year'!B113)</f>
        <v>0</v>
      </c>
      <c r="E113" s="125">
        <f>SUMIFS(CAPEX!$AA$4:$AA$1281,CAPEX!$G$4:$G$1281,'0-25year'!$A113,CAPEX!$I$4:$I$1281,'0-25year'!E$1,CAPEX!$V$4:$V$1281,'0-25year'!B113)</f>
        <v>0</v>
      </c>
      <c r="F113" s="125">
        <f>SUMIFS(CAPEX!$AA$4:$AA$1281,CAPEX!$G$4:$G$1281,'0-25year'!$A113,CAPEX!$I$4:$I$1281,'0-25year'!F$1,CAPEX!$V$4:$V$1281,'0-25year'!B113)</f>
        <v>0</v>
      </c>
      <c r="G113" s="125">
        <f>SUMIFS(CAPEX!$AA$4:$AA$1281,CAPEX!$G$4:$G$1281,'0-25year'!$A113,CAPEX!$I$4:$I$1281,'0-25year'!G$1,CAPEX!$V$4:$V$1281,'0-25year'!B113)</f>
        <v>0</v>
      </c>
      <c r="H113" s="128">
        <f t="shared" si="3"/>
        <v>0</v>
      </c>
    </row>
    <row r="114" spans="1:8" x14ac:dyDescent="0.25">
      <c r="A114" s="84" t="s">
        <v>265</v>
      </c>
      <c r="B114" s="124">
        <v>6</v>
      </c>
      <c r="C114" s="125">
        <f>SUMIFS(CAPEX!$AA$4:$AA$1281,CAPEX!$G$4:$G$1281,'0-25year'!$A114,CAPEX!$I$4:$I$1281,'0-25year'!C$1,CAPEX!$V$4:$V$1281,'0-25year'!B114)</f>
        <v>0</v>
      </c>
      <c r="D114" s="125">
        <f>SUMIFS(CAPEX!$AA$4:$AA$1281,CAPEX!$G$4:$G$1281,'0-25year'!$A114,CAPEX!$I$4:$I$1281,'0-25year'!D$1,CAPEX!$V$4:$V$1281,'0-25year'!B114)</f>
        <v>0</v>
      </c>
      <c r="E114" s="125">
        <f>SUMIFS(CAPEX!$AA$4:$AA$1281,CAPEX!$G$4:$G$1281,'0-25year'!$A114,CAPEX!$I$4:$I$1281,'0-25year'!E$1,CAPEX!$V$4:$V$1281,'0-25year'!B114)</f>
        <v>0</v>
      </c>
      <c r="F114" s="125">
        <f>SUMIFS(CAPEX!$AA$4:$AA$1281,CAPEX!$G$4:$G$1281,'0-25year'!$A114,CAPEX!$I$4:$I$1281,'0-25year'!F$1,CAPEX!$V$4:$V$1281,'0-25year'!B114)</f>
        <v>0</v>
      </c>
      <c r="G114" s="125">
        <f>SUMIFS(CAPEX!$AA$4:$AA$1281,CAPEX!$G$4:$G$1281,'0-25year'!$A114,CAPEX!$I$4:$I$1281,'0-25year'!G$1,CAPEX!$V$4:$V$1281,'0-25year'!B114)</f>
        <v>0</v>
      </c>
      <c r="H114" s="128">
        <f t="shared" si="3"/>
        <v>0</v>
      </c>
    </row>
    <row r="115" spans="1:8" x14ac:dyDescent="0.25">
      <c r="A115" s="84" t="s">
        <v>211</v>
      </c>
      <c r="B115" s="124">
        <v>6</v>
      </c>
      <c r="C115" s="125">
        <f>SUMIFS(CAPEX!$AA$4:$AA$1281,CAPEX!$G$4:$G$1281,'0-25year'!$A115,CAPEX!$I$4:$I$1281,'0-25year'!C$1,CAPEX!$V$4:$V$1281,'0-25year'!B115)</f>
        <v>43300</v>
      </c>
      <c r="D115" s="125">
        <f>SUMIFS(CAPEX!$AA$4:$AA$1281,CAPEX!$G$4:$G$1281,'0-25year'!$A115,CAPEX!$I$4:$I$1281,'0-25year'!D$1,CAPEX!$V$4:$V$1281,'0-25year'!B115)</f>
        <v>0</v>
      </c>
      <c r="E115" s="125">
        <f>SUMIFS(CAPEX!$AA$4:$AA$1281,CAPEX!$G$4:$G$1281,'0-25year'!$A115,CAPEX!$I$4:$I$1281,'0-25year'!E$1,CAPEX!$V$4:$V$1281,'0-25year'!B115)</f>
        <v>0</v>
      </c>
      <c r="F115" s="125">
        <f>SUMIFS(CAPEX!$AA$4:$AA$1281,CAPEX!$G$4:$G$1281,'0-25year'!$A115,CAPEX!$I$4:$I$1281,'0-25year'!F$1,CAPEX!$V$4:$V$1281,'0-25year'!B115)</f>
        <v>0</v>
      </c>
      <c r="G115" s="125">
        <f>SUMIFS(CAPEX!$AA$4:$AA$1281,CAPEX!$G$4:$G$1281,'0-25year'!$A115,CAPEX!$I$4:$I$1281,'0-25year'!G$1,CAPEX!$V$4:$V$1281,'0-25year'!B115)</f>
        <v>0</v>
      </c>
      <c r="H115" s="128">
        <f t="shared" si="3"/>
        <v>43300</v>
      </c>
    </row>
    <row r="116" spans="1:8" x14ac:dyDescent="0.25">
      <c r="A116" s="84" t="s">
        <v>195</v>
      </c>
      <c r="B116" s="124">
        <v>6</v>
      </c>
      <c r="C116" s="125">
        <f>SUMIFS(CAPEX!$AA$4:$AA$1281,CAPEX!$G$4:$G$1281,'0-25year'!$A116,CAPEX!$I$4:$I$1281,'0-25year'!C$1,CAPEX!$V$4:$V$1281,'0-25year'!B116)</f>
        <v>1480</v>
      </c>
      <c r="D116" s="125">
        <f>SUMIFS(CAPEX!$AA$4:$AA$1281,CAPEX!$G$4:$G$1281,'0-25year'!$A116,CAPEX!$I$4:$I$1281,'0-25year'!D$1,CAPEX!$V$4:$V$1281,'0-25year'!B116)</f>
        <v>46760</v>
      </c>
      <c r="E116" s="125">
        <f>SUMIFS(CAPEX!$AA$4:$AA$1281,CAPEX!$G$4:$G$1281,'0-25year'!$A116,CAPEX!$I$4:$I$1281,'0-25year'!E$1,CAPEX!$V$4:$V$1281,'0-25year'!B116)</f>
        <v>0</v>
      </c>
      <c r="F116" s="125">
        <f>SUMIFS(CAPEX!$AA$4:$AA$1281,CAPEX!$G$4:$G$1281,'0-25year'!$A116,CAPEX!$I$4:$I$1281,'0-25year'!F$1,CAPEX!$V$4:$V$1281,'0-25year'!B116)</f>
        <v>0</v>
      </c>
      <c r="G116" s="125">
        <f>SUMIFS(CAPEX!$AA$4:$AA$1281,CAPEX!$G$4:$G$1281,'0-25year'!$A116,CAPEX!$I$4:$I$1281,'0-25year'!G$1,CAPEX!$V$4:$V$1281,'0-25year'!B116)</f>
        <v>0</v>
      </c>
      <c r="H116" s="128">
        <f t="shared" si="3"/>
        <v>48240</v>
      </c>
    </row>
    <row r="117" spans="1:8" x14ac:dyDescent="0.25">
      <c r="A117" s="84" t="s">
        <v>313</v>
      </c>
      <c r="B117" s="124">
        <v>6</v>
      </c>
      <c r="C117" s="125">
        <f>SUMIFS(CAPEX!$AA$4:$AA$1281,CAPEX!$G$4:$G$1281,'0-25year'!$A117,CAPEX!$I$4:$I$1281,'0-25year'!C$1,CAPEX!$V$4:$V$1281,'0-25year'!B117)</f>
        <v>0</v>
      </c>
      <c r="D117" s="125">
        <f>SUMIFS(CAPEX!$AA$4:$AA$1281,CAPEX!$G$4:$G$1281,'0-25year'!$A117,CAPEX!$I$4:$I$1281,'0-25year'!D$1,CAPEX!$V$4:$V$1281,'0-25year'!B117)</f>
        <v>0</v>
      </c>
      <c r="E117" s="125">
        <f>SUMIFS(CAPEX!$AA$4:$AA$1281,CAPEX!$G$4:$G$1281,'0-25year'!$A117,CAPEX!$I$4:$I$1281,'0-25year'!E$1,CAPEX!$V$4:$V$1281,'0-25year'!B117)</f>
        <v>0</v>
      </c>
      <c r="F117" s="125">
        <f>SUMIFS(CAPEX!$AA$4:$AA$1281,CAPEX!$G$4:$G$1281,'0-25year'!$A117,CAPEX!$I$4:$I$1281,'0-25year'!F$1,CAPEX!$V$4:$V$1281,'0-25year'!B117)</f>
        <v>0</v>
      </c>
      <c r="G117" s="125">
        <f>SUMIFS(CAPEX!$AA$4:$AA$1281,CAPEX!$G$4:$G$1281,'0-25year'!$A117,CAPEX!$I$4:$I$1281,'0-25year'!G$1,CAPEX!$V$4:$V$1281,'0-25year'!B117)</f>
        <v>0</v>
      </c>
      <c r="H117" s="128">
        <f t="shared" si="3"/>
        <v>0</v>
      </c>
    </row>
    <row r="118" spans="1:8" x14ac:dyDescent="0.25">
      <c r="A118" s="84" t="s">
        <v>697</v>
      </c>
      <c r="B118" s="124">
        <v>6</v>
      </c>
      <c r="C118" s="125">
        <f>SUMIFS(CAPEX!$AA$4:$AA$1281,CAPEX!$G$4:$G$1281,'0-25year'!$A118,CAPEX!$I$4:$I$1281,'0-25year'!C$1,CAPEX!$V$4:$V$1281,'0-25year'!B118)</f>
        <v>0</v>
      </c>
      <c r="D118" s="125">
        <f>SUMIFS(CAPEX!$AA$4:$AA$1281,CAPEX!$G$4:$G$1281,'0-25year'!$A118,CAPEX!$I$4:$I$1281,'0-25year'!D$1,CAPEX!$V$4:$V$1281,'0-25year'!B118)</f>
        <v>0</v>
      </c>
      <c r="E118" s="125">
        <f>SUMIFS(CAPEX!$AA$4:$AA$1281,CAPEX!$G$4:$G$1281,'0-25year'!$A118,CAPEX!$I$4:$I$1281,'0-25year'!E$1,CAPEX!$V$4:$V$1281,'0-25year'!B118)</f>
        <v>0</v>
      </c>
      <c r="F118" s="125">
        <f>SUMIFS(CAPEX!$AA$4:$AA$1281,CAPEX!$G$4:$G$1281,'0-25year'!$A118,CAPEX!$I$4:$I$1281,'0-25year'!F$1,CAPEX!$V$4:$V$1281,'0-25year'!B118)</f>
        <v>0</v>
      </c>
      <c r="G118" s="125">
        <f>SUMIFS(CAPEX!$AA$4:$AA$1281,CAPEX!$G$4:$G$1281,'0-25year'!$A118,CAPEX!$I$4:$I$1281,'0-25year'!G$1,CAPEX!$V$4:$V$1281,'0-25year'!B118)</f>
        <v>0</v>
      </c>
      <c r="H118" s="128">
        <f t="shared" si="3"/>
        <v>0</v>
      </c>
    </row>
    <row r="119" spans="1:8" x14ac:dyDescent="0.25">
      <c r="A119" s="84" t="s">
        <v>228</v>
      </c>
      <c r="B119" s="124">
        <v>6</v>
      </c>
      <c r="C119" s="125">
        <f>SUMIFS(CAPEX!$AA$4:$AA$1281,CAPEX!$G$4:$G$1281,'0-25year'!$A119,CAPEX!$I$4:$I$1281,'0-25year'!C$1,CAPEX!$V$4:$V$1281,'0-25year'!B119)</f>
        <v>0</v>
      </c>
      <c r="D119" s="125">
        <f>SUMIFS(CAPEX!$AA$4:$AA$1281,CAPEX!$G$4:$G$1281,'0-25year'!$A119,CAPEX!$I$4:$I$1281,'0-25year'!D$1,CAPEX!$V$4:$V$1281,'0-25year'!B119)</f>
        <v>0</v>
      </c>
      <c r="E119" s="125">
        <f>SUMIFS(CAPEX!$AA$4:$AA$1281,CAPEX!$G$4:$G$1281,'0-25year'!$A119,CAPEX!$I$4:$I$1281,'0-25year'!E$1,CAPEX!$V$4:$V$1281,'0-25year'!B119)</f>
        <v>0</v>
      </c>
      <c r="F119" s="125">
        <f>SUMIFS(CAPEX!$AA$4:$AA$1281,CAPEX!$G$4:$G$1281,'0-25year'!$A119,CAPEX!$I$4:$I$1281,'0-25year'!F$1,CAPEX!$V$4:$V$1281,'0-25year'!B119)</f>
        <v>0</v>
      </c>
      <c r="G119" s="125">
        <f>SUMIFS(CAPEX!$AA$4:$AA$1281,CAPEX!$G$4:$G$1281,'0-25year'!$A119,CAPEX!$I$4:$I$1281,'0-25year'!G$1,CAPEX!$V$4:$V$1281,'0-25year'!B119)</f>
        <v>0</v>
      </c>
      <c r="H119" s="128">
        <f t="shared" si="3"/>
        <v>0</v>
      </c>
    </row>
    <row r="120" spans="1:8" x14ac:dyDescent="0.25">
      <c r="A120" s="84" t="s">
        <v>226</v>
      </c>
      <c r="B120" s="124">
        <v>6</v>
      </c>
      <c r="C120" s="125">
        <f>SUMIFS(CAPEX!$AA$4:$AA$1281,CAPEX!$G$4:$G$1281,'0-25year'!$A120,CAPEX!$I$4:$I$1281,'0-25year'!C$1,CAPEX!$V$4:$V$1281,'0-25year'!B120)</f>
        <v>135700</v>
      </c>
      <c r="D120" s="125">
        <f>SUMIFS(CAPEX!$AA$4:$AA$1281,CAPEX!$G$4:$G$1281,'0-25year'!$A120,CAPEX!$I$4:$I$1281,'0-25year'!D$1,CAPEX!$V$4:$V$1281,'0-25year'!B120)</f>
        <v>122360</v>
      </c>
      <c r="E120" s="125">
        <f>SUMIFS(CAPEX!$AA$4:$AA$1281,CAPEX!$G$4:$G$1281,'0-25year'!$A120,CAPEX!$I$4:$I$1281,'0-25year'!E$1,CAPEX!$V$4:$V$1281,'0-25year'!B120)</f>
        <v>0</v>
      </c>
      <c r="F120" s="125">
        <f>SUMIFS(CAPEX!$AA$4:$AA$1281,CAPEX!$G$4:$G$1281,'0-25year'!$A120,CAPEX!$I$4:$I$1281,'0-25year'!F$1,CAPEX!$V$4:$V$1281,'0-25year'!B120)</f>
        <v>152010</v>
      </c>
      <c r="G120" s="125">
        <f>SUMIFS(CAPEX!$AA$4:$AA$1281,CAPEX!$G$4:$G$1281,'0-25year'!$A120,CAPEX!$I$4:$I$1281,'0-25year'!G$1,CAPEX!$V$4:$V$1281,'0-25year'!B120)</f>
        <v>0</v>
      </c>
      <c r="H120" s="128">
        <f t="shared" si="3"/>
        <v>410070</v>
      </c>
    </row>
    <row r="121" spans="1:8" x14ac:dyDescent="0.25">
      <c r="A121" s="84" t="s">
        <v>256</v>
      </c>
      <c r="B121" s="124">
        <v>6</v>
      </c>
      <c r="C121" s="125">
        <f>SUMIFS(CAPEX!$AA$4:$AA$1281,CAPEX!$G$4:$G$1281,'0-25year'!$A121,CAPEX!$I$4:$I$1281,'0-25year'!C$1,CAPEX!$V$4:$V$1281,'0-25year'!B121)</f>
        <v>0</v>
      </c>
      <c r="D121" s="125">
        <f>SUMIFS(CAPEX!$AA$4:$AA$1281,CAPEX!$G$4:$G$1281,'0-25year'!$A121,CAPEX!$I$4:$I$1281,'0-25year'!D$1,CAPEX!$V$4:$V$1281,'0-25year'!B121)</f>
        <v>0</v>
      </c>
      <c r="E121" s="125">
        <f>SUMIFS(CAPEX!$AA$4:$AA$1281,CAPEX!$G$4:$G$1281,'0-25year'!$A121,CAPEX!$I$4:$I$1281,'0-25year'!E$1,CAPEX!$V$4:$V$1281,'0-25year'!B121)</f>
        <v>0</v>
      </c>
      <c r="F121" s="125">
        <f>SUMIFS(CAPEX!$AA$4:$AA$1281,CAPEX!$G$4:$G$1281,'0-25year'!$A121,CAPEX!$I$4:$I$1281,'0-25year'!F$1,CAPEX!$V$4:$V$1281,'0-25year'!B121)</f>
        <v>0</v>
      </c>
      <c r="G121" s="125">
        <f>SUMIFS(CAPEX!$AA$4:$AA$1281,CAPEX!$G$4:$G$1281,'0-25year'!$A121,CAPEX!$I$4:$I$1281,'0-25year'!G$1,CAPEX!$V$4:$V$1281,'0-25year'!B121)</f>
        <v>0</v>
      </c>
      <c r="H121" s="128">
        <f t="shared" si="3"/>
        <v>0</v>
      </c>
    </row>
    <row r="122" spans="1:8" x14ac:dyDescent="0.25">
      <c r="A122" s="84" t="s">
        <v>578</v>
      </c>
      <c r="B122" s="124">
        <v>6</v>
      </c>
      <c r="C122" s="125">
        <f>SUMIFS(CAPEX!$AA$4:$AA$1281,CAPEX!$G$4:$G$1281,'0-25year'!$A122,CAPEX!$I$4:$I$1281,'0-25year'!C$1,CAPEX!$V$4:$V$1281,'0-25year'!B122)</f>
        <v>0</v>
      </c>
      <c r="D122" s="125">
        <f>SUMIFS(CAPEX!$AA$4:$AA$1281,CAPEX!$G$4:$G$1281,'0-25year'!$A122,CAPEX!$I$4:$I$1281,'0-25year'!D$1,CAPEX!$V$4:$V$1281,'0-25year'!B122)</f>
        <v>0</v>
      </c>
      <c r="E122" s="125">
        <f>SUMIFS(CAPEX!$AA$4:$AA$1281,CAPEX!$G$4:$G$1281,'0-25year'!$A122,CAPEX!$I$4:$I$1281,'0-25year'!E$1,CAPEX!$V$4:$V$1281,'0-25year'!B122)</f>
        <v>0</v>
      </c>
      <c r="F122" s="125">
        <f>SUMIFS(CAPEX!$AA$4:$AA$1281,CAPEX!$G$4:$G$1281,'0-25year'!$A122,CAPEX!$I$4:$I$1281,'0-25year'!F$1,CAPEX!$V$4:$V$1281,'0-25year'!B122)</f>
        <v>0</v>
      </c>
      <c r="G122" s="125">
        <f>SUMIFS(CAPEX!$AA$4:$AA$1281,CAPEX!$G$4:$G$1281,'0-25year'!$A122,CAPEX!$I$4:$I$1281,'0-25year'!G$1,CAPEX!$V$4:$V$1281,'0-25year'!B122)</f>
        <v>0</v>
      </c>
      <c r="H122" s="128">
        <f t="shared" si="3"/>
        <v>0</v>
      </c>
    </row>
    <row r="123" spans="1:8" x14ac:dyDescent="0.25">
      <c r="A123" s="84" t="s">
        <v>403</v>
      </c>
      <c r="B123" s="124">
        <v>6</v>
      </c>
      <c r="C123" s="125">
        <f>SUMIFS(CAPEX!$AA$4:$AA$1281,CAPEX!$G$4:$G$1281,'0-25year'!$A123,CAPEX!$I$4:$I$1281,'0-25year'!C$1,CAPEX!$V$4:$V$1281,'0-25year'!B123)</f>
        <v>0</v>
      </c>
      <c r="D123" s="125">
        <f>SUMIFS(CAPEX!$AA$4:$AA$1281,CAPEX!$G$4:$G$1281,'0-25year'!$A123,CAPEX!$I$4:$I$1281,'0-25year'!D$1,CAPEX!$V$4:$V$1281,'0-25year'!B123)</f>
        <v>0</v>
      </c>
      <c r="E123" s="125">
        <f>SUMIFS(CAPEX!$AA$4:$AA$1281,CAPEX!$G$4:$G$1281,'0-25year'!$A123,CAPEX!$I$4:$I$1281,'0-25year'!E$1,CAPEX!$V$4:$V$1281,'0-25year'!B123)</f>
        <v>0</v>
      </c>
      <c r="F123" s="125">
        <f>SUMIFS(CAPEX!$AA$4:$AA$1281,CAPEX!$G$4:$G$1281,'0-25year'!$A123,CAPEX!$I$4:$I$1281,'0-25year'!F$1,CAPEX!$V$4:$V$1281,'0-25year'!B123)</f>
        <v>0</v>
      </c>
      <c r="G123" s="125">
        <f>SUMIFS(CAPEX!$AA$4:$AA$1281,CAPEX!$G$4:$G$1281,'0-25year'!$A123,CAPEX!$I$4:$I$1281,'0-25year'!G$1,CAPEX!$V$4:$V$1281,'0-25year'!B123)</f>
        <v>0</v>
      </c>
      <c r="H123" s="128">
        <f t="shared" si="3"/>
        <v>0</v>
      </c>
    </row>
    <row r="124" spans="1:8" x14ac:dyDescent="0.25">
      <c r="A124" s="84" t="s">
        <v>364</v>
      </c>
      <c r="B124" s="124">
        <v>6</v>
      </c>
      <c r="C124" s="125">
        <f>SUMIFS(CAPEX!$AA$4:$AA$1281,CAPEX!$G$4:$G$1281,'0-25year'!$A124,CAPEX!$I$4:$I$1281,'0-25year'!C$1,CAPEX!$V$4:$V$1281,'0-25year'!B124)</f>
        <v>0</v>
      </c>
      <c r="D124" s="125">
        <f>SUMIFS(CAPEX!$AA$4:$AA$1281,CAPEX!$G$4:$G$1281,'0-25year'!$A124,CAPEX!$I$4:$I$1281,'0-25year'!D$1,CAPEX!$V$4:$V$1281,'0-25year'!B124)</f>
        <v>0</v>
      </c>
      <c r="E124" s="125">
        <f>SUMIFS(CAPEX!$AA$4:$AA$1281,CAPEX!$G$4:$G$1281,'0-25year'!$A124,CAPEX!$I$4:$I$1281,'0-25year'!E$1,CAPEX!$V$4:$V$1281,'0-25year'!B124)</f>
        <v>0</v>
      </c>
      <c r="F124" s="125">
        <f>SUMIFS(CAPEX!$AA$4:$AA$1281,CAPEX!$G$4:$G$1281,'0-25year'!$A124,CAPEX!$I$4:$I$1281,'0-25year'!F$1,CAPEX!$V$4:$V$1281,'0-25year'!B124)</f>
        <v>0</v>
      </c>
      <c r="G124" s="125">
        <f>SUMIFS(CAPEX!$AA$4:$AA$1281,CAPEX!$G$4:$G$1281,'0-25year'!$A124,CAPEX!$I$4:$I$1281,'0-25year'!G$1,CAPEX!$V$4:$V$1281,'0-25year'!B124)</f>
        <v>0</v>
      </c>
      <c r="H124" s="128">
        <f t="shared" si="3"/>
        <v>0</v>
      </c>
    </row>
    <row r="125" spans="1:8" x14ac:dyDescent="0.25">
      <c r="A125" s="84" t="s">
        <v>239</v>
      </c>
      <c r="B125" s="124">
        <v>6</v>
      </c>
      <c r="C125" s="125">
        <f>SUMIFS(CAPEX!$AA$4:$AA$1281,CAPEX!$G$4:$G$1281,'0-25year'!$A125,CAPEX!$I$4:$I$1281,'0-25year'!C$1,CAPEX!$V$4:$V$1281,'0-25year'!B125)</f>
        <v>0</v>
      </c>
      <c r="D125" s="125">
        <f>SUMIFS(CAPEX!$AA$4:$AA$1281,CAPEX!$G$4:$G$1281,'0-25year'!$A125,CAPEX!$I$4:$I$1281,'0-25year'!D$1,CAPEX!$V$4:$V$1281,'0-25year'!B125)</f>
        <v>0</v>
      </c>
      <c r="E125" s="125">
        <f>SUMIFS(CAPEX!$AA$4:$AA$1281,CAPEX!$G$4:$G$1281,'0-25year'!$A125,CAPEX!$I$4:$I$1281,'0-25year'!E$1,CAPEX!$V$4:$V$1281,'0-25year'!B125)</f>
        <v>0</v>
      </c>
      <c r="F125" s="125">
        <f>SUMIFS(CAPEX!$AA$4:$AA$1281,CAPEX!$G$4:$G$1281,'0-25year'!$A125,CAPEX!$I$4:$I$1281,'0-25year'!F$1,CAPEX!$V$4:$V$1281,'0-25year'!B125)</f>
        <v>0</v>
      </c>
      <c r="G125" s="125">
        <f>SUMIFS(CAPEX!$AA$4:$AA$1281,CAPEX!$G$4:$G$1281,'0-25year'!$A125,CAPEX!$I$4:$I$1281,'0-25year'!G$1,CAPEX!$V$4:$V$1281,'0-25year'!B125)</f>
        <v>0</v>
      </c>
      <c r="H125" s="128">
        <f t="shared" si="3"/>
        <v>0</v>
      </c>
    </row>
    <row r="126" spans="1:8" x14ac:dyDescent="0.25">
      <c r="A126" s="84" t="s">
        <v>243</v>
      </c>
      <c r="B126" s="124">
        <v>6</v>
      </c>
      <c r="C126" s="125">
        <f>SUMIFS(CAPEX!$AA$4:$AA$1281,CAPEX!$G$4:$G$1281,'0-25year'!$A126,CAPEX!$I$4:$I$1281,'0-25year'!C$1,CAPEX!$V$4:$V$1281,'0-25year'!B126)</f>
        <v>0</v>
      </c>
      <c r="D126" s="125">
        <f>SUMIFS(CAPEX!$AA$4:$AA$1281,CAPEX!$G$4:$G$1281,'0-25year'!$A126,CAPEX!$I$4:$I$1281,'0-25year'!D$1,CAPEX!$V$4:$V$1281,'0-25year'!B126)</f>
        <v>0</v>
      </c>
      <c r="E126" s="125">
        <f>SUMIFS(CAPEX!$AA$4:$AA$1281,CAPEX!$G$4:$G$1281,'0-25year'!$A126,CAPEX!$I$4:$I$1281,'0-25year'!E$1,CAPEX!$V$4:$V$1281,'0-25year'!B126)</f>
        <v>0</v>
      </c>
      <c r="F126" s="125">
        <f>SUMIFS(CAPEX!$AA$4:$AA$1281,CAPEX!$G$4:$G$1281,'0-25year'!$A126,CAPEX!$I$4:$I$1281,'0-25year'!F$1,CAPEX!$V$4:$V$1281,'0-25year'!B126)</f>
        <v>0</v>
      </c>
      <c r="G126" s="125">
        <f>SUMIFS(CAPEX!$AA$4:$AA$1281,CAPEX!$G$4:$G$1281,'0-25year'!$A126,CAPEX!$I$4:$I$1281,'0-25year'!G$1,CAPEX!$V$4:$V$1281,'0-25year'!B126)</f>
        <v>0</v>
      </c>
      <c r="H126" s="128">
        <f t="shared" si="3"/>
        <v>0</v>
      </c>
    </row>
    <row r="127" spans="1:8" x14ac:dyDescent="0.25">
      <c r="A127" s="127" t="s">
        <v>246</v>
      </c>
      <c r="B127" s="124">
        <v>6</v>
      </c>
      <c r="C127" s="125">
        <f>SUMIFS(CAPEX!$AA$4:$AA$1281,CAPEX!$G$4:$G$1281,'0-25year'!$A127,CAPEX!$I$4:$I$1281,'0-25year'!C$1,CAPEX!$V$4:$V$1281,'0-25year'!B127)</f>
        <v>0</v>
      </c>
      <c r="D127" s="125">
        <f>SUMIFS(CAPEX!$AA$4:$AA$1281,CAPEX!$G$4:$G$1281,'0-25year'!$A127,CAPEX!$I$4:$I$1281,'0-25year'!D$1,CAPEX!$V$4:$V$1281,'0-25year'!B127)</f>
        <v>0</v>
      </c>
      <c r="E127" s="125">
        <f>SUMIFS(CAPEX!$AA$4:$AA$1281,CAPEX!$G$4:$G$1281,'0-25year'!$A127,CAPEX!$I$4:$I$1281,'0-25year'!E$1,CAPEX!$V$4:$V$1281,'0-25year'!B127)</f>
        <v>0</v>
      </c>
      <c r="F127" s="125">
        <f>SUMIFS(CAPEX!$AA$4:$AA$1281,CAPEX!$G$4:$G$1281,'0-25year'!$A127,CAPEX!$I$4:$I$1281,'0-25year'!F$1,CAPEX!$V$4:$V$1281,'0-25year'!B127)</f>
        <v>0</v>
      </c>
      <c r="G127" s="125">
        <f>SUMIFS(CAPEX!$AA$4:$AA$1281,CAPEX!$G$4:$G$1281,'0-25year'!$A127,CAPEX!$I$4:$I$1281,'0-25year'!G$1,CAPEX!$V$4:$V$1281,'0-25year'!B127)</f>
        <v>0</v>
      </c>
      <c r="H127" s="128">
        <f t="shared" si="3"/>
        <v>0</v>
      </c>
    </row>
    <row r="128" spans="1:8" x14ac:dyDescent="0.25">
      <c r="A128" s="124" t="s">
        <v>281</v>
      </c>
      <c r="B128" s="124">
        <v>7</v>
      </c>
      <c r="C128" s="125">
        <f>SUMIFS(CAPEX!$AA$4:$AA$1281,CAPEX!$G$4:$G$1281,'0-25year'!$A128,CAPEX!$I$4:$I$1281,'0-25year'!C$1,CAPEX!$V$4:$V$1281,'0-25year'!B128)</f>
        <v>0</v>
      </c>
      <c r="D128" s="125">
        <f>SUMIFS(CAPEX!$AA$4:$AA$1281,CAPEX!$G$4:$G$1281,'0-25year'!$A128,CAPEX!$I$4:$I$1281,'0-25year'!D$1,CAPEX!$V$4:$V$1281,'0-25year'!B128)</f>
        <v>0</v>
      </c>
      <c r="E128" s="125">
        <f>SUMIFS(CAPEX!$AA$4:$AA$1281,CAPEX!$G$4:$G$1281,'0-25year'!$A128,CAPEX!$I$4:$I$1281,'0-25year'!E$1,CAPEX!$V$4:$V$1281,'0-25year'!B128)</f>
        <v>0</v>
      </c>
      <c r="F128" s="125">
        <f>SUMIFS(CAPEX!$AA$4:$AA$1281,CAPEX!$G$4:$G$1281,'0-25year'!$A128,CAPEX!$I$4:$I$1281,'0-25year'!F$1,CAPEX!$V$4:$V$1281,'0-25year'!B128)</f>
        <v>0</v>
      </c>
      <c r="G128" s="125">
        <f>SUMIFS(CAPEX!$AA$4:$AA$1281,CAPEX!$G$4:$G$1281,'0-25year'!$A128,CAPEX!$I$4:$I$1281,'0-25year'!G$1,CAPEX!$V$4:$V$1281,'0-25year'!B128)</f>
        <v>0</v>
      </c>
      <c r="H128" s="128">
        <f t="shared" si="3"/>
        <v>0</v>
      </c>
    </row>
    <row r="129" spans="1:8" x14ac:dyDescent="0.25">
      <c r="A129" s="84" t="s">
        <v>488</v>
      </c>
      <c r="B129" s="124">
        <v>7</v>
      </c>
      <c r="C129" s="125">
        <f>SUMIFS(CAPEX!$AA$4:$AA$1281,CAPEX!$G$4:$G$1281,'0-25year'!$A129,CAPEX!$I$4:$I$1281,'0-25year'!C$1,CAPEX!$V$4:$V$1281,'0-25year'!B129)</f>
        <v>0</v>
      </c>
      <c r="D129" s="125">
        <f>SUMIFS(CAPEX!$AA$4:$AA$1281,CAPEX!$G$4:$G$1281,'0-25year'!$A129,CAPEX!$I$4:$I$1281,'0-25year'!D$1,CAPEX!$V$4:$V$1281,'0-25year'!B129)</f>
        <v>0</v>
      </c>
      <c r="E129" s="125">
        <f>SUMIFS(CAPEX!$AA$4:$AA$1281,CAPEX!$G$4:$G$1281,'0-25year'!$A129,CAPEX!$I$4:$I$1281,'0-25year'!E$1,CAPEX!$V$4:$V$1281,'0-25year'!B129)</f>
        <v>0</v>
      </c>
      <c r="F129" s="125">
        <f>SUMIFS(CAPEX!$AA$4:$AA$1281,CAPEX!$G$4:$G$1281,'0-25year'!$A129,CAPEX!$I$4:$I$1281,'0-25year'!F$1,CAPEX!$V$4:$V$1281,'0-25year'!B129)</f>
        <v>0</v>
      </c>
      <c r="G129" s="125">
        <f>SUMIFS(CAPEX!$AA$4:$AA$1281,CAPEX!$G$4:$G$1281,'0-25year'!$A129,CAPEX!$I$4:$I$1281,'0-25year'!G$1,CAPEX!$V$4:$V$1281,'0-25year'!B129)</f>
        <v>0</v>
      </c>
      <c r="H129" s="128">
        <f t="shared" si="3"/>
        <v>0</v>
      </c>
    </row>
    <row r="130" spans="1:8" x14ac:dyDescent="0.25">
      <c r="A130" s="84" t="s">
        <v>217</v>
      </c>
      <c r="B130" s="124">
        <v>7</v>
      </c>
      <c r="C130" s="125">
        <f>SUMIFS(CAPEX!$AA$4:$AA$1281,CAPEX!$G$4:$G$1281,'0-25year'!$A130,CAPEX!$I$4:$I$1281,'0-25year'!C$1,CAPEX!$V$4:$V$1281,'0-25year'!B130)</f>
        <v>0</v>
      </c>
      <c r="D130" s="125">
        <f>SUMIFS(CAPEX!$AA$4:$AA$1281,CAPEX!$G$4:$G$1281,'0-25year'!$A130,CAPEX!$I$4:$I$1281,'0-25year'!D$1,CAPEX!$V$4:$V$1281,'0-25year'!B130)</f>
        <v>0</v>
      </c>
      <c r="E130" s="125">
        <f>SUMIFS(CAPEX!$AA$4:$AA$1281,CAPEX!$G$4:$G$1281,'0-25year'!$A130,CAPEX!$I$4:$I$1281,'0-25year'!E$1,CAPEX!$V$4:$V$1281,'0-25year'!B130)</f>
        <v>0</v>
      </c>
      <c r="F130" s="125">
        <f>SUMIFS(CAPEX!$AA$4:$AA$1281,CAPEX!$G$4:$G$1281,'0-25year'!$A130,CAPEX!$I$4:$I$1281,'0-25year'!F$1,CAPEX!$V$4:$V$1281,'0-25year'!B130)</f>
        <v>0</v>
      </c>
      <c r="G130" s="125">
        <f>SUMIFS(CAPEX!$AA$4:$AA$1281,CAPEX!$G$4:$G$1281,'0-25year'!$A130,CAPEX!$I$4:$I$1281,'0-25year'!G$1,CAPEX!$V$4:$V$1281,'0-25year'!B130)</f>
        <v>0</v>
      </c>
      <c r="H130" s="128">
        <f t="shared" si="3"/>
        <v>0</v>
      </c>
    </row>
    <row r="131" spans="1:8" x14ac:dyDescent="0.25">
      <c r="A131" s="84" t="s">
        <v>469</v>
      </c>
      <c r="B131" s="124">
        <v>7</v>
      </c>
      <c r="C131" s="125">
        <f>SUMIFS(CAPEX!$AA$4:$AA$1281,CAPEX!$G$4:$G$1281,'0-25year'!$A131,CAPEX!$I$4:$I$1281,'0-25year'!C$1,CAPEX!$V$4:$V$1281,'0-25year'!B131)</f>
        <v>0</v>
      </c>
      <c r="D131" s="125">
        <f>SUMIFS(CAPEX!$AA$4:$AA$1281,CAPEX!$G$4:$G$1281,'0-25year'!$A131,CAPEX!$I$4:$I$1281,'0-25year'!D$1,CAPEX!$V$4:$V$1281,'0-25year'!B131)</f>
        <v>0</v>
      </c>
      <c r="E131" s="125">
        <f>SUMIFS(CAPEX!$AA$4:$AA$1281,CAPEX!$G$4:$G$1281,'0-25year'!$A131,CAPEX!$I$4:$I$1281,'0-25year'!E$1,CAPEX!$V$4:$V$1281,'0-25year'!B131)</f>
        <v>0</v>
      </c>
      <c r="F131" s="125">
        <f>SUMIFS(CAPEX!$AA$4:$AA$1281,CAPEX!$G$4:$G$1281,'0-25year'!$A131,CAPEX!$I$4:$I$1281,'0-25year'!F$1,CAPEX!$V$4:$V$1281,'0-25year'!B131)</f>
        <v>0</v>
      </c>
      <c r="G131" s="125">
        <f>SUMIFS(CAPEX!$AA$4:$AA$1281,CAPEX!$G$4:$G$1281,'0-25year'!$A131,CAPEX!$I$4:$I$1281,'0-25year'!G$1,CAPEX!$V$4:$V$1281,'0-25year'!B131)</f>
        <v>0</v>
      </c>
      <c r="H131" s="128">
        <f t="shared" si="3"/>
        <v>0</v>
      </c>
    </row>
    <row r="132" spans="1:8" x14ac:dyDescent="0.25">
      <c r="A132" s="84" t="s">
        <v>265</v>
      </c>
      <c r="B132" s="124">
        <v>7</v>
      </c>
      <c r="C132" s="125">
        <f>SUMIFS(CAPEX!$AA$4:$AA$1281,CAPEX!$G$4:$G$1281,'0-25year'!$A132,CAPEX!$I$4:$I$1281,'0-25year'!C$1,CAPEX!$V$4:$V$1281,'0-25year'!B132)</f>
        <v>0</v>
      </c>
      <c r="D132" s="125">
        <f>SUMIFS(CAPEX!$AA$4:$AA$1281,CAPEX!$G$4:$G$1281,'0-25year'!$A132,CAPEX!$I$4:$I$1281,'0-25year'!D$1,CAPEX!$V$4:$V$1281,'0-25year'!B132)</f>
        <v>0</v>
      </c>
      <c r="E132" s="125">
        <f>SUMIFS(CAPEX!$AA$4:$AA$1281,CAPEX!$G$4:$G$1281,'0-25year'!$A132,CAPEX!$I$4:$I$1281,'0-25year'!E$1,CAPEX!$V$4:$V$1281,'0-25year'!B132)</f>
        <v>0</v>
      </c>
      <c r="F132" s="125">
        <f>SUMIFS(CAPEX!$AA$4:$AA$1281,CAPEX!$G$4:$G$1281,'0-25year'!$A132,CAPEX!$I$4:$I$1281,'0-25year'!F$1,CAPEX!$V$4:$V$1281,'0-25year'!B132)</f>
        <v>0</v>
      </c>
      <c r="G132" s="125">
        <f>SUMIFS(CAPEX!$AA$4:$AA$1281,CAPEX!$G$4:$G$1281,'0-25year'!$A132,CAPEX!$I$4:$I$1281,'0-25year'!G$1,CAPEX!$V$4:$V$1281,'0-25year'!B132)</f>
        <v>0</v>
      </c>
      <c r="H132" s="128">
        <f t="shared" si="3"/>
        <v>0</v>
      </c>
    </row>
    <row r="133" spans="1:8" x14ac:dyDescent="0.25">
      <c r="A133" s="84" t="s">
        <v>211</v>
      </c>
      <c r="B133" s="124">
        <v>7</v>
      </c>
      <c r="C133" s="125">
        <f>SUMIFS(CAPEX!$AA$4:$AA$1281,CAPEX!$G$4:$G$1281,'0-25year'!$A133,CAPEX!$I$4:$I$1281,'0-25year'!C$1,CAPEX!$V$4:$V$1281,'0-25year'!B133)</f>
        <v>0</v>
      </c>
      <c r="D133" s="125">
        <f>SUMIFS(CAPEX!$AA$4:$AA$1281,CAPEX!$G$4:$G$1281,'0-25year'!$A133,CAPEX!$I$4:$I$1281,'0-25year'!D$1,CAPEX!$V$4:$V$1281,'0-25year'!B133)</f>
        <v>0</v>
      </c>
      <c r="E133" s="125">
        <f>SUMIFS(CAPEX!$AA$4:$AA$1281,CAPEX!$G$4:$G$1281,'0-25year'!$A133,CAPEX!$I$4:$I$1281,'0-25year'!E$1,CAPEX!$V$4:$V$1281,'0-25year'!B133)</f>
        <v>0</v>
      </c>
      <c r="F133" s="125">
        <f>SUMIFS(CAPEX!$AA$4:$AA$1281,CAPEX!$G$4:$G$1281,'0-25year'!$A133,CAPEX!$I$4:$I$1281,'0-25year'!F$1,CAPEX!$V$4:$V$1281,'0-25year'!B133)</f>
        <v>0</v>
      </c>
      <c r="G133" s="125">
        <f>SUMIFS(CAPEX!$AA$4:$AA$1281,CAPEX!$G$4:$G$1281,'0-25year'!$A133,CAPEX!$I$4:$I$1281,'0-25year'!G$1,CAPEX!$V$4:$V$1281,'0-25year'!B133)</f>
        <v>0</v>
      </c>
      <c r="H133" s="128">
        <f t="shared" si="3"/>
        <v>0</v>
      </c>
    </row>
    <row r="134" spans="1:8" x14ac:dyDescent="0.25">
      <c r="A134" s="84" t="s">
        <v>195</v>
      </c>
      <c r="B134" s="124">
        <v>7</v>
      </c>
      <c r="C134" s="125">
        <f>SUMIFS(CAPEX!$AA$4:$AA$1281,CAPEX!$G$4:$G$1281,'0-25year'!$A134,CAPEX!$I$4:$I$1281,'0-25year'!C$1,CAPEX!$V$4:$V$1281,'0-25year'!B134)</f>
        <v>5930</v>
      </c>
      <c r="D134" s="125">
        <f>SUMIFS(CAPEX!$AA$4:$AA$1281,CAPEX!$G$4:$G$1281,'0-25year'!$A134,CAPEX!$I$4:$I$1281,'0-25year'!D$1,CAPEX!$V$4:$V$1281,'0-25year'!B134)</f>
        <v>0</v>
      </c>
      <c r="E134" s="125">
        <f>SUMIFS(CAPEX!$AA$4:$AA$1281,CAPEX!$G$4:$G$1281,'0-25year'!$A134,CAPEX!$I$4:$I$1281,'0-25year'!E$1,CAPEX!$V$4:$V$1281,'0-25year'!B134)</f>
        <v>0</v>
      </c>
      <c r="F134" s="125">
        <f>SUMIFS(CAPEX!$AA$4:$AA$1281,CAPEX!$G$4:$G$1281,'0-25year'!$A134,CAPEX!$I$4:$I$1281,'0-25year'!F$1,CAPEX!$V$4:$V$1281,'0-25year'!B134)</f>
        <v>0</v>
      </c>
      <c r="G134" s="125">
        <f>SUMIFS(CAPEX!$AA$4:$AA$1281,CAPEX!$G$4:$G$1281,'0-25year'!$A134,CAPEX!$I$4:$I$1281,'0-25year'!G$1,CAPEX!$V$4:$V$1281,'0-25year'!B134)</f>
        <v>0</v>
      </c>
      <c r="H134" s="128">
        <f t="shared" si="3"/>
        <v>5930</v>
      </c>
    </row>
    <row r="135" spans="1:8" x14ac:dyDescent="0.25">
      <c r="A135" s="84" t="s">
        <v>313</v>
      </c>
      <c r="B135" s="124">
        <v>7</v>
      </c>
      <c r="C135" s="125">
        <f>SUMIFS(CAPEX!$AA$4:$AA$1281,CAPEX!$G$4:$G$1281,'0-25year'!$A135,CAPEX!$I$4:$I$1281,'0-25year'!C$1,CAPEX!$V$4:$V$1281,'0-25year'!B135)</f>
        <v>0</v>
      </c>
      <c r="D135" s="125">
        <f>SUMIFS(CAPEX!$AA$4:$AA$1281,CAPEX!$G$4:$G$1281,'0-25year'!$A135,CAPEX!$I$4:$I$1281,'0-25year'!D$1,CAPEX!$V$4:$V$1281,'0-25year'!B135)</f>
        <v>0</v>
      </c>
      <c r="E135" s="125">
        <f>SUMIFS(CAPEX!$AA$4:$AA$1281,CAPEX!$G$4:$G$1281,'0-25year'!$A135,CAPEX!$I$4:$I$1281,'0-25year'!E$1,CAPEX!$V$4:$V$1281,'0-25year'!B135)</f>
        <v>0</v>
      </c>
      <c r="F135" s="125">
        <f>SUMIFS(CAPEX!$AA$4:$AA$1281,CAPEX!$G$4:$G$1281,'0-25year'!$A135,CAPEX!$I$4:$I$1281,'0-25year'!F$1,CAPEX!$V$4:$V$1281,'0-25year'!B135)</f>
        <v>0</v>
      </c>
      <c r="G135" s="125">
        <f>SUMIFS(CAPEX!$AA$4:$AA$1281,CAPEX!$G$4:$G$1281,'0-25year'!$A135,CAPEX!$I$4:$I$1281,'0-25year'!G$1,CAPEX!$V$4:$V$1281,'0-25year'!B135)</f>
        <v>0</v>
      </c>
      <c r="H135" s="128">
        <f t="shared" si="3"/>
        <v>0</v>
      </c>
    </row>
    <row r="136" spans="1:8" x14ac:dyDescent="0.25">
      <c r="A136" s="84" t="s">
        <v>697</v>
      </c>
      <c r="B136" s="124">
        <v>7</v>
      </c>
      <c r="C136" s="125">
        <f>SUMIFS(CAPEX!$AA$4:$AA$1281,CAPEX!$G$4:$G$1281,'0-25year'!$A136,CAPEX!$I$4:$I$1281,'0-25year'!C$1,CAPEX!$V$4:$V$1281,'0-25year'!B136)</f>
        <v>0</v>
      </c>
      <c r="D136" s="125">
        <f>SUMIFS(CAPEX!$AA$4:$AA$1281,CAPEX!$G$4:$G$1281,'0-25year'!$A136,CAPEX!$I$4:$I$1281,'0-25year'!D$1,CAPEX!$V$4:$V$1281,'0-25year'!B136)</f>
        <v>0</v>
      </c>
      <c r="E136" s="125">
        <f>SUMIFS(CAPEX!$AA$4:$AA$1281,CAPEX!$G$4:$G$1281,'0-25year'!$A136,CAPEX!$I$4:$I$1281,'0-25year'!E$1,CAPEX!$V$4:$V$1281,'0-25year'!B136)</f>
        <v>0</v>
      </c>
      <c r="F136" s="125">
        <f>SUMIFS(CAPEX!$AA$4:$AA$1281,CAPEX!$G$4:$G$1281,'0-25year'!$A136,CAPEX!$I$4:$I$1281,'0-25year'!F$1,CAPEX!$V$4:$V$1281,'0-25year'!B136)</f>
        <v>0</v>
      </c>
      <c r="G136" s="125">
        <f>SUMIFS(CAPEX!$AA$4:$AA$1281,CAPEX!$G$4:$G$1281,'0-25year'!$A136,CAPEX!$I$4:$I$1281,'0-25year'!G$1,CAPEX!$V$4:$V$1281,'0-25year'!B136)</f>
        <v>0</v>
      </c>
      <c r="H136" s="128">
        <f t="shared" si="3"/>
        <v>0</v>
      </c>
    </row>
    <row r="137" spans="1:8" x14ac:dyDescent="0.25">
      <c r="A137" s="84" t="s">
        <v>228</v>
      </c>
      <c r="B137" s="124">
        <v>7</v>
      </c>
      <c r="C137" s="125">
        <f>SUMIFS(CAPEX!$AA$4:$AA$1281,CAPEX!$G$4:$G$1281,'0-25year'!$A137,CAPEX!$I$4:$I$1281,'0-25year'!C$1,CAPEX!$V$4:$V$1281,'0-25year'!B137)</f>
        <v>0</v>
      </c>
      <c r="D137" s="125">
        <f>SUMIFS(CAPEX!$AA$4:$AA$1281,CAPEX!$G$4:$G$1281,'0-25year'!$A137,CAPEX!$I$4:$I$1281,'0-25year'!D$1,CAPEX!$V$4:$V$1281,'0-25year'!B137)</f>
        <v>0</v>
      </c>
      <c r="E137" s="125">
        <f>SUMIFS(CAPEX!$AA$4:$AA$1281,CAPEX!$G$4:$G$1281,'0-25year'!$A137,CAPEX!$I$4:$I$1281,'0-25year'!E$1,CAPEX!$V$4:$V$1281,'0-25year'!B137)</f>
        <v>0</v>
      </c>
      <c r="F137" s="125">
        <f>SUMIFS(CAPEX!$AA$4:$AA$1281,CAPEX!$G$4:$G$1281,'0-25year'!$A137,CAPEX!$I$4:$I$1281,'0-25year'!F$1,CAPEX!$V$4:$V$1281,'0-25year'!B137)</f>
        <v>0</v>
      </c>
      <c r="G137" s="125">
        <f>SUMIFS(CAPEX!$AA$4:$AA$1281,CAPEX!$G$4:$G$1281,'0-25year'!$A137,CAPEX!$I$4:$I$1281,'0-25year'!G$1,CAPEX!$V$4:$V$1281,'0-25year'!B137)</f>
        <v>0</v>
      </c>
      <c r="H137" s="128">
        <f t="shared" si="3"/>
        <v>0</v>
      </c>
    </row>
    <row r="138" spans="1:8" x14ac:dyDescent="0.25">
      <c r="A138" s="84" t="s">
        <v>226</v>
      </c>
      <c r="B138" s="124">
        <v>7</v>
      </c>
      <c r="C138" s="125">
        <f>SUMIFS(CAPEX!$AA$4:$AA$1281,CAPEX!$G$4:$G$1281,'0-25year'!$A138,CAPEX!$I$4:$I$1281,'0-25year'!C$1,CAPEX!$V$4:$V$1281,'0-25year'!B138)</f>
        <v>0</v>
      </c>
      <c r="D138" s="125">
        <f>SUMIFS(CAPEX!$AA$4:$AA$1281,CAPEX!$G$4:$G$1281,'0-25year'!$A138,CAPEX!$I$4:$I$1281,'0-25year'!D$1,CAPEX!$V$4:$V$1281,'0-25year'!B138)</f>
        <v>0</v>
      </c>
      <c r="E138" s="125">
        <f>SUMIFS(CAPEX!$AA$4:$AA$1281,CAPEX!$G$4:$G$1281,'0-25year'!$A138,CAPEX!$I$4:$I$1281,'0-25year'!E$1,CAPEX!$V$4:$V$1281,'0-25year'!B138)</f>
        <v>0</v>
      </c>
      <c r="F138" s="125">
        <f>SUMIFS(CAPEX!$AA$4:$AA$1281,CAPEX!$G$4:$G$1281,'0-25year'!$A138,CAPEX!$I$4:$I$1281,'0-25year'!F$1,CAPEX!$V$4:$V$1281,'0-25year'!B138)</f>
        <v>0</v>
      </c>
      <c r="G138" s="125">
        <f>SUMIFS(CAPEX!$AA$4:$AA$1281,CAPEX!$G$4:$G$1281,'0-25year'!$A138,CAPEX!$I$4:$I$1281,'0-25year'!G$1,CAPEX!$V$4:$V$1281,'0-25year'!B138)</f>
        <v>0</v>
      </c>
      <c r="H138" s="128">
        <f t="shared" ref="H138:H199" si="4">SUM(C138:G138)</f>
        <v>0</v>
      </c>
    </row>
    <row r="139" spans="1:8" x14ac:dyDescent="0.25">
      <c r="A139" s="84" t="s">
        <v>256</v>
      </c>
      <c r="B139" s="124">
        <v>7</v>
      </c>
      <c r="C139" s="125">
        <f>SUMIFS(CAPEX!$AA$4:$AA$1281,CAPEX!$G$4:$G$1281,'0-25year'!$A139,CAPEX!$I$4:$I$1281,'0-25year'!C$1,CAPEX!$V$4:$V$1281,'0-25year'!B139)</f>
        <v>0</v>
      </c>
      <c r="D139" s="125">
        <f>SUMIFS(CAPEX!$AA$4:$AA$1281,CAPEX!$G$4:$G$1281,'0-25year'!$A139,CAPEX!$I$4:$I$1281,'0-25year'!D$1,CAPEX!$V$4:$V$1281,'0-25year'!B139)</f>
        <v>0</v>
      </c>
      <c r="E139" s="125">
        <f>SUMIFS(CAPEX!$AA$4:$AA$1281,CAPEX!$G$4:$G$1281,'0-25year'!$A139,CAPEX!$I$4:$I$1281,'0-25year'!E$1,CAPEX!$V$4:$V$1281,'0-25year'!B139)</f>
        <v>0</v>
      </c>
      <c r="F139" s="125">
        <f>SUMIFS(CAPEX!$AA$4:$AA$1281,CAPEX!$G$4:$G$1281,'0-25year'!$A139,CAPEX!$I$4:$I$1281,'0-25year'!F$1,CAPEX!$V$4:$V$1281,'0-25year'!B139)</f>
        <v>0</v>
      </c>
      <c r="G139" s="125">
        <f>SUMIFS(CAPEX!$AA$4:$AA$1281,CAPEX!$G$4:$G$1281,'0-25year'!$A139,CAPEX!$I$4:$I$1281,'0-25year'!G$1,CAPEX!$V$4:$V$1281,'0-25year'!B139)</f>
        <v>0</v>
      </c>
      <c r="H139" s="128">
        <f t="shared" si="4"/>
        <v>0</v>
      </c>
    </row>
    <row r="140" spans="1:8" x14ac:dyDescent="0.25">
      <c r="A140" s="84" t="s">
        <v>578</v>
      </c>
      <c r="B140" s="124">
        <v>7</v>
      </c>
      <c r="C140" s="125">
        <f>SUMIFS(CAPEX!$AA$4:$AA$1281,CAPEX!$G$4:$G$1281,'0-25year'!$A140,CAPEX!$I$4:$I$1281,'0-25year'!C$1,CAPEX!$V$4:$V$1281,'0-25year'!B140)</f>
        <v>0</v>
      </c>
      <c r="D140" s="125">
        <f>SUMIFS(CAPEX!$AA$4:$AA$1281,CAPEX!$G$4:$G$1281,'0-25year'!$A140,CAPEX!$I$4:$I$1281,'0-25year'!D$1,CAPEX!$V$4:$V$1281,'0-25year'!B140)</f>
        <v>0</v>
      </c>
      <c r="E140" s="125">
        <f>SUMIFS(CAPEX!$AA$4:$AA$1281,CAPEX!$G$4:$G$1281,'0-25year'!$A140,CAPEX!$I$4:$I$1281,'0-25year'!E$1,CAPEX!$V$4:$V$1281,'0-25year'!B140)</f>
        <v>0</v>
      </c>
      <c r="F140" s="125">
        <f>SUMIFS(CAPEX!$AA$4:$AA$1281,CAPEX!$G$4:$G$1281,'0-25year'!$A140,CAPEX!$I$4:$I$1281,'0-25year'!F$1,CAPEX!$V$4:$V$1281,'0-25year'!B140)</f>
        <v>0</v>
      </c>
      <c r="G140" s="125">
        <f>SUMIFS(CAPEX!$AA$4:$AA$1281,CAPEX!$G$4:$G$1281,'0-25year'!$A140,CAPEX!$I$4:$I$1281,'0-25year'!G$1,CAPEX!$V$4:$V$1281,'0-25year'!B140)</f>
        <v>0</v>
      </c>
      <c r="H140" s="128">
        <f t="shared" si="4"/>
        <v>0</v>
      </c>
    </row>
    <row r="141" spans="1:8" x14ac:dyDescent="0.25">
      <c r="A141" s="84" t="s">
        <v>403</v>
      </c>
      <c r="B141" s="124">
        <v>7</v>
      </c>
      <c r="C141" s="125">
        <f>SUMIFS(CAPEX!$AA$4:$AA$1281,CAPEX!$G$4:$G$1281,'0-25year'!$A141,CAPEX!$I$4:$I$1281,'0-25year'!C$1,CAPEX!$V$4:$V$1281,'0-25year'!B141)</f>
        <v>0</v>
      </c>
      <c r="D141" s="125">
        <f>SUMIFS(CAPEX!$AA$4:$AA$1281,CAPEX!$G$4:$G$1281,'0-25year'!$A141,CAPEX!$I$4:$I$1281,'0-25year'!D$1,CAPEX!$V$4:$V$1281,'0-25year'!B141)</f>
        <v>0</v>
      </c>
      <c r="E141" s="125">
        <f>SUMIFS(CAPEX!$AA$4:$AA$1281,CAPEX!$G$4:$G$1281,'0-25year'!$A141,CAPEX!$I$4:$I$1281,'0-25year'!E$1,CAPEX!$V$4:$V$1281,'0-25year'!B141)</f>
        <v>0</v>
      </c>
      <c r="F141" s="125">
        <f>SUMIFS(CAPEX!$AA$4:$AA$1281,CAPEX!$G$4:$G$1281,'0-25year'!$A141,CAPEX!$I$4:$I$1281,'0-25year'!F$1,CAPEX!$V$4:$V$1281,'0-25year'!B141)</f>
        <v>0</v>
      </c>
      <c r="G141" s="125">
        <f>SUMIFS(CAPEX!$AA$4:$AA$1281,CAPEX!$G$4:$G$1281,'0-25year'!$A141,CAPEX!$I$4:$I$1281,'0-25year'!G$1,CAPEX!$V$4:$V$1281,'0-25year'!B141)</f>
        <v>0</v>
      </c>
      <c r="H141" s="128">
        <f t="shared" si="4"/>
        <v>0</v>
      </c>
    </row>
    <row r="142" spans="1:8" x14ac:dyDescent="0.25">
      <c r="A142" s="84" t="s">
        <v>364</v>
      </c>
      <c r="B142" s="124">
        <v>7</v>
      </c>
      <c r="C142" s="125">
        <f>SUMIFS(CAPEX!$AA$4:$AA$1281,CAPEX!$G$4:$G$1281,'0-25year'!$A142,CAPEX!$I$4:$I$1281,'0-25year'!C$1,CAPEX!$V$4:$V$1281,'0-25year'!B142)</f>
        <v>0</v>
      </c>
      <c r="D142" s="125">
        <f>SUMIFS(CAPEX!$AA$4:$AA$1281,CAPEX!$G$4:$G$1281,'0-25year'!$A142,CAPEX!$I$4:$I$1281,'0-25year'!D$1,CAPEX!$V$4:$V$1281,'0-25year'!B142)</f>
        <v>0</v>
      </c>
      <c r="E142" s="125">
        <f>SUMIFS(CAPEX!$AA$4:$AA$1281,CAPEX!$G$4:$G$1281,'0-25year'!$A142,CAPEX!$I$4:$I$1281,'0-25year'!E$1,CAPEX!$V$4:$V$1281,'0-25year'!B142)</f>
        <v>0</v>
      </c>
      <c r="F142" s="125">
        <f>SUMIFS(CAPEX!$AA$4:$AA$1281,CAPEX!$G$4:$G$1281,'0-25year'!$A142,CAPEX!$I$4:$I$1281,'0-25year'!F$1,CAPEX!$V$4:$V$1281,'0-25year'!B142)</f>
        <v>0</v>
      </c>
      <c r="G142" s="125">
        <f>SUMIFS(CAPEX!$AA$4:$AA$1281,CAPEX!$G$4:$G$1281,'0-25year'!$A142,CAPEX!$I$4:$I$1281,'0-25year'!G$1,CAPEX!$V$4:$V$1281,'0-25year'!B142)</f>
        <v>0</v>
      </c>
      <c r="H142" s="128">
        <f t="shared" si="4"/>
        <v>0</v>
      </c>
    </row>
    <row r="143" spans="1:8" x14ac:dyDescent="0.25">
      <c r="A143" s="84" t="s">
        <v>239</v>
      </c>
      <c r="B143" s="124">
        <v>7</v>
      </c>
      <c r="C143" s="125">
        <f>SUMIFS(CAPEX!$AA$4:$AA$1281,CAPEX!$G$4:$G$1281,'0-25year'!$A143,CAPEX!$I$4:$I$1281,'0-25year'!C$1,CAPEX!$V$4:$V$1281,'0-25year'!B143)</f>
        <v>0</v>
      </c>
      <c r="D143" s="125">
        <f>SUMIFS(CAPEX!$AA$4:$AA$1281,CAPEX!$G$4:$G$1281,'0-25year'!$A143,CAPEX!$I$4:$I$1281,'0-25year'!D$1,CAPEX!$V$4:$V$1281,'0-25year'!B143)</f>
        <v>0</v>
      </c>
      <c r="E143" s="125">
        <f>SUMIFS(CAPEX!$AA$4:$AA$1281,CAPEX!$G$4:$G$1281,'0-25year'!$A143,CAPEX!$I$4:$I$1281,'0-25year'!E$1,CAPEX!$V$4:$V$1281,'0-25year'!B143)</f>
        <v>0</v>
      </c>
      <c r="F143" s="125">
        <f>SUMIFS(CAPEX!$AA$4:$AA$1281,CAPEX!$G$4:$G$1281,'0-25year'!$A143,CAPEX!$I$4:$I$1281,'0-25year'!F$1,CAPEX!$V$4:$V$1281,'0-25year'!B143)</f>
        <v>0</v>
      </c>
      <c r="G143" s="125">
        <f>SUMIFS(CAPEX!$AA$4:$AA$1281,CAPEX!$G$4:$G$1281,'0-25year'!$A143,CAPEX!$I$4:$I$1281,'0-25year'!G$1,CAPEX!$V$4:$V$1281,'0-25year'!B143)</f>
        <v>0</v>
      </c>
      <c r="H143" s="128">
        <f t="shared" si="4"/>
        <v>0</v>
      </c>
    </row>
    <row r="144" spans="1:8" x14ac:dyDescent="0.25">
      <c r="A144" s="84" t="s">
        <v>243</v>
      </c>
      <c r="B144" s="124">
        <v>7</v>
      </c>
      <c r="C144" s="125">
        <f>SUMIFS(CAPEX!$AA$4:$AA$1281,CAPEX!$G$4:$G$1281,'0-25year'!$A144,CAPEX!$I$4:$I$1281,'0-25year'!C$1,CAPEX!$V$4:$V$1281,'0-25year'!B144)</f>
        <v>0</v>
      </c>
      <c r="D144" s="125">
        <f>SUMIFS(CAPEX!$AA$4:$AA$1281,CAPEX!$G$4:$G$1281,'0-25year'!$A144,CAPEX!$I$4:$I$1281,'0-25year'!D$1,CAPEX!$V$4:$V$1281,'0-25year'!B144)</f>
        <v>0</v>
      </c>
      <c r="E144" s="125">
        <f>SUMIFS(CAPEX!$AA$4:$AA$1281,CAPEX!$G$4:$G$1281,'0-25year'!$A144,CAPEX!$I$4:$I$1281,'0-25year'!E$1,CAPEX!$V$4:$V$1281,'0-25year'!B144)</f>
        <v>0</v>
      </c>
      <c r="F144" s="125">
        <f>SUMIFS(CAPEX!$AA$4:$AA$1281,CAPEX!$G$4:$G$1281,'0-25year'!$A144,CAPEX!$I$4:$I$1281,'0-25year'!F$1,CAPEX!$V$4:$V$1281,'0-25year'!B144)</f>
        <v>0</v>
      </c>
      <c r="G144" s="125">
        <f>SUMIFS(CAPEX!$AA$4:$AA$1281,CAPEX!$G$4:$G$1281,'0-25year'!$A144,CAPEX!$I$4:$I$1281,'0-25year'!G$1,CAPEX!$V$4:$V$1281,'0-25year'!B144)</f>
        <v>0</v>
      </c>
      <c r="H144" s="128">
        <f t="shared" si="4"/>
        <v>0</v>
      </c>
    </row>
    <row r="145" spans="1:8" x14ac:dyDescent="0.25">
      <c r="A145" s="127" t="s">
        <v>246</v>
      </c>
      <c r="B145" s="124">
        <v>7</v>
      </c>
      <c r="C145" s="125">
        <f>SUMIFS(CAPEX!$AA$4:$AA$1281,CAPEX!$G$4:$G$1281,'0-25year'!$A145,CAPEX!$I$4:$I$1281,'0-25year'!C$1,CAPEX!$V$4:$V$1281,'0-25year'!B145)</f>
        <v>0</v>
      </c>
      <c r="D145" s="125">
        <f>SUMIFS(CAPEX!$AA$4:$AA$1281,CAPEX!$G$4:$G$1281,'0-25year'!$A145,CAPEX!$I$4:$I$1281,'0-25year'!D$1,CAPEX!$V$4:$V$1281,'0-25year'!B145)</f>
        <v>0</v>
      </c>
      <c r="E145" s="125">
        <f>SUMIFS(CAPEX!$AA$4:$AA$1281,CAPEX!$G$4:$G$1281,'0-25year'!$A145,CAPEX!$I$4:$I$1281,'0-25year'!E$1,CAPEX!$V$4:$V$1281,'0-25year'!B145)</f>
        <v>0</v>
      </c>
      <c r="F145" s="125">
        <f>SUMIFS(CAPEX!$AA$4:$AA$1281,CAPEX!$G$4:$G$1281,'0-25year'!$A145,CAPEX!$I$4:$I$1281,'0-25year'!F$1,CAPEX!$V$4:$V$1281,'0-25year'!B145)</f>
        <v>0</v>
      </c>
      <c r="G145" s="125">
        <f>SUMIFS(CAPEX!$AA$4:$AA$1281,CAPEX!$G$4:$G$1281,'0-25year'!$A145,CAPEX!$I$4:$I$1281,'0-25year'!G$1,CAPEX!$V$4:$V$1281,'0-25year'!B145)</f>
        <v>0</v>
      </c>
      <c r="H145" s="128">
        <f t="shared" si="4"/>
        <v>0</v>
      </c>
    </row>
    <row r="146" spans="1:8" x14ac:dyDescent="0.25">
      <c r="A146" s="124" t="s">
        <v>281</v>
      </c>
      <c r="B146" s="124">
        <v>8</v>
      </c>
      <c r="C146" s="125">
        <f>SUMIFS(CAPEX!$AA$4:$AA$1281,CAPEX!$G$4:$G$1281,'0-25year'!$A146,CAPEX!$I$4:$I$1281,'0-25year'!C$1,CAPEX!$V$4:$V$1281,'0-25year'!B146)</f>
        <v>0</v>
      </c>
      <c r="D146" s="125">
        <f>SUMIFS(CAPEX!$AA$4:$AA$1281,CAPEX!$G$4:$G$1281,'0-25year'!$A146,CAPEX!$I$4:$I$1281,'0-25year'!D$1,CAPEX!$V$4:$V$1281,'0-25year'!B146)</f>
        <v>0</v>
      </c>
      <c r="E146" s="125">
        <f>SUMIFS(CAPEX!$AA$4:$AA$1281,CAPEX!$G$4:$G$1281,'0-25year'!$A146,CAPEX!$I$4:$I$1281,'0-25year'!E$1,CAPEX!$V$4:$V$1281,'0-25year'!B146)</f>
        <v>0</v>
      </c>
      <c r="F146" s="125">
        <f>SUMIFS(CAPEX!$AA$4:$AA$1281,CAPEX!$G$4:$G$1281,'0-25year'!$A146,CAPEX!$I$4:$I$1281,'0-25year'!F$1,CAPEX!$V$4:$V$1281,'0-25year'!B146)</f>
        <v>0</v>
      </c>
      <c r="G146" s="125">
        <f>SUMIFS(CAPEX!$AA$4:$AA$1281,CAPEX!$G$4:$G$1281,'0-25year'!$A146,CAPEX!$I$4:$I$1281,'0-25year'!G$1,CAPEX!$V$4:$V$1281,'0-25year'!B146)</f>
        <v>0</v>
      </c>
      <c r="H146" s="128">
        <f t="shared" si="4"/>
        <v>0</v>
      </c>
    </row>
    <row r="147" spans="1:8" x14ac:dyDescent="0.25">
      <c r="A147" s="84" t="s">
        <v>488</v>
      </c>
      <c r="B147" s="124">
        <v>8</v>
      </c>
      <c r="C147" s="125">
        <f>SUMIFS(CAPEX!$AA$4:$AA$1281,CAPEX!$G$4:$G$1281,'0-25year'!$A147,CAPEX!$I$4:$I$1281,'0-25year'!C$1,CAPEX!$V$4:$V$1281,'0-25year'!B147)</f>
        <v>0</v>
      </c>
      <c r="D147" s="125">
        <f>SUMIFS(CAPEX!$AA$4:$AA$1281,CAPEX!$G$4:$G$1281,'0-25year'!$A147,CAPEX!$I$4:$I$1281,'0-25year'!D$1,CAPEX!$V$4:$V$1281,'0-25year'!B147)</f>
        <v>0</v>
      </c>
      <c r="E147" s="125">
        <f>SUMIFS(CAPEX!$AA$4:$AA$1281,CAPEX!$G$4:$G$1281,'0-25year'!$A147,CAPEX!$I$4:$I$1281,'0-25year'!E$1,CAPEX!$V$4:$V$1281,'0-25year'!B147)</f>
        <v>0</v>
      </c>
      <c r="F147" s="125">
        <f>SUMIFS(CAPEX!$AA$4:$AA$1281,CAPEX!$G$4:$G$1281,'0-25year'!$A147,CAPEX!$I$4:$I$1281,'0-25year'!F$1,CAPEX!$V$4:$V$1281,'0-25year'!B147)</f>
        <v>0</v>
      </c>
      <c r="G147" s="125">
        <f>SUMIFS(CAPEX!$AA$4:$AA$1281,CAPEX!$G$4:$G$1281,'0-25year'!$A147,CAPEX!$I$4:$I$1281,'0-25year'!G$1,CAPEX!$V$4:$V$1281,'0-25year'!B147)</f>
        <v>0</v>
      </c>
      <c r="H147" s="128">
        <f t="shared" si="4"/>
        <v>0</v>
      </c>
    </row>
    <row r="148" spans="1:8" x14ac:dyDescent="0.25">
      <c r="A148" s="84" t="s">
        <v>217</v>
      </c>
      <c r="B148" s="124">
        <v>8</v>
      </c>
      <c r="C148" s="125">
        <f>SUMIFS(CAPEX!$AA$4:$AA$1281,CAPEX!$G$4:$G$1281,'0-25year'!$A148,CAPEX!$I$4:$I$1281,'0-25year'!C$1,CAPEX!$V$4:$V$1281,'0-25year'!B148)</f>
        <v>0</v>
      </c>
      <c r="D148" s="125">
        <f>SUMIFS(CAPEX!$AA$4:$AA$1281,CAPEX!$G$4:$G$1281,'0-25year'!$A148,CAPEX!$I$4:$I$1281,'0-25year'!D$1,CAPEX!$V$4:$V$1281,'0-25year'!B148)</f>
        <v>0</v>
      </c>
      <c r="E148" s="125">
        <f>SUMIFS(CAPEX!$AA$4:$AA$1281,CAPEX!$G$4:$G$1281,'0-25year'!$A148,CAPEX!$I$4:$I$1281,'0-25year'!E$1,CAPEX!$V$4:$V$1281,'0-25year'!B148)</f>
        <v>0</v>
      </c>
      <c r="F148" s="125">
        <f>SUMIFS(CAPEX!$AA$4:$AA$1281,CAPEX!$G$4:$G$1281,'0-25year'!$A148,CAPEX!$I$4:$I$1281,'0-25year'!F$1,CAPEX!$V$4:$V$1281,'0-25year'!B148)</f>
        <v>0</v>
      </c>
      <c r="G148" s="125">
        <f>SUMIFS(CAPEX!$AA$4:$AA$1281,CAPEX!$G$4:$G$1281,'0-25year'!$A148,CAPEX!$I$4:$I$1281,'0-25year'!G$1,CAPEX!$V$4:$V$1281,'0-25year'!B148)</f>
        <v>0</v>
      </c>
      <c r="H148" s="128">
        <f t="shared" si="4"/>
        <v>0</v>
      </c>
    </row>
    <row r="149" spans="1:8" x14ac:dyDescent="0.25">
      <c r="A149" s="84" t="s">
        <v>469</v>
      </c>
      <c r="B149" s="124">
        <v>8</v>
      </c>
      <c r="C149" s="125">
        <f>SUMIFS(CAPEX!$AA$4:$AA$1281,CAPEX!$G$4:$G$1281,'0-25year'!$A149,CAPEX!$I$4:$I$1281,'0-25year'!C$1,CAPEX!$V$4:$V$1281,'0-25year'!B149)</f>
        <v>0</v>
      </c>
      <c r="D149" s="125">
        <f>SUMIFS(CAPEX!$AA$4:$AA$1281,CAPEX!$G$4:$G$1281,'0-25year'!$A149,CAPEX!$I$4:$I$1281,'0-25year'!D$1,CAPEX!$V$4:$V$1281,'0-25year'!B149)</f>
        <v>0</v>
      </c>
      <c r="E149" s="125">
        <f>SUMIFS(CAPEX!$AA$4:$AA$1281,CAPEX!$G$4:$G$1281,'0-25year'!$A149,CAPEX!$I$4:$I$1281,'0-25year'!E$1,CAPEX!$V$4:$V$1281,'0-25year'!B149)</f>
        <v>0</v>
      </c>
      <c r="F149" s="125">
        <f>SUMIFS(CAPEX!$AA$4:$AA$1281,CAPEX!$G$4:$G$1281,'0-25year'!$A149,CAPEX!$I$4:$I$1281,'0-25year'!F$1,CAPEX!$V$4:$V$1281,'0-25year'!B149)</f>
        <v>0</v>
      </c>
      <c r="G149" s="125">
        <f>SUMIFS(CAPEX!$AA$4:$AA$1281,CAPEX!$G$4:$G$1281,'0-25year'!$A149,CAPEX!$I$4:$I$1281,'0-25year'!G$1,CAPEX!$V$4:$V$1281,'0-25year'!B149)</f>
        <v>0</v>
      </c>
      <c r="H149" s="128">
        <f t="shared" si="4"/>
        <v>0</v>
      </c>
    </row>
    <row r="150" spans="1:8" x14ac:dyDescent="0.25">
      <c r="A150" s="84" t="s">
        <v>265</v>
      </c>
      <c r="B150" s="124">
        <v>8</v>
      </c>
      <c r="C150" s="125">
        <f>SUMIFS(CAPEX!$AA$4:$AA$1281,CAPEX!$G$4:$G$1281,'0-25year'!$A150,CAPEX!$I$4:$I$1281,'0-25year'!C$1,CAPEX!$V$4:$V$1281,'0-25year'!B150)</f>
        <v>0</v>
      </c>
      <c r="D150" s="125">
        <f>SUMIFS(CAPEX!$AA$4:$AA$1281,CAPEX!$G$4:$G$1281,'0-25year'!$A150,CAPEX!$I$4:$I$1281,'0-25year'!D$1,CAPEX!$V$4:$V$1281,'0-25year'!B150)</f>
        <v>0</v>
      </c>
      <c r="E150" s="125">
        <f>SUMIFS(CAPEX!$AA$4:$AA$1281,CAPEX!$G$4:$G$1281,'0-25year'!$A150,CAPEX!$I$4:$I$1281,'0-25year'!E$1,CAPEX!$V$4:$V$1281,'0-25year'!B150)</f>
        <v>0</v>
      </c>
      <c r="F150" s="125">
        <f>SUMIFS(CAPEX!$AA$4:$AA$1281,CAPEX!$G$4:$G$1281,'0-25year'!$A150,CAPEX!$I$4:$I$1281,'0-25year'!F$1,CAPEX!$V$4:$V$1281,'0-25year'!B150)</f>
        <v>0</v>
      </c>
      <c r="G150" s="125">
        <f>SUMIFS(CAPEX!$AA$4:$AA$1281,CAPEX!$G$4:$G$1281,'0-25year'!$A150,CAPEX!$I$4:$I$1281,'0-25year'!G$1,CAPEX!$V$4:$V$1281,'0-25year'!B150)</f>
        <v>0</v>
      </c>
      <c r="H150" s="128">
        <f t="shared" si="4"/>
        <v>0</v>
      </c>
    </row>
    <row r="151" spans="1:8" x14ac:dyDescent="0.25">
      <c r="A151" s="84" t="s">
        <v>211</v>
      </c>
      <c r="B151" s="124">
        <v>8</v>
      </c>
      <c r="C151" s="125">
        <f>SUMIFS(CAPEX!$AA$4:$AA$1281,CAPEX!$G$4:$G$1281,'0-25year'!$A151,CAPEX!$I$4:$I$1281,'0-25year'!C$1,CAPEX!$V$4:$V$1281,'0-25year'!B151)</f>
        <v>0</v>
      </c>
      <c r="D151" s="125">
        <f>SUMIFS(CAPEX!$AA$4:$AA$1281,CAPEX!$G$4:$G$1281,'0-25year'!$A151,CAPEX!$I$4:$I$1281,'0-25year'!D$1,CAPEX!$V$4:$V$1281,'0-25year'!B151)</f>
        <v>0</v>
      </c>
      <c r="E151" s="125">
        <f>SUMIFS(CAPEX!$AA$4:$AA$1281,CAPEX!$G$4:$G$1281,'0-25year'!$A151,CAPEX!$I$4:$I$1281,'0-25year'!E$1,CAPEX!$V$4:$V$1281,'0-25year'!B151)</f>
        <v>0</v>
      </c>
      <c r="F151" s="125">
        <f>SUMIFS(CAPEX!$AA$4:$AA$1281,CAPEX!$G$4:$G$1281,'0-25year'!$A151,CAPEX!$I$4:$I$1281,'0-25year'!F$1,CAPEX!$V$4:$V$1281,'0-25year'!B151)</f>
        <v>0</v>
      </c>
      <c r="G151" s="125">
        <f>SUMIFS(CAPEX!$AA$4:$AA$1281,CAPEX!$G$4:$G$1281,'0-25year'!$A151,CAPEX!$I$4:$I$1281,'0-25year'!G$1,CAPEX!$V$4:$V$1281,'0-25year'!B151)</f>
        <v>0</v>
      </c>
      <c r="H151" s="128">
        <f t="shared" si="4"/>
        <v>0</v>
      </c>
    </row>
    <row r="152" spans="1:8" x14ac:dyDescent="0.25">
      <c r="A152" s="84" t="s">
        <v>195</v>
      </c>
      <c r="B152" s="124">
        <v>8</v>
      </c>
      <c r="C152" s="125">
        <f>SUMIFS(CAPEX!$AA$4:$AA$1281,CAPEX!$G$4:$G$1281,'0-25year'!$A152,CAPEX!$I$4:$I$1281,'0-25year'!C$1,CAPEX!$V$4:$V$1281,'0-25year'!B152)</f>
        <v>0</v>
      </c>
      <c r="D152" s="125">
        <f>SUMIFS(CAPEX!$AA$4:$AA$1281,CAPEX!$G$4:$G$1281,'0-25year'!$A152,CAPEX!$I$4:$I$1281,'0-25year'!D$1,CAPEX!$V$4:$V$1281,'0-25year'!B152)</f>
        <v>0</v>
      </c>
      <c r="E152" s="125">
        <f>SUMIFS(CAPEX!$AA$4:$AA$1281,CAPEX!$G$4:$G$1281,'0-25year'!$A152,CAPEX!$I$4:$I$1281,'0-25year'!E$1,CAPEX!$V$4:$V$1281,'0-25year'!B152)</f>
        <v>0</v>
      </c>
      <c r="F152" s="125">
        <f>SUMIFS(CAPEX!$AA$4:$AA$1281,CAPEX!$G$4:$G$1281,'0-25year'!$A152,CAPEX!$I$4:$I$1281,'0-25year'!F$1,CAPEX!$V$4:$V$1281,'0-25year'!B152)</f>
        <v>0</v>
      </c>
      <c r="G152" s="125">
        <f>SUMIFS(CAPEX!$AA$4:$AA$1281,CAPEX!$G$4:$G$1281,'0-25year'!$A152,CAPEX!$I$4:$I$1281,'0-25year'!G$1,CAPEX!$V$4:$V$1281,'0-25year'!B152)</f>
        <v>0</v>
      </c>
      <c r="H152" s="128">
        <f t="shared" si="4"/>
        <v>0</v>
      </c>
    </row>
    <row r="153" spans="1:8" x14ac:dyDescent="0.25">
      <c r="A153" s="84" t="s">
        <v>313</v>
      </c>
      <c r="B153" s="124">
        <v>8</v>
      </c>
      <c r="C153" s="125">
        <f>SUMIFS(CAPEX!$AA$4:$AA$1281,CAPEX!$G$4:$G$1281,'0-25year'!$A153,CAPEX!$I$4:$I$1281,'0-25year'!C$1,CAPEX!$V$4:$V$1281,'0-25year'!B153)</f>
        <v>0</v>
      </c>
      <c r="D153" s="125">
        <f>SUMIFS(CAPEX!$AA$4:$AA$1281,CAPEX!$G$4:$G$1281,'0-25year'!$A153,CAPEX!$I$4:$I$1281,'0-25year'!D$1,CAPEX!$V$4:$V$1281,'0-25year'!B153)</f>
        <v>0</v>
      </c>
      <c r="E153" s="125">
        <f>SUMIFS(CAPEX!$AA$4:$AA$1281,CAPEX!$G$4:$G$1281,'0-25year'!$A153,CAPEX!$I$4:$I$1281,'0-25year'!E$1,CAPEX!$V$4:$V$1281,'0-25year'!B153)</f>
        <v>0</v>
      </c>
      <c r="F153" s="125">
        <f>SUMIFS(CAPEX!$AA$4:$AA$1281,CAPEX!$G$4:$G$1281,'0-25year'!$A153,CAPEX!$I$4:$I$1281,'0-25year'!F$1,CAPEX!$V$4:$V$1281,'0-25year'!B153)</f>
        <v>0</v>
      </c>
      <c r="G153" s="125">
        <f>SUMIFS(CAPEX!$AA$4:$AA$1281,CAPEX!$G$4:$G$1281,'0-25year'!$A153,CAPEX!$I$4:$I$1281,'0-25year'!G$1,CAPEX!$V$4:$V$1281,'0-25year'!B153)</f>
        <v>0</v>
      </c>
      <c r="H153" s="128">
        <f t="shared" si="4"/>
        <v>0</v>
      </c>
    </row>
    <row r="154" spans="1:8" x14ac:dyDescent="0.25">
      <c r="A154" s="84" t="s">
        <v>697</v>
      </c>
      <c r="B154" s="124">
        <v>8</v>
      </c>
      <c r="C154" s="125">
        <f>SUMIFS(CAPEX!$AA$4:$AA$1281,CAPEX!$G$4:$G$1281,'0-25year'!$A154,CAPEX!$I$4:$I$1281,'0-25year'!C$1,CAPEX!$V$4:$V$1281,'0-25year'!B154)</f>
        <v>0</v>
      </c>
      <c r="D154" s="125">
        <f>SUMIFS(CAPEX!$AA$4:$AA$1281,CAPEX!$G$4:$G$1281,'0-25year'!$A154,CAPEX!$I$4:$I$1281,'0-25year'!D$1,CAPEX!$V$4:$V$1281,'0-25year'!B154)</f>
        <v>0</v>
      </c>
      <c r="E154" s="125">
        <f>SUMIFS(CAPEX!$AA$4:$AA$1281,CAPEX!$G$4:$G$1281,'0-25year'!$A154,CAPEX!$I$4:$I$1281,'0-25year'!E$1,CAPEX!$V$4:$V$1281,'0-25year'!B154)</f>
        <v>0</v>
      </c>
      <c r="F154" s="125">
        <f>SUMIFS(CAPEX!$AA$4:$AA$1281,CAPEX!$G$4:$G$1281,'0-25year'!$A154,CAPEX!$I$4:$I$1281,'0-25year'!F$1,CAPEX!$V$4:$V$1281,'0-25year'!B154)</f>
        <v>0</v>
      </c>
      <c r="G154" s="125">
        <f>SUMIFS(CAPEX!$AA$4:$AA$1281,CAPEX!$G$4:$G$1281,'0-25year'!$A154,CAPEX!$I$4:$I$1281,'0-25year'!G$1,CAPEX!$V$4:$V$1281,'0-25year'!B154)</f>
        <v>0</v>
      </c>
      <c r="H154" s="128">
        <f t="shared" si="4"/>
        <v>0</v>
      </c>
    </row>
    <row r="155" spans="1:8" x14ac:dyDescent="0.25">
      <c r="A155" s="84" t="s">
        <v>228</v>
      </c>
      <c r="B155" s="124">
        <v>8</v>
      </c>
      <c r="C155" s="125">
        <f>SUMIFS(CAPEX!$AA$4:$AA$1281,CAPEX!$G$4:$G$1281,'0-25year'!$A155,CAPEX!$I$4:$I$1281,'0-25year'!C$1,CAPEX!$V$4:$V$1281,'0-25year'!B155)</f>
        <v>0</v>
      </c>
      <c r="D155" s="125">
        <f>SUMIFS(CAPEX!$AA$4:$AA$1281,CAPEX!$G$4:$G$1281,'0-25year'!$A155,CAPEX!$I$4:$I$1281,'0-25year'!D$1,CAPEX!$V$4:$V$1281,'0-25year'!B155)</f>
        <v>0</v>
      </c>
      <c r="E155" s="125">
        <f>SUMIFS(CAPEX!$AA$4:$AA$1281,CAPEX!$G$4:$G$1281,'0-25year'!$A155,CAPEX!$I$4:$I$1281,'0-25year'!E$1,CAPEX!$V$4:$V$1281,'0-25year'!B155)</f>
        <v>0</v>
      </c>
      <c r="F155" s="125">
        <f>SUMIFS(CAPEX!$AA$4:$AA$1281,CAPEX!$G$4:$G$1281,'0-25year'!$A155,CAPEX!$I$4:$I$1281,'0-25year'!F$1,CAPEX!$V$4:$V$1281,'0-25year'!B155)</f>
        <v>0</v>
      </c>
      <c r="G155" s="125">
        <f>SUMIFS(CAPEX!$AA$4:$AA$1281,CAPEX!$G$4:$G$1281,'0-25year'!$A155,CAPEX!$I$4:$I$1281,'0-25year'!G$1,CAPEX!$V$4:$V$1281,'0-25year'!B155)</f>
        <v>0</v>
      </c>
      <c r="H155" s="128">
        <f t="shared" si="4"/>
        <v>0</v>
      </c>
    </row>
    <row r="156" spans="1:8" x14ac:dyDescent="0.25">
      <c r="A156" s="84" t="s">
        <v>226</v>
      </c>
      <c r="B156" s="124">
        <v>8</v>
      </c>
      <c r="C156" s="125">
        <f>SUMIFS(CAPEX!$AA$4:$AA$1281,CAPEX!$G$4:$G$1281,'0-25year'!$A156,CAPEX!$I$4:$I$1281,'0-25year'!C$1,CAPEX!$V$4:$V$1281,'0-25year'!B156)</f>
        <v>0</v>
      </c>
      <c r="D156" s="125">
        <f>SUMIFS(CAPEX!$AA$4:$AA$1281,CAPEX!$G$4:$G$1281,'0-25year'!$A156,CAPEX!$I$4:$I$1281,'0-25year'!D$1,CAPEX!$V$4:$V$1281,'0-25year'!B156)</f>
        <v>0</v>
      </c>
      <c r="E156" s="125">
        <f>SUMIFS(CAPEX!$AA$4:$AA$1281,CAPEX!$G$4:$G$1281,'0-25year'!$A156,CAPEX!$I$4:$I$1281,'0-25year'!E$1,CAPEX!$V$4:$V$1281,'0-25year'!B156)</f>
        <v>0</v>
      </c>
      <c r="F156" s="125">
        <f>SUMIFS(CAPEX!$AA$4:$AA$1281,CAPEX!$G$4:$G$1281,'0-25year'!$A156,CAPEX!$I$4:$I$1281,'0-25year'!F$1,CAPEX!$V$4:$V$1281,'0-25year'!B156)</f>
        <v>0</v>
      </c>
      <c r="G156" s="125">
        <f>SUMIFS(CAPEX!$AA$4:$AA$1281,CAPEX!$G$4:$G$1281,'0-25year'!$A156,CAPEX!$I$4:$I$1281,'0-25year'!G$1,CAPEX!$V$4:$V$1281,'0-25year'!B156)</f>
        <v>0</v>
      </c>
      <c r="H156" s="128">
        <f t="shared" si="4"/>
        <v>0</v>
      </c>
    </row>
    <row r="157" spans="1:8" x14ac:dyDescent="0.25">
      <c r="A157" s="84" t="s">
        <v>256</v>
      </c>
      <c r="B157" s="124">
        <v>8</v>
      </c>
      <c r="C157" s="125">
        <f>SUMIFS(CAPEX!$AA$4:$AA$1281,CAPEX!$G$4:$G$1281,'0-25year'!$A157,CAPEX!$I$4:$I$1281,'0-25year'!C$1,CAPEX!$V$4:$V$1281,'0-25year'!B157)</f>
        <v>0</v>
      </c>
      <c r="D157" s="125">
        <f>SUMIFS(CAPEX!$AA$4:$AA$1281,CAPEX!$G$4:$G$1281,'0-25year'!$A157,CAPEX!$I$4:$I$1281,'0-25year'!D$1,CAPEX!$V$4:$V$1281,'0-25year'!B157)</f>
        <v>0</v>
      </c>
      <c r="E157" s="125">
        <f>SUMIFS(CAPEX!$AA$4:$AA$1281,CAPEX!$G$4:$G$1281,'0-25year'!$A157,CAPEX!$I$4:$I$1281,'0-25year'!E$1,CAPEX!$V$4:$V$1281,'0-25year'!B157)</f>
        <v>0</v>
      </c>
      <c r="F157" s="125">
        <f>SUMIFS(CAPEX!$AA$4:$AA$1281,CAPEX!$G$4:$G$1281,'0-25year'!$A157,CAPEX!$I$4:$I$1281,'0-25year'!F$1,CAPEX!$V$4:$V$1281,'0-25year'!B157)</f>
        <v>0</v>
      </c>
      <c r="G157" s="125">
        <f>SUMIFS(CAPEX!$AA$4:$AA$1281,CAPEX!$G$4:$G$1281,'0-25year'!$A157,CAPEX!$I$4:$I$1281,'0-25year'!G$1,CAPEX!$V$4:$V$1281,'0-25year'!B157)</f>
        <v>0</v>
      </c>
      <c r="H157" s="128">
        <f t="shared" si="4"/>
        <v>0</v>
      </c>
    </row>
    <row r="158" spans="1:8" x14ac:dyDescent="0.25">
      <c r="A158" s="84" t="s">
        <v>578</v>
      </c>
      <c r="B158" s="124">
        <v>8</v>
      </c>
      <c r="C158" s="125">
        <f>SUMIFS(CAPEX!$AA$4:$AA$1281,CAPEX!$G$4:$G$1281,'0-25year'!$A158,CAPEX!$I$4:$I$1281,'0-25year'!C$1,CAPEX!$V$4:$V$1281,'0-25year'!B158)</f>
        <v>0</v>
      </c>
      <c r="D158" s="125">
        <f>SUMIFS(CAPEX!$AA$4:$AA$1281,CAPEX!$G$4:$G$1281,'0-25year'!$A158,CAPEX!$I$4:$I$1281,'0-25year'!D$1,CAPEX!$V$4:$V$1281,'0-25year'!B158)</f>
        <v>0</v>
      </c>
      <c r="E158" s="125">
        <f>SUMIFS(CAPEX!$AA$4:$AA$1281,CAPEX!$G$4:$G$1281,'0-25year'!$A158,CAPEX!$I$4:$I$1281,'0-25year'!E$1,CAPEX!$V$4:$V$1281,'0-25year'!B158)</f>
        <v>0</v>
      </c>
      <c r="F158" s="125">
        <f>SUMIFS(CAPEX!$AA$4:$AA$1281,CAPEX!$G$4:$G$1281,'0-25year'!$A158,CAPEX!$I$4:$I$1281,'0-25year'!F$1,CAPEX!$V$4:$V$1281,'0-25year'!B158)</f>
        <v>0</v>
      </c>
      <c r="G158" s="125">
        <f>SUMIFS(CAPEX!$AA$4:$AA$1281,CAPEX!$G$4:$G$1281,'0-25year'!$A158,CAPEX!$I$4:$I$1281,'0-25year'!G$1,CAPEX!$V$4:$V$1281,'0-25year'!B158)</f>
        <v>0</v>
      </c>
      <c r="H158" s="128">
        <f t="shared" si="4"/>
        <v>0</v>
      </c>
    </row>
    <row r="159" spans="1:8" x14ac:dyDescent="0.25">
      <c r="A159" s="84" t="s">
        <v>403</v>
      </c>
      <c r="B159" s="124">
        <v>8</v>
      </c>
      <c r="C159" s="125">
        <f>SUMIFS(CAPEX!$AA$4:$AA$1281,CAPEX!$G$4:$G$1281,'0-25year'!$A159,CAPEX!$I$4:$I$1281,'0-25year'!C$1,CAPEX!$V$4:$V$1281,'0-25year'!B159)</f>
        <v>0</v>
      </c>
      <c r="D159" s="125">
        <f>SUMIFS(CAPEX!$AA$4:$AA$1281,CAPEX!$G$4:$G$1281,'0-25year'!$A159,CAPEX!$I$4:$I$1281,'0-25year'!D$1,CAPEX!$V$4:$V$1281,'0-25year'!B159)</f>
        <v>0</v>
      </c>
      <c r="E159" s="125">
        <f>SUMIFS(CAPEX!$AA$4:$AA$1281,CAPEX!$G$4:$G$1281,'0-25year'!$A159,CAPEX!$I$4:$I$1281,'0-25year'!E$1,CAPEX!$V$4:$V$1281,'0-25year'!B159)</f>
        <v>0</v>
      </c>
      <c r="F159" s="125">
        <f>SUMIFS(CAPEX!$AA$4:$AA$1281,CAPEX!$G$4:$G$1281,'0-25year'!$A159,CAPEX!$I$4:$I$1281,'0-25year'!F$1,CAPEX!$V$4:$V$1281,'0-25year'!B159)</f>
        <v>0</v>
      </c>
      <c r="G159" s="125">
        <f>SUMIFS(CAPEX!$AA$4:$AA$1281,CAPEX!$G$4:$G$1281,'0-25year'!$A159,CAPEX!$I$4:$I$1281,'0-25year'!G$1,CAPEX!$V$4:$V$1281,'0-25year'!B159)</f>
        <v>0</v>
      </c>
      <c r="H159" s="128">
        <f t="shared" si="4"/>
        <v>0</v>
      </c>
    </row>
    <row r="160" spans="1:8" x14ac:dyDescent="0.25">
      <c r="A160" s="84" t="s">
        <v>364</v>
      </c>
      <c r="B160" s="124">
        <v>8</v>
      </c>
      <c r="C160" s="125">
        <f>SUMIFS(CAPEX!$AA$4:$AA$1281,CAPEX!$G$4:$G$1281,'0-25year'!$A160,CAPEX!$I$4:$I$1281,'0-25year'!C$1,CAPEX!$V$4:$V$1281,'0-25year'!B160)</f>
        <v>0</v>
      </c>
      <c r="D160" s="125">
        <f>SUMIFS(CAPEX!$AA$4:$AA$1281,CAPEX!$G$4:$G$1281,'0-25year'!$A160,CAPEX!$I$4:$I$1281,'0-25year'!D$1,CAPEX!$V$4:$V$1281,'0-25year'!B160)</f>
        <v>0</v>
      </c>
      <c r="E160" s="125">
        <f>SUMIFS(CAPEX!$AA$4:$AA$1281,CAPEX!$G$4:$G$1281,'0-25year'!$A160,CAPEX!$I$4:$I$1281,'0-25year'!E$1,CAPEX!$V$4:$V$1281,'0-25year'!B160)</f>
        <v>0</v>
      </c>
      <c r="F160" s="125">
        <f>SUMIFS(CAPEX!$AA$4:$AA$1281,CAPEX!$G$4:$G$1281,'0-25year'!$A160,CAPEX!$I$4:$I$1281,'0-25year'!F$1,CAPEX!$V$4:$V$1281,'0-25year'!B160)</f>
        <v>0</v>
      </c>
      <c r="G160" s="125">
        <f>SUMIFS(CAPEX!$AA$4:$AA$1281,CAPEX!$G$4:$G$1281,'0-25year'!$A160,CAPEX!$I$4:$I$1281,'0-25year'!G$1,CAPEX!$V$4:$V$1281,'0-25year'!B160)</f>
        <v>0</v>
      </c>
      <c r="H160" s="128">
        <f t="shared" si="4"/>
        <v>0</v>
      </c>
    </row>
    <row r="161" spans="1:8" x14ac:dyDescent="0.25">
      <c r="A161" s="84" t="s">
        <v>239</v>
      </c>
      <c r="B161" s="124">
        <v>8</v>
      </c>
      <c r="C161" s="125">
        <f>SUMIFS(CAPEX!$AA$4:$AA$1281,CAPEX!$G$4:$G$1281,'0-25year'!$A161,CAPEX!$I$4:$I$1281,'0-25year'!C$1,CAPEX!$V$4:$V$1281,'0-25year'!B161)</f>
        <v>0</v>
      </c>
      <c r="D161" s="125">
        <f>SUMIFS(CAPEX!$AA$4:$AA$1281,CAPEX!$G$4:$G$1281,'0-25year'!$A161,CAPEX!$I$4:$I$1281,'0-25year'!D$1,CAPEX!$V$4:$V$1281,'0-25year'!B161)</f>
        <v>0</v>
      </c>
      <c r="E161" s="125">
        <f>SUMIFS(CAPEX!$AA$4:$AA$1281,CAPEX!$G$4:$G$1281,'0-25year'!$A161,CAPEX!$I$4:$I$1281,'0-25year'!E$1,CAPEX!$V$4:$V$1281,'0-25year'!B161)</f>
        <v>0</v>
      </c>
      <c r="F161" s="125">
        <f>SUMIFS(CAPEX!$AA$4:$AA$1281,CAPEX!$G$4:$G$1281,'0-25year'!$A161,CAPEX!$I$4:$I$1281,'0-25year'!F$1,CAPEX!$V$4:$V$1281,'0-25year'!B161)</f>
        <v>0</v>
      </c>
      <c r="G161" s="125">
        <f>SUMIFS(CAPEX!$AA$4:$AA$1281,CAPEX!$G$4:$G$1281,'0-25year'!$A161,CAPEX!$I$4:$I$1281,'0-25year'!G$1,CAPEX!$V$4:$V$1281,'0-25year'!B161)</f>
        <v>0</v>
      </c>
      <c r="H161" s="128">
        <f t="shared" si="4"/>
        <v>0</v>
      </c>
    </row>
    <row r="162" spans="1:8" x14ac:dyDescent="0.25">
      <c r="A162" s="84" t="s">
        <v>243</v>
      </c>
      <c r="B162" s="124">
        <v>8</v>
      </c>
      <c r="C162" s="125">
        <f>SUMIFS(CAPEX!$AA$4:$AA$1281,CAPEX!$G$4:$G$1281,'0-25year'!$A162,CAPEX!$I$4:$I$1281,'0-25year'!C$1,CAPEX!$V$4:$V$1281,'0-25year'!B162)</f>
        <v>0</v>
      </c>
      <c r="D162" s="125">
        <f>SUMIFS(CAPEX!$AA$4:$AA$1281,CAPEX!$G$4:$G$1281,'0-25year'!$A162,CAPEX!$I$4:$I$1281,'0-25year'!D$1,CAPEX!$V$4:$V$1281,'0-25year'!B162)</f>
        <v>0</v>
      </c>
      <c r="E162" s="125">
        <f>SUMIFS(CAPEX!$AA$4:$AA$1281,CAPEX!$G$4:$G$1281,'0-25year'!$A162,CAPEX!$I$4:$I$1281,'0-25year'!E$1,CAPEX!$V$4:$V$1281,'0-25year'!B162)</f>
        <v>0</v>
      </c>
      <c r="F162" s="125">
        <f>SUMIFS(CAPEX!$AA$4:$AA$1281,CAPEX!$G$4:$G$1281,'0-25year'!$A162,CAPEX!$I$4:$I$1281,'0-25year'!F$1,CAPEX!$V$4:$V$1281,'0-25year'!B162)</f>
        <v>0</v>
      </c>
      <c r="G162" s="125">
        <f>SUMIFS(CAPEX!$AA$4:$AA$1281,CAPEX!$G$4:$G$1281,'0-25year'!$A162,CAPEX!$I$4:$I$1281,'0-25year'!G$1,CAPEX!$V$4:$V$1281,'0-25year'!B162)</f>
        <v>0</v>
      </c>
      <c r="H162" s="128">
        <f t="shared" si="4"/>
        <v>0</v>
      </c>
    </row>
    <row r="163" spans="1:8" x14ac:dyDescent="0.25">
      <c r="A163" s="127" t="s">
        <v>246</v>
      </c>
      <c r="B163" s="124">
        <v>8</v>
      </c>
      <c r="C163" s="125">
        <f>SUMIFS(CAPEX!$AA$4:$AA$1281,CAPEX!$G$4:$G$1281,'0-25year'!$A163,CAPEX!$I$4:$I$1281,'0-25year'!C$1,CAPEX!$V$4:$V$1281,'0-25year'!B163)</f>
        <v>0</v>
      </c>
      <c r="D163" s="125">
        <f>SUMIFS(CAPEX!$AA$4:$AA$1281,CAPEX!$G$4:$G$1281,'0-25year'!$A163,CAPEX!$I$4:$I$1281,'0-25year'!D$1,CAPEX!$V$4:$V$1281,'0-25year'!B163)</f>
        <v>0</v>
      </c>
      <c r="E163" s="125">
        <f>SUMIFS(CAPEX!$AA$4:$AA$1281,CAPEX!$G$4:$G$1281,'0-25year'!$A163,CAPEX!$I$4:$I$1281,'0-25year'!E$1,CAPEX!$V$4:$V$1281,'0-25year'!B163)</f>
        <v>0</v>
      </c>
      <c r="F163" s="125">
        <f>SUMIFS(CAPEX!$AA$4:$AA$1281,CAPEX!$G$4:$G$1281,'0-25year'!$A163,CAPEX!$I$4:$I$1281,'0-25year'!F$1,CAPEX!$V$4:$V$1281,'0-25year'!B163)</f>
        <v>0</v>
      </c>
      <c r="G163" s="125">
        <f>SUMIFS(CAPEX!$AA$4:$AA$1281,CAPEX!$G$4:$G$1281,'0-25year'!$A163,CAPEX!$I$4:$I$1281,'0-25year'!G$1,CAPEX!$V$4:$V$1281,'0-25year'!B163)</f>
        <v>0</v>
      </c>
      <c r="H163" s="128">
        <f t="shared" si="4"/>
        <v>0</v>
      </c>
    </row>
    <row r="164" spans="1:8" x14ac:dyDescent="0.25">
      <c r="A164" s="124" t="s">
        <v>281</v>
      </c>
      <c r="B164" s="124">
        <v>9</v>
      </c>
      <c r="C164" s="125">
        <f>SUMIFS(CAPEX!$AA$4:$AA$1281,CAPEX!$G$4:$G$1281,'0-25year'!$A164,CAPEX!$I$4:$I$1281,'0-25year'!C$1,CAPEX!$V$4:$V$1281,'0-25year'!B164)</f>
        <v>0</v>
      </c>
      <c r="D164" s="125">
        <f>SUMIFS(CAPEX!$AA$4:$AA$1281,CAPEX!$G$4:$G$1281,'0-25year'!$A164,CAPEX!$I$4:$I$1281,'0-25year'!D$1,CAPEX!$V$4:$V$1281,'0-25year'!B164)</f>
        <v>0</v>
      </c>
      <c r="E164" s="125">
        <f>SUMIFS(CAPEX!$AA$4:$AA$1281,CAPEX!$G$4:$G$1281,'0-25year'!$A164,CAPEX!$I$4:$I$1281,'0-25year'!E$1,CAPEX!$V$4:$V$1281,'0-25year'!B164)</f>
        <v>0</v>
      </c>
      <c r="F164" s="125">
        <f>SUMIFS(CAPEX!$AA$4:$AA$1281,CAPEX!$G$4:$G$1281,'0-25year'!$A164,CAPEX!$I$4:$I$1281,'0-25year'!F$1,CAPEX!$V$4:$V$1281,'0-25year'!B164)</f>
        <v>0</v>
      </c>
      <c r="G164" s="125">
        <f>SUMIFS(CAPEX!$AA$4:$AA$1281,CAPEX!$G$4:$G$1281,'0-25year'!$A164,CAPEX!$I$4:$I$1281,'0-25year'!G$1,CAPEX!$V$4:$V$1281,'0-25year'!B164)</f>
        <v>0</v>
      </c>
      <c r="H164" s="128">
        <f t="shared" si="4"/>
        <v>0</v>
      </c>
    </row>
    <row r="165" spans="1:8" x14ac:dyDescent="0.25">
      <c r="A165" s="84" t="s">
        <v>488</v>
      </c>
      <c r="B165" s="124">
        <v>9</v>
      </c>
      <c r="C165" s="125">
        <f>SUMIFS(CAPEX!$AA$4:$AA$1281,CAPEX!$G$4:$G$1281,'0-25year'!$A165,CAPEX!$I$4:$I$1281,'0-25year'!C$1,CAPEX!$V$4:$V$1281,'0-25year'!B165)</f>
        <v>0</v>
      </c>
      <c r="D165" s="125">
        <f>SUMIFS(CAPEX!$AA$4:$AA$1281,CAPEX!$G$4:$G$1281,'0-25year'!$A165,CAPEX!$I$4:$I$1281,'0-25year'!D$1,CAPEX!$V$4:$V$1281,'0-25year'!B165)</f>
        <v>0</v>
      </c>
      <c r="E165" s="125">
        <f>SUMIFS(CAPEX!$AA$4:$AA$1281,CAPEX!$G$4:$G$1281,'0-25year'!$A165,CAPEX!$I$4:$I$1281,'0-25year'!E$1,CAPEX!$V$4:$V$1281,'0-25year'!B165)</f>
        <v>0</v>
      </c>
      <c r="F165" s="125">
        <f>SUMIFS(CAPEX!$AA$4:$AA$1281,CAPEX!$G$4:$G$1281,'0-25year'!$A165,CAPEX!$I$4:$I$1281,'0-25year'!F$1,CAPEX!$V$4:$V$1281,'0-25year'!B165)</f>
        <v>0</v>
      </c>
      <c r="G165" s="125">
        <f>SUMIFS(CAPEX!$AA$4:$AA$1281,CAPEX!$G$4:$G$1281,'0-25year'!$A165,CAPEX!$I$4:$I$1281,'0-25year'!G$1,CAPEX!$V$4:$V$1281,'0-25year'!B165)</f>
        <v>0</v>
      </c>
      <c r="H165" s="128">
        <f t="shared" si="4"/>
        <v>0</v>
      </c>
    </row>
    <row r="166" spans="1:8" x14ac:dyDescent="0.25">
      <c r="A166" s="84" t="s">
        <v>217</v>
      </c>
      <c r="B166" s="124">
        <v>9</v>
      </c>
      <c r="C166" s="125">
        <f>SUMIFS(CAPEX!$AA$4:$AA$1281,CAPEX!$G$4:$G$1281,'0-25year'!$A166,CAPEX!$I$4:$I$1281,'0-25year'!C$1,CAPEX!$V$4:$V$1281,'0-25year'!B166)</f>
        <v>0</v>
      </c>
      <c r="D166" s="125">
        <f>SUMIFS(CAPEX!$AA$4:$AA$1281,CAPEX!$G$4:$G$1281,'0-25year'!$A166,CAPEX!$I$4:$I$1281,'0-25year'!D$1,CAPEX!$V$4:$V$1281,'0-25year'!B166)</f>
        <v>0</v>
      </c>
      <c r="E166" s="125">
        <f>SUMIFS(CAPEX!$AA$4:$AA$1281,CAPEX!$G$4:$G$1281,'0-25year'!$A166,CAPEX!$I$4:$I$1281,'0-25year'!E$1,CAPEX!$V$4:$V$1281,'0-25year'!B166)</f>
        <v>0</v>
      </c>
      <c r="F166" s="125">
        <f>SUMIFS(CAPEX!$AA$4:$AA$1281,CAPEX!$G$4:$G$1281,'0-25year'!$A166,CAPEX!$I$4:$I$1281,'0-25year'!F$1,CAPEX!$V$4:$V$1281,'0-25year'!B166)</f>
        <v>0</v>
      </c>
      <c r="G166" s="125">
        <f>SUMIFS(CAPEX!$AA$4:$AA$1281,CAPEX!$G$4:$G$1281,'0-25year'!$A166,CAPEX!$I$4:$I$1281,'0-25year'!G$1,CAPEX!$V$4:$V$1281,'0-25year'!B166)</f>
        <v>0</v>
      </c>
      <c r="H166" s="128">
        <f t="shared" si="4"/>
        <v>0</v>
      </c>
    </row>
    <row r="167" spans="1:8" x14ac:dyDescent="0.25">
      <c r="A167" s="84" t="s">
        <v>469</v>
      </c>
      <c r="B167" s="124">
        <v>9</v>
      </c>
      <c r="C167" s="125">
        <f>SUMIFS(CAPEX!$AA$4:$AA$1281,CAPEX!$G$4:$G$1281,'0-25year'!$A167,CAPEX!$I$4:$I$1281,'0-25year'!C$1,CAPEX!$V$4:$V$1281,'0-25year'!B167)</f>
        <v>0</v>
      </c>
      <c r="D167" s="125">
        <f>SUMIFS(CAPEX!$AA$4:$AA$1281,CAPEX!$G$4:$G$1281,'0-25year'!$A167,CAPEX!$I$4:$I$1281,'0-25year'!D$1,CAPEX!$V$4:$V$1281,'0-25year'!B167)</f>
        <v>0</v>
      </c>
      <c r="E167" s="125">
        <f>SUMIFS(CAPEX!$AA$4:$AA$1281,CAPEX!$G$4:$G$1281,'0-25year'!$A167,CAPEX!$I$4:$I$1281,'0-25year'!E$1,CAPEX!$V$4:$V$1281,'0-25year'!B167)</f>
        <v>0</v>
      </c>
      <c r="F167" s="125">
        <f>SUMIFS(CAPEX!$AA$4:$AA$1281,CAPEX!$G$4:$G$1281,'0-25year'!$A167,CAPEX!$I$4:$I$1281,'0-25year'!F$1,CAPEX!$V$4:$V$1281,'0-25year'!B167)</f>
        <v>0</v>
      </c>
      <c r="G167" s="125">
        <f>SUMIFS(CAPEX!$AA$4:$AA$1281,CAPEX!$G$4:$G$1281,'0-25year'!$A167,CAPEX!$I$4:$I$1281,'0-25year'!G$1,CAPEX!$V$4:$V$1281,'0-25year'!B167)</f>
        <v>0</v>
      </c>
      <c r="H167" s="128">
        <f t="shared" si="4"/>
        <v>0</v>
      </c>
    </row>
    <row r="168" spans="1:8" x14ac:dyDescent="0.25">
      <c r="A168" s="84" t="s">
        <v>265</v>
      </c>
      <c r="B168" s="124">
        <v>9</v>
      </c>
      <c r="C168" s="125">
        <f>SUMIFS(CAPEX!$AA$4:$AA$1281,CAPEX!$G$4:$G$1281,'0-25year'!$A168,CAPEX!$I$4:$I$1281,'0-25year'!C$1,CAPEX!$V$4:$V$1281,'0-25year'!B168)</f>
        <v>0</v>
      </c>
      <c r="D168" s="125">
        <f>SUMIFS(CAPEX!$AA$4:$AA$1281,CAPEX!$G$4:$G$1281,'0-25year'!$A168,CAPEX!$I$4:$I$1281,'0-25year'!D$1,CAPEX!$V$4:$V$1281,'0-25year'!B168)</f>
        <v>0</v>
      </c>
      <c r="E168" s="125">
        <f>SUMIFS(CAPEX!$AA$4:$AA$1281,CAPEX!$G$4:$G$1281,'0-25year'!$A168,CAPEX!$I$4:$I$1281,'0-25year'!E$1,CAPEX!$V$4:$V$1281,'0-25year'!B168)</f>
        <v>0</v>
      </c>
      <c r="F168" s="125">
        <f>SUMIFS(CAPEX!$AA$4:$AA$1281,CAPEX!$G$4:$G$1281,'0-25year'!$A168,CAPEX!$I$4:$I$1281,'0-25year'!F$1,CAPEX!$V$4:$V$1281,'0-25year'!B168)</f>
        <v>0</v>
      </c>
      <c r="G168" s="125">
        <f>SUMIFS(CAPEX!$AA$4:$AA$1281,CAPEX!$G$4:$G$1281,'0-25year'!$A168,CAPEX!$I$4:$I$1281,'0-25year'!G$1,CAPEX!$V$4:$V$1281,'0-25year'!B168)</f>
        <v>0</v>
      </c>
      <c r="H168" s="128">
        <f t="shared" si="4"/>
        <v>0</v>
      </c>
    </row>
    <row r="169" spans="1:8" x14ac:dyDescent="0.25">
      <c r="A169" s="84" t="s">
        <v>211</v>
      </c>
      <c r="B169" s="124">
        <v>9</v>
      </c>
      <c r="C169" s="125">
        <f>SUMIFS(CAPEX!$AA$4:$AA$1281,CAPEX!$G$4:$G$1281,'0-25year'!$A169,CAPEX!$I$4:$I$1281,'0-25year'!C$1,CAPEX!$V$4:$V$1281,'0-25year'!B169)</f>
        <v>0</v>
      </c>
      <c r="D169" s="125">
        <f>SUMIFS(CAPEX!$AA$4:$AA$1281,CAPEX!$G$4:$G$1281,'0-25year'!$A169,CAPEX!$I$4:$I$1281,'0-25year'!D$1,CAPEX!$V$4:$V$1281,'0-25year'!B169)</f>
        <v>0</v>
      </c>
      <c r="E169" s="125">
        <f>SUMIFS(CAPEX!$AA$4:$AA$1281,CAPEX!$G$4:$G$1281,'0-25year'!$A169,CAPEX!$I$4:$I$1281,'0-25year'!E$1,CAPEX!$V$4:$V$1281,'0-25year'!B169)</f>
        <v>0</v>
      </c>
      <c r="F169" s="125">
        <f>SUMIFS(CAPEX!$AA$4:$AA$1281,CAPEX!$G$4:$G$1281,'0-25year'!$A169,CAPEX!$I$4:$I$1281,'0-25year'!F$1,CAPEX!$V$4:$V$1281,'0-25year'!B169)</f>
        <v>0</v>
      </c>
      <c r="G169" s="125">
        <f>SUMIFS(CAPEX!$AA$4:$AA$1281,CAPEX!$G$4:$G$1281,'0-25year'!$A169,CAPEX!$I$4:$I$1281,'0-25year'!G$1,CAPEX!$V$4:$V$1281,'0-25year'!B169)</f>
        <v>0</v>
      </c>
      <c r="H169" s="128">
        <f t="shared" si="4"/>
        <v>0</v>
      </c>
    </row>
    <row r="170" spans="1:8" x14ac:dyDescent="0.25">
      <c r="A170" s="84" t="s">
        <v>195</v>
      </c>
      <c r="B170" s="124">
        <v>9</v>
      </c>
      <c r="C170" s="125">
        <f>SUMIFS(CAPEX!$AA$4:$AA$1281,CAPEX!$G$4:$G$1281,'0-25year'!$A170,CAPEX!$I$4:$I$1281,'0-25year'!C$1,CAPEX!$V$4:$V$1281,'0-25year'!B170)</f>
        <v>0</v>
      </c>
      <c r="D170" s="125">
        <f>SUMIFS(CAPEX!$AA$4:$AA$1281,CAPEX!$G$4:$G$1281,'0-25year'!$A170,CAPEX!$I$4:$I$1281,'0-25year'!D$1,CAPEX!$V$4:$V$1281,'0-25year'!B170)</f>
        <v>0</v>
      </c>
      <c r="E170" s="125">
        <f>SUMIFS(CAPEX!$AA$4:$AA$1281,CAPEX!$G$4:$G$1281,'0-25year'!$A170,CAPEX!$I$4:$I$1281,'0-25year'!E$1,CAPEX!$V$4:$V$1281,'0-25year'!B170)</f>
        <v>0</v>
      </c>
      <c r="F170" s="125">
        <f>SUMIFS(CAPEX!$AA$4:$AA$1281,CAPEX!$G$4:$G$1281,'0-25year'!$A170,CAPEX!$I$4:$I$1281,'0-25year'!F$1,CAPEX!$V$4:$V$1281,'0-25year'!B170)</f>
        <v>0</v>
      </c>
      <c r="G170" s="125">
        <f>SUMIFS(CAPEX!$AA$4:$AA$1281,CAPEX!$G$4:$G$1281,'0-25year'!$A170,CAPEX!$I$4:$I$1281,'0-25year'!G$1,CAPEX!$V$4:$V$1281,'0-25year'!B170)</f>
        <v>0</v>
      </c>
      <c r="H170" s="128">
        <f t="shared" si="4"/>
        <v>0</v>
      </c>
    </row>
    <row r="171" spans="1:8" x14ac:dyDescent="0.25">
      <c r="A171" s="84" t="s">
        <v>313</v>
      </c>
      <c r="B171" s="124">
        <v>9</v>
      </c>
      <c r="C171" s="125">
        <f>SUMIFS(CAPEX!$AA$4:$AA$1281,CAPEX!$G$4:$G$1281,'0-25year'!$A171,CAPEX!$I$4:$I$1281,'0-25year'!C$1,CAPEX!$V$4:$V$1281,'0-25year'!B171)</f>
        <v>0</v>
      </c>
      <c r="D171" s="125">
        <f>SUMIFS(CAPEX!$AA$4:$AA$1281,CAPEX!$G$4:$G$1281,'0-25year'!$A171,CAPEX!$I$4:$I$1281,'0-25year'!D$1,CAPEX!$V$4:$V$1281,'0-25year'!B171)</f>
        <v>0</v>
      </c>
      <c r="E171" s="125">
        <f>SUMIFS(CAPEX!$AA$4:$AA$1281,CAPEX!$G$4:$G$1281,'0-25year'!$A171,CAPEX!$I$4:$I$1281,'0-25year'!E$1,CAPEX!$V$4:$V$1281,'0-25year'!B171)</f>
        <v>0</v>
      </c>
      <c r="F171" s="125">
        <f>SUMIFS(CAPEX!$AA$4:$AA$1281,CAPEX!$G$4:$G$1281,'0-25year'!$A171,CAPEX!$I$4:$I$1281,'0-25year'!F$1,CAPEX!$V$4:$V$1281,'0-25year'!B171)</f>
        <v>0</v>
      </c>
      <c r="G171" s="125">
        <f>SUMIFS(CAPEX!$AA$4:$AA$1281,CAPEX!$G$4:$G$1281,'0-25year'!$A171,CAPEX!$I$4:$I$1281,'0-25year'!G$1,CAPEX!$V$4:$V$1281,'0-25year'!B171)</f>
        <v>0</v>
      </c>
      <c r="H171" s="128">
        <f t="shared" si="4"/>
        <v>0</v>
      </c>
    </row>
    <row r="172" spans="1:8" x14ac:dyDescent="0.25">
      <c r="A172" s="84" t="s">
        <v>697</v>
      </c>
      <c r="B172" s="124">
        <v>9</v>
      </c>
      <c r="C172" s="125">
        <f>SUMIFS(CAPEX!$AA$4:$AA$1281,CAPEX!$G$4:$G$1281,'0-25year'!$A172,CAPEX!$I$4:$I$1281,'0-25year'!C$1,CAPEX!$V$4:$V$1281,'0-25year'!B172)</f>
        <v>0</v>
      </c>
      <c r="D172" s="125">
        <f>SUMIFS(CAPEX!$AA$4:$AA$1281,CAPEX!$G$4:$G$1281,'0-25year'!$A172,CAPEX!$I$4:$I$1281,'0-25year'!D$1,CAPEX!$V$4:$V$1281,'0-25year'!B172)</f>
        <v>0</v>
      </c>
      <c r="E172" s="125">
        <f>SUMIFS(CAPEX!$AA$4:$AA$1281,CAPEX!$G$4:$G$1281,'0-25year'!$A172,CAPEX!$I$4:$I$1281,'0-25year'!E$1,CAPEX!$V$4:$V$1281,'0-25year'!B172)</f>
        <v>0</v>
      </c>
      <c r="F172" s="125">
        <f>SUMIFS(CAPEX!$AA$4:$AA$1281,CAPEX!$G$4:$G$1281,'0-25year'!$A172,CAPEX!$I$4:$I$1281,'0-25year'!F$1,CAPEX!$V$4:$V$1281,'0-25year'!B172)</f>
        <v>0</v>
      </c>
      <c r="G172" s="125">
        <f>SUMIFS(CAPEX!$AA$4:$AA$1281,CAPEX!$G$4:$G$1281,'0-25year'!$A172,CAPEX!$I$4:$I$1281,'0-25year'!G$1,CAPEX!$V$4:$V$1281,'0-25year'!B172)</f>
        <v>0</v>
      </c>
      <c r="H172" s="128">
        <f t="shared" si="4"/>
        <v>0</v>
      </c>
    </row>
    <row r="173" spans="1:8" x14ac:dyDescent="0.25">
      <c r="A173" s="84" t="s">
        <v>228</v>
      </c>
      <c r="B173" s="124">
        <v>9</v>
      </c>
      <c r="C173" s="125">
        <f>SUMIFS(CAPEX!$AA$4:$AA$1281,CAPEX!$G$4:$G$1281,'0-25year'!$A173,CAPEX!$I$4:$I$1281,'0-25year'!C$1,CAPEX!$V$4:$V$1281,'0-25year'!B173)</f>
        <v>0</v>
      </c>
      <c r="D173" s="125">
        <f>SUMIFS(CAPEX!$AA$4:$AA$1281,CAPEX!$G$4:$G$1281,'0-25year'!$A173,CAPEX!$I$4:$I$1281,'0-25year'!D$1,CAPEX!$V$4:$V$1281,'0-25year'!B173)</f>
        <v>0</v>
      </c>
      <c r="E173" s="125">
        <f>SUMIFS(CAPEX!$AA$4:$AA$1281,CAPEX!$G$4:$G$1281,'0-25year'!$A173,CAPEX!$I$4:$I$1281,'0-25year'!E$1,CAPEX!$V$4:$V$1281,'0-25year'!B173)</f>
        <v>0</v>
      </c>
      <c r="F173" s="125">
        <f>SUMIFS(CAPEX!$AA$4:$AA$1281,CAPEX!$G$4:$G$1281,'0-25year'!$A173,CAPEX!$I$4:$I$1281,'0-25year'!F$1,CAPEX!$V$4:$V$1281,'0-25year'!B173)</f>
        <v>0</v>
      </c>
      <c r="G173" s="125">
        <f>SUMIFS(CAPEX!$AA$4:$AA$1281,CAPEX!$G$4:$G$1281,'0-25year'!$A173,CAPEX!$I$4:$I$1281,'0-25year'!G$1,CAPEX!$V$4:$V$1281,'0-25year'!B173)</f>
        <v>0</v>
      </c>
      <c r="H173" s="128">
        <f t="shared" si="4"/>
        <v>0</v>
      </c>
    </row>
    <row r="174" spans="1:8" x14ac:dyDescent="0.25">
      <c r="A174" s="84" t="s">
        <v>226</v>
      </c>
      <c r="B174" s="124">
        <v>9</v>
      </c>
      <c r="C174" s="125">
        <f>SUMIFS(CAPEX!$AA$4:$AA$1281,CAPEX!$G$4:$G$1281,'0-25year'!$A174,CAPEX!$I$4:$I$1281,'0-25year'!C$1,CAPEX!$V$4:$V$1281,'0-25year'!B174)</f>
        <v>0</v>
      </c>
      <c r="D174" s="125">
        <f>SUMIFS(CAPEX!$AA$4:$AA$1281,CAPEX!$G$4:$G$1281,'0-25year'!$A174,CAPEX!$I$4:$I$1281,'0-25year'!D$1,CAPEX!$V$4:$V$1281,'0-25year'!B174)</f>
        <v>0</v>
      </c>
      <c r="E174" s="125">
        <f>SUMIFS(CAPEX!$AA$4:$AA$1281,CAPEX!$G$4:$G$1281,'0-25year'!$A174,CAPEX!$I$4:$I$1281,'0-25year'!E$1,CAPEX!$V$4:$V$1281,'0-25year'!B174)</f>
        <v>0</v>
      </c>
      <c r="F174" s="125">
        <f>SUMIFS(CAPEX!$AA$4:$AA$1281,CAPEX!$G$4:$G$1281,'0-25year'!$A174,CAPEX!$I$4:$I$1281,'0-25year'!F$1,CAPEX!$V$4:$V$1281,'0-25year'!B174)</f>
        <v>0</v>
      </c>
      <c r="G174" s="125">
        <f>SUMIFS(CAPEX!$AA$4:$AA$1281,CAPEX!$G$4:$G$1281,'0-25year'!$A174,CAPEX!$I$4:$I$1281,'0-25year'!G$1,CAPEX!$V$4:$V$1281,'0-25year'!B174)</f>
        <v>0</v>
      </c>
      <c r="H174" s="128">
        <f t="shared" si="4"/>
        <v>0</v>
      </c>
    </row>
    <row r="175" spans="1:8" x14ac:dyDescent="0.25">
      <c r="A175" s="84" t="s">
        <v>256</v>
      </c>
      <c r="B175" s="124">
        <v>9</v>
      </c>
      <c r="C175" s="125">
        <f>SUMIFS(CAPEX!$AA$4:$AA$1281,CAPEX!$G$4:$G$1281,'0-25year'!$A175,CAPEX!$I$4:$I$1281,'0-25year'!C$1,CAPEX!$V$4:$V$1281,'0-25year'!B175)</f>
        <v>0</v>
      </c>
      <c r="D175" s="125">
        <f>SUMIFS(CAPEX!$AA$4:$AA$1281,CAPEX!$G$4:$G$1281,'0-25year'!$A175,CAPEX!$I$4:$I$1281,'0-25year'!D$1,CAPEX!$V$4:$V$1281,'0-25year'!B175)</f>
        <v>0</v>
      </c>
      <c r="E175" s="125">
        <f>SUMIFS(CAPEX!$AA$4:$AA$1281,CAPEX!$G$4:$G$1281,'0-25year'!$A175,CAPEX!$I$4:$I$1281,'0-25year'!E$1,CAPEX!$V$4:$V$1281,'0-25year'!B175)</f>
        <v>0</v>
      </c>
      <c r="F175" s="125">
        <f>SUMIFS(CAPEX!$AA$4:$AA$1281,CAPEX!$G$4:$G$1281,'0-25year'!$A175,CAPEX!$I$4:$I$1281,'0-25year'!F$1,CAPEX!$V$4:$V$1281,'0-25year'!B175)</f>
        <v>0</v>
      </c>
      <c r="G175" s="125">
        <f>SUMIFS(CAPEX!$AA$4:$AA$1281,CAPEX!$G$4:$G$1281,'0-25year'!$A175,CAPEX!$I$4:$I$1281,'0-25year'!G$1,CAPEX!$V$4:$V$1281,'0-25year'!B175)</f>
        <v>0</v>
      </c>
      <c r="H175" s="128">
        <f t="shared" si="4"/>
        <v>0</v>
      </c>
    </row>
    <row r="176" spans="1:8" x14ac:dyDescent="0.25">
      <c r="A176" s="84" t="s">
        <v>578</v>
      </c>
      <c r="B176" s="124">
        <v>9</v>
      </c>
      <c r="C176" s="125">
        <f>SUMIFS(CAPEX!$AA$4:$AA$1281,CAPEX!$G$4:$G$1281,'0-25year'!$A176,CAPEX!$I$4:$I$1281,'0-25year'!C$1,CAPEX!$V$4:$V$1281,'0-25year'!B176)</f>
        <v>0</v>
      </c>
      <c r="D176" s="125">
        <f>SUMIFS(CAPEX!$AA$4:$AA$1281,CAPEX!$G$4:$G$1281,'0-25year'!$A176,CAPEX!$I$4:$I$1281,'0-25year'!D$1,CAPEX!$V$4:$V$1281,'0-25year'!B176)</f>
        <v>0</v>
      </c>
      <c r="E176" s="125">
        <f>SUMIFS(CAPEX!$AA$4:$AA$1281,CAPEX!$G$4:$G$1281,'0-25year'!$A176,CAPEX!$I$4:$I$1281,'0-25year'!E$1,CAPEX!$V$4:$V$1281,'0-25year'!B176)</f>
        <v>0</v>
      </c>
      <c r="F176" s="125">
        <f>SUMIFS(CAPEX!$AA$4:$AA$1281,CAPEX!$G$4:$G$1281,'0-25year'!$A176,CAPEX!$I$4:$I$1281,'0-25year'!F$1,CAPEX!$V$4:$V$1281,'0-25year'!B176)</f>
        <v>0</v>
      </c>
      <c r="G176" s="125">
        <f>SUMIFS(CAPEX!$AA$4:$AA$1281,CAPEX!$G$4:$G$1281,'0-25year'!$A176,CAPEX!$I$4:$I$1281,'0-25year'!G$1,CAPEX!$V$4:$V$1281,'0-25year'!B176)</f>
        <v>0</v>
      </c>
      <c r="H176" s="128">
        <f t="shared" si="4"/>
        <v>0</v>
      </c>
    </row>
    <row r="177" spans="1:8" x14ac:dyDescent="0.25">
      <c r="A177" s="84" t="s">
        <v>403</v>
      </c>
      <c r="B177" s="124">
        <v>9</v>
      </c>
      <c r="C177" s="125">
        <f>SUMIFS(CAPEX!$AA$4:$AA$1281,CAPEX!$G$4:$G$1281,'0-25year'!$A177,CAPEX!$I$4:$I$1281,'0-25year'!C$1,CAPEX!$V$4:$V$1281,'0-25year'!B177)</f>
        <v>0</v>
      </c>
      <c r="D177" s="125">
        <f>SUMIFS(CAPEX!$AA$4:$AA$1281,CAPEX!$G$4:$G$1281,'0-25year'!$A177,CAPEX!$I$4:$I$1281,'0-25year'!D$1,CAPEX!$V$4:$V$1281,'0-25year'!B177)</f>
        <v>0</v>
      </c>
      <c r="E177" s="125">
        <f>SUMIFS(CAPEX!$AA$4:$AA$1281,CAPEX!$G$4:$G$1281,'0-25year'!$A177,CAPEX!$I$4:$I$1281,'0-25year'!E$1,CAPEX!$V$4:$V$1281,'0-25year'!B177)</f>
        <v>0</v>
      </c>
      <c r="F177" s="125">
        <f>SUMIFS(CAPEX!$AA$4:$AA$1281,CAPEX!$G$4:$G$1281,'0-25year'!$A177,CAPEX!$I$4:$I$1281,'0-25year'!F$1,CAPEX!$V$4:$V$1281,'0-25year'!B177)</f>
        <v>0</v>
      </c>
      <c r="G177" s="125">
        <f>SUMIFS(CAPEX!$AA$4:$AA$1281,CAPEX!$G$4:$G$1281,'0-25year'!$A177,CAPEX!$I$4:$I$1281,'0-25year'!G$1,CAPEX!$V$4:$V$1281,'0-25year'!B177)</f>
        <v>0</v>
      </c>
      <c r="H177" s="128">
        <f t="shared" si="4"/>
        <v>0</v>
      </c>
    </row>
    <row r="178" spans="1:8" x14ac:dyDescent="0.25">
      <c r="A178" s="84" t="s">
        <v>364</v>
      </c>
      <c r="B178" s="124">
        <v>9</v>
      </c>
      <c r="C178" s="125">
        <f>SUMIFS(CAPEX!$AA$4:$AA$1281,CAPEX!$G$4:$G$1281,'0-25year'!$A178,CAPEX!$I$4:$I$1281,'0-25year'!C$1,CAPEX!$V$4:$V$1281,'0-25year'!B178)</f>
        <v>0</v>
      </c>
      <c r="D178" s="125">
        <f>SUMIFS(CAPEX!$AA$4:$AA$1281,CAPEX!$G$4:$G$1281,'0-25year'!$A178,CAPEX!$I$4:$I$1281,'0-25year'!D$1,CAPEX!$V$4:$V$1281,'0-25year'!B178)</f>
        <v>0</v>
      </c>
      <c r="E178" s="125">
        <f>SUMIFS(CAPEX!$AA$4:$AA$1281,CAPEX!$G$4:$G$1281,'0-25year'!$A178,CAPEX!$I$4:$I$1281,'0-25year'!E$1,CAPEX!$V$4:$V$1281,'0-25year'!B178)</f>
        <v>0</v>
      </c>
      <c r="F178" s="125">
        <f>SUMIFS(CAPEX!$AA$4:$AA$1281,CAPEX!$G$4:$G$1281,'0-25year'!$A178,CAPEX!$I$4:$I$1281,'0-25year'!F$1,CAPEX!$V$4:$V$1281,'0-25year'!B178)</f>
        <v>0</v>
      </c>
      <c r="G178" s="125">
        <f>SUMIFS(CAPEX!$AA$4:$AA$1281,CAPEX!$G$4:$G$1281,'0-25year'!$A178,CAPEX!$I$4:$I$1281,'0-25year'!G$1,CAPEX!$V$4:$V$1281,'0-25year'!B178)</f>
        <v>0</v>
      </c>
      <c r="H178" s="128">
        <f t="shared" si="4"/>
        <v>0</v>
      </c>
    </row>
    <row r="179" spans="1:8" x14ac:dyDescent="0.25">
      <c r="A179" s="84" t="s">
        <v>239</v>
      </c>
      <c r="B179" s="124">
        <v>9</v>
      </c>
      <c r="C179" s="125">
        <f>SUMIFS(CAPEX!$AA$4:$AA$1281,CAPEX!$G$4:$G$1281,'0-25year'!$A179,CAPEX!$I$4:$I$1281,'0-25year'!C$1,CAPEX!$V$4:$V$1281,'0-25year'!B179)</f>
        <v>0</v>
      </c>
      <c r="D179" s="125">
        <f>SUMIFS(CAPEX!$AA$4:$AA$1281,CAPEX!$G$4:$G$1281,'0-25year'!$A179,CAPEX!$I$4:$I$1281,'0-25year'!D$1,CAPEX!$V$4:$V$1281,'0-25year'!B179)</f>
        <v>0</v>
      </c>
      <c r="E179" s="125">
        <f>SUMIFS(CAPEX!$AA$4:$AA$1281,CAPEX!$G$4:$G$1281,'0-25year'!$A179,CAPEX!$I$4:$I$1281,'0-25year'!E$1,CAPEX!$V$4:$V$1281,'0-25year'!B179)</f>
        <v>0</v>
      </c>
      <c r="F179" s="125">
        <f>SUMIFS(CAPEX!$AA$4:$AA$1281,CAPEX!$G$4:$G$1281,'0-25year'!$A179,CAPEX!$I$4:$I$1281,'0-25year'!F$1,CAPEX!$V$4:$V$1281,'0-25year'!B179)</f>
        <v>0</v>
      </c>
      <c r="G179" s="125">
        <f>SUMIFS(CAPEX!$AA$4:$AA$1281,CAPEX!$G$4:$G$1281,'0-25year'!$A179,CAPEX!$I$4:$I$1281,'0-25year'!G$1,CAPEX!$V$4:$V$1281,'0-25year'!B179)</f>
        <v>0</v>
      </c>
      <c r="H179" s="128">
        <f t="shared" si="4"/>
        <v>0</v>
      </c>
    </row>
    <row r="180" spans="1:8" x14ac:dyDescent="0.25">
      <c r="A180" s="84" t="s">
        <v>243</v>
      </c>
      <c r="B180" s="124">
        <v>9</v>
      </c>
      <c r="C180" s="125">
        <f>SUMIFS(CAPEX!$AA$4:$AA$1281,CAPEX!$G$4:$G$1281,'0-25year'!$A180,CAPEX!$I$4:$I$1281,'0-25year'!C$1,CAPEX!$V$4:$V$1281,'0-25year'!B180)</f>
        <v>0</v>
      </c>
      <c r="D180" s="125">
        <f>SUMIFS(CAPEX!$AA$4:$AA$1281,CAPEX!$G$4:$G$1281,'0-25year'!$A180,CAPEX!$I$4:$I$1281,'0-25year'!D$1,CAPEX!$V$4:$V$1281,'0-25year'!B180)</f>
        <v>0</v>
      </c>
      <c r="E180" s="125">
        <f>SUMIFS(CAPEX!$AA$4:$AA$1281,CAPEX!$G$4:$G$1281,'0-25year'!$A180,CAPEX!$I$4:$I$1281,'0-25year'!E$1,CAPEX!$V$4:$V$1281,'0-25year'!B180)</f>
        <v>0</v>
      </c>
      <c r="F180" s="125">
        <f>SUMIFS(CAPEX!$AA$4:$AA$1281,CAPEX!$G$4:$G$1281,'0-25year'!$A180,CAPEX!$I$4:$I$1281,'0-25year'!F$1,CAPEX!$V$4:$V$1281,'0-25year'!B180)</f>
        <v>0</v>
      </c>
      <c r="G180" s="125">
        <f>SUMIFS(CAPEX!$AA$4:$AA$1281,CAPEX!$G$4:$G$1281,'0-25year'!$A180,CAPEX!$I$4:$I$1281,'0-25year'!G$1,CAPEX!$V$4:$V$1281,'0-25year'!B180)</f>
        <v>0</v>
      </c>
      <c r="H180" s="128">
        <f t="shared" si="4"/>
        <v>0</v>
      </c>
    </row>
    <row r="181" spans="1:8" x14ac:dyDescent="0.25">
      <c r="A181" s="127" t="s">
        <v>246</v>
      </c>
      <c r="B181" s="124">
        <v>9</v>
      </c>
      <c r="C181" s="125">
        <f>SUMIFS(CAPEX!$AA$4:$AA$1281,CAPEX!$G$4:$G$1281,'0-25year'!$A181,CAPEX!$I$4:$I$1281,'0-25year'!C$1,CAPEX!$V$4:$V$1281,'0-25year'!B181)</f>
        <v>0</v>
      </c>
      <c r="D181" s="125">
        <f>SUMIFS(CAPEX!$AA$4:$AA$1281,CAPEX!$G$4:$G$1281,'0-25year'!$A181,CAPEX!$I$4:$I$1281,'0-25year'!D$1,CAPEX!$V$4:$V$1281,'0-25year'!B181)</f>
        <v>0</v>
      </c>
      <c r="E181" s="125">
        <f>SUMIFS(CAPEX!$AA$4:$AA$1281,CAPEX!$G$4:$G$1281,'0-25year'!$A181,CAPEX!$I$4:$I$1281,'0-25year'!E$1,CAPEX!$V$4:$V$1281,'0-25year'!B181)</f>
        <v>0</v>
      </c>
      <c r="F181" s="125">
        <f>SUMIFS(CAPEX!$AA$4:$AA$1281,CAPEX!$G$4:$G$1281,'0-25year'!$A181,CAPEX!$I$4:$I$1281,'0-25year'!F$1,CAPEX!$V$4:$V$1281,'0-25year'!B181)</f>
        <v>0</v>
      </c>
      <c r="G181" s="125">
        <f>SUMIFS(CAPEX!$AA$4:$AA$1281,CAPEX!$G$4:$G$1281,'0-25year'!$A181,CAPEX!$I$4:$I$1281,'0-25year'!G$1,CAPEX!$V$4:$V$1281,'0-25year'!B181)</f>
        <v>0</v>
      </c>
      <c r="H181" s="128">
        <f t="shared" si="4"/>
        <v>0</v>
      </c>
    </row>
    <row r="182" spans="1:8" x14ac:dyDescent="0.25">
      <c r="A182" s="124" t="s">
        <v>281</v>
      </c>
      <c r="B182" s="124">
        <v>10</v>
      </c>
      <c r="C182" s="125">
        <f>SUMIFS(CAPEX!$AA$4:$AA$1281,CAPEX!$G$4:$G$1281,'0-25year'!$A182,CAPEX!$I$4:$I$1281,'0-25year'!C$1,CAPEX!$V$4:$V$1281,'0-25year'!B182)</f>
        <v>0</v>
      </c>
      <c r="D182" s="125">
        <f>SUMIFS(CAPEX!$AA$4:$AA$1281,CAPEX!$G$4:$G$1281,'0-25year'!$A182,CAPEX!$I$4:$I$1281,'0-25year'!D$1,CAPEX!$V$4:$V$1281,'0-25year'!B182)</f>
        <v>0</v>
      </c>
      <c r="E182" s="125">
        <f>SUMIFS(CAPEX!$AA$4:$AA$1281,CAPEX!$G$4:$G$1281,'0-25year'!$A182,CAPEX!$I$4:$I$1281,'0-25year'!E$1,CAPEX!$V$4:$V$1281,'0-25year'!B182)</f>
        <v>0</v>
      </c>
      <c r="F182" s="125">
        <f>SUMIFS(CAPEX!$AA$4:$AA$1281,CAPEX!$G$4:$G$1281,'0-25year'!$A182,CAPEX!$I$4:$I$1281,'0-25year'!F$1,CAPEX!$V$4:$V$1281,'0-25year'!B182)</f>
        <v>0</v>
      </c>
      <c r="G182" s="125">
        <f>SUMIFS(CAPEX!$AA$4:$AA$1281,CAPEX!$G$4:$G$1281,'0-25year'!$A182,CAPEX!$I$4:$I$1281,'0-25year'!G$1,CAPEX!$V$4:$V$1281,'0-25year'!B182)</f>
        <v>0</v>
      </c>
      <c r="H182" s="128">
        <f t="shared" si="4"/>
        <v>0</v>
      </c>
    </row>
    <row r="183" spans="1:8" x14ac:dyDescent="0.25">
      <c r="A183" s="84" t="s">
        <v>488</v>
      </c>
      <c r="B183" s="124">
        <v>10</v>
      </c>
      <c r="C183" s="125">
        <f>SUMIFS(CAPEX!$AA$4:$AA$1281,CAPEX!$G$4:$G$1281,'0-25year'!$A183,CAPEX!$I$4:$I$1281,'0-25year'!C$1,CAPEX!$V$4:$V$1281,'0-25year'!B183)</f>
        <v>89420</v>
      </c>
      <c r="D183" s="125">
        <f>SUMIFS(CAPEX!$AA$4:$AA$1281,CAPEX!$G$4:$G$1281,'0-25year'!$A183,CAPEX!$I$4:$I$1281,'0-25year'!D$1,CAPEX!$V$4:$V$1281,'0-25year'!B183)</f>
        <v>828550</v>
      </c>
      <c r="E183" s="125">
        <f>SUMIFS(CAPEX!$AA$4:$AA$1281,CAPEX!$G$4:$G$1281,'0-25year'!$A183,CAPEX!$I$4:$I$1281,'0-25year'!E$1,CAPEX!$V$4:$V$1281,'0-25year'!B183)</f>
        <v>0</v>
      </c>
      <c r="F183" s="125">
        <f>SUMIFS(CAPEX!$AA$4:$AA$1281,CAPEX!$G$4:$G$1281,'0-25year'!$A183,CAPEX!$I$4:$I$1281,'0-25year'!F$1,CAPEX!$V$4:$V$1281,'0-25year'!B183)</f>
        <v>0</v>
      </c>
      <c r="G183" s="125">
        <f>SUMIFS(CAPEX!$AA$4:$AA$1281,CAPEX!$G$4:$G$1281,'0-25year'!$A183,CAPEX!$I$4:$I$1281,'0-25year'!G$1,CAPEX!$V$4:$V$1281,'0-25year'!B183)</f>
        <v>0</v>
      </c>
      <c r="H183" s="128">
        <f t="shared" si="4"/>
        <v>917970</v>
      </c>
    </row>
    <row r="184" spans="1:8" x14ac:dyDescent="0.25">
      <c r="A184" s="84" t="s">
        <v>217</v>
      </c>
      <c r="B184" s="124">
        <v>10</v>
      </c>
      <c r="C184" s="125">
        <f>SUMIFS(CAPEX!$AA$4:$AA$1281,CAPEX!$G$4:$G$1281,'0-25year'!$A184,CAPEX!$I$4:$I$1281,'0-25year'!C$1,CAPEX!$V$4:$V$1281,'0-25year'!B184)</f>
        <v>0</v>
      </c>
      <c r="D184" s="125">
        <f>SUMIFS(CAPEX!$AA$4:$AA$1281,CAPEX!$G$4:$G$1281,'0-25year'!$A184,CAPEX!$I$4:$I$1281,'0-25year'!D$1,CAPEX!$V$4:$V$1281,'0-25year'!B184)</f>
        <v>0</v>
      </c>
      <c r="E184" s="125">
        <f>SUMIFS(CAPEX!$AA$4:$AA$1281,CAPEX!$G$4:$G$1281,'0-25year'!$A184,CAPEX!$I$4:$I$1281,'0-25year'!E$1,CAPEX!$V$4:$V$1281,'0-25year'!B184)</f>
        <v>0</v>
      </c>
      <c r="F184" s="125">
        <f>SUMIFS(CAPEX!$AA$4:$AA$1281,CAPEX!$G$4:$G$1281,'0-25year'!$A184,CAPEX!$I$4:$I$1281,'0-25year'!F$1,CAPEX!$V$4:$V$1281,'0-25year'!B184)</f>
        <v>0</v>
      </c>
      <c r="G184" s="125">
        <f>SUMIFS(CAPEX!$AA$4:$AA$1281,CAPEX!$G$4:$G$1281,'0-25year'!$A184,CAPEX!$I$4:$I$1281,'0-25year'!G$1,CAPEX!$V$4:$V$1281,'0-25year'!B184)</f>
        <v>0</v>
      </c>
      <c r="H184" s="128">
        <f t="shared" si="4"/>
        <v>0</v>
      </c>
    </row>
    <row r="185" spans="1:8" x14ac:dyDescent="0.25">
      <c r="A185" s="84" t="s">
        <v>469</v>
      </c>
      <c r="B185" s="124">
        <v>10</v>
      </c>
      <c r="C185" s="125">
        <f>SUMIFS(CAPEX!$AA$4:$AA$1281,CAPEX!$G$4:$G$1281,'0-25year'!$A185,CAPEX!$I$4:$I$1281,'0-25year'!C$1,CAPEX!$V$4:$V$1281,'0-25year'!B185)</f>
        <v>0</v>
      </c>
      <c r="D185" s="125">
        <f>SUMIFS(CAPEX!$AA$4:$AA$1281,CAPEX!$G$4:$G$1281,'0-25year'!$A185,CAPEX!$I$4:$I$1281,'0-25year'!D$1,CAPEX!$V$4:$V$1281,'0-25year'!B185)</f>
        <v>0</v>
      </c>
      <c r="E185" s="125">
        <f>SUMIFS(CAPEX!$AA$4:$AA$1281,CAPEX!$G$4:$G$1281,'0-25year'!$A185,CAPEX!$I$4:$I$1281,'0-25year'!E$1,CAPEX!$V$4:$V$1281,'0-25year'!B185)</f>
        <v>0</v>
      </c>
      <c r="F185" s="125">
        <f>SUMIFS(CAPEX!$AA$4:$AA$1281,CAPEX!$G$4:$G$1281,'0-25year'!$A185,CAPEX!$I$4:$I$1281,'0-25year'!F$1,CAPEX!$V$4:$V$1281,'0-25year'!B185)</f>
        <v>0</v>
      </c>
      <c r="G185" s="125">
        <f>SUMIFS(CAPEX!$AA$4:$AA$1281,CAPEX!$G$4:$G$1281,'0-25year'!$A185,CAPEX!$I$4:$I$1281,'0-25year'!G$1,CAPEX!$V$4:$V$1281,'0-25year'!B185)</f>
        <v>0</v>
      </c>
      <c r="H185" s="128">
        <f t="shared" si="4"/>
        <v>0</v>
      </c>
    </row>
    <row r="186" spans="1:8" x14ac:dyDescent="0.25">
      <c r="A186" s="84" t="s">
        <v>265</v>
      </c>
      <c r="B186" s="124">
        <v>10</v>
      </c>
      <c r="C186" s="125">
        <f>SUMIFS(CAPEX!$AA$4:$AA$1281,CAPEX!$G$4:$G$1281,'0-25year'!$A186,CAPEX!$I$4:$I$1281,'0-25year'!C$1,CAPEX!$V$4:$V$1281,'0-25year'!B186)</f>
        <v>0</v>
      </c>
      <c r="D186" s="125">
        <f>SUMIFS(CAPEX!$AA$4:$AA$1281,CAPEX!$G$4:$G$1281,'0-25year'!$A186,CAPEX!$I$4:$I$1281,'0-25year'!D$1,CAPEX!$V$4:$V$1281,'0-25year'!B186)</f>
        <v>0</v>
      </c>
      <c r="E186" s="125">
        <f>SUMIFS(CAPEX!$AA$4:$AA$1281,CAPEX!$G$4:$G$1281,'0-25year'!$A186,CAPEX!$I$4:$I$1281,'0-25year'!E$1,CAPEX!$V$4:$V$1281,'0-25year'!B186)</f>
        <v>0</v>
      </c>
      <c r="F186" s="125">
        <f>SUMIFS(CAPEX!$AA$4:$AA$1281,CAPEX!$G$4:$G$1281,'0-25year'!$A186,CAPEX!$I$4:$I$1281,'0-25year'!F$1,CAPEX!$V$4:$V$1281,'0-25year'!B186)</f>
        <v>0</v>
      </c>
      <c r="G186" s="125">
        <f>SUMIFS(CAPEX!$AA$4:$AA$1281,CAPEX!$G$4:$G$1281,'0-25year'!$A186,CAPEX!$I$4:$I$1281,'0-25year'!G$1,CAPEX!$V$4:$V$1281,'0-25year'!B186)</f>
        <v>0</v>
      </c>
      <c r="H186" s="128">
        <f t="shared" si="4"/>
        <v>0</v>
      </c>
    </row>
    <row r="187" spans="1:8" x14ac:dyDescent="0.25">
      <c r="A187" s="84" t="s">
        <v>211</v>
      </c>
      <c r="B187" s="124">
        <v>10</v>
      </c>
      <c r="C187" s="125">
        <f>SUMIFS(CAPEX!$AA$4:$AA$1281,CAPEX!$G$4:$G$1281,'0-25year'!$A187,CAPEX!$I$4:$I$1281,'0-25year'!C$1,CAPEX!$V$4:$V$1281,'0-25year'!B187)</f>
        <v>407610</v>
      </c>
      <c r="D187" s="125">
        <f>SUMIFS(CAPEX!$AA$4:$AA$1281,CAPEX!$G$4:$G$1281,'0-25year'!$A187,CAPEX!$I$4:$I$1281,'0-25year'!D$1,CAPEX!$V$4:$V$1281,'0-25year'!B187)</f>
        <v>110950</v>
      </c>
      <c r="E187" s="125">
        <f>SUMIFS(CAPEX!$AA$4:$AA$1281,CAPEX!$G$4:$G$1281,'0-25year'!$A187,CAPEX!$I$4:$I$1281,'0-25year'!E$1,CAPEX!$V$4:$V$1281,'0-25year'!B187)</f>
        <v>5500</v>
      </c>
      <c r="F187" s="125">
        <f>SUMIFS(CAPEX!$AA$4:$AA$1281,CAPEX!$G$4:$G$1281,'0-25year'!$A187,CAPEX!$I$4:$I$1281,'0-25year'!F$1,CAPEX!$V$4:$V$1281,'0-25year'!B187)</f>
        <v>0</v>
      </c>
      <c r="G187" s="125">
        <f>SUMIFS(CAPEX!$AA$4:$AA$1281,CAPEX!$G$4:$G$1281,'0-25year'!$A187,CAPEX!$I$4:$I$1281,'0-25year'!G$1,CAPEX!$V$4:$V$1281,'0-25year'!B187)</f>
        <v>0</v>
      </c>
      <c r="H187" s="128">
        <f t="shared" si="4"/>
        <v>524060</v>
      </c>
    </row>
    <row r="188" spans="1:8" x14ac:dyDescent="0.25">
      <c r="A188" s="84" t="s">
        <v>195</v>
      </c>
      <c r="B188" s="124">
        <v>10</v>
      </c>
      <c r="C188" s="125">
        <f>SUMIFS(CAPEX!$AA$4:$AA$1281,CAPEX!$G$4:$G$1281,'0-25year'!$A188,CAPEX!$I$4:$I$1281,'0-25year'!C$1,CAPEX!$V$4:$V$1281,'0-25year'!B188)</f>
        <v>181340</v>
      </c>
      <c r="D188" s="125">
        <f>SUMIFS(CAPEX!$AA$4:$AA$1281,CAPEX!$G$4:$G$1281,'0-25year'!$A188,CAPEX!$I$4:$I$1281,'0-25year'!D$1,CAPEX!$V$4:$V$1281,'0-25year'!B188)</f>
        <v>66260</v>
      </c>
      <c r="E188" s="125">
        <f>SUMIFS(CAPEX!$AA$4:$AA$1281,CAPEX!$G$4:$G$1281,'0-25year'!$A188,CAPEX!$I$4:$I$1281,'0-25year'!E$1,CAPEX!$V$4:$V$1281,'0-25year'!B188)</f>
        <v>70160</v>
      </c>
      <c r="F188" s="125">
        <f>SUMIFS(CAPEX!$AA$4:$AA$1281,CAPEX!$G$4:$G$1281,'0-25year'!$A188,CAPEX!$I$4:$I$1281,'0-25year'!F$1,CAPEX!$V$4:$V$1281,'0-25year'!B188)</f>
        <v>0</v>
      </c>
      <c r="G188" s="125">
        <f>SUMIFS(CAPEX!$AA$4:$AA$1281,CAPEX!$G$4:$G$1281,'0-25year'!$A188,CAPEX!$I$4:$I$1281,'0-25year'!G$1,CAPEX!$V$4:$V$1281,'0-25year'!B188)</f>
        <v>5400</v>
      </c>
      <c r="H188" s="128">
        <f t="shared" si="4"/>
        <v>323160</v>
      </c>
    </row>
    <row r="189" spans="1:8" x14ac:dyDescent="0.25">
      <c r="A189" s="84" t="s">
        <v>313</v>
      </c>
      <c r="B189" s="124">
        <v>10</v>
      </c>
      <c r="C189" s="125">
        <f>SUMIFS(CAPEX!$AA$4:$AA$1281,CAPEX!$G$4:$G$1281,'0-25year'!$A189,CAPEX!$I$4:$I$1281,'0-25year'!C$1,CAPEX!$V$4:$V$1281,'0-25year'!B189)</f>
        <v>0</v>
      </c>
      <c r="D189" s="125">
        <f>SUMIFS(CAPEX!$AA$4:$AA$1281,CAPEX!$G$4:$G$1281,'0-25year'!$A189,CAPEX!$I$4:$I$1281,'0-25year'!D$1,CAPEX!$V$4:$V$1281,'0-25year'!B189)</f>
        <v>0</v>
      </c>
      <c r="E189" s="125">
        <f>SUMIFS(CAPEX!$AA$4:$AA$1281,CAPEX!$G$4:$G$1281,'0-25year'!$A189,CAPEX!$I$4:$I$1281,'0-25year'!E$1,CAPEX!$V$4:$V$1281,'0-25year'!B189)</f>
        <v>0</v>
      </c>
      <c r="F189" s="125">
        <f>SUMIFS(CAPEX!$AA$4:$AA$1281,CAPEX!$G$4:$G$1281,'0-25year'!$A189,CAPEX!$I$4:$I$1281,'0-25year'!F$1,CAPEX!$V$4:$V$1281,'0-25year'!B189)</f>
        <v>0</v>
      </c>
      <c r="G189" s="125">
        <f>SUMIFS(CAPEX!$AA$4:$AA$1281,CAPEX!$G$4:$G$1281,'0-25year'!$A189,CAPEX!$I$4:$I$1281,'0-25year'!G$1,CAPEX!$V$4:$V$1281,'0-25year'!B189)</f>
        <v>0</v>
      </c>
      <c r="H189" s="128">
        <f t="shared" si="4"/>
        <v>0</v>
      </c>
    </row>
    <row r="190" spans="1:8" x14ac:dyDescent="0.25">
      <c r="A190" s="84" t="s">
        <v>697</v>
      </c>
      <c r="B190" s="124">
        <v>10</v>
      </c>
      <c r="C190" s="125">
        <f>SUMIFS(CAPEX!$AA$4:$AA$1281,CAPEX!$G$4:$G$1281,'0-25year'!$A190,CAPEX!$I$4:$I$1281,'0-25year'!C$1,CAPEX!$V$4:$V$1281,'0-25year'!B190)</f>
        <v>0</v>
      </c>
      <c r="D190" s="125">
        <f>SUMIFS(CAPEX!$AA$4:$AA$1281,CAPEX!$G$4:$G$1281,'0-25year'!$A190,CAPEX!$I$4:$I$1281,'0-25year'!D$1,CAPEX!$V$4:$V$1281,'0-25year'!B190)</f>
        <v>0</v>
      </c>
      <c r="E190" s="125">
        <f>SUMIFS(CAPEX!$AA$4:$AA$1281,CAPEX!$G$4:$G$1281,'0-25year'!$A190,CAPEX!$I$4:$I$1281,'0-25year'!E$1,CAPEX!$V$4:$V$1281,'0-25year'!B190)</f>
        <v>0</v>
      </c>
      <c r="F190" s="125">
        <f>SUMIFS(CAPEX!$AA$4:$AA$1281,CAPEX!$G$4:$G$1281,'0-25year'!$A190,CAPEX!$I$4:$I$1281,'0-25year'!F$1,CAPEX!$V$4:$V$1281,'0-25year'!B190)</f>
        <v>0</v>
      </c>
      <c r="G190" s="125">
        <f>SUMIFS(CAPEX!$AA$4:$AA$1281,CAPEX!$G$4:$G$1281,'0-25year'!$A190,CAPEX!$I$4:$I$1281,'0-25year'!G$1,CAPEX!$V$4:$V$1281,'0-25year'!B190)</f>
        <v>0</v>
      </c>
      <c r="H190" s="128">
        <f t="shared" si="4"/>
        <v>0</v>
      </c>
    </row>
    <row r="191" spans="1:8" x14ac:dyDescent="0.25">
      <c r="A191" s="84" t="s">
        <v>228</v>
      </c>
      <c r="B191" s="124">
        <v>10</v>
      </c>
      <c r="C191" s="125">
        <f>SUMIFS(CAPEX!$AA$4:$AA$1281,CAPEX!$G$4:$G$1281,'0-25year'!$A191,CAPEX!$I$4:$I$1281,'0-25year'!C$1,CAPEX!$V$4:$V$1281,'0-25year'!B191)</f>
        <v>0</v>
      </c>
      <c r="D191" s="125">
        <f>SUMIFS(CAPEX!$AA$4:$AA$1281,CAPEX!$G$4:$G$1281,'0-25year'!$A191,CAPEX!$I$4:$I$1281,'0-25year'!D$1,CAPEX!$V$4:$V$1281,'0-25year'!B191)</f>
        <v>0</v>
      </c>
      <c r="E191" s="125">
        <f>SUMIFS(CAPEX!$AA$4:$AA$1281,CAPEX!$G$4:$G$1281,'0-25year'!$A191,CAPEX!$I$4:$I$1281,'0-25year'!E$1,CAPEX!$V$4:$V$1281,'0-25year'!B191)</f>
        <v>0</v>
      </c>
      <c r="F191" s="125">
        <f>SUMIFS(CAPEX!$AA$4:$AA$1281,CAPEX!$G$4:$G$1281,'0-25year'!$A191,CAPEX!$I$4:$I$1281,'0-25year'!F$1,CAPEX!$V$4:$V$1281,'0-25year'!B191)</f>
        <v>0</v>
      </c>
      <c r="G191" s="125">
        <f>SUMIFS(CAPEX!$AA$4:$AA$1281,CAPEX!$G$4:$G$1281,'0-25year'!$A191,CAPEX!$I$4:$I$1281,'0-25year'!G$1,CAPEX!$V$4:$V$1281,'0-25year'!B191)</f>
        <v>0</v>
      </c>
      <c r="H191" s="128">
        <f t="shared" si="4"/>
        <v>0</v>
      </c>
    </row>
    <row r="192" spans="1:8" x14ac:dyDescent="0.25">
      <c r="A192" s="84" t="s">
        <v>226</v>
      </c>
      <c r="B192" s="124">
        <v>10</v>
      </c>
      <c r="C192" s="125">
        <f>SUMIFS(CAPEX!$AA$4:$AA$1281,CAPEX!$G$4:$G$1281,'0-25year'!$A192,CAPEX!$I$4:$I$1281,'0-25year'!C$1,CAPEX!$V$4:$V$1281,'0-25year'!B192)</f>
        <v>0</v>
      </c>
      <c r="D192" s="125">
        <f>SUMIFS(CAPEX!$AA$4:$AA$1281,CAPEX!$G$4:$G$1281,'0-25year'!$A192,CAPEX!$I$4:$I$1281,'0-25year'!D$1,CAPEX!$V$4:$V$1281,'0-25year'!B192)</f>
        <v>0</v>
      </c>
      <c r="E192" s="125">
        <f>SUMIFS(CAPEX!$AA$4:$AA$1281,CAPEX!$G$4:$G$1281,'0-25year'!$A192,CAPEX!$I$4:$I$1281,'0-25year'!E$1,CAPEX!$V$4:$V$1281,'0-25year'!B192)</f>
        <v>0</v>
      </c>
      <c r="F192" s="125">
        <f>SUMIFS(CAPEX!$AA$4:$AA$1281,CAPEX!$G$4:$G$1281,'0-25year'!$A192,CAPEX!$I$4:$I$1281,'0-25year'!F$1,CAPEX!$V$4:$V$1281,'0-25year'!B192)</f>
        <v>0</v>
      </c>
      <c r="G192" s="125">
        <f>SUMIFS(CAPEX!$AA$4:$AA$1281,CAPEX!$G$4:$G$1281,'0-25year'!$A192,CAPEX!$I$4:$I$1281,'0-25year'!G$1,CAPEX!$V$4:$V$1281,'0-25year'!B192)</f>
        <v>0</v>
      </c>
      <c r="H192" s="128">
        <f t="shared" si="4"/>
        <v>0</v>
      </c>
    </row>
    <row r="193" spans="1:8" x14ac:dyDescent="0.25">
      <c r="A193" s="84" t="s">
        <v>256</v>
      </c>
      <c r="B193" s="124">
        <v>10</v>
      </c>
      <c r="C193" s="125">
        <f>SUMIFS(CAPEX!$AA$4:$AA$1281,CAPEX!$G$4:$G$1281,'0-25year'!$A193,CAPEX!$I$4:$I$1281,'0-25year'!C$1,CAPEX!$V$4:$V$1281,'0-25year'!B193)</f>
        <v>0</v>
      </c>
      <c r="D193" s="125">
        <f>SUMIFS(CAPEX!$AA$4:$AA$1281,CAPEX!$G$4:$G$1281,'0-25year'!$A193,CAPEX!$I$4:$I$1281,'0-25year'!D$1,CAPEX!$V$4:$V$1281,'0-25year'!B193)</f>
        <v>0</v>
      </c>
      <c r="E193" s="125">
        <f>SUMIFS(CAPEX!$AA$4:$AA$1281,CAPEX!$G$4:$G$1281,'0-25year'!$A193,CAPEX!$I$4:$I$1281,'0-25year'!E$1,CAPEX!$V$4:$V$1281,'0-25year'!B193)</f>
        <v>0</v>
      </c>
      <c r="F193" s="125">
        <f>SUMIFS(CAPEX!$AA$4:$AA$1281,CAPEX!$G$4:$G$1281,'0-25year'!$A193,CAPEX!$I$4:$I$1281,'0-25year'!F$1,CAPEX!$V$4:$V$1281,'0-25year'!B193)</f>
        <v>0</v>
      </c>
      <c r="G193" s="125">
        <f>SUMIFS(CAPEX!$AA$4:$AA$1281,CAPEX!$G$4:$G$1281,'0-25year'!$A193,CAPEX!$I$4:$I$1281,'0-25year'!G$1,CAPEX!$V$4:$V$1281,'0-25year'!B193)</f>
        <v>0</v>
      </c>
      <c r="H193" s="128">
        <f t="shared" si="4"/>
        <v>0</v>
      </c>
    </row>
    <row r="194" spans="1:8" x14ac:dyDescent="0.25">
      <c r="A194" s="84" t="s">
        <v>578</v>
      </c>
      <c r="B194" s="124">
        <v>10</v>
      </c>
      <c r="C194" s="125">
        <f>SUMIFS(CAPEX!$AA$4:$AA$1281,CAPEX!$G$4:$G$1281,'0-25year'!$A194,CAPEX!$I$4:$I$1281,'0-25year'!C$1,CAPEX!$V$4:$V$1281,'0-25year'!B194)</f>
        <v>0</v>
      </c>
      <c r="D194" s="125">
        <f>SUMIFS(CAPEX!$AA$4:$AA$1281,CAPEX!$G$4:$G$1281,'0-25year'!$A194,CAPEX!$I$4:$I$1281,'0-25year'!D$1,CAPEX!$V$4:$V$1281,'0-25year'!B194)</f>
        <v>0</v>
      </c>
      <c r="E194" s="125">
        <f>SUMIFS(CAPEX!$AA$4:$AA$1281,CAPEX!$G$4:$G$1281,'0-25year'!$A194,CAPEX!$I$4:$I$1281,'0-25year'!E$1,CAPEX!$V$4:$V$1281,'0-25year'!B194)</f>
        <v>0</v>
      </c>
      <c r="F194" s="125">
        <f>SUMIFS(CAPEX!$AA$4:$AA$1281,CAPEX!$G$4:$G$1281,'0-25year'!$A194,CAPEX!$I$4:$I$1281,'0-25year'!F$1,CAPEX!$V$4:$V$1281,'0-25year'!B194)</f>
        <v>0</v>
      </c>
      <c r="G194" s="125">
        <f>SUMIFS(CAPEX!$AA$4:$AA$1281,CAPEX!$G$4:$G$1281,'0-25year'!$A194,CAPEX!$I$4:$I$1281,'0-25year'!G$1,CAPEX!$V$4:$V$1281,'0-25year'!B194)</f>
        <v>0</v>
      </c>
      <c r="H194" s="128">
        <f t="shared" si="4"/>
        <v>0</v>
      </c>
    </row>
    <row r="195" spans="1:8" x14ac:dyDescent="0.25">
      <c r="A195" s="84" t="s">
        <v>403</v>
      </c>
      <c r="B195" s="124">
        <v>10</v>
      </c>
      <c r="C195" s="125">
        <f>SUMIFS(CAPEX!$AA$4:$AA$1281,CAPEX!$G$4:$G$1281,'0-25year'!$A195,CAPEX!$I$4:$I$1281,'0-25year'!C$1,CAPEX!$V$4:$V$1281,'0-25year'!B195)</f>
        <v>0</v>
      </c>
      <c r="D195" s="125">
        <f>SUMIFS(CAPEX!$AA$4:$AA$1281,CAPEX!$G$4:$G$1281,'0-25year'!$A195,CAPEX!$I$4:$I$1281,'0-25year'!D$1,CAPEX!$V$4:$V$1281,'0-25year'!B195)</f>
        <v>0</v>
      </c>
      <c r="E195" s="125">
        <f>SUMIFS(CAPEX!$AA$4:$AA$1281,CAPEX!$G$4:$G$1281,'0-25year'!$A195,CAPEX!$I$4:$I$1281,'0-25year'!E$1,CAPEX!$V$4:$V$1281,'0-25year'!B195)</f>
        <v>0</v>
      </c>
      <c r="F195" s="125">
        <f>SUMIFS(CAPEX!$AA$4:$AA$1281,CAPEX!$G$4:$G$1281,'0-25year'!$A195,CAPEX!$I$4:$I$1281,'0-25year'!F$1,CAPEX!$V$4:$V$1281,'0-25year'!B195)</f>
        <v>0</v>
      </c>
      <c r="G195" s="125">
        <f>SUMIFS(CAPEX!$AA$4:$AA$1281,CAPEX!$G$4:$G$1281,'0-25year'!$A195,CAPEX!$I$4:$I$1281,'0-25year'!G$1,CAPEX!$V$4:$V$1281,'0-25year'!B195)</f>
        <v>0</v>
      </c>
      <c r="H195" s="128">
        <f t="shared" si="4"/>
        <v>0</v>
      </c>
    </row>
    <row r="196" spans="1:8" x14ac:dyDescent="0.25">
      <c r="A196" s="84" t="s">
        <v>364</v>
      </c>
      <c r="B196" s="124">
        <v>10</v>
      </c>
      <c r="C196" s="125">
        <f>SUMIFS(CAPEX!$AA$4:$AA$1281,CAPEX!$G$4:$G$1281,'0-25year'!$A196,CAPEX!$I$4:$I$1281,'0-25year'!C$1,CAPEX!$V$4:$V$1281,'0-25year'!B196)</f>
        <v>0</v>
      </c>
      <c r="D196" s="125">
        <f>SUMIFS(CAPEX!$AA$4:$AA$1281,CAPEX!$G$4:$G$1281,'0-25year'!$A196,CAPEX!$I$4:$I$1281,'0-25year'!D$1,CAPEX!$V$4:$V$1281,'0-25year'!B196)</f>
        <v>0</v>
      </c>
      <c r="E196" s="125">
        <f>SUMIFS(CAPEX!$AA$4:$AA$1281,CAPEX!$G$4:$G$1281,'0-25year'!$A196,CAPEX!$I$4:$I$1281,'0-25year'!E$1,CAPEX!$V$4:$V$1281,'0-25year'!B196)</f>
        <v>0</v>
      </c>
      <c r="F196" s="125">
        <f>SUMIFS(CAPEX!$AA$4:$AA$1281,CAPEX!$G$4:$G$1281,'0-25year'!$A196,CAPEX!$I$4:$I$1281,'0-25year'!F$1,CAPEX!$V$4:$V$1281,'0-25year'!B196)</f>
        <v>0</v>
      </c>
      <c r="G196" s="125">
        <f>SUMIFS(CAPEX!$AA$4:$AA$1281,CAPEX!$G$4:$G$1281,'0-25year'!$A196,CAPEX!$I$4:$I$1281,'0-25year'!G$1,CAPEX!$V$4:$V$1281,'0-25year'!B196)</f>
        <v>0</v>
      </c>
      <c r="H196" s="128">
        <f t="shared" si="4"/>
        <v>0</v>
      </c>
    </row>
    <row r="197" spans="1:8" x14ac:dyDescent="0.25">
      <c r="A197" s="84" t="s">
        <v>239</v>
      </c>
      <c r="B197" s="124">
        <v>10</v>
      </c>
      <c r="C197" s="125">
        <f>SUMIFS(CAPEX!$AA$4:$AA$1281,CAPEX!$G$4:$G$1281,'0-25year'!$A197,CAPEX!$I$4:$I$1281,'0-25year'!C$1,CAPEX!$V$4:$V$1281,'0-25year'!B197)</f>
        <v>1640</v>
      </c>
      <c r="D197" s="125">
        <f>SUMIFS(CAPEX!$AA$4:$AA$1281,CAPEX!$G$4:$G$1281,'0-25year'!$A197,CAPEX!$I$4:$I$1281,'0-25year'!D$1,CAPEX!$V$4:$V$1281,'0-25year'!B197)</f>
        <v>82860</v>
      </c>
      <c r="E197" s="125">
        <f>SUMIFS(CAPEX!$AA$4:$AA$1281,CAPEX!$G$4:$G$1281,'0-25year'!$A197,CAPEX!$I$4:$I$1281,'0-25year'!E$1,CAPEX!$V$4:$V$1281,'0-25year'!B197)</f>
        <v>0</v>
      </c>
      <c r="F197" s="125">
        <f>SUMIFS(CAPEX!$AA$4:$AA$1281,CAPEX!$G$4:$G$1281,'0-25year'!$A197,CAPEX!$I$4:$I$1281,'0-25year'!F$1,CAPEX!$V$4:$V$1281,'0-25year'!B197)</f>
        <v>0</v>
      </c>
      <c r="G197" s="125">
        <f>SUMIFS(CAPEX!$AA$4:$AA$1281,CAPEX!$G$4:$G$1281,'0-25year'!$A197,CAPEX!$I$4:$I$1281,'0-25year'!G$1,CAPEX!$V$4:$V$1281,'0-25year'!B197)</f>
        <v>0</v>
      </c>
      <c r="H197" s="128">
        <f t="shared" si="4"/>
        <v>84500</v>
      </c>
    </row>
    <row r="198" spans="1:8" x14ac:dyDescent="0.25">
      <c r="A198" s="84" t="s">
        <v>243</v>
      </c>
      <c r="B198" s="124">
        <v>10</v>
      </c>
      <c r="C198" s="125">
        <f>SUMIFS(CAPEX!$AA$4:$AA$1281,CAPEX!$G$4:$G$1281,'0-25year'!$A198,CAPEX!$I$4:$I$1281,'0-25year'!C$1,CAPEX!$V$4:$V$1281,'0-25year'!B198)</f>
        <v>1810</v>
      </c>
      <c r="D198" s="125">
        <f>SUMIFS(CAPEX!$AA$4:$AA$1281,CAPEX!$G$4:$G$1281,'0-25year'!$A198,CAPEX!$I$4:$I$1281,'0-25year'!D$1,CAPEX!$V$4:$V$1281,'0-25year'!B198)</f>
        <v>91150</v>
      </c>
      <c r="E198" s="125">
        <f>SUMIFS(CAPEX!$AA$4:$AA$1281,CAPEX!$G$4:$G$1281,'0-25year'!$A198,CAPEX!$I$4:$I$1281,'0-25year'!E$1,CAPEX!$V$4:$V$1281,'0-25year'!B198)</f>
        <v>0</v>
      </c>
      <c r="F198" s="125">
        <f>SUMIFS(CAPEX!$AA$4:$AA$1281,CAPEX!$G$4:$G$1281,'0-25year'!$A198,CAPEX!$I$4:$I$1281,'0-25year'!F$1,CAPEX!$V$4:$V$1281,'0-25year'!B198)</f>
        <v>0</v>
      </c>
      <c r="G198" s="125">
        <f>SUMIFS(CAPEX!$AA$4:$AA$1281,CAPEX!$G$4:$G$1281,'0-25year'!$A198,CAPEX!$I$4:$I$1281,'0-25year'!G$1,CAPEX!$V$4:$V$1281,'0-25year'!B198)</f>
        <v>0</v>
      </c>
      <c r="H198" s="128">
        <f t="shared" si="4"/>
        <v>92960</v>
      </c>
    </row>
    <row r="199" spans="1:8" x14ac:dyDescent="0.25">
      <c r="A199" s="127" t="s">
        <v>246</v>
      </c>
      <c r="B199" s="124">
        <v>10</v>
      </c>
      <c r="C199" s="125">
        <f>SUMIFS(CAPEX!$AA$4:$AA$1281,CAPEX!$G$4:$G$1281,'0-25year'!$A199,CAPEX!$I$4:$I$1281,'0-25year'!C$1,CAPEX!$V$4:$V$1281,'0-25year'!B199)</f>
        <v>100</v>
      </c>
      <c r="D199" s="125">
        <f>SUMIFS(CAPEX!$AA$4:$AA$1281,CAPEX!$G$4:$G$1281,'0-25year'!$A199,CAPEX!$I$4:$I$1281,'0-25year'!D$1,CAPEX!$V$4:$V$1281,'0-25year'!B199)</f>
        <v>50130</v>
      </c>
      <c r="E199" s="125">
        <f>SUMIFS(CAPEX!$AA$4:$AA$1281,CAPEX!$G$4:$G$1281,'0-25year'!$A199,CAPEX!$I$4:$I$1281,'0-25year'!E$1,CAPEX!$V$4:$V$1281,'0-25year'!B199)</f>
        <v>0</v>
      </c>
      <c r="F199" s="125">
        <f>SUMIFS(CAPEX!$AA$4:$AA$1281,CAPEX!$G$4:$G$1281,'0-25year'!$A199,CAPEX!$I$4:$I$1281,'0-25year'!F$1,CAPEX!$V$4:$V$1281,'0-25year'!B199)</f>
        <v>0</v>
      </c>
      <c r="G199" s="125">
        <f>SUMIFS(CAPEX!$AA$4:$AA$1281,CAPEX!$G$4:$G$1281,'0-25year'!$A199,CAPEX!$I$4:$I$1281,'0-25year'!G$1,CAPEX!$V$4:$V$1281,'0-25year'!B199)</f>
        <v>0</v>
      </c>
      <c r="H199" s="128">
        <f t="shared" si="4"/>
        <v>50230</v>
      </c>
    </row>
    <row r="200" spans="1:8" x14ac:dyDescent="0.25">
      <c r="A200" s="124" t="s">
        <v>281</v>
      </c>
      <c r="B200" s="124">
        <v>11</v>
      </c>
      <c r="C200" s="125">
        <f>SUMIFS(CAPEX!$AA$4:$AA$1281,CAPEX!$G$4:$G$1281,'0-25year'!$A200,CAPEX!$I$4:$I$1281,'0-25year'!C$1,CAPEX!$V$4:$V$1281,'0-25year'!B200)</f>
        <v>0</v>
      </c>
      <c r="D200" s="125">
        <f>SUMIFS(CAPEX!$AA$4:$AA$1281,CAPEX!$G$4:$G$1281,'0-25year'!$A200,CAPEX!$I$4:$I$1281,'0-25year'!D$1,CAPEX!$V$4:$V$1281,'0-25year'!B200)</f>
        <v>0</v>
      </c>
      <c r="E200" s="125">
        <f>SUMIFS(CAPEX!$AA$4:$AA$1281,CAPEX!$G$4:$G$1281,'0-25year'!$A200,CAPEX!$I$4:$I$1281,'0-25year'!E$1,CAPEX!$V$4:$V$1281,'0-25year'!B200)</f>
        <v>0</v>
      </c>
      <c r="F200" s="125">
        <f>SUMIFS(CAPEX!$AA$4:$AA$1281,CAPEX!$G$4:$G$1281,'0-25year'!$A200,CAPEX!$I$4:$I$1281,'0-25year'!F$1,CAPEX!$V$4:$V$1281,'0-25year'!B200)</f>
        <v>0</v>
      </c>
      <c r="G200" s="125">
        <f>SUMIFS(CAPEX!$AA$4:$AA$1281,CAPEX!$G$4:$G$1281,'0-25year'!$A200,CAPEX!$I$4:$I$1281,'0-25year'!G$1,CAPEX!$V$4:$V$1281,'0-25year'!B200)</f>
        <v>0</v>
      </c>
      <c r="H200" s="128">
        <f t="shared" ref="H200:H217" si="5">SUM(C200:G200)</f>
        <v>0</v>
      </c>
    </row>
    <row r="201" spans="1:8" x14ac:dyDescent="0.25">
      <c r="A201" s="84" t="s">
        <v>488</v>
      </c>
      <c r="B201" s="124">
        <v>11</v>
      </c>
      <c r="C201" s="125">
        <f>SUMIFS(CAPEX!$AA$4:$AA$1281,CAPEX!$G$4:$G$1281,'0-25year'!$A201,CAPEX!$I$4:$I$1281,'0-25year'!C$1,CAPEX!$V$4:$V$1281,'0-25year'!B201)</f>
        <v>0</v>
      </c>
      <c r="D201" s="125">
        <f>SUMIFS(CAPEX!$AA$4:$AA$1281,CAPEX!$G$4:$G$1281,'0-25year'!$A201,CAPEX!$I$4:$I$1281,'0-25year'!D$1,CAPEX!$V$4:$V$1281,'0-25year'!B201)</f>
        <v>0</v>
      </c>
      <c r="E201" s="125">
        <f>SUMIFS(CAPEX!$AA$4:$AA$1281,CAPEX!$G$4:$G$1281,'0-25year'!$A201,CAPEX!$I$4:$I$1281,'0-25year'!E$1,CAPEX!$V$4:$V$1281,'0-25year'!B201)</f>
        <v>0</v>
      </c>
      <c r="F201" s="125">
        <f>SUMIFS(CAPEX!$AA$4:$AA$1281,CAPEX!$G$4:$G$1281,'0-25year'!$A201,CAPEX!$I$4:$I$1281,'0-25year'!F$1,CAPEX!$V$4:$V$1281,'0-25year'!B201)</f>
        <v>0</v>
      </c>
      <c r="G201" s="125">
        <f>SUMIFS(CAPEX!$AA$4:$AA$1281,CAPEX!$G$4:$G$1281,'0-25year'!$A201,CAPEX!$I$4:$I$1281,'0-25year'!G$1,CAPEX!$V$4:$V$1281,'0-25year'!B201)</f>
        <v>0</v>
      </c>
      <c r="H201" s="128">
        <f t="shared" si="5"/>
        <v>0</v>
      </c>
    </row>
    <row r="202" spans="1:8" x14ac:dyDescent="0.25">
      <c r="A202" s="84" t="s">
        <v>217</v>
      </c>
      <c r="B202" s="124">
        <v>11</v>
      </c>
      <c r="C202" s="125">
        <f>SUMIFS(CAPEX!$AA$4:$AA$1281,CAPEX!$G$4:$G$1281,'0-25year'!$A202,CAPEX!$I$4:$I$1281,'0-25year'!C$1,CAPEX!$V$4:$V$1281,'0-25year'!B202)</f>
        <v>356600</v>
      </c>
      <c r="D202" s="125">
        <f>SUMIFS(CAPEX!$AA$4:$AA$1281,CAPEX!$G$4:$G$1281,'0-25year'!$A202,CAPEX!$I$4:$I$1281,'0-25year'!D$1,CAPEX!$V$4:$V$1281,'0-25year'!B202)</f>
        <v>165620</v>
      </c>
      <c r="E202" s="125">
        <f>SUMIFS(CAPEX!$AA$4:$AA$1281,CAPEX!$G$4:$G$1281,'0-25year'!$A202,CAPEX!$I$4:$I$1281,'0-25year'!E$1,CAPEX!$V$4:$V$1281,'0-25year'!B202)</f>
        <v>45850</v>
      </c>
      <c r="F202" s="125">
        <f>SUMIFS(CAPEX!$AA$4:$AA$1281,CAPEX!$G$4:$G$1281,'0-25year'!$A202,CAPEX!$I$4:$I$1281,'0-25year'!F$1,CAPEX!$V$4:$V$1281,'0-25year'!B202)</f>
        <v>210980</v>
      </c>
      <c r="G202" s="125">
        <f>SUMIFS(CAPEX!$AA$4:$AA$1281,CAPEX!$G$4:$G$1281,'0-25year'!$A202,CAPEX!$I$4:$I$1281,'0-25year'!G$1,CAPEX!$V$4:$V$1281,'0-25year'!B202)</f>
        <v>1610</v>
      </c>
      <c r="H202" s="128">
        <f t="shared" si="5"/>
        <v>780660</v>
      </c>
    </row>
    <row r="203" spans="1:8" x14ac:dyDescent="0.25">
      <c r="A203" s="84" t="s">
        <v>469</v>
      </c>
      <c r="B203" s="124">
        <v>11</v>
      </c>
      <c r="C203" s="125">
        <f>SUMIFS(CAPEX!$AA$4:$AA$1281,CAPEX!$G$4:$G$1281,'0-25year'!$A203,CAPEX!$I$4:$I$1281,'0-25year'!C$1,CAPEX!$V$4:$V$1281,'0-25year'!B203)</f>
        <v>0</v>
      </c>
      <c r="D203" s="125">
        <f>SUMIFS(CAPEX!$AA$4:$AA$1281,CAPEX!$G$4:$G$1281,'0-25year'!$A203,CAPEX!$I$4:$I$1281,'0-25year'!D$1,CAPEX!$V$4:$V$1281,'0-25year'!B203)</f>
        <v>0</v>
      </c>
      <c r="E203" s="125">
        <f>SUMIFS(CAPEX!$AA$4:$AA$1281,CAPEX!$G$4:$G$1281,'0-25year'!$A203,CAPEX!$I$4:$I$1281,'0-25year'!E$1,CAPEX!$V$4:$V$1281,'0-25year'!B203)</f>
        <v>0</v>
      </c>
      <c r="F203" s="125">
        <f>SUMIFS(CAPEX!$AA$4:$AA$1281,CAPEX!$G$4:$G$1281,'0-25year'!$A203,CAPEX!$I$4:$I$1281,'0-25year'!F$1,CAPEX!$V$4:$V$1281,'0-25year'!B203)</f>
        <v>0</v>
      </c>
      <c r="G203" s="125">
        <f>SUMIFS(CAPEX!$AA$4:$AA$1281,CAPEX!$G$4:$G$1281,'0-25year'!$A203,CAPEX!$I$4:$I$1281,'0-25year'!G$1,CAPEX!$V$4:$V$1281,'0-25year'!B203)</f>
        <v>0</v>
      </c>
      <c r="H203" s="128">
        <f t="shared" si="5"/>
        <v>0</v>
      </c>
    </row>
    <row r="204" spans="1:8" x14ac:dyDescent="0.25">
      <c r="A204" s="84" t="s">
        <v>265</v>
      </c>
      <c r="B204" s="124">
        <v>11</v>
      </c>
      <c r="C204" s="125">
        <f>SUMIFS(CAPEX!$AA$4:$AA$1281,CAPEX!$G$4:$G$1281,'0-25year'!$A204,CAPEX!$I$4:$I$1281,'0-25year'!C$1,CAPEX!$V$4:$V$1281,'0-25year'!B204)</f>
        <v>0</v>
      </c>
      <c r="D204" s="125">
        <f>SUMIFS(CAPEX!$AA$4:$AA$1281,CAPEX!$G$4:$G$1281,'0-25year'!$A204,CAPEX!$I$4:$I$1281,'0-25year'!D$1,CAPEX!$V$4:$V$1281,'0-25year'!B204)</f>
        <v>0</v>
      </c>
      <c r="E204" s="125">
        <f>SUMIFS(CAPEX!$AA$4:$AA$1281,CAPEX!$G$4:$G$1281,'0-25year'!$A204,CAPEX!$I$4:$I$1281,'0-25year'!E$1,CAPEX!$V$4:$V$1281,'0-25year'!B204)</f>
        <v>0</v>
      </c>
      <c r="F204" s="125">
        <f>SUMIFS(CAPEX!$AA$4:$AA$1281,CAPEX!$G$4:$G$1281,'0-25year'!$A204,CAPEX!$I$4:$I$1281,'0-25year'!F$1,CAPEX!$V$4:$V$1281,'0-25year'!B204)</f>
        <v>0</v>
      </c>
      <c r="G204" s="125">
        <f>SUMIFS(CAPEX!$AA$4:$AA$1281,CAPEX!$G$4:$G$1281,'0-25year'!$A204,CAPEX!$I$4:$I$1281,'0-25year'!G$1,CAPEX!$V$4:$V$1281,'0-25year'!B204)</f>
        <v>0</v>
      </c>
      <c r="H204" s="128">
        <f t="shared" si="5"/>
        <v>0</v>
      </c>
    </row>
    <row r="205" spans="1:8" x14ac:dyDescent="0.25">
      <c r="A205" s="84" t="s">
        <v>211</v>
      </c>
      <c r="B205" s="124">
        <v>11</v>
      </c>
      <c r="C205" s="125">
        <f>SUMIFS(CAPEX!$AA$4:$AA$1281,CAPEX!$G$4:$G$1281,'0-25year'!$A205,CAPEX!$I$4:$I$1281,'0-25year'!C$1,CAPEX!$V$4:$V$1281,'0-25year'!B205)</f>
        <v>0</v>
      </c>
      <c r="D205" s="125">
        <f>SUMIFS(CAPEX!$AA$4:$AA$1281,CAPEX!$G$4:$G$1281,'0-25year'!$A205,CAPEX!$I$4:$I$1281,'0-25year'!D$1,CAPEX!$V$4:$V$1281,'0-25year'!B205)</f>
        <v>0</v>
      </c>
      <c r="E205" s="125">
        <f>SUMIFS(CAPEX!$AA$4:$AA$1281,CAPEX!$G$4:$G$1281,'0-25year'!$A205,CAPEX!$I$4:$I$1281,'0-25year'!E$1,CAPEX!$V$4:$V$1281,'0-25year'!B205)</f>
        <v>0</v>
      </c>
      <c r="F205" s="125">
        <f>SUMIFS(CAPEX!$AA$4:$AA$1281,CAPEX!$G$4:$G$1281,'0-25year'!$A205,CAPEX!$I$4:$I$1281,'0-25year'!F$1,CAPEX!$V$4:$V$1281,'0-25year'!B205)</f>
        <v>0</v>
      </c>
      <c r="G205" s="125">
        <f>SUMIFS(CAPEX!$AA$4:$AA$1281,CAPEX!$G$4:$G$1281,'0-25year'!$A205,CAPEX!$I$4:$I$1281,'0-25year'!G$1,CAPEX!$V$4:$V$1281,'0-25year'!B205)</f>
        <v>0</v>
      </c>
      <c r="H205" s="128">
        <f t="shared" si="5"/>
        <v>0</v>
      </c>
    </row>
    <row r="206" spans="1:8" x14ac:dyDescent="0.25">
      <c r="A206" s="84" t="s">
        <v>195</v>
      </c>
      <c r="B206" s="124">
        <v>11</v>
      </c>
      <c r="C206" s="125">
        <f>SUMIFS(CAPEX!$AA$4:$AA$1281,CAPEX!$G$4:$G$1281,'0-25year'!$A206,CAPEX!$I$4:$I$1281,'0-25year'!C$1,CAPEX!$V$4:$V$1281,'0-25year'!B206)</f>
        <v>123320</v>
      </c>
      <c r="D206" s="125">
        <f>SUMIFS(CAPEX!$AA$4:$AA$1281,CAPEX!$G$4:$G$1281,'0-25year'!$A206,CAPEX!$I$4:$I$1281,'0-25year'!D$1,CAPEX!$V$4:$V$1281,'0-25year'!B206)</f>
        <v>4710</v>
      </c>
      <c r="E206" s="125">
        <f>SUMIFS(CAPEX!$AA$4:$AA$1281,CAPEX!$G$4:$G$1281,'0-25year'!$A206,CAPEX!$I$4:$I$1281,'0-25year'!E$1,CAPEX!$V$4:$V$1281,'0-25year'!B206)</f>
        <v>0</v>
      </c>
      <c r="F206" s="125">
        <f>SUMIFS(CAPEX!$AA$4:$AA$1281,CAPEX!$G$4:$G$1281,'0-25year'!$A206,CAPEX!$I$4:$I$1281,'0-25year'!F$1,CAPEX!$V$4:$V$1281,'0-25year'!B206)</f>
        <v>0</v>
      </c>
      <c r="G206" s="125">
        <f>SUMIFS(CAPEX!$AA$4:$AA$1281,CAPEX!$G$4:$G$1281,'0-25year'!$A206,CAPEX!$I$4:$I$1281,'0-25year'!G$1,CAPEX!$V$4:$V$1281,'0-25year'!B206)</f>
        <v>0</v>
      </c>
      <c r="H206" s="128">
        <f t="shared" si="5"/>
        <v>128030</v>
      </c>
    </row>
    <row r="207" spans="1:8" x14ac:dyDescent="0.25">
      <c r="A207" s="84" t="s">
        <v>313</v>
      </c>
      <c r="B207" s="124">
        <v>11</v>
      </c>
      <c r="C207" s="125">
        <f>SUMIFS(CAPEX!$AA$4:$AA$1281,CAPEX!$G$4:$G$1281,'0-25year'!$A207,CAPEX!$I$4:$I$1281,'0-25year'!C$1,CAPEX!$V$4:$V$1281,'0-25year'!B207)</f>
        <v>0</v>
      </c>
      <c r="D207" s="125">
        <f>SUMIFS(CAPEX!$AA$4:$AA$1281,CAPEX!$G$4:$G$1281,'0-25year'!$A207,CAPEX!$I$4:$I$1281,'0-25year'!D$1,CAPEX!$V$4:$V$1281,'0-25year'!B207)</f>
        <v>0</v>
      </c>
      <c r="E207" s="125">
        <f>SUMIFS(CAPEX!$AA$4:$AA$1281,CAPEX!$G$4:$G$1281,'0-25year'!$A207,CAPEX!$I$4:$I$1281,'0-25year'!E$1,CAPEX!$V$4:$V$1281,'0-25year'!B207)</f>
        <v>0</v>
      </c>
      <c r="F207" s="125">
        <f>SUMIFS(CAPEX!$AA$4:$AA$1281,CAPEX!$G$4:$G$1281,'0-25year'!$A207,CAPEX!$I$4:$I$1281,'0-25year'!F$1,CAPEX!$V$4:$V$1281,'0-25year'!B207)</f>
        <v>0</v>
      </c>
      <c r="G207" s="125">
        <f>SUMIFS(CAPEX!$AA$4:$AA$1281,CAPEX!$G$4:$G$1281,'0-25year'!$A207,CAPEX!$I$4:$I$1281,'0-25year'!G$1,CAPEX!$V$4:$V$1281,'0-25year'!B207)</f>
        <v>0</v>
      </c>
      <c r="H207" s="128">
        <f t="shared" si="5"/>
        <v>0</v>
      </c>
    </row>
    <row r="208" spans="1:8" x14ac:dyDescent="0.25">
      <c r="A208" s="84" t="s">
        <v>697</v>
      </c>
      <c r="B208" s="124">
        <v>11</v>
      </c>
      <c r="C208" s="125">
        <f>SUMIFS(CAPEX!$AA$4:$AA$1281,CAPEX!$G$4:$G$1281,'0-25year'!$A208,CAPEX!$I$4:$I$1281,'0-25year'!C$1,CAPEX!$V$4:$V$1281,'0-25year'!B208)</f>
        <v>0</v>
      </c>
      <c r="D208" s="125">
        <f>SUMIFS(CAPEX!$AA$4:$AA$1281,CAPEX!$G$4:$G$1281,'0-25year'!$A208,CAPEX!$I$4:$I$1281,'0-25year'!D$1,CAPEX!$V$4:$V$1281,'0-25year'!B208)</f>
        <v>0</v>
      </c>
      <c r="E208" s="125">
        <f>SUMIFS(CAPEX!$AA$4:$AA$1281,CAPEX!$G$4:$G$1281,'0-25year'!$A208,CAPEX!$I$4:$I$1281,'0-25year'!E$1,CAPEX!$V$4:$V$1281,'0-25year'!B208)</f>
        <v>0</v>
      </c>
      <c r="F208" s="125">
        <f>SUMIFS(CAPEX!$AA$4:$AA$1281,CAPEX!$G$4:$G$1281,'0-25year'!$A208,CAPEX!$I$4:$I$1281,'0-25year'!F$1,CAPEX!$V$4:$V$1281,'0-25year'!B208)</f>
        <v>0</v>
      </c>
      <c r="G208" s="125">
        <f>SUMIFS(CAPEX!$AA$4:$AA$1281,CAPEX!$G$4:$G$1281,'0-25year'!$A208,CAPEX!$I$4:$I$1281,'0-25year'!G$1,CAPEX!$V$4:$V$1281,'0-25year'!B208)</f>
        <v>0</v>
      </c>
      <c r="H208" s="128">
        <f t="shared" si="5"/>
        <v>0</v>
      </c>
    </row>
    <row r="209" spans="1:8" x14ac:dyDescent="0.25">
      <c r="A209" s="84" t="s">
        <v>228</v>
      </c>
      <c r="B209" s="124">
        <v>11</v>
      </c>
      <c r="C209" s="125">
        <f>SUMIFS(CAPEX!$AA$4:$AA$1281,CAPEX!$G$4:$G$1281,'0-25year'!$A209,CAPEX!$I$4:$I$1281,'0-25year'!C$1,CAPEX!$V$4:$V$1281,'0-25year'!B209)</f>
        <v>0</v>
      </c>
      <c r="D209" s="125">
        <f>SUMIFS(CAPEX!$AA$4:$AA$1281,CAPEX!$G$4:$G$1281,'0-25year'!$A209,CAPEX!$I$4:$I$1281,'0-25year'!D$1,CAPEX!$V$4:$V$1281,'0-25year'!B209)</f>
        <v>0</v>
      </c>
      <c r="E209" s="125">
        <f>SUMIFS(CAPEX!$AA$4:$AA$1281,CAPEX!$G$4:$G$1281,'0-25year'!$A209,CAPEX!$I$4:$I$1281,'0-25year'!E$1,CAPEX!$V$4:$V$1281,'0-25year'!B209)</f>
        <v>0</v>
      </c>
      <c r="F209" s="125">
        <f>SUMIFS(CAPEX!$AA$4:$AA$1281,CAPEX!$G$4:$G$1281,'0-25year'!$A209,CAPEX!$I$4:$I$1281,'0-25year'!F$1,CAPEX!$V$4:$V$1281,'0-25year'!B209)</f>
        <v>0</v>
      </c>
      <c r="G209" s="125">
        <f>SUMIFS(CAPEX!$AA$4:$AA$1281,CAPEX!$G$4:$G$1281,'0-25year'!$A209,CAPEX!$I$4:$I$1281,'0-25year'!G$1,CAPEX!$V$4:$V$1281,'0-25year'!B209)</f>
        <v>0</v>
      </c>
      <c r="H209" s="128">
        <f t="shared" si="5"/>
        <v>0</v>
      </c>
    </row>
    <row r="210" spans="1:8" x14ac:dyDescent="0.25">
      <c r="A210" s="84" t="s">
        <v>226</v>
      </c>
      <c r="B210" s="124">
        <v>11</v>
      </c>
      <c r="C210" s="125">
        <f>SUMIFS(CAPEX!$AA$4:$AA$1281,CAPEX!$G$4:$G$1281,'0-25year'!$A210,CAPEX!$I$4:$I$1281,'0-25year'!C$1,CAPEX!$V$4:$V$1281,'0-25year'!B210)</f>
        <v>0</v>
      </c>
      <c r="D210" s="125">
        <f>SUMIFS(CAPEX!$AA$4:$AA$1281,CAPEX!$G$4:$G$1281,'0-25year'!$A210,CAPEX!$I$4:$I$1281,'0-25year'!D$1,CAPEX!$V$4:$V$1281,'0-25year'!B210)</f>
        <v>1341400</v>
      </c>
      <c r="E210" s="125">
        <f>SUMIFS(CAPEX!$AA$4:$AA$1281,CAPEX!$G$4:$G$1281,'0-25year'!$A210,CAPEX!$I$4:$I$1281,'0-25year'!E$1,CAPEX!$V$4:$V$1281,'0-25year'!B210)</f>
        <v>13190</v>
      </c>
      <c r="F210" s="125">
        <f>SUMIFS(CAPEX!$AA$4:$AA$1281,CAPEX!$G$4:$G$1281,'0-25year'!$A210,CAPEX!$I$4:$I$1281,'0-25year'!F$1,CAPEX!$V$4:$V$1281,'0-25year'!B210)</f>
        <v>89650</v>
      </c>
      <c r="G210" s="125">
        <f>SUMIFS(CAPEX!$AA$4:$AA$1281,CAPEX!$G$4:$G$1281,'0-25year'!$A210,CAPEX!$I$4:$I$1281,'0-25year'!G$1,CAPEX!$V$4:$V$1281,'0-25year'!B210)</f>
        <v>0</v>
      </c>
      <c r="H210" s="128">
        <f t="shared" si="5"/>
        <v>1444240</v>
      </c>
    </row>
    <row r="211" spans="1:8" x14ac:dyDescent="0.25">
      <c r="A211" s="84" t="s">
        <v>256</v>
      </c>
      <c r="B211" s="124">
        <v>11</v>
      </c>
      <c r="C211" s="125">
        <f>SUMIFS(CAPEX!$AA$4:$AA$1281,CAPEX!$G$4:$G$1281,'0-25year'!$A211,CAPEX!$I$4:$I$1281,'0-25year'!C$1,CAPEX!$V$4:$V$1281,'0-25year'!B211)</f>
        <v>0</v>
      </c>
      <c r="D211" s="125">
        <f>SUMIFS(CAPEX!$AA$4:$AA$1281,CAPEX!$G$4:$G$1281,'0-25year'!$A211,CAPEX!$I$4:$I$1281,'0-25year'!D$1,CAPEX!$V$4:$V$1281,'0-25year'!B211)</f>
        <v>0</v>
      </c>
      <c r="E211" s="125">
        <f>SUMIFS(CAPEX!$AA$4:$AA$1281,CAPEX!$G$4:$G$1281,'0-25year'!$A211,CAPEX!$I$4:$I$1281,'0-25year'!E$1,CAPEX!$V$4:$V$1281,'0-25year'!B211)</f>
        <v>0</v>
      </c>
      <c r="F211" s="125">
        <f>SUMIFS(CAPEX!$AA$4:$AA$1281,CAPEX!$G$4:$G$1281,'0-25year'!$A211,CAPEX!$I$4:$I$1281,'0-25year'!F$1,CAPEX!$V$4:$V$1281,'0-25year'!B211)</f>
        <v>0</v>
      </c>
      <c r="G211" s="125">
        <f>SUMIFS(CAPEX!$AA$4:$AA$1281,CAPEX!$G$4:$G$1281,'0-25year'!$A211,CAPEX!$I$4:$I$1281,'0-25year'!G$1,CAPEX!$V$4:$V$1281,'0-25year'!B211)</f>
        <v>0</v>
      </c>
      <c r="H211" s="128">
        <f t="shared" si="5"/>
        <v>0</v>
      </c>
    </row>
    <row r="212" spans="1:8" x14ac:dyDescent="0.25">
      <c r="A212" s="84" t="s">
        <v>578</v>
      </c>
      <c r="B212" s="124">
        <v>11</v>
      </c>
      <c r="C212" s="125">
        <f>SUMIFS(CAPEX!$AA$4:$AA$1281,CAPEX!$G$4:$G$1281,'0-25year'!$A212,CAPEX!$I$4:$I$1281,'0-25year'!C$1,CAPEX!$V$4:$V$1281,'0-25year'!B212)</f>
        <v>0</v>
      </c>
      <c r="D212" s="125">
        <f>SUMIFS(CAPEX!$AA$4:$AA$1281,CAPEX!$G$4:$G$1281,'0-25year'!$A212,CAPEX!$I$4:$I$1281,'0-25year'!D$1,CAPEX!$V$4:$V$1281,'0-25year'!B212)</f>
        <v>0</v>
      </c>
      <c r="E212" s="125">
        <f>SUMIFS(CAPEX!$AA$4:$AA$1281,CAPEX!$G$4:$G$1281,'0-25year'!$A212,CAPEX!$I$4:$I$1281,'0-25year'!E$1,CAPEX!$V$4:$V$1281,'0-25year'!B212)</f>
        <v>0</v>
      </c>
      <c r="F212" s="125">
        <f>SUMIFS(CAPEX!$AA$4:$AA$1281,CAPEX!$G$4:$G$1281,'0-25year'!$A212,CAPEX!$I$4:$I$1281,'0-25year'!F$1,CAPEX!$V$4:$V$1281,'0-25year'!B212)</f>
        <v>0</v>
      </c>
      <c r="G212" s="125">
        <f>SUMIFS(CAPEX!$AA$4:$AA$1281,CAPEX!$G$4:$G$1281,'0-25year'!$A212,CAPEX!$I$4:$I$1281,'0-25year'!G$1,CAPEX!$V$4:$V$1281,'0-25year'!B212)</f>
        <v>0</v>
      </c>
      <c r="H212" s="128">
        <f t="shared" si="5"/>
        <v>0</v>
      </c>
    </row>
    <row r="213" spans="1:8" x14ac:dyDescent="0.25">
      <c r="A213" s="84" t="s">
        <v>403</v>
      </c>
      <c r="B213" s="124">
        <v>11</v>
      </c>
      <c r="C213" s="125">
        <f>SUMIFS(CAPEX!$AA$4:$AA$1281,CAPEX!$G$4:$G$1281,'0-25year'!$A213,CAPEX!$I$4:$I$1281,'0-25year'!C$1,CAPEX!$V$4:$V$1281,'0-25year'!B213)</f>
        <v>88240</v>
      </c>
      <c r="D213" s="125">
        <f>SUMIFS(CAPEX!$AA$4:$AA$1281,CAPEX!$G$4:$G$1281,'0-25year'!$A213,CAPEX!$I$4:$I$1281,'0-25year'!D$1,CAPEX!$V$4:$V$1281,'0-25year'!B213)</f>
        <v>0</v>
      </c>
      <c r="E213" s="125">
        <f>SUMIFS(CAPEX!$AA$4:$AA$1281,CAPEX!$G$4:$G$1281,'0-25year'!$A213,CAPEX!$I$4:$I$1281,'0-25year'!E$1,CAPEX!$V$4:$V$1281,'0-25year'!B213)</f>
        <v>0</v>
      </c>
      <c r="F213" s="125">
        <f>SUMIFS(CAPEX!$AA$4:$AA$1281,CAPEX!$G$4:$G$1281,'0-25year'!$A213,CAPEX!$I$4:$I$1281,'0-25year'!F$1,CAPEX!$V$4:$V$1281,'0-25year'!B213)</f>
        <v>0</v>
      </c>
      <c r="G213" s="125">
        <f>SUMIFS(CAPEX!$AA$4:$AA$1281,CAPEX!$G$4:$G$1281,'0-25year'!$A213,CAPEX!$I$4:$I$1281,'0-25year'!G$1,CAPEX!$V$4:$V$1281,'0-25year'!B213)</f>
        <v>0</v>
      </c>
      <c r="H213" s="128">
        <f t="shared" si="5"/>
        <v>88240</v>
      </c>
    </row>
    <row r="214" spans="1:8" x14ac:dyDescent="0.25">
      <c r="A214" s="84" t="s">
        <v>364</v>
      </c>
      <c r="B214" s="124">
        <v>11</v>
      </c>
      <c r="C214" s="125">
        <f>SUMIFS(CAPEX!$AA$4:$AA$1281,CAPEX!$G$4:$G$1281,'0-25year'!$A214,CAPEX!$I$4:$I$1281,'0-25year'!C$1,CAPEX!$V$4:$V$1281,'0-25year'!B214)</f>
        <v>0</v>
      </c>
      <c r="D214" s="125">
        <f>SUMIFS(CAPEX!$AA$4:$AA$1281,CAPEX!$G$4:$G$1281,'0-25year'!$A214,CAPEX!$I$4:$I$1281,'0-25year'!D$1,CAPEX!$V$4:$V$1281,'0-25year'!B214)</f>
        <v>0</v>
      </c>
      <c r="E214" s="125">
        <f>SUMIFS(CAPEX!$AA$4:$AA$1281,CAPEX!$G$4:$G$1281,'0-25year'!$A214,CAPEX!$I$4:$I$1281,'0-25year'!E$1,CAPEX!$V$4:$V$1281,'0-25year'!B214)</f>
        <v>0</v>
      </c>
      <c r="F214" s="125">
        <f>SUMIFS(CAPEX!$AA$4:$AA$1281,CAPEX!$G$4:$G$1281,'0-25year'!$A214,CAPEX!$I$4:$I$1281,'0-25year'!F$1,CAPEX!$V$4:$V$1281,'0-25year'!B214)</f>
        <v>0</v>
      </c>
      <c r="G214" s="125">
        <f>SUMIFS(CAPEX!$AA$4:$AA$1281,CAPEX!$G$4:$G$1281,'0-25year'!$A214,CAPEX!$I$4:$I$1281,'0-25year'!G$1,CAPEX!$V$4:$V$1281,'0-25year'!B214)</f>
        <v>0</v>
      </c>
      <c r="H214" s="128">
        <f t="shared" si="5"/>
        <v>0</v>
      </c>
    </row>
    <row r="215" spans="1:8" x14ac:dyDescent="0.25">
      <c r="A215" s="84" t="s">
        <v>239</v>
      </c>
      <c r="B215" s="124">
        <v>11</v>
      </c>
      <c r="C215" s="125">
        <f>SUMIFS(CAPEX!$AA$4:$AA$1281,CAPEX!$G$4:$G$1281,'0-25year'!$A215,CAPEX!$I$4:$I$1281,'0-25year'!C$1,CAPEX!$V$4:$V$1281,'0-25year'!B215)</f>
        <v>0</v>
      </c>
      <c r="D215" s="125">
        <f>SUMIFS(CAPEX!$AA$4:$AA$1281,CAPEX!$G$4:$G$1281,'0-25year'!$A215,CAPEX!$I$4:$I$1281,'0-25year'!D$1,CAPEX!$V$4:$V$1281,'0-25year'!B215)</f>
        <v>0</v>
      </c>
      <c r="E215" s="125">
        <f>SUMIFS(CAPEX!$AA$4:$AA$1281,CAPEX!$G$4:$G$1281,'0-25year'!$A215,CAPEX!$I$4:$I$1281,'0-25year'!E$1,CAPEX!$V$4:$V$1281,'0-25year'!B215)</f>
        <v>0</v>
      </c>
      <c r="F215" s="125">
        <f>SUMIFS(CAPEX!$AA$4:$AA$1281,CAPEX!$G$4:$G$1281,'0-25year'!$A215,CAPEX!$I$4:$I$1281,'0-25year'!F$1,CAPEX!$V$4:$V$1281,'0-25year'!B215)</f>
        <v>0</v>
      </c>
      <c r="G215" s="125">
        <f>SUMIFS(CAPEX!$AA$4:$AA$1281,CAPEX!$G$4:$G$1281,'0-25year'!$A215,CAPEX!$I$4:$I$1281,'0-25year'!G$1,CAPEX!$V$4:$V$1281,'0-25year'!B215)</f>
        <v>0</v>
      </c>
      <c r="H215" s="128">
        <f t="shared" si="5"/>
        <v>0</v>
      </c>
    </row>
    <row r="216" spans="1:8" x14ac:dyDescent="0.25">
      <c r="A216" s="84" t="s">
        <v>243</v>
      </c>
      <c r="B216" s="124">
        <v>11</v>
      </c>
      <c r="C216" s="125">
        <f>SUMIFS(CAPEX!$AA$4:$AA$1281,CAPEX!$G$4:$G$1281,'0-25year'!$A216,CAPEX!$I$4:$I$1281,'0-25year'!C$1,CAPEX!$V$4:$V$1281,'0-25year'!B216)</f>
        <v>0</v>
      </c>
      <c r="D216" s="125">
        <f>SUMIFS(CAPEX!$AA$4:$AA$1281,CAPEX!$G$4:$G$1281,'0-25year'!$A216,CAPEX!$I$4:$I$1281,'0-25year'!D$1,CAPEX!$V$4:$V$1281,'0-25year'!B216)</f>
        <v>0</v>
      </c>
      <c r="E216" s="125">
        <f>SUMIFS(CAPEX!$AA$4:$AA$1281,CAPEX!$G$4:$G$1281,'0-25year'!$A216,CAPEX!$I$4:$I$1281,'0-25year'!E$1,CAPEX!$V$4:$V$1281,'0-25year'!B216)</f>
        <v>0</v>
      </c>
      <c r="F216" s="125">
        <f>SUMIFS(CAPEX!$AA$4:$AA$1281,CAPEX!$G$4:$G$1281,'0-25year'!$A216,CAPEX!$I$4:$I$1281,'0-25year'!F$1,CAPEX!$V$4:$V$1281,'0-25year'!B216)</f>
        <v>0</v>
      </c>
      <c r="G216" s="125">
        <f>SUMIFS(CAPEX!$AA$4:$AA$1281,CAPEX!$G$4:$G$1281,'0-25year'!$A216,CAPEX!$I$4:$I$1281,'0-25year'!G$1,CAPEX!$V$4:$V$1281,'0-25year'!B216)</f>
        <v>0</v>
      </c>
      <c r="H216" s="128">
        <f t="shared" si="5"/>
        <v>0</v>
      </c>
    </row>
    <row r="217" spans="1:8" x14ac:dyDescent="0.25">
      <c r="A217" s="127" t="s">
        <v>246</v>
      </c>
      <c r="B217" s="124">
        <v>11</v>
      </c>
      <c r="C217" s="125">
        <f>SUMIFS(CAPEX!$AA$4:$AA$1281,CAPEX!$G$4:$G$1281,'0-25year'!$A217,CAPEX!$I$4:$I$1281,'0-25year'!C$1,CAPEX!$V$4:$V$1281,'0-25year'!B217)</f>
        <v>0</v>
      </c>
      <c r="D217" s="125">
        <f>SUMIFS(CAPEX!$AA$4:$AA$1281,CAPEX!$G$4:$G$1281,'0-25year'!$A217,CAPEX!$I$4:$I$1281,'0-25year'!D$1,CAPEX!$V$4:$V$1281,'0-25year'!B217)</f>
        <v>0</v>
      </c>
      <c r="E217" s="125">
        <f>SUMIFS(CAPEX!$AA$4:$AA$1281,CAPEX!$G$4:$G$1281,'0-25year'!$A217,CAPEX!$I$4:$I$1281,'0-25year'!E$1,CAPEX!$V$4:$V$1281,'0-25year'!B217)</f>
        <v>0</v>
      </c>
      <c r="F217" s="125">
        <f>SUMIFS(CAPEX!$AA$4:$AA$1281,CAPEX!$G$4:$G$1281,'0-25year'!$A217,CAPEX!$I$4:$I$1281,'0-25year'!F$1,CAPEX!$V$4:$V$1281,'0-25year'!B217)</f>
        <v>0</v>
      </c>
      <c r="G217" s="125">
        <f>SUMIFS(CAPEX!$AA$4:$AA$1281,CAPEX!$G$4:$G$1281,'0-25year'!$A217,CAPEX!$I$4:$I$1281,'0-25year'!G$1,CAPEX!$V$4:$V$1281,'0-25year'!B217)</f>
        <v>0</v>
      </c>
      <c r="H217" s="128">
        <f t="shared" si="5"/>
        <v>0</v>
      </c>
    </row>
    <row r="218" spans="1:8" x14ac:dyDescent="0.25">
      <c r="A218" s="124" t="s">
        <v>281</v>
      </c>
      <c r="B218" s="124">
        <v>12</v>
      </c>
      <c r="C218" s="125">
        <f>SUMIFS(CAPEX!$AA$4:$AA$1281,CAPEX!$G$4:$G$1281,'0-25year'!$A218,CAPEX!$I$4:$I$1281,'0-25year'!C$1,CAPEX!$V$4:$V$1281,'0-25year'!B218)</f>
        <v>0</v>
      </c>
      <c r="D218" s="125">
        <f>SUMIFS(CAPEX!$AA$4:$AA$1281,CAPEX!$G$4:$G$1281,'0-25year'!$A218,CAPEX!$I$4:$I$1281,'0-25year'!D$1,CAPEX!$V$4:$V$1281,'0-25year'!B218)</f>
        <v>0</v>
      </c>
      <c r="E218" s="125">
        <f>SUMIFS(CAPEX!$AA$4:$AA$1281,CAPEX!$G$4:$G$1281,'0-25year'!$A218,CAPEX!$I$4:$I$1281,'0-25year'!E$1,CAPEX!$V$4:$V$1281,'0-25year'!B218)</f>
        <v>0</v>
      </c>
      <c r="F218" s="125">
        <f>SUMIFS(CAPEX!$AA$4:$AA$1281,CAPEX!$G$4:$G$1281,'0-25year'!$A218,CAPEX!$I$4:$I$1281,'0-25year'!F$1,CAPEX!$V$4:$V$1281,'0-25year'!B218)</f>
        <v>0</v>
      </c>
      <c r="G218" s="125">
        <f>SUMIFS(CAPEX!$AA$4:$AA$1281,CAPEX!$G$4:$G$1281,'0-25year'!$A218,CAPEX!$I$4:$I$1281,'0-25year'!G$1,CAPEX!$V$4:$V$1281,'0-25year'!B218)</f>
        <v>0</v>
      </c>
      <c r="H218" s="128">
        <f t="shared" ref="H218:H281" si="6">SUM(C218:G218)</f>
        <v>0</v>
      </c>
    </row>
    <row r="219" spans="1:8" x14ac:dyDescent="0.25">
      <c r="A219" s="84" t="s">
        <v>488</v>
      </c>
      <c r="B219" s="124">
        <v>12</v>
      </c>
      <c r="C219" s="125">
        <f>SUMIFS(CAPEX!$AA$4:$AA$1281,CAPEX!$G$4:$G$1281,'0-25year'!$A219,CAPEX!$I$4:$I$1281,'0-25year'!C$1,CAPEX!$V$4:$V$1281,'0-25year'!B219)</f>
        <v>0</v>
      </c>
      <c r="D219" s="125">
        <f>SUMIFS(CAPEX!$AA$4:$AA$1281,CAPEX!$G$4:$G$1281,'0-25year'!$A219,CAPEX!$I$4:$I$1281,'0-25year'!D$1,CAPEX!$V$4:$V$1281,'0-25year'!B219)</f>
        <v>0</v>
      </c>
      <c r="E219" s="125">
        <f>SUMIFS(CAPEX!$AA$4:$AA$1281,CAPEX!$G$4:$G$1281,'0-25year'!$A219,CAPEX!$I$4:$I$1281,'0-25year'!E$1,CAPEX!$V$4:$V$1281,'0-25year'!B219)</f>
        <v>0</v>
      </c>
      <c r="F219" s="125">
        <f>SUMIFS(CAPEX!$AA$4:$AA$1281,CAPEX!$G$4:$G$1281,'0-25year'!$A219,CAPEX!$I$4:$I$1281,'0-25year'!F$1,CAPEX!$V$4:$V$1281,'0-25year'!B219)</f>
        <v>0</v>
      </c>
      <c r="G219" s="125">
        <f>SUMIFS(CAPEX!$AA$4:$AA$1281,CAPEX!$G$4:$G$1281,'0-25year'!$A219,CAPEX!$I$4:$I$1281,'0-25year'!G$1,CAPEX!$V$4:$V$1281,'0-25year'!B219)</f>
        <v>0</v>
      </c>
      <c r="H219" s="128">
        <f t="shared" si="6"/>
        <v>0</v>
      </c>
    </row>
    <row r="220" spans="1:8" x14ac:dyDescent="0.25">
      <c r="A220" s="84" t="s">
        <v>217</v>
      </c>
      <c r="B220" s="124">
        <v>12</v>
      </c>
      <c r="C220" s="125">
        <f>SUMIFS(CAPEX!$AA$4:$AA$1281,CAPEX!$G$4:$G$1281,'0-25year'!$A220,CAPEX!$I$4:$I$1281,'0-25year'!C$1,CAPEX!$V$4:$V$1281,'0-25year'!B220)</f>
        <v>0</v>
      </c>
      <c r="D220" s="125">
        <f>SUMIFS(CAPEX!$AA$4:$AA$1281,CAPEX!$G$4:$G$1281,'0-25year'!$A220,CAPEX!$I$4:$I$1281,'0-25year'!D$1,CAPEX!$V$4:$V$1281,'0-25year'!B220)</f>
        <v>0</v>
      </c>
      <c r="E220" s="125">
        <f>SUMIFS(CAPEX!$AA$4:$AA$1281,CAPEX!$G$4:$G$1281,'0-25year'!$A220,CAPEX!$I$4:$I$1281,'0-25year'!E$1,CAPEX!$V$4:$V$1281,'0-25year'!B220)</f>
        <v>0</v>
      </c>
      <c r="F220" s="125">
        <f>SUMIFS(CAPEX!$AA$4:$AA$1281,CAPEX!$G$4:$G$1281,'0-25year'!$A220,CAPEX!$I$4:$I$1281,'0-25year'!F$1,CAPEX!$V$4:$V$1281,'0-25year'!B220)</f>
        <v>0</v>
      </c>
      <c r="G220" s="125">
        <f>SUMIFS(CAPEX!$AA$4:$AA$1281,CAPEX!$G$4:$G$1281,'0-25year'!$A220,CAPEX!$I$4:$I$1281,'0-25year'!G$1,CAPEX!$V$4:$V$1281,'0-25year'!B220)</f>
        <v>0</v>
      </c>
      <c r="H220" s="128">
        <f t="shared" si="6"/>
        <v>0</v>
      </c>
    </row>
    <row r="221" spans="1:8" x14ac:dyDescent="0.25">
      <c r="A221" s="84" t="s">
        <v>469</v>
      </c>
      <c r="B221" s="124">
        <v>12</v>
      </c>
      <c r="C221" s="125">
        <f>SUMIFS(CAPEX!$AA$4:$AA$1281,CAPEX!$G$4:$G$1281,'0-25year'!$A221,CAPEX!$I$4:$I$1281,'0-25year'!C$1,CAPEX!$V$4:$V$1281,'0-25year'!B221)</f>
        <v>0</v>
      </c>
      <c r="D221" s="125">
        <f>SUMIFS(CAPEX!$AA$4:$AA$1281,CAPEX!$G$4:$G$1281,'0-25year'!$A221,CAPEX!$I$4:$I$1281,'0-25year'!D$1,CAPEX!$V$4:$V$1281,'0-25year'!B221)</f>
        <v>0</v>
      </c>
      <c r="E221" s="125">
        <f>SUMIFS(CAPEX!$AA$4:$AA$1281,CAPEX!$G$4:$G$1281,'0-25year'!$A221,CAPEX!$I$4:$I$1281,'0-25year'!E$1,CAPEX!$V$4:$V$1281,'0-25year'!B221)</f>
        <v>0</v>
      </c>
      <c r="F221" s="125">
        <f>SUMIFS(CAPEX!$AA$4:$AA$1281,CAPEX!$G$4:$G$1281,'0-25year'!$A221,CAPEX!$I$4:$I$1281,'0-25year'!F$1,CAPEX!$V$4:$V$1281,'0-25year'!B221)</f>
        <v>0</v>
      </c>
      <c r="G221" s="125">
        <f>SUMIFS(CAPEX!$AA$4:$AA$1281,CAPEX!$G$4:$G$1281,'0-25year'!$A221,CAPEX!$I$4:$I$1281,'0-25year'!G$1,CAPEX!$V$4:$V$1281,'0-25year'!B221)</f>
        <v>0</v>
      </c>
      <c r="H221" s="128">
        <f t="shared" si="6"/>
        <v>0</v>
      </c>
    </row>
    <row r="222" spans="1:8" x14ac:dyDescent="0.25">
      <c r="A222" s="84" t="s">
        <v>265</v>
      </c>
      <c r="B222" s="124">
        <v>12</v>
      </c>
      <c r="C222" s="125">
        <f>SUMIFS(CAPEX!$AA$4:$AA$1281,CAPEX!$G$4:$G$1281,'0-25year'!$A222,CAPEX!$I$4:$I$1281,'0-25year'!C$1,CAPEX!$V$4:$V$1281,'0-25year'!B222)</f>
        <v>0</v>
      </c>
      <c r="D222" s="125">
        <f>SUMIFS(CAPEX!$AA$4:$AA$1281,CAPEX!$G$4:$G$1281,'0-25year'!$A222,CAPEX!$I$4:$I$1281,'0-25year'!D$1,CAPEX!$V$4:$V$1281,'0-25year'!B222)</f>
        <v>0</v>
      </c>
      <c r="E222" s="125">
        <f>SUMIFS(CAPEX!$AA$4:$AA$1281,CAPEX!$G$4:$G$1281,'0-25year'!$A222,CAPEX!$I$4:$I$1281,'0-25year'!E$1,CAPEX!$V$4:$V$1281,'0-25year'!B222)</f>
        <v>0</v>
      </c>
      <c r="F222" s="125">
        <f>SUMIFS(CAPEX!$AA$4:$AA$1281,CAPEX!$G$4:$G$1281,'0-25year'!$A222,CAPEX!$I$4:$I$1281,'0-25year'!F$1,CAPEX!$V$4:$V$1281,'0-25year'!B222)</f>
        <v>0</v>
      </c>
      <c r="G222" s="125">
        <f>SUMIFS(CAPEX!$AA$4:$AA$1281,CAPEX!$G$4:$G$1281,'0-25year'!$A222,CAPEX!$I$4:$I$1281,'0-25year'!G$1,CAPEX!$V$4:$V$1281,'0-25year'!B222)</f>
        <v>0</v>
      </c>
      <c r="H222" s="128">
        <f t="shared" si="6"/>
        <v>0</v>
      </c>
    </row>
    <row r="223" spans="1:8" x14ac:dyDescent="0.25">
      <c r="A223" s="84" t="s">
        <v>211</v>
      </c>
      <c r="B223" s="124">
        <v>12</v>
      </c>
      <c r="C223" s="125">
        <f>SUMIFS(CAPEX!$AA$4:$AA$1281,CAPEX!$G$4:$G$1281,'0-25year'!$A223,CAPEX!$I$4:$I$1281,'0-25year'!C$1,CAPEX!$V$4:$V$1281,'0-25year'!B223)</f>
        <v>0</v>
      </c>
      <c r="D223" s="125">
        <f>SUMIFS(CAPEX!$AA$4:$AA$1281,CAPEX!$G$4:$G$1281,'0-25year'!$A223,CAPEX!$I$4:$I$1281,'0-25year'!D$1,CAPEX!$V$4:$V$1281,'0-25year'!B223)</f>
        <v>0</v>
      </c>
      <c r="E223" s="125">
        <f>SUMIFS(CAPEX!$AA$4:$AA$1281,CAPEX!$G$4:$G$1281,'0-25year'!$A223,CAPEX!$I$4:$I$1281,'0-25year'!E$1,CAPEX!$V$4:$V$1281,'0-25year'!B223)</f>
        <v>0</v>
      </c>
      <c r="F223" s="125">
        <f>SUMIFS(CAPEX!$AA$4:$AA$1281,CAPEX!$G$4:$G$1281,'0-25year'!$A223,CAPEX!$I$4:$I$1281,'0-25year'!F$1,CAPEX!$V$4:$V$1281,'0-25year'!B223)</f>
        <v>0</v>
      </c>
      <c r="G223" s="125">
        <f>SUMIFS(CAPEX!$AA$4:$AA$1281,CAPEX!$G$4:$G$1281,'0-25year'!$A223,CAPEX!$I$4:$I$1281,'0-25year'!G$1,CAPEX!$V$4:$V$1281,'0-25year'!B223)</f>
        <v>0</v>
      </c>
      <c r="H223" s="128">
        <f t="shared" si="6"/>
        <v>0</v>
      </c>
    </row>
    <row r="224" spans="1:8" x14ac:dyDescent="0.25">
      <c r="A224" s="84" t="s">
        <v>195</v>
      </c>
      <c r="B224" s="124">
        <v>12</v>
      </c>
      <c r="C224" s="125">
        <f>SUMIFS(CAPEX!$AA$4:$AA$1281,CAPEX!$G$4:$G$1281,'0-25year'!$A224,CAPEX!$I$4:$I$1281,'0-25year'!C$1,CAPEX!$V$4:$V$1281,'0-25year'!B224)</f>
        <v>12360</v>
      </c>
      <c r="D224" s="125">
        <f>SUMIFS(CAPEX!$AA$4:$AA$1281,CAPEX!$G$4:$G$1281,'0-25year'!$A224,CAPEX!$I$4:$I$1281,'0-25year'!D$1,CAPEX!$V$4:$V$1281,'0-25year'!B224)</f>
        <v>0</v>
      </c>
      <c r="E224" s="125">
        <f>SUMIFS(CAPEX!$AA$4:$AA$1281,CAPEX!$G$4:$G$1281,'0-25year'!$A224,CAPEX!$I$4:$I$1281,'0-25year'!E$1,CAPEX!$V$4:$V$1281,'0-25year'!B224)</f>
        <v>0</v>
      </c>
      <c r="F224" s="125">
        <f>SUMIFS(CAPEX!$AA$4:$AA$1281,CAPEX!$G$4:$G$1281,'0-25year'!$A224,CAPEX!$I$4:$I$1281,'0-25year'!F$1,CAPEX!$V$4:$V$1281,'0-25year'!B224)</f>
        <v>0</v>
      </c>
      <c r="G224" s="125">
        <f>SUMIFS(CAPEX!$AA$4:$AA$1281,CAPEX!$G$4:$G$1281,'0-25year'!$A224,CAPEX!$I$4:$I$1281,'0-25year'!G$1,CAPEX!$V$4:$V$1281,'0-25year'!B224)</f>
        <v>0</v>
      </c>
      <c r="H224" s="128">
        <f t="shared" si="6"/>
        <v>12360</v>
      </c>
    </row>
    <row r="225" spans="1:8" x14ac:dyDescent="0.25">
      <c r="A225" s="84" t="s">
        <v>313</v>
      </c>
      <c r="B225" s="124">
        <v>12</v>
      </c>
      <c r="C225" s="125">
        <f>SUMIFS(CAPEX!$AA$4:$AA$1281,CAPEX!$G$4:$G$1281,'0-25year'!$A225,CAPEX!$I$4:$I$1281,'0-25year'!C$1,CAPEX!$V$4:$V$1281,'0-25year'!B225)</f>
        <v>0</v>
      </c>
      <c r="D225" s="125">
        <f>SUMIFS(CAPEX!$AA$4:$AA$1281,CAPEX!$G$4:$G$1281,'0-25year'!$A225,CAPEX!$I$4:$I$1281,'0-25year'!D$1,CAPEX!$V$4:$V$1281,'0-25year'!B225)</f>
        <v>0</v>
      </c>
      <c r="E225" s="125">
        <f>SUMIFS(CAPEX!$AA$4:$AA$1281,CAPEX!$G$4:$G$1281,'0-25year'!$A225,CAPEX!$I$4:$I$1281,'0-25year'!E$1,CAPEX!$V$4:$V$1281,'0-25year'!B225)</f>
        <v>0</v>
      </c>
      <c r="F225" s="125">
        <f>SUMIFS(CAPEX!$AA$4:$AA$1281,CAPEX!$G$4:$G$1281,'0-25year'!$A225,CAPEX!$I$4:$I$1281,'0-25year'!F$1,CAPEX!$V$4:$V$1281,'0-25year'!B225)</f>
        <v>0</v>
      </c>
      <c r="G225" s="125">
        <f>SUMIFS(CAPEX!$AA$4:$AA$1281,CAPEX!$G$4:$G$1281,'0-25year'!$A225,CAPEX!$I$4:$I$1281,'0-25year'!G$1,CAPEX!$V$4:$V$1281,'0-25year'!B225)</f>
        <v>0</v>
      </c>
      <c r="H225" s="128">
        <f t="shared" si="6"/>
        <v>0</v>
      </c>
    </row>
    <row r="226" spans="1:8" x14ac:dyDescent="0.25">
      <c r="A226" s="84" t="s">
        <v>697</v>
      </c>
      <c r="B226" s="124">
        <v>12</v>
      </c>
      <c r="C226" s="125">
        <f>SUMIFS(CAPEX!$AA$4:$AA$1281,CAPEX!$G$4:$G$1281,'0-25year'!$A226,CAPEX!$I$4:$I$1281,'0-25year'!C$1,CAPEX!$V$4:$V$1281,'0-25year'!B226)</f>
        <v>0</v>
      </c>
      <c r="D226" s="125">
        <f>SUMIFS(CAPEX!$AA$4:$AA$1281,CAPEX!$G$4:$G$1281,'0-25year'!$A226,CAPEX!$I$4:$I$1281,'0-25year'!D$1,CAPEX!$V$4:$V$1281,'0-25year'!B226)</f>
        <v>0</v>
      </c>
      <c r="E226" s="125">
        <f>SUMIFS(CAPEX!$AA$4:$AA$1281,CAPEX!$G$4:$G$1281,'0-25year'!$A226,CAPEX!$I$4:$I$1281,'0-25year'!E$1,CAPEX!$V$4:$V$1281,'0-25year'!B226)</f>
        <v>0</v>
      </c>
      <c r="F226" s="125">
        <f>SUMIFS(CAPEX!$AA$4:$AA$1281,CAPEX!$G$4:$G$1281,'0-25year'!$A226,CAPEX!$I$4:$I$1281,'0-25year'!F$1,CAPEX!$V$4:$V$1281,'0-25year'!B226)</f>
        <v>0</v>
      </c>
      <c r="G226" s="125">
        <f>SUMIFS(CAPEX!$AA$4:$AA$1281,CAPEX!$G$4:$G$1281,'0-25year'!$A226,CAPEX!$I$4:$I$1281,'0-25year'!G$1,CAPEX!$V$4:$V$1281,'0-25year'!B226)</f>
        <v>0</v>
      </c>
      <c r="H226" s="128">
        <f t="shared" si="6"/>
        <v>0</v>
      </c>
    </row>
    <row r="227" spans="1:8" x14ac:dyDescent="0.25">
      <c r="A227" s="84" t="s">
        <v>228</v>
      </c>
      <c r="B227" s="124">
        <v>12</v>
      </c>
      <c r="C227" s="125">
        <f>SUMIFS(CAPEX!$AA$4:$AA$1281,CAPEX!$G$4:$G$1281,'0-25year'!$A227,CAPEX!$I$4:$I$1281,'0-25year'!C$1,CAPEX!$V$4:$V$1281,'0-25year'!B227)</f>
        <v>0</v>
      </c>
      <c r="D227" s="125">
        <f>SUMIFS(CAPEX!$AA$4:$AA$1281,CAPEX!$G$4:$G$1281,'0-25year'!$A227,CAPEX!$I$4:$I$1281,'0-25year'!D$1,CAPEX!$V$4:$V$1281,'0-25year'!B227)</f>
        <v>0</v>
      </c>
      <c r="E227" s="125">
        <f>SUMIFS(CAPEX!$AA$4:$AA$1281,CAPEX!$G$4:$G$1281,'0-25year'!$A227,CAPEX!$I$4:$I$1281,'0-25year'!E$1,CAPEX!$V$4:$V$1281,'0-25year'!B227)</f>
        <v>0</v>
      </c>
      <c r="F227" s="125">
        <f>SUMIFS(CAPEX!$AA$4:$AA$1281,CAPEX!$G$4:$G$1281,'0-25year'!$A227,CAPEX!$I$4:$I$1281,'0-25year'!F$1,CAPEX!$V$4:$V$1281,'0-25year'!B227)</f>
        <v>0</v>
      </c>
      <c r="G227" s="125">
        <f>SUMIFS(CAPEX!$AA$4:$AA$1281,CAPEX!$G$4:$G$1281,'0-25year'!$A227,CAPEX!$I$4:$I$1281,'0-25year'!G$1,CAPEX!$V$4:$V$1281,'0-25year'!B227)</f>
        <v>0</v>
      </c>
      <c r="H227" s="128">
        <f t="shared" si="6"/>
        <v>0</v>
      </c>
    </row>
    <row r="228" spans="1:8" x14ac:dyDescent="0.25">
      <c r="A228" s="84" t="s">
        <v>226</v>
      </c>
      <c r="B228" s="124">
        <v>12</v>
      </c>
      <c r="C228" s="125">
        <f>SUMIFS(CAPEX!$AA$4:$AA$1281,CAPEX!$G$4:$G$1281,'0-25year'!$A228,CAPEX!$I$4:$I$1281,'0-25year'!C$1,CAPEX!$V$4:$V$1281,'0-25year'!B228)</f>
        <v>0</v>
      </c>
      <c r="D228" s="125">
        <f>SUMIFS(CAPEX!$AA$4:$AA$1281,CAPEX!$G$4:$G$1281,'0-25year'!$A228,CAPEX!$I$4:$I$1281,'0-25year'!D$1,CAPEX!$V$4:$V$1281,'0-25year'!B228)</f>
        <v>322240</v>
      </c>
      <c r="E228" s="125">
        <f>SUMIFS(CAPEX!$AA$4:$AA$1281,CAPEX!$G$4:$G$1281,'0-25year'!$A228,CAPEX!$I$4:$I$1281,'0-25year'!E$1,CAPEX!$V$4:$V$1281,'0-25year'!B228)</f>
        <v>0</v>
      </c>
      <c r="F228" s="125">
        <f>SUMIFS(CAPEX!$AA$4:$AA$1281,CAPEX!$G$4:$G$1281,'0-25year'!$A228,CAPEX!$I$4:$I$1281,'0-25year'!F$1,CAPEX!$V$4:$V$1281,'0-25year'!B228)</f>
        <v>0</v>
      </c>
      <c r="G228" s="125">
        <f>SUMIFS(CAPEX!$AA$4:$AA$1281,CAPEX!$G$4:$G$1281,'0-25year'!$A228,CAPEX!$I$4:$I$1281,'0-25year'!G$1,CAPEX!$V$4:$V$1281,'0-25year'!B228)</f>
        <v>0</v>
      </c>
      <c r="H228" s="128">
        <f t="shared" si="6"/>
        <v>322240</v>
      </c>
    </row>
    <row r="229" spans="1:8" x14ac:dyDescent="0.25">
      <c r="A229" s="84" t="s">
        <v>256</v>
      </c>
      <c r="B229" s="124">
        <v>12</v>
      </c>
      <c r="C229" s="125">
        <f>SUMIFS(CAPEX!$AA$4:$AA$1281,CAPEX!$G$4:$G$1281,'0-25year'!$A229,CAPEX!$I$4:$I$1281,'0-25year'!C$1,CAPEX!$V$4:$V$1281,'0-25year'!B229)</f>
        <v>0</v>
      </c>
      <c r="D229" s="125">
        <f>SUMIFS(CAPEX!$AA$4:$AA$1281,CAPEX!$G$4:$G$1281,'0-25year'!$A229,CAPEX!$I$4:$I$1281,'0-25year'!D$1,CAPEX!$V$4:$V$1281,'0-25year'!B229)</f>
        <v>0</v>
      </c>
      <c r="E229" s="125">
        <f>SUMIFS(CAPEX!$AA$4:$AA$1281,CAPEX!$G$4:$G$1281,'0-25year'!$A229,CAPEX!$I$4:$I$1281,'0-25year'!E$1,CAPEX!$V$4:$V$1281,'0-25year'!B229)</f>
        <v>0</v>
      </c>
      <c r="F229" s="125">
        <f>SUMIFS(CAPEX!$AA$4:$AA$1281,CAPEX!$G$4:$G$1281,'0-25year'!$A229,CAPEX!$I$4:$I$1281,'0-25year'!F$1,CAPEX!$V$4:$V$1281,'0-25year'!B229)</f>
        <v>0</v>
      </c>
      <c r="G229" s="125">
        <f>SUMIFS(CAPEX!$AA$4:$AA$1281,CAPEX!$G$4:$G$1281,'0-25year'!$A229,CAPEX!$I$4:$I$1281,'0-25year'!G$1,CAPEX!$V$4:$V$1281,'0-25year'!B229)</f>
        <v>0</v>
      </c>
      <c r="H229" s="128">
        <f t="shared" si="6"/>
        <v>0</v>
      </c>
    </row>
    <row r="230" spans="1:8" x14ac:dyDescent="0.25">
      <c r="A230" s="84" t="s">
        <v>578</v>
      </c>
      <c r="B230" s="124">
        <v>12</v>
      </c>
      <c r="C230" s="125">
        <f>SUMIFS(CAPEX!$AA$4:$AA$1281,CAPEX!$G$4:$G$1281,'0-25year'!$A230,CAPEX!$I$4:$I$1281,'0-25year'!C$1,CAPEX!$V$4:$V$1281,'0-25year'!B230)</f>
        <v>0</v>
      </c>
      <c r="D230" s="125">
        <f>SUMIFS(CAPEX!$AA$4:$AA$1281,CAPEX!$G$4:$G$1281,'0-25year'!$A230,CAPEX!$I$4:$I$1281,'0-25year'!D$1,CAPEX!$V$4:$V$1281,'0-25year'!B230)</f>
        <v>0</v>
      </c>
      <c r="E230" s="125">
        <f>SUMIFS(CAPEX!$AA$4:$AA$1281,CAPEX!$G$4:$G$1281,'0-25year'!$A230,CAPEX!$I$4:$I$1281,'0-25year'!E$1,CAPEX!$V$4:$V$1281,'0-25year'!B230)</f>
        <v>0</v>
      </c>
      <c r="F230" s="125">
        <f>SUMIFS(CAPEX!$AA$4:$AA$1281,CAPEX!$G$4:$G$1281,'0-25year'!$A230,CAPEX!$I$4:$I$1281,'0-25year'!F$1,CAPEX!$V$4:$V$1281,'0-25year'!B230)</f>
        <v>0</v>
      </c>
      <c r="G230" s="125">
        <f>SUMIFS(CAPEX!$AA$4:$AA$1281,CAPEX!$G$4:$G$1281,'0-25year'!$A230,CAPEX!$I$4:$I$1281,'0-25year'!G$1,CAPEX!$V$4:$V$1281,'0-25year'!B230)</f>
        <v>0</v>
      </c>
      <c r="H230" s="128">
        <f t="shared" si="6"/>
        <v>0</v>
      </c>
    </row>
    <row r="231" spans="1:8" x14ac:dyDescent="0.25">
      <c r="A231" s="84" t="s">
        <v>403</v>
      </c>
      <c r="B231" s="124">
        <v>12</v>
      </c>
      <c r="C231" s="125">
        <f>SUMIFS(CAPEX!$AA$4:$AA$1281,CAPEX!$G$4:$G$1281,'0-25year'!$A231,CAPEX!$I$4:$I$1281,'0-25year'!C$1,CAPEX!$V$4:$V$1281,'0-25year'!B231)</f>
        <v>0</v>
      </c>
      <c r="D231" s="125">
        <f>SUMIFS(CAPEX!$AA$4:$AA$1281,CAPEX!$G$4:$G$1281,'0-25year'!$A231,CAPEX!$I$4:$I$1281,'0-25year'!D$1,CAPEX!$V$4:$V$1281,'0-25year'!B231)</f>
        <v>0</v>
      </c>
      <c r="E231" s="125">
        <f>SUMIFS(CAPEX!$AA$4:$AA$1281,CAPEX!$G$4:$G$1281,'0-25year'!$A231,CAPEX!$I$4:$I$1281,'0-25year'!E$1,CAPEX!$V$4:$V$1281,'0-25year'!B231)</f>
        <v>0</v>
      </c>
      <c r="F231" s="125">
        <f>SUMIFS(CAPEX!$AA$4:$AA$1281,CAPEX!$G$4:$G$1281,'0-25year'!$A231,CAPEX!$I$4:$I$1281,'0-25year'!F$1,CAPEX!$V$4:$V$1281,'0-25year'!B231)</f>
        <v>0</v>
      </c>
      <c r="G231" s="125">
        <f>SUMIFS(CAPEX!$AA$4:$AA$1281,CAPEX!$G$4:$G$1281,'0-25year'!$A231,CAPEX!$I$4:$I$1281,'0-25year'!G$1,CAPEX!$V$4:$V$1281,'0-25year'!B231)</f>
        <v>0</v>
      </c>
      <c r="H231" s="128">
        <f t="shared" si="6"/>
        <v>0</v>
      </c>
    </row>
    <row r="232" spans="1:8" x14ac:dyDescent="0.25">
      <c r="A232" s="84" t="s">
        <v>364</v>
      </c>
      <c r="B232" s="124">
        <v>12</v>
      </c>
      <c r="C232" s="125">
        <f>SUMIFS(CAPEX!$AA$4:$AA$1281,CAPEX!$G$4:$G$1281,'0-25year'!$A232,CAPEX!$I$4:$I$1281,'0-25year'!C$1,CAPEX!$V$4:$V$1281,'0-25year'!B232)</f>
        <v>0</v>
      </c>
      <c r="D232" s="125">
        <f>SUMIFS(CAPEX!$AA$4:$AA$1281,CAPEX!$G$4:$G$1281,'0-25year'!$A232,CAPEX!$I$4:$I$1281,'0-25year'!D$1,CAPEX!$V$4:$V$1281,'0-25year'!B232)</f>
        <v>0</v>
      </c>
      <c r="E232" s="125">
        <f>SUMIFS(CAPEX!$AA$4:$AA$1281,CAPEX!$G$4:$G$1281,'0-25year'!$A232,CAPEX!$I$4:$I$1281,'0-25year'!E$1,CAPEX!$V$4:$V$1281,'0-25year'!B232)</f>
        <v>0</v>
      </c>
      <c r="F232" s="125">
        <f>SUMIFS(CAPEX!$AA$4:$AA$1281,CAPEX!$G$4:$G$1281,'0-25year'!$A232,CAPEX!$I$4:$I$1281,'0-25year'!F$1,CAPEX!$V$4:$V$1281,'0-25year'!B232)</f>
        <v>0</v>
      </c>
      <c r="G232" s="125">
        <f>SUMIFS(CAPEX!$AA$4:$AA$1281,CAPEX!$G$4:$G$1281,'0-25year'!$A232,CAPEX!$I$4:$I$1281,'0-25year'!G$1,CAPEX!$V$4:$V$1281,'0-25year'!B232)</f>
        <v>0</v>
      </c>
      <c r="H232" s="128">
        <f t="shared" si="6"/>
        <v>0</v>
      </c>
    </row>
    <row r="233" spans="1:8" x14ac:dyDescent="0.25">
      <c r="A233" s="84" t="s">
        <v>239</v>
      </c>
      <c r="B233" s="124">
        <v>12</v>
      </c>
      <c r="C233" s="125">
        <f>SUMIFS(CAPEX!$AA$4:$AA$1281,CAPEX!$G$4:$G$1281,'0-25year'!$A233,CAPEX!$I$4:$I$1281,'0-25year'!C$1,CAPEX!$V$4:$V$1281,'0-25year'!B233)</f>
        <v>0</v>
      </c>
      <c r="D233" s="125">
        <f>SUMIFS(CAPEX!$AA$4:$AA$1281,CAPEX!$G$4:$G$1281,'0-25year'!$A233,CAPEX!$I$4:$I$1281,'0-25year'!D$1,CAPEX!$V$4:$V$1281,'0-25year'!B233)</f>
        <v>0</v>
      </c>
      <c r="E233" s="125">
        <f>SUMIFS(CAPEX!$AA$4:$AA$1281,CAPEX!$G$4:$G$1281,'0-25year'!$A233,CAPEX!$I$4:$I$1281,'0-25year'!E$1,CAPEX!$V$4:$V$1281,'0-25year'!B233)</f>
        <v>0</v>
      </c>
      <c r="F233" s="125">
        <f>SUMIFS(CAPEX!$AA$4:$AA$1281,CAPEX!$G$4:$G$1281,'0-25year'!$A233,CAPEX!$I$4:$I$1281,'0-25year'!F$1,CAPEX!$V$4:$V$1281,'0-25year'!B233)</f>
        <v>0</v>
      </c>
      <c r="G233" s="125">
        <f>SUMIFS(CAPEX!$AA$4:$AA$1281,CAPEX!$G$4:$G$1281,'0-25year'!$A233,CAPEX!$I$4:$I$1281,'0-25year'!G$1,CAPEX!$V$4:$V$1281,'0-25year'!B233)</f>
        <v>0</v>
      </c>
      <c r="H233" s="128">
        <f t="shared" si="6"/>
        <v>0</v>
      </c>
    </row>
    <row r="234" spans="1:8" x14ac:dyDescent="0.25">
      <c r="A234" s="84" t="s">
        <v>243</v>
      </c>
      <c r="B234" s="124">
        <v>12</v>
      </c>
      <c r="C234" s="125">
        <f>SUMIFS(CAPEX!$AA$4:$AA$1281,CAPEX!$G$4:$G$1281,'0-25year'!$A234,CAPEX!$I$4:$I$1281,'0-25year'!C$1,CAPEX!$V$4:$V$1281,'0-25year'!B234)</f>
        <v>0</v>
      </c>
      <c r="D234" s="125">
        <f>SUMIFS(CAPEX!$AA$4:$AA$1281,CAPEX!$G$4:$G$1281,'0-25year'!$A234,CAPEX!$I$4:$I$1281,'0-25year'!D$1,CAPEX!$V$4:$V$1281,'0-25year'!B234)</f>
        <v>0</v>
      </c>
      <c r="E234" s="125">
        <f>SUMIFS(CAPEX!$AA$4:$AA$1281,CAPEX!$G$4:$G$1281,'0-25year'!$A234,CAPEX!$I$4:$I$1281,'0-25year'!E$1,CAPEX!$V$4:$V$1281,'0-25year'!B234)</f>
        <v>0</v>
      </c>
      <c r="F234" s="125">
        <f>SUMIFS(CAPEX!$AA$4:$AA$1281,CAPEX!$G$4:$G$1281,'0-25year'!$A234,CAPEX!$I$4:$I$1281,'0-25year'!F$1,CAPEX!$V$4:$V$1281,'0-25year'!B234)</f>
        <v>0</v>
      </c>
      <c r="G234" s="125">
        <f>SUMIFS(CAPEX!$AA$4:$AA$1281,CAPEX!$G$4:$G$1281,'0-25year'!$A234,CAPEX!$I$4:$I$1281,'0-25year'!G$1,CAPEX!$V$4:$V$1281,'0-25year'!B234)</f>
        <v>0</v>
      </c>
      <c r="H234" s="128">
        <f t="shared" si="6"/>
        <v>0</v>
      </c>
    </row>
    <row r="235" spans="1:8" x14ac:dyDescent="0.25">
      <c r="A235" s="127" t="s">
        <v>246</v>
      </c>
      <c r="B235" s="124">
        <v>12</v>
      </c>
      <c r="C235" s="125">
        <f>SUMIFS(CAPEX!$AA$4:$AA$1281,CAPEX!$G$4:$G$1281,'0-25year'!$A235,CAPEX!$I$4:$I$1281,'0-25year'!C$1,CAPEX!$V$4:$V$1281,'0-25year'!B235)</f>
        <v>0</v>
      </c>
      <c r="D235" s="125">
        <f>SUMIFS(CAPEX!$AA$4:$AA$1281,CAPEX!$G$4:$G$1281,'0-25year'!$A235,CAPEX!$I$4:$I$1281,'0-25year'!D$1,CAPEX!$V$4:$V$1281,'0-25year'!B235)</f>
        <v>0</v>
      </c>
      <c r="E235" s="125">
        <f>SUMIFS(CAPEX!$AA$4:$AA$1281,CAPEX!$G$4:$G$1281,'0-25year'!$A235,CAPEX!$I$4:$I$1281,'0-25year'!E$1,CAPEX!$V$4:$V$1281,'0-25year'!B235)</f>
        <v>0</v>
      </c>
      <c r="F235" s="125">
        <f>SUMIFS(CAPEX!$AA$4:$AA$1281,CAPEX!$G$4:$G$1281,'0-25year'!$A235,CAPEX!$I$4:$I$1281,'0-25year'!F$1,CAPEX!$V$4:$V$1281,'0-25year'!B235)</f>
        <v>0</v>
      </c>
      <c r="G235" s="125">
        <f>SUMIFS(CAPEX!$AA$4:$AA$1281,CAPEX!$G$4:$G$1281,'0-25year'!$A235,CAPEX!$I$4:$I$1281,'0-25year'!G$1,CAPEX!$V$4:$V$1281,'0-25year'!B235)</f>
        <v>0</v>
      </c>
      <c r="H235" s="128">
        <f t="shared" si="6"/>
        <v>0</v>
      </c>
    </row>
    <row r="236" spans="1:8" x14ac:dyDescent="0.25">
      <c r="A236" s="124" t="s">
        <v>281</v>
      </c>
      <c r="B236" s="124">
        <v>13</v>
      </c>
      <c r="C236" s="125">
        <f>SUMIFS(CAPEX!$AA$4:$AA$1281,CAPEX!$G$4:$G$1281,'0-25year'!$A236,CAPEX!$I$4:$I$1281,'0-25year'!C$1,CAPEX!$V$4:$V$1281,'0-25year'!B236)</f>
        <v>0</v>
      </c>
      <c r="D236" s="125">
        <f>SUMIFS(CAPEX!$AA$4:$AA$1281,CAPEX!$G$4:$G$1281,'0-25year'!$A236,CAPEX!$I$4:$I$1281,'0-25year'!D$1,CAPEX!$V$4:$V$1281,'0-25year'!B236)</f>
        <v>0</v>
      </c>
      <c r="E236" s="125">
        <f>SUMIFS(CAPEX!$AA$4:$AA$1281,CAPEX!$G$4:$G$1281,'0-25year'!$A236,CAPEX!$I$4:$I$1281,'0-25year'!E$1,CAPEX!$V$4:$V$1281,'0-25year'!B236)</f>
        <v>0</v>
      </c>
      <c r="F236" s="125">
        <f>SUMIFS(CAPEX!$AA$4:$AA$1281,CAPEX!$G$4:$G$1281,'0-25year'!$A236,CAPEX!$I$4:$I$1281,'0-25year'!F$1,CAPEX!$V$4:$V$1281,'0-25year'!B236)</f>
        <v>0</v>
      </c>
      <c r="G236" s="125">
        <f>SUMIFS(CAPEX!$AA$4:$AA$1281,CAPEX!$G$4:$G$1281,'0-25year'!$A236,CAPEX!$I$4:$I$1281,'0-25year'!G$1,CAPEX!$V$4:$V$1281,'0-25year'!B236)</f>
        <v>0</v>
      </c>
      <c r="H236" s="128">
        <f t="shared" si="6"/>
        <v>0</v>
      </c>
    </row>
    <row r="237" spans="1:8" x14ac:dyDescent="0.25">
      <c r="A237" s="84" t="s">
        <v>488</v>
      </c>
      <c r="B237" s="124">
        <v>13</v>
      </c>
      <c r="C237" s="125">
        <f>SUMIFS(CAPEX!$AA$4:$AA$1281,CAPEX!$G$4:$G$1281,'0-25year'!$A237,CAPEX!$I$4:$I$1281,'0-25year'!C$1,CAPEX!$V$4:$V$1281,'0-25year'!B237)</f>
        <v>0</v>
      </c>
      <c r="D237" s="125">
        <f>SUMIFS(CAPEX!$AA$4:$AA$1281,CAPEX!$G$4:$G$1281,'0-25year'!$A237,CAPEX!$I$4:$I$1281,'0-25year'!D$1,CAPEX!$V$4:$V$1281,'0-25year'!B237)</f>
        <v>0</v>
      </c>
      <c r="E237" s="125">
        <f>SUMIFS(CAPEX!$AA$4:$AA$1281,CAPEX!$G$4:$G$1281,'0-25year'!$A237,CAPEX!$I$4:$I$1281,'0-25year'!E$1,CAPEX!$V$4:$V$1281,'0-25year'!B237)</f>
        <v>0</v>
      </c>
      <c r="F237" s="125">
        <f>SUMIFS(CAPEX!$AA$4:$AA$1281,CAPEX!$G$4:$G$1281,'0-25year'!$A237,CAPEX!$I$4:$I$1281,'0-25year'!F$1,CAPEX!$V$4:$V$1281,'0-25year'!B237)</f>
        <v>0</v>
      </c>
      <c r="G237" s="125">
        <f>SUMIFS(CAPEX!$AA$4:$AA$1281,CAPEX!$G$4:$G$1281,'0-25year'!$A237,CAPEX!$I$4:$I$1281,'0-25year'!G$1,CAPEX!$V$4:$V$1281,'0-25year'!B237)</f>
        <v>0</v>
      </c>
      <c r="H237" s="128">
        <f t="shared" si="6"/>
        <v>0</v>
      </c>
    </row>
    <row r="238" spans="1:8" x14ac:dyDescent="0.25">
      <c r="A238" s="84" t="s">
        <v>217</v>
      </c>
      <c r="B238" s="124">
        <v>13</v>
      </c>
      <c r="C238" s="125">
        <f>SUMIFS(CAPEX!$AA$4:$AA$1281,CAPEX!$G$4:$G$1281,'0-25year'!$A238,CAPEX!$I$4:$I$1281,'0-25year'!C$1,CAPEX!$V$4:$V$1281,'0-25year'!B238)</f>
        <v>0</v>
      </c>
      <c r="D238" s="125">
        <f>SUMIFS(CAPEX!$AA$4:$AA$1281,CAPEX!$G$4:$G$1281,'0-25year'!$A238,CAPEX!$I$4:$I$1281,'0-25year'!D$1,CAPEX!$V$4:$V$1281,'0-25year'!B238)</f>
        <v>0</v>
      </c>
      <c r="E238" s="125">
        <f>SUMIFS(CAPEX!$AA$4:$AA$1281,CAPEX!$G$4:$G$1281,'0-25year'!$A238,CAPEX!$I$4:$I$1281,'0-25year'!E$1,CAPEX!$V$4:$V$1281,'0-25year'!B238)</f>
        <v>0</v>
      </c>
      <c r="F238" s="125">
        <f>SUMIFS(CAPEX!$AA$4:$AA$1281,CAPEX!$G$4:$G$1281,'0-25year'!$A238,CAPEX!$I$4:$I$1281,'0-25year'!F$1,CAPEX!$V$4:$V$1281,'0-25year'!B238)</f>
        <v>0</v>
      </c>
      <c r="G238" s="125">
        <f>SUMIFS(CAPEX!$AA$4:$AA$1281,CAPEX!$G$4:$G$1281,'0-25year'!$A238,CAPEX!$I$4:$I$1281,'0-25year'!G$1,CAPEX!$V$4:$V$1281,'0-25year'!B238)</f>
        <v>0</v>
      </c>
      <c r="H238" s="128">
        <f t="shared" si="6"/>
        <v>0</v>
      </c>
    </row>
    <row r="239" spans="1:8" x14ac:dyDescent="0.25">
      <c r="A239" s="84" t="s">
        <v>469</v>
      </c>
      <c r="B239" s="124">
        <v>13</v>
      </c>
      <c r="C239" s="125">
        <f>SUMIFS(CAPEX!$AA$4:$AA$1281,CAPEX!$G$4:$G$1281,'0-25year'!$A239,CAPEX!$I$4:$I$1281,'0-25year'!C$1,CAPEX!$V$4:$V$1281,'0-25year'!B239)</f>
        <v>0</v>
      </c>
      <c r="D239" s="125">
        <f>SUMIFS(CAPEX!$AA$4:$AA$1281,CAPEX!$G$4:$G$1281,'0-25year'!$A239,CAPEX!$I$4:$I$1281,'0-25year'!D$1,CAPEX!$V$4:$V$1281,'0-25year'!B239)</f>
        <v>0</v>
      </c>
      <c r="E239" s="125">
        <f>SUMIFS(CAPEX!$AA$4:$AA$1281,CAPEX!$G$4:$G$1281,'0-25year'!$A239,CAPEX!$I$4:$I$1281,'0-25year'!E$1,CAPEX!$V$4:$V$1281,'0-25year'!B239)</f>
        <v>0</v>
      </c>
      <c r="F239" s="125">
        <f>SUMIFS(CAPEX!$AA$4:$AA$1281,CAPEX!$G$4:$G$1281,'0-25year'!$A239,CAPEX!$I$4:$I$1281,'0-25year'!F$1,CAPEX!$V$4:$V$1281,'0-25year'!B239)</f>
        <v>0</v>
      </c>
      <c r="G239" s="125">
        <f>SUMIFS(CAPEX!$AA$4:$AA$1281,CAPEX!$G$4:$G$1281,'0-25year'!$A239,CAPEX!$I$4:$I$1281,'0-25year'!G$1,CAPEX!$V$4:$V$1281,'0-25year'!B239)</f>
        <v>0</v>
      </c>
      <c r="H239" s="128">
        <f t="shared" si="6"/>
        <v>0</v>
      </c>
    </row>
    <row r="240" spans="1:8" x14ac:dyDescent="0.25">
      <c r="A240" s="84" t="s">
        <v>265</v>
      </c>
      <c r="B240" s="124">
        <v>13</v>
      </c>
      <c r="C240" s="125">
        <f>SUMIFS(CAPEX!$AA$4:$AA$1281,CAPEX!$G$4:$G$1281,'0-25year'!$A240,CAPEX!$I$4:$I$1281,'0-25year'!C$1,CAPEX!$V$4:$V$1281,'0-25year'!B240)</f>
        <v>0</v>
      </c>
      <c r="D240" s="125">
        <f>SUMIFS(CAPEX!$AA$4:$AA$1281,CAPEX!$G$4:$G$1281,'0-25year'!$A240,CAPEX!$I$4:$I$1281,'0-25year'!D$1,CAPEX!$V$4:$V$1281,'0-25year'!B240)</f>
        <v>0</v>
      </c>
      <c r="E240" s="125">
        <f>SUMIFS(CAPEX!$AA$4:$AA$1281,CAPEX!$G$4:$G$1281,'0-25year'!$A240,CAPEX!$I$4:$I$1281,'0-25year'!E$1,CAPEX!$V$4:$V$1281,'0-25year'!B240)</f>
        <v>0</v>
      </c>
      <c r="F240" s="125">
        <f>SUMIFS(CAPEX!$AA$4:$AA$1281,CAPEX!$G$4:$G$1281,'0-25year'!$A240,CAPEX!$I$4:$I$1281,'0-25year'!F$1,CAPEX!$V$4:$V$1281,'0-25year'!B240)</f>
        <v>0</v>
      </c>
      <c r="G240" s="125">
        <f>SUMIFS(CAPEX!$AA$4:$AA$1281,CAPEX!$G$4:$G$1281,'0-25year'!$A240,CAPEX!$I$4:$I$1281,'0-25year'!G$1,CAPEX!$V$4:$V$1281,'0-25year'!B240)</f>
        <v>0</v>
      </c>
      <c r="H240" s="128">
        <f t="shared" si="6"/>
        <v>0</v>
      </c>
    </row>
    <row r="241" spans="1:8" x14ac:dyDescent="0.25">
      <c r="A241" s="84" t="s">
        <v>211</v>
      </c>
      <c r="B241" s="124">
        <v>13</v>
      </c>
      <c r="C241" s="125">
        <f>SUMIFS(CAPEX!$AA$4:$AA$1281,CAPEX!$G$4:$G$1281,'0-25year'!$A241,CAPEX!$I$4:$I$1281,'0-25year'!C$1,CAPEX!$V$4:$V$1281,'0-25year'!B241)</f>
        <v>0</v>
      </c>
      <c r="D241" s="125">
        <f>SUMIFS(CAPEX!$AA$4:$AA$1281,CAPEX!$G$4:$G$1281,'0-25year'!$A241,CAPEX!$I$4:$I$1281,'0-25year'!D$1,CAPEX!$V$4:$V$1281,'0-25year'!B241)</f>
        <v>0</v>
      </c>
      <c r="E241" s="125">
        <f>SUMIFS(CAPEX!$AA$4:$AA$1281,CAPEX!$G$4:$G$1281,'0-25year'!$A241,CAPEX!$I$4:$I$1281,'0-25year'!E$1,CAPEX!$V$4:$V$1281,'0-25year'!B241)</f>
        <v>0</v>
      </c>
      <c r="F241" s="125">
        <f>SUMIFS(CAPEX!$AA$4:$AA$1281,CAPEX!$G$4:$G$1281,'0-25year'!$A241,CAPEX!$I$4:$I$1281,'0-25year'!F$1,CAPEX!$V$4:$V$1281,'0-25year'!B241)</f>
        <v>0</v>
      </c>
      <c r="G241" s="125">
        <f>SUMIFS(CAPEX!$AA$4:$AA$1281,CAPEX!$G$4:$G$1281,'0-25year'!$A241,CAPEX!$I$4:$I$1281,'0-25year'!G$1,CAPEX!$V$4:$V$1281,'0-25year'!B241)</f>
        <v>0</v>
      </c>
      <c r="H241" s="128">
        <f t="shared" si="6"/>
        <v>0</v>
      </c>
    </row>
    <row r="242" spans="1:8" x14ac:dyDescent="0.25">
      <c r="A242" s="84" t="s">
        <v>195</v>
      </c>
      <c r="B242" s="124">
        <v>13</v>
      </c>
      <c r="C242" s="125">
        <f>SUMIFS(CAPEX!$AA$4:$AA$1281,CAPEX!$G$4:$G$1281,'0-25year'!$A242,CAPEX!$I$4:$I$1281,'0-25year'!C$1,CAPEX!$V$4:$V$1281,'0-25year'!B242)</f>
        <v>0</v>
      </c>
      <c r="D242" s="125">
        <f>SUMIFS(CAPEX!$AA$4:$AA$1281,CAPEX!$G$4:$G$1281,'0-25year'!$A242,CAPEX!$I$4:$I$1281,'0-25year'!D$1,CAPEX!$V$4:$V$1281,'0-25year'!B242)</f>
        <v>0</v>
      </c>
      <c r="E242" s="125">
        <f>SUMIFS(CAPEX!$AA$4:$AA$1281,CAPEX!$G$4:$G$1281,'0-25year'!$A242,CAPEX!$I$4:$I$1281,'0-25year'!E$1,CAPEX!$V$4:$V$1281,'0-25year'!B242)</f>
        <v>0</v>
      </c>
      <c r="F242" s="125">
        <f>SUMIFS(CAPEX!$AA$4:$AA$1281,CAPEX!$G$4:$G$1281,'0-25year'!$A242,CAPEX!$I$4:$I$1281,'0-25year'!F$1,CAPEX!$V$4:$V$1281,'0-25year'!B242)</f>
        <v>0</v>
      </c>
      <c r="G242" s="125">
        <f>SUMIFS(CAPEX!$AA$4:$AA$1281,CAPEX!$G$4:$G$1281,'0-25year'!$A242,CAPEX!$I$4:$I$1281,'0-25year'!G$1,CAPEX!$V$4:$V$1281,'0-25year'!B242)</f>
        <v>0</v>
      </c>
      <c r="H242" s="128">
        <f t="shared" si="6"/>
        <v>0</v>
      </c>
    </row>
    <row r="243" spans="1:8" x14ac:dyDescent="0.25">
      <c r="A243" s="84" t="s">
        <v>313</v>
      </c>
      <c r="B243" s="124">
        <v>13</v>
      </c>
      <c r="C243" s="125">
        <f>SUMIFS(CAPEX!$AA$4:$AA$1281,CAPEX!$G$4:$G$1281,'0-25year'!$A243,CAPEX!$I$4:$I$1281,'0-25year'!C$1,CAPEX!$V$4:$V$1281,'0-25year'!B243)</f>
        <v>0</v>
      </c>
      <c r="D243" s="125">
        <f>SUMIFS(CAPEX!$AA$4:$AA$1281,CAPEX!$G$4:$G$1281,'0-25year'!$A243,CAPEX!$I$4:$I$1281,'0-25year'!D$1,CAPEX!$V$4:$V$1281,'0-25year'!B243)</f>
        <v>0</v>
      </c>
      <c r="E243" s="125">
        <f>SUMIFS(CAPEX!$AA$4:$AA$1281,CAPEX!$G$4:$G$1281,'0-25year'!$A243,CAPEX!$I$4:$I$1281,'0-25year'!E$1,CAPEX!$V$4:$V$1281,'0-25year'!B243)</f>
        <v>0</v>
      </c>
      <c r="F243" s="125">
        <f>SUMIFS(CAPEX!$AA$4:$AA$1281,CAPEX!$G$4:$G$1281,'0-25year'!$A243,CAPEX!$I$4:$I$1281,'0-25year'!F$1,CAPEX!$V$4:$V$1281,'0-25year'!B243)</f>
        <v>0</v>
      </c>
      <c r="G243" s="125">
        <f>SUMIFS(CAPEX!$AA$4:$AA$1281,CAPEX!$G$4:$G$1281,'0-25year'!$A243,CAPEX!$I$4:$I$1281,'0-25year'!G$1,CAPEX!$V$4:$V$1281,'0-25year'!B243)</f>
        <v>0</v>
      </c>
      <c r="H243" s="128">
        <f t="shared" si="6"/>
        <v>0</v>
      </c>
    </row>
    <row r="244" spans="1:8" x14ac:dyDescent="0.25">
      <c r="A244" s="84" t="s">
        <v>697</v>
      </c>
      <c r="B244" s="124">
        <v>13</v>
      </c>
      <c r="C244" s="125">
        <f>SUMIFS(CAPEX!$AA$4:$AA$1281,CAPEX!$G$4:$G$1281,'0-25year'!$A244,CAPEX!$I$4:$I$1281,'0-25year'!C$1,CAPEX!$V$4:$V$1281,'0-25year'!B244)</f>
        <v>0</v>
      </c>
      <c r="D244" s="125">
        <f>SUMIFS(CAPEX!$AA$4:$AA$1281,CAPEX!$G$4:$G$1281,'0-25year'!$A244,CAPEX!$I$4:$I$1281,'0-25year'!D$1,CAPEX!$V$4:$V$1281,'0-25year'!B244)</f>
        <v>0</v>
      </c>
      <c r="E244" s="125">
        <f>SUMIFS(CAPEX!$AA$4:$AA$1281,CAPEX!$G$4:$G$1281,'0-25year'!$A244,CAPEX!$I$4:$I$1281,'0-25year'!E$1,CAPEX!$V$4:$V$1281,'0-25year'!B244)</f>
        <v>0</v>
      </c>
      <c r="F244" s="125">
        <f>SUMIFS(CAPEX!$AA$4:$AA$1281,CAPEX!$G$4:$G$1281,'0-25year'!$A244,CAPEX!$I$4:$I$1281,'0-25year'!F$1,CAPEX!$V$4:$V$1281,'0-25year'!B244)</f>
        <v>0</v>
      </c>
      <c r="G244" s="125">
        <f>SUMIFS(CAPEX!$AA$4:$AA$1281,CAPEX!$G$4:$G$1281,'0-25year'!$A244,CAPEX!$I$4:$I$1281,'0-25year'!G$1,CAPEX!$V$4:$V$1281,'0-25year'!B244)</f>
        <v>0</v>
      </c>
      <c r="H244" s="128">
        <f t="shared" si="6"/>
        <v>0</v>
      </c>
    </row>
    <row r="245" spans="1:8" x14ac:dyDescent="0.25">
      <c r="A245" s="84" t="s">
        <v>228</v>
      </c>
      <c r="B245" s="124">
        <v>13</v>
      </c>
      <c r="C245" s="125">
        <f>SUMIFS(CAPEX!$AA$4:$AA$1281,CAPEX!$G$4:$G$1281,'0-25year'!$A245,CAPEX!$I$4:$I$1281,'0-25year'!C$1,CAPEX!$V$4:$V$1281,'0-25year'!B245)</f>
        <v>0</v>
      </c>
      <c r="D245" s="125">
        <f>SUMIFS(CAPEX!$AA$4:$AA$1281,CAPEX!$G$4:$G$1281,'0-25year'!$A245,CAPEX!$I$4:$I$1281,'0-25year'!D$1,CAPEX!$V$4:$V$1281,'0-25year'!B245)</f>
        <v>0</v>
      </c>
      <c r="E245" s="125">
        <f>SUMIFS(CAPEX!$AA$4:$AA$1281,CAPEX!$G$4:$G$1281,'0-25year'!$A245,CAPEX!$I$4:$I$1281,'0-25year'!E$1,CAPEX!$V$4:$V$1281,'0-25year'!B245)</f>
        <v>0</v>
      </c>
      <c r="F245" s="125">
        <f>SUMIFS(CAPEX!$AA$4:$AA$1281,CAPEX!$G$4:$G$1281,'0-25year'!$A245,CAPEX!$I$4:$I$1281,'0-25year'!F$1,CAPEX!$V$4:$V$1281,'0-25year'!B245)</f>
        <v>0</v>
      </c>
      <c r="G245" s="125">
        <f>SUMIFS(CAPEX!$AA$4:$AA$1281,CAPEX!$G$4:$G$1281,'0-25year'!$A245,CAPEX!$I$4:$I$1281,'0-25year'!G$1,CAPEX!$V$4:$V$1281,'0-25year'!B245)</f>
        <v>0</v>
      </c>
      <c r="H245" s="128">
        <f t="shared" si="6"/>
        <v>0</v>
      </c>
    </row>
    <row r="246" spans="1:8" x14ac:dyDescent="0.25">
      <c r="A246" s="84" t="s">
        <v>226</v>
      </c>
      <c r="B246" s="124">
        <v>13</v>
      </c>
      <c r="C246" s="125">
        <f>SUMIFS(CAPEX!$AA$4:$AA$1281,CAPEX!$G$4:$G$1281,'0-25year'!$A246,CAPEX!$I$4:$I$1281,'0-25year'!C$1,CAPEX!$V$4:$V$1281,'0-25year'!B246)</f>
        <v>0</v>
      </c>
      <c r="D246" s="125">
        <f>SUMIFS(CAPEX!$AA$4:$AA$1281,CAPEX!$G$4:$G$1281,'0-25year'!$A246,CAPEX!$I$4:$I$1281,'0-25year'!D$1,CAPEX!$V$4:$V$1281,'0-25year'!B246)</f>
        <v>0</v>
      </c>
      <c r="E246" s="125">
        <f>SUMIFS(CAPEX!$AA$4:$AA$1281,CAPEX!$G$4:$G$1281,'0-25year'!$A246,CAPEX!$I$4:$I$1281,'0-25year'!E$1,CAPEX!$V$4:$V$1281,'0-25year'!B246)</f>
        <v>0</v>
      </c>
      <c r="F246" s="125">
        <f>SUMIFS(CAPEX!$AA$4:$AA$1281,CAPEX!$G$4:$G$1281,'0-25year'!$A246,CAPEX!$I$4:$I$1281,'0-25year'!F$1,CAPEX!$V$4:$V$1281,'0-25year'!B246)</f>
        <v>0</v>
      </c>
      <c r="G246" s="125">
        <f>SUMIFS(CAPEX!$AA$4:$AA$1281,CAPEX!$G$4:$G$1281,'0-25year'!$A246,CAPEX!$I$4:$I$1281,'0-25year'!G$1,CAPEX!$V$4:$V$1281,'0-25year'!B246)</f>
        <v>0</v>
      </c>
      <c r="H246" s="128">
        <f t="shared" si="6"/>
        <v>0</v>
      </c>
    </row>
    <row r="247" spans="1:8" x14ac:dyDescent="0.25">
      <c r="A247" s="84" t="s">
        <v>256</v>
      </c>
      <c r="B247" s="124">
        <v>13</v>
      </c>
      <c r="C247" s="125">
        <f>SUMIFS(CAPEX!$AA$4:$AA$1281,CAPEX!$G$4:$G$1281,'0-25year'!$A247,CAPEX!$I$4:$I$1281,'0-25year'!C$1,CAPEX!$V$4:$V$1281,'0-25year'!B247)</f>
        <v>0</v>
      </c>
      <c r="D247" s="125">
        <f>SUMIFS(CAPEX!$AA$4:$AA$1281,CAPEX!$G$4:$G$1281,'0-25year'!$A247,CAPEX!$I$4:$I$1281,'0-25year'!D$1,CAPEX!$V$4:$V$1281,'0-25year'!B247)</f>
        <v>0</v>
      </c>
      <c r="E247" s="125">
        <f>SUMIFS(CAPEX!$AA$4:$AA$1281,CAPEX!$G$4:$G$1281,'0-25year'!$A247,CAPEX!$I$4:$I$1281,'0-25year'!E$1,CAPEX!$V$4:$V$1281,'0-25year'!B247)</f>
        <v>0</v>
      </c>
      <c r="F247" s="125">
        <f>SUMIFS(CAPEX!$AA$4:$AA$1281,CAPEX!$G$4:$G$1281,'0-25year'!$A247,CAPEX!$I$4:$I$1281,'0-25year'!F$1,CAPEX!$V$4:$V$1281,'0-25year'!B247)</f>
        <v>0</v>
      </c>
      <c r="G247" s="125">
        <f>SUMIFS(CAPEX!$AA$4:$AA$1281,CAPEX!$G$4:$G$1281,'0-25year'!$A247,CAPEX!$I$4:$I$1281,'0-25year'!G$1,CAPEX!$V$4:$V$1281,'0-25year'!B247)</f>
        <v>0</v>
      </c>
      <c r="H247" s="128">
        <f t="shared" si="6"/>
        <v>0</v>
      </c>
    </row>
    <row r="248" spans="1:8" x14ac:dyDescent="0.25">
      <c r="A248" s="84" t="s">
        <v>578</v>
      </c>
      <c r="B248" s="124">
        <v>13</v>
      </c>
      <c r="C248" s="125">
        <f>SUMIFS(CAPEX!$AA$4:$AA$1281,CAPEX!$G$4:$G$1281,'0-25year'!$A248,CAPEX!$I$4:$I$1281,'0-25year'!C$1,CAPEX!$V$4:$V$1281,'0-25year'!B248)</f>
        <v>0</v>
      </c>
      <c r="D248" s="125">
        <f>SUMIFS(CAPEX!$AA$4:$AA$1281,CAPEX!$G$4:$G$1281,'0-25year'!$A248,CAPEX!$I$4:$I$1281,'0-25year'!D$1,CAPEX!$V$4:$V$1281,'0-25year'!B248)</f>
        <v>0</v>
      </c>
      <c r="E248" s="125">
        <f>SUMIFS(CAPEX!$AA$4:$AA$1281,CAPEX!$G$4:$G$1281,'0-25year'!$A248,CAPEX!$I$4:$I$1281,'0-25year'!E$1,CAPEX!$V$4:$V$1281,'0-25year'!B248)</f>
        <v>0</v>
      </c>
      <c r="F248" s="125">
        <f>SUMIFS(CAPEX!$AA$4:$AA$1281,CAPEX!$G$4:$G$1281,'0-25year'!$A248,CAPEX!$I$4:$I$1281,'0-25year'!F$1,CAPEX!$V$4:$V$1281,'0-25year'!B248)</f>
        <v>0</v>
      </c>
      <c r="G248" s="125">
        <f>SUMIFS(CAPEX!$AA$4:$AA$1281,CAPEX!$G$4:$G$1281,'0-25year'!$A248,CAPEX!$I$4:$I$1281,'0-25year'!G$1,CAPEX!$V$4:$V$1281,'0-25year'!B248)</f>
        <v>0</v>
      </c>
      <c r="H248" s="128">
        <f t="shared" si="6"/>
        <v>0</v>
      </c>
    </row>
    <row r="249" spans="1:8" x14ac:dyDescent="0.25">
      <c r="A249" s="84" t="s">
        <v>403</v>
      </c>
      <c r="B249" s="124">
        <v>13</v>
      </c>
      <c r="C249" s="125">
        <f>SUMIFS(CAPEX!$AA$4:$AA$1281,CAPEX!$G$4:$G$1281,'0-25year'!$A249,CAPEX!$I$4:$I$1281,'0-25year'!C$1,CAPEX!$V$4:$V$1281,'0-25year'!B249)</f>
        <v>0</v>
      </c>
      <c r="D249" s="125">
        <f>SUMIFS(CAPEX!$AA$4:$AA$1281,CAPEX!$G$4:$G$1281,'0-25year'!$A249,CAPEX!$I$4:$I$1281,'0-25year'!D$1,CAPEX!$V$4:$V$1281,'0-25year'!B249)</f>
        <v>0</v>
      </c>
      <c r="E249" s="125">
        <f>SUMIFS(CAPEX!$AA$4:$AA$1281,CAPEX!$G$4:$G$1281,'0-25year'!$A249,CAPEX!$I$4:$I$1281,'0-25year'!E$1,CAPEX!$V$4:$V$1281,'0-25year'!B249)</f>
        <v>0</v>
      </c>
      <c r="F249" s="125">
        <f>SUMIFS(CAPEX!$AA$4:$AA$1281,CAPEX!$G$4:$G$1281,'0-25year'!$A249,CAPEX!$I$4:$I$1281,'0-25year'!F$1,CAPEX!$V$4:$V$1281,'0-25year'!B249)</f>
        <v>0</v>
      </c>
      <c r="G249" s="125">
        <f>SUMIFS(CAPEX!$AA$4:$AA$1281,CAPEX!$G$4:$G$1281,'0-25year'!$A249,CAPEX!$I$4:$I$1281,'0-25year'!G$1,CAPEX!$V$4:$V$1281,'0-25year'!B249)</f>
        <v>0</v>
      </c>
      <c r="H249" s="128">
        <f t="shared" si="6"/>
        <v>0</v>
      </c>
    </row>
    <row r="250" spans="1:8" x14ac:dyDescent="0.25">
      <c r="A250" s="84" t="s">
        <v>364</v>
      </c>
      <c r="B250" s="124">
        <v>13</v>
      </c>
      <c r="C250" s="125">
        <f>SUMIFS(CAPEX!$AA$4:$AA$1281,CAPEX!$G$4:$G$1281,'0-25year'!$A250,CAPEX!$I$4:$I$1281,'0-25year'!C$1,CAPEX!$V$4:$V$1281,'0-25year'!B250)</f>
        <v>0</v>
      </c>
      <c r="D250" s="125">
        <f>SUMIFS(CAPEX!$AA$4:$AA$1281,CAPEX!$G$4:$G$1281,'0-25year'!$A250,CAPEX!$I$4:$I$1281,'0-25year'!D$1,CAPEX!$V$4:$V$1281,'0-25year'!B250)</f>
        <v>0</v>
      </c>
      <c r="E250" s="125">
        <f>SUMIFS(CAPEX!$AA$4:$AA$1281,CAPEX!$G$4:$G$1281,'0-25year'!$A250,CAPEX!$I$4:$I$1281,'0-25year'!E$1,CAPEX!$V$4:$V$1281,'0-25year'!B250)</f>
        <v>0</v>
      </c>
      <c r="F250" s="125">
        <f>SUMIFS(CAPEX!$AA$4:$AA$1281,CAPEX!$G$4:$G$1281,'0-25year'!$A250,CAPEX!$I$4:$I$1281,'0-25year'!F$1,CAPEX!$V$4:$V$1281,'0-25year'!B250)</f>
        <v>0</v>
      </c>
      <c r="G250" s="125">
        <f>SUMIFS(CAPEX!$AA$4:$AA$1281,CAPEX!$G$4:$G$1281,'0-25year'!$A250,CAPEX!$I$4:$I$1281,'0-25year'!G$1,CAPEX!$V$4:$V$1281,'0-25year'!B250)</f>
        <v>0</v>
      </c>
      <c r="H250" s="128">
        <f t="shared" si="6"/>
        <v>0</v>
      </c>
    </row>
    <row r="251" spans="1:8" x14ac:dyDescent="0.25">
      <c r="A251" s="84" t="s">
        <v>239</v>
      </c>
      <c r="B251" s="124">
        <v>13</v>
      </c>
      <c r="C251" s="125">
        <f>SUMIFS(CAPEX!$AA$4:$AA$1281,CAPEX!$G$4:$G$1281,'0-25year'!$A251,CAPEX!$I$4:$I$1281,'0-25year'!C$1,CAPEX!$V$4:$V$1281,'0-25year'!B251)</f>
        <v>0</v>
      </c>
      <c r="D251" s="125">
        <f>SUMIFS(CAPEX!$AA$4:$AA$1281,CAPEX!$G$4:$G$1281,'0-25year'!$A251,CAPEX!$I$4:$I$1281,'0-25year'!D$1,CAPEX!$V$4:$V$1281,'0-25year'!B251)</f>
        <v>0</v>
      </c>
      <c r="E251" s="125">
        <f>SUMIFS(CAPEX!$AA$4:$AA$1281,CAPEX!$G$4:$G$1281,'0-25year'!$A251,CAPEX!$I$4:$I$1281,'0-25year'!E$1,CAPEX!$V$4:$V$1281,'0-25year'!B251)</f>
        <v>0</v>
      </c>
      <c r="F251" s="125">
        <f>SUMIFS(CAPEX!$AA$4:$AA$1281,CAPEX!$G$4:$G$1281,'0-25year'!$A251,CAPEX!$I$4:$I$1281,'0-25year'!F$1,CAPEX!$V$4:$V$1281,'0-25year'!B251)</f>
        <v>0</v>
      </c>
      <c r="G251" s="125">
        <f>SUMIFS(CAPEX!$AA$4:$AA$1281,CAPEX!$G$4:$G$1281,'0-25year'!$A251,CAPEX!$I$4:$I$1281,'0-25year'!G$1,CAPEX!$V$4:$V$1281,'0-25year'!B251)</f>
        <v>0</v>
      </c>
      <c r="H251" s="128">
        <f t="shared" si="6"/>
        <v>0</v>
      </c>
    </row>
    <row r="252" spans="1:8" x14ac:dyDescent="0.25">
      <c r="A252" s="84" t="s">
        <v>243</v>
      </c>
      <c r="B252" s="124">
        <v>13</v>
      </c>
      <c r="C252" s="125">
        <f>SUMIFS(CAPEX!$AA$4:$AA$1281,CAPEX!$G$4:$G$1281,'0-25year'!$A252,CAPEX!$I$4:$I$1281,'0-25year'!C$1,CAPEX!$V$4:$V$1281,'0-25year'!B252)</f>
        <v>0</v>
      </c>
      <c r="D252" s="125">
        <f>SUMIFS(CAPEX!$AA$4:$AA$1281,CAPEX!$G$4:$G$1281,'0-25year'!$A252,CAPEX!$I$4:$I$1281,'0-25year'!D$1,CAPEX!$V$4:$V$1281,'0-25year'!B252)</f>
        <v>0</v>
      </c>
      <c r="E252" s="125">
        <f>SUMIFS(CAPEX!$AA$4:$AA$1281,CAPEX!$G$4:$G$1281,'0-25year'!$A252,CAPEX!$I$4:$I$1281,'0-25year'!E$1,CAPEX!$V$4:$V$1281,'0-25year'!B252)</f>
        <v>0</v>
      </c>
      <c r="F252" s="125">
        <f>SUMIFS(CAPEX!$AA$4:$AA$1281,CAPEX!$G$4:$G$1281,'0-25year'!$A252,CAPEX!$I$4:$I$1281,'0-25year'!F$1,CAPEX!$V$4:$V$1281,'0-25year'!B252)</f>
        <v>0</v>
      </c>
      <c r="G252" s="125">
        <f>SUMIFS(CAPEX!$AA$4:$AA$1281,CAPEX!$G$4:$G$1281,'0-25year'!$A252,CAPEX!$I$4:$I$1281,'0-25year'!G$1,CAPEX!$V$4:$V$1281,'0-25year'!B252)</f>
        <v>0</v>
      </c>
      <c r="H252" s="128">
        <f t="shared" si="6"/>
        <v>0</v>
      </c>
    </row>
    <row r="253" spans="1:8" x14ac:dyDescent="0.25">
      <c r="A253" s="127" t="s">
        <v>246</v>
      </c>
      <c r="B253" s="124">
        <v>13</v>
      </c>
      <c r="C253" s="125">
        <f>SUMIFS(CAPEX!$AA$4:$AA$1281,CAPEX!$G$4:$G$1281,'0-25year'!$A253,CAPEX!$I$4:$I$1281,'0-25year'!C$1,CAPEX!$V$4:$V$1281,'0-25year'!B253)</f>
        <v>0</v>
      </c>
      <c r="D253" s="125">
        <f>SUMIFS(CAPEX!$AA$4:$AA$1281,CAPEX!$G$4:$G$1281,'0-25year'!$A253,CAPEX!$I$4:$I$1281,'0-25year'!D$1,CAPEX!$V$4:$V$1281,'0-25year'!B253)</f>
        <v>0</v>
      </c>
      <c r="E253" s="125">
        <f>SUMIFS(CAPEX!$AA$4:$AA$1281,CAPEX!$G$4:$G$1281,'0-25year'!$A253,CAPEX!$I$4:$I$1281,'0-25year'!E$1,CAPEX!$V$4:$V$1281,'0-25year'!B253)</f>
        <v>0</v>
      </c>
      <c r="F253" s="125">
        <f>SUMIFS(CAPEX!$AA$4:$AA$1281,CAPEX!$G$4:$G$1281,'0-25year'!$A253,CAPEX!$I$4:$I$1281,'0-25year'!F$1,CAPEX!$V$4:$V$1281,'0-25year'!B253)</f>
        <v>0</v>
      </c>
      <c r="G253" s="125">
        <f>SUMIFS(CAPEX!$AA$4:$AA$1281,CAPEX!$G$4:$G$1281,'0-25year'!$A253,CAPEX!$I$4:$I$1281,'0-25year'!G$1,CAPEX!$V$4:$V$1281,'0-25year'!B253)</f>
        <v>0</v>
      </c>
      <c r="H253" s="128">
        <f t="shared" si="6"/>
        <v>0</v>
      </c>
    </row>
    <row r="254" spans="1:8" x14ac:dyDescent="0.25">
      <c r="A254" s="124" t="s">
        <v>281</v>
      </c>
      <c r="B254" s="124">
        <v>14</v>
      </c>
      <c r="C254" s="125">
        <f>SUMIFS(CAPEX!$AA$4:$AA$1281,CAPEX!$G$4:$G$1281,'0-25year'!$A254,CAPEX!$I$4:$I$1281,'0-25year'!C$1,CAPEX!$V$4:$V$1281,'0-25year'!B254)</f>
        <v>0</v>
      </c>
      <c r="D254" s="125">
        <f>SUMIFS(CAPEX!$AA$4:$AA$1281,CAPEX!$G$4:$G$1281,'0-25year'!$A254,CAPEX!$I$4:$I$1281,'0-25year'!D$1,CAPEX!$V$4:$V$1281,'0-25year'!B254)</f>
        <v>0</v>
      </c>
      <c r="E254" s="125">
        <f>SUMIFS(CAPEX!$AA$4:$AA$1281,CAPEX!$G$4:$G$1281,'0-25year'!$A254,CAPEX!$I$4:$I$1281,'0-25year'!E$1,CAPEX!$V$4:$V$1281,'0-25year'!B254)</f>
        <v>0</v>
      </c>
      <c r="F254" s="125">
        <f>SUMIFS(CAPEX!$AA$4:$AA$1281,CAPEX!$G$4:$G$1281,'0-25year'!$A254,CAPEX!$I$4:$I$1281,'0-25year'!F$1,CAPEX!$V$4:$V$1281,'0-25year'!B254)</f>
        <v>0</v>
      </c>
      <c r="G254" s="125">
        <f>SUMIFS(CAPEX!$AA$4:$AA$1281,CAPEX!$G$4:$G$1281,'0-25year'!$A254,CAPEX!$I$4:$I$1281,'0-25year'!G$1,CAPEX!$V$4:$V$1281,'0-25year'!B254)</f>
        <v>0</v>
      </c>
      <c r="H254" s="128">
        <f t="shared" si="6"/>
        <v>0</v>
      </c>
    </row>
    <row r="255" spans="1:8" x14ac:dyDescent="0.25">
      <c r="A255" s="84" t="s">
        <v>488</v>
      </c>
      <c r="B255" s="124">
        <v>14</v>
      </c>
      <c r="C255" s="125">
        <f>SUMIFS(CAPEX!$AA$4:$AA$1281,CAPEX!$G$4:$G$1281,'0-25year'!$A255,CAPEX!$I$4:$I$1281,'0-25year'!C$1,CAPEX!$V$4:$V$1281,'0-25year'!B255)</f>
        <v>0</v>
      </c>
      <c r="D255" s="125">
        <f>SUMIFS(CAPEX!$AA$4:$AA$1281,CAPEX!$G$4:$G$1281,'0-25year'!$A255,CAPEX!$I$4:$I$1281,'0-25year'!D$1,CAPEX!$V$4:$V$1281,'0-25year'!B255)</f>
        <v>0</v>
      </c>
      <c r="E255" s="125">
        <f>SUMIFS(CAPEX!$AA$4:$AA$1281,CAPEX!$G$4:$G$1281,'0-25year'!$A255,CAPEX!$I$4:$I$1281,'0-25year'!E$1,CAPEX!$V$4:$V$1281,'0-25year'!B255)</f>
        <v>0</v>
      </c>
      <c r="F255" s="125">
        <f>SUMIFS(CAPEX!$AA$4:$AA$1281,CAPEX!$G$4:$G$1281,'0-25year'!$A255,CAPEX!$I$4:$I$1281,'0-25year'!F$1,CAPEX!$V$4:$V$1281,'0-25year'!B255)</f>
        <v>0</v>
      </c>
      <c r="G255" s="125">
        <f>SUMIFS(CAPEX!$AA$4:$AA$1281,CAPEX!$G$4:$G$1281,'0-25year'!$A255,CAPEX!$I$4:$I$1281,'0-25year'!G$1,CAPEX!$V$4:$V$1281,'0-25year'!B255)</f>
        <v>0</v>
      </c>
      <c r="H255" s="128">
        <f t="shared" si="6"/>
        <v>0</v>
      </c>
    </row>
    <row r="256" spans="1:8" x14ac:dyDescent="0.25">
      <c r="A256" s="84" t="s">
        <v>217</v>
      </c>
      <c r="B256" s="124">
        <v>14</v>
      </c>
      <c r="C256" s="125">
        <f>SUMIFS(CAPEX!$AA$4:$AA$1281,CAPEX!$G$4:$G$1281,'0-25year'!$A256,CAPEX!$I$4:$I$1281,'0-25year'!C$1,CAPEX!$V$4:$V$1281,'0-25year'!B256)</f>
        <v>0</v>
      </c>
      <c r="D256" s="125">
        <f>SUMIFS(CAPEX!$AA$4:$AA$1281,CAPEX!$G$4:$G$1281,'0-25year'!$A256,CAPEX!$I$4:$I$1281,'0-25year'!D$1,CAPEX!$V$4:$V$1281,'0-25year'!B256)</f>
        <v>0</v>
      </c>
      <c r="E256" s="125">
        <f>SUMIFS(CAPEX!$AA$4:$AA$1281,CAPEX!$G$4:$G$1281,'0-25year'!$A256,CAPEX!$I$4:$I$1281,'0-25year'!E$1,CAPEX!$V$4:$V$1281,'0-25year'!B256)</f>
        <v>7420</v>
      </c>
      <c r="F256" s="125">
        <f>SUMIFS(CAPEX!$AA$4:$AA$1281,CAPEX!$G$4:$G$1281,'0-25year'!$A256,CAPEX!$I$4:$I$1281,'0-25year'!F$1,CAPEX!$V$4:$V$1281,'0-25year'!B256)</f>
        <v>0</v>
      </c>
      <c r="G256" s="125">
        <f>SUMIFS(CAPEX!$AA$4:$AA$1281,CAPEX!$G$4:$G$1281,'0-25year'!$A256,CAPEX!$I$4:$I$1281,'0-25year'!G$1,CAPEX!$V$4:$V$1281,'0-25year'!B256)</f>
        <v>0</v>
      </c>
      <c r="H256" s="128">
        <f t="shared" si="6"/>
        <v>7420</v>
      </c>
    </row>
    <row r="257" spans="1:8" x14ac:dyDescent="0.25">
      <c r="A257" s="84" t="s">
        <v>469</v>
      </c>
      <c r="B257" s="124">
        <v>14</v>
      </c>
      <c r="C257" s="125">
        <f>SUMIFS(CAPEX!$AA$4:$AA$1281,CAPEX!$G$4:$G$1281,'0-25year'!$A257,CAPEX!$I$4:$I$1281,'0-25year'!C$1,CAPEX!$V$4:$V$1281,'0-25year'!B257)</f>
        <v>0</v>
      </c>
      <c r="D257" s="125">
        <f>SUMIFS(CAPEX!$AA$4:$AA$1281,CAPEX!$G$4:$G$1281,'0-25year'!$A257,CAPEX!$I$4:$I$1281,'0-25year'!D$1,CAPEX!$V$4:$V$1281,'0-25year'!B257)</f>
        <v>0</v>
      </c>
      <c r="E257" s="125">
        <f>SUMIFS(CAPEX!$AA$4:$AA$1281,CAPEX!$G$4:$G$1281,'0-25year'!$A257,CAPEX!$I$4:$I$1281,'0-25year'!E$1,CAPEX!$V$4:$V$1281,'0-25year'!B257)</f>
        <v>0</v>
      </c>
      <c r="F257" s="125">
        <f>SUMIFS(CAPEX!$AA$4:$AA$1281,CAPEX!$G$4:$G$1281,'0-25year'!$A257,CAPEX!$I$4:$I$1281,'0-25year'!F$1,CAPEX!$V$4:$V$1281,'0-25year'!B257)</f>
        <v>0</v>
      </c>
      <c r="G257" s="125">
        <f>SUMIFS(CAPEX!$AA$4:$AA$1281,CAPEX!$G$4:$G$1281,'0-25year'!$A257,CAPEX!$I$4:$I$1281,'0-25year'!G$1,CAPEX!$V$4:$V$1281,'0-25year'!B257)</f>
        <v>0</v>
      </c>
      <c r="H257" s="128">
        <f t="shared" si="6"/>
        <v>0</v>
      </c>
    </row>
    <row r="258" spans="1:8" x14ac:dyDescent="0.25">
      <c r="A258" s="84" t="s">
        <v>265</v>
      </c>
      <c r="B258" s="124">
        <v>14</v>
      </c>
      <c r="C258" s="125">
        <f>SUMIFS(CAPEX!$AA$4:$AA$1281,CAPEX!$G$4:$G$1281,'0-25year'!$A258,CAPEX!$I$4:$I$1281,'0-25year'!C$1,CAPEX!$V$4:$V$1281,'0-25year'!B258)</f>
        <v>0</v>
      </c>
      <c r="D258" s="125">
        <f>SUMIFS(CAPEX!$AA$4:$AA$1281,CAPEX!$G$4:$G$1281,'0-25year'!$A258,CAPEX!$I$4:$I$1281,'0-25year'!D$1,CAPEX!$V$4:$V$1281,'0-25year'!B258)</f>
        <v>0</v>
      </c>
      <c r="E258" s="125">
        <f>SUMIFS(CAPEX!$AA$4:$AA$1281,CAPEX!$G$4:$G$1281,'0-25year'!$A258,CAPEX!$I$4:$I$1281,'0-25year'!E$1,CAPEX!$V$4:$V$1281,'0-25year'!B258)</f>
        <v>0</v>
      </c>
      <c r="F258" s="125">
        <f>SUMIFS(CAPEX!$AA$4:$AA$1281,CAPEX!$G$4:$G$1281,'0-25year'!$A258,CAPEX!$I$4:$I$1281,'0-25year'!F$1,CAPEX!$V$4:$V$1281,'0-25year'!B258)</f>
        <v>0</v>
      </c>
      <c r="G258" s="125">
        <f>SUMIFS(CAPEX!$AA$4:$AA$1281,CAPEX!$G$4:$G$1281,'0-25year'!$A258,CAPEX!$I$4:$I$1281,'0-25year'!G$1,CAPEX!$V$4:$V$1281,'0-25year'!B258)</f>
        <v>0</v>
      </c>
      <c r="H258" s="128">
        <f t="shared" si="6"/>
        <v>0</v>
      </c>
    </row>
    <row r="259" spans="1:8" x14ac:dyDescent="0.25">
      <c r="A259" s="84" t="s">
        <v>211</v>
      </c>
      <c r="B259" s="124">
        <v>14</v>
      </c>
      <c r="C259" s="125">
        <f>SUMIFS(CAPEX!$AA$4:$AA$1281,CAPEX!$G$4:$G$1281,'0-25year'!$A259,CAPEX!$I$4:$I$1281,'0-25year'!C$1,CAPEX!$V$4:$V$1281,'0-25year'!B259)</f>
        <v>0</v>
      </c>
      <c r="D259" s="125">
        <f>SUMIFS(CAPEX!$AA$4:$AA$1281,CAPEX!$G$4:$G$1281,'0-25year'!$A259,CAPEX!$I$4:$I$1281,'0-25year'!D$1,CAPEX!$V$4:$V$1281,'0-25year'!B259)</f>
        <v>0</v>
      </c>
      <c r="E259" s="125">
        <f>SUMIFS(CAPEX!$AA$4:$AA$1281,CAPEX!$G$4:$G$1281,'0-25year'!$A259,CAPEX!$I$4:$I$1281,'0-25year'!E$1,CAPEX!$V$4:$V$1281,'0-25year'!B259)</f>
        <v>0</v>
      </c>
      <c r="F259" s="125">
        <f>SUMIFS(CAPEX!$AA$4:$AA$1281,CAPEX!$G$4:$G$1281,'0-25year'!$A259,CAPEX!$I$4:$I$1281,'0-25year'!F$1,CAPEX!$V$4:$V$1281,'0-25year'!B259)</f>
        <v>0</v>
      </c>
      <c r="G259" s="125">
        <f>SUMIFS(CAPEX!$AA$4:$AA$1281,CAPEX!$G$4:$G$1281,'0-25year'!$A259,CAPEX!$I$4:$I$1281,'0-25year'!G$1,CAPEX!$V$4:$V$1281,'0-25year'!B259)</f>
        <v>0</v>
      </c>
      <c r="H259" s="128">
        <f t="shared" si="6"/>
        <v>0</v>
      </c>
    </row>
    <row r="260" spans="1:8" x14ac:dyDescent="0.25">
      <c r="A260" s="84" t="s">
        <v>195</v>
      </c>
      <c r="B260" s="124">
        <v>14</v>
      </c>
      <c r="C260" s="125">
        <f>SUMIFS(CAPEX!$AA$4:$AA$1281,CAPEX!$G$4:$G$1281,'0-25year'!$A260,CAPEX!$I$4:$I$1281,'0-25year'!C$1,CAPEX!$V$4:$V$1281,'0-25year'!B260)</f>
        <v>0</v>
      </c>
      <c r="D260" s="125">
        <f>SUMIFS(CAPEX!$AA$4:$AA$1281,CAPEX!$G$4:$G$1281,'0-25year'!$A260,CAPEX!$I$4:$I$1281,'0-25year'!D$1,CAPEX!$V$4:$V$1281,'0-25year'!B260)</f>
        <v>0</v>
      </c>
      <c r="E260" s="125">
        <f>SUMIFS(CAPEX!$AA$4:$AA$1281,CAPEX!$G$4:$G$1281,'0-25year'!$A260,CAPEX!$I$4:$I$1281,'0-25year'!E$1,CAPEX!$V$4:$V$1281,'0-25year'!B260)</f>
        <v>0</v>
      </c>
      <c r="F260" s="125">
        <f>SUMIFS(CAPEX!$AA$4:$AA$1281,CAPEX!$G$4:$G$1281,'0-25year'!$A260,CAPEX!$I$4:$I$1281,'0-25year'!F$1,CAPEX!$V$4:$V$1281,'0-25year'!B260)</f>
        <v>0</v>
      </c>
      <c r="G260" s="125">
        <f>SUMIFS(CAPEX!$AA$4:$AA$1281,CAPEX!$G$4:$G$1281,'0-25year'!$A260,CAPEX!$I$4:$I$1281,'0-25year'!G$1,CAPEX!$V$4:$V$1281,'0-25year'!B260)</f>
        <v>0</v>
      </c>
      <c r="H260" s="128">
        <f t="shared" si="6"/>
        <v>0</v>
      </c>
    </row>
    <row r="261" spans="1:8" x14ac:dyDescent="0.25">
      <c r="A261" s="84" t="s">
        <v>313</v>
      </c>
      <c r="B261" s="124">
        <v>14</v>
      </c>
      <c r="C261" s="125">
        <f>SUMIFS(CAPEX!$AA$4:$AA$1281,CAPEX!$G$4:$G$1281,'0-25year'!$A261,CAPEX!$I$4:$I$1281,'0-25year'!C$1,CAPEX!$V$4:$V$1281,'0-25year'!B261)</f>
        <v>0</v>
      </c>
      <c r="D261" s="125">
        <f>SUMIFS(CAPEX!$AA$4:$AA$1281,CAPEX!$G$4:$G$1281,'0-25year'!$A261,CAPEX!$I$4:$I$1281,'0-25year'!D$1,CAPEX!$V$4:$V$1281,'0-25year'!B261)</f>
        <v>0</v>
      </c>
      <c r="E261" s="125">
        <f>SUMIFS(CAPEX!$AA$4:$AA$1281,CAPEX!$G$4:$G$1281,'0-25year'!$A261,CAPEX!$I$4:$I$1281,'0-25year'!E$1,CAPEX!$V$4:$V$1281,'0-25year'!B261)</f>
        <v>0</v>
      </c>
      <c r="F261" s="125">
        <f>SUMIFS(CAPEX!$AA$4:$AA$1281,CAPEX!$G$4:$G$1281,'0-25year'!$A261,CAPEX!$I$4:$I$1281,'0-25year'!F$1,CAPEX!$V$4:$V$1281,'0-25year'!B261)</f>
        <v>0</v>
      </c>
      <c r="G261" s="125">
        <f>SUMIFS(CAPEX!$AA$4:$AA$1281,CAPEX!$G$4:$G$1281,'0-25year'!$A261,CAPEX!$I$4:$I$1281,'0-25year'!G$1,CAPEX!$V$4:$V$1281,'0-25year'!B261)</f>
        <v>0</v>
      </c>
      <c r="H261" s="128">
        <f t="shared" si="6"/>
        <v>0</v>
      </c>
    </row>
    <row r="262" spans="1:8" x14ac:dyDescent="0.25">
      <c r="A262" s="84" t="s">
        <v>697</v>
      </c>
      <c r="B262" s="124">
        <v>14</v>
      </c>
      <c r="C262" s="125">
        <f>SUMIFS(CAPEX!$AA$4:$AA$1281,CAPEX!$G$4:$G$1281,'0-25year'!$A262,CAPEX!$I$4:$I$1281,'0-25year'!C$1,CAPEX!$V$4:$V$1281,'0-25year'!B262)</f>
        <v>0</v>
      </c>
      <c r="D262" s="125">
        <f>SUMIFS(CAPEX!$AA$4:$AA$1281,CAPEX!$G$4:$G$1281,'0-25year'!$A262,CAPEX!$I$4:$I$1281,'0-25year'!D$1,CAPEX!$V$4:$V$1281,'0-25year'!B262)</f>
        <v>0</v>
      </c>
      <c r="E262" s="125">
        <f>SUMIFS(CAPEX!$AA$4:$AA$1281,CAPEX!$G$4:$G$1281,'0-25year'!$A262,CAPEX!$I$4:$I$1281,'0-25year'!E$1,CAPEX!$V$4:$V$1281,'0-25year'!B262)</f>
        <v>0</v>
      </c>
      <c r="F262" s="125">
        <f>SUMIFS(CAPEX!$AA$4:$AA$1281,CAPEX!$G$4:$G$1281,'0-25year'!$A262,CAPEX!$I$4:$I$1281,'0-25year'!F$1,CAPEX!$V$4:$V$1281,'0-25year'!B262)</f>
        <v>0</v>
      </c>
      <c r="G262" s="125">
        <f>SUMIFS(CAPEX!$AA$4:$AA$1281,CAPEX!$G$4:$G$1281,'0-25year'!$A262,CAPEX!$I$4:$I$1281,'0-25year'!G$1,CAPEX!$V$4:$V$1281,'0-25year'!B262)</f>
        <v>0</v>
      </c>
      <c r="H262" s="128">
        <f t="shared" si="6"/>
        <v>0</v>
      </c>
    </row>
    <row r="263" spans="1:8" x14ac:dyDescent="0.25">
      <c r="A263" s="84" t="s">
        <v>228</v>
      </c>
      <c r="B263" s="124">
        <v>14</v>
      </c>
      <c r="C263" s="125">
        <f>SUMIFS(CAPEX!$AA$4:$AA$1281,CAPEX!$G$4:$G$1281,'0-25year'!$A263,CAPEX!$I$4:$I$1281,'0-25year'!C$1,CAPEX!$V$4:$V$1281,'0-25year'!B263)</f>
        <v>0</v>
      </c>
      <c r="D263" s="125">
        <f>SUMIFS(CAPEX!$AA$4:$AA$1281,CAPEX!$G$4:$G$1281,'0-25year'!$A263,CAPEX!$I$4:$I$1281,'0-25year'!D$1,CAPEX!$V$4:$V$1281,'0-25year'!B263)</f>
        <v>0</v>
      </c>
      <c r="E263" s="125">
        <f>SUMIFS(CAPEX!$AA$4:$AA$1281,CAPEX!$G$4:$G$1281,'0-25year'!$A263,CAPEX!$I$4:$I$1281,'0-25year'!E$1,CAPEX!$V$4:$V$1281,'0-25year'!B263)</f>
        <v>0</v>
      </c>
      <c r="F263" s="125">
        <f>SUMIFS(CAPEX!$AA$4:$AA$1281,CAPEX!$G$4:$G$1281,'0-25year'!$A263,CAPEX!$I$4:$I$1281,'0-25year'!F$1,CAPEX!$V$4:$V$1281,'0-25year'!B263)</f>
        <v>0</v>
      </c>
      <c r="G263" s="125">
        <f>SUMIFS(CAPEX!$AA$4:$AA$1281,CAPEX!$G$4:$G$1281,'0-25year'!$A263,CAPEX!$I$4:$I$1281,'0-25year'!G$1,CAPEX!$V$4:$V$1281,'0-25year'!B263)</f>
        <v>0</v>
      </c>
      <c r="H263" s="128">
        <f t="shared" si="6"/>
        <v>0</v>
      </c>
    </row>
    <row r="264" spans="1:8" x14ac:dyDescent="0.25">
      <c r="A264" s="84" t="s">
        <v>226</v>
      </c>
      <c r="B264" s="124">
        <v>14</v>
      </c>
      <c r="C264" s="125">
        <f>SUMIFS(CAPEX!$AA$4:$AA$1281,CAPEX!$G$4:$G$1281,'0-25year'!$A264,CAPEX!$I$4:$I$1281,'0-25year'!C$1,CAPEX!$V$4:$V$1281,'0-25year'!B264)</f>
        <v>0</v>
      </c>
      <c r="D264" s="125">
        <f>SUMIFS(CAPEX!$AA$4:$AA$1281,CAPEX!$G$4:$G$1281,'0-25year'!$A264,CAPEX!$I$4:$I$1281,'0-25year'!D$1,CAPEX!$V$4:$V$1281,'0-25year'!B264)</f>
        <v>0</v>
      </c>
      <c r="E264" s="125">
        <f>SUMIFS(CAPEX!$AA$4:$AA$1281,CAPEX!$G$4:$G$1281,'0-25year'!$A264,CAPEX!$I$4:$I$1281,'0-25year'!E$1,CAPEX!$V$4:$V$1281,'0-25year'!B264)</f>
        <v>1488210</v>
      </c>
      <c r="F264" s="125">
        <f>SUMIFS(CAPEX!$AA$4:$AA$1281,CAPEX!$G$4:$G$1281,'0-25year'!$A264,CAPEX!$I$4:$I$1281,'0-25year'!F$1,CAPEX!$V$4:$V$1281,'0-25year'!B264)</f>
        <v>0</v>
      </c>
      <c r="G264" s="125">
        <f>SUMIFS(CAPEX!$AA$4:$AA$1281,CAPEX!$G$4:$G$1281,'0-25year'!$A264,CAPEX!$I$4:$I$1281,'0-25year'!G$1,CAPEX!$V$4:$V$1281,'0-25year'!B264)</f>
        <v>0</v>
      </c>
      <c r="H264" s="128">
        <f t="shared" si="6"/>
        <v>1488210</v>
      </c>
    </row>
    <row r="265" spans="1:8" x14ac:dyDescent="0.25">
      <c r="A265" s="84" t="s">
        <v>256</v>
      </c>
      <c r="B265" s="124">
        <v>14</v>
      </c>
      <c r="C265" s="125">
        <f>SUMIFS(CAPEX!$AA$4:$AA$1281,CAPEX!$G$4:$G$1281,'0-25year'!$A265,CAPEX!$I$4:$I$1281,'0-25year'!C$1,CAPEX!$V$4:$V$1281,'0-25year'!B265)</f>
        <v>0</v>
      </c>
      <c r="D265" s="125">
        <f>SUMIFS(CAPEX!$AA$4:$AA$1281,CAPEX!$G$4:$G$1281,'0-25year'!$A265,CAPEX!$I$4:$I$1281,'0-25year'!D$1,CAPEX!$V$4:$V$1281,'0-25year'!B265)</f>
        <v>0</v>
      </c>
      <c r="E265" s="125">
        <f>SUMIFS(CAPEX!$AA$4:$AA$1281,CAPEX!$G$4:$G$1281,'0-25year'!$A265,CAPEX!$I$4:$I$1281,'0-25year'!E$1,CAPEX!$V$4:$V$1281,'0-25year'!B265)</f>
        <v>0</v>
      </c>
      <c r="F265" s="125">
        <f>SUMIFS(CAPEX!$AA$4:$AA$1281,CAPEX!$G$4:$G$1281,'0-25year'!$A265,CAPEX!$I$4:$I$1281,'0-25year'!F$1,CAPEX!$V$4:$V$1281,'0-25year'!B265)</f>
        <v>0</v>
      </c>
      <c r="G265" s="125">
        <f>SUMIFS(CAPEX!$AA$4:$AA$1281,CAPEX!$G$4:$G$1281,'0-25year'!$A265,CAPEX!$I$4:$I$1281,'0-25year'!G$1,CAPEX!$V$4:$V$1281,'0-25year'!B265)</f>
        <v>0</v>
      </c>
      <c r="H265" s="128">
        <f t="shared" si="6"/>
        <v>0</v>
      </c>
    </row>
    <row r="266" spans="1:8" x14ac:dyDescent="0.25">
      <c r="A266" s="84" t="s">
        <v>578</v>
      </c>
      <c r="B266" s="124">
        <v>14</v>
      </c>
      <c r="C266" s="125">
        <f>SUMIFS(CAPEX!$AA$4:$AA$1281,CAPEX!$G$4:$G$1281,'0-25year'!$A266,CAPEX!$I$4:$I$1281,'0-25year'!C$1,CAPEX!$V$4:$V$1281,'0-25year'!B266)</f>
        <v>0</v>
      </c>
      <c r="D266" s="125">
        <f>SUMIFS(CAPEX!$AA$4:$AA$1281,CAPEX!$G$4:$G$1281,'0-25year'!$A266,CAPEX!$I$4:$I$1281,'0-25year'!D$1,CAPEX!$V$4:$V$1281,'0-25year'!B266)</f>
        <v>0</v>
      </c>
      <c r="E266" s="125">
        <f>SUMIFS(CAPEX!$AA$4:$AA$1281,CAPEX!$G$4:$G$1281,'0-25year'!$A266,CAPEX!$I$4:$I$1281,'0-25year'!E$1,CAPEX!$V$4:$V$1281,'0-25year'!B266)</f>
        <v>0</v>
      </c>
      <c r="F266" s="125">
        <f>SUMIFS(CAPEX!$AA$4:$AA$1281,CAPEX!$G$4:$G$1281,'0-25year'!$A266,CAPEX!$I$4:$I$1281,'0-25year'!F$1,CAPEX!$V$4:$V$1281,'0-25year'!B266)</f>
        <v>0</v>
      </c>
      <c r="G266" s="125">
        <f>SUMIFS(CAPEX!$AA$4:$AA$1281,CAPEX!$G$4:$G$1281,'0-25year'!$A266,CAPEX!$I$4:$I$1281,'0-25year'!G$1,CAPEX!$V$4:$V$1281,'0-25year'!B266)</f>
        <v>0</v>
      </c>
      <c r="H266" s="128">
        <f t="shared" si="6"/>
        <v>0</v>
      </c>
    </row>
    <row r="267" spans="1:8" x14ac:dyDescent="0.25">
      <c r="A267" s="84" t="s">
        <v>403</v>
      </c>
      <c r="B267" s="124">
        <v>14</v>
      </c>
      <c r="C267" s="125">
        <f>SUMIFS(CAPEX!$AA$4:$AA$1281,CAPEX!$G$4:$G$1281,'0-25year'!$A267,CAPEX!$I$4:$I$1281,'0-25year'!C$1,CAPEX!$V$4:$V$1281,'0-25year'!B267)</f>
        <v>0</v>
      </c>
      <c r="D267" s="125">
        <f>SUMIFS(CAPEX!$AA$4:$AA$1281,CAPEX!$G$4:$G$1281,'0-25year'!$A267,CAPEX!$I$4:$I$1281,'0-25year'!D$1,CAPEX!$V$4:$V$1281,'0-25year'!B267)</f>
        <v>0</v>
      </c>
      <c r="E267" s="125">
        <f>SUMIFS(CAPEX!$AA$4:$AA$1281,CAPEX!$G$4:$G$1281,'0-25year'!$A267,CAPEX!$I$4:$I$1281,'0-25year'!E$1,CAPEX!$V$4:$V$1281,'0-25year'!B267)</f>
        <v>0</v>
      </c>
      <c r="F267" s="125">
        <f>SUMIFS(CAPEX!$AA$4:$AA$1281,CAPEX!$G$4:$G$1281,'0-25year'!$A267,CAPEX!$I$4:$I$1281,'0-25year'!F$1,CAPEX!$V$4:$V$1281,'0-25year'!B267)</f>
        <v>0</v>
      </c>
      <c r="G267" s="125">
        <f>SUMIFS(CAPEX!$AA$4:$AA$1281,CAPEX!$G$4:$G$1281,'0-25year'!$A267,CAPEX!$I$4:$I$1281,'0-25year'!G$1,CAPEX!$V$4:$V$1281,'0-25year'!B267)</f>
        <v>0</v>
      </c>
      <c r="H267" s="128">
        <f t="shared" si="6"/>
        <v>0</v>
      </c>
    </row>
    <row r="268" spans="1:8" x14ac:dyDescent="0.25">
      <c r="A268" s="84" t="s">
        <v>364</v>
      </c>
      <c r="B268" s="124">
        <v>14</v>
      </c>
      <c r="C268" s="125">
        <f>SUMIFS(CAPEX!$AA$4:$AA$1281,CAPEX!$G$4:$G$1281,'0-25year'!$A268,CAPEX!$I$4:$I$1281,'0-25year'!C$1,CAPEX!$V$4:$V$1281,'0-25year'!B268)</f>
        <v>0</v>
      </c>
      <c r="D268" s="125">
        <f>SUMIFS(CAPEX!$AA$4:$AA$1281,CAPEX!$G$4:$G$1281,'0-25year'!$A268,CAPEX!$I$4:$I$1281,'0-25year'!D$1,CAPEX!$V$4:$V$1281,'0-25year'!B268)</f>
        <v>0</v>
      </c>
      <c r="E268" s="125">
        <f>SUMIFS(CAPEX!$AA$4:$AA$1281,CAPEX!$G$4:$G$1281,'0-25year'!$A268,CAPEX!$I$4:$I$1281,'0-25year'!E$1,CAPEX!$V$4:$V$1281,'0-25year'!B268)</f>
        <v>0</v>
      </c>
      <c r="F268" s="125">
        <f>SUMIFS(CAPEX!$AA$4:$AA$1281,CAPEX!$G$4:$G$1281,'0-25year'!$A268,CAPEX!$I$4:$I$1281,'0-25year'!F$1,CAPEX!$V$4:$V$1281,'0-25year'!B268)</f>
        <v>0</v>
      </c>
      <c r="G268" s="125">
        <f>SUMIFS(CAPEX!$AA$4:$AA$1281,CAPEX!$G$4:$G$1281,'0-25year'!$A268,CAPEX!$I$4:$I$1281,'0-25year'!G$1,CAPEX!$V$4:$V$1281,'0-25year'!B268)</f>
        <v>0</v>
      </c>
      <c r="H268" s="128">
        <f t="shared" si="6"/>
        <v>0</v>
      </c>
    </row>
    <row r="269" spans="1:8" x14ac:dyDescent="0.25">
      <c r="A269" s="84" t="s">
        <v>239</v>
      </c>
      <c r="B269" s="124">
        <v>14</v>
      </c>
      <c r="C269" s="125">
        <f>SUMIFS(CAPEX!$AA$4:$AA$1281,CAPEX!$G$4:$G$1281,'0-25year'!$A269,CAPEX!$I$4:$I$1281,'0-25year'!C$1,CAPEX!$V$4:$V$1281,'0-25year'!B269)</f>
        <v>0</v>
      </c>
      <c r="D269" s="125">
        <f>SUMIFS(CAPEX!$AA$4:$AA$1281,CAPEX!$G$4:$G$1281,'0-25year'!$A269,CAPEX!$I$4:$I$1281,'0-25year'!D$1,CAPEX!$V$4:$V$1281,'0-25year'!B269)</f>
        <v>0</v>
      </c>
      <c r="E269" s="125">
        <f>SUMIFS(CAPEX!$AA$4:$AA$1281,CAPEX!$G$4:$G$1281,'0-25year'!$A269,CAPEX!$I$4:$I$1281,'0-25year'!E$1,CAPEX!$V$4:$V$1281,'0-25year'!B269)</f>
        <v>0</v>
      </c>
      <c r="F269" s="125">
        <f>SUMIFS(CAPEX!$AA$4:$AA$1281,CAPEX!$G$4:$G$1281,'0-25year'!$A269,CAPEX!$I$4:$I$1281,'0-25year'!F$1,CAPEX!$V$4:$V$1281,'0-25year'!B269)</f>
        <v>0</v>
      </c>
      <c r="G269" s="125">
        <f>SUMIFS(CAPEX!$AA$4:$AA$1281,CAPEX!$G$4:$G$1281,'0-25year'!$A269,CAPEX!$I$4:$I$1281,'0-25year'!G$1,CAPEX!$V$4:$V$1281,'0-25year'!B269)</f>
        <v>0</v>
      </c>
      <c r="H269" s="128">
        <f t="shared" si="6"/>
        <v>0</v>
      </c>
    </row>
    <row r="270" spans="1:8" x14ac:dyDescent="0.25">
      <c r="A270" s="84" t="s">
        <v>243</v>
      </c>
      <c r="B270" s="124">
        <v>14</v>
      </c>
      <c r="C270" s="125">
        <f>SUMIFS(CAPEX!$AA$4:$AA$1281,CAPEX!$G$4:$G$1281,'0-25year'!$A270,CAPEX!$I$4:$I$1281,'0-25year'!C$1,CAPEX!$V$4:$V$1281,'0-25year'!B270)</f>
        <v>0</v>
      </c>
      <c r="D270" s="125">
        <f>SUMIFS(CAPEX!$AA$4:$AA$1281,CAPEX!$G$4:$G$1281,'0-25year'!$A270,CAPEX!$I$4:$I$1281,'0-25year'!D$1,CAPEX!$V$4:$V$1281,'0-25year'!B270)</f>
        <v>0</v>
      </c>
      <c r="E270" s="125">
        <f>SUMIFS(CAPEX!$AA$4:$AA$1281,CAPEX!$G$4:$G$1281,'0-25year'!$A270,CAPEX!$I$4:$I$1281,'0-25year'!E$1,CAPEX!$V$4:$V$1281,'0-25year'!B270)</f>
        <v>0</v>
      </c>
      <c r="F270" s="125">
        <f>SUMIFS(CAPEX!$AA$4:$AA$1281,CAPEX!$G$4:$G$1281,'0-25year'!$A270,CAPEX!$I$4:$I$1281,'0-25year'!F$1,CAPEX!$V$4:$V$1281,'0-25year'!B270)</f>
        <v>0</v>
      </c>
      <c r="G270" s="125">
        <f>SUMIFS(CAPEX!$AA$4:$AA$1281,CAPEX!$G$4:$G$1281,'0-25year'!$A270,CAPEX!$I$4:$I$1281,'0-25year'!G$1,CAPEX!$V$4:$V$1281,'0-25year'!B270)</f>
        <v>0</v>
      </c>
      <c r="H270" s="128">
        <f t="shared" si="6"/>
        <v>0</v>
      </c>
    </row>
    <row r="271" spans="1:8" x14ac:dyDescent="0.25">
      <c r="A271" s="127" t="s">
        <v>246</v>
      </c>
      <c r="B271" s="124">
        <v>14</v>
      </c>
      <c r="C271" s="125">
        <f>SUMIFS(CAPEX!$AA$4:$AA$1281,CAPEX!$G$4:$G$1281,'0-25year'!$A271,CAPEX!$I$4:$I$1281,'0-25year'!C$1,CAPEX!$V$4:$V$1281,'0-25year'!B271)</f>
        <v>0</v>
      </c>
      <c r="D271" s="125">
        <f>SUMIFS(CAPEX!$AA$4:$AA$1281,CAPEX!$G$4:$G$1281,'0-25year'!$A271,CAPEX!$I$4:$I$1281,'0-25year'!D$1,CAPEX!$V$4:$V$1281,'0-25year'!B271)</f>
        <v>0</v>
      </c>
      <c r="E271" s="125">
        <f>SUMIFS(CAPEX!$AA$4:$AA$1281,CAPEX!$G$4:$G$1281,'0-25year'!$A271,CAPEX!$I$4:$I$1281,'0-25year'!E$1,CAPEX!$V$4:$V$1281,'0-25year'!B271)</f>
        <v>0</v>
      </c>
      <c r="F271" s="125">
        <f>SUMIFS(CAPEX!$AA$4:$AA$1281,CAPEX!$G$4:$G$1281,'0-25year'!$A271,CAPEX!$I$4:$I$1281,'0-25year'!F$1,CAPEX!$V$4:$V$1281,'0-25year'!B271)</f>
        <v>0</v>
      </c>
      <c r="G271" s="125">
        <f>SUMIFS(CAPEX!$AA$4:$AA$1281,CAPEX!$G$4:$G$1281,'0-25year'!$A271,CAPEX!$I$4:$I$1281,'0-25year'!G$1,CAPEX!$V$4:$V$1281,'0-25year'!B271)</f>
        <v>0</v>
      </c>
      <c r="H271" s="128">
        <f t="shared" si="6"/>
        <v>0</v>
      </c>
    </row>
    <row r="272" spans="1:8" x14ac:dyDescent="0.25">
      <c r="A272" s="124" t="s">
        <v>281</v>
      </c>
      <c r="B272" s="124">
        <v>15</v>
      </c>
      <c r="C272" s="125">
        <f>SUMIFS(CAPEX!$AA$4:$AA$1281,CAPEX!$G$4:$G$1281,'0-25year'!$A272,CAPEX!$I$4:$I$1281,'0-25year'!C$1,CAPEX!$V$4:$V$1281,'0-25year'!B272)</f>
        <v>0</v>
      </c>
      <c r="D272" s="125">
        <f>SUMIFS(CAPEX!$AA$4:$AA$1281,CAPEX!$G$4:$G$1281,'0-25year'!$A272,CAPEX!$I$4:$I$1281,'0-25year'!D$1,CAPEX!$V$4:$V$1281,'0-25year'!B272)</f>
        <v>0</v>
      </c>
      <c r="E272" s="125">
        <f>SUMIFS(CAPEX!$AA$4:$AA$1281,CAPEX!$G$4:$G$1281,'0-25year'!$A272,CAPEX!$I$4:$I$1281,'0-25year'!E$1,CAPEX!$V$4:$V$1281,'0-25year'!B272)</f>
        <v>0</v>
      </c>
      <c r="F272" s="125">
        <f>SUMIFS(CAPEX!$AA$4:$AA$1281,CAPEX!$G$4:$G$1281,'0-25year'!$A272,CAPEX!$I$4:$I$1281,'0-25year'!F$1,CAPEX!$V$4:$V$1281,'0-25year'!B272)</f>
        <v>0</v>
      </c>
      <c r="G272" s="125">
        <f>SUMIFS(CAPEX!$AA$4:$AA$1281,CAPEX!$G$4:$G$1281,'0-25year'!$A272,CAPEX!$I$4:$I$1281,'0-25year'!G$1,CAPEX!$V$4:$V$1281,'0-25year'!B272)</f>
        <v>0</v>
      </c>
      <c r="H272" s="128">
        <f t="shared" si="6"/>
        <v>0</v>
      </c>
    </row>
    <row r="273" spans="1:8" x14ac:dyDescent="0.25">
      <c r="A273" s="84" t="s">
        <v>488</v>
      </c>
      <c r="B273" s="124">
        <v>15</v>
      </c>
      <c r="C273" s="125">
        <f>SUMIFS(CAPEX!$AA$4:$AA$1281,CAPEX!$G$4:$G$1281,'0-25year'!$A273,CAPEX!$I$4:$I$1281,'0-25year'!C$1,CAPEX!$V$4:$V$1281,'0-25year'!B273)</f>
        <v>0</v>
      </c>
      <c r="D273" s="125">
        <f>SUMIFS(CAPEX!$AA$4:$AA$1281,CAPEX!$G$4:$G$1281,'0-25year'!$A273,CAPEX!$I$4:$I$1281,'0-25year'!D$1,CAPEX!$V$4:$V$1281,'0-25year'!B273)</f>
        <v>0</v>
      </c>
      <c r="E273" s="125">
        <f>SUMIFS(CAPEX!$AA$4:$AA$1281,CAPEX!$G$4:$G$1281,'0-25year'!$A273,CAPEX!$I$4:$I$1281,'0-25year'!E$1,CAPEX!$V$4:$V$1281,'0-25year'!B273)</f>
        <v>0</v>
      </c>
      <c r="F273" s="125">
        <f>SUMIFS(CAPEX!$AA$4:$AA$1281,CAPEX!$G$4:$G$1281,'0-25year'!$A273,CAPEX!$I$4:$I$1281,'0-25year'!F$1,CAPEX!$V$4:$V$1281,'0-25year'!B273)</f>
        <v>0</v>
      </c>
      <c r="G273" s="125">
        <f>SUMIFS(CAPEX!$AA$4:$AA$1281,CAPEX!$G$4:$G$1281,'0-25year'!$A273,CAPEX!$I$4:$I$1281,'0-25year'!G$1,CAPEX!$V$4:$V$1281,'0-25year'!B273)</f>
        <v>0</v>
      </c>
      <c r="H273" s="128">
        <f t="shared" si="6"/>
        <v>0</v>
      </c>
    </row>
    <row r="274" spans="1:8" x14ac:dyDescent="0.25">
      <c r="A274" s="84" t="s">
        <v>217</v>
      </c>
      <c r="B274" s="124">
        <v>15</v>
      </c>
      <c r="C274" s="125">
        <f>SUMIFS(CAPEX!$AA$4:$AA$1281,CAPEX!$G$4:$G$1281,'0-25year'!$A274,CAPEX!$I$4:$I$1281,'0-25year'!C$1,CAPEX!$V$4:$V$1281,'0-25year'!B274)</f>
        <v>1985300</v>
      </c>
      <c r="D274" s="125">
        <f>SUMIFS(CAPEX!$AA$4:$AA$1281,CAPEX!$G$4:$G$1281,'0-25year'!$A274,CAPEX!$I$4:$I$1281,'0-25year'!D$1,CAPEX!$V$4:$V$1281,'0-25year'!B274)</f>
        <v>0</v>
      </c>
      <c r="E274" s="125">
        <f>SUMIFS(CAPEX!$AA$4:$AA$1281,CAPEX!$G$4:$G$1281,'0-25year'!$A274,CAPEX!$I$4:$I$1281,'0-25year'!E$1,CAPEX!$V$4:$V$1281,'0-25year'!B274)</f>
        <v>0</v>
      </c>
      <c r="F274" s="125">
        <f>SUMIFS(CAPEX!$AA$4:$AA$1281,CAPEX!$G$4:$G$1281,'0-25year'!$A274,CAPEX!$I$4:$I$1281,'0-25year'!F$1,CAPEX!$V$4:$V$1281,'0-25year'!B274)</f>
        <v>0</v>
      </c>
      <c r="G274" s="125">
        <f>SUMIFS(CAPEX!$AA$4:$AA$1281,CAPEX!$G$4:$G$1281,'0-25year'!$A274,CAPEX!$I$4:$I$1281,'0-25year'!G$1,CAPEX!$V$4:$V$1281,'0-25year'!B274)</f>
        <v>0</v>
      </c>
      <c r="H274" s="128">
        <f t="shared" si="6"/>
        <v>1985300</v>
      </c>
    </row>
    <row r="275" spans="1:8" x14ac:dyDescent="0.25">
      <c r="A275" s="84" t="s">
        <v>469</v>
      </c>
      <c r="B275" s="124">
        <v>15</v>
      </c>
      <c r="C275" s="125">
        <f>SUMIFS(CAPEX!$AA$4:$AA$1281,CAPEX!$G$4:$G$1281,'0-25year'!$A275,CAPEX!$I$4:$I$1281,'0-25year'!C$1,CAPEX!$V$4:$V$1281,'0-25year'!B275)</f>
        <v>0</v>
      </c>
      <c r="D275" s="125">
        <f>SUMIFS(CAPEX!$AA$4:$AA$1281,CAPEX!$G$4:$G$1281,'0-25year'!$A275,CAPEX!$I$4:$I$1281,'0-25year'!D$1,CAPEX!$V$4:$V$1281,'0-25year'!B275)</f>
        <v>0</v>
      </c>
      <c r="E275" s="125">
        <f>SUMIFS(CAPEX!$AA$4:$AA$1281,CAPEX!$G$4:$G$1281,'0-25year'!$A275,CAPEX!$I$4:$I$1281,'0-25year'!E$1,CAPEX!$V$4:$V$1281,'0-25year'!B275)</f>
        <v>0</v>
      </c>
      <c r="F275" s="125">
        <f>SUMIFS(CAPEX!$AA$4:$AA$1281,CAPEX!$G$4:$G$1281,'0-25year'!$A275,CAPEX!$I$4:$I$1281,'0-25year'!F$1,CAPEX!$V$4:$V$1281,'0-25year'!B275)</f>
        <v>0</v>
      </c>
      <c r="G275" s="125">
        <f>SUMIFS(CAPEX!$AA$4:$AA$1281,CAPEX!$G$4:$G$1281,'0-25year'!$A275,CAPEX!$I$4:$I$1281,'0-25year'!G$1,CAPEX!$V$4:$V$1281,'0-25year'!B275)</f>
        <v>0</v>
      </c>
      <c r="H275" s="128">
        <f t="shared" si="6"/>
        <v>0</v>
      </c>
    </row>
    <row r="276" spans="1:8" x14ac:dyDescent="0.25">
      <c r="A276" s="84" t="s">
        <v>265</v>
      </c>
      <c r="B276" s="124">
        <v>15</v>
      </c>
      <c r="C276" s="125">
        <f>SUMIFS(CAPEX!$AA$4:$AA$1281,CAPEX!$G$4:$G$1281,'0-25year'!$A276,CAPEX!$I$4:$I$1281,'0-25year'!C$1,CAPEX!$V$4:$V$1281,'0-25year'!B276)</f>
        <v>0</v>
      </c>
      <c r="D276" s="125">
        <f>SUMIFS(CAPEX!$AA$4:$AA$1281,CAPEX!$G$4:$G$1281,'0-25year'!$A276,CAPEX!$I$4:$I$1281,'0-25year'!D$1,CAPEX!$V$4:$V$1281,'0-25year'!B276)</f>
        <v>0</v>
      </c>
      <c r="E276" s="125">
        <f>SUMIFS(CAPEX!$AA$4:$AA$1281,CAPEX!$G$4:$G$1281,'0-25year'!$A276,CAPEX!$I$4:$I$1281,'0-25year'!E$1,CAPEX!$V$4:$V$1281,'0-25year'!B276)</f>
        <v>0</v>
      </c>
      <c r="F276" s="125">
        <f>SUMIFS(CAPEX!$AA$4:$AA$1281,CAPEX!$G$4:$G$1281,'0-25year'!$A276,CAPEX!$I$4:$I$1281,'0-25year'!F$1,CAPEX!$V$4:$V$1281,'0-25year'!B276)</f>
        <v>0</v>
      </c>
      <c r="G276" s="125">
        <f>SUMIFS(CAPEX!$AA$4:$AA$1281,CAPEX!$G$4:$G$1281,'0-25year'!$A276,CAPEX!$I$4:$I$1281,'0-25year'!G$1,CAPEX!$V$4:$V$1281,'0-25year'!B276)</f>
        <v>0</v>
      </c>
      <c r="H276" s="128">
        <f t="shared" si="6"/>
        <v>0</v>
      </c>
    </row>
    <row r="277" spans="1:8" x14ac:dyDescent="0.25">
      <c r="A277" s="84" t="s">
        <v>211</v>
      </c>
      <c r="B277" s="124">
        <v>15</v>
      </c>
      <c r="C277" s="125">
        <f>SUMIFS(CAPEX!$AA$4:$AA$1281,CAPEX!$G$4:$G$1281,'0-25year'!$A277,CAPEX!$I$4:$I$1281,'0-25year'!C$1,CAPEX!$V$4:$V$1281,'0-25year'!B277)</f>
        <v>59530</v>
      </c>
      <c r="D277" s="125">
        <f>SUMIFS(CAPEX!$AA$4:$AA$1281,CAPEX!$G$4:$G$1281,'0-25year'!$A277,CAPEX!$I$4:$I$1281,'0-25year'!D$1,CAPEX!$V$4:$V$1281,'0-25year'!B277)</f>
        <v>936280</v>
      </c>
      <c r="E277" s="125">
        <f>SUMIFS(CAPEX!$AA$4:$AA$1281,CAPEX!$G$4:$G$1281,'0-25year'!$A277,CAPEX!$I$4:$I$1281,'0-25year'!E$1,CAPEX!$V$4:$V$1281,'0-25year'!B277)</f>
        <v>800970</v>
      </c>
      <c r="F277" s="125">
        <f>SUMIFS(CAPEX!$AA$4:$AA$1281,CAPEX!$G$4:$G$1281,'0-25year'!$A277,CAPEX!$I$4:$I$1281,'0-25year'!F$1,CAPEX!$V$4:$V$1281,'0-25year'!B277)</f>
        <v>0</v>
      </c>
      <c r="G277" s="125">
        <f>SUMIFS(CAPEX!$AA$4:$AA$1281,CAPEX!$G$4:$G$1281,'0-25year'!$A277,CAPEX!$I$4:$I$1281,'0-25year'!G$1,CAPEX!$V$4:$V$1281,'0-25year'!B277)</f>
        <v>0</v>
      </c>
      <c r="H277" s="128">
        <f t="shared" si="6"/>
        <v>1796780</v>
      </c>
    </row>
    <row r="278" spans="1:8" x14ac:dyDescent="0.25">
      <c r="A278" s="84" t="s">
        <v>195</v>
      </c>
      <c r="B278" s="124">
        <v>15</v>
      </c>
      <c r="C278" s="125">
        <f>SUMIFS(CAPEX!$AA$4:$AA$1281,CAPEX!$G$4:$G$1281,'0-25year'!$A278,CAPEX!$I$4:$I$1281,'0-25year'!C$1,CAPEX!$V$4:$V$1281,'0-25year'!B278)</f>
        <v>40520</v>
      </c>
      <c r="D278" s="125">
        <f>SUMIFS(CAPEX!$AA$4:$AA$1281,CAPEX!$G$4:$G$1281,'0-25year'!$A278,CAPEX!$I$4:$I$1281,'0-25year'!D$1,CAPEX!$V$4:$V$1281,'0-25year'!B278)</f>
        <v>0</v>
      </c>
      <c r="E278" s="125">
        <f>SUMIFS(CAPEX!$AA$4:$AA$1281,CAPEX!$G$4:$G$1281,'0-25year'!$A278,CAPEX!$I$4:$I$1281,'0-25year'!E$1,CAPEX!$V$4:$V$1281,'0-25year'!B278)</f>
        <v>0</v>
      </c>
      <c r="F278" s="125">
        <f>SUMIFS(CAPEX!$AA$4:$AA$1281,CAPEX!$G$4:$G$1281,'0-25year'!$A278,CAPEX!$I$4:$I$1281,'0-25year'!F$1,CAPEX!$V$4:$V$1281,'0-25year'!B278)</f>
        <v>0</v>
      </c>
      <c r="G278" s="125">
        <f>SUMIFS(CAPEX!$AA$4:$AA$1281,CAPEX!$G$4:$G$1281,'0-25year'!$A278,CAPEX!$I$4:$I$1281,'0-25year'!G$1,CAPEX!$V$4:$V$1281,'0-25year'!B278)</f>
        <v>0</v>
      </c>
      <c r="H278" s="128">
        <f t="shared" si="6"/>
        <v>40520</v>
      </c>
    </row>
    <row r="279" spans="1:8" x14ac:dyDescent="0.25">
      <c r="A279" s="84" t="s">
        <v>313</v>
      </c>
      <c r="B279" s="124">
        <v>15</v>
      </c>
      <c r="C279" s="125">
        <f>SUMIFS(CAPEX!$AA$4:$AA$1281,CAPEX!$G$4:$G$1281,'0-25year'!$A279,CAPEX!$I$4:$I$1281,'0-25year'!C$1,CAPEX!$V$4:$V$1281,'0-25year'!B279)</f>
        <v>0</v>
      </c>
      <c r="D279" s="125">
        <f>SUMIFS(CAPEX!$AA$4:$AA$1281,CAPEX!$G$4:$G$1281,'0-25year'!$A279,CAPEX!$I$4:$I$1281,'0-25year'!D$1,CAPEX!$V$4:$V$1281,'0-25year'!B279)</f>
        <v>0</v>
      </c>
      <c r="E279" s="125">
        <f>SUMIFS(CAPEX!$AA$4:$AA$1281,CAPEX!$G$4:$G$1281,'0-25year'!$A279,CAPEX!$I$4:$I$1281,'0-25year'!E$1,CAPEX!$V$4:$V$1281,'0-25year'!B279)</f>
        <v>0</v>
      </c>
      <c r="F279" s="125">
        <f>SUMIFS(CAPEX!$AA$4:$AA$1281,CAPEX!$G$4:$G$1281,'0-25year'!$A279,CAPEX!$I$4:$I$1281,'0-25year'!F$1,CAPEX!$V$4:$V$1281,'0-25year'!B279)</f>
        <v>0</v>
      </c>
      <c r="G279" s="125">
        <f>SUMIFS(CAPEX!$AA$4:$AA$1281,CAPEX!$G$4:$G$1281,'0-25year'!$A279,CAPEX!$I$4:$I$1281,'0-25year'!G$1,CAPEX!$V$4:$V$1281,'0-25year'!B279)</f>
        <v>0</v>
      </c>
      <c r="H279" s="128">
        <f t="shared" si="6"/>
        <v>0</v>
      </c>
    </row>
    <row r="280" spans="1:8" x14ac:dyDescent="0.25">
      <c r="A280" s="84" t="s">
        <v>697</v>
      </c>
      <c r="B280" s="124">
        <v>15</v>
      </c>
      <c r="C280" s="125">
        <f>SUMIFS(CAPEX!$AA$4:$AA$1281,CAPEX!$G$4:$G$1281,'0-25year'!$A280,CAPEX!$I$4:$I$1281,'0-25year'!C$1,CAPEX!$V$4:$V$1281,'0-25year'!B280)</f>
        <v>0</v>
      </c>
      <c r="D280" s="125">
        <f>SUMIFS(CAPEX!$AA$4:$AA$1281,CAPEX!$G$4:$G$1281,'0-25year'!$A280,CAPEX!$I$4:$I$1281,'0-25year'!D$1,CAPEX!$V$4:$V$1281,'0-25year'!B280)</f>
        <v>0</v>
      </c>
      <c r="E280" s="125">
        <f>SUMIFS(CAPEX!$AA$4:$AA$1281,CAPEX!$G$4:$G$1281,'0-25year'!$A280,CAPEX!$I$4:$I$1281,'0-25year'!E$1,CAPEX!$V$4:$V$1281,'0-25year'!B280)</f>
        <v>0</v>
      </c>
      <c r="F280" s="125">
        <f>SUMIFS(CAPEX!$AA$4:$AA$1281,CAPEX!$G$4:$G$1281,'0-25year'!$A280,CAPEX!$I$4:$I$1281,'0-25year'!F$1,CAPEX!$V$4:$V$1281,'0-25year'!B280)</f>
        <v>0</v>
      </c>
      <c r="G280" s="125">
        <f>SUMIFS(CAPEX!$AA$4:$AA$1281,CAPEX!$G$4:$G$1281,'0-25year'!$A280,CAPEX!$I$4:$I$1281,'0-25year'!G$1,CAPEX!$V$4:$V$1281,'0-25year'!B280)</f>
        <v>0</v>
      </c>
      <c r="H280" s="128">
        <f t="shared" si="6"/>
        <v>0</v>
      </c>
    </row>
    <row r="281" spans="1:8" x14ac:dyDescent="0.25">
      <c r="A281" s="84" t="s">
        <v>228</v>
      </c>
      <c r="B281" s="124">
        <v>15</v>
      </c>
      <c r="C281" s="125">
        <f>SUMIFS(CAPEX!$AA$4:$AA$1281,CAPEX!$G$4:$G$1281,'0-25year'!$A281,CAPEX!$I$4:$I$1281,'0-25year'!C$1,CAPEX!$V$4:$V$1281,'0-25year'!B281)</f>
        <v>0</v>
      </c>
      <c r="D281" s="125">
        <f>SUMIFS(CAPEX!$AA$4:$AA$1281,CAPEX!$G$4:$G$1281,'0-25year'!$A281,CAPEX!$I$4:$I$1281,'0-25year'!D$1,CAPEX!$V$4:$V$1281,'0-25year'!B281)</f>
        <v>0</v>
      </c>
      <c r="E281" s="125">
        <f>SUMIFS(CAPEX!$AA$4:$AA$1281,CAPEX!$G$4:$G$1281,'0-25year'!$A281,CAPEX!$I$4:$I$1281,'0-25year'!E$1,CAPEX!$V$4:$V$1281,'0-25year'!B281)</f>
        <v>0</v>
      </c>
      <c r="F281" s="125">
        <f>SUMIFS(CAPEX!$AA$4:$AA$1281,CAPEX!$G$4:$G$1281,'0-25year'!$A281,CAPEX!$I$4:$I$1281,'0-25year'!F$1,CAPEX!$V$4:$V$1281,'0-25year'!B281)</f>
        <v>0</v>
      </c>
      <c r="G281" s="125">
        <f>SUMIFS(CAPEX!$AA$4:$AA$1281,CAPEX!$G$4:$G$1281,'0-25year'!$A281,CAPEX!$I$4:$I$1281,'0-25year'!G$1,CAPEX!$V$4:$V$1281,'0-25year'!B281)</f>
        <v>0</v>
      </c>
      <c r="H281" s="128">
        <f t="shared" si="6"/>
        <v>0</v>
      </c>
    </row>
    <row r="282" spans="1:8" x14ac:dyDescent="0.25">
      <c r="A282" s="84" t="s">
        <v>226</v>
      </c>
      <c r="B282" s="124">
        <v>15</v>
      </c>
      <c r="C282" s="125">
        <f>SUMIFS(CAPEX!$AA$4:$AA$1281,CAPEX!$G$4:$G$1281,'0-25year'!$A282,CAPEX!$I$4:$I$1281,'0-25year'!C$1,CAPEX!$V$4:$V$1281,'0-25year'!B282)</f>
        <v>0</v>
      </c>
      <c r="D282" s="125">
        <f>SUMIFS(CAPEX!$AA$4:$AA$1281,CAPEX!$G$4:$G$1281,'0-25year'!$A282,CAPEX!$I$4:$I$1281,'0-25year'!D$1,CAPEX!$V$4:$V$1281,'0-25year'!B282)</f>
        <v>0</v>
      </c>
      <c r="E282" s="125">
        <f>SUMIFS(CAPEX!$AA$4:$AA$1281,CAPEX!$G$4:$G$1281,'0-25year'!$A282,CAPEX!$I$4:$I$1281,'0-25year'!E$1,CAPEX!$V$4:$V$1281,'0-25year'!B282)</f>
        <v>0</v>
      </c>
      <c r="F282" s="125">
        <f>SUMIFS(CAPEX!$AA$4:$AA$1281,CAPEX!$G$4:$G$1281,'0-25year'!$A282,CAPEX!$I$4:$I$1281,'0-25year'!F$1,CAPEX!$V$4:$V$1281,'0-25year'!B282)</f>
        <v>0</v>
      </c>
      <c r="G282" s="125">
        <f>SUMIFS(CAPEX!$AA$4:$AA$1281,CAPEX!$G$4:$G$1281,'0-25year'!$A282,CAPEX!$I$4:$I$1281,'0-25year'!G$1,CAPEX!$V$4:$V$1281,'0-25year'!B282)</f>
        <v>0</v>
      </c>
      <c r="H282" s="128">
        <f t="shared" ref="H282:H289" si="7">SUM(C282:G282)</f>
        <v>0</v>
      </c>
    </row>
    <row r="283" spans="1:8" x14ac:dyDescent="0.25">
      <c r="A283" s="84" t="s">
        <v>256</v>
      </c>
      <c r="B283" s="124">
        <v>15</v>
      </c>
      <c r="C283" s="125">
        <f>SUMIFS(CAPEX!$AA$4:$AA$1281,CAPEX!$G$4:$G$1281,'0-25year'!$A283,CAPEX!$I$4:$I$1281,'0-25year'!C$1,CAPEX!$V$4:$V$1281,'0-25year'!B283)</f>
        <v>0</v>
      </c>
      <c r="D283" s="125">
        <f>SUMIFS(CAPEX!$AA$4:$AA$1281,CAPEX!$G$4:$G$1281,'0-25year'!$A283,CAPEX!$I$4:$I$1281,'0-25year'!D$1,CAPEX!$V$4:$V$1281,'0-25year'!B283)</f>
        <v>0</v>
      </c>
      <c r="E283" s="125">
        <f>SUMIFS(CAPEX!$AA$4:$AA$1281,CAPEX!$G$4:$G$1281,'0-25year'!$A283,CAPEX!$I$4:$I$1281,'0-25year'!E$1,CAPEX!$V$4:$V$1281,'0-25year'!B283)</f>
        <v>0</v>
      </c>
      <c r="F283" s="125">
        <f>SUMIFS(CAPEX!$AA$4:$AA$1281,CAPEX!$G$4:$G$1281,'0-25year'!$A283,CAPEX!$I$4:$I$1281,'0-25year'!F$1,CAPEX!$V$4:$V$1281,'0-25year'!B283)</f>
        <v>0</v>
      </c>
      <c r="G283" s="125">
        <f>SUMIFS(CAPEX!$AA$4:$AA$1281,CAPEX!$G$4:$G$1281,'0-25year'!$A283,CAPEX!$I$4:$I$1281,'0-25year'!G$1,CAPEX!$V$4:$V$1281,'0-25year'!B283)</f>
        <v>0</v>
      </c>
      <c r="H283" s="128">
        <f t="shared" si="7"/>
        <v>0</v>
      </c>
    </row>
    <row r="284" spans="1:8" x14ac:dyDescent="0.25">
      <c r="A284" s="84" t="s">
        <v>578</v>
      </c>
      <c r="B284" s="124">
        <v>15</v>
      </c>
      <c r="C284" s="125">
        <f>SUMIFS(CAPEX!$AA$4:$AA$1281,CAPEX!$G$4:$G$1281,'0-25year'!$A284,CAPEX!$I$4:$I$1281,'0-25year'!C$1,CAPEX!$V$4:$V$1281,'0-25year'!B284)</f>
        <v>0</v>
      </c>
      <c r="D284" s="125">
        <f>SUMIFS(CAPEX!$AA$4:$AA$1281,CAPEX!$G$4:$G$1281,'0-25year'!$A284,CAPEX!$I$4:$I$1281,'0-25year'!D$1,CAPEX!$V$4:$V$1281,'0-25year'!B284)</f>
        <v>0</v>
      </c>
      <c r="E284" s="125">
        <f>SUMIFS(CAPEX!$AA$4:$AA$1281,CAPEX!$G$4:$G$1281,'0-25year'!$A284,CAPEX!$I$4:$I$1281,'0-25year'!E$1,CAPEX!$V$4:$V$1281,'0-25year'!B284)</f>
        <v>0</v>
      </c>
      <c r="F284" s="125">
        <f>SUMIFS(CAPEX!$AA$4:$AA$1281,CAPEX!$G$4:$G$1281,'0-25year'!$A284,CAPEX!$I$4:$I$1281,'0-25year'!F$1,CAPEX!$V$4:$V$1281,'0-25year'!B284)</f>
        <v>0</v>
      </c>
      <c r="G284" s="125">
        <f>SUMIFS(CAPEX!$AA$4:$AA$1281,CAPEX!$G$4:$G$1281,'0-25year'!$A284,CAPEX!$I$4:$I$1281,'0-25year'!G$1,CAPEX!$V$4:$V$1281,'0-25year'!B284)</f>
        <v>0</v>
      </c>
      <c r="H284" s="128">
        <f t="shared" si="7"/>
        <v>0</v>
      </c>
    </row>
    <row r="285" spans="1:8" x14ac:dyDescent="0.25">
      <c r="A285" s="84" t="s">
        <v>403</v>
      </c>
      <c r="B285" s="124">
        <v>15</v>
      </c>
      <c r="C285" s="125">
        <f>SUMIFS(CAPEX!$AA$4:$AA$1281,CAPEX!$G$4:$G$1281,'0-25year'!$A285,CAPEX!$I$4:$I$1281,'0-25year'!C$1,CAPEX!$V$4:$V$1281,'0-25year'!B285)</f>
        <v>0</v>
      </c>
      <c r="D285" s="125">
        <f>SUMIFS(CAPEX!$AA$4:$AA$1281,CAPEX!$G$4:$G$1281,'0-25year'!$A285,CAPEX!$I$4:$I$1281,'0-25year'!D$1,CAPEX!$V$4:$V$1281,'0-25year'!B285)</f>
        <v>0</v>
      </c>
      <c r="E285" s="125">
        <f>SUMIFS(CAPEX!$AA$4:$AA$1281,CAPEX!$G$4:$G$1281,'0-25year'!$A285,CAPEX!$I$4:$I$1281,'0-25year'!E$1,CAPEX!$V$4:$V$1281,'0-25year'!B285)</f>
        <v>0</v>
      </c>
      <c r="F285" s="125">
        <f>SUMIFS(CAPEX!$AA$4:$AA$1281,CAPEX!$G$4:$G$1281,'0-25year'!$A285,CAPEX!$I$4:$I$1281,'0-25year'!F$1,CAPEX!$V$4:$V$1281,'0-25year'!B285)</f>
        <v>0</v>
      </c>
      <c r="G285" s="125">
        <f>SUMIFS(CAPEX!$AA$4:$AA$1281,CAPEX!$G$4:$G$1281,'0-25year'!$A285,CAPEX!$I$4:$I$1281,'0-25year'!G$1,CAPEX!$V$4:$V$1281,'0-25year'!B285)</f>
        <v>0</v>
      </c>
      <c r="H285" s="128">
        <f t="shared" si="7"/>
        <v>0</v>
      </c>
    </row>
    <row r="286" spans="1:8" x14ac:dyDescent="0.25">
      <c r="A286" s="84" t="s">
        <v>364</v>
      </c>
      <c r="B286" s="124">
        <v>15</v>
      </c>
      <c r="C286" s="125">
        <f>SUMIFS(CAPEX!$AA$4:$AA$1281,CAPEX!$G$4:$G$1281,'0-25year'!$A286,CAPEX!$I$4:$I$1281,'0-25year'!C$1,CAPEX!$V$4:$V$1281,'0-25year'!B286)</f>
        <v>0</v>
      </c>
      <c r="D286" s="125">
        <f>SUMIFS(CAPEX!$AA$4:$AA$1281,CAPEX!$G$4:$G$1281,'0-25year'!$A286,CAPEX!$I$4:$I$1281,'0-25year'!D$1,CAPEX!$V$4:$V$1281,'0-25year'!B286)</f>
        <v>0</v>
      </c>
      <c r="E286" s="125">
        <f>SUMIFS(CAPEX!$AA$4:$AA$1281,CAPEX!$G$4:$G$1281,'0-25year'!$A286,CAPEX!$I$4:$I$1281,'0-25year'!E$1,CAPEX!$V$4:$V$1281,'0-25year'!B286)</f>
        <v>0</v>
      </c>
      <c r="F286" s="125">
        <f>SUMIFS(CAPEX!$AA$4:$AA$1281,CAPEX!$G$4:$G$1281,'0-25year'!$A286,CAPEX!$I$4:$I$1281,'0-25year'!F$1,CAPEX!$V$4:$V$1281,'0-25year'!B286)</f>
        <v>0</v>
      </c>
      <c r="G286" s="125">
        <f>SUMIFS(CAPEX!$AA$4:$AA$1281,CAPEX!$G$4:$G$1281,'0-25year'!$A286,CAPEX!$I$4:$I$1281,'0-25year'!G$1,CAPEX!$V$4:$V$1281,'0-25year'!B286)</f>
        <v>0</v>
      </c>
      <c r="H286" s="128">
        <f t="shared" si="7"/>
        <v>0</v>
      </c>
    </row>
    <row r="287" spans="1:8" x14ac:dyDescent="0.25">
      <c r="A287" s="84" t="s">
        <v>239</v>
      </c>
      <c r="B287" s="124">
        <v>15</v>
      </c>
      <c r="C287" s="125">
        <f>SUMIFS(CAPEX!$AA$4:$AA$1281,CAPEX!$G$4:$G$1281,'0-25year'!$A287,CAPEX!$I$4:$I$1281,'0-25year'!C$1,CAPEX!$V$4:$V$1281,'0-25year'!B287)</f>
        <v>0</v>
      </c>
      <c r="D287" s="125">
        <f>SUMIFS(CAPEX!$AA$4:$AA$1281,CAPEX!$G$4:$G$1281,'0-25year'!$A287,CAPEX!$I$4:$I$1281,'0-25year'!D$1,CAPEX!$V$4:$V$1281,'0-25year'!B287)</f>
        <v>0</v>
      </c>
      <c r="E287" s="125">
        <f>SUMIFS(CAPEX!$AA$4:$AA$1281,CAPEX!$G$4:$G$1281,'0-25year'!$A287,CAPEX!$I$4:$I$1281,'0-25year'!E$1,CAPEX!$V$4:$V$1281,'0-25year'!B287)</f>
        <v>0</v>
      </c>
      <c r="F287" s="125">
        <f>SUMIFS(CAPEX!$AA$4:$AA$1281,CAPEX!$G$4:$G$1281,'0-25year'!$A287,CAPEX!$I$4:$I$1281,'0-25year'!F$1,CAPEX!$V$4:$V$1281,'0-25year'!B287)</f>
        <v>0</v>
      </c>
      <c r="G287" s="125">
        <f>SUMIFS(CAPEX!$AA$4:$AA$1281,CAPEX!$G$4:$G$1281,'0-25year'!$A287,CAPEX!$I$4:$I$1281,'0-25year'!G$1,CAPEX!$V$4:$V$1281,'0-25year'!B287)</f>
        <v>0</v>
      </c>
      <c r="H287" s="128">
        <f t="shared" si="7"/>
        <v>0</v>
      </c>
    </row>
    <row r="288" spans="1:8" x14ac:dyDescent="0.25">
      <c r="A288" s="84" t="s">
        <v>243</v>
      </c>
      <c r="B288" s="124">
        <v>15</v>
      </c>
      <c r="C288" s="125">
        <f>SUMIFS(CAPEX!$AA$4:$AA$1281,CAPEX!$G$4:$G$1281,'0-25year'!$A288,CAPEX!$I$4:$I$1281,'0-25year'!C$1,CAPEX!$V$4:$V$1281,'0-25year'!B288)</f>
        <v>0</v>
      </c>
      <c r="D288" s="125">
        <f>SUMIFS(CAPEX!$AA$4:$AA$1281,CAPEX!$G$4:$G$1281,'0-25year'!$A288,CAPEX!$I$4:$I$1281,'0-25year'!D$1,CAPEX!$V$4:$V$1281,'0-25year'!B288)</f>
        <v>0</v>
      </c>
      <c r="E288" s="125">
        <f>SUMIFS(CAPEX!$AA$4:$AA$1281,CAPEX!$G$4:$G$1281,'0-25year'!$A288,CAPEX!$I$4:$I$1281,'0-25year'!E$1,CAPEX!$V$4:$V$1281,'0-25year'!B288)</f>
        <v>0</v>
      </c>
      <c r="F288" s="125">
        <f>SUMIFS(CAPEX!$AA$4:$AA$1281,CAPEX!$G$4:$G$1281,'0-25year'!$A288,CAPEX!$I$4:$I$1281,'0-25year'!F$1,CAPEX!$V$4:$V$1281,'0-25year'!B288)</f>
        <v>0</v>
      </c>
      <c r="G288" s="125">
        <f>SUMIFS(CAPEX!$AA$4:$AA$1281,CAPEX!$G$4:$G$1281,'0-25year'!$A288,CAPEX!$I$4:$I$1281,'0-25year'!G$1,CAPEX!$V$4:$V$1281,'0-25year'!B288)</f>
        <v>0</v>
      </c>
      <c r="H288" s="128">
        <f t="shared" si="7"/>
        <v>0</v>
      </c>
    </row>
    <row r="289" spans="1:8" x14ac:dyDescent="0.25">
      <c r="A289" s="127" t="s">
        <v>246</v>
      </c>
      <c r="B289" s="124">
        <v>15</v>
      </c>
      <c r="C289" s="125">
        <f>SUMIFS(CAPEX!$AA$4:$AA$1281,CAPEX!$G$4:$G$1281,'0-25year'!$A289,CAPEX!$I$4:$I$1281,'0-25year'!C$1,CAPEX!$V$4:$V$1281,'0-25year'!B289)</f>
        <v>0</v>
      </c>
      <c r="D289" s="125">
        <f>SUMIFS(CAPEX!$AA$4:$AA$1281,CAPEX!$G$4:$G$1281,'0-25year'!$A289,CAPEX!$I$4:$I$1281,'0-25year'!D$1,CAPEX!$V$4:$V$1281,'0-25year'!B289)</f>
        <v>0</v>
      </c>
      <c r="E289" s="125">
        <f>SUMIFS(CAPEX!$AA$4:$AA$1281,CAPEX!$G$4:$G$1281,'0-25year'!$A289,CAPEX!$I$4:$I$1281,'0-25year'!E$1,CAPEX!$V$4:$V$1281,'0-25year'!B289)</f>
        <v>0</v>
      </c>
      <c r="F289" s="125">
        <f>SUMIFS(CAPEX!$AA$4:$AA$1281,CAPEX!$G$4:$G$1281,'0-25year'!$A289,CAPEX!$I$4:$I$1281,'0-25year'!F$1,CAPEX!$V$4:$V$1281,'0-25year'!B289)</f>
        <v>0</v>
      </c>
      <c r="G289" s="125">
        <f>SUMIFS(CAPEX!$AA$4:$AA$1281,CAPEX!$G$4:$G$1281,'0-25year'!$A289,CAPEX!$I$4:$I$1281,'0-25year'!G$1,CAPEX!$V$4:$V$1281,'0-25year'!B289)</f>
        <v>0</v>
      </c>
      <c r="H289" s="128">
        <f t="shared" si="7"/>
        <v>0</v>
      </c>
    </row>
    <row r="290" spans="1:8" x14ac:dyDescent="0.25">
      <c r="A290" s="124" t="s">
        <v>281</v>
      </c>
      <c r="B290" s="124">
        <v>16</v>
      </c>
      <c r="C290" s="125">
        <f>SUMIFS(CAPEX!$AA$4:$AA$1281,CAPEX!$G$4:$G$1281,'0-25year'!$A290,CAPEX!$I$4:$I$1281,'0-25year'!C$1,CAPEX!$V$4:$V$1281,'0-25year'!B290)</f>
        <v>0</v>
      </c>
      <c r="D290" s="125">
        <f>SUMIFS(CAPEX!$AA$4:$AA$1281,CAPEX!$G$4:$G$1281,'0-25year'!$A290,CAPEX!$I$4:$I$1281,'0-25year'!D$1,CAPEX!$V$4:$V$1281,'0-25year'!B290)</f>
        <v>0</v>
      </c>
      <c r="E290" s="125">
        <f>SUMIFS(CAPEX!$AA$4:$AA$1281,CAPEX!$G$4:$G$1281,'0-25year'!$A290,CAPEX!$I$4:$I$1281,'0-25year'!E$1,CAPEX!$V$4:$V$1281,'0-25year'!B290)</f>
        <v>0</v>
      </c>
      <c r="F290" s="125">
        <f>SUMIFS(CAPEX!$AA$4:$AA$1281,CAPEX!$G$4:$G$1281,'0-25year'!$A290,CAPEX!$I$4:$I$1281,'0-25year'!F$1,CAPEX!$V$4:$V$1281,'0-25year'!B290)</f>
        <v>0</v>
      </c>
      <c r="G290" s="125">
        <f>SUMIFS(CAPEX!$AA$4:$AA$1281,CAPEX!$G$4:$G$1281,'0-25year'!$A290,CAPEX!$I$4:$I$1281,'0-25year'!G$1,CAPEX!$V$4:$V$1281,'0-25year'!B290)</f>
        <v>0</v>
      </c>
      <c r="H290" s="128">
        <f t="shared" ref="H290:H307" si="8">SUM(C290:G290)</f>
        <v>0</v>
      </c>
    </row>
    <row r="291" spans="1:8" x14ac:dyDescent="0.25">
      <c r="A291" s="84" t="s">
        <v>488</v>
      </c>
      <c r="B291" s="124">
        <v>16</v>
      </c>
      <c r="C291" s="125">
        <f>SUMIFS(CAPEX!$AA$4:$AA$1281,CAPEX!$G$4:$G$1281,'0-25year'!$A291,CAPEX!$I$4:$I$1281,'0-25year'!C$1,CAPEX!$V$4:$V$1281,'0-25year'!B291)</f>
        <v>0</v>
      </c>
      <c r="D291" s="125">
        <f>SUMIFS(CAPEX!$AA$4:$AA$1281,CAPEX!$G$4:$G$1281,'0-25year'!$A291,CAPEX!$I$4:$I$1281,'0-25year'!D$1,CAPEX!$V$4:$V$1281,'0-25year'!B291)</f>
        <v>0</v>
      </c>
      <c r="E291" s="125">
        <f>SUMIFS(CAPEX!$AA$4:$AA$1281,CAPEX!$G$4:$G$1281,'0-25year'!$A291,CAPEX!$I$4:$I$1281,'0-25year'!E$1,CAPEX!$V$4:$V$1281,'0-25year'!B291)</f>
        <v>0</v>
      </c>
      <c r="F291" s="125">
        <f>SUMIFS(CAPEX!$AA$4:$AA$1281,CAPEX!$G$4:$G$1281,'0-25year'!$A291,CAPEX!$I$4:$I$1281,'0-25year'!F$1,CAPEX!$V$4:$V$1281,'0-25year'!B291)</f>
        <v>0</v>
      </c>
      <c r="G291" s="125">
        <f>SUMIFS(CAPEX!$AA$4:$AA$1281,CAPEX!$G$4:$G$1281,'0-25year'!$A291,CAPEX!$I$4:$I$1281,'0-25year'!G$1,CAPEX!$V$4:$V$1281,'0-25year'!B291)</f>
        <v>0</v>
      </c>
      <c r="H291" s="128">
        <f t="shared" si="8"/>
        <v>0</v>
      </c>
    </row>
    <row r="292" spans="1:8" x14ac:dyDescent="0.25">
      <c r="A292" s="84" t="s">
        <v>217</v>
      </c>
      <c r="B292" s="124">
        <v>16</v>
      </c>
      <c r="C292" s="125">
        <f>SUMIFS(CAPEX!$AA$4:$AA$1281,CAPEX!$G$4:$G$1281,'0-25year'!$A292,CAPEX!$I$4:$I$1281,'0-25year'!C$1,CAPEX!$V$4:$V$1281,'0-25year'!B292)</f>
        <v>294120</v>
      </c>
      <c r="D292" s="125">
        <f>SUMIFS(CAPEX!$AA$4:$AA$1281,CAPEX!$G$4:$G$1281,'0-25year'!$A292,CAPEX!$I$4:$I$1281,'0-25year'!D$1,CAPEX!$V$4:$V$1281,'0-25year'!B292)</f>
        <v>0</v>
      </c>
      <c r="E292" s="125">
        <f>SUMIFS(CAPEX!$AA$4:$AA$1281,CAPEX!$G$4:$G$1281,'0-25year'!$A292,CAPEX!$I$4:$I$1281,'0-25year'!E$1,CAPEX!$V$4:$V$1281,'0-25year'!B292)</f>
        <v>0</v>
      </c>
      <c r="F292" s="125">
        <f>SUMIFS(CAPEX!$AA$4:$AA$1281,CAPEX!$G$4:$G$1281,'0-25year'!$A292,CAPEX!$I$4:$I$1281,'0-25year'!F$1,CAPEX!$V$4:$V$1281,'0-25year'!B292)</f>
        <v>0</v>
      </c>
      <c r="G292" s="125">
        <f>SUMIFS(CAPEX!$AA$4:$AA$1281,CAPEX!$G$4:$G$1281,'0-25year'!$A292,CAPEX!$I$4:$I$1281,'0-25year'!G$1,CAPEX!$V$4:$V$1281,'0-25year'!B292)</f>
        <v>0</v>
      </c>
      <c r="H292" s="128">
        <f t="shared" si="8"/>
        <v>294120</v>
      </c>
    </row>
    <row r="293" spans="1:8" x14ac:dyDescent="0.25">
      <c r="A293" s="84" t="s">
        <v>469</v>
      </c>
      <c r="B293" s="124">
        <v>16</v>
      </c>
      <c r="C293" s="125">
        <f>SUMIFS(CAPEX!$AA$4:$AA$1281,CAPEX!$G$4:$G$1281,'0-25year'!$A293,CAPEX!$I$4:$I$1281,'0-25year'!C$1,CAPEX!$V$4:$V$1281,'0-25year'!B293)</f>
        <v>0</v>
      </c>
      <c r="D293" s="125">
        <f>SUMIFS(CAPEX!$AA$4:$AA$1281,CAPEX!$G$4:$G$1281,'0-25year'!$A293,CAPEX!$I$4:$I$1281,'0-25year'!D$1,CAPEX!$V$4:$V$1281,'0-25year'!B293)</f>
        <v>0</v>
      </c>
      <c r="E293" s="125">
        <f>SUMIFS(CAPEX!$AA$4:$AA$1281,CAPEX!$G$4:$G$1281,'0-25year'!$A293,CAPEX!$I$4:$I$1281,'0-25year'!E$1,CAPEX!$V$4:$V$1281,'0-25year'!B293)</f>
        <v>0</v>
      </c>
      <c r="F293" s="125">
        <f>SUMIFS(CAPEX!$AA$4:$AA$1281,CAPEX!$G$4:$G$1281,'0-25year'!$A293,CAPEX!$I$4:$I$1281,'0-25year'!F$1,CAPEX!$V$4:$V$1281,'0-25year'!B293)</f>
        <v>0</v>
      </c>
      <c r="G293" s="125">
        <f>SUMIFS(CAPEX!$AA$4:$AA$1281,CAPEX!$G$4:$G$1281,'0-25year'!$A293,CAPEX!$I$4:$I$1281,'0-25year'!G$1,CAPEX!$V$4:$V$1281,'0-25year'!B293)</f>
        <v>0</v>
      </c>
      <c r="H293" s="128">
        <f t="shared" si="8"/>
        <v>0</v>
      </c>
    </row>
    <row r="294" spans="1:8" x14ac:dyDescent="0.25">
      <c r="A294" s="84" t="s">
        <v>265</v>
      </c>
      <c r="B294" s="124">
        <v>16</v>
      </c>
      <c r="C294" s="125">
        <f>SUMIFS(CAPEX!$AA$4:$AA$1281,CAPEX!$G$4:$G$1281,'0-25year'!$A294,CAPEX!$I$4:$I$1281,'0-25year'!C$1,CAPEX!$V$4:$V$1281,'0-25year'!B294)</f>
        <v>0</v>
      </c>
      <c r="D294" s="125">
        <f>SUMIFS(CAPEX!$AA$4:$AA$1281,CAPEX!$G$4:$G$1281,'0-25year'!$A294,CAPEX!$I$4:$I$1281,'0-25year'!D$1,CAPEX!$V$4:$V$1281,'0-25year'!B294)</f>
        <v>0</v>
      </c>
      <c r="E294" s="125">
        <f>SUMIFS(CAPEX!$AA$4:$AA$1281,CAPEX!$G$4:$G$1281,'0-25year'!$A294,CAPEX!$I$4:$I$1281,'0-25year'!E$1,CAPEX!$V$4:$V$1281,'0-25year'!B294)</f>
        <v>0</v>
      </c>
      <c r="F294" s="125">
        <f>SUMIFS(CAPEX!$AA$4:$AA$1281,CAPEX!$G$4:$G$1281,'0-25year'!$A294,CAPEX!$I$4:$I$1281,'0-25year'!F$1,CAPEX!$V$4:$V$1281,'0-25year'!B294)</f>
        <v>0</v>
      </c>
      <c r="G294" s="125">
        <f>SUMIFS(CAPEX!$AA$4:$AA$1281,CAPEX!$G$4:$G$1281,'0-25year'!$A294,CAPEX!$I$4:$I$1281,'0-25year'!G$1,CAPEX!$V$4:$V$1281,'0-25year'!B294)</f>
        <v>0</v>
      </c>
      <c r="H294" s="128">
        <f t="shared" si="8"/>
        <v>0</v>
      </c>
    </row>
    <row r="295" spans="1:8" x14ac:dyDescent="0.25">
      <c r="A295" s="84" t="s">
        <v>211</v>
      </c>
      <c r="B295" s="124">
        <v>16</v>
      </c>
      <c r="C295" s="125">
        <f>SUMIFS(CAPEX!$AA$4:$AA$1281,CAPEX!$G$4:$G$1281,'0-25year'!$A295,CAPEX!$I$4:$I$1281,'0-25year'!C$1,CAPEX!$V$4:$V$1281,'0-25year'!B295)</f>
        <v>357030</v>
      </c>
      <c r="D295" s="125">
        <f>SUMIFS(CAPEX!$AA$4:$AA$1281,CAPEX!$G$4:$G$1281,'0-25year'!$A295,CAPEX!$I$4:$I$1281,'0-25year'!D$1,CAPEX!$V$4:$V$1281,'0-25year'!B295)</f>
        <v>0</v>
      </c>
      <c r="E295" s="125">
        <f>SUMIFS(CAPEX!$AA$4:$AA$1281,CAPEX!$G$4:$G$1281,'0-25year'!$A295,CAPEX!$I$4:$I$1281,'0-25year'!E$1,CAPEX!$V$4:$V$1281,'0-25year'!B295)</f>
        <v>0</v>
      </c>
      <c r="F295" s="125">
        <f>SUMIFS(CAPEX!$AA$4:$AA$1281,CAPEX!$G$4:$G$1281,'0-25year'!$A295,CAPEX!$I$4:$I$1281,'0-25year'!F$1,CAPEX!$V$4:$V$1281,'0-25year'!B295)</f>
        <v>0</v>
      </c>
      <c r="G295" s="125">
        <f>SUMIFS(CAPEX!$AA$4:$AA$1281,CAPEX!$G$4:$G$1281,'0-25year'!$A295,CAPEX!$I$4:$I$1281,'0-25year'!G$1,CAPEX!$V$4:$V$1281,'0-25year'!B295)</f>
        <v>0</v>
      </c>
      <c r="H295" s="128">
        <f t="shared" si="8"/>
        <v>357030</v>
      </c>
    </row>
    <row r="296" spans="1:8" x14ac:dyDescent="0.25">
      <c r="A296" s="84" t="s">
        <v>195</v>
      </c>
      <c r="B296" s="124">
        <v>16</v>
      </c>
      <c r="C296" s="125">
        <f>SUMIFS(CAPEX!$AA$4:$AA$1281,CAPEX!$G$4:$G$1281,'0-25year'!$A296,CAPEX!$I$4:$I$1281,'0-25year'!C$1,CAPEX!$V$4:$V$1281,'0-25year'!B296)</f>
        <v>79350</v>
      </c>
      <c r="D296" s="125">
        <f>SUMIFS(CAPEX!$AA$4:$AA$1281,CAPEX!$G$4:$G$1281,'0-25year'!$A296,CAPEX!$I$4:$I$1281,'0-25year'!D$1,CAPEX!$V$4:$V$1281,'0-25year'!B296)</f>
        <v>86950</v>
      </c>
      <c r="E296" s="125">
        <f>SUMIFS(CAPEX!$AA$4:$AA$1281,CAPEX!$G$4:$G$1281,'0-25year'!$A296,CAPEX!$I$4:$I$1281,'0-25year'!E$1,CAPEX!$V$4:$V$1281,'0-25year'!B296)</f>
        <v>12700</v>
      </c>
      <c r="F296" s="125">
        <f>SUMIFS(CAPEX!$AA$4:$AA$1281,CAPEX!$G$4:$G$1281,'0-25year'!$A296,CAPEX!$I$4:$I$1281,'0-25year'!F$1,CAPEX!$V$4:$V$1281,'0-25year'!B296)</f>
        <v>0</v>
      </c>
      <c r="G296" s="125">
        <f>SUMIFS(CAPEX!$AA$4:$AA$1281,CAPEX!$G$4:$G$1281,'0-25year'!$A296,CAPEX!$I$4:$I$1281,'0-25year'!G$1,CAPEX!$V$4:$V$1281,'0-25year'!B296)</f>
        <v>0</v>
      </c>
      <c r="H296" s="128">
        <f t="shared" si="8"/>
        <v>179000</v>
      </c>
    </row>
    <row r="297" spans="1:8" x14ac:dyDescent="0.25">
      <c r="A297" s="84" t="s">
        <v>313</v>
      </c>
      <c r="B297" s="124">
        <v>16</v>
      </c>
      <c r="C297" s="125">
        <f>SUMIFS(CAPEX!$AA$4:$AA$1281,CAPEX!$G$4:$G$1281,'0-25year'!$A297,CAPEX!$I$4:$I$1281,'0-25year'!C$1,CAPEX!$V$4:$V$1281,'0-25year'!B297)</f>
        <v>0</v>
      </c>
      <c r="D297" s="125">
        <f>SUMIFS(CAPEX!$AA$4:$AA$1281,CAPEX!$G$4:$G$1281,'0-25year'!$A297,CAPEX!$I$4:$I$1281,'0-25year'!D$1,CAPEX!$V$4:$V$1281,'0-25year'!B297)</f>
        <v>0</v>
      </c>
      <c r="E297" s="125">
        <f>SUMIFS(CAPEX!$AA$4:$AA$1281,CAPEX!$G$4:$G$1281,'0-25year'!$A297,CAPEX!$I$4:$I$1281,'0-25year'!E$1,CAPEX!$V$4:$V$1281,'0-25year'!B297)</f>
        <v>0</v>
      </c>
      <c r="F297" s="125">
        <f>SUMIFS(CAPEX!$AA$4:$AA$1281,CAPEX!$G$4:$G$1281,'0-25year'!$A297,CAPEX!$I$4:$I$1281,'0-25year'!F$1,CAPEX!$V$4:$V$1281,'0-25year'!B297)</f>
        <v>0</v>
      </c>
      <c r="G297" s="125">
        <f>SUMIFS(CAPEX!$AA$4:$AA$1281,CAPEX!$G$4:$G$1281,'0-25year'!$A297,CAPEX!$I$4:$I$1281,'0-25year'!G$1,CAPEX!$V$4:$V$1281,'0-25year'!B297)</f>
        <v>0</v>
      </c>
      <c r="H297" s="128">
        <f t="shared" si="8"/>
        <v>0</v>
      </c>
    </row>
    <row r="298" spans="1:8" x14ac:dyDescent="0.25">
      <c r="A298" s="84" t="s">
        <v>697</v>
      </c>
      <c r="B298" s="124">
        <v>16</v>
      </c>
      <c r="C298" s="125">
        <f>SUMIFS(CAPEX!$AA$4:$AA$1281,CAPEX!$G$4:$G$1281,'0-25year'!$A298,CAPEX!$I$4:$I$1281,'0-25year'!C$1,CAPEX!$V$4:$V$1281,'0-25year'!B298)</f>
        <v>0</v>
      </c>
      <c r="D298" s="125">
        <f>SUMIFS(CAPEX!$AA$4:$AA$1281,CAPEX!$G$4:$G$1281,'0-25year'!$A298,CAPEX!$I$4:$I$1281,'0-25year'!D$1,CAPEX!$V$4:$V$1281,'0-25year'!B298)</f>
        <v>0</v>
      </c>
      <c r="E298" s="125">
        <f>SUMIFS(CAPEX!$AA$4:$AA$1281,CAPEX!$G$4:$G$1281,'0-25year'!$A298,CAPEX!$I$4:$I$1281,'0-25year'!E$1,CAPEX!$V$4:$V$1281,'0-25year'!B298)</f>
        <v>0</v>
      </c>
      <c r="F298" s="125">
        <f>SUMIFS(CAPEX!$AA$4:$AA$1281,CAPEX!$G$4:$G$1281,'0-25year'!$A298,CAPEX!$I$4:$I$1281,'0-25year'!F$1,CAPEX!$V$4:$V$1281,'0-25year'!B298)</f>
        <v>0</v>
      </c>
      <c r="G298" s="125">
        <f>SUMIFS(CAPEX!$AA$4:$AA$1281,CAPEX!$G$4:$G$1281,'0-25year'!$A298,CAPEX!$I$4:$I$1281,'0-25year'!G$1,CAPEX!$V$4:$V$1281,'0-25year'!B298)</f>
        <v>0</v>
      </c>
      <c r="H298" s="128">
        <f t="shared" si="8"/>
        <v>0</v>
      </c>
    </row>
    <row r="299" spans="1:8" x14ac:dyDescent="0.25">
      <c r="A299" s="84" t="s">
        <v>228</v>
      </c>
      <c r="B299" s="124">
        <v>16</v>
      </c>
      <c r="C299" s="125">
        <f>SUMIFS(CAPEX!$AA$4:$AA$1281,CAPEX!$G$4:$G$1281,'0-25year'!$A299,CAPEX!$I$4:$I$1281,'0-25year'!C$1,CAPEX!$V$4:$V$1281,'0-25year'!B299)</f>
        <v>0</v>
      </c>
      <c r="D299" s="125">
        <f>SUMIFS(CAPEX!$AA$4:$AA$1281,CAPEX!$G$4:$G$1281,'0-25year'!$A299,CAPEX!$I$4:$I$1281,'0-25year'!D$1,CAPEX!$V$4:$V$1281,'0-25year'!B299)</f>
        <v>0</v>
      </c>
      <c r="E299" s="125">
        <f>SUMIFS(CAPEX!$AA$4:$AA$1281,CAPEX!$G$4:$G$1281,'0-25year'!$A299,CAPEX!$I$4:$I$1281,'0-25year'!E$1,CAPEX!$V$4:$V$1281,'0-25year'!B299)</f>
        <v>0</v>
      </c>
      <c r="F299" s="125">
        <f>SUMIFS(CAPEX!$AA$4:$AA$1281,CAPEX!$G$4:$G$1281,'0-25year'!$A299,CAPEX!$I$4:$I$1281,'0-25year'!F$1,CAPEX!$V$4:$V$1281,'0-25year'!B299)</f>
        <v>0</v>
      </c>
      <c r="G299" s="125">
        <f>SUMIFS(CAPEX!$AA$4:$AA$1281,CAPEX!$G$4:$G$1281,'0-25year'!$A299,CAPEX!$I$4:$I$1281,'0-25year'!G$1,CAPEX!$V$4:$V$1281,'0-25year'!B299)</f>
        <v>0</v>
      </c>
      <c r="H299" s="128">
        <f t="shared" si="8"/>
        <v>0</v>
      </c>
    </row>
    <row r="300" spans="1:8" x14ac:dyDescent="0.25">
      <c r="A300" s="84" t="s">
        <v>226</v>
      </c>
      <c r="B300" s="124">
        <v>16</v>
      </c>
      <c r="C300" s="125">
        <f>SUMIFS(CAPEX!$AA$4:$AA$1281,CAPEX!$G$4:$G$1281,'0-25year'!$A300,CAPEX!$I$4:$I$1281,'0-25year'!C$1,CAPEX!$V$4:$V$1281,'0-25year'!B300)</f>
        <v>338830</v>
      </c>
      <c r="D300" s="125">
        <f>SUMIFS(CAPEX!$AA$4:$AA$1281,CAPEX!$G$4:$G$1281,'0-25year'!$A300,CAPEX!$I$4:$I$1281,'0-25year'!D$1,CAPEX!$V$4:$V$1281,'0-25year'!B300)</f>
        <v>0</v>
      </c>
      <c r="E300" s="125">
        <f>SUMIFS(CAPEX!$AA$4:$AA$1281,CAPEX!$G$4:$G$1281,'0-25year'!$A300,CAPEX!$I$4:$I$1281,'0-25year'!E$1,CAPEX!$V$4:$V$1281,'0-25year'!B300)</f>
        <v>0</v>
      </c>
      <c r="F300" s="125">
        <f>SUMIFS(CAPEX!$AA$4:$AA$1281,CAPEX!$G$4:$G$1281,'0-25year'!$A300,CAPEX!$I$4:$I$1281,'0-25year'!F$1,CAPEX!$V$4:$V$1281,'0-25year'!B300)</f>
        <v>211770</v>
      </c>
      <c r="G300" s="125">
        <f>SUMIFS(CAPEX!$AA$4:$AA$1281,CAPEX!$G$4:$G$1281,'0-25year'!$A300,CAPEX!$I$4:$I$1281,'0-25year'!G$1,CAPEX!$V$4:$V$1281,'0-25year'!B300)</f>
        <v>0</v>
      </c>
      <c r="H300" s="128">
        <f t="shared" si="8"/>
        <v>550600</v>
      </c>
    </row>
    <row r="301" spans="1:8" x14ac:dyDescent="0.25">
      <c r="A301" s="84" t="s">
        <v>256</v>
      </c>
      <c r="B301" s="124">
        <v>16</v>
      </c>
      <c r="C301" s="125">
        <f>SUMIFS(CAPEX!$AA$4:$AA$1281,CAPEX!$G$4:$G$1281,'0-25year'!$A301,CAPEX!$I$4:$I$1281,'0-25year'!C$1,CAPEX!$V$4:$V$1281,'0-25year'!B301)</f>
        <v>0</v>
      </c>
      <c r="D301" s="125">
        <f>SUMIFS(CAPEX!$AA$4:$AA$1281,CAPEX!$G$4:$G$1281,'0-25year'!$A301,CAPEX!$I$4:$I$1281,'0-25year'!D$1,CAPEX!$V$4:$V$1281,'0-25year'!B301)</f>
        <v>0</v>
      </c>
      <c r="E301" s="125">
        <f>SUMIFS(CAPEX!$AA$4:$AA$1281,CAPEX!$G$4:$G$1281,'0-25year'!$A301,CAPEX!$I$4:$I$1281,'0-25year'!E$1,CAPEX!$V$4:$V$1281,'0-25year'!B301)</f>
        <v>0</v>
      </c>
      <c r="F301" s="125">
        <f>SUMIFS(CAPEX!$AA$4:$AA$1281,CAPEX!$G$4:$G$1281,'0-25year'!$A301,CAPEX!$I$4:$I$1281,'0-25year'!F$1,CAPEX!$V$4:$V$1281,'0-25year'!B301)</f>
        <v>0</v>
      </c>
      <c r="G301" s="125">
        <f>SUMIFS(CAPEX!$AA$4:$AA$1281,CAPEX!$G$4:$G$1281,'0-25year'!$A301,CAPEX!$I$4:$I$1281,'0-25year'!G$1,CAPEX!$V$4:$V$1281,'0-25year'!B301)</f>
        <v>0</v>
      </c>
      <c r="H301" s="128">
        <f t="shared" si="8"/>
        <v>0</v>
      </c>
    </row>
    <row r="302" spans="1:8" x14ac:dyDescent="0.25">
      <c r="A302" s="84" t="s">
        <v>578</v>
      </c>
      <c r="B302" s="124">
        <v>16</v>
      </c>
      <c r="C302" s="125">
        <f>SUMIFS(CAPEX!$AA$4:$AA$1281,CAPEX!$G$4:$G$1281,'0-25year'!$A302,CAPEX!$I$4:$I$1281,'0-25year'!C$1,CAPEX!$V$4:$V$1281,'0-25year'!B302)</f>
        <v>0</v>
      </c>
      <c r="D302" s="125">
        <f>SUMIFS(CAPEX!$AA$4:$AA$1281,CAPEX!$G$4:$G$1281,'0-25year'!$A302,CAPEX!$I$4:$I$1281,'0-25year'!D$1,CAPEX!$V$4:$V$1281,'0-25year'!B302)</f>
        <v>0</v>
      </c>
      <c r="E302" s="125">
        <f>SUMIFS(CAPEX!$AA$4:$AA$1281,CAPEX!$G$4:$G$1281,'0-25year'!$A302,CAPEX!$I$4:$I$1281,'0-25year'!E$1,CAPEX!$V$4:$V$1281,'0-25year'!B302)</f>
        <v>0</v>
      </c>
      <c r="F302" s="125">
        <f>SUMIFS(CAPEX!$AA$4:$AA$1281,CAPEX!$G$4:$G$1281,'0-25year'!$A302,CAPEX!$I$4:$I$1281,'0-25year'!F$1,CAPEX!$V$4:$V$1281,'0-25year'!B302)</f>
        <v>0</v>
      </c>
      <c r="G302" s="125">
        <f>SUMIFS(CAPEX!$AA$4:$AA$1281,CAPEX!$G$4:$G$1281,'0-25year'!$A302,CAPEX!$I$4:$I$1281,'0-25year'!G$1,CAPEX!$V$4:$V$1281,'0-25year'!B302)</f>
        <v>0</v>
      </c>
      <c r="H302" s="128">
        <f t="shared" si="8"/>
        <v>0</v>
      </c>
    </row>
    <row r="303" spans="1:8" x14ac:dyDescent="0.25">
      <c r="A303" s="84" t="s">
        <v>403</v>
      </c>
      <c r="B303" s="124">
        <v>16</v>
      </c>
      <c r="C303" s="125">
        <f>SUMIFS(CAPEX!$AA$4:$AA$1281,CAPEX!$G$4:$G$1281,'0-25year'!$A303,CAPEX!$I$4:$I$1281,'0-25year'!C$1,CAPEX!$V$4:$V$1281,'0-25year'!B303)</f>
        <v>0</v>
      </c>
      <c r="D303" s="125">
        <f>SUMIFS(CAPEX!$AA$4:$AA$1281,CAPEX!$G$4:$G$1281,'0-25year'!$A303,CAPEX!$I$4:$I$1281,'0-25year'!D$1,CAPEX!$V$4:$V$1281,'0-25year'!B303)</f>
        <v>0</v>
      </c>
      <c r="E303" s="125">
        <f>SUMIFS(CAPEX!$AA$4:$AA$1281,CAPEX!$G$4:$G$1281,'0-25year'!$A303,CAPEX!$I$4:$I$1281,'0-25year'!E$1,CAPEX!$V$4:$V$1281,'0-25year'!B303)</f>
        <v>0</v>
      </c>
      <c r="F303" s="125">
        <f>SUMIFS(CAPEX!$AA$4:$AA$1281,CAPEX!$G$4:$G$1281,'0-25year'!$A303,CAPEX!$I$4:$I$1281,'0-25year'!F$1,CAPEX!$V$4:$V$1281,'0-25year'!B303)</f>
        <v>0</v>
      </c>
      <c r="G303" s="125">
        <f>SUMIFS(CAPEX!$AA$4:$AA$1281,CAPEX!$G$4:$G$1281,'0-25year'!$A303,CAPEX!$I$4:$I$1281,'0-25year'!G$1,CAPEX!$V$4:$V$1281,'0-25year'!B303)</f>
        <v>0</v>
      </c>
      <c r="H303" s="128">
        <f t="shared" si="8"/>
        <v>0</v>
      </c>
    </row>
    <row r="304" spans="1:8" x14ac:dyDescent="0.25">
      <c r="A304" s="84" t="s">
        <v>364</v>
      </c>
      <c r="B304" s="124">
        <v>16</v>
      </c>
      <c r="C304" s="125">
        <f>SUMIFS(CAPEX!$AA$4:$AA$1281,CAPEX!$G$4:$G$1281,'0-25year'!$A304,CAPEX!$I$4:$I$1281,'0-25year'!C$1,CAPEX!$V$4:$V$1281,'0-25year'!B304)</f>
        <v>0</v>
      </c>
      <c r="D304" s="125">
        <f>SUMIFS(CAPEX!$AA$4:$AA$1281,CAPEX!$G$4:$G$1281,'0-25year'!$A304,CAPEX!$I$4:$I$1281,'0-25year'!D$1,CAPEX!$V$4:$V$1281,'0-25year'!B304)</f>
        <v>0</v>
      </c>
      <c r="E304" s="125">
        <f>SUMIFS(CAPEX!$AA$4:$AA$1281,CAPEX!$G$4:$G$1281,'0-25year'!$A304,CAPEX!$I$4:$I$1281,'0-25year'!E$1,CAPEX!$V$4:$V$1281,'0-25year'!B304)</f>
        <v>0</v>
      </c>
      <c r="F304" s="125">
        <f>SUMIFS(CAPEX!$AA$4:$AA$1281,CAPEX!$G$4:$G$1281,'0-25year'!$A304,CAPEX!$I$4:$I$1281,'0-25year'!F$1,CAPEX!$V$4:$V$1281,'0-25year'!B304)</f>
        <v>0</v>
      </c>
      <c r="G304" s="125">
        <f>SUMIFS(CAPEX!$AA$4:$AA$1281,CAPEX!$G$4:$G$1281,'0-25year'!$A304,CAPEX!$I$4:$I$1281,'0-25year'!G$1,CAPEX!$V$4:$V$1281,'0-25year'!B304)</f>
        <v>0</v>
      </c>
      <c r="H304" s="128">
        <f t="shared" si="8"/>
        <v>0</v>
      </c>
    </row>
    <row r="305" spans="1:8" x14ac:dyDescent="0.25">
      <c r="A305" s="84" t="s">
        <v>239</v>
      </c>
      <c r="B305" s="124">
        <v>16</v>
      </c>
      <c r="C305" s="125">
        <f>SUMIFS(CAPEX!$AA$4:$AA$1281,CAPEX!$G$4:$G$1281,'0-25year'!$A305,CAPEX!$I$4:$I$1281,'0-25year'!C$1,CAPEX!$V$4:$V$1281,'0-25year'!B305)</f>
        <v>0</v>
      </c>
      <c r="D305" s="125">
        <f>SUMIFS(CAPEX!$AA$4:$AA$1281,CAPEX!$G$4:$G$1281,'0-25year'!$A305,CAPEX!$I$4:$I$1281,'0-25year'!D$1,CAPEX!$V$4:$V$1281,'0-25year'!B305)</f>
        <v>0</v>
      </c>
      <c r="E305" s="125">
        <f>SUMIFS(CAPEX!$AA$4:$AA$1281,CAPEX!$G$4:$G$1281,'0-25year'!$A305,CAPEX!$I$4:$I$1281,'0-25year'!E$1,CAPEX!$V$4:$V$1281,'0-25year'!B305)</f>
        <v>0</v>
      </c>
      <c r="F305" s="125">
        <f>SUMIFS(CAPEX!$AA$4:$AA$1281,CAPEX!$G$4:$G$1281,'0-25year'!$A305,CAPEX!$I$4:$I$1281,'0-25year'!F$1,CAPEX!$V$4:$V$1281,'0-25year'!B305)</f>
        <v>0</v>
      </c>
      <c r="G305" s="125">
        <f>SUMIFS(CAPEX!$AA$4:$AA$1281,CAPEX!$G$4:$G$1281,'0-25year'!$A305,CAPEX!$I$4:$I$1281,'0-25year'!G$1,CAPEX!$V$4:$V$1281,'0-25year'!B305)</f>
        <v>0</v>
      </c>
      <c r="H305" s="128">
        <f t="shared" si="8"/>
        <v>0</v>
      </c>
    </row>
    <row r="306" spans="1:8" x14ac:dyDescent="0.25">
      <c r="A306" s="84" t="s">
        <v>243</v>
      </c>
      <c r="B306" s="124">
        <v>16</v>
      </c>
      <c r="C306" s="125">
        <f>SUMIFS(CAPEX!$AA$4:$AA$1281,CAPEX!$G$4:$G$1281,'0-25year'!$A306,CAPEX!$I$4:$I$1281,'0-25year'!C$1,CAPEX!$V$4:$V$1281,'0-25year'!B306)</f>
        <v>0</v>
      </c>
      <c r="D306" s="125">
        <f>SUMIFS(CAPEX!$AA$4:$AA$1281,CAPEX!$G$4:$G$1281,'0-25year'!$A306,CAPEX!$I$4:$I$1281,'0-25year'!D$1,CAPEX!$V$4:$V$1281,'0-25year'!B306)</f>
        <v>0</v>
      </c>
      <c r="E306" s="125">
        <f>SUMIFS(CAPEX!$AA$4:$AA$1281,CAPEX!$G$4:$G$1281,'0-25year'!$A306,CAPEX!$I$4:$I$1281,'0-25year'!E$1,CAPEX!$V$4:$V$1281,'0-25year'!B306)</f>
        <v>0</v>
      </c>
      <c r="F306" s="125">
        <f>SUMIFS(CAPEX!$AA$4:$AA$1281,CAPEX!$G$4:$G$1281,'0-25year'!$A306,CAPEX!$I$4:$I$1281,'0-25year'!F$1,CAPEX!$V$4:$V$1281,'0-25year'!B306)</f>
        <v>0</v>
      </c>
      <c r="G306" s="125">
        <f>SUMIFS(CAPEX!$AA$4:$AA$1281,CAPEX!$G$4:$G$1281,'0-25year'!$A306,CAPEX!$I$4:$I$1281,'0-25year'!G$1,CAPEX!$V$4:$V$1281,'0-25year'!B306)</f>
        <v>0</v>
      </c>
      <c r="H306" s="128">
        <f t="shared" si="8"/>
        <v>0</v>
      </c>
    </row>
    <row r="307" spans="1:8" x14ac:dyDescent="0.25">
      <c r="A307" s="127" t="s">
        <v>246</v>
      </c>
      <c r="B307" s="124">
        <v>16</v>
      </c>
      <c r="C307" s="125">
        <f>SUMIFS(CAPEX!$AA$4:$AA$1281,CAPEX!$G$4:$G$1281,'0-25year'!$A307,CAPEX!$I$4:$I$1281,'0-25year'!C$1,CAPEX!$V$4:$V$1281,'0-25year'!B307)</f>
        <v>0</v>
      </c>
      <c r="D307" s="125">
        <f>SUMIFS(CAPEX!$AA$4:$AA$1281,CAPEX!$G$4:$G$1281,'0-25year'!$A307,CAPEX!$I$4:$I$1281,'0-25year'!D$1,CAPEX!$V$4:$V$1281,'0-25year'!B307)</f>
        <v>0</v>
      </c>
      <c r="E307" s="125">
        <f>SUMIFS(CAPEX!$AA$4:$AA$1281,CAPEX!$G$4:$G$1281,'0-25year'!$A307,CAPEX!$I$4:$I$1281,'0-25year'!E$1,CAPEX!$V$4:$V$1281,'0-25year'!B307)</f>
        <v>0</v>
      </c>
      <c r="F307" s="125">
        <f>SUMIFS(CAPEX!$AA$4:$AA$1281,CAPEX!$G$4:$G$1281,'0-25year'!$A307,CAPEX!$I$4:$I$1281,'0-25year'!F$1,CAPEX!$V$4:$V$1281,'0-25year'!B307)</f>
        <v>0</v>
      </c>
      <c r="G307" s="125">
        <f>SUMIFS(CAPEX!$AA$4:$AA$1281,CAPEX!$G$4:$G$1281,'0-25year'!$A307,CAPEX!$I$4:$I$1281,'0-25year'!G$1,CAPEX!$V$4:$V$1281,'0-25year'!B307)</f>
        <v>0</v>
      </c>
      <c r="H307" s="128">
        <f t="shared" si="8"/>
        <v>0</v>
      </c>
    </row>
    <row r="308" spans="1:8" x14ac:dyDescent="0.25">
      <c r="A308" s="124" t="s">
        <v>281</v>
      </c>
      <c r="B308" s="124">
        <v>17</v>
      </c>
      <c r="C308" s="125">
        <f>SUMIFS(CAPEX!$AA$4:$AA$1281,CAPEX!$G$4:$G$1281,'0-25year'!$A308,CAPEX!$I$4:$I$1281,'0-25year'!C$1,CAPEX!$V$4:$V$1281,'0-25year'!B308)</f>
        <v>0</v>
      </c>
      <c r="D308" s="125">
        <f>SUMIFS(CAPEX!$AA$4:$AA$1281,CAPEX!$G$4:$G$1281,'0-25year'!$A308,CAPEX!$I$4:$I$1281,'0-25year'!D$1,CAPEX!$V$4:$V$1281,'0-25year'!B308)</f>
        <v>0</v>
      </c>
      <c r="E308" s="125">
        <f>SUMIFS(CAPEX!$AA$4:$AA$1281,CAPEX!$G$4:$G$1281,'0-25year'!$A308,CAPEX!$I$4:$I$1281,'0-25year'!E$1,CAPEX!$V$4:$V$1281,'0-25year'!B308)</f>
        <v>0</v>
      </c>
      <c r="F308" s="125">
        <f>SUMIFS(CAPEX!$AA$4:$AA$1281,CAPEX!$G$4:$G$1281,'0-25year'!$A308,CAPEX!$I$4:$I$1281,'0-25year'!F$1,CAPEX!$V$4:$V$1281,'0-25year'!B308)</f>
        <v>0</v>
      </c>
      <c r="G308" s="125">
        <f>SUMIFS(CAPEX!$AA$4:$AA$1281,CAPEX!$G$4:$G$1281,'0-25year'!$A308,CAPEX!$I$4:$I$1281,'0-25year'!G$1,CAPEX!$V$4:$V$1281,'0-25year'!B308)</f>
        <v>0</v>
      </c>
      <c r="H308" s="128">
        <f t="shared" ref="H308:H371" si="9">SUM(C308:G308)</f>
        <v>0</v>
      </c>
    </row>
    <row r="309" spans="1:8" x14ac:dyDescent="0.25">
      <c r="A309" s="84" t="s">
        <v>488</v>
      </c>
      <c r="B309" s="124">
        <v>17</v>
      </c>
      <c r="C309" s="125">
        <f>SUMIFS(CAPEX!$AA$4:$AA$1281,CAPEX!$G$4:$G$1281,'0-25year'!$A309,CAPEX!$I$4:$I$1281,'0-25year'!C$1,CAPEX!$V$4:$V$1281,'0-25year'!B309)</f>
        <v>0</v>
      </c>
      <c r="D309" s="125">
        <f>SUMIFS(CAPEX!$AA$4:$AA$1281,CAPEX!$G$4:$G$1281,'0-25year'!$A309,CAPEX!$I$4:$I$1281,'0-25year'!D$1,CAPEX!$V$4:$V$1281,'0-25year'!B309)</f>
        <v>0</v>
      </c>
      <c r="E309" s="125">
        <f>SUMIFS(CAPEX!$AA$4:$AA$1281,CAPEX!$G$4:$G$1281,'0-25year'!$A309,CAPEX!$I$4:$I$1281,'0-25year'!E$1,CAPEX!$V$4:$V$1281,'0-25year'!B309)</f>
        <v>0</v>
      </c>
      <c r="F309" s="125">
        <f>SUMIFS(CAPEX!$AA$4:$AA$1281,CAPEX!$G$4:$G$1281,'0-25year'!$A309,CAPEX!$I$4:$I$1281,'0-25year'!F$1,CAPEX!$V$4:$V$1281,'0-25year'!B309)</f>
        <v>0</v>
      </c>
      <c r="G309" s="125">
        <f>SUMIFS(CAPEX!$AA$4:$AA$1281,CAPEX!$G$4:$G$1281,'0-25year'!$A309,CAPEX!$I$4:$I$1281,'0-25year'!G$1,CAPEX!$V$4:$V$1281,'0-25year'!B309)</f>
        <v>0</v>
      </c>
      <c r="H309" s="128">
        <f t="shared" si="9"/>
        <v>0</v>
      </c>
    </row>
    <row r="310" spans="1:8" x14ac:dyDescent="0.25">
      <c r="A310" s="84" t="s">
        <v>217</v>
      </c>
      <c r="B310" s="124">
        <v>17</v>
      </c>
      <c r="C310" s="125">
        <f>SUMIFS(CAPEX!$AA$4:$AA$1281,CAPEX!$G$4:$G$1281,'0-25year'!$A310,CAPEX!$I$4:$I$1281,'0-25year'!C$1,CAPEX!$V$4:$V$1281,'0-25year'!B310)</f>
        <v>189020</v>
      </c>
      <c r="D310" s="125">
        <f>SUMIFS(CAPEX!$AA$4:$AA$1281,CAPEX!$G$4:$G$1281,'0-25year'!$A310,CAPEX!$I$4:$I$1281,'0-25year'!D$1,CAPEX!$V$4:$V$1281,'0-25year'!B310)</f>
        <v>0</v>
      </c>
      <c r="E310" s="125">
        <f>SUMIFS(CAPEX!$AA$4:$AA$1281,CAPEX!$G$4:$G$1281,'0-25year'!$A310,CAPEX!$I$4:$I$1281,'0-25year'!E$1,CAPEX!$V$4:$V$1281,'0-25year'!B310)</f>
        <v>0</v>
      </c>
      <c r="F310" s="125">
        <f>SUMIFS(CAPEX!$AA$4:$AA$1281,CAPEX!$G$4:$G$1281,'0-25year'!$A310,CAPEX!$I$4:$I$1281,'0-25year'!F$1,CAPEX!$V$4:$V$1281,'0-25year'!B310)</f>
        <v>0</v>
      </c>
      <c r="G310" s="125">
        <f>SUMIFS(CAPEX!$AA$4:$AA$1281,CAPEX!$G$4:$G$1281,'0-25year'!$A310,CAPEX!$I$4:$I$1281,'0-25year'!G$1,CAPEX!$V$4:$V$1281,'0-25year'!B310)</f>
        <v>0</v>
      </c>
      <c r="H310" s="128">
        <f t="shared" si="9"/>
        <v>189020</v>
      </c>
    </row>
    <row r="311" spans="1:8" x14ac:dyDescent="0.25">
      <c r="A311" s="84" t="s">
        <v>469</v>
      </c>
      <c r="B311" s="124">
        <v>17</v>
      </c>
      <c r="C311" s="125">
        <f>SUMIFS(CAPEX!$AA$4:$AA$1281,CAPEX!$G$4:$G$1281,'0-25year'!$A311,CAPEX!$I$4:$I$1281,'0-25year'!C$1,CAPEX!$V$4:$V$1281,'0-25year'!B311)</f>
        <v>0</v>
      </c>
      <c r="D311" s="125">
        <f>SUMIFS(CAPEX!$AA$4:$AA$1281,CAPEX!$G$4:$G$1281,'0-25year'!$A311,CAPEX!$I$4:$I$1281,'0-25year'!D$1,CAPEX!$V$4:$V$1281,'0-25year'!B311)</f>
        <v>0</v>
      </c>
      <c r="E311" s="125">
        <f>SUMIFS(CAPEX!$AA$4:$AA$1281,CAPEX!$G$4:$G$1281,'0-25year'!$A311,CAPEX!$I$4:$I$1281,'0-25year'!E$1,CAPEX!$V$4:$V$1281,'0-25year'!B311)</f>
        <v>0</v>
      </c>
      <c r="F311" s="125">
        <f>SUMIFS(CAPEX!$AA$4:$AA$1281,CAPEX!$G$4:$G$1281,'0-25year'!$A311,CAPEX!$I$4:$I$1281,'0-25year'!F$1,CAPEX!$V$4:$V$1281,'0-25year'!B311)</f>
        <v>0</v>
      </c>
      <c r="G311" s="125">
        <f>SUMIFS(CAPEX!$AA$4:$AA$1281,CAPEX!$G$4:$G$1281,'0-25year'!$A311,CAPEX!$I$4:$I$1281,'0-25year'!G$1,CAPEX!$V$4:$V$1281,'0-25year'!B311)</f>
        <v>0</v>
      </c>
      <c r="H311" s="128">
        <f t="shared" si="9"/>
        <v>0</v>
      </c>
    </row>
    <row r="312" spans="1:8" x14ac:dyDescent="0.25">
      <c r="A312" s="84" t="s">
        <v>265</v>
      </c>
      <c r="B312" s="124">
        <v>17</v>
      </c>
      <c r="C312" s="125">
        <f>SUMIFS(CAPEX!$AA$4:$AA$1281,CAPEX!$G$4:$G$1281,'0-25year'!$A312,CAPEX!$I$4:$I$1281,'0-25year'!C$1,CAPEX!$V$4:$V$1281,'0-25year'!B312)</f>
        <v>0</v>
      </c>
      <c r="D312" s="125">
        <f>SUMIFS(CAPEX!$AA$4:$AA$1281,CAPEX!$G$4:$G$1281,'0-25year'!$A312,CAPEX!$I$4:$I$1281,'0-25year'!D$1,CAPEX!$V$4:$V$1281,'0-25year'!B312)</f>
        <v>0</v>
      </c>
      <c r="E312" s="125">
        <f>SUMIFS(CAPEX!$AA$4:$AA$1281,CAPEX!$G$4:$G$1281,'0-25year'!$A312,CAPEX!$I$4:$I$1281,'0-25year'!E$1,CAPEX!$V$4:$V$1281,'0-25year'!B312)</f>
        <v>0</v>
      </c>
      <c r="F312" s="125">
        <f>SUMIFS(CAPEX!$AA$4:$AA$1281,CAPEX!$G$4:$G$1281,'0-25year'!$A312,CAPEX!$I$4:$I$1281,'0-25year'!F$1,CAPEX!$V$4:$V$1281,'0-25year'!B312)</f>
        <v>0</v>
      </c>
      <c r="G312" s="125">
        <f>SUMIFS(CAPEX!$AA$4:$AA$1281,CAPEX!$G$4:$G$1281,'0-25year'!$A312,CAPEX!$I$4:$I$1281,'0-25year'!G$1,CAPEX!$V$4:$V$1281,'0-25year'!B312)</f>
        <v>0</v>
      </c>
      <c r="H312" s="128">
        <f t="shared" si="9"/>
        <v>0</v>
      </c>
    </row>
    <row r="313" spans="1:8" x14ac:dyDescent="0.25">
      <c r="A313" s="84" t="s">
        <v>211</v>
      </c>
      <c r="B313" s="124">
        <v>17</v>
      </c>
      <c r="C313" s="125">
        <f>SUMIFS(CAPEX!$AA$4:$AA$1281,CAPEX!$G$4:$G$1281,'0-25year'!$A313,CAPEX!$I$4:$I$1281,'0-25year'!C$1,CAPEX!$V$4:$V$1281,'0-25year'!B313)</f>
        <v>156870</v>
      </c>
      <c r="D313" s="125">
        <f>SUMIFS(CAPEX!$AA$4:$AA$1281,CAPEX!$G$4:$G$1281,'0-25year'!$A313,CAPEX!$I$4:$I$1281,'0-25year'!D$1,CAPEX!$V$4:$V$1281,'0-25year'!B313)</f>
        <v>0</v>
      </c>
      <c r="E313" s="125">
        <f>SUMIFS(CAPEX!$AA$4:$AA$1281,CAPEX!$G$4:$G$1281,'0-25year'!$A313,CAPEX!$I$4:$I$1281,'0-25year'!E$1,CAPEX!$V$4:$V$1281,'0-25year'!B313)</f>
        <v>0</v>
      </c>
      <c r="F313" s="125">
        <f>SUMIFS(CAPEX!$AA$4:$AA$1281,CAPEX!$G$4:$G$1281,'0-25year'!$A313,CAPEX!$I$4:$I$1281,'0-25year'!F$1,CAPEX!$V$4:$V$1281,'0-25year'!B313)</f>
        <v>0</v>
      </c>
      <c r="G313" s="125">
        <f>SUMIFS(CAPEX!$AA$4:$AA$1281,CAPEX!$G$4:$G$1281,'0-25year'!$A313,CAPEX!$I$4:$I$1281,'0-25year'!G$1,CAPEX!$V$4:$V$1281,'0-25year'!B313)</f>
        <v>0</v>
      </c>
      <c r="H313" s="128">
        <f t="shared" si="9"/>
        <v>156870</v>
      </c>
    </row>
    <row r="314" spans="1:8" x14ac:dyDescent="0.25">
      <c r="A314" s="84" t="s">
        <v>195</v>
      </c>
      <c r="B314" s="124">
        <v>17</v>
      </c>
      <c r="C314" s="125">
        <f>SUMIFS(CAPEX!$AA$4:$AA$1281,CAPEX!$G$4:$G$1281,'0-25year'!$A314,CAPEX!$I$4:$I$1281,'0-25year'!C$1,CAPEX!$V$4:$V$1281,'0-25year'!B314)</f>
        <v>0</v>
      </c>
      <c r="D314" s="125">
        <f>SUMIFS(CAPEX!$AA$4:$AA$1281,CAPEX!$G$4:$G$1281,'0-25year'!$A314,CAPEX!$I$4:$I$1281,'0-25year'!D$1,CAPEX!$V$4:$V$1281,'0-25year'!B314)</f>
        <v>0</v>
      </c>
      <c r="E314" s="125">
        <f>SUMIFS(CAPEX!$AA$4:$AA$1281,CAPEX!$G$4:$G$1281,'0-25year'!$A314,CAPEX!$I$4:$I$1281,'0-25year'!E$1,CAPEX!$V$4:$V$1281,'0-25year'!B314)</f>
        <v>0</v>
      </c>
      <c r="F314" s="125">
        <f>SUMIFS(CAPEX!$AA$4:$AA$1281,CAPEX!$G$4:$G$1281,'0-25year'!$A314,CAPEX!$I$4:$I$1281,'0-25year'!F$1,CAPEX!$V$4:$V$1281,'0-25year'!B314)</f>
        <v>0</v>
      </c>
      <c r="G314" s="125">
        <f>SUMIFS(CAPEX!$AA$4:$AA$1281,CAPEX!$G$4:$G$1281,'0-25year'!$A314,CAPEX!$I$4:$I$1281,'0-25year'!G$1,CAPEX!$V$4:$V$1281,'0-25year'!B314)</f>
        <v>0</v>
      </c>
      <c r="H314" s="128">
        <f t="shared" si="9"/>
        <v>0</v>
      </c>
    </row>
    <row r="315" spans="1:8" x14ac:dyDescent="0.25">
      <c r="A315" s="84" t="s">
        <v>313</v>
      </c>
      <c r="B315" s="124">
        <v>17</v>
      </c>
      <c r="C315" s="125">
        <f>SUMIFS(CAPEX!$AA$4:$AA$1281,CAPEX!$G$4:$G$1281,'0-25year'!$A315,CAPEX!$I$4:$I$1281,'0-25year'!C$1,CAPEX!$V$4:$V$1281,'0-25year'!B315)</f>
        <v>0</v>
      </c>
      <c r="D315" s="125">
        <f>SUMIFS(CAPEX!$AA$4:$AA$1281,CAPEX!$G$4:$G$1281,'0-25year'!$A315,CAPEX!$I$4:$I$1281,'0-25year'!D$1,CAPEX!$V$4:$V$1281,'0-25year'!B315)</f>
        <v>0</v>
      </c>
      <c r="E315" s="125">
        <f>SUMIFS(CAPEX!$AA$4:$AA$1281,CAPEX!$G$4:$G$1281,'0-25year'!$A315,CAPEX!$I$4:$I$1281,'0-25year'!E$1,CAPEX!$V$4:$V$1281,'0-25year'!B315)</f>
        <v>0</v>
      </c>
      <c r="F315" s="125">
        <f>SUMIFS(CAPEX!$AA$4:$AA$1281,CAPEX!$G$4:$G$1281,'0-25year'!$A315,CAPEX!$I$4:$I$1281,'0-25year'!F$1,CAPEX!$V$4:$V$1281,'0-25year'!B315)</f>
        <v>0</v>
      </c>
      <c r="G315" s="125">
        <f>SUMIFS(CAPEX!$AA$4:$AA$1281,CAPEX!$G$4:$G$1281,'0-25year'!$A315,CAPEX!$I$4:$I$1281,'0-25year'!G$1,CAPEX!$V$4:$V$1281,'0-25year'!B315)</f>
        <v>0</v>
      </c>
      <c r="H315" s="128">
        <f t="shared" si="9"/>
        <v>0</v>
      </c>
    </row>
    <row r="316" spans="1:8" x14ac:dyDescent="0.25">
      <c r="A316" s="84" t="s">
        <v>697</v>
      </c>
      <c r="B316" s="124">
        <v>17</v>
      </c>
      <c r="C316" s="125">
        <f>SUMIFS(CAPEX!$AA$4:$AA$1281,CAPEX!$G$4:$G$1281,'0-25year'!$A316,CAPEX!$I$4:$I$1281,'0-25year'!C$1,CAPEX!$V$4:$V$1281,'0-25year'!B316)</f>
        <v>0</v>
      </c>
      <c r="D316" s="125">
        <f>SUMIFS(CAPEX!$AA$4:$AA$1281,CAPEX!$G$4:$G$1281,'0-25year'!$A316,CAPEX!$I$4:$I$1281,'0-25year'!D$1,CAPEX!$V$4:$V$1281,'0-25year'!B316)</f>
        <v>0</v>
      </c>
      <c r="E316" s="125">
        <f>SUMIFS(CAPEX!$AA$4:$AA$1281,CAPEX!$G$4:$G$1281,'0-25year'!$A316,CAPEX!$I$4:$I$1281,'0-25year'!E$1,CAPEX!$V$4:$V$1281,'0-25year'!B316)</f>
        <v>0</v>
      </c>
      <c r="F316" s="125">
        <f>SUMIFS(CAPEX!$AA$4:$AA$1281,CAPEX!$G$4:$G$1281,'0-25year'!$A316,CAPEX!$I$4:$I$1281,'0-25year'!F$1,CAPEX!$V$4:$V$1281,'0-25year'!B316)</f>
        <v>0</v>
      </c>
      <c r="G316" s="125">
        <f>SUMIFS(CAPEX!$AA$4:$AA$1281,CAPEX!$G$4:$G$1281,'0-25year'!$A316,CAPEX!$I$4:$I$1281,'0-25year'!G$1,CAPEX!$V$4:$V$1281,'0-25year'!B316)</f>
        <v>0</v>
      </c>
      <c r="H316" s="128">
        <f t="shared" si="9"/>
        <v>0</v>
      </c>
    </row>
    <row r="317" spans="1:8" x14ac:dyDescent="0.25">
      <c r="A317" s="84" t="s">
        <v>228</v>
      </c>
      <c r="B317" s="124">
        <v>17</v>
      </c>
      <c r="C317" s="125">
        <f>SUMIFS(CAPEX!$AA$4:$AA$1281,CAPEX!$G$4:$G$1281,'0-25year'!$A317,CAPEX!$I$4:$I$1281,'0-25year'!C$1,CAPEX!$V$4:$V$1281,'0-25year'!B317)</f>
        <v>0</v>
      </c>
      <c r="D317" s="125">
        <f>SUMIFS(CAPEX!$AA$4:$AA$1281,CAPEX!$G$4:$G$1281,'0-25year'!$A317,CAPEX!$I$4:$I$1281,'0-25year'!D$1,CAPEX!$V$4:$V$1281,'0-25year'!B317)</f>
        <v>0</v>
      </c>
      <c r="E317" s="125">
        <f>SUMIFS(CAPEX!$AA$4:$AA$1281,CAPEX!$G$4:$G$1281,'0-25year'!$A317,CAPEX!$I$4:$I$1281,'0-25year'!E$1,CAPEX!$V$4:$V$1281,'0-25year'!B317)</f>
        <v>0</v>
      </c>
      <c r="F317" s="125">
        <f>SUMIFS(CAPEX!$AA$4:$AA$1281,CAPEX!$G$4:$G$1281,'0-25year'!$A317,CAPEX!$I$4:$I$1281,'0-25year'!F$1,CAPEX!$V$4:$V$1281,'0-25year'!B317)</f>
        <v>0</v>
      </c>
      <c r="G317" s="125">
        <f>SUMIFS(CAPEX!$AA$4:$AA$1281,CAPEX!$G$4:$G$1281,'0-25year'!$A317,CAPEX!$I$4:$I$1281,'0-25year'!G$1,CAPEX!$V$4:$V$1281,'0-25year'!B317)</f>
        <v>0</v>
      </c>
      <c r="H317" s="128">
        <f t="shared" si="9"/>
        <v>0</v>
      </c>
    </row>
    <row r="318" spans="1:8" x14ac:dyDescent="0.25">
      <c r="A318" s="84" t="s">
        <v>226</v>
      </c>
      <c r="B318" s="124">
        <v>17</v>
      </c>
      <c r="C318" s="125">
        <f>SUMIFS(CAPEX!$AA$4:$AA$1281,CAPEX!$G$4:$G$1281,'0-25year'!$A318,CAPEX!$I$4:$I$1281,'0-25year'!C$1,CAPEX!$V$4:$V$1281,'0-25year'!B318)</f>
        <v>95690</v>
      </c>
      <c r="D318" s="125">
        <f>SUMIFS(CAPEX!$AA$4:$AA$1281,CAPEX!$G$4:$G$1281,'0-25year'!$A318,CAPEX!$I$4:$I$1281,'0-25year'!D$1,CAPEX!$V$4:$V$1281,'0-25year'!B318)</f>
        <v>0</v>
      </c>
      <c r="E318" s="125">
        <f>SUMIFS(CAPEX!$AA$4:$AA$1281,CAPEX!$G$4:$G$1281,'0-25year'!$A318,CAPEX!$I$4:$I$1281,'0-25year'!E$1,CAPEX!$V$4:$V$1281,'0-25year'!B318)</f>
        <v>0</v>
      </c>
      <c r="F318" s="125">
        <f>SUMIFS(CAPEX!$AA$4:$AA$1281,CAPEX!$G$4:$G$1281,'0-25year'!$A318,CAPEX!$I$4:$I$1281,'0-25year'!F$1,CAPEX!$V$4:$V$1281,'0-25year'!B318)</f>
        <v>0</v>
      </c>
      <c r="G318" s="125">
        <f>SUMIFS(CAPEX!$AA$4:$AA$1281,CAPEX!$G$4:$G$1281,'0-25year'!$A318,CAPEX!$I$4:$I$1281,'0-25year'!G$1,CAPEX!$V$4:$V$1281,'0-25year'!B318)</f>
        <v>0</v>
      </c>
      <c r="H318" s="128">
        <f t="shared" si="9"/>
        <v>95690</v>
      </c>
    </row>
    <row r="319" spans="1:8" x14ac:dyDescent="0.25">
      <c r="A319" s="84" t="s">
        <v>256</v>
      </c>
      <c r="B319" s="124">
        <v>17</v>
      </c>
      <c r="C319" s="125">
        <f>SUMIFS(CAPEX!$AA$4:$AA$1281,CAPEX!$G$4:$G$1281,'0-25year'!$A319,CAPEX!$I$4:$I$1281,'0-25year'!C$1,CAPEX!$V$4:$V$1281,'0-25year'!B319)</f>
        <v>0</v>
      </c>
      <c r="D319" s="125">
        <f>SUMIFS(CAPEX!$AA$4:$AA$1281,CAPEX!$G$4:$G$1281,'0-25year'!$A319,CAPEX!$I$4:$I$1281,'0-25year'!D$1,CAPEX!$V$4:$V$1281,'0-25year'!B319)</f>
        <v>0</v>
      </c>
      <c r="E319" s="125">
        <f>SUMIFS(CAPEX!$AA$4:$AA$1281,CAPEX!$G$4:$G$1281,'0-25year'!$A319,CAPEX!$I$4:$I$1281,'0-25year'!E$1,CAPEX!$V$4:$V$1281,'0-25year'!B319)</f>
        <v>0</v>
      </c>
      <c r="F319" s="125">
        <f>SUMIFS(CAPEX!$AA$4:$AA$1281,CAPEX!$G$4:$G$1281,'0-25year'!$A319,CAPEX!$I$4:$I$1281,'0-25year'!F$1,CAPEX!$V$4:$V$1281,'0-25year'!B319)</f>
        <v>0</v>
      </c>
      <c r="G319" s="125">
        <f>SUMIFS(CAPEX!$AA$4:$AA$1281,CAPEX!$G$4:$G$1281,'0-25year'!$A319,CAPEX!$I$4:$I$1281,'0-25year'!G$1,CAPEX!$V$4:$V$1281,'0-25year'!B319)</f>
        <v>0</v>
      </c>
      <c r="H319" s="128">
        <f t="shared" si="9"/>
        <v>0</v>
      </c>
    </row>
    <row r="320" spans="1:8" x14ac:dyDescent="0.25">
      <c r="A320" s="84" t="s">
        <v>578</v>
      </c>
      <c r="B320" s="124">
        <v>17</v>
      </c>
      <c r="C320" s="125">
        <f>SUMIFS(CAPEX!$AA$4:$AA$1281,CAPEX!$G$4:$G$1281,'0-25year'!$A320,CAPEX!$I$4:$I$1281,'0-25year'!C$1,CAPEX!$V$4:$V$1281,'0-25year'!B320)</f>
        <v>0</v>
      </c>
      <c r="D320" s="125">
        <f>SUMIFS(CAPEX!$AA$4:$AA$1281,CAPEX!$G$4:$G$1281,'0-25year'!$A320,CAPEX!$I$4:$I$1281,'0-25year'!D$1,CAPEX!$V$4:$V$1281,'0-25year'!B320)</f>
        <v>0</v>
      </c>
      <c r="E320" s="125">
        <f>SUMIFS(CAPEX!$AA$4:$AA$1281,CAPEX!$G$4:$G$1281,'0-25year'!$A320,CAPEX!$I$4:$I$1281,'0-25year'!E$1,CAPEX!$V$4:$V$1281,'0-25year'!B320)</f>
        <v>0</v>
      </c>
      <c r="F320" s="125">
        <f>SUMIFS(CAPEX!$AA$4:$AA$1281,CAPEX!$G$4:$G$1281,'0-25year'!$A320,CAPEX!$I$4:$I$1281,'0-25year'!F$1,CAPEX!$V$4:$V$1281,'0-25year'!B320)</f>
        <v>0</v>
      </c>
      <c r="G320" s="125">
        <f>SUMIFS(CAPEX!$AA$4:$AA$1281,CAPEX!$G$4:$G$1281,'0-25year'!$A320,CAPEX!$I$4:$I$1281,'0-25year'!G$1,CAPEX!$V$4:$V$1281,'0-25year'!B320)</f>
        <v>0</v>
      </c>
      <c r="H320" s="128">
        <f t="shared" si="9"/>
        <v>0</v>
      </c>
    </row>
    <row r="321" spans="1:8" x14ac:dyDescent="0.25">
      <c r="A321" s="84" t="s">
        <v>403</v>
      </c>
      <c r="B321" s="124">
        <v>17</v>
      </c>
      <c r="C321" s="125">
        <f>SUMIFS(CAPEX!$AA$4:$AA$1281,CAPEX!$G$4:$G$1281,'0-25year'!$A321,CAPEX!$I$4:$I$1281,'0-25year'!C$1,CAPEX!$V$4:$V$1281,'0-25year'!B321)</f>
        <v>0</v>
      </c>
      <c r="D321" s="125">
        <f>SUMIFS(CAPEX!$AA$4:$AA$1281,CAPEX!$G$4:$G$1281,'0-25year'!$A321,CAPEX!$I$4:$I$1281,'0-25year'!D$1,CAPEX!$V$4:$V$1281,'0-25year'!B321)</f>
        <v>0</v>
      </c>
      <c r="E321" s="125">
        <f>SUMIFS(CAPEX!$AA$4:$AA$1281,CAPEX!$G$4:$G$1281,'0-25year'!$A321,CAPEX!$I$4:$I$1281,'0-25year'!E$1,CAPEX!$V$4:$V$1281,'0-25year'!B321)</f>
        <v>0</v>
      </c>
      <c r="F321" s="125">
        <f>SUMIFS(CAPEX!$AA$4:$AA$1281,CAPEX!$G$4:$G$1281,'0-25year'!$A321,CAPEX!$I$4:$I$1281,'0-25year'!F$1,CAPEX!$V$4:$V$1281,'0-25year'!B321)</f>
        <v>0</v>
      </c>
      <c r="G321" s="125">
        <f>SUMIFS(CAPEX!$AA$4:$AA$1281,CAPEX!$G$4:$G$1281,'0-25year'!$A321,CAPEX!$I$4:$I$1281,'0-25year'!G$1,CAPEX!$V$4:$V$1281,'0-25year'!B321)</f>
        <v>0</v>
      </c>
      <c r="H321" s="128">
        <f t="shared" si="9"/>
        <v>0</v>
      </c>
    </row>
    <row r="322" spans="1:8" x14ac:dyDescent="0.25">
      <c r="A322" s="84" t="s">
        <v>364</v>
      </c>
      <c r="B322" s="124">
        <v>17</v>
      </c>
      <c r="C322" s="125">
        <f>SUMIFS(CAPEX!$AA$4:$AA$1281,CAPEX!$G$4:$G$1281,'0-25year'!$A322,CAPEX!$I$4:$I$1281,'0-25year'!C$1,CAPEX!$V$4:$V$1281,'0-25year'!B322)</f>
        <v>0</v>
      </c>
      <c r="D322" s="125">
        <f>SUMIFS(CAPEX!$AA$4:$AA$1281,CAPEX!$G$4:$G$1281,'0-25year'!$A322,CAPEX!$I$4:$I$1281,'0-25year'!D$1,CAPEX!$V$4:$V$1281,'0-25year'!B322)</f>
        <v>0</v>
      </c>
      <c r="E322" s="125">
        <f>SUMIFS(CAPEX!$AA$4:$AA$1281,CAPEX!$G$4:$G$1281,'0-25year'!$A322,CAPEX!$I$4:$I$1281,'0-25year'!E$1,CAPEX!$V$4:$V$1281,'0-25year'!B322)</f>
        <v>0</v>
      </c>
      <c r="F322" s="125">
        <f>SUMIFS(CAPEX!$AA$4:$AA$1281,CAPEX!$G$4:$G$1281,'0-25year'!$A322,CAPEX!$I$4:$I$1281,'0-25year'!F$1,CAPEX!$V$4:$V$1281,'0-25year'!B322)</f>
        <v>0</v>
      </c>
      <c r="G322" s="125">
        <f>SUMIFS(CAPEX!$AA$4:$AA$1281,CAPEX!$G$4:$G$1281,'0-25year'!$A322,CAPEX!$I$4:$I$1281,'0-25year'!G$1,CAPEX!$V$4:$V$1281,'0-25year'!B322)</f>
        <v>0</v>
      </c>
      <c r="H322" s="128">
        <f t="shared" si="9"/>
        <v>0</v>
      </c>
    </row>
    <row r="323" spans="1:8" x14ac:dyDescent="0.25">
      <c r="A323" s="84" t="s">
        <v>239</v>
      </c>
      <c r="B323" s="124">
        <v>17</v>
      </c>
      <c r="C323" s="125">
        <f>SUMIFS(CAPEX!$AA$4:$AA$1281,CAPEX!$G$4:$G$1281,'0-25year'!$A323,CAPEX!$I$4:$I$1281,'0-25year'!C$1,CAPEX!$V$4:$V$1281,'0-25year'!B323)</f>
        <v>0</v>
      </c>
      <c r="D323" s="125">
        <f>SUMIFS(CAPEX!$AA$4:$AA$1281,CAPEX!$G$4:$G$1281,'0-25year'!$A323,CAPEX!$I$4:$I$1281,'0-25year'!D$1,CAPEX!$V$4:$V$1281,'0-25year'!B323)</f>
        <v>0</v>
      </c>
      <c r="E323" s="125">
        <f>SUMIFS(CAPEX!$AA$4:$AA$1281,CAPEX!$G$4:$G$1281,'0-25year'!$A323,CAPEX!$I$4:$I$1281,'0-25year'!E$1,CAPEX!$V$4:$V$1281,'0-25year'!B323)</f>
        <v>0</v>
      </c>
      <c r="F323" s="125">
        <f>SUMIFS(CAPEX!$AA$4:$AA$1281,CAPEX!$G$4:$G$1281,'0-25year'!$A323,CAPEX!$I$4:$I$1281,'0-25year'!F$1,CAPEX!$V$4:$V$1281,'0-25year'!B323)</f>
        <v>0</v>
      </c>
      <c r="G323" s="125">
        <f>SUMIFS(CAPEX!$AA$4:$AA$1281,CAPEX!$G$4:$G$1281,'0-25year'!$A323,CAPEX!$I$4:$I$1281,'0-25year'!G$1,CAPEX!$V$4:$V$1281,'0-25year'!B323)</f>
        <v>0</v>
      </c>
      <c r="H323" s="128">
        <f t="shared" si="9"/>
        <v>0</v>
      </c>
    </row>
    <row r="324" spans="1:8" x14ac:dyDescent="0.25">
      <c r="A324" s="84" t="s">
        <v>243</v>
      </c>
      <c r="B324" s="124">
        <v>17</v>
      </c>
      <c r="C324" s="125">
        <f>SUMIFS(CAPEX!$AA$4:$AA$1281,CAPEX!$G$4:$G$1281,'0-25year'!$A324,CAPEX!$I$4:$I$1281,'0-25year'!C$1,CAPEX!$V$4:$V$1281,'0-25year'!B324)</f>
        <v>0</v>
      </c>
      <c r="D324" s="125">
        <f>SUMIFS(CAPEX!$AA$4:$AA$1281,CAPEX!$G$4:$G$1281,'0-25year'!$A324,CAPEX!$I$4:$I$1281,'0-25year'!D$1,CAPEX!$V$4:$V$1281,'0-25year'!B324)</f>
        <v>0</v>
      </c>
      <c r="E324" s="125">
        <f>SUMIFS(CAPEX!$AA$4:$AA$1281,CAPEX!$G$4:$G$1281,'0-25year'!$A324,CAPEX!$I$4:$I$1281,'0-25year'!E$1,CAPEX!$V$4:$V$1281,'0-25year'!B324)</f>
        <v>0</v>
      </c>
      <c r="F324" s="125">
        <f>SUMIFS(CAPEX!$AA$4:$AA$1281,CAPEX!$G$4:$G$1281,'0-25year'!$A324,CAPEX!$I$4:$I$1281,'0-25year'!F$1,CAPEX!$V$4:$V$1281,'0-25year'!B324)</f>
        <v>0</v>
      </c>
      <c r="G324" s="125">
        <f>SUMIFS(CAPEX!$AA$4:$AA$1281,CAPEX!$G$4:$G$1281,'0-25year'!$A324,CAPEX!$I$4:$I$1281,'0-25year'!G$1,CAPEX!$V$4:$V$1281,'0-25year'!B324)</f>
        <v>0</v>
      </c>
      <c r="H324" s="128">
        <f t="shared" si="9"/>
        <v>0</v>
      </c>
    </row>
    <row r="325" spans="1:8" x14ac:dyDescent="0.25">
      <c r="A325" s="127" t="s">
        <v>246</v>
      </c>
      <c r="B325" s="124">
        <v>17</v>
      </c>
      <c r="C325" s="125">
        <f>SUMIFS(CAPEX!$AA$4:$AA$1281,CAPEX!$G$4:$G$1281,'0-25year'!$A325,CAPEX!$I$4:$I$1281,'0-25year'!C$1,CAPEX!$V$4:$V$1281,'0-25year'!B325)</f>
        <v>0</v>
      </c>
      <c r="D325" s="125">
        <f>SUMIFS(CAPEX!$AA$4:$AA$1281,CAPEX!$G$4:$G$1281,'0-25year'!$A325,CAPEX!$I$4:$I$1281,'0-25year'!D$1,CAPEX!$V$4:$V$1281,'0-25year'!B325)</f>
        <v>0</v>
      </c>
      <c r="E325" s="125">
        <f>SUMIFS(CAPEX!$AA$4:$AA$1281,CAPEX!$G$4:$G$1281,'0-25year'!$A325,CAPEX!$I$4:$I$1281,'0-25year'!E$1,CAPEX!$V$4:$V$1281,'0-25year'!B325)</f>
        <v>0</v>
      </c>
      <c r="F325" s="125">
        <f>SUMIFS(CAPEX!$AA$4:$AA$1281,CAPEX!$G$4:$G$1281,'0-25year'!$A325,CAPEX!$I$4:$I$1281,'0-25year'!F$1,CAPEX!$V$4:$V$1281,'0-25year'!B325)</f>
        <v>0</v>
      </c>
      <c r="G325" s="125">
        <f>SUMIFS(CAPEX!$AA$4:$AA$1281,CAPEX!$G$4:$G$1281,'0-25year'!$A325,CAPEX!$I$4:$I$1281,'0-25year'!G$1,CAPEX!$V$4:$V$1281,'0-25year'!B325)</f>
        <v>0</v>
      </c>
      <c r="H325" s="128">
        <f t="shared" si="9"/>
        <v>0</v>
      </c>
    </row>
    <row r="326" spans="1:8" x14ac:dyDescent="0.25">
      <c r="A326" s="124" t="s">
        <v>281</v>
      </c>
      <c r="B326" s="124">
        <v>18</v>
      </c>
      <c r="C326" s="125">
        <f>SUMIFS(CAPEX!$AA$4:$AA$1281,CAPEX!$G$4:$G$1281,'0-25year'!$A326,CAPEX!$I$4:$I$1281,'0-25year'!C$1,CAPEX!$V$4:$V$1281,'0-25year'!B326)</f>
        <v>0</v>
      </c>
      <c r="D326" s="125">
        <f>SUMIFS(CAPEX!$AA$4:$AA$1281,CAPEX!$G$4:$G$1281,'0-25year'!$A326,CAPEX!$I$4:$I$1281,'0-25year'!D$1,CAPEX!$V$4:$V$1281,'0-25year'!B326)</f>
        <v>0</v>
      </c>
      <c r="E326" s="125">
        <f>SUMIFS(CAPEX!$AA$4:$AA$1281,CAPEX!$G$4:$G$1281,'0-25year'!$A326,CAPEX!$I$4:$I$1281,'0-25year'!E$1,CAPEX!$V$4:$V$1281,'0-25year'!B326)</f>
        <v>0</v>
      </c>
      <c r="F326" s="125">
        <f>SUMIFS(CAPEX!$AA$4:$AA$1281,CAPEX!$G$4:$G$1281,'0-25year'!$A326,CAPEX!$I$4:$I$1281,'0-25year'!F$1,CAPEX!$V$4:$V$1281,'0-25year'!B326)</f>
        <v>0</v>
      </c>
      <c r="G326" s="125">
        <f>SUMIFS(CAPEX!$AA$4:$AA$1281,CAPEX!$G$4:$G$1281,'0-25year'!$A326,CAPEX!$I$4:$I$1281,'0-25year'!G$1,CAPEX!$V$4:$V$1281,'0-25year'!B326)</f>
        <v>0</v>
      </c>
      <c r="H326" s="128">
        <f t="shared" si="9"/>
        <v>0</v>
      </c>
    </row>
    <row r="327" spans="1:8" x14ac:dyDescent="0.25">
      <c r="A327" s="84" t="s">
        <v>488</v>
      </c>
      <c r="B327" s="124">
        <v>18</v>
      </c>
      <c r="C327" s="125">
        <f>SUMIFS(CAPEX!$AA$4:$AA$1281,CAPEX!$G$4:$G$1281,'0-25year'!$A327,CAPEX!$I$4:$I$1281,'0-25year'!C$1,CAPEX!$V$4:$V$1281,'0-25year'!B327)</f>
        <v>0</v>
      </c>
      <c r="D327" s="125">
        <f>SUMIFS(CAPEX!$AA$4:$AA$1281,CAPEX!$G$4:$G$1281,'0-25year'!$A327,CAPEX!$I$4:$I$1281,'0-25year'!D$1,CAPEX!$V$4:$V$1281,'0-25year'!B327)</f>
        <v>0</v>
      </c>
      <c r="E327" s="125">
        <f>SUMIFS(CAPEX!$AA$4:$AA$1281,CAPEX!$G$4:$G$1281,'0-25year'!$A327,CAPEX!$I$4:$I$1281,'0-25year'!E$1,CAPEX!$V$4:$V$1281,'0-25year'!B327)</f>
        <v>0</v>
      </c>
      <c r="F327" s="125">
        <f>SUMIFS(CAPEX!$AA$4:$AA$1281,CAPEX!$G$4:$G$1281,'0-25year'!$A327,CAPEX!$I$4:$I$1281,'0-25year'!F$1,CAPEX!$V$4:$V$1281,'0-25year'!B327)</f>
        <v>0</v>
      </c>
      <c r="G327" s="125">
        <f>SUMIFS(CAPEX!$AA$4:$AA$1281,CAPEX!$G$4:$G$1281,'0-25year'!$A327,CAPEX!$I$4:$I$1281,'0-25year'!G$1,CAPEX!$V$4:$V$1281,'0-25year'!B327)</f>
        <v>0</v>
      </c>
      <c r="H327" s="128">
        <f t="shared" si="9"/>
        <v>0</v>
      </c>
    </row>
    <row r="328" spans="1:8" x14ac:dyDescent="0.25">
      <c r="A328" s="84" t="s">
        <v>217</v>
      </c>
      <c r="B328" s="124">
        <v>18</v>
      </c>
      <c r="C328" s="125">
        <f>SUMIFS(CAPEX!$AA$4:$AA$1281,CAPEX!$G$4:$G$1281,'0-25year'!$A328,CAPEX!$I$4:$I$1281,'0-25year'!C$1,CAPEX!$V$4:$V$1281,'0-25year'!B328)</f>
        <v>0</v>
      </c>
      <c r="D328" s="125">
        <f>SUMIFS(CAPEX!$AA$4:$AA$1281,CAPEX!$G$4:$G$1281,'0-25year'!$A328,CAPEX!$I$4:$I$1281,'0-25year'!D$1,CAPEX!$V$4:$V$1281,'0-25year'!B328)</f>
        <v>0</v>
      </c>
      <c r="E328" s="125">
        <f>SUMIFS(CAPEX!$AA$4:$AA$1281,CAPEX!$G$4:$G$1281,'0-25year'!$A328,CAPEX!$I$4:$I$1281,'0-25year'!E$1,CAPEX!$V$4:$V$1281,'0-25year'!B328)</f>
        <v>0</v>
      </c>
      <c r="F328" s="125">
        <f>SUMIFS(CAPEX!$AA$4:$AA$1281,CAPEX!$G$4:$G$1281,'0-25year'!$A328,CAPEX!$I$4:$I$1281,'0-25year'!F$1,CAPEX!$V$4:$V$1281,'0-25year'!B328)</f>
        <v>0</v>
      </c>
      <c r="G328" s="125">
        <f>SUMIFS(CAPEX!$AA$4:$AA$1281,CAPEX!$G$4:$G$1281,'0-25year'!$A328,CAPEX!$I$4:$I$1281,'0-25year'!G$1,CAPEX!$V$4:$V$1281,'0-25year'!B328)</f>
        <v>0</v>
      </c>
      <c r="H328" s="128">
        <f t="shared" si="9"/>
        <v>0</v>
      </c>
    </row>
    <row r="329" spans="1:8" x14ac:dyDescent="0.25">
      <c r="A329" s="84" t="s">
        <v>469</v>
      </c>
      <c r="B329" s="124">
        <v>18</v>
      </c>
      <c r="C329" s="125">
        <f>SUMIFS(CAPEX!$AA$4:$AA$1281,CAPEX!$G$4:$G$1281,'0-25year'!$A329,CAPEX!$I$4:$I$1281,'0-25year'!C$1,CAPEX!$V$4:$V$1281,'0-25year'!B329)</f>
        <v>0</v>
      </c>
      <c r="D329" s="125">
        <f>SUMIFS(CAPEX!$AA$4:$AA$1281,CAPEX!$G$4:$G$1281,'0-25year'!$A329,CAPEX!$I$4:$I$1281,'0-25year'!D$1,CAPEX!$V$4:$V$1281,'0-25year'!B329)</f>
        <v>0</v>
      </c>
      <c r="E329" s="125">
        <f>SUMIFS(CAPEX!$AA$4:$AA$1281,CAPEX!$G$4:$G$1281,'0-25year'!$A329,CAPEX!$I$4:$I$1281,'0-25year'!E$1,CAPEX!$V$4:$V$1281,'0-25year'!B329)</f>
        <v>0</v>
      </c>
      <c r="F329" s="125">
        <f>SUMIFS(CAPEX!$AA$4:$AA$1281,CAPEX!$G$4:$G$1281,'0-25year'!$A329,CAPEX!$I$4:$I$1281,'0-25year'!F$1,CAPEX!$V$4:$V$1281,'0-25year'!B329)</f>
        <v>0</v>
      </c>
      <c r="G329" s="125">
        <f>SUMIFS(CAPEX!$AA$4:$AA$1281,CAPEX!$G$4:$G$1281,'0-25year'!$A329,CAPEX!$I$4:$I$1281,'0-25year'!G$1,CAPEX!$V$4:$V$1281,'0-25year'!B329)</f>
        <v>0</v>
      </c>
      <c r="H329" s="128">
        <f t="shared" si="9"/>
        <v>0</v>
      </c>
    </row>
    <row r="330" spans="1:8" x14ac:dyDescent="0.25">
      <c r="A330" s="84" t="s">
        <v>265</v>
      </c>
      <c r="B330" s="124">
        <v>18</v>
      </c>
      <c r="C330" s="125">
        <f>SUMIFS(CAPEX!$AA$4:$AA$1281,CAPEX!$G$4:$G$1281,'0-25year'!$A330,CAPEX!$I$4:$I$1281,'0-25year'!C$1,CAPEX!$V$4:$V$1281,'0-25year'!B330)</f>
        <v>0</v>
      </c>
      <c r="D330" s="125">
        <f>SUMIFS(CAPEX!$AA$4:$AA$1281,CAPEX!$G$4:$G$1281,'0-25year'!$A330,CAPEX!$I$4:$I$1281,'0-25year'!D$1,CAPEX!$V$4:$V$1281,'0-25year'!B330)</f>
        <v>0</v>
      </c>
      <c r="E330" s="125">
        <f>SUMIFS(CAPEX!$AA$4:$AA$1281,CAPEX!$G$4:$G$1281,'0-25year'!$A330,CAPEX!$I$4:$I$1281,'0-25year'!E$1,CAPEX!$V$4:$V$1281,'0-25year'!B330)</f>
        <v>0</v>
      </c>
      <c r="F330" s="125">
        <f>SUMIFS(CAPEX!$AA$4:$AA$1281,CAPEX!$G$4:$G$1281,'0-25year'!$A330,CAPEX!$I$4:$I$1281,'0-25year'!F$1,CAPEX!$V$4:$V$1281,'0-25year'!B330)</f>
        <v>0</v>
      </c>
      <c r="G330" s="125">
        <f>SUMIFS(CAPEX!$AA$4:$AA$1281,CAPEX!$G$4:$G$1281,'0-25year'!$A330,CAPEX!$I$4:$I$1281,'0-25year'!G$1,CAPEX!$V$4:$V$1281,'0-25year'!B330)</f>
        <v>0</v>
      </c>
      <c r="H330" s="128">
        <f t="shared" si="9"/>
        <v>0</v>
      </c>
    </row>
    <row r="331" spans="1:8" x14ac:dyDescent="0.25">
      <c r="A331" s="84" t="s">
        <v>211</v>
      </c>
      <c r="B331" s="124">
        <v>18</v>
      </c>
      <c r="C331" s="125">
        <f>SUMIFS(CAPEX!$AA$4:$AA$1281,CAPEX!$G$4:$G$1281,'0-25year'!$A331,CAPEX!$I$4:$I$1281,'0-25year'!C$1,CAPEX!$V$4:$V$1281,'0-25year'!B331)</f>
        <v>0</v>
      </c>
      <c r="D331" s="125">
        <f>SUMIFS(CAPEX!$AA$4:$AA$1281,CAPEX!$G$4:$G$1281,'0-25year'!$A331,CAPEX!$I$4:$I$1281,'0-25year'!D$1,CAPEX!$V$4:$V$1281,'0-25year'!B331)</f>
        <v>0</v>
      </c>
      <c r="E331" s="125">
        <f>SUMIFS(CAPEX!$AA$4:$AA$1281,CAPEX!$G$4:$G$1281,'0-25year'!$A331,CAPEX!$I$4:$I$1281,'0-25year'!E$1,CAPEX!$V$4:$V$1281,'0-25year'!B331)</f>
        <v>0</v>
      </c>
      <c r="F331" s="125">
        <f>SUMIFS(CAPEX!$AA$4:$AA$1281,CAPEX!$G$4:$G$1281,'0-25year'!$A331,CAPEX!$I$4:$I$1281,'0-25year'!F$1,CAPEX!$V$4:$V$1281,'0-25year'!B331)</f>
        <v>0</v>
      </c>
      <c r="G331" s="125">
        <f>SUMIFS(CAPEX!$AA$4:$AA$1281,CAPEX!$G$4:$G$1281,'0-25year'!$A331,CAPEX!$I$4:$I$1281,'0-25year'!G$1,CAPEX!$V$4:$V$1281,'0-25year'!B331)</f>
        <v>0</v>
      </c>
      <c r="H331" s="128">
        <f t="shared" si="9"/>
        <v>0</v>
      </c>
    </row>
    <row r="332" spans="1:8" x14ac:dyDescent="0.25">
      <c r="A332" s="84" t="s">
        <v>195</v>
      </c>
      <c r="B332" s="124">
        <v>18</v>
      </c>
      <c r="C332" s="125">
        <f>SUMIFS(CAPEX!$AA$4:$AA$1281,CAPEX!$G$4:$G$1281,'0-25year'!$A332,CAPEX!$I$4:$I$1281,'0-25year'!C$1,CAPEX!$V$4:$V$1281,'0-25year'!B332)</f>
        <v>0</v>
      </c>
      <c r="D332" s="125">
        <f>SUMIFS(CAPEX!$AA$4:$AA$1281,CAPEX!$G$4:$G$1281,'0-25year'!$A332,CAPEX!$I$4:$I$1281,'0-25year'!D$1,CAPEX!$V$4:$V$1281,'0-25year'!B332)</f>
        <v>0</v>
      </c>
      <c r="E332" s="125">
        <f>SUMIFS(CAPEX!$AA$4:$AA$1281,CAPEX!$G$4:$G$1281,'0-25year'!$A332,CAPEX!$I$4:$I$1281,'0-25year'!E$1,CAPEX!$V$4:$V$1281,'0-25year'!B332)</f>
        <v>0</v>
      </c>
      <c r="F332" s="125">
        <f>SUMIFS(CAPEX!$AA$4:$AA$1281,CAPEX!$G$4:$G$1281,'0-25year'!$A332,CAPEX!$I$4:$I$1281,'0-25year'!F$1,CAPEX!$V$4:$V$1281,'0-25year'!B332)</f>
        <v>0</v>
      </c>
      <c r="G332" s="125">
        <f>SUMIFS(CAPEX!$AA$4:$AA$1281,CAPEX!$G$4:$G$1281,'0-25year'!$A332,CAPEX!$I$4:$I$1281,'0-25year'!G$1,CAPEX!$V$4:$V$1281,'0-25year'!B332)</f>
        <v>0</v>
      </c>
      <c r="H332" s="128">
        <f t="shared" si="9"/>
        <v>0</v>
      </c>
    </row>
    <row r="333" spans="1:8" x14ac:dyDescent="0.25">
      <c r="A333" s="84" t="s">
        <v>313</v>
      </c>
      <c r="B333" s="124">
        <v>18</v>
      </c>
      <c r="C333" s="125">
        <f>SUMIFS(CAPEX!$AA$4:$AA$1281,CAPEX!$G$4:$G$1281,'0-25year'!$A333,CAPEX!$I$4:$I$1281,'0-25year'!C$1,CAPEX!$V$4:$V$1281,'0-25year'!B333)</f>
        <v>0</v>
      </c>
      <c r="D333" s="125">
        <f>SUMIFS(CAPEX!$AA$4:$AA$1281,CAPEX!$G$4:$G$1281,'0-25year'!$A333,CAPEX!$I$4:$I$1281,'0-25year'!D$1,CAPEX!$V$4:$V$1281,'0-25year'!B333)</f>
        <v>0</v>
      </c>
      <c r="E333" s="125">
        <f>SUMIFS(CAPEX!$AA$4:$AA$1281,CAPEX!$G$4:$G$1281,'0-25year'!$A333,CAPEX!$I$4:$I$1281,'0-25year'!E$1,CAPEX!$V$4:$V$1281,'0-25year'!B333)</f>
        <v>0</v>
      </c>
      <c r="F333" s="125">
        <f>SUMIFS(CAPEX!$AA$4:$AA$1281,CAPEX!$G$4:$G$1281,'0-25year'!$A333,CAPEX!$I$4:$I$1281,'0-25year'!F$1,CAPEX!$V$4:$V$1281,'0-25year'!B333)</f>
        <v>0</v>
      </c>
      <c r="G333" s="125">
        <f>SUMIFS(CAPEX!$AA$4:$AA$1281,CAPEX!$G$4:$G$1281,'0-25year'!$A333,CAPEX!$I$4:$I$1281,'0-25year'!G$1,CAPEX!$V$4:$V$1281,'0-25year'!B333)</f>
        <v>0</v>
      </c>
      <c r="H333" s="128">
        <f t="shared" si="9"/>
        <v>0</v>
      </c>
    </row>
    <row r="334" spans="1:8" x14ac:dyDescent="0.25">
      <c r="A334" s="84" t="s">
        <v>697</v>
      </c>
      <c r="B334" s="124">
        <v>18</v>
      </c>
      <c r="C334" s="125">
        <f>SUMIFS(CAPEX!$AA$4:$AA$1281,CAPEX!$G$4:$G$1281,'0-25year'!$A334,CAPEX!$I$4:$I$1281,'0-25year'!C$1,CAPEX!$V$4:$V$1281,'0-25year'!B334)</f>
        <v>0</v>
      </c>
      <c r="D334" s="125">
        <f>SUMIFS(CAPEX!$AA$4:$AA$1281,CAPEX!$G$4:$G$1281,'0-25year'!$A334,CAPEX!$I$4:$I$1281,'0-25year'!D$1,CAPEX!$V$4:$V$1281,'0-25year'!B334)</f>
        <v>0</v>
      </c>
      <c r="E334" s="125">
        <f>SUMIFS(CAPEX!$AA$4:$AA$1281,CAPEX!$G$4:$G$1281,'0-25year'!$A334,CAPEX!$I$4:$I$1281,'0-25year'!E$1,CAPEX!$V$4:$V$1281,'0-25year'!B334)</f>
        <v>0</v>
      </c>
      <c r="F334" s="125">
        <f>SUMIFS(CAPEX!$AA$4:$AA$1281,CAPEX!$G$4:$G$1281,'0-25year'!$A334,CAPEX!$I$4:$I$1281,'0-25year'!F$1,CAPEX!$V$4:$V$1281,'0-25year'!B334)</f>
        <v>0</v>
      </c>
      <c r="G334" s="125">
        <f>SUMIFS(CAPEX!$AA$4:$AA$1281,CAPEX!$G$4:$G$1281,'0-25year'!$A334,CAPEX!$I$4:$I$1281,'0-25year'!G$1,CAPEX!$V$4:$V$1281,'0-25year'!B334)</f>
        <v>0</v>
      </c>
      <c r="H334" s="128">
        <f t="shared" si="9"/>
        <v>0</v>
      </c>
    </row>
    <row r="335" spans="1:8" x14ac:dyDescent="0.25">
      <c r="A335" s="84" t="s">
        <v>228</v>
      </c>
      <c r="B335" s="124">
        <v>18</v>
      </c>
      <c r="C335" s="125">
        <f>SUMIFS(CAPEX!$AA$4:$AA$1281,CAPEX!$G$4:$G$1281,'0-25year'!$A335,CAPEX!$I$4:$I$1281,'0-25year'!C$1,CAPEX!$V$4:$V$1281,'0-25year'!B335)</f>
        <v>0</v>
      </c>
      <c r="D335" s="125">
        <f>SUMIFS(CAPEX!$AA$4:$AA$1281,CAPEX!$G$4:$G$1281,'0-25year'!$A335,CAPEX!$I$4:$I$1281,'0-25year'!D$1,CAPEX!$V$4:$V$1281,'0-25year'!B335)</f>
        <v>0</v>
      </c>
      <c r="E335" s="125">
        <f>SUMIFS(CAPEX!$AA$4:$AA$1281,CAPEX!$G$4:$G$1281,'0-25year'!$A335,CAPEX!$I$4:$I$1281,'0-25year'!E$1,CAPEX!$V$4:$V$1281,'0-25year'!B335)</f>
        <v>0</v>
      </c>
      <c r="F335" s="125">
        <f>SUMIFS(CAPEX!$AA$4:$AA$1281,CAPEX!$G$4:$G$1281,'0-25year'!$A335,CAPEX!$I$4:$I$1281,'0-25year'!F$1,CAPEX!$V$4:$V$1281,'0-25year'!B335)</f>
        <v>0</v>
      </c>
      <c r="G335" s="125">
        <f>SUMIFS(CAPEX!$AA$4:$AA$1281,CAPEX!$G$4:$G$1281,'0-25year'!$A335,CAPEX!$I$4:$I$1281,'0-25year'!G$1,CAPEX!$V$4:$V$1281,'0-25year'!B335)</f>
        <v>0</v>
      </c>
      <c r="H335" s="128">
        <f t="shared" si="9"/>
        <v>0</v>
      </c>
    </row>
    <row r="336" spans="1:8" x14ac:dyDescent="0.25">
      <c r="A336" s="84" t="s">
        <v>226</v>
      </c>
      <c r="B336" s="124">
        <v>18</v>
      </c>
      <c r="C336" s="125">
        <f>SUMIFS(CAPEX!$AA$4:$AA$1281,CAPEX!$G$4:$G$1281,'0-25year'!$A336,CAPEX!$I$4:$I$1281,'0-25year'!C$1,CAPEX!$V$4:$V$1281,'0-25year'!B336)</f>
        <v>0</v>
      </c>
      <c r="D336" s="125">
        <f>SUMIFS(CAPEX!$AA$4:$AA$1281,CAPEX!$G$4:$G$1281,'0-25year'!$A336,CAPEX!$I$4:$I$1281,'0-25year'!D$1,CAPEX!$V$4:$V$1281,'0-25year'!B336)</f>
        <v>0</v>
      </c>
      <c r="E336" s="125">
        <f>SUMIFS(CAPEX!$AA$4:$AA$1281,CAPEX!$G$4:$G$1281,'0-25year'!$A336,CAPEX!$I$4:$I$1281,'0-25year'!E$1,CAPEX!$V$4:$V$1281,'0-25year'!B336)</f>
        <v>0</v>
      </c>
      <c r="F336" s="125">
        <f>SUMIFS(CAPEX!$AA$4:$AA$1281,CAPEX!$G$4:$G$1281,'0-25year'!$A336,CAPEX!$I$4:$I$1281,'0-25year'!F$1,CAPEX!$V$4:$V$1281,'0-25year'!B336)</f>
        <v>0</v>
      </c>
      <c r="G336" s="125">
        <f>SUMIFS(CAPEX!$AA$4:$AA$1281,CAPEX!$G$4:$G$1281,'0-25year'!$A336,CAPEX!$I$4:$I$1281,'0-25year'!G$1,CAPEX!$V$4:$V$1281,'0-25year'!B336)</f>
        <v>0</v>
      </c>
      <c r="H336" s="128">
        <f t="shared" si="9"/>
        <v>0</v>
      </c>
    </row>
    <row r="337" spans="1:8" x14ac:dyDescent="0.25">
      <c r="A337" s="84" t="s">
        <v>256</v>
      </c>
      <c r="B337" s="124">
        <v>18</v>
      </c>
      <c r="C337" s="125">
        <f>SUMIFS(CAPEX!$AA$4:$AA$1281,CAPEX!$G$4:$G$1281,'0-25year'!$A337,CAPEX!$I$4:$I$1281,'0-25year'!C$1,CAPEX!$V$4:$V$1281,'0-25year'!B337)</f>
        <v>0</v>
      </c>
      <c r="D337" s="125">
        <f>SUMIFS(CAPEX!$AA$4:$AA$1281,CAPEX!$G$4:$G$1281,'0-25year'!$A337,CAPEX!$I$4:$I$1281,'0-25year'!D$1,CAPEX!$V$4:$V$1281,'0-25year'!B337)</f>
        <v>0</v>
      </c>
      <c r="E337" s="125">
        <f>SUMIFS(CAPEX!$AA$4:$AA$1281,CAPEX!$G$4:$G$1281,'0-25year'!$A337,CAPEX!$I$4:$I$1281,'0-25year'!E$1,CAPEX!$V$4:$V$1281,'0-25year'!B337)</f>
        <v>0</v>
      </c>
      <c r="F337" s="125">
        <f>SUMIFS(CAPEX!$AA$4:$AA$1281,CAPEX!$G$4:$G$1281,'0-25year'!$A337,CAPEX!$I$4:$I$1281,'0-25year'!F$1,CAPEX!$V$4:$V$1281,'0-25year'!B337)</f>
        <v>0</v>
      </c>
      <c r="G337" s="125">
        <f>SUMIFS(CAPEX!$AA$4:$AA$1281,CAPEX!$G$4:$G$1281,'0-25year'!$A337,CAPEX!$I$4:$I$1281,'0-25year'!G$1,CAPEX!$V$4:$V$1281,'0-25year'!B337)</f>
        <v>0</v>
      </c>
      <c r="H337" s="128">
        <f t="shared" si="9"/>
        <v>0</v>
      </c>
    </row>
    <row r="338" spans="1:8" x14ac:dyDescent="0.25">
      <c r="A338" s="84" t="s">
        <v>578</v>
      </c>
      <c r="B338" s="124">
        <v>18</v>
      </c>
      <c r="C338" s="125">
        <f>SUMIFS(CAPEX!$AA$4:$AA$1281,CAPEX!$G$4:$G$1281,'0-25year'!$A338,CAPEX!$I$4:$I$1281,'0-25year'!C$1,CAPEX!$V$4:$V$1281,'0-25year'!B338)</f>
        <v>0</v>
      </c>
      <c r="D338" s="125">
        <f>SUMIFS(CAPEX!$AA$4:$AA$1281,CAPEX!$G$4:$G$1281,'0-25year'!$A338,CAPEX!$I$4:$I$1281,'0-25year'!D$1,CAPEX!$V$4:$V$1281,'0-25year'!B338)</f>
        <v>0</v>
      </c>
      <c r="E338" s="125">
        <f>SUMIFS(CAPEX!$AA$4:$AA$1281,CAPEX!$G$4:$G$1281,'0-25year'!$A338,CAPEX!$I$4:$I$1281,'0-25year'!E$1,CAPEX!$V$4:$V$1281,'0-25year'!B338)</f>
        <v>0</v>
      </c>
      <c r="F338" s="125">
        <f>SUMIFS(CAPEX!$AA$4:$AA$1281,CAPEX!$G$4:$G$1281,'0-25year'!$A338,CAPEX!$I$4:$I$1281,'0-25year'!F$1,CAPEX!$V$4:$V$1281,'0-25year'!B338)</f>
        <v>0</v>
      </c>
      <c r="G338" s="125">
        <f>SUMIFS(CAPEX!$AA$4:$AA$1281,CAPEX!$G$4:$G$1281,'0-25year'!$A338,CAPEX!$I$4:$I$1281,'0-25year'!G$1,CAPEX!$V$4:$V$1281,'0-25year'!B338)</f>
        <v>0</v>
      </c>
      <c r="H338" s="128">
        <f t="shared" si="9"/>
        <v>0</v>
      </c>
    </row>
    <row r="339" spans="1:8" x14ac:dyDescent="0.25">
      <c r="A339" s="84" t="s">
        <v>403</v>
      </c>
      <c r="B339" s="124">
        <v>18</v>
      </c>
      <c r="C339" s="125">
        <f>SUMIFS(CAPEX!$AA$4:$AA$1281,CAPEX!$G$4:$G$1281,'0-25year'!$A339,CAPEX!$I$4:$I$1281,'0-25year'!C$1,CAPEX!$V$4:$V$1281,'0-25year'!B339)</f>
        <v>0</v>
      </c>
      <c r="D339" s="125">
        <f>SUMIFS(CAPEX!$AA$4:$AA$1281,CAPEX!$G$4:$G$1281,'0-25year'!$A339,CAPEX!$I$4:$I$1281,'0-25year'!D$1,CAPEX!$V$4:$V$1281,'0-25year'!B339)</f>
        <v>0</v>
      </c>
      <c r="E339" s="125">
        <f>SUMIFS(CAPEX!$AA$4:$AA$1281,CAPEX!$G$4:$G$1281,'0-25year'!$A339,CAPEX!$I$4:$I$1281,'0-25year'!E$1,CAPEX!$V$4:$V$1281,'0-25year'!B339)</f>
        <v>0</v>
      </c>
      <c r="F339" s="125">
        <f>SUMIFS(CAPEX!$AA$4:$AA$1281,CAPEX!$G$4:$G$1281,'0-25year'!$A339,CAPEX!$I$4:$I$1281,'0-25year'!F$1,CAPEX!$V$4:$V$1281,'0-25year'!B339)</f>
        <v>0</v>
      </c>
      <c r="G339" s="125">
        <f>SUMIFS(CAPEX!$AA$4:$AA$1281,CAPEX!$G$4:$G$1281,'0-25year'!$A339,CAPEX!$I$4:$I$1281,'0-25year'!G$1,CAPEX!$V$4:$V$1281,'0-25year'!B339)</f>
        <v>0</v>
      </c>
      <c r="H339" s="128">
        <f t="shared" si="9"/>
        <v>0</v>
      </c>
    </row>
    <row r="340" spans="1:8" x14ac:dyDescent="0.25">
      <c r="A340" s="84" t="s">
        <v>364</v>
      </c>
      <c r="B340" s="124">
        <v>18</v>
      </c>
      <c r="C340" s="125">
        <f>SUMIFS(CAPEX!$AA$4:$AA$1281,CAPEX!$G$4:$G$1281,'0-25year'!$A340,CAPEX!$I$4:$I$1281,'0-25year'!C$1,CAPEX!$V$4:$V$1281,'0-25year'!B340)</f>
        <v>0</v>
      </c>
      <c r="D340" s="125">
        <f>SUMIFS(CAPEX!$AA$4:$AA$1281,CAPEX!$G$4:$G$1281,'0-25year'!$A340,CAPEX!$I$4:$I$1281,'0-25year'!D$1,CAPEX!$V$4:$V$1281,'0-25year'!B340)</f>
        <v>0</v>
      </c>
      <c r="E340" s="125">
        <f>SUMIFS(CAPEX!$AA$4:$AA$1281,CAPEX!$G$4:$G$1281,'0-25year'!$A340,CAPEX!$I$4:$I$1281,'0-25year'!E$1,CAPEX!$V$4:$V$1281,'0-25year'!B340)</f>
        <v>0</v>
      </c>
      <c r="F340" s="125">
        <f>SUMIFS(CAPEX!$AA$4:$AA$1281,CAPEX!$G$4:$G$1281,'0-25year'!$A340,CAPEX!$I$4:$I$1281,'0-25year'!F$1,CAPEX!$V$4:$V$1281,'0-25year'!B340)</f>
        <v>0</v>
      </c>
      <c r="G340" s="125">
        <f>SUMIFS(CAPEX!$AA$4:$AA$1281,CAPEX!$G$4:$G$1281,'0-25year'!$A340,CAPEX!$I$4:$I$1281,'0-25year'!G$1,CAPEX!$V$4:$V$1281,'0-25year'!B340)</f>
        <v>0</v>
      </c>
      <c r="H340" s="128">
        <f t="shared" si="9"/>
        <v>0</v>
      </c>
    </row>
    <row r="341" spans="1:8" x14ac:dyDescent="0.25">
      <c r="A341" s="84" t="s">
        <v>239</v>
      </c>
      <c r="B341" s="124">
        <v>18</v>
      </c>
      <c r="C341" s="125">
        <f>SUMIFS(CAPEX!$AA$4:$AA$1281,CAPEX!$G$4:$G$1281,'0-25year'!$A341,CAPEX!$I$4:$I$1281,'0-25year'!C$1,CAPEX!$V$4:$V$1281,'0-25year'!B341)</f>
        <v>0</v>
      </c>
      <c r="D341" s="125">
        <f>SUMIFS(CAPEX!$AA$4:$AA$1281,CAPEX!$G$4:$G$1281,'0-25year'!$A341,CAPEX!$I$4:$I$1281,'0-25year'!D$1,CAPEX!$V$4:$V$1281,'0-25year'!B341)</f>
        <v>0</v>
      </c>
      <c r="E341" s="125">
        <f>SUMIFS(CAPEX!$AA$4:$AA$1281,CAPEX!$G$4:$G$1281,'0-25year'!$A341,CAPEX!$I$4:$I$1281,'0-25year'!E$1,CAPEX!$V$4:$V$1281,'0-25year'!B341)</f>
        <v>0</v>
      </c>
      <c r="F341" s="125">
        <f>SUMIFS(CAPEX!$AA$4:$AA$1281,CAPEX!$G$4:$G$1281,'0-25year'!$A341,CAPEX!$I$4:$I$1281,'0-25year'!F$1,CAPEX!$V$4:$V$1281,'0-25year'!B341)</f>
        <v>0</v>
      </c>
      <c r="G341" s="125">
        <f>SUMIFS(CAPEX!$AA$4:$AA$1281,CAPEX!$G$4:$G$1281,'0-25year'!$A341,CAPEX!$I$4:$I$1281,'0-25year'!G$1,CAPEX!$V$4:$V$1281,'0-25year'!B341)</f>
        <v>0</v>
      </c>
      <c r="H341" s="128">
        <f t="shared" si="9"/>
        <v>0</v>
      </c>
    </row>
    <row r="342" spans="1:8" x14ac:dyDescent="0.25">
      <c r="A342" s="84" t="s">
        <v>243</v>
      </c>
      <c r="B342" s="124">
        <v>18</v>
      </c>
      <c r="C342" s="125">
        <f>SUMIFS(CAPEX!$AA$4:$AA$1281,CAPEX!$G$4:$G$1281,'0-25year'!$A342,CAPEX!$I$4:$I$1281,'0-25year'!C$1,CAPEX!$V$4:$V$1281,'0-25year'!B342)</f>
        <v>0</v>
      </c>
      <c r="D342" s="125">
        <f>SUMIFS(CAPEX!$AA$4:$AA$1281,CAPEX!$G$4:$G$1281,'0-25year'!$A342,CAPEX!$I$4:$I$1281,'0-25year'!D$1,CAPEX!$V$4:$V$1281,'0-25year'!B342)</f>
        <v>0</v>
      </c>
      <c r="E342" s="125">
        <f>SUMIFS(CAPEX!$AA$4:$AA$1281,CAPEX!$G$4:$G$1281,'0-25year'!$A342,CAPEX!$I$4:$I$1281,'0-25year'!E$1,CAPEX!$V$4:$V$1281,'0-25year'!B342)</f>
        <v>0</v>
      </c>
      <c r="F342" s="125">
        <f>SUMIFS(CAPEX!$AA$4:$AA$1281,CAPEX!$G$4:$G$1281,'0-25year'!$A342,CAPEX!$I$4:$I$1281,'0-25year'!F$1,CAPEX!$V$4:$V$1281,'0-25year'!B342)</f>
        <v>0</v>
      </c>
      <c r="G342" s="125">
        <f>SUMIFS(CAPEX!$AA$4:$AA$1281,CAPEX!$G$4:$G$1281,'0-25year'!$A342,CAPEX!$I$4:$I$1281,'0-25year'!G$1,CAPEX!$V$4:$V$1281,'0-25year'!B342)</f>
        <v>0</v>
      </c>
      <c r="H342" s="128">
        <f t="shared" si="9"/>
        <v>0</v>
      </c>
    </row>
    <row r="343" spans="1:8" x14ac:dyDescent="0.25">
      <c r="A343" s="127" t="s">
        <v>246</v>
      </c>
      <c r="B343" s="124">
        <v>18</v>
      </c>
      <c r="C343" s="125">
        <f>SUMIFS(CAPEX!$AA$4:$AA$1281,CAPEX!$G$4:$G$1281,'0-25year'!$A343,CAPEX!$I$4:$I$1281,'0-25year'!C$1,CAPEX!$V$4:$V$1281,'0-25year'!B343)</f>
        <v>0</v>
      </c>
      <c r="D343" s="125">
        <f>SUMIFS(CAPEX!$AA$4:$AA$1281,CAPEX!$G$4:$G$1281,'0-25year'!$A343,CAPEX!$I$4:$I$1281,'0-25year'!D$1,CAPEX!$V$4:$V$1281,'0-25year'!B343)</f>
        <v>0</v>
      </c>
      <c r="E343" s="125">
        <f>SUMIFS(CAPEX!$AA$4:$AA$1281,CAPEX!$G$4:$G$1281,'0-25year'!$A343,CAPEX!$I$4:$I$1281,'0-25year'!E$1,CAPEX!$V$4:$V$1281,'0-25year'!B343)</f>
        <v>0</v>
      </c>
      <c r="F343" s="125">
        <f>SUMIFS(CAPEX!$AA$4:$AA$1281,CAPEX!$G$4:$G$1281,'0-25year'!$A343,CAPEX!$I$4:$I$1281,'0-25year'!F$1,CAPEX!$V$4:$V$1281,'0-25year'!B343)</f>
        <v>0</v>
      </c>
      <c r="G343" s="125">
        <f>SUMIFS(CAPEX!$AA$4:$AA$1281,CAPEX!$G$4:$G$1281,'0-25year'!$A343,CAPEX!$I$4:$I$1281,'0-25year'!G$1,CAPEX!$V$4:$V$1281,'0-25year'!B343)</f>
        <v>0</v>
      </c>
      <c r="H343" s="128">
        <f t="shared" si="9"/>
        <v>0</v>
      </c>
    </row>
    <row r="344" spans="1:8" x14ac:dyDescent="0.25">
      <c r="A344" s="124" t="s">
        <v>281</v>
      </c>
      <c r="B344" s="124">
        <v>19</v>
      </c>
      <c r="C344" s="125">
        <f>SUMIFS(CAPEX!$AA$4:$AA$1281,CAPEX!$G$4:$G$1281,'0-25year'!$A344,CAPEX!$I$4:$I$1281,'0-25year'!C$1,CAPEX!$V$4:$V$1281,'0-25year'!B344)</f>
        <v>0</v>
      </c>
      <c r="D344" s="125">
        <f>SUMIFS(CAPEX!$AA$4:$AA$1281,CAPEX!$G$4:$G$1281,'0-25year'!$A344,CAPEX!$I$4:$I$1281,'0-25year'!D$1,CAPEX!$V$4:$V$1281,'0-25year'!B344)</f>
        <v>0</v>
      </c>
      <c r="E344" s="125">
        <f>SUMIFS(CAPEX!$AA$4:$AA$1281,CAPEX!$G$4:$G$1281,'0-25year'!$A344,CAPEX!$I$4:$I$1281,'0-25year'!E$1,CAPEX!$V$4:$V$1281,'0-25year'!B344)</f>
        <v>0</v>
      </c>
      <c r="F344" s="125">
        <f>SUMIFS(CAPEX!$AA$4:$AA$1281,CAPEX!$G$4:$G$1281,'0-25year'!$A344,CAPEX!$I$4:$I$1281,'0-25year'!F$1,CAPEX!$V$4:$V$1281,'0-25year'!B344)</f>
        <v>0</v>
      </c>
      <c r="G344" s="125">
        <f>SUMIFS(CAPEX!$AA$4:$AA$1281,CAPEX!$G$4:$G$1281,'0-25year'!$A344,CAPEX!$I$4:$I$1281,'0-25year'!G$1,CAPEX!$V$4:$V$1281,'0-25year'!B344)</f>
        <v>0</v>
      </c>
      <c r="H344" s="128">
        <f t="shared" si="9"/>
        <v>0</v>
      </c>
    </row>
    <row r="345" spans="1:8" x14ac:dyDescent="0.25">
      <c r="A345" s="84" t="s">
        <v>488</v>
      </c>
      <c r="B345" s="124">
        <v>19</v>
      </c>
      <c r="C345" s="125">
        <f>SUMIFS(CAPEX!$AA$4:$AA$1281,CAPEX!$G$4:$G$1281,'0-25year'!$A345,CAPEX!$I$4:$I$1281,'0-25year'!C$1,CAPEX!$V$4:$V$1281,'0-25year'!B345)</f>
        <v>0</v>
      </c>
      <c r="D345" s="125">
        <f>SUMIFS(CAPEX!$AA$4:$AA$1281,CAPEX!$G$4:$G$1281,'0-25year'!$A345,CAPEX!$I$4:$I$1281,'0-25year'!D$1,CAPEX!$V$4:$V$1281,'0-25year'!B345)</f>
        <v>0</v>
      </c>
      <c r="E345" s="125">
        <f>SUMIFS(CAPEX!$AA$4:$AA$1281,CAPEX!$G$4:$G$1281,'0-25year'!$A345,CAPEX!$I$4:$I$1281,'0-25year'!E$1,CAPEX!$V$4:$V$1281,'0-25year'!B345)</f>
        <v>0</v>
      </c>
      <c r="F345" s="125">
        <f>SUMIFS(CAPEX!$AA$4:$AA$1281,CAPEX!$G$4:$G$1281,'0-25year'!$A345,CAPEX!$I$4:$I$1281,'0-25year'!F$1,CAPEX!$V$4:$V$1281,'0-25year'!B345)</f>
        <v>0</v>
      </c>
      <c r="G345" s="125">
        <f>SUMIFS(CAPEX!$AA$4:$AA$1281,CAPEX!$G$4:$G$1281,'0-25year'!$A345,CAPEX!$I$4:$I$1281,'0-25year'!G$1,CAPEX!$V$4:$V$1281,'0-25year'!B345)</f>
        <v>0</v>
      </c>
      <c r="H345" s="128">
        <f t="shared" si="9"/>
        <v>0</v>
      </c>
    </row>
    <row r="346" spans="1:8" x14ac:dyDescent="0.25">
      <c r="A346" s="84" t="s">
        <v>217</v>
      </c>
      <c r="B346" s="124">
        <v>19</v>
      </c>
      <c r="C346" s="125">
        <f>SUMIFS(CAPEX!$AA$4:$AA$1281,CAPEX!$G$4:$G$1281,'0-25year'!$A346,CAPEX!$I$4:$I$1281,'0-25year'!C$1,CAPEX!$V$4:$V$1281,'0-25year'!B346)</f>
        <v>0</v>
      </c>
      <c r="D346" s="125">
        <f>SUMIFS(CAPEX!$AA$4:$AA$1281,CAPEX!$G$4:$G$1281,'0-25year'!$A346,CAPEX!$I$4:$I$1281,'0-25year'!D$1,CAPEX!$V$4:$V$1281,'0-25year'!B346)</f>
        <v>0</v>
      </c>
      <c r="E346" s="125">
        <f>SUMIFS(CAPEX!$AA$4:$AA$1281,CAPEX!$G$4:$G$1281,'0-25year'!$A346,CAPEX!$I$4:$I$1281,'0-25year'!E$1,CAPEX!$V$4:$V$1281,'0-25year'!B346)</f>
        <v>0</v>
      </c>
      <c r="F346" s="125">
        <f>SUMIFS(CAPEX!$AA$4:$AA$1281,CAPEX!$G$4:$G$1281,'0-25year'!$A346,CAPEX!$I$4:$I$1281,'0-25year'!F$1,CAPEX!$V$4:$V$1281,'0-25year'!B346)</f>
        <v>0</v>
      </c>
      <c r="G346" s="125">
        <f>SUMIFS(CAPEX!$AA$4:$AA$1281,CAPEX!$G$4:$G$1281,'0-25year'!$A346,CAPEX!$I$4:$I$1281,'0-25year'!G$1,CAPEX!$V$4:$V$1281,'0-25year'!B346)</f>
        <v>0</v>
      </c>
      <c r="H346" s="128">
        <f t="shared" si="9"/>
        <v>0</v>
      </c>
    </row>
    <row r="347" spans="1:8" x14ac:dyDescent="0.25">
      <c r="A347" s="84" t="s">
        <v>469</v>
      </c>
      <c r="B347" s="124">
        <v>19</v>
      </c>
      <c r="C347" s="125">
        <f>SUMIFS(CAPEX!$AA$4:$AA$1281,CAPEX!$G$4:$G$1281,'0-25year'!$A347,CAPEX!$I$4:$I$1281,'0-25year'!C$1,CAPEX!$V$4:$V$1281,'0-25year'!B347)</f>
        <v>0</v>
      </c>
      <c r="D347" s="125">
        <f>SUMIFS(CAPEX!$AA$4:$AA$1281,CAPEX!$G$4:$G$1281,'0-25year'!$A347,CAPEX!$I$4:$I$1281,'0-25year'!D$1,CAPEX!$V$4:$V$1281,'0-25year'!B347)</f>
        <v>0</v>
      </c>
      <c r="E347" s="125">
        <f>SUMIFS(CAPEX!$AA$4:$AA$1281,CAPEX!$G$4:$G$1281,'0-25year'!$A347,CAPEX!$I$4:$I$1281,'0-25year'!E$1,CAPEX!$V$4:$V$1281,'0-25year'!B347)</f>
        <v>0</v>
      </c>
      <c r="F347" s="125">
        <f>SUMIFS(CAPEX!$AA$4:$AA$1281,CAPEX!$G$4:$G$1281,'0-25year'!$A347,CAPEX!$I$4:$I$1281,'0-25year'!F$1,CAPEX!$V$4:$V$1281,'0-25year'!B347)</f>
        <v>0</v>
      </c>
      <c r="G347" s="125">
        <f>SUMIFS(CAPEX!$AA$4:$AA$1281,CAPEX!$G$4:$G$1281,'0-25year'!$A347,CAPEX!$I$4:$I$1281,'0-25year'!G$1,CAPEX!$V$4:$V$1281,'0-25year'!B347)</f>
        <v>0</v>
      </c>
      <c r="H347" s="128">
        <f t="shared" si="9"/>
        <v>0</v>
      </c>
    </row>
    <row r="348" spans="1:8" x14ac:dyDescent="0.25">
      <c r="A348" s="84" t="s">
        <v>265</v>
      </c>
      <c r="B348" s="124">
        <v>19</v>
      </c>
      <c r="C348" s="125">
        <f>SUMIFS(CAPEX!$AA$4:$AA$1281,CAPEX!$G$4:$G$1281,'0-25year'!$A348,CAPEX!$I$4:$I$1281,'0-25year'!C$1,CAPEX!$V$4:$V$1281,'0-25year'!B348)</f>
        <v>0</v>
      </c>
      <c r="D348" s="125">
        <f>SUMIFS(CAPEX!$AA$4:$AA$1281,CAPEX!$G$4:$G$1281,'0-25year'!$A348,CAPEX!$I$4:$I$1281,'0-25year'!D$1,CAPEX!$V$4:$V$1281,'0-25year'!B348)</f>
        <v>0</v>
      </c>
      <c r="E348" s="125">
        <f>SUMIFS(CAPEX!$AA$4:$AA$1281,CAPEX!$G$4:$G$1281,'0-25year'!$A348,CAPEX!$I$4:$I$1281,'0-25year'!E$1,CAPEX!$V$4:$V$1281,'0-25year'!B348)</f>
        <v>0</v>
      </c>
      <c r="F348" s="125">
        <f>SUMIFS(CAPEX!$AA$4:$AA$1281,CAPEX!$G$4:$G$1281,'0-25year'!$A348,CAPEX!$I$4:$I$1281,'0-25year'!F$1,CAPEX!$V$4:$V$1281,'0-25year'!B348)</f>
        <v>0</v>
      </c>
      <c r="G348" s="125">
        <f>SUMIFS(CAPEX!$AA$4:$AA$1281,CAPEX!$G$4:$G$1281,'0-25year'!$A348,CAPEX!$I$4:$I$1281,'0-25year'!G$1,CAPEX!$V$4:$V$1281,'0-25year'!B348)</f>
        <v>0</v>
      </c>
      <c r="H348" s="128">
        <f t="shared" si="9"/>
        <v>0</v>
      </c>
    </row>
    <row r="349" spans="1:8" x14ac:dyDescent="0.25">
      <c r="A349" s="84" t="s">
        <v>211</v>
      </c>
      <c r="B349" s="124">
        <v>19</v>
      </c>
      <c r="C349" s="125">
        <f>SUMIFS(CAPEX!$AA$4:$AA$1281,CAPEX!$G$4:$G$1281,'0-25year'!$A349,CAPEX!$I$4:$I$1281,'0-25year'!C$1,CAPEX!$V$4:$V$1281,'0-25year'!B349)</f>
        <v>156870</v>
      </c>
      <c r="D349" s="125">
        <f>SUMIFS(CAPEX!$AA$4:$AA$1281,CAPEX!$G$4:$G$1281,'0-25year'!$A349,CAPEX!$I$4:$I$1281,'0-25year'!D$1,CAPEX!$V$4:$V$1281,'0-25year'!B349)</f>
        <v>0</v>
      </c>
      <c r="E349" s="125">
        <f>SUMIFS(CAPEX!$AA$4:$AA$1281,CAPEX!$G$4:$G$1281,'0-25year'!$A349,CAPEX!$I$4:$I$1281,'0-25year'!E$1,CAPEX!$V$4:$V$1281,'0-25year'!B349)</f>
        <v>0</v>
      </c>
      <c r="F349" s="125">
        <f>SUMIFS(CAPEX!$AA$4:$AA$1281,CAPEX!$G$4:$G$1281,'0-25year'!$A349,CAPEX!$I$4:$I$1281,'0-25year'!F$1,CAPEX!$V$4:$V$1281,'0-25year'!B349)</f>
        <v>0</v>
      </c>
      <c r="G349" s="125">
        <f>SUMIFS(CAPEX!$AA$4:$AA$1281,CAPEX!$G$4:$G$1281,'0-25year'!$A349,CAPEX!$I$4:$I$1281,'0-25year'!G$1,CAPEX!$V$4:$V$1281,'0-25year'!B349)</f>
        <v>0</v>
      </c>
      <c r="H349" s="128">
        <f t="shared" si="9"/>
        <v>156870</v>
      </c>
    </row>
    <row r="350" spans="1:8" x14ac:dyDescent="0.25">
      <c r="A350" s="84" t="s">
        <v>195</v>
      </c>
      <c r="B350" s="124">
        <v>19</v>
      </c>
      <c r="C350" s="125">
        <f>SUMIFS(CAPEX!$AA$4:$AA$1281,CAPEX!$G$4:$G$1281,'0-25year'!$A350,CAPEX!$I$4:$I$1281,'0-25year'!C$1,CAPEX!$V$4:$V$1281,'0-25year'!B350)</f>
        <v>0</v>
      </c>
      <c r="D350" s="125">
        <f>SUMIFS(CAPEX!$AA$4:$AA$1281,CAPEX!$G$4:$G$1281,'0-25year'!$A350,CAPEX!$I$4:$I$1281,'0-25year'!D$1,CAPEX!$V$4:$V$1281,'0-25year'!B350)</f>
        <v>0</v>
      </c>
      <c r="E350" s="125">
        <f>SUMIFS(CAPEX!$AA$4:$AA$1281,CAPEX!$G$4:$G$1281,'0-25year'!$A350,CAPEX!$I$4:$I$1281,'0-25year'!E$1,CAPEX!$V$4:$V$1281,'0-25year'!B350)</f>
        <v>56370</v>
      </c>
      <c r="F350" s="125">
        <f>SUMIFS(CAPEX!$AA$4:$AA$1281,CAPEX!$G$4:$G$1281,'0-25year'!$A350,CAPEX!$I$4:$I$1281,'0-25year'!F$1,CAPEX!$V$4:$V$1281,'0-25year'!B350)</f>
        <v>0</v>
      </c>
      <c r="G350" s="125">
        <f>SUMIFS(CAPEX!$AA$4:$AA$1281,CAPEX!$G$4:$G$1281,'0-25year'!$A350,CAPEX!$I$4:$I$1281,'0-25year'!G$1,CAPEX!$V$4:$V$1281,'0-25year'!B350)</f>
        <v>0</v>
      </c>
      <c r="H350" s="128">
        <f t="shared" si="9"/>
        <v>56370</v>
      </c>
    </row>
    <row r="351" spans="1:8" x14ac:dyDescent="0.25">
      <c r="A351" s="84" t="s">
        <v>313</v>
      </c>
      <c r="B351" s="124">
        <v>19</v>
      </c>
      <c r="C351" s="125">
        <f>SUMIFS(CAPEX!$AA$4:$AA$1281,CAPEX!$G$4:$G$1281,'0-25year'!$A351,CAPEX!$I$4:$I$1281,'0-25year'!C$1,CAPEX!$V$4:$V$1281,'0-25year'!B351)</f>
        <v>0</v>
      </c>
      <c r="D351" s="125">
        <f>SUMIFS(CAPEX!$AA$4:$AA$1281,CAPEX!$G$4:$G$1281,'0-25year'!$A351,CAPEX!$I$4:$I$1281,'0-25year'!D$1,CAPEX!$V$4:$V$1281,'0-25year'!B351)</f>
        <v>0</v>
      </c>
      <c r="E351" s="125">
        <f>SUMIFS(CAPEX!$AA$4:$AA$1281,CAPEX!$G$4:$G$1281,'0-25year'!$A351,CAPEX!$I$4:$I$1281,'0-25year'!E$1,CAPEX!$V$4:$V$1281,'0-25year'!B351)</f>
        <v>0</v>
      </c>
      <c r="F351" s="125">
        <f>SUMIFS(CAPEX!$AA$4:$AA$1281,CAPEX!$G$4:$G$1281,'0-25year'!$A351,CAPEX!$I$4:$I$1281,'0-25year'!F$1,CAPEX!$V$4:$V$1281,'0-25year'!B351)</f>
        <v>0</v>
      </c>
      <c r="G351" s="125">
        <f>SUMIFS(CAPEX!$AA$4:$AA$1281,CAPEX!$G$4:$G$1281,'0-25year'!$A351,CAPEX!$I$4:$I$1281,'0-25year'!G$1,CAPEX!$V$4:$V$1281,'0-25year'!B351)</f>
        <v>0</v>
      </c>
      <c r="H351" s="128">
        <f t="shared" si="9"/>
        <v>0</v>
      </c>
    </row>
    <row r="352" spans="1:8" x14ac:dyDescent="0.25">
      <c r="A352" s="84" t="s">
        <v>697</v>
      </c>
      <c r="B352" s="124">
        <v>19</v>
      </c>
      <c r="C352" s="125">
        <f>SUMIFS(CAPEX!$AA$4:$AA$1281,CAPEX!$G$4:$G$1281,'0-25year'!$A352,CAPEX!$I$4:$I$1281,'0-25year'!C$1,CAPEX!$V$4:$V$1281,'0-25year'!B352)</f>
        <v>0</v>
      </c>
      <c r="D352" s="125">
        <f>SUMIFS(CAPEX!$AA$4:$AA$1281,CAPEX!$G$4:$G$1281,'0-25year'!$A352,CAPEX!$I$4:$I$1281,'0-25year'!D$1,CAPEX!$V$4:$V$1281,'0-25year'!B352)</f>
        <v>0</v>
      </c>
      <c r="E352" s="125">
        <f>SUMIFS(CAPEX!$AA$4:$AA$1281,CAPEX!$G$4:$G$1281,'0-25year'!$A352,CAPEX!$I$4:$I$1281,'0-25year'!E$1,CAPEX!$V$4:$V$1281,'0-25year'!B352)</f>
        <v>0</v>
      </c>
      <c r="F352" s="125">
        <f>SUMIFS(CAPEX!$AA$4:$AA$1281,CAPEX!$G$4:$G$1281,'0-25year'!$A352,CAPEX!$I$4:$I$1281,'0-25year'!F$1,CAPEX!$V$4:$V$1281,'0-25year'!B352)</f>
        <v>0</v>
      </c>
      <c r="G352" s="125">
        <f>SUMIFS(CAPEX!$AA$4:$AA$1281,CAPEX!$G$4:$G$1281,'0-25year'!$A352,CAPEX!$I$4:$I$1281,'0-25year'!G$1,CAPEX!$V$4:$V$1281,'0-25year'!B352)</f>
        <v>0</v>
      </c>
      <c r="H352" s="128">
        <f t="shared" si="9"/>
        <v>0</v>
      </c>
    </row>
    <row r="353" spans="1:8" x14ac:dyDescent="0.25">
      <c r="A353" s="84" t="s">
        <v>228</v>
      </c>
      <c r="B353" s="124">
        <v>19</v>
      </c>
      <c r="C353" s="125">
        <f>SUMIFS(CAPEX!$AA$4:$AA$1281,CAPEX!$G$4:$G$1281,'0-25year'!$A353,CAPEX!$I$4:$I$1281,'0-25year'!C$1,CAPEX!$V$4:$V$1281,'0-25year'!B353)</f>
        <v>0</v>
      </c>
      <c r="D353" s="125">
        <f>SUMIFS(CAPEX!$AA$4:$AA$1281,CAPEX!$G$4:$G$1281,'0-25year'!$A353,CAPEX!$I$4:$I$1281,'0-25year'!D$1,CAPEX!$V$4:$V$1281,'0-25year'!B353)</f>
        <v>0</v>
      </c>
      <c r="E353" s="125">
        <f>SUMIFS(CAPEX!$AA$4:$AA$1281,CAPEX!$G$4:$G$1281,'0-25year'!$A353,CAPEX!$I$4:$I$1281,'0-25year'!E$1,CAPEX!$V$4:$V$1281,'0-25year'!B353)</f>
        <v>0</v>
      </c>
      <c r="F353" s="125">
        <f>SUMIFS(CAPEX!$AA$4:$AA$1281,CAPEX!$G$4:$G$1281,'0-25year'!$A353,CAPEX!$I$4:$I$1281,'0-25year'!F$1,CAPEX!$V$4:$V$1281,'0-25year'!B353)</f>
        <v>0</v>
      </c>
      <c r="G353" s="125">
        <f>SUMIFS(CAPEX!$AA$4:$AA$1281,CAPEX!$G$4:$G$1281,'0-25year'!$A353,CAPEX!$I$4:$I$1281,'0-25year'!G$1,CAPEX!$V$4:$V$1281,'0-25year'!B353)</f>
        <v>0</v>
      </c>
      <c r="H353" s="128">
        <f t="shared" si="9"/>
        <v>0</v>
      </c>
    </row>
    <row r="354" spans="1:8" x14ac:dyDescent="0.25">
      <c r="A354" s="84" t="s">
        <v>226</v>
      </c>
      <c r="B354" s="124">
        <v>19</v>
      </c>
      <c r="C354" s="125">
        <f>SUMIFS(CAPEX!$AA$4:$AA$1281,CAPEX!$G$4:$G$1281,'0-25year'!$A354,CAPEX!$I$4:$I$1281,'0-25year'!C$1,CAPEX!$V$4:$V$1281,'0-25year'!B354)</f>
        <v>0</v>
      </c>
      <c r="D354" s="125">
        <f>SUMIFS(CAPEX!$AA$4:$AA$1281,CAPEX!$G$4:$G$1281,'0-25year'!$A354,CAPEX!$I$4:$I$1281,'0-25year'!D$1,CAPEX!$V$4:$V$1281,'0-25year'!B354)</f>
        <v>0</v>
      </c>
      <c r="E354" s="125">
        <f>SUMIFS(CAPEX!$AA$4:$AA$1281,CAPEX!$G$4:$G$1281,'0-25year'!$A354,CAPEX!$I$4:$I$1281,'0-25year'!E$1,CAPEX!$V$4:$V$1281,'0-25year'!B354)</f>
        <v>0</v>
      </c>
      <c r="F354" s="125">
        <f>SUMIFS(CAPEX!$AA$4:$AA$1281,CAPEX!$G$4:$G$1281,'0-25year'!$A354,CAPEX!$I$4:$I$1281,'0-25year'!F$1,CAPEX!$V$4:$V$1281,'0-25year'!B354)</f>
        <v>0</v>
      </c>
      <c r="G354" s="125">
        <f>SUMIFS(CAPEX!$AA$4:$AA$1281,CAPEX!$G$4:$G$1281,'0-25year'!$A354,CAPEX!$I$4:$I$1281,'0-25year'!G$1,CAPEX!$V$4:$V$1281,'0-25year'!B354)</f>
        <v>0</v>
      </c>
      <c r="H354" s="128">
        <f t="shared" si="9"/>
        <v>0</v>
      </c>
    </row>
    <row r="355" spans="1:8" x14ac:dyDescent="0.25">
      <c r="A355" s="84" t="s">
        <v>256</v>
      </c>
      <c r="B355" s="124">
        <v>19</v>
      </c>
      <c r="C355" s="125">
        <f>SUMIFS(CAPEX!$AA$4:$AA$1281,CAPEX!$G$4:$G$1281,'0-25year'!$A355,CAPEX!$I$4:$I$1281,'0-25year'!C$1,CAPEX!$V$4:$V$1281,'0-25year'!B355)</f>
        <v>0</v>
      </c>
      <c r="D355" s="125">
        <f>SUMIFS(CAPEX!$AA$4:$AA$1281,CAPEX!$G$4:$G$1281,'0-25year'!$A355,CAPEX!$I$4:$I$1281,'0-25year'!D$1,CAPEX!$V$4:$V$1281,'0-25year'!B355)</f>
        <v>0</v>
      </c>
      <c r="E355" s="125">
        <f>SUMIFS(CAPEX!$AA$4:$AA$1281,CAPEX!$G$4:$G$1281,'0-25year'!$A355,CAPEX!$I$4:$I$1281,'0-25year'!E$1,CAPEX!$V$4:$V$1281,'0-25year'!B355)</f>
        <v>0</v>
      </c>
      <c r="F355" s="125">
        <f>SUMIFS(CAPEX!$AA$4:$AA$1281,CAPEX!$G$4:$G$1281,'0-25year'!$A355,CAPEX!$I$4:$I$1281,'0-25year'!F$1,CAPEX!$V$4:$V$1281,'0-25year'!B355)</f>
        <v>0</v>
      </c>
      <c r="G355" s="125">
        <f>SUMIFS(CAPEX!$AA$4:$AA$1281,CAPEX!$G$4:$G$1281,'0-25year'!$A355,CAPEX!$I$4:$I$1281,'0-25year'!G$1,CAPEX!$V$4:$V$1281,'0-25year'!B355)</f>
        <v>0</v>
      </c>
      <c r="H355" s="128">
        <f t="shared" si="9"/>
        <v>0</v>
      </c>
    </row>
    <row r="356" spans="1:8" x14ac:dyDescent="0.25">
      <c r="A356" s="84" t="s">
        <v>578</v>
      </c>
      <c r="B356" s="124">
        <v>19</v>
      </c>
      <c r="C356" s="125">
        <f>SUMIFS(CAPEX!$AA$4:$AA$1281,CAPEX!$G$4:$G$1281,'0-25year'!$A356,CAPEX!$I$4:$I$1281,'0-25year'!C$1,CAPEX!$V$4:$V$1281,'0-25year'!B356)</f>
        <v>0</v>
      </c>
      <c r="D356" s="125">
        <f>SUMIFS(CAPEX!$AA$4:$AA$1281,CAPEX!$G$4:$G$1281,'0-25year'!$A356,CAPEX!$I$4:$I$1281,'0-25year'!D$1,CAPEX!$V$4:$V$1281,'0-25year'!B356)</f>
        <v>0</v>
      </c>
      <c r="E356" s="125">
        <f>SUMIFS(CAPEX!$AA$4:$AA$1281,CAPEX!$G$4:$G$1281,'0-25year'!$A356,CAPEX!$I$4:$I$1281,'0-25year'!E$1,CAPEX!$V$4:$V$1281,'0-25year'!B356)</f>
        <v>0</v>
      </c>
      <c r="F356" s="125">
        <f>SUMIFS(CAPEX!$AA$4:$AA$1281,CAPEX!$G$4:$G$1281,'0-25year'!$A356,CAPEX!$I$4:$I$1281,'0-25year'!F$1,CAPEX!$V$4:$V$1281,'0-25year'!B356)</f>
        <v>0</v>
      </c>
      <c r="G356" s="125">
        <f>SUMIFS(CAPEX!$AA$4:$AA$1281,CAPEX!$G$4:$G$1281,'0-25year'!$A356,CAPEX!$I$4:$I$1281,'0-25year'!G$1,CAPEX!$V$4:$V$1281,'0-25year'!B356)</f>
        <v>0</v>
      </c>
      <c r="H356" s="128">
        <f t="shared" si="9"/>
        <v>0</v>
      </c>
    </row>
    <row r="357" spans="1:8" x14ac:dyDescent="0.25">
      <c r="A357" s="84" t="s">
        <v>403</v>
      </c>
      <c r="B357" s="124">
        <v>19</v>
      </c>
      <c r="C357" s="125">
        <f>SUMIFS(CAPEX!$AA$4:$AA$1281,CAPEX!$G$4:$G$1281,'0-25year'!$A357,CAPEX!$I$4:$I$1281,'0-25year'!C$1,CAPEX!$V$4:$V$1281,'0-25year'!B357)</f>
        <v>0</v>
      </c>
      <c r="D357" s="125">
        <f>SUMIFS(CAPEX!$AA$4:$AA$1281,CAPEX!$G$4:$G$1281,'0-25year'!$A357,CAPEX!$I$4:$I$1281,'0-25year'!D$1,CAPEX!$V$4:$V$1281,'0-25year'!B357)</f>
        <v>0</v>
      </c>
      <c r="E357" s="125">
        <f>SUMIFS(CAPEX!$AA$4:$AA$1281,CAPEX!$G$4:$G$1281,'0-25year'!$A357,CAPEX!$I$4:$I$1281,'0-25year'!E$1,CAPEX!$V$4:$V$1281,'0-25year'!B357)</f>
        <v>0</v>
      </c>
      <c r="F357" s="125">
        <f>SUMIFS(CAPEX!$AA$4:$AA$1281,CAPEX!$G$4:$G$1281,'0-25year'!$A357,CAPEX!$I$4:$I$1281,'0-25year'!F$1,CAPEX!$V$4:$V$1281,'0-25year'!B357)</f>
        <v>0</v>
      </c>
      <c r="G357" s="125">
        <f>SUMIFS(CAPEX!$AA$4:$AA$1281,CAPEX!$G$4:$G$1281,'0-25year'!$A357,CAPEX!$I$4:$I$1281,'0-25year'!G$1,CAPEX!$V$4:$V$1281,'0-25year'!B357)</f>
        <v>0</v>
      </c>
      <c r="H357" s="128">
        <f t="shared" si="9"/>
        <v>0</v>
      </c>
    </row>
    <row r="358" spans="1:8" x14ac:dyDescent="0.25">
      <c r="A358" s="84" t="s">
        <v>364</v>
      </c>
      <c r="B358" s="124">
        <v>19</v>
      </c>
      <c r="C358" s="125">
        <f>SUMIFS(CAPEX!$AA$4:$AA$1281,CAPEX!$G$4:$G$1281,'0-25year'!$A358,CAPEX!$I$4:$I$1281,'0-25year'!C$1,CAPEX!$V$4:$V$1281,'0-25year'!B358)</f>
        <v>0</v>
      </c>
      <c r="D358" s="125">
        <f>SUMIFS(CAPEX!$AA$4:$AA$1281,CAPEX!$G$4:$G$1281,'0-25year'!$A358,CAPEX!$I$4:$I$1281,'0-25year'!D$1,CAPEX!$V$4:$V$1281,'0-25year'!B358)</f>
        <v>0</v>
      </c>
      <c r="E358" s="125">
        <f>SUMIFS(CAPEX!$AA$4:$AA$1281,CAPEX!$G$4:$G$1281,'0-25year'!$A358,CAPEX!$I$4:$I$1281,'0-25year'!E$1,CAPEX!$V$4:$V$1281,'0-25year'!B358)</f>
        <v>0</v>
      </c>
      <c r="F358" s="125">
        <f>SUMIFS(CAPEX!$AA$4:$AA$1281,CAPEX!$G$4:$G$1281,'0-25year'!$A358,CAPEX!$I$4:$I$1281,'0-25year'!F$1,CAPEX!$V$4:$V$1281,'0-25year'!B358)</f>
        <v>0</v>
      </c>
      <c r="G358" s="125">
        <f>SUMIFS(CAPEX!$AA$4:$AA$1281,CAPEX!$G$4:$G$1281,'0-25year'!$A358,CAPEX!$I$4:$I$1281,'0-25year'!G$1,CAPEX!$V$4:$V$1281,'0-25year'!B358)</f>
        <v>0</v>
      </c>
      <c r="H358" s="128">
        <f t="shared" si="9"/>
        <v>0</v>
      </c>
    </row>
    <row r="359" spans="1:8" x14ac:dyDescent="0.25">
      <c r="A359" s="84" t="s">
        <v>239</v>
      </c>
      <c r="B359" s="124">
        <v>19</v>
      </c>
      <c r="C359" s="125">
        <f>SUMIFS(CAPEX!$AA$4:$AA$1281,CAPEX!$G$4:$G$1281,'0-25year'!$A359,CAPEX!$I$4:$I$1281,'0-25year'!C$1,CAPEX!$V$4:$V$1281,'0-25year'!B359)</f>
        <v>0</v>
      </c>
      <c r="D359" s="125">
        <f>SUMIFS(CAPEX!$AA$4:$AA$1281,CAPEX!$G$4:$G$1281,'0-25year'!$A359,CAPEX!$I$4:$I$1281,'0-25year'!D$1,CAPEX!$V$4:$V$1281,'0-25year'!B359)</f>
        <v>0</v>
      </c>
      <c r="E359" s="125">
        <f>SUMIFS(CAPEX!$AA$4:$AA$1281,CAPEX!$G$4:$G$1281,'0-25year'!$A359,CAPEX!$I$4:$I$1281,'0-25year'!E$1,CAPEX!$V$4:$V$1281,'0-25year'!B359)</f>
        <v>0</v>
      </c>
      <c r="F359" s="125">
        <f>SUMIFS(CAPEX!$AA$4:$AA$1281,CAPEX!$G$4:$G$1281,'0-25year'!$A359,CAPEX!$I$4:$I$1281,'0-25year'!F$1,CAPEX!$V$4:$V$1281,'0-25year'!B359)</f>
        <v>0</v>
      </c>
      <c r="G359" s="125">
        <f>SUMIFS(CAPEX!$AA$4:$AA$1281,CAPEX!$G$4:$G$1281,'0-25year'!$A359,CAPEX!$I$4:$I$1281,'0-25year'!G$1,CAPEX!$V$4:$V$1281,'0-25year'!B359)</f>
        <v>0</v>
      </c>
      <c r="H359" s="128">
        <f t="shared" si="9"/>
        <v>0</v>
      </c>
    </row>
    <row r="360" spans="1:8" x14ac:dyDescent="0.25">
      <c r="A360" s="84" t="s">
        <v>243</v>
      </c>
      <c r="B360" s="124">
        <v>19</v>
      </c>
      <c r="C360" s="125">
        <f>SUMIFS(CAPEX!$AA$4:$AA$1281,CAPEX!$G$4:$G$1281,'0-25year'!$A360,CAPEX!$I$4:$I$1281,'0-25year'!C$1,CAPEX!$V$4:$V$1281,'0-25year'!B360)</f>
        <v>0</v>
      </c>
      <c r="D360" s="125">
        <f>SUMIFS(CAPEX!$AA$4:$AA$1281,CAPEX!$G$4:$G$1281,'0-25year'!$A360,CAPEX!$I$4:$I$1281,'0-25year'!D$1,CAPEX!$V$4:$V$1281,'0-25year'!B360)</f>
        <v>0</v>
      </c>
      <c r="E360" s="125">
        <f>SUMIFS(CAPEX!$AA$4:$AA$1281,CAPEX!$G$4:$G$1281,'0-25year'!$A360,CAPEX!$I$4:$I$1281,'0-25year'!E$1,CAPEX!$V$4:$V$1281,'0-25year'!B360)</f>
        <v>0</v>
      </c>
      <c r="F360" s="125">
        <f>SUMIFS(CAPEX!$AA$4:$AA$1281,CAPEX!$G$4:$G$1281,'0-25year'!$A360,CAPEX!$I$4:$I$1281,'0-25year'!F$1,CAPEX!$V$4:$V$1281,'0-25year'!B360)</f>
        <v>0</v>
      </c>
      <c r="G360" s="125">
        <f>SUMIFS(CAPEX!$AA$4:$AA$1281,CAPEX!$G$4:$G$1281,'0-25year'!$A360,CAPEX!$I$4:$I$1281,'0-25year'!G$1,CAPEX!$V$4:$V$1281,'0-25year'!B360)</f>
        <v>0</v>
      </c>
      <c r="H360" s="128">
        <f t="shared" si="9"/>
        <v>0</v>
      </c>
    </row>
    <row r="361" spans="1:8" x14ac:dyDescent="0.25">
      <c r="A361" s="127" t="s">
        <v>246</v>
      </c>
      <c r="B361" s="124">
        <v>19</v>
      </c>
      <c r="C361" s="125">
        <f>SUMIFS(CAPEX!$AA$4:$AA$1281,CAPEX!$G$4:$G$1281,'0-25year'!$A361,CAPEX!$I$4:$I$1281,'0-25year'!C$1,CAPEX!$V$4:$V$1281,'0-25year'!B361)</f>
        <v>0</v>
      </c>
      <c r="D361" s="125">
        <f>SUMIFS(CAPEX!$AA$4:$AA$1281,CAPEX!$G$4:$G$1281,'0-25year'!$A361,CAPEX!$I$4:$I$1281,'0-25year'!D$1,CAPEX!$V$4:$V$1281,'0-25year'!B361)</f>
        <v>0</v>
      </c>
      <c r="E361" s="125">
        <f>SUMIFS(CAPEX!$AA$4:$AA$1281,CAPEX!$G$4:$G$1281,'0-25year'!$A361,CAPEX!$I$4:$I$1281,'0-25year'!E$1,CAPEX!$V$4:$V$1281,'0-25year'!B361)</f>
        <v>0</v>
      </c>
      <c r="F361" s="125">
        <f>SUMIFS(CAPEX!$AA$4:$AA$1281,CAPEX!$G$4:$G$1281,'0-25year'!$A361,CAPEX!$I$4:$I$1281,'0-25year'!F$1,CAPEX!$V$4:$V$1281,'0-25year'!B361)</f>
        <v>0</v>
      </c>
      <c r="G361" s="125">
        <f>SUMIFS(CAPEX!$AA$4:$AA$1281,CAPEX!$G$4:$G$1281,'0-25year'!$A361,CAPEX!$I$4:$I$1281,'0-25year'!G$1,CAPEX!$V$4:$V$1281,'0-25year'!B361)</f>
        <v>0</v>
      </c>
      <c r="H361" s="128">
        <f t="shared" si="9"/>
        <v>0</v>
      </c>
    </row>
    <row r="362" spans="1:8" x14ac:dyDescent="0.25">
      <c r="A362" s="124" t="s">
        <v>281</v>
      </c>
      <c r="B362" s="124">
        <v>20</v>
      </c>
      <c r="C362" s="125">
        <f>SUMIFS(CAPEX!$AA$4:$AA$1281,CAPEX!$G$4:$G$1281,'0-25year'!$A362,CAPEX!$I$4:$I$1281,'0-25year'!C$1,CAPEX!$V$4:$V$1281,'0-25year'!B362)</f>
        <v>0</v>
      </c>
      <c r="D362" s="125">
        <f>SUMIFS(CAPEX!$AA$4:$AA$1281,CAPEX!$G$4:$G$1281,'0-25year'!$A362,CAPEX!$I$4:$I$1281,'0-25year'!D$1,CAPEX!$V$4:$V$1281,'0-25year'!B362)</f>
        <v>0</v>
      </c>
      <c r="E362" s="125">
        <f>SUMIFS(CAPEX!$AA$4:$AA$1281,CAPEX!$G$4:$G$1281,'0-25year'!$A362,CAPEX!$I$4:$I$1281,'0-25year'!E$1,CAPEX!$V$4:$V$1281,'0-25year'!B362)</f>
        <v>0</v>
      </c>
      <c r="F362" s="125">
        <f>SUMIFS(CAPEX!$AA$4:$AA$1281,CAPEX!$G$4:$G$1281,'0-25year'!$A362,CAPEX!$I$4:$I$1281,'0-25year'!F$1,CAPEX!$V$4:$V$1281,'0-25year'!B362)</f>
        <v>0</v>
      </c>
      <c r="G362" s="125">
        <f>SUMIFS(CAPEX!$AA$4:$AA$1281,CAPEX!$G$4:$G$1281,'0-25year'!$A362,CAPEX!$I$4:$I$1281,'0-25year'!G$1,CAPEX!$V$4:$V$1281,'0-25year'!B362)</f>
        <v>0</v>
      </c>
      <c r="H362" s="128">
        <f t="shared" si="9"/>
        <v>0</v>
      </c>
    </row>
    <row r="363" spans="1:8" x14ac:dyDescent="0.25">
      <c r="A363" s="84" t="s">
        <v>488</v>
      </c>
      <c r="B363" s="124">
        <v>20</v>
      </c>
      <c r="C363" s="125">
        <f>SUMIFS(CAPEX!$AA$4:$AA$1281,CAPEX!$G$4:$G$1281,'0-25year'!$A363,CAPEX!$I$4:$I$1281,'0-25year'!C$1,CAPEX!$V$4:$V$1281,'0-25year'!B363)</f>
        <v>0</v>
      </c>
      <c r="D363" s="125">
        <f>SUMIFS(CAPEX!$AA$4:$AA$1281,CAPEX!$G$4:$G$1281,'0-25year'!$A363,CAPEX!$I$4:$I$1281,'0-25year'!D$1,CAPEX!$V$4:$V$1281,'0-25year'!B363)</f>
        <v>0</v>
      </c>
      <c r="E363" s="125">
        <f>SUMIFS(CAPEX!$AA$4:$AA$1281,CAPEX!$G$4:$G$1281,'0-25year'!$A363,CAPEX!$I$4:$I$1281,'0-25year'!E$1,CAPEX!$V$4:$V$1281,'0-25year'!B363)</f>
        <v>0</v>
      </c>
      <c r="F363" s="125">
        <f>SUMIFS(CAPEX!$AA$4:$AA$1281,CAPEX!$G$4:$G$1281,'0-25year'!$A363,CAPEX!$I$4:$I$1281,'0-25year'!F$1,CAPEX!$V$4:$V$1281,'0-25year'!B363)</f>
        <v>0</v>
      </c>
      <c r="G363" s="125">
        <f>SUMIFS(CAPEX!$AA$4:$AA$1281,CAPEX!$G$4:$G$1281,'0-25year'!$A363,CAPEX!$I$4:$I$1281,'0-25year'!G$1,CAPEX!$V$4:$V$1281,'0-25year'!B363)</f>
        <v>0</v>
      </c>
      <c r="H363" s="128">
        <f t="shared" si="9"/>
        <v>0</v>
      </c>
    </row>
    <row r="364" spans="1:8" x14ac:dyDescent="0.25">
      <c r="A364" s="84" t="s">
        <v>217</v>
      </c>
      <c r="B364" s="124">
        <v>20</v>
      </c>
      <c r="C364" s="125">
        <f>SUMIFS(CAPEX!$AA$4:$AA$1281,CAPEX!$G$4:$G$1281,'0-25year'!$A364,CAPEX!$I$4:$I$1281,'0-25year'!C$1,CAPEX!$V$4:$V$1281,'0-25year'!B364)</f>
        <v>0</v>
      </c>
      <c r="D364" s="125">
        <f>SUMIFS(CAPEX!$AA$4:$AA$1281,CAPEX!$G$4:$G$1281,'0-25year'!$A364,CAPEX!$I$4:$I$1281,'0-25year'!D$1,CAPEX!$V$4:$V$1281,'0-25year'!B364)</f>
        <v>0</v>
      </c>
      <c r="E364" s="125">
        <f>SUMIFS(CAPEX!$AA$4:$AA$1281,CAPEX!$G$4:$G$1281,'0-25year'!$A364,CAPEX!$I$4:$I$1281,'0-25year'!E$1,CAPEX!$V$4:$V$1281,'0-25year'!B364)</f>
        <v>0</v>
      </c>
      <c r="F364" s="125">
        <f>SUMIFS(CAPEX!$AA$4:$AA$1281,CAPEX!$G$4:$G$1281,'0-25year'!$A364,CAPEX!$I$4:$I$1281,'0-25year'!F$1,CAPEX!$V$4:$V$1281,'0-25year'!B364)</f>
        <v>0</v>
      </c>
      <c r="G364" s="125">
        <f>SUMIFS(CAPEX!$AA$4:$AA$1281,CAPEX!$G$4:$G$1281,'0-25year'!$A364,CAPEX!$I$4:$I$1281,'0-25year'!G$1,CAPEX!$V$4:$V$1281,'0-25year'!B364)</f>
        <v>0</v>
      </c>
      <c r="H364" s="128">
        <f t="shared" si="9"/>
        <v>0</v>
      </c>
    </row>
    <row r="365" spans="1:8" x14ac:dyDescent="0.25">
      <c r="A365" s="84" t="s">
        <v>469</v>
      </c>
      <c r="B365" s="124">
        <v>20</v>
      </c>
      <c r="C365" s="125">
        <f>SUMIFS(CAPEX!$AA$4:$AA$1281,CAPEX!$G$4:$G$1281,'0-25year'!$A365,CAPEX!$I$4:$I$1281,'0-25year'!C$1,CAPEX!$V$4:$V$1281,'0-25year'!B365)</f>
        <v>0</v>
      </c>
      <c r="D365" s="125">
        <f>SUMIFS(CAPEX!$AA$4:$AA$1281,CAPEX!$G$4:$G$1281,'0-25year'!$A365,CAPEX!$I$4:$I$1281,'0-25year'!D$1,CAPEX!$V$4:$V$1281,'0-25year'!B365)</f>
        <v>0</v>
      </c>
      <c r="E365" s="125">
        <f>SUMIFS(CAPEX!$AA$4:$AA$1281,CAPEX!$G$4:$G$1281,'0-25year'!$A365,CAPEX!$I$4:$I$1281,'0-25year'!E$1,CAPEX!$V$4:$V$1281,'0-25year'!B365)</f>
        <v>0</v>
      </c>
      <c r="F365" s="125">
        <f>SUMIFS(CAPEX!$AA$4:$AA$1281,CAPEX!$G$4:$G$1281,'0-25year'!$A365,CAPEX!$I$4:$I$1281,'0-25year'!F$1,CAPEX!$V$4:$V$1281,'0-25year'!B365)</f>
        <v>0</v>
      </c>
      <c r="G365" s="125">
        <f>SUMIFS(CAPEX!$AA$4:$AA$1281,CAPEX!$G$4:$G$1281,'0-25year'!$A365,CAPEX!$I$4:$I$1281,'0-25year'!G$1,CAPEX!$V$4:$V$1281,'0-25year'!B365)</f>
        <v>0</v>
      </c>
      <c r="H365" s="128">
        <f t="shared" si="9"/>
        <v>0</v>
      </c>
    </row>
    <row r="366" spans="1:8" x14ac:dyDescent="0.25">
      <c r="A366" s="84" t="s">
        <v>265</v>
      </c>
      <c r="B366" s="124">
        <v>20</v>
      </c>
      <c r="C366" s="125">
        <f>SUMIFS(CAPEX!$AA$4:$AA$1281,CAPEX!$G$4:$G$1281,'0-25year'!$A366,CAPEX!$I$4:$I$1281,'0-25year'!C$1,CAPEX!$V$4:$V$1281,'0-25year'!B366)</f>
        <v>0</v>
      </c>
      <c r="D366" s="125">
        <f>SUMIFS(CAPEX!$AA$4:$AA$1281,CAPEX!$G$4:$G$1281,'0-25year'!$A366,CAPEX!$I$4:$I$1281,'0-25year'!D$1,CAPEX!$V$4:$V$1281,'0-25year'!B366)</f>
        <v>0</v>
      </c>
      <c r="E366" s="125">
        <f>SUMIFS(CAPEX!$AA$4:$AA$1281,CAPEX!$G$4:$G$1281,'0-25year'!$A366,CAPEX!$I$4:$I$1281,'0-25year'!E$1,CAPEX!$V$4:$V$1281,'0-25year'!B366)</f>
        <v>0</v>
      </c>
      <c r="F366" s="125">
        <f>SUMIFS(CAPEX!$AA$4:$AA$1281,CAPEX!$G$4:$G$1281,'0-25year'!$A366,CAPEX!$I$4:$I$1281,'0-25year'!F$1,CAPEX!$V$4:$V$1281,'0-25year'!B366)</f>
        <v>0</v>
      </c>
      <c r="G366" s="125">
        <f>SUMIFS(CAPEX!$AA$4:$AA$1281,CAPEX!$G$4:$G$1281,'0-25year'!$A366,CAPEX!$I$4:$I$1281,'0-25year'!G$1,CAPEX!$V$4:$V$1281,'0-25year'!B366)</f>
        <v>0</v>
      </c>
      <c r="H366" s="128">
        <f t="shared" si="9"/>
        <v>0</v>
      </c>
    </row>
    <row r="367" spans="1:8" x14ac:dyDescent="0.25">
      <c r="A367" s="84" t="s">
        <v>211</v>
      </c>
      <c r="B367" s="124">
        <v>20</v>
      </c>
      <c r="C367" s="125">
        <f>SUMIFS(CAPEX!$AA$4:$AA$1281,CAPEX!$G$4:$G$1281,'0-25year'!$A367,CAPEX!$I$4:$I$1281,'0-25year'!C$1,CAPEX!$V$4:$V$1281,'0-25year'!B367)</f>
        <v>721350</v>
      </c>
      <c r="D367" s="125">
        <f>SUMIFS(CAPEX!$AA$4:$AA$1281,CAPEX!$G$4:$G$1281,'0-25year'!$A367,CAPEX!$I$4:$I$1281,'0-25year'!D$1,CAPEX!$V$4:$V$1281,'0-25year'!B367)</f>
        <v>110950</v>
      </c>
      <c r="E367" s="125">
        <f>SUMIFS(CAPEX!$AA$4:$AA$1281,CAPEX!$G$4:$G$1281,'0-25year'!$A367,CAPEX!$I$4:$I$1281,'0-25year'!E$1,CAPEX!$V$4:$V$1281,'0-25year'!B367)</f>
        <v>5500</v>
      </c>
      <c r="F367" s="125">
        <f>SUMIFS(CAPEX!$AA$4:$AA$1281,CAPEX!$G$4:$G$1281,'0-25year'!$A367,CAPEX!$I$4:$I$1281,'0-25year'!F$1,CAPEX!$V$4:$V$1281,'0-25year'!B367)</f>
        <v>0</v>
      </c>
      <c r="G367" s="125">
        <f>SUMIFS(CAPEX!$AA$4:$AA$1281,CAPEX!$G$4:$G$1281,'0-25year'!$A367,CAPEX!$I$4:$I$1281,'0-25year'!G$1,CAPEX!$V$4:$V$1281,'0-25year'!B367)</f>
        <v>0</v>
      </c>
      <c r="H367" s="128">
        <f t="shared" si="9"/>
        <v>837800</v>
      </c>
    </row>
    <row r="368" spans="1:8" x14ac:dyDescent="0.25">
      <c r="A368" s="84" t="s">
        <v>195</v>
      </c>
      <c r="B368" s="124">
        <v>20</v>
      </c>
      <c r="C368" s="125">
        <f>SUMIFS(CAPEX!$AA$4:$AA$1281,CAPEX!$G$4:$G$1281,'0-25year'!$A368,CAPEX!$I$4:$I$1281,'0-25year'!C$1,CAPEX!$V$4:$V$1281,'0-25year'!B368)</f>
        <v>462600</v>
      </c>
      <c r="D368" s="125">
        <f>SUMIFS(CAPEX!$AA$4:$AA$1281,CAPEX!$G$4:$G$1281,'0-25year'!$A368,CAPEX!$I$4:$I$1281,'0-25year'!D$1,CAPEX!$V$4:$V$1281,'0-25year'!B368)</f>
        <v>66260</v>
      </c>
      <c r="E368" s="125">
        <f>SUMIFS(CAPEX!$AA$4:$AA$1281,CAPEX!$G$4:$G$1281,'0-25year'!$A368,CAPEX!$I$4:$I$1281,'0-25year'!E$1,CAPEX!$V$4:$V$1281,'0-25year'!B368)</f>
        <v>70160</v>
      </c>
      <c r="F368" s="125">
        <f>SUMIFS(CAPEX!$AA$4:$AA$1281,CAPEX!$G$4:$G$1281,'0-25year'!$A368,CAPEX!$I$4:$I$1281,'0-25year'!F$1,CAPEX!$V$4:$V$1281,'0-25year'!B368)</f>
        <v>0</v>
      </c>
      <c r="G368" s="125">
        <f>SUMIFS(CAPEX!$AA$4:$AA$1281,CAPEX!$G$4:$G$1281,'0-25year'!$A368,CAPEX!$I$4:$I$1281,'0-25year'!G$1,CAPEX!$V$4:$V$1281,'0-25year'!B368)</f>
        <v>5400</v>
      </c>
      <c r="H368" s="128">
        <f t="shared" si="9"/>
        <v>604420</v>
      </c>
    </row>
    <row r="369" spans="1:8" x14ac:dyDescent="0.25">
      <c r="A369" s="84" t="s">
        <v>313</v>
      </c>
      <c r="B369" s="124">
        <v>20</v>
      </c>
      <c r="C369" s="125">
        <f>SUMIFS(CAPEX!$AA$4:$AA$1281,CAPEX!$G$4:$G$1281,'0-25year'!$A369,CAPEX!$I$4:$I$1281,'0-25year'!C$1,CAPEX!$V$4:$V$1281,'0-25year'!B369)</f>
        <v>0</v>
      </c>
      <c r="D369" s="125">
        <f>SUMIFS(CAPEX!$AA$4:$AA$1281,CAPEX!$G$4:$G$1281,'0-25year'!$A369,CAPEX!$I$4:$I$1281,'0-25year'!D$1,CAPEX!$V$4:$V$1281,'0-25year'!B369)</f>
        <v>0</v>
      </c>
      <c r="E369" s="125">
        <f>SUMIFS(CAPEX!$AA$4:$AA$1281,CAPEX!$G$4:$G$1281,'0-25year'!$A369,CAPEX!$I$4:$I$1281,'0-25year'!E$1,CAPEX!$V$4:$V$1281,'0-25year'!B369)</f>
        <v>0</v>
      </c>
      <c r="F369" s="125">
        <f>SUMIFS(CAPEX!$AA$4:$AA$1281,CAPEX!$G$4:$G$1281,'0-25year'!$A369,CAPEX!$I$4:$I$1281,'0-25year'!F$1,CAPEX!$V$4:$V$1281,'0-25year'!B369)</f>
        <v>0</v>
      </c>
      <c r="G369" s="125">
        <f>SUMIFS(CAPEX!$AA$4:$AA$1281,CAPEX!$G$4:$G$1281,'0-25year'!$A369,CAPEX!$I$4:$I$1281,'0-25year'!G$1,CAPEX!$V$4:$V$1281,'0-25year'!B369)</f>
        <v>0</v>
      </c>
      <c r="H369" s="128">
        <f t="shared" si="9"/>
        <v>0</v>
      </c>
    </row>
    <row r="370" spans="1:8" x14ac:dyDescent="0.25">
      <c r="A370" s="84" t="s">
        <v>697</v>
      </c>
      <c r="B370" s="124">
        <v>20</v>
      </c>
      <c r="C370" s="125">
        <f>SUMIFS(CAPEX!$AA$4:$AA$1281,CAPEX!$G$4:$G$1281,'0-25year'!$A370,CAPEX!$I$4:$I$1281,'0-25year'!C$1,CAPEX!$V$4:$V$1281,'0-25year'!B370)</f>
        <v>0</v>
      </c>
      <c r="D370" s="125">
        <f>SUMIFS(CAPEX!$AA$4:$AA$1281,CAPEX!$G$4:$G$1281,'0-25year'!$A370,CAPEX!$I$4:$I$1281,'0-25year'!D$1,CAPEX!$V$4:$V$1281,'0-25year'!B370)</f>
        <v>0</v>
      </c>
      <c r="E370" s="125">
        <f>SUMIFS(CAPEX!$AA$4:$AA$1281,CAPEX!$G$4:$G$1281,'0-25year'!$A370,CAPEX!$I$4:$I$1281,'0-25year'!E$1,CAPEX!$V$4:$V$1281,'0-25year'!B370)</f>
        <v>0</v>
      </c>
      <c r="F370" s="125">
        <f>SUMIFS(CAPEX!$AA$4:$AA$1281,CAPEX!$G$4:$G$1281,'0-25year'!$A370,CAPEX!$I$4:$I$1281,'0-25year'!F$1,CAPEX!$V$4:$V$1281,'0-25year'!B370)</f>
        <v>0</v>
      </c>
      <c r="G370" s="125">
        <f>SUMIFS(CAPEX!$AA$4:$AA$1281,CAPEX!$G$4:$G$1281,'0-25year'!$A370,CAPEX!$I$4:$I$1281,'0-25year'!G$1,CAPEX!$V$4:$V$1281,'0-25year'!B370)</f>
        <v>0</v>
      </c>
      <c r="H370" s="128">
        <f t="shared" si="9"/>
        <v>0</v>
      </c>
    </row>
    <row r="371" spans="1:8" x14ac:dyDescent="0.25">
      <c r="A371" s="84" t="s">
        <v>228</v>
      </c>
      <c r="B371" s="124">
        <v>20</v>
      </c>
      <c r="C371" s="125">
        <f>SUMIFS(CAPEX!$AA$4:$AA$1281,CAPEX!$G$4:$G$1281,'0-25year'!$A371,CAPEX!$I$4:$I$1281,'0-25year'!C$1,CAPEX!$V$4:$V$1281,'0-25year'!B371)</f>
        <v>0</v>
      </c>
      <c r="D371" s="125">
        <f>SUMIFS(CAPEX!$AA$4:$AA$1281,CAPEX!$G$4:$G$1281,'0-25year'!$A371,CAPEX!$I$4:$I$1281,'0-25year'!D$1,CAPEX!$V$4:$V$1281,'0-25year'!B371)</f>
        <v>0</v>
      </c>
      <c r="E371" s="125">
        <f>SUMIFS(CAPEX!$AA$4:$AA$1281,CAPEX!$G$4:$G$1281,'0-25year'!$A371,CAPEX!$I$4:$I$1281,'0-25year'!E$1,CAPEX!$V$4:$V$1281,'0-25year'!B371)</f>
        <v>0</v>
      </c>
      <c r="F371" s="125">
        <f>SUMIFS(CAPEX!$AA$4:$AA$1281,CAPEX!$G$4:$G$1281,'0-25year'!$A371,CAPEX!$I$4:$I$1281,'0-25year'!F$1,CAPEX!$V$4:$V$1281,'0-25year'!B371)</f>
        <v>0</v>
      </c>
      <c r="G371" s="125">
        <f>SUMIFS(CAPEX!$AA$4:$AA$1281,CAPEX!$G$4:$G$1281,'0-25year'!$A371,CAPEX!$I$4:$I$1281,'0-25year'!G$1,CAPEX!$V$4:$V$1281,'0-25year'!B371)</f>
        <v>0</v>
      </c>
      <c r="H371" s="128">
        <f t="shared" si="9"/>
        <v>0</v>
      </c>
    </row>
    <row r="372" spans="1:8" x14ac:dyDescent="0.25">
      <c r="A372" s="84" t="s">
        <v>226</v>
      </c>
      <c r="B372" s="124">
        <v>20</v>
      </c>
      <c r="C372" s="125">
        <f>SUMIFS(CAPEX!$AA$4:$AA$1281,CAPEX!$G$4:$G$1281,'0-25year'!$A372,CAPEX!$I$4:$I$1281,'0-25year'!C$1,CAPEX!$V$4:$V$1281,'0-25year'!B372)</f>
        <v>0</v>
      </c>
      <c r="D372" s="125">
        <f>SUMIFS(CAPEX!$AA$4:$AA$1281,CAPEX!$G$4:$G$1281,'0-25year'!$A372,CAPEX!$I$4:$I$1281,'0-25year'!D$1,CAPEX!$V$4:$V$1281,'0-25year'!B372)</f>
        <v>0</v>
      </c>
      <c r="E372" s="125">
        <f>SUMIFS(CAPEX!$AA$4:$AA$1281,CAPEX!$G$4:$G$1281,'0-25year'!$A372,CAPEX!$I$4:$I$1281,'0-25year'!E$1,CAPEX!$V$4:$V$1281,'0-25year'!B372)</f>
        <v>0</v>
      </c>
      <c r="F372" s="125">
        <f>SUMIFS(CAPEX!$AA$4:$AA$1281,CAPEX!$G$4:$G$1281,'0-25year'!$A372,CAPEX!$I$4:$I$1281,'0-25year'!F$1,CAPEX!$V$4:$V$1281,'0-25year'!B372)</f>
        <v>0</v>
      </c>
      <c r="G372" s="125">
        <f>SUMIFS(CAPEX!$AA$4:$AA$1281,CAPEX!$G$4:$G$1281,'0-25year'!$A372,CAPEX!$I$4:$I$1281,'0-25year'!G$1,CAPEX!$V$4:$V$1281,'0-25year'!B372)</f>
        <v>0</v>
      </c>
      <c r="H372" s="128">
        <f t="shared" ref="H372:H379" si="10">SUM(C372:G372)</f>
        <v>0</v>
      </c>
    </row>
    <row r="373" spans="1:8" x14ac:dyDescent="0.25">
      <c r="A373" s="84" t="s">
        <v>256</v>
      </c>
      <c r="B373" s="124">
        <v>20</v>
      </c>
      <c r="C373" s="125">
        <f>SUMIFS(CAPEX!$AA$4:$AA$1281,CAPEX!$G$4:$G$1281,'0-25year'!$A373,CAPEX!$I$4:$I$1281,'0-25year'!C$1,CAPEX!$V$4:$V$1281,'0-25year'!B373)</f>
        <v>0</v>
      </c>
      <c r="D373" s="125">
        <f>SUMIFS(CAPEX!$AA$4:$AA$1281,CAPEX!$G$4:$G$1281,'0-25year'!$A373,CAPEX!$I$4:$I$1281,'0-25year'!D$1,CAPEX!$V$4:$V$1281,'0-25year'!B373)</f>
        <v>0</v>
      </c>
      <c r="E373" s="125">
        <f>SUMIFS(CAPEX!$AA$4:$AA$1281,CAPEX!$G$4:$G$1281,'0-25year'!$A373,CAPEX!$I$4:$I$1281,'0-25year'!E$1,CAPEX!$V$4:$V$1281,'0-25year'!B373)</f>
        <v>0</v>
      </c>
      <c r="F373" s="125">
        <f>SUMIFS(CAPEX!$AA$4:$AA$1281,CAPEX!$G$4:$G$1281,'0-25year'!$A373,CAPEX!$I$4:$I$1281,'0-25year'!F$1,CAPEX!$V$4:$V$1281,'0-25year'!B373)</f>
        <v>0</v>
      </c>
      <c r="G373" s="125">
        <f>SUMIFS(CAPEX!$AA$4:$AA$1281,CAPEX!$G$4:$G$1281,'0-25year'!$A373,CAPEX!$I$4:$I$1281,'0-25year'!G$1,CAPEX!$V$4:$V$1281,'0-25year'!B373)</f>
        <v>0</v>
      </c>
      <c r="H373" s="128">
        <f t="shared" si="10"/>
        <v>0</v>
      </c>
    </row>
    <row r="374" spans="1:8" x14ac:dyDescent="0.25">
      <c r="A374" s="84" t="s">
        <v>578</v>
      </c>
      <c r="B374" s="124">
        <v>20</v>
      </c>
      <c r="C374" s="125">
        <f>SUMIFS(CAPEX!$AA$4:$AA$1281,CAPEX!$G$4:$G$1281,'0-25year'!$A374,CAPEX!$I$4:$I$1281,'0-25year'!C$1,CAPEX!$V$4:$V$1281,'0-25year'!B374)</f>
        <v>0</v>
      </c>
      <c r="D374" s="125">
        <f>SUMIFS(CAPEX!$AA$4:$AA$1281,CAPEX!$G$4:$G$1281,'0-25year'!$A374,CAPEX!$I$4:$I$1281,'0-25year'!D$1,CAPEX!$V$4:$V$1281,'0-25year'!B374)</f>
        <v>0</v>
      </c>
      <c r="E374" s="125">
        <f>SUMIFS(CAPEX!$AA$4:$AA$1281,CAPEX!$G$4:$G$1281,'0-25year'!$A374,CAPEX!$I$4:$I$1281,'0-25year'!E$1,CAPEX!$V$4:$V$1281,'0-25year'!B374)</f>
        <v>0</v>
      </c>
      <c r="F374" s="125">
        <f>SUMIFS(CAPEX!$AA$4:$AA$1281,CAPEX!$G$4:$G$1281,'0-25year'!$A374,CAPEX!$I$4:$I$1281,'0-25year'!F$1,CAPEX!$V$4:$V$1281,'0-25year'!B374)</f>
        <v>0</v>
      </c>
      <c r="G374" s="125">
        <f>SUMIFS(CAPEX!$AA$4:$AA$1281,CAPEX!$G$4:$G$1281,'0-25year'!$A374,CAPEX!$I$4:$I$1281,'0-25year'!G$1,CAPEX!$V$4:$V$1281,'0-25year'!B374)</f>
        <v>0</v>
      </c>
      <c r="H374" s="128">
        <f t="shared" si="10"/>
        <v>0</v>
      </c>
    </row>
    <row r="375" spans="1:8" x14ac:dyDescent="0.25">
      <c r="A375" s="84" t="s">
        <v>403</v>
      </c>
      <c r="B375" s="124">
        <v>20</v>
      </c>
      <c r="C375" s="125">
        <f>SUMIFS(CAPEX!$AA$4:$AA$1281,CAPEX!$G$4:$G$1281,'0-25year'!$A375,CAPEX!$I$4:$I$1281,'0-25year'!C$1,CAPEX!$V$4:$V$1281,'0-25year'!B375)</f>
        <v>0</v>
      </c>
      <c r="D375" s="125">
        <f>SUMIFS(CAPEX!$AA$4:$AA$1281,CAPEX!$G$4:$G$1281,'0-25year'!$A375,CAPEX!$I$4:$I$1281,'0-25year'!D$1,CAPEX!$V$4:$V$1281,'0-25year'!B375)</f>
        <v>0</v>
      </c>
      <c r="E375" s="125">
        <f>SUMIFS(CAPEX!$AA$4:$AA$1281,CAPEX!$G$4:$G$1281,'0-25year'!$A375,CAPEX!$I$4:$I$1281,'0-25year'!E$1,CAPEX!$V$4:$V$1281,'0-25year'!B375)</f>
        <v>0</v>
      </c>
      <c r="F375" s="125">
        <f>SUMIFS(CAPEX!$AA$4:$AA$1281,CAPEX!$G$4:$G$1281,'0-25year'!$A375,CAPEX!$I$4:$I$1281,'0-25year'!F$1,CAPEX!$V$4:$V$1281,'0-25year'!B375)</f>
        <v>0</v>
      </c>
      <c r="G375" s="125">
        <f>SUMIFS(CAPEX!$AA$4:$AA$1281,CAPEX!$G$4:$G$1281,'0-25year'!$A375,CAPEX!$I$4:$I$1281,'0-25year'!G$1,CAPEX!$V$4:$V$1281,'0-25year'!B375)</f>
        <v>0</v>
      </c>
      <c r="H375" s="128">
        <f t="shared" si="10"/>
        <v>0</v>
      </c>
    </row>
    <row r="376" spans="1:8" x14ac:dyDescent="0.25">
      <c r="A376" s="84" t="s">
        <v>364</v>
      </c>
      <c r="B376" s="124">
        <v>20</v>
      </c>
      <c r="C376" s="125">
        <f>SUMIFS(CAPEX!$AA$4:$AA$1281,CAPEX!$G$4:$G$1281,'0-25year'!$A376,CAPEX!$I$4:$I$1281,'0-25year'!C$1,CAPEX!$V$4:$V$1281,'0-25year'!B376)</f>
        <v>0</v>
      </c>
      <c r="D376" s="125">
        <f>SUMIFS(CAPEX!$AA$4:$AA$1281,CAPEX!$G$4:$G$1281,'0-25year'!$A376,CAPEX!$I$4:$I$1281,'0-25year'!D$1,CAPEX!$V$4:$V$1281,'0-25year'!B376)</f>
        <v>0</v>
      </c>
      <c r="E376" s="125">
        <f>SUMIFS(CAPEX!$AA$4:$AA$1281,CAPEX!$G$4:$G$1281,'0-25year'!$A376,CAPEX!$I$4:$I$1281,'0-25year'!E$1,CAPEX!$V$4:$V$1281,'0-25year'!B376)</f>
        <v>0</v>
      </c>
      <c r="F376" s="125">
        <f>SUMIFS(CAPEX!$AA$4:$AA$1281,CAPEX!$G$4:$G$1281,'0-25year'!$A376,CAPEX!$I$4:$I$1281,'0-25year'!F$1,CAPEX!$V$4:$V$1281,'0-25year'!B376)</f>
        <v>0</v>
      </c>
      <c r="G376" s="125">
        <f>SUMIFS(CAPEX!$AA$4:$AA$1281,CAPEX!$G$4:$G$1281,'0-25year'!$A376,CAPEX!$I$4:$I$1281,'0-25year'!G$1,CAPEX!$V$4:$V$1281,'0-25year'!B376)</f>
        <v>0</v>
      </c>
      <c r="H376" s="128">
        <f t="shared" si="10"/>
        <v>0</v>
      </c>
    </row>
    <row r="377" spans="1:8" x14ac:dyDescent="0.25">
      <c r="A377" s="84" t="s">
        <v>239</v>
      </c>
      <c r="B377" s="124">
        <v>20</v>
      </c>
      <c r="C377" s="125">
        <f>SUMIFS(CAPEX!$AA$4:$AA$1281,CAPEX!$G$4:$G$1281,'0-25year'!$A377,CAPEX!$I$4:$I$1281,'0-25year'!C$1,CAPEX!$V$4:$V$1281,'0-25year'!B377)</f>
        <v>0</v>
      </c>
      <c r="D377" s="125">
        <f>SUMIFS(CAPEX!$AA$4:$AA$1281,CAPEX!$G$4:$G$1281,'0-25year'!$A377,CAPEX!$I$4:$I$1281,'0-25year'!D$1,CAPEX!$V$4:$V$1281,'0-25year'!B377)</f>
        <v>0</v>
      </c>
      <c r="E377" s="125">
        <f>SUMIFS(CAPEX!$AA$4:$AA$1281,CAPEX!$G$4:$G$1281,'0-25year'!$A377,CAPEX!$I$4:$I$1281,'0-25year'!E$1,CAPEX!$V$4:$V$1281,'0-25year'!B377)</f>
        <v>0</v>
      </c>
      <c r="F377" s="125">
        <f>SUMIFS(CAPEX!$AA$4:$AA$1281,CAPEX!$G$4:$G$1281,'0-25year'!$A377,CAPEX!$I$4:$I$1281,'0-25year'!F$1,CAPEX!$V$4:$V$1281,'0-25year'!B377)</f>
        <v>0</v>
      </c>
      <c r="G377" s="125">
        <f>SUMIFS(CAPEX!$AA$4:$AA$1281,CAPEX!$G$4:$G$1281,'0-25year'!$A377,CAPEX!$I$4:$I$1281,'0-25year'!G$1,CAPEX!$V$4:$V$1281,'0-25year'!B377)</f>
        <v>0</v>
      </c>
      <c r="H377" s="128">
        <f t="shared" si="10"/>
        <v>0</v>
      </c>
    </row>
    <row r="378" spans="1:8" x14ac:dyDescent="0.25">
      <c r="A378" s="84" t="s">
        <v>243</v>
      </c>
      <c r="B378" s="124">
        <v>20</v>
      </c>
      <c r="C378" s="125">
        <f>SUMIFS(CAPEX!$AA$4:$AA$1281,CAPEX!$G$4:$G$1281,'0-25year'!$A378,CAPEX!$I$4:$I$1281,'0-25year'!C$1,CAPEX!$V$4:$V$1281,'0-25year'!B378)</f>
        <v>0</v>
      </c>
      <c r="D378" s="125">
        <f>SUMIFS(CAPEX!$AA$4:$AA$1281,CAPEX!$G$4:$G$1281,'0-25year'!$A378,CAPEX!$I$4:$I$1281,'0-25year'!D$1,CAPEX!$V$4:$V$1281,'0-25year'!B378)</f>
        <v>0</v>
      </c>
      <c r="E378" s="125">
        <f>SUMIFS(CAPEX!$AA$4:$AA$1281,CAPEX!$G$4:$G$1281,'0-25year'!$A378,CAPEX!$I$4:$I$1281,'0-25year'!E$1,CAPEX!$V$4:$V$1281,'0-25year'!B378)</f>
        <v>0</v>
      </c>
      <c r="F378" s="125">
        <f>SUMIFS(CAPEX!$AA$4:$AA$1281,CAPEX!$G$4:$G$1281,'0-25year'!$A378,CAPEX!$I$4:$I$1281,'0-25year'!F$1,CAPEX!$V$4:$V$1281,'0-25year'!B378)</f>
        <v>0</v>
      </c>
      <c r="G378" s="125">
        <f>SUMIFS(CAPEX!$AA$4:$AA$1281,CAPEX!$G$4:$G$1281,'0-25year'!$A378,CAPEX!$I$4:$I$1281,'0-25year'!G$1,CAPEX!$V$4:$V$1281,'0-25year'!B378)</f>
        <v>0</v>
      </c>
      <c r="H378" s="128">
        <f t="shared" si="10"/>
        <v>0</v>
      </c>
    </row>
    <row r="379" spans="1:8" x14ac:dyDescent="0.25">
      <c r="A379" s="127" t="s">
        <v>246</v>
      </c>
      <c r="B379" s="124">
        <v>20</v>
      </c>
      <c r="C379" s="125">
        <f>SUMIFS(CAPEX!$AA$4:$AA$1281,CAPEX!$G$4:$G$1281,'0-25year'!$A379,CAPEX!$I$4:$I$1281,'0-25year'!C$1,CAPEX!$V$4:$V$1281,'0-25year'!B379)</f>
        <v>0</v>
      </c>
      <c r="D379" s="125">
        <f>SUMIFS(CAPEX!$AA$4:$AA$1281,CAPEX!$G$4:$G$1281,'0-25year'!$A379,CAPEX!$I$4:$I$1281,'0-25year'!D$1,CAPEX!$V$4:$V$1281,'0-25year'!B379)</f>
        <v>0</v>
      </c>
      <c r="E379" s="125">
        <f>SUMIFS(CAPEX!$AA$4:$AA$1281,CAPEX!$G$4:$G$1281,'0-25year'!$A379,CAPEX!$I$4:$I$1281,'0-25year'!E$1,CAPEX!$V$4:$V$1281,'0-25year'!B379)</f>
        <v>0</v>
      </c>
      <c r="F379" s="125">
        <f>SUMIFS(CAPEX!$AA$4:$AA$1281,CAPEX!$G$4:$G$1281,'0-25year'!$A379,CAPEX!$I$4:$I$1281,'0-25year'!F$1,CAPEX!$V$4:$V$1281,'0-25year'!B379)</f>
        <v>0</v>
      </c>
      <c r="G379" s="125">
        <f>SUMIFS(CAPEX!$AA$4:$AA$1281,CAPEX!$G$4:$G$1281,'0-25year'!$A379,CAPEX!$I$4:$I$1281,'0-25year'!G$1,CAPEX!$V$4:$V$1281,'0-25year'!B379)</f>
        <v>0</v>
      </c>
      <c r="H379" s="128">
        <f t="shared" si="10"/>
        <v>0</v>
      </c>
    </row>
    <row r="380" spans="1:8" x14ac:dyDescent="0.25">
      <c r="A380" s="124" t="s">
        <v>281</v>
      </c>
      <c r="B380" s="124">
        <v>21</v>
      </c>
      <c r="C380" s="125">
        <f>SUMIFS(CAPEX!$AA$4:$AA$1281,CAPEX!$G$4:$G$1281,'0-25year'!$A380,CAPEX!$I$4:$I$1281,'0-25year'!C$1,CAPEX!$V$4:$V$1281,'0-25year'!B380)</f>
        <v>0</v>
      </c>
      <c r="D380" s="125">
        <f>SUMIFS(CAPEX!$AA$4:$AA$1281,CAPEX!$G$4:$G$1281,'0-25year'!$A380,CAPEX!$I$4:$I$1281,'0-25year'!D$1,CAPEX!$V$4:$V$1281,'0-25year'!B380)</f>
        <v>0</v>
      </c>
      <c r="E380" s="125">
        <f>SUMIFS(CAPEX!$AA$4:$AA$1281,CAPEX!$G$4:$G$1281,'0-25year'!$A380,CAPEX!$I$4:$I$1281,'0-25year'!E$1,CAPEX!$V$4:$V$1281,'0-25year'!B380)</f>
        <v>0</v>
      </c>
      <c r="F380" s="125">
        <f>SUMIFS(CAPEX!$AA$4:$AA$1281,CAPEX!$G$4:$G$1281,'0-25year'!$A380,CAPEX!$I$4:$I$1281,'0-25year'!F$1,CAPEX!$V$4:$V$1281,'0-25year'!B380)</f>
        <v>0</v>
      </c>
      <c r="G380" s="125">
        <f>SUMIFS(CAPEX!$AA$4:$AA$1281,CAPEX!$G$4:$G$1281,'0-25year'!$A380,CAPEX!$I$4:$I$1281,'0-25year'!G$1,CAPEX!$V$4:$V$1281,'0-25year'!B380)</f>
        <v>0</v>
      </c>
      <c r="H380" s="128">
        <f t="shared" ref="H380:H397" si="11">SUM(C380:G380)</f>
        <v>0</v>
      </c>
    </row>
    <row r="381" spans="1:8" x14ac:dyDescent="0.25">
      <c r="A381" s="84" t="s">
        <v>488</v>
      </c>
      <c r="B381" s="124">
        <v>21</v>
      </c>
      <c r="C381" s="125">
        <f>SUMIFS(CAPEX!$AA$4:$AA$1281,CAPEX!$G$4:$G$1281,'0-25year'!$A381,CAPEX!$I$4:$I$1281,'0-25year'!C$1,CAPEX!$V$4:$V$1281,'0-25year'!B381)</f>
        <v>0</v>
      </c>
      <c r="D381" s="125">
        <f>SUMIFS(CAPEX!$AA$4:$AA$1281,CAPEX!$G$4:$G$1281,'0-25year'!$A381,CAPEX!$I$4:$I$1281,'0-25year'!D$1,CAPEX!$V$4:$V$1281,'0-25year'!B381)</f>
        <v>0</v>
      </c>
      <c r="E381" s="125">
        <f>SUMIFS(CAPEX!$AA$4:$AA$1281,CAPEX!$G$4:$G$1281,'0-25year'!$A381,CAPEX!$I$4:$I$1281,'0-25year'!E$1,CAPEX!$V$4:$V$1281,'0-25year'!B381)</f>
        <v>0</v>
      </c>
      <c r="F381" s="125">
        <f>SUMIFS(CAPEX!$AA$4:$AA$1281,CAPEX!$G$4:$G$1281,'0-25year'!$A381,CAPEX!$I$4:$I$1281,'0-25year'!F$1,CAPEX!$V$4:$V$1281,'0-25year'!B381)</f>
        <v>0</v>
      </c>
      <c r="G381" s="125">
        <f>SUMIFS(CAPEX!$AA$4:$AA$1281,CAPEX!$G$4:$G$1281,'0-25year'!$A381,CAPEX!$I$4:$I$1281,'0-25year'!G$1,CAPEX!$V$4:$V$1281,'0-25year'!B381)</f>
        <v>0</v>
      </c>
      <c r="H381" s="128">
        <f t="shared" si="11"/>
        <v>0</v>
      </c>
    </row>
    <row r="382" spans="1:8" x14ac:dyDescent="0.25">
      <c r="A382" s="84" t="s">
        <v>217</v>
      </c>
      <c r="B382" s="124">
        <v>21</v>
      </c>
      <c r="C382" s="125">
        <f>SUMIFS(CAPEX!$AA$4:$AA$1281,CAPEX!$G$4:$G$1281,'0-25year'!$A382,CAPEX!$I$4:$I$1281,'0-25year'!C$1,CAPEX!$V$4:$V$1281,'0-25year'!B382)</f>
        <v>70000</v>
      </c>
      <c r="D382" s="125">
        <f>SUMIFS(CAPEX!$AA$4:$AA$1281,CAPEX!$G$4:$G$1281,'0-25year'!$A382,CAPEX!$I$4:$I$1281,'0-25year'!D$1,CAPEX!$V$4:$V$1281,'0-25year'!B382)</f>
        <v>50190</v>
      </c>
      <c r="E382" s="125">
        <f>SUMIFS(CAPEX!$AA$4:$AA$1281,CAPEX!$G$4:$G$1281,'0-25year'!$A382,CAPEX!$I$4:$I$1281,'0-25year'!E$1,CAPEX!$V$4:$V$1281,'0-25year'!B382)</f>
        <v>0</v>
      </c>
      <c r="F382" s="125">
        <f>SUMIFS(CAPEX!$AA$4:$AA$1281,CAPEX!$G$4:$G$1281,'0-25year'!$A382,CAPEX!$I$4:$I$1281,'0-25year'!F$1,CAPEX!$V$4:$V$1281,'0-25year'!B382)</f>
        <v>0</v>
      </c>
      <c r="G382" s="125">
        <f>SUMIFS(CAPEX!$AA$4:$AA$1281,CAPEX!$G$4:$G$1281,'0-25year'!$A382,CAPEX!$I$4:$I$1281,'0-25year'!G$1,CAPEX!$V$4:$V$1281,'0-25year'!B382)</f>
        <v>0</v>
      </c>
      <c r="H382" s="128">
        <f t="shared" si="11"/>
        <v>120190</v>
      </c>
    </row>
    <row r="383" spans="1:8" x14ac:dyDescent="0.25">
      <c r="A383" s="84" t="s">
        <v>469</v>
      </c>
      <c r="B383" s="124">
        <v>21</v>
      </c>
      <c r="C383" s="125">
        <f>SUMIFS(CAPEX!$AA$4:$AA$1281,CAPEX!$G$4:$G$1281,'0-25year'!$A383,CAPEX!$I$4:$I$1281,'0-25year'!C$1,CAPEX!$V$4:$V$1281,'0-25year'!B383)</f>
        <v>0</v>
      </c>
      <c r="D383" s="125">
        <f>SUMIFS(CAPEX!$AA$4:$AA$1281,CAPEX!$G$4:$G$1281,'0-25year'!$A383,CAPEX!$I$4:$I$1281,'0-25year'!D$1,CAPEX!$V$4:$V$1281,'0-25year'!B383)</f>
        <v>0</v>
      </c>
      <c r="E383" s="125">
        <f>SUMIFS(CAPEX!$AA$4:$AA$1281,CAPEX!$G$4:$G$1281,'0-25year'!$A383,CAPEX!$I$4:$I$1281,'0-25year'!E$1,CAPEX!$V$4:$V$1281,'0-25year'!B383)</f>
        <v>0</v>
      </c>
      <c r="F383" s="125">
        <f>SUMIFS(CAPEX!$AA$4:$AA$1281,CAPEX!$G$4:$G$1281,'0-25year'!$A383,CAPEX!$I$4:$I$1281,'0-25year'!F$1,CAPEX!$V$4:$V$1281,'0-25year'!B383)</f>
        <v>0</v>
      </c>
      <c r="G383" s="125">
        <f>SUMIFS(CAPEX!$AA$4:$AA$1281,CAPEX!$G$4:$G$1281,'0-25year'!$A383,CAPEX!$I$4:$I$1281,'0-25year'!G$1,CAPEX!$V$4:$V$1281,'0-25year'!B383)</f>
        <v>0</v>
      </c>
      <c r="H383" s="128">
        <f t="shared" si="11"/>
        <v>0</v>
      </c>
    </row>
    <row r="384" spans="1:8" x14ac:dyDescent="0.25">
      <c r="A384" s="84" t="s">
        <v>265</v>
      </c>
      <c r="B384" s="124">
        <v>21</v>
      </c>
      <c r="C384" s="125">
        <f>SUMIFS(CAPEX!$AA$4:$AA$1281,CAPEX!$G$4:$G$1281,'0-25year'!$A384,CAPEX!$I$4:$I$1281,'0-25year'!C$1,CAPEX!$V$4:$V$1281,'0-25year'!B384)</f>
        <v>0</v>
      </c>
      <c r="D384" s="125">
        <f>SUMIFS(CAPEX!$AA$4:$AA$1281,CAPEX!$G$4:$G$1281,'0-25year'!$A384,CAPEX!$I$4:$I$1281,'0-25year'!D$1,CAPEX!$V$4:$V$1281,'0-25year'!B384)</f>
        <v>0</v>
      </c>
      <c r="E384" s="125">
        <f>SUMIFS(CAPEX!$AA$4:$AA$1281,CAPEX!$G$4:$G$1281,'0-25year'!$A384,CAPEX!$I$4:$I$1281,'0-25year'!E$1,CAPEX!$V$4:$V$1281,'0-25year'!B384)</f>
        <v>0</v>
      </c>
      <c r="F384" s="125">
        <f>SUMIFS(CAPEX!$AA$4:$AA$1281,CAPEX!$G$4:$G$1281,'0-25year'!$A384,CAPEX!$I$4:$I$1281,'0-25year'!F$1,CAPEX!$V$4:$V$1281,'0-25year'!B384)</f>
        <v>0</v>
      </c>
      <c r="G384" s="125">
        <f>SUMIFS(CAPEX!$AA$4:$AA$1281,CAPEX!$G$4:$G$1281,'0-25year'!$A384,CAPEX!$I$4:$I$1281,'0-25year'!G$1,CAPEX!$V$4:$V$1281,'0-25year'!B384)</f>
        <v>0</v>
      </c>
      <c r="H384" s="128">
        <f t="shared" si="11"/>
        <v>0</v>
      </c>
    </row>
    <row r="385" spans="1:8" x14ac:dyDescent="0.25">
      <c r="A385" s="84" t="s">
        <v>211</v>
      </c>
      <c r="B385" s="124">
        <v>21</v>
      </c>
      <c r="C385" s="125">
        <f>SUMIFS(CAPEX!$AA$4:$AA$1281,CAPEX!$G$4:$G$1281,'0-25year'!$A385,CAPEX!$I$4:$I$1281,'0-25year'!C$1,CAPEX!$V$4:$V$1281,'0-25year'!B385)</f>
        <v>0</v>
      </c>
      <c r="D385" s="125">
        <f>SUMIFS(CAPEX!$AA$4:$AA$1281,CAPEX!$G$4:$G$1281,'0-25year'!$A385,CAPEX!$I$4:$I$1281,'0-25year'!D$1,CAPEX!$V$4:$V$1281,'0-25year'!B385)</f>
        <v>0</v>
      </c>
      <c r="E385" s="125">
        <f>SUMIFS(CAPEX!$AA$4:$AA$1281,CAPEX!$G$4:$G$1281,'0-25year'!$A385,CAPEX!$I$4:$I$1281,'0-25year'!E$1,CAPEX!$V$4:$V$1281,'0-25year'!B385)</f>
        <v>0</v>
      </c>
      <c r="F385" s="125">
        <f>SUMIFS(CAPEX!$AA$4:$AA$1281,CAPEX!$G$4:$G$1281,'0-25year'!$A385,CAPEX!$I$4:$I$1281,'0-25year'!F$1,CAPEX!$V$4:$V$1281,'0-25year'!B385)</f>
        <v>0</v>
      </c>
      <c r="G385" s="125">
        <f>SUMIFS(CAPEX!$AA$4:$AA$1281,CAPEX!$G$4:$G$1281,'0-25year'!$A385,CAPEX!$I$4:$I$1281,'0-25year'!G$1,CAPEX!$V$4:$V$1281,'0-25year'!B385)</f>
        <v>0</v>
      </c>
      <c r="H385" s="128">
        <f t="shared" si="11"/>
        <v>0</v>
      </c>
    </row>
    <row r="386" spans="1:8" x14ac:dyDescent="0.25">
      <c r="A386" s="84" t="s">
        <v>195</v>
      </c>
      <c r="B386" s="124">
        <v>21</v>
      </c>
      <c r="C386" s="125">
        <f>SUMIFS(CAPEX!$AA$4:$AA$1281,CAPEX!$G$4:$G$1281,'0-25year'!$A386,CAPEX!$I$4:$I$1281,'0-25year'!C$1,CAPEX!$V$4:$V$1281,'0-25year'!B386)</f>
        <v>16720</v>
      </c>
      <c r="D386" s="125">
        <f>SUMIFS(CAPEX!$AA$4:$AA$1281,CAPEX!$G$4:$G$1281,'0-25year'!$A386,CAPEX!$I$4:$I$1281,'0-25year'!D$1,CAPEX!$V$4:$V$1281,'0-25year'!B386)</f>
        <v>0</v>
      </c>
      <c r="E386" s="125">
        <f>SUMIFS(CAPEX!$AA$4:$AA$1281,CAPEX!$G$4:$G$1281,'0-25year'!$A386,CAPEX!$I$4:$I$1281,'0-25year'!E$1,CAPEX!$V$4:$V$1281,'0-25year'!B386)</f>
        <v>0</v>
      </c>
      <c r="F386" s="125">
        <f>SUMIFS(CAPEX!$AA$4:$AA$1281,CAPEX!$G$4:$G$1281,'0-25year'!$A386,CAPEX!$I$4:$I$1281,'0-25year'!F$1,CAPEX!$V$4:$V$1281,'0-25year'!B386)</f>
        <v>0</v>
      </c>
      <c r="G386" s="125">
        <f>SUMIFS(CAPEX!$AA$4:$AA$1281,CAPEX!$G$4:$G$1281,'0-25year'!$A386,CAPEX!$I$4:$I$1281,'0-25year'!G$1,CAPEX!$V$4:$V$1281,'0-25year'!B386)</f>
        <v>0</v>
      </c>
      <c r="H386" s="128">
        <f t="shared" si="11"/>
        <v>16720</v>
      </c>
    </row>
    <row r="387" spans="1:8" x14ac:dyDescent="0.25">
      <c r="A387" s="84" t="s">
        <v>313</v>
      </c>
      <c r="B387" s="124">
        <v>21</v>
      </c>
      <c r="C387" s="125">
        <f>SUMIFS(CAPEX!$AA$4:$AA$1281,CAPEX!$G$4:$G$1281,'0-25year'!$A387,CAPEX!$I$4:$I$1281,'0-25year'!C$1,CAPEX!$V$4:$V$1281,'0-25year'!B387)</f>
        <v>0</v>
      </c>
      <c r="D387" s="125">
        <f>SUMIFS(CAPEX!$AA$4:$AA$1281,CAPEX!$G$4:$G$1281,'0-25year'!$A387,CAPEX!$I$4:$I$1281,'0-25year'!D$1,CAPEX!$V$4:$V$1281,'0-25year'!B387)</f>
        <v>0</v>
      </c>
      <c r="E387" s="125">
        <f>SUMIFS(CAPEX!$AA$4:$AA$1281,CAPEX!$G$4:$G$1281,'0-25year'!$A387,CAPEX!$I$4:$I$1281,'0-25year'!E$1,CAPEX!$V$4:$V$1281,'0-25year'!B387)</f>
        <v>0</v>
      </c>
      <c r="F387" s="125">
        <f>SUMIFS(CAPEX!$AA$4:$AA$1281,CAPEX!$G$4:$G$1281,'0-25year'!$A387,CAPEX!$I$4:$I$1281,'0-25year'!F$1,CAPEX!$V$4:$V$1281,'0-25year'!B387)</f>
        <v>0</v>
      </c>
      <c r="G387" s="125">
        <f>SUMIFS(CAPEX!$AA$4:$AA$1281,CAPEX!$G$4:$G$1281,'0-25year'!$A387,CAPEX!$I$4:$I$1281,'0-25year'!G$1,CAPEX!$V$4:$V$1281,'0-25year'!B387)</f>
        <v>0</v>
      </c>
      <c r="H387" s="128">
        <f t="shared" si="11"/>
        <v>0</v>
      </c>
    </row>
    <row r="388" spans="1:8" x14ac:dyDescent="0.25">
      <c r="A388" s="84" t="s">
        <v>697</v>
      </c>
      <c r="B388" s="124">
        <v>21</v>
      </c>
      <c r="C388" s="125">
        <f>SUMIFS(CAPEX!$AA$4:$AA$1281,CAPEX!$G$4:$G$1281,'0-25year'!$A388,CAPEX!$I$4:$I$1281,'0-25year'!C$1,CAPEX!$V$4:$V$1281,'0-25year'!B388)</f>
        <v>0</v>
      </c>
      <c r="D388" s="125">
        <f>SUMIFS(CAPEX!$AA$4:$AA$1281,CAPEX!$G$4:$G$1281,'0-25year'!$A388,CAPEX!$I$4:$I$1281,'0-25year'!D$1,CAPEX!$V$4:$V$1281,'0-25year'!B388)</f>
        <v>0</v>
      </c>
      <c r="E388" s="125">
        <f>SUMIFS(CAPEX!$AA$4:$AA$1281,CAPEX!$G$4:$G$1281,'0-25year'!$A388,CAPEX!$I$4:$I$1281,'0-25year'!E$1,CAPEX!$V$4:$V$1281,'0-25year'!B388)</f>
        <v>0</v>
      </c>
      <c r="F388" s="125">
        <f>SUMIFS(CAPEX!$AA$4:$AA$1281,CAPEX!$G$4:$G$1281,'0-25year'!$A388,CAPEX!$I$4:$I$1281,'0-25year'!F$1,CAPEX!$V$4:$V$1281,'0-25year'!B388)</f>
        <v>0</v>
      </c>
      <c r="G388" s="125">
        <f>SUMIFS(CAPEX!$AA$4:$AA$1281,CAPEX!$G$4:$G$1281,'0-25year'!$A388,CAPEX!$I$4:$I$1281,'0-25year'!G$1,CAPEX!$V$4:$V$1281,'0-25year'!B388)</f>
        <v>0</v>
      </c>
      <c r="H388" s="128">
        <f t="shared" si="11"/>
        <v>0</v>
      </c>
    </row>
    <row r="389" spans="1:8" x14ac:dyDescent="0.25">
      <c r="A389" s="84" t="s">
        <v>228</v>
      </c>
      <c r="B389" s="124">
        <v>21</v>
      </c>
      <c r="C389" s="125">
        <f>SUMIFS(CAPEX!$AA$4:$AA$1281,CAPEX!$G$4:$G$1281,'0-25year'!$A389,CAPEX!$I$4:$I$1281,'0-25year'!C$1,CAPEX!$V$4:$V$1281,'0-25year'!B389)</f>
        <v>0</v>
      </c>
      <c r="D389" s="125">
        <f>SUMIFS(CAPEX!$AA$4:$AA$1281,CAPEX!$G$4:$G$1281,'0-25year'!$A389,CAPEX!$I$4:$I$1281,'0-25year'!D$1,CAPEX!$V$4:$V$1281,'0-25year'!B389)</f>
        <v>0</v>
      </c>
      <c r="E389" s="125">
        <f>SUMIFS(CAPEX!$AA$4:$AA$1281,CAPEX!$G$4:$G$1281,'0-25year'!$A389,CAPEX!$I$4:$I$1281,'0-25year'!E$1,CAPEX!$V$4:$V$1281,'0-25year'!B389)</f>
        <v>0</v>
      </c>
      <c r="F389" s="125">
        <f>SUMIFS(CAPEX!$AA$4:$AA$1281,CAPEX!$G$4:$G$1281,'0-25year'!$A389,CAPEX!$I$4:$I$1281,'0-25year'!F$1,CAPEX!$V$4:$V$1281,'0-25year'!B389)</f>
        <v>0</v>
      </c>
      <c r="G389" s="125">
        <f>SUMIFS(CAPEX!$AA$4:$AA$1281,CAPEX!$G$4:$G$1281,'0-25year'!$A389,CAPEX!$I$4:$I$1281,'0-25year'!G$1,CAPEX!$V$4:$V$1281,'0-25year'!B389)</f>
        <v>0</v>
      </c>
      <c r="H389" s="128">
        <f t="shared" si="11"/>
        <v>0</v>
      </c>
    </row>
    <row r="390" spans="1:8" x14ac:dyDescent="0.25">
      <c r="A390" s="84" t="s">
        <v>226</v>
      </c>
      <c r="B390" s="124">
        <v>21</v>
      </c>
      <c r="C390" s="125">
        <f>SUMIFS(CAPEX!$AA$4:$AA$1281,CAPEX!$G$4:$G$1281,'0-25year'!$A390,CAPEX!$I$4:$I$1281,'0-25year'!C$1,CAPEX!$V$4:$V$1281,'0-25year'!B390)</f>
        <v>0</v>
      </c>
      <c r="D390" s="125">
        <f>SUMIFS(CAPEX!$AA$4:$AA$1281,CAPEX!$G$4:$G$1281,'0-25year'!$A390,CAPEX!$I$4:$I$1281,'0-25year'!D$1,CAPEX!$V$4:$V$1281,'0-25year'!B390)</f>
        <v>0</v>
      </c>
      <c r="E390" s="125">
        <f>SUMIFS(CAPEX!$AA$4:$AA$1281,CAPEX!$G$4:$G$1281,'0-25year'!$A390,CAPEX!$I$4:$I$1281,'0-25year'!E$1,CAPEX!$V$4:$V$1281,'0-25year'!B390)</f>
        <v>0</v>
      </c>
      <c r="F390" s="125">
        <f>SUMIFS(CAPEX!$AA$4:$AA$1281,CAPEX!$G$4:$G$1281,'0-25year'!$A390,CAPEX!$I$4:$I$1281,'0-25year'!F$1,CAPEX!$V$4:$V$1281,'0-25year'!B390)</f>
        <v>0</v>
      </c>
      <c r="G390" s="125">
        <f>SUMIFS(CAPEX!$AA$4:$AA$1281,CAPEX!$G$4:$G$1281,'0-25year'!$A390,CAPEX!$I$4:$I$1281,'0-25year'!G$1,CAPEX!$V$4:$V$1281,'0-25year'!B390)</f>
        <v>0</v>
      </c>
      <c r="H390" s="128">
        <f t="shared" si="11"/>
        <v>0</v>
      </c>
    </row>
    <row r="391" spans="1:8" x14ac:dyDescent="0.25">
      <c r="A391" s="84" t="s">
        <v>256</v>
      </c>
      <c r="B391" s="124">
        <v>21</v>
      </c>
      <c r="C391" s="125">
        <f>SUMIFS(CAPEX!$AA$4:$AA$1281,CAPEX!$G$4:$G$1281,'0-25year'!$A391,CAPEX!$I$4:$I$1281,'0-25year'!C$1,CAPEX!$V$4:$V$1281,'0-25year'!B391)</f>
        <v>0</v>
      </c>
      <c r="D391" s="125">
        <f>SUMIFS(CAPEX!$AA$4:$AA$1281,CAPEX!$G$4:$G$1281,'0-25year'!$A391,CAPEX!$I$4:$I$1281,'0-25year'!D$1,CAPEX!$V$4:$V$1281,'0-25year'!B391)</f>
        <v>0</v>
      </c>
      <c r="E391" s="125">
        <f>SUMIFS(CAPEX!$AA$4:$AA$1281,CAPEX!$G$4:$G$1281,'0-25year'!$A391,CAPEX!$I$4:$I$1281,'0-25year'!E$1,CAPEX!$V$4:$V$1281,'0-25year'!B391)</f>
        <v>0</v>
      </c>
      <c r="F391" s="125">
        <f>SUMIFS(CAPEX!$AA$4:$AA$1281,CAPEX!$G$4:$G$1281,'0-25year'!$A391,CAPEX!$I$4:$I$1281,'0-25year'!F$1,CAPEX!$V$4:$V$1281,'0-25year'!B391)</f>
        <v>0</v>
      </c>
      <c r="G391" s="125">
        <f>SUMIFS(CAPEX!$AA$4:$AA$1281,CAPEX!$G$4:$G$1281,'0-25year'!$A391,CAPEX!$I$4:$I$1281,'0-25year'!G$1,CAPEX!$V$4:$V$1281,'0-25year'!B391)</f>
        <v>0</v>
      </c>
      <c r="H391" s="128">
        <f t="shared" si="11"/>
        <v>0</v>
      </c>
    </row>
    <row r="392" spans="1:8" x14ac:dyDescent="0.25">
      <c r="A392" s="84" t="s">
        <v>578</v>
      </c>
      <c r="B392" s="124">
        <v>21</v>
      </c>
      <c r="C392" s="125">
        <f>SUMIFS(CAPEX!$AA$4:$AA$1281,CAPEX!$G$4:$G$1281,'0-25year'!$A392,CAPEX!$I$4:$I$1281,'0-25year'!C$1,CAPEX!$V$4:$V$1281,'0-25year'!B392)</f>
        <v>0</v>
      </c>
      <c r="D392" s="125">
        <f>SUMIFS(CAPEX!$AA$4:$AA$1281,CAPEX!$G$4:$G$1281,'0-25year'!$A392,CAPEX!$I$4:$I$1281,'0-25year'!D$1,CAPEX!$V$4:$V$1281,'0-25year'!B392)</f>
        <v>0</v>
      </c>
      <c r="E392" s="125">
        <f>SUMIFS(CAPEX!$AA$4:$AA$1281,CAPEX!$G$4:$G$1281,'0-25year'!$A392,CAPEX!$I$4:$I$1281,'0-25year'!E$1,CAPEX!$V$4:$V$1281,'0-25year'!B392)</f>
        <v>0</v>
      </c>
      <c r="F392" s="125">
        <f>SUMIFS(CAPEX!$AA$4:$AA$1281,CAPEX!$G$4:$G$1281,'0-25year'!$A392,CAPEX!$I$4:$I$1281,'0-25year'!F$1,CAPEX!$V$4:$V$1281,'0-25year'!B392)</f>
        <v>0</v>
      </c>
      <c r="G392" s="125">
        <f>SUMIFS(CAPEX!$AA$4:$AA$1281,CAPEX!$G$4:$G$1281,'0-25year'!$A392,CAPEX!$I$4:$I$1281,'0-25year'!G$1,CAPEX!$V$4:$V$1281,'0-25year'!B392)</f>
        <v>0</v>
      </c>
      <c r="H392" s="128">
        <f t="shared" si="11"/>
        <v>0</v>
      </c>
    </row>
    <row r="393" spans="1:8" x14ac:dyDescent="0.25">
      <c r="A393" s="84" t="s">
        <v>403</v>
      </c>
      <c r="B393" s="124">
        <v>21</v>
      </c>
      <c r="C393" s="125">
        <f>SUMIFS(CAPEX!$AA$4:$AA$1281,CAPEX!$G$4:$G$1281,'0-25year'!$A393,CAPEX!$I$4:$I$1281,'0-25year'!C$1,CAPEX!$V$4:$V$1281,'0-25year'!B393)</f>
        <v>0</v>
      </c>
      <c r="D393" s="125">
        <f>SUMIFS(CAPEX!$AA$4:$AA$1281,CAPEX!$G$4:$G$1281,'0-25year'!$A393,CAPEX!$I$4:$I$1281,'0-25year'!D$1,CAPEX!$V$4:$V$1281,'0-25year'!B393)</f>
        <v>0</v>
      </c>
      <c r="E393" s="125">
        <f>SUMIFS(CAPEX!$AA$4:$AA$1281,CAPEX!$G$4:$G$1281,'0-25year'!$A393,CAPEX!$I$4:$I$1281,'0-25year'!E$1,CAPEX!$V$4:$V$1281,'0-25year'!B393)</f>
        <v>0</v>
      </c>
      <c r="F393" s="125">
        <f>SUMIFS(CAPEX!$AA$4:$AA$1281,CAPEX!$G$4:$G$1281,'0-25year'!$A393,CAPEX!$I$4:$I$1281,'0-25year'!F$1,CAPEX!$V$4:$V$1281,'0-25year'!B393)</f>
        <v>0</v>
      </c>
      <c r="G393" s="125">
        <f>SUMIFS(CAPEX!$AA$4:$AA$1281,CAPEX!$G$4:$G$1281,'0-25year'!$A393,CAPEX!$I$4:$I$1281,'0-25year'!G$1,CAPEX!$V$4:$V$1281,'0-25year'!B393)</f>
        <v>0</v>
      </c>
      <c r="H393" s="128">
        <f t="shared" si="11"/>
        <v>0</v>
      </c>
    </row>
    <row r="394" spans="1:8" x14ac:dyDescent="0.25">
      <c r="A394" s="84" t="s">
        <v>364</v>
      </c>
      <c r="B394" s="124">
        <v>21</v>
      </c>
      <c r="C394" s="125">
        <f>SUMIFS(CAPEX!$AA$4:$AA$1281,CAPEX!$G$4:$G$1281,'0-25year'!$A394,CAPEX!$I$4:$I$1281,'0-25year'!C$1,CAPEX!$V$4:$V$1281,'0-25year'!B394)</f>
        <v>0</v>
      </c>
      <c r="D394" s="125">
        <f>SUMIFS(CAPEX!$AA$4:$AA$1281,CAPEX!$G$4:$G$1281,'0-25year'!$A394,CAPEX!$I$4:$I$1281,'0-25year'!D$1,CAPEX!$V$4:$V$1281,'0-25year'!B394)</f>
        <v>0</v>
      </c>
      <c r="E394" s="125">
        <f>SUMIFS(CAPEX!$AA$4:$AA$1281,CAPEX!$G$4:$G$1281,'0-25year'!$A394,CAPEX!$I$4:$I$1281,'0-25year'!E$1,CAPEX!$V$4:$V$1281,'0-25year'!B394)</f>
        <v>0</v>
      </c>
      <c r="F394" s="125">
        <f>SUMIFS(CAPEX!$AA$4:$AA$1281,CAPEX!$G$4:$G$1281,'0-25year'!$A394,CAPEX!$I$4:$I$1281,'0-25year'!F$1,CAPEX!$V$4:$V$1281,'0-25year'!B394)</f>
        <v>0</v>
      </c>
      <c r="G394" s="125">
        <f>SUMIFS(CAPEX!$AA$4:$AA$1281,CAPEX!$G$4:$G$1281,'0-25year'!$A394,CAPEX!$I$4:$I$1281,'0-25year'!G$1,CAPEX!$V$4:$V$1281,'0-25year'!B394)</f>
        <v>0</v>
      </c>
      <c r="H394" s="128">
        <f t="shared" si="11"/>
        <v>0</v>
      </c>
    </row>
    <row r="395" spans="1:8" x14ac:dyDescent="0.25">
      <c r="A395" s="84" t="s">
        <v>239</v>
      </c>
      <c r="B395" s="124">
        <v>21</v>
      </c>
      <c r="C395" s="125">
        <f>SUMIFS(CAPEX!$AA$4:$AA$1281,CAPEX!$G$4:$G$1281,'0-25year'!$A395,CAPEX!$I$4:$I$1281,'0-25year'!C$1,CAPEX!$V$4:$V$1281,'0-25year'!B395)</f>
        <v>0</v>
      </c>
      <c r="D395" s="125">
        <f>SUMIFS(CAPEX!$AA$4:$AA$1281,CAPEX!$G$4:$G$1281,'0-25year'!$A395,CAPEX!$I$4:$I$1281,'0-25year'!D$1,CAPEX!$V$4:$V$1281,'0-25year'!B395)</f>
        <v>0</v>
      </c>
      <c r="E395" s="125">
        <f>SUMIFS(CAPEX!$AA$4:$AA$1281,CAPEX!$G$4:$G$1281,'0-25year'!$A395,CAPEX!$I$4:$I$1281,'0-25year'!E$1,CAPEX!$V$4:$V$1281,'0-25year'!B395)</f>
        <v>0</v>
      </c>
      <c r="F395" s="125">
        <f>SUMIFS(CAPEX!$AA$4:$AA$1281,CAPEX!$G$4:$G$1281,'0-25year'!$A395,CAPEX!$I$4:$I$1281,'0-25year'!F$1,CAPEX!$V$4:$V$1281,'0-25year'!B395)</f>
        <v>0</v>
      </c>
      <c r="G395" s="125">
        <f>SUMIFS(CAPEX!$AA$4:$AA$1281,CAPEX!$G$4:$G$1281,'0-25year'!$A395,CAPEX!$I$4:$I$1281,'0-25year'!G$1,CAPEX!$V$4:$V$1281,'0-25year'!B395)</f>
        <v>0</v>
      </c>
      <c r="H395" s="128">
        <f t="shared" si="11"/>
        <v>0</v>
      </c>
    </row>
    <row r="396" spans="1:8" x14ac:dyDescent="0.25">
      <c r="A396" s="84" t="s">
        <v>243</v>
      </c>
      <c r="B396" s="124">
        <v>21</v>
      </c>
      <c r="C396" s="125">
        <f>SUMIFS(CAPEX!$AA$4:$AA$1281,CAPEX!$G$4:$G$1281,'0-25year'!$A396,CAPEX!$I$4:$I$1281,'0-25year'!C$1,CAPEX!$V$4:$V$1281,'0-25year'!B396)</f>
        <v>0</v>
      </c>
      <c r="D396" s="125">
        <f>SUMIFS(CAPEX!$AA$4:$AA$1281,CAPEX!$G$4:$G$1281,'0-25year'!$A396,CAPEX!$I$4:$I$1281,'0-25year'!D$1,CAPEX!$V$4:$V$1281,'0-25year'!B396)</f>
        <v>0</v>
      </c>
      <c r="E396" s="125">
        <f>SUMIFS(CAPEX!$AA$4:$AA$1281,CAPEX!$G$4:$G$1281,'0-25year'!$A396,CAPEX!$I$4:$I$1281,'0-25year'!E$1,CAPEX!$V$4:$V$1281,'0-25year'!B396)</f>
        <v>0</v>
      </c>
      <c r="F396" s="125">
        <f>SUMIFS(CAPEX!$AA$4:$AA$1281,CAPEX!$G$4:$G$1281,'0-25year'!$A396,CAPEX!$I$4:$I$1281,'0-25year'!F$1,CAPEX!$V$4:$V$1281,'0-25year'!B396)</f>
        <v>0</v>
      </c>
      <c r="G396" s="125">
        <f>SUMIFS(CAPEX!$AA$4:$AA$1281,CAPEX!$G$4:$G$1281,'0-25year'!$A396,CAPEX!$I$4:$I$1281,'0-25year'!G$1,CAPEX!$V$4:$V$1281,'0-25year'!B396)</f>
        <v>0</v>
      </c>
      <c r="H396" s="128">
        <f t="shared" si="11"/>
        <v>0</v>
      </c>
    </row>
    <row r="397" spans="1:8" x14ac:dyDescent="0.25">
      <c r="A397" s="127" t="s">
        <v>246</v>
      </c>
      <c r="B397" s="124">
        <v>21</v>
      </c>
      <c r="C397" s="125">
        <f>SUMIFS(CAPEX!$AA$4:$AA$1281,CAPEX!$G$4:$G$1281,'0-25year'!$A397,CAPEX!$I$4:$I$1281,'0-25year'!C$1,CAPEX!$V$4:$V$1281,'0-25year'!B397)</f>
        <v>0</v>
      </c>
      <c r="D397" s="125">
        <f>SUMIFS(CAPEX!$AA$4:$AA$1281,CAPEX!$G$4:$G$1281,'0-25year'!$A397,CAPEX!$I$4:$I$1281,'0-25year'!D$1,CAPEX!$V$4:$V$1281,'0-25year'!B397)</f>
        <v>0</v>
      </c>
      <c r="E397" s="125">
        <f>SUMIFS(CAPEX!$AA$4:$AA$1281,CAPEX!$G$4:$G$1281,'0-25year'!$A397,CAPEX!$I$4:$I$1281,'0-25year'!E$1,CAPEX!$V$4:$V$1281,'0-25year'!B397)</f>
        <v>0</v>
      </c>
      <c r="F397" s="125">
        <f>SUMIFS(CAPEX!$AA$4:$AA$1281,CAPEX!$G$4:$G$1281,'0-25year'!$A397,CAPEX!$I$4:$I$1281,'0-25year'!F$1,CAPEX!$V$4:$V$1281,'0-25year'!B397)</f>
        <v>0</v>
      </c>
      <c r="G397" s="125">
        <f>SUMIFS(CAPEX!$AA$4:$AA$1281,CAPEX!$G$4:$G$1281,'0-25year'!$A397,CAPEX!$I$4:$I$1281,'0-25year'!G$1,CAPEX!$V$4:$V$1281,'0-25year'!B397)</f>
        <v>0</v>
      </c>
      <c r="H397" s="128">
        <f t="shared" si="11"/>
        <v>0</v>
      </c>
    </row>
    <row r="398" spans="1:8" x14ac:dyDescent="0.25">
      <c r="A398" s="124" t="s">
        <v>281</v>
      </c>
      <c r="B398" s="124">
        <v>22</v>
      </c>
      <c r="C398" s="125">
        <f>SUMIFS(CAPEX!$AA$4:$AA$1281,CAPEX!$G$4:$G$1281,'0-25year'!$A398,CAPEX!$I$4:$I$1281,'0-25year'!C$1,CAPEX!$V$4:$V$1281,'0-25year'!B398)</f>
        <v>0</v>
      </c>
      <c r="D398" s="125">
        <f>SUMIFS(CAPEX!$AA$4:$AA$1281,CAPEX!$G$4:$G$1281,'0-25year'!$A398,CAPEX!$I$4:$I$1281,'0-25year'!D$1,CAPEX!$V$4:$V$1281,'0-25year'!B398)</f>
        <v>0</v>
      </c>
      <c r="E398" s="125">
        <f>SUMIFS(CAPEX!$AA$4:$AA$1281,CAPEX!$G$4:$G$1281,'0-25year'!$A398,CAPEX!$I$4:$I$1281,'0-25year'!E$1,CAPEX!$V$4:$V$1281,'0-25year'!B398)</f>
        <v>0</v>
      </c>
      <c r="F398" s="125">
        <f>SUMIFS(CAPEX!$AA$4:$AA$1281,CAPEX!$G$4:$G$1281,'0-25year'!$A398,CAPEX!$I$4:$I$1281,'0-25year'!F$1,CAPEX!$V$4:$V$1281,'0-25year'!B398)</f>
        <v>0</v>
      </c>
      <c r="G398" s="125">
        <f>SUMIFS(CAPEX!$AA$4:$AA$1281,CAPEX!$G$4:$G$1281,'0-25year'!$A398,CAPEX!$I$4:$I$1281,'0-25year'!G$1,CAPEX!$V$4:$V$1281,'0-25year'!B398)</f>
        <v>0</v>
      </c>
      <c r="H398" s="128">
        <f t="shared" ref="H398:H461" si="12">SUM(C398:G398)</f>
        <v>0</v>
      </c>
    </row>
    <row r="399" spans="1:8" x14ac:dyDescent="0.25">
      <c r="A399" s="84" t="s">
        <v>488</v>
      </c>
      <c r="B399" s="124">
        <v>22</v>
      </c>
      <c r="C399" s="125">
        <f>SUMIFS(CAPEX!$AA$4:$AA$1281,CAPEX!$G$4:$G$1281,'0-25year'!$A399,CAPEX!$I$4:$I$1281,'0-25year'!C$1,CAPEX!$V$4:$V$1281,'0-25year'!B399)</f>
        <v>0</v>
      </c>
      <c r="D399" s="125">
        <f>SUMIFS(CAPEX!$AA$4:$AA$1281,CAPEX!$G$4:$G$1281,'0-25year'!$A399,CAPEX!$I$4:$I$1281,'0-25year'!D$1,CAPEX!$V$4:$V$1281,'0-25year'!B399)</f>
        <v>0</v>
      </c>
      <c r="E399" s="125">
        <f>SUMIFS(CAPEX!$AA$4:$AA$1281,CAPEX!$G$4:$G$1281,'0-25year'!$A399,CAPEX!$I$4:$I$1281,'0-25year'!E$1,CAPEX!$V$4:$V$1281,'0-25year'!B399)</f>
        <v>0</v>
      </c>
      <c r="F399" s="125">
        <f>SUMIFS(CAPEX!$AA$4:$AA$1281,CAPEX!$G$4:$G$1281,'0-25year'!$A399,CAPEX!$I$4:$I$1281,'0-25year'!F$1,CAPEX!$V$4:$V$1281,'0-25year'!B399)</f>
        <v>0</v>
      </c>
      <c r="G399" s="125">
        <f>SUMIFS(CAPEX!$AA$4:$AA$1281,CAPEX!$G$4:$G$1281,'0-25year'!$A399,CAPEX!$I$4:$I$1281,'0-25year'!G$1,CAPEX!$V$4:$V$1281,'0-25year'!B399)</f>
        <v>0</v>
      </c>
      <c r="H399" s="128">
        <f t="shared" si="12"/>
        <v>0</v>
      </c>
    </row>
    <row r="400" spans="1:8" x14ac:dyDescent="0.25">
      <c r="A400" s="84" t="s">
        <v>217</v>
      </c>
      <c r="B400" s="124">
        <v>22</v>
      </c>
      <c r="C400" s="125">
        <f>SUMIFS(CAPEX!$AA$4:$AA$1281,CAPEX!$G$4:$G$1281,'0-25year'!$A400,CAPEX!$I$4:$I$1281,'0-25year'!C$1,CAPEX!$V$4:$V$1281,'0-25year'!B400)</f>
        <v>0</v>
      </c>
      <c r="D400" s="125">
        <f>SUMIFS(CAPEX!$AA$4:$AA$1281,CAPEX!$G$4:$G$1281,'0-25year'!$A400,CAPEX!$I$4:$I$1281,'0-25year'!D$1,CAPEX!$V$4:$V$1281,'0-25year'!B400)</f>
        <v>0</v>
      </c>
      <c r="E400" s="125">
        <f>SUMIFS(CAPEX!$AA$4:$AA$1281,CAPEX!$G$4:$G$1281,'0-25year'!$A400,CAPEX!$I$4:$I$1281,'0-25year'!E$1,CAPEX!$V$4:$V$1281,'0-25year'!B400)</f>
        <v>0</v>
      </c>
      <c r="F400" s="125">
        <f>SUMIFS(CAPEX!$AA$4:$AA$1281,CAPEX!$G$4:$G$1281,'0-25year'!$A400,CAPEX!$I$4:$I$1281,'0-25year'!F$1,CAPEX!$V$4:$V$1281,'0-25year'!B400)</f>
        <v>0</v>
      </c>
      <c r="G400" s="125">
        <f>SUMIFS(CAPEX!$AA$4:$AA$1281,CAPEX!$G$4:$G$1281,'0-25year'!$A400,CAPEX!$I$4:$I$1281,'0-25year'!G$1,CAPEX!$V$4:$V$1281,'0-25year'!B400)</f>
        <v>0</v>
      </c>
      <c r="H400" s="128">
        <f t="shared" si="12"/>
        <v>0</v>
      </c>
    </row>
    <row r="401" spans="1:8" x14ac:dyDescent="0.25">
      <c r="A401" s="84" t="s">
        <v>469</v>
      </c>
      <c r="B401" s="124">
        <v>22</v>
      </c>
      <c r="C401" s="125">
        <f>SUMIFS(CAPEX!$AA$4:$AA$1281,CAPEX!$G$4:$G$1281,'0-25year'!$A401,CAPEX!$I$4:$I$1281,'0-25year'!C$1,CAPEX!$V$4:$V$1281,'0-25year'!B401)</f>
        <v>0</v>
      </c>
      <c r="D401" s="125">
        <f>SUMIFS(CAPEX!$AA$4:$AA$1281,CAPEX!$G$4:$G$1281,'0-25year'!$A401,CAPEX!$I$4:$I$1281,'0-25year'!D$1,CAPEX!$V$4:$V$1281,'0-25year'!B401)</f>
        <v>0</v>
      </c>
      <c r="E401" s="125">
        <f>SUMIFS(CAPEX!$AA$4:$AA$1281,CAPEX!$G$4:$G$1281,'0-25year'!$A401,CAPEX!$I$4:$I$1281,'0-25year'!E$1,CAPEX!$V$4:$V$1281,'0-25year'!B401)</f>
        <v>0</v>
      </c>
      <c r="F401" s="125">
        <f>SUMIFS(CAPEX!$AA$4:$AA$1281,CAPEX!$G$4:$G$1281,'0-25year'!$A401,CAPEX!$I$4:$I$1281,'0-25year'!F$1,CAPEX!$V$4:$V$1281,'0-25year'!B401)</f>
        <v>0</v>
      </c>
      <c r="G401" s="125">
        <f>SUMIFS(CAPEX!$AA$4:$AA$1281,CAPEX!$G$4:$G$1281,'0-25year'!$A401,CAPEX!$I$4:$I$1281,'0-25year'!G$1,CAPEX!$V$4:$V$1281,'0-25year'!B401)</f>
        <v>0</v>
      </c>
      <c r="H401" s="128">
        <f t="shared" si="12"/>
        <v>0</v>
      </c>
    </row>
    <row r="402" spans="1:8" x14ac:dyDescent="0.25">
      <c r="A402" s="84" t="s">
        <v>265</v>
      </c>
      <c r="B402" s="124">
        <v>22</v>
      </c>
      <c r="C402" s="125">
        <f>SUMIFS(CAPEX!$AA$4:$AA$1281,CAPEX!$G$4:$G$1281,'0-25year'!$A402,CAPEX!$I$4:$I$1281,'0-25year'!C$1,CAPEX!$V$4:$V$1281,'0-25year'!B402)</f>
        <v>0</v>
      </c>
      <c r="D402" s="125">
        <f>SUMIFS(CAPEX!$AA$4:$AA$1281,CAPEX!$G$4:$G$1281,'0-25year'!$A402,CAPEX!$I$4:$I$1281,'0-25year'!D$1,CAPEX!$V$4:$V$1281,'0-25year'!B402)</f>
        <v>0</v>
      </c>
      <c r="E402" s="125">
        <f>SUMIFS(CAPEX!$AA$4:$AA$1281,CAPEX!$G$4:$G$1281,'0-25year'!$A402,CAPEX!$I$4:$I$1281,'0-25year'!E$1,CAPEX!$V$4:$V$1281,'0-25year'!B402)</f>
        <v>0</v>
      </c>
      <c r="F402" s="125">
        <f>SUMIFS(CAPEX!$AA$4:$AA$1281,CAPEX!$G$4:$G$1281,'0-25year'!$A402,CAPEX!$I$4:$I$1281,'0-25year'!F$1,CAPEX!$V$4:$V$1281,'0-25year'!B402)</f>
        <v>0</v>
      </c>
      <c r="G402" s="125">
        <f>SUMIFS(CAPEX!$AA$4:$AA$1281,CAPEX!$G$4:$G$1281,'0-25year'!$A402,CAPEX!$I$4:$I$1281,'0-25year'!G$1,CAPEX!$V$4:$V$1281,'0-25year'!B402)</f>
        <v>0</v>
      </c>
      <c r="H402" s="128">
        <f t="shared" si="12"/>
        <v>0</v>
      </c>
    </row>
    <row r="403" spans="1:8" x14ac:dyDescent="0.25">
      <c r="A403" s="84" t="s">
        <v>211</v>
      </c>
      <c r="B403" s="124">
        <v>22</v>
      </c>
      <c r="C403" s="125">
        <f>SUMIFS(CAPEX!$AA$4:$AA$1281,CAPEX!$G$4:$G$1281,'0-25year'!$A403,CAPEX!$I$4:$I$1281,'0-25year'!C$1,CAPEX!$V$4:$V$1281,'0-25year'!B403)</f>
        <v>0</v>
      </c>
      <c r="D403" s="125">
        <f>SUMIFS(CAPEX!$AA$4:$AA$1281,CAPEX!$G$4:$G$1281,'0-25year'!$A403,CAPEX!$I$4:$I$1281,'0-25year'!D$1,CAPEX!$V$4:$V$1281,'0-25year'!B403)</f>
        <v>0</v>
      </c>
      <c r="E403" s="125">
        <f>SUMIFS(CAPEX!$AA$4:$AA$1281,CAPEX!$G$4:$G$1281,'0-25year'!$A403,CAPEX!$I$4:$I$1281,'0-25year'!E$1,CAPEX!$V$4:$V$1281,'0-25year'!B403)</f>
        <v>0</v>
      </c>
      <c r="F403" s="125">
        <f>SUMIFS(CAPEX!$AA$4:$AA$1281,CAPEX!$G$4:$G$1281,'0-25year'!$A403,CAPEX!$I$4:$I$1281,'0-25year'!F$1,CAPEX!$V$4:$V$1281,'0-25year'!B403)</f>
        <v>0</v>
      </c>
      <c r="G403" s="125">
        <f>SUMIFS(CAPEX!$AA$4:$AA$1281,CAPEX!$G$4:$G$1281,'0-25year'!$A403,CAPEX!$I$4:$I$1281,'0-25year'!G$1,CAPEX!$V$4:$V$1281,'0-25year'!B403)</f>
        <v>0</v>
      </c>
      <c r="H403" s="128">
        <f t="shared" si="12"/>
        <v>0</v>
      </c>
    </row>
    <row r="404" spans="1:8" x14ac:dyDescent="0.25">
      <c r="A404" s="84" t="s">
        <v>195</v>
      </c>
      <c r="B404" s="124">
        <v>22</v>
      </c>
      <c r="C404" s="125">
        <f>SUMIFS(CAPEX!$AA$4:$AA$1281,CAPEX!$G$4:$G$1281,'0-25year'!$A404,CAPEX!$I$4:$I$1281,'0-25year'!C$1,CAPEX!$V$4:$V$1281,'0-25year'!B404)</f>
        <v>18290</v>
      </c>
      <c r="D404" s="125">
        <f>SUMIFS(CAPEX!$AA$4:$AA$1281,CAPEX!$G$4:$G$1281,'0-25year'!$A404,CAPEX!$I$4:$I$1281,'0-25year'!D$1,CAPEX!$V$4:$V$1281,'0-25year'!B404)</f>
        <v>0</v>
      </c>
      <c r="E404" s="125">
        <f>SUMIFS(CAPEX!$AA$4:$AA$1281,CAPEX!$G$4:$G$1281,'0-25year'!$A404,CAPEX!$I$4:$I$1281,'0-25year'!E$1,CAPEX!$V$4:$V$1281,'0-25year'!B404)</f>
        <v>0</v>
      </c>
      <c r="F404" s="125">
        <f>SUMIFS(CAPEX!$AA$4:$AA$1281,CAPEX!$G$4:$G$1281,'0-25year'!$A404,CAPEX!$I$4:$I$1281,'0-25year'!F$1,CAPEX!$V$4:$V$1281,'0-25year'!B404)</f>
        <v>0</v>
      </c>
      <c r="G404" s="125">
        <f>SUMIFS(CAPEX!$AA$4:$AA$1281,CAPEX!$G$4:$G$1281,'0-25year'!$A404,CAPEX!$I$4:$I$1281,'0-25year'!G$1,CAPEX!$V$4:$V$1281,'0-25year'!B404)</f>
        <v>0</v>
      </c>
      <c r="H404" s="128">
        <f t="shared" si="12"/>
        <v>18290</v>
      </c>
    </row>
    <row r="405" spans="1:8" x14ac:dyDescent="0.25">
      <c r="A405" s="84" t="s">
        <v>313</v>
      </c>
      <c r="B405" s="124">
        <v>22</v>
      </c>
      <c r="C405" s="125">
        <f>SUMIFS(CAPEX!$AA$4:$AA$1281,CAPEX!$G$4:$G$1281,'0-25year'!$A405,CAPEX!$I$4:$I$1281,'0-25year'!C$1,CAPEX!$V$4:$V$1281,'0-25year'!B405)</f>
        <v>0</v>
      </c>
      <c r="D405" s="125">
        <f>SUMIFS(CAPEX!$AA$4:$AA$1281,CAPEX!$G$4:$G$1281,'0-25year'!$A405,CAPEX!$I$4:$I$1281,'0-25year'!D$1,CAPEX!$V$4:$V$1281,'0-25year'!B405)</f>
        <v>0</v>
      </c>
      <c r="E405" s="125">
        <f>SUMIFS(CAPEX!$AA$4:$AA$1281,CAPEX!$G$4:$G$1281,'0-25year'!$A405,CAPEX!$I$4:$I$1281,'0-25year'!E$1,CAPEX!$V$4:$V$1281,'0-25year'!B405)</f>
        <v>0</v>
      </c>
      <c r="F405" s="125">
        <f>SUMIFS(CAPEX!$AA$4:$AA$1281,CAPEX!$G$4:$G$1281,'0-25year'!$A405,CAPEX!$I$4:$I$1281,'0-25year'!F$1,CAPEX!$V$4:$V$1281,'0-25year'!B405)</f>
        <v>0</v>
      </c>
      <c r="G405" s="125">
        <f>SUMIFS(CAPEX!$AA$4:$AA$1281,CAPEX!$G$4:$G$1281,'0-25year'!$A405,CAPEX!$I$4:$I$1281,'0-25year'!G$1,CAPEX!$V$4:$V$1281,'0-25year'!B405)</f>
        <v>0</v>
      </c>
      <c r="H405" s="128">
        <f t="shared" si="12"/>
        <v>0</v>
      </c>
    </row>
    <row r="406" spans="1:8" x14ac:dyDescent="0.25">
      <c r="A406" s="84" t="s">
        <v>697</v>
      </c>
      <c r="B406" s="124">
        <v>22</v>
      </c>
      <c r="C406" s="125">
        <f>SUMIFS(CAPEX!$AA$4:$AA$1281,CAPEX!$G$4:$G$1281,'0-25year'!$A406,CAPEX!$I$4:$I$1281,'0-25year'!C$1,CAPEX!$V$4:$V$1281,'0-25year'!B406)</f>
        <v>0</v>
      </c>
      <c r="D406" s="125">
        <f>SUMIFS(CAPEX!$AA$4:$AA$1281,CAPEX!$G$4:$G$1281,'0-25year'!$A406,CAPEX!$I$4:$I$1281,'0-25year'!D$1,CAPEX!$V$4:$V$1281,'0-25year'!B406)</f>
        <v>0</v>
      </c>
      <c r="E406" s="125">
        <f>SUMIFS(CAPEX!$AA$4:$AA$1281,CAPEX!$G$4:$G$1281,'0-25year'!$A406,CAPEX!$I$4:$I$1281,'0-25year'!E$1,CAPEX!$V$4:$V$1281,'0-25year'!B406)</f>
        <v>0</v>
      </c>
      <c r="F406" s="125">
        <f>SUMIFS(CAPEX!$AA$4:$AA$1281,CAPEX!$G$4:$G$1281,'0-25year'!$A406,CAPEX!$I$4:$I$1281,'0-25year'!F$1,CAPEX!$V$4:$V$1281,'0-25year'!B406)</f>
        <v>0</v>
      </c>
      <c r="G406" s="125">
        <f>SUMIFS(CAPEX!$AA$4:$AA$1281,CAPEX!$G$4:$G$1281,'0-25year'!$A406,CAPEX!$I$4:$I$1281,'0-25year'!G$1,CAPEX!$V$4:$V$1281,'0-25year'!B406)</f>
        <v>0</v>
      </c>
      <c r="H406" s="128">
        <f t="shared" si="12"/>
        <v>0</v>
      </c>
    </row>
    <row r="407" spans="1:8" x14ac:dyDescent="0.25">
      <c r="A407" s="84" t="s">
        <v>228</v>
      </c>
      <c r="B407" s="124">
        <v>22</v>
      </c>
      <c r="C407" s="125">
        <f>SUMIFS(CAPEX!$AA$4:$AA$1281,CAPEX!$G$4:$G$1281,'0-25year'!$A407,CAPEX!$I$4:$I$1281,'0-25year'!C$1,CAPEX!$V$4:$V$1281,'0-25year'!B407)</f>
        <v>0</v>
      </c>
      <c r="D407" s="125">
        <f>SUMIFS(CAPEX!$AA$4:$AA$1281,CAPEX!$G$4:$G$1281,'0-25year'!$A407,CAPEX!$I$4:$I$1281,'0-25year'!D$1,CAPEX!$V$4:$V$1281,'0-25year'!B407)</f>
        <v>0</v>
      </c>
      <c r="E407" s="125">
        <f>SUMIFS(CAPEX!$AA$4:$AA$1281,CAPEX!$G$4:$G$1281,'0-25year'!$A407,CAPEX!$I$4:$I$1281,'0-25year'!E$1,CAPEX!$V$4:$V$1281,'0-25year'!B407)</f>
        <v>0</v>
      </c>
      <c r="F407" s="125">
        <f>SUMIFS(CAPEX!$AA$4:$AA$1281,CAPEX!$G$4:$G$1281,'0-25year'!$A407,CAPEX!$I$4:$I$1281,'0-25year'!F$1,CAPEX!$V$4:$V$1281,'0-25year'!B407)</f>
        <v>0</v>
      </c>
      <c r="G407" s="125">
        <f>SUMIFS(CAPEX!$AA$4:$AA$1281,CAPEX!$G$4:$G$1281,'0-25year'!$A407,CAPEX!$I$4:$I$1281,'0-25year'!G$1,CAPEX!$V$4:$V$1281,'0-25year'!B407)</f>
        <v>0</v>
      </c>
      <c r="H407" s="128">
        <f t="shared" si="12"/>
        <v>0</v>
      </c>
    </row>
    <row r="408" spans="1:8" x14ac:dyDescent="0.25">
      <c r="A408" s="84" t="s">
        <v>226</v>
      </c>
      <c r="B408" s="124">
        <v>22</v>
      </c>
      <c r="C408" s="125">
        <f>SUMIFS(CAPEX!$AA$4:$AA$1281,CAPEX!$G$4:$G$1281,'0-25year'!$A408,CAPEX!$I$4:$I$1281,'0-25year'!C$1,CAPEX!$V$4:$V$1281,'0-25year'!B408)</f>
        <v>0</v>
      </c>
      <c r="D408" s="125">
        <f>SUMIFS(CAPEX!$AA$4:$AA$1281,CAPEX!$G$4:$G$1281,'0-25year'!$A408,CAPEX!$I$4:$I$1281,'0-25year'!D$1,CAPEX!$V$4:$V$1281,'0-25year'!B408)</f>
        <v>0</v>
      </c>
      <c r="E408" s="125">
        <f>SUMIFS(CAPEX!$AA$4:$AA$1281,CAPEX!$G$4:$G$1281,'0-25year'!$A408,CAPEX!$I$4:$I$1281,'0-25year'!E$1,CAPEX!$V$4:$V$1281,'0-25year'!B408)</f>
        <v>0</v>
      </c>
      <c r="F408" s="125">
        <f>SUMIFS(CAPEX!$AA$4:$AA$1281,CAPEX!$G$4:$G$1281,'0-25year'!$A408,CAPEX!$I$4:$I$1281,'0-25year'!F$1,CAPEX!$V$4:$V$1281,'0-25year'!B408)</f>
        <v>0</v>
      </c>
      <c r="G408" s="125">
        <f>SUMIFS(CAPEX!$AA$4:$AA$1281,CAPEX!$G$4:$G$1281,'0-25year'!$A408,CAPEX!$I$4:$I$1281,'0-25year'!G$1,CAPEX!$V$4:$V$1281,'0-25year'!B408)</f>
        <v>0</v>
      </c>
      <c r="H408" s="128">
        <f t="shared" si="12"/>
        <v>0</v>
      </c>
    </row>
    <row r="409" spans="1:8" x14ac:dyDescent="0.25">
      <c r="A409" s="84" t="s">
        <v>256</v>
      </c>
      <c r="B409" s="124">
        <v>22</v>
      </c>
      <c r="C409" s="125">
        <f>SUMIFS(CAPEX!$AA$4:$AA$1281,CAPEX!$G$4:$G$1281,'0-25year'!$A409,CAPEX!$I$4:$I$1281,'0-25year'!C$1,CAPEX!$V$4:$V$1281,'0-25year'!B409)</f>
        <v>0</v>
      </c>
      <c r="D409" s="125">
        <f>SUMIFS(CAPEX!$AA$4:$AA$1281,CAPEX!$G$4:$G$1281,'0-25year'!$A409,CAPEX!$I$4:$I$1281,'0-25year'!D$1,CAPEX!$V$4:$V$1281,'0-25year'!B409)</f>
        <v>0</v>
      </c>
      <c r="E409" s="125">
        <f>SUMIFS(CAPEX!$AA$4:$AA$1281,CAPEX!$G$4:$G$1281,'0-25year'!$A409,CAPEX!$I$4:$I$1281,'0-25year'!E$1,CAPEX!$V$4:$V$1281,'0-25year'!B409)</f>
        <v>0</v>
      </c>
      <c r="F409" s="125">
        <f>SUMIFS(CAPEX!$AA$4:$AA$1281,CAPEX!$G$4:$G$1281,'0-25year'!$A409,CAPEX!$I$4:$I$1281,'0-25year'!F$1,CAPEX!$V$4:$V$1281,'0-25year'!B409)</f>
        <v>0</v>
      </c>
      <c r="G409" s="125">
        <f>SUMIFS(CAPEX!$AA$4:$AA$1281,CAPEX!$G$4:$G$1281,'0-25year'!$A409,CAPEX!$I$4:$I$1281,'0-25year'!G$1,CAPEX!$V$4:$V$1281,'0-25year'!B409)</f>
        <v>0</v>
      </c>
      <c r="H409" s="128">
        <f t="shared" si="12"/>
        <v>0</v>
      </c>
    </row>
    <row r="410" spans="1:8" x14ac:dyDescent="0.25">
      <c r="A410" s="84" t="s">
        <v>578</v>
      </c>
      <c r="B410" s="124">
        <v>22</v>
      </c>
      <c r="C410" s="125">
        <f>SUMIFS(CAPEX!$AA$4:$AA$1281,CAPEX!$G$4:$G$1281,'0-25year'!$A410,CAPEX!$I$4:$I$1281,'0-25year'!C$1,CAPEX!$V$4:$V$1281,'0-25year'!B410)</f>
        <v>0</v>
      </c>
      <c r="D410" s="125">
        <f>SUMIFS(CAPEX!$AA$4:$AA$1281,CAPEX!$G$4:$G$1281,'0-25year'!$A410,CAPEX!$I$4:$I$1281,'0-25year'!D$1,CAPEX!$V$4:$V$1281,'0-25year'!B410)</f>
        <v>0</v>
      </c>
      <c r="E410" s="125">
        <f>SUMIFS(CAPEX!$AA$4:$AA$1281,CAPEX!$G$4:$G$1281,'0-25year'!$A410,CAPEX!$I$4:$I$1281,'0-25year'!E$1,CAPEX!$V$4:$V$1281,'0-25year'!B410)</f>
        <v>0</v>
      </c>
      <c r="F410" s="125">
        <f>SUMIFS(CAPEX!$AA$4:$AA$1281,CAPEX!$G$4:$G$1281,'0-25year'!$A410,CAPEX!$I$4:$I$1281,'0-25year'!F$1,CAPEX!$V$4:$V$1281,'0-25year'!B410)</f>
        <v>0</v>
      </c>
      <c r="G410" s="125">
        <f>SUMIFS(CAPEX!$AA$4:$AA$1281,CAPEX!$G$4:$G$1281,'0-25year'!$A410,CAPEX!$I$4:$I$1281,'0-25year'!G$1,CAPEX!$V$4:$V$1281,'0-25year'!B410)</f>
        <v>0</v>
      </c>
      <c r="H410" s="128">
        <f t="shared" si="12"/>
        <v>0</v>
      </c>
    </row>
    <row r="411" spans="1:8" x14ac:dyDescent="0.25">
      <c r="A411" s="84" t="s">
        <v>403</v>
      </c>
      <c r="B411" s="124">
        <v>22</v>
      </c>
      <c r="C411" s="125">
        <f>SUMIFS(CAPEX!$AA$4:$AA$1281,CAPEX!$G$4:$G$1281,'0-25year'!$A411,CAPEX!$I$4:$I$1281,'0-25year'!C$1,CAPEX!$V$4:$V$1281,'0-25year'!B411)</f>
        <v>0</v>
      </c>
      <c r="D411" s="125">
        <f>SUMIFS(CAPEX!$AA$4:$AA$1281,CAPEX!$G$4:$G$1281,'0-25year'!$A411,CAPEX!$I$4:$I$1281,'0-25year'!D$1,CAPEX!$V$4:$V$1281,'0-25year'!B411)</f>
        <v>0</v>
      </c>
      <c r="E411" s="125">
        <f>SUMIFS(CAPEX!$AA$4:$AA$1281,CAPEX!$G$4:$G$1281,'0-25year'!$A411,CAPEX!$I$4:$I$1281,'0-25year'!E$1,CAPEX!$V$4:$V$1281,'0-25year'!B411)</f>
        <v>0</v>
      </c>
      <c r="F411" s="125">
        <f>SUMIFS(CAPEX!$AA$4:$AA$1281,CAPEX!$G$4:$G$1281,'0-25year'!$A411,CAPEX!$I$4:$I$1281,'0-25year'!F$1,CAPEX!$V$4:$V$1281,'0-25year'!B411)</f>
        <v>0</v>
      </c>
      <c r="G411" s="125">
        <f>SUMIFS(CAPEX!$AA$4:$AA$1281,CAPEX!$G$4:$G$1281,'0-25year'!$A411,CAPEX!$I$4:$I$1281,'0-25year'!G$1,CAPEX!$V$4:$V$1281,'0-25year'!B411)</f>
        <v>0</v>
      </c>
      <c r="H411" s="128">
        <f t="shared" si="12"/>
        <v>0</v>
      </c>
    </row>
    <row r="412" spans="1:8" x14ac:dyDescent="0.25">
      <c r="A412" s="84" t="s">
        <v>364</v>
      </c>
      <c r="B412" s="124">
        <v>22</v>
      </c>
      <c r="C412" s="125">
        <f>SUMIFS(CAPEX!$AA$4:$AA$1281,CAPEX!$G$4:$G$1281,'0-25year'!$A412,CAPEX!$I$4:$I$1281,'0-25year'!C$1,CAPEX!$V$4:$V$1281,'0-25year'!B412)</f>
        <v>0</v>
      </c>
      <c r="D412" s="125">
        <f>SUMIFS(CAPEX!$AA$4:$AA$1281,CAPEX!$G$4:$G$1281,'0-25year'!$A412,CAPEX!$I$4:$I$1281,'0-25year'!D$1,CAPEX!$V$4:$V$1281,'0-25year'!B412)</f>
        <v>0</v>
      </c>
      <c r="E412" s="125">
        <f>SUMIFS(CAPEX!$AA$4:$AA$1281,CAPEX!$G$4:$G$1281,'0-25year'!$A412,CAPEX!$I$4:$I$1281,'0-25year'!E$1,CAPEX!$V$4:$V$1281,'0-25year'!B412)</f>
        <v>0</v>
      </c>
      <c r="F412" s="125">
        <f>SUMIFS(CAPEX!$AA$4:$AA$1281,CAPEX!$G$4:$G$1281,'0-25year'!$A412,CAPEX!$I$4:$I$1281,'0-25year'!F$1,CAPEX!$V$4:$V$1281,'0-25year'!B412)</f>
        <v>0</v>
      </c>
      <c r="G412" s="125">
        <f>SUMIFS(CAPEX!$AA$4:$AA$1281,CAPEX!$G$4:$G$1281,'0-25year'!$A412,CAPEX!$I$4:$I$1281,'0-25year'!G$1,CAPEX!$V$4:$V$1281,'0-25year'!B412)</f>
        <v>0</v>
      </c>
      <c r="H412" s="128">
        <f t="shared" si="12"/>
        <v>0</v>
      </c>
    </row>
    <row r="413" spans="1:8" x14ac:dyDescent="0.25">
      <c r="A413" s="84" t="s">
        <v>239</v>
      </c>
      <c r="B413" s="124">
        <v>22</v>
      </c>
      <c r="C413" s="125">
        <f>SUMIFS(CAPEX!$AA$4:$AA$1281,CAPEX!$G$4:$G$1281,'0-25year'!$A413,CAPEX!$I$4:$I$1281,'0-25year'!C$1,CAPEX!$V$4:$V$1281,'0-25year'!B413)</f>
        <v>0</v>
      </c>
      <c r="D413" s="125">
        <f>SUMIFS(CAPEX!$AA$4:$AA$1281,CAPEX!$G$4:$G$1281,'0-25year'!$A413,CAPEX!$I$4:$I$1281,'0-25year'!D$1,CAPEX!$V$4:$V$1281,'0-25year'!B413)</f>
        <v>0</v>
      </c>
      <c r="E413" s="125">
        <f>SUMIFS(CAPEX!$AA$4:$AA$1281,CAPEX!$G$4:$G$1281,'0-25year'!$A413,CAPEX!$I$4:$I$1281,'0-25year'!E$1,CAPEX!$V$4:$V$1281,'0-25year'!B413)</f>
        <v>0</v>
      </c>
      <c r="F413" s="125">
        <f>SUMIFS(CAPEX!$AA$4:$AA$1281,CAPEX!$G$4:$G$1281,'0-25year'!$A413,CAPEX!$I$4:$I$1281,'0-25year'!F$1,CAPEX!$V$4:$V$1281,'0-25year'!B413)</f>
        <v>0</v>
      </c>
      <c r="G413" s="125">
        <f>SUMIFS(CAPEX!$AA$4:$AA$1281,CAPEX!$G$4:$G$1281,'0-25year'!$A413,CAPEX!$I$4:$I$1281,'0-25year'!G$1,CAPEX!$V$4:$V$1281,'0-25year'!B413)</f>
        <v>0</v>
      </c>
      <c r="H413" s="128">
        <f t="shared" si="12"/>
        <v>0</v>
      </c>
    </row>
    <row r="414" spans="1:8" x14ac:dyDescent="0.25">
      <c r="A414" s="84" t="s">
        <v>243</v>
      </c>
      <c r="B414" s="124">
        <v>22</v>
      </c>
      <c r="C414" s="125">
        <f>SUMIFS(CAPEX!$AA$4:$AA$1281,CAPEX!$G$4:$G$1281,'0-25year'!$A414,CAPEX!$I$4:$I$1281,'0-25year'!C$1,CAPEX!$V$4:$V$1281,'0-25year'!B414)</f>
        <v>0</v>
      </c>
      <c r="D414" s="125">
        <f>SUMIFS(CAPEX!$AA$4:$AA$1281,CAPEX!$G$4:$G$1281,'0-25year'!$A414,CAPEX!$I$4:$I$1281,'0-25year'!D$1,CAPEX!$V$4:$V$1281,'0-25year'!B414)</f>
        <v>0</v>
      </c>
      <c r="E414" s="125">
        <f>SUMIFS(CAPEX!$AA$4:$AA$1281,CAPEX!$G$4:$G$1281,'0-25year'!$A414,CAPEX!$I$4:$I$1281,'0-25year'!E$1,CAPEX!$V$4:$V$1281,'0-25year'!B414)</f>
        <v>0</v>
      </c>
      <c r="F414" s="125">
        <f>SUMIFS(CAPEX!$AA$4:$AA$1281,CAPEX!$G$4:$G$1281,'0-25year'!$A414,CAPEX!$I$4:$I$1281,'0-25year'!F$1,CAPEX!$V$4:$V$1281,'0-25year'!B414)</f>
        <v>0</v>
      </c>
      <c r="G414" s="125">
        <f>SUMIFS(CAPEX!$AA$4:$AA$1281,CAPEX!$G$4:$G$1281,'0-25year'!$A414,CAPEX!$I$4:$I$1281,'0-25year'!G$1,CAPEX!$V$4:$V$1281,'0-25year'!B414)</f>
        <v>0</v>
      </c>
      <c r="H414" s="128">
        <f t="shared" si="12"/>
        <v>0</v>
      </c>
    </row>
    <row r="415" spans="1:8" x14ac:dyDescent="0.25">
      <c r="A415" s="127" t="s">
        <v>246</v>
      </c>
      <c r="B415" s="124">
        <v>22</v>
      </c>
      <c r="C415" s="125">
        <f>SUMIFS(CAPEX!$AA$4:$AA$1281,CAPEX!$G$4:$G$1281,'0-25year'!$A415,CAPEX!$I$4:$I$1281,'0-25year'!C$1,CAPEX!$V$4:$V$1281,'0-25year'!B415)</f>
        <v>0</v>
      </c>
      <c r="D415" s="125">
        <f>SUMIFS(CAPEX!$AA$4:$AA$1281,CAPEX!$G$4:$G$1281,'0-25year'!$A415,CAPEX!$I$4:$I$1281,'0-25year'!D$1,CAPEX!$V$4:$V$1281,'0-25year'!B415)</f>
        <v>0</v>
      </c>
      <c r="E415" s="125">
        <f>SUMIFS(CAPEX!$AA$4:$AA$1281,CAPEX!$G$4:$G$1281,'0-25year'!$A415,CAPEX!$I$4:$I$1281,'0-25year'!E$1,CAPEX!$V$4:$V$1281,'0-25year'!B415)</f>
        <v>0</v>
      </c>
      <c r="F415" s="125">
        <f>SUMIFS(CAPEX!$AA$4:$AA$1281,CAPEX!$G$4:$G$1281,'0-25year'!$A415,CAPEX!$I$4:$I$1281,'0-25year'!F$1,CAPEX!$V$4:$V$1281,'0-25year'!B415)</f>
        <v>0</v>
      </c>
      <c r="G415" s="125">
        <f>SUMIFS(CAPEX!$AA$4:$AA$1281,CAPEX!$G$4:$G$1281,'0-25year'!$A415,CAPEX!$I$4:$I$1281,'0-25year'!G$1,CAPEX!$V$4:$V$1281,'0-25year'!B415)</f>
        <v>0</v>
      </c>
      <c r="H415" s="128">
        <f t="shared" si="12"/>
        <v>0</v>
      </c>
    </row>
    <row r="416" spans="1:8" x14ac:dyDescent="0.25">
      <c r="A416" s="124" t="s">
        <v>281</v>
      </c>
      <c r="B416" s="124">
        <v>23</v>
      </c>
      <c r="C416" s="125">
        <f>SUMIFS(CAPEX!$AA$4:$AA$1281,CAPEX!$G$4:$G$1281,'0-25year'!$A416,CAPEX!$I$4:$I$1281,'0-25year'!C$1,CAPEX!$V$4:$V$1281,'0-25year'!B416)</f>
        <v>0</v>
      </c>
      <c r="D416" s="125">
        <f>SUMIFS(CAPEX!$AA$4:$AA$1281,CAPEX!$G$4:$G$1281,'0-25year'!$A416,CAPEX!$I$4:$I$1281,'0-25year'!D$1,CAPEX!$V$4:$V$1281,'0-25year'!B416)</f>
        <v>0</v>
      </c>
      <c r="E416" s="125">
        <f>SUMIFS(CAPEX!$AA$4:$AA$1281,CAPEX!$G$4:$G$1281,'0-25year'!$A416,CAPEX!$I$4:$I$1281,'0-25year'!E$1,CAPEX!$V$4:$V$1281,'0-25year'!B416)</f>
        <v>0</v>
      </c>
      <c r="F416" s="125">
        <f>SUMIFS(CAPEX!$AA$4:$AA$1281,CAPEX!$G$4:$G$1281,'0-25year'!$A416,CAPEX!$I$4:$I$1281,'0-25year'!F$1,CAPEX!$V$4:$V$1281,'0-25year'!B416)</f>
        <v>0</v>
      </c>
      <c r="G416" s="125">
        <f>SUMIFS(CAPEX!$AA$4:$AA$1281,CAPEX!$G$4:$G$1281,'0-25year'!$A416,CAPEX!$I$4:$I$1281,'0-25year'!G$1,CAPEX!$V$4:$V$1281,'0-25year'!B416)</f>
        <v>0</v>
      </c>
      <c r="H416" s="128">
        <f t="shared" si="12"/>
        <v>0</v>
      </c>
    </row>
    <row r="417" spans="1:8" x14ac:dyDescent="0.25">
      <c r="A417" s="84" t="s">
        <v>488</v>
      </c>
      <c r="B417" s="124">
        <v>23</v>
      </c>
      <c r="C417" s="125">
        <f>SUMIFS(CAPEX!$AA$4:$AA$1281,CAPEX!$G$4:$G$1281,'0-25year'!$A417,CAPEX!$I$4:$I$1281,'0-25year'!C$1,CAPEX!$V$4:$V$1281,'0-25year'!B417)</f>
        <v>0</v>
      </c>
      <c r="D417" s="125">
        <f>SUMIFS(CAPEX!$AA$4:$AA$1281,CAPEX!$G$4:$G$1281,'0-25year'!$A417,CAPEX!$I$4:$I$1281,'0-25year'!D$1,CAPEX!$V$4:$V$1281,'0-25year'!B417)</f>
        <v>0</v>
      </c>
      <c r="E417" s="125">
        <f>SUMIFS(CAPEX!$AA$4:$AA$1281,CAPEX!$G$4:$G$1281,'0-25year'!$A417,CAPEX!$I$4:$I$1281,'0-25year'!E$1,CAPEX!$V$4:$V$1281,'0-25year'!B417)</f>
        <v>0</v>
      </c>
      <c r="F417" s="125">
        <f>SUMIFS(CAPEX!$AA$4:$AA$1281,CAPEX!$G$4:$G$1281,'0-25year'!$A417,CAPEX!$I$4:$I$1281,'0-25year'!F$1,CAPEX!$V$4:$V$1281,'0-25year'!B417)</f>
        <v>0</v>
      </c>
      <c r="G417" s="125">
        <f>SUMIFS(CAPEX!$AA$4:$AA$1281,CAPEX!$G$4:$G$1281,'0-25year'!$A417,CAPEX!$I$4:$I$1281,'0-25year'!G$1,CAPEX!$V$4:$V$1281,'0-25year'!B417)</f>
        <v>0</v>
      </c>
      <c r="H417" s="128">
        <f t="shared" si="12"/>
        <v>0</v>
      </c>
    </row>
    <row r="418" spans="1:8" x14ac:dyDescent="0.25">
      <c r="A418" s="84" t="s">
        <v>217</v>
      </c>
      <c r="B418" s="124">
        <v>23</v>
      </c>
      <c r="C418" s="125">
        <f>SUMIFS(CAPEX!$AA$4:$AA$1281,CAPEX!$G$4:$G$1281,'0-25year'!$A418,CAPEX!$I$4:$I$1281,'0-25year'!C$1,CAPEX!$V$4:$V$1281,'0-25year'!B418)</f>
        <v>0</v>
      </c>
      <c r="D418" s="125">
        <f>SUMIFS(CAPEX!$AA$4:$AA$1281,CAPEX!$G$4:$G$1281,'0-25year'!$A418,CAPEX!$I$4:$I$1281,'0-25year'!D$1,CAPEX!$V$4:$V$1281,'0-25year'!B418)</f>
        <v>0</v>
      </c>
      <c r="E418" s="125">
        <f>SUMIFS(CAPEX!$AA$4:$AA$1281,CAPEX!$G$4:$G$1281,'0-25year'!$A418,CAPEX!$I$4:$I$1281,'0-25year'!E$1,CAPEX!$V$4:$V$1281,'0-25year'!B418)</f>
        <v>0</v>
      </c>
      <c r="F418" s="125">
        <f>SUMIFS(CAPEX!$AA$4:$AA$1281,CAPEX!$G$4:$G$1281,'0-25year'!$A418,CAPEX!$I$4:$I$1281,'0-25year'!F$1,CAPEX!$V$4:$V$1281,'0-25year'!B418)</f>
        <v>0</v>
      </c>
      <c r="G418" s="125">
        <f>SUMIFS(CAPEX!$AA$4:$AA$1281,CAPEX!$G$4:$G$1281,'0-25year'!$A418,CAPEX!$I$4:$I$1281,'0-25year'!G$1,CAPEX!$V$4:$V$1281,'0-25year'!B418)</f>
        <v>0</v>
      </c>
      <c r="H418" s="128">
        <f t="shared" si="12"/>
        <v>0</v>
      </c>
    </row>
    <row r="419" spans="1:8" x14ac:dyDescent="0.25">
      <c r="A419" s="84" t="s">
        <v>469</v>
      </c>
      <c r="B419" s="124">
        <v>23</v>
      </c>
      <c r="C419" s="125">
        <f>SUMIFS(CAPEX!$AA$4:$AA$1281,CAPEX!$G$4:$G$1281,'0-25year'!$A419,CAPEX!$I$4:$I$1281,'0-25year'!C$1,CAPEX!$V$4:$V$1281,'0-25year'!B419)</f>
        <v>0</v>
      </c>
      <c r="D419" s="125">
        <f>SUMIFS(CAPEX!$AA$4:$AA$1281,CAPEX!$G$4:$G$1281,'0-25year'!$A419,CAPEX!$I$4:$I$1281,'0-25year'!D$1,CAPEX!$V$4:$V$1281,'0-25year'!B419)</f>
        <v>0</v>
      </c>
      <c r="E419" s="125">
        <f>SUMIFS(CAPEX!$AA$4:$AA$1281,CAPEX!$G$4:$G$1281,'0-25year'!$A419,CAPEX!$I$4:$I$1281,'0-25year'!E$1,CAPEX!$V$4:$V$1281,'0-25year'!B419)</f>
        <v>0</v>
      </c>
      <c r="F419" s="125">
        <f>SUMIFS(CAPEX!$AA$4:$AA$1281,CAPEX!$G$4:$G$1281,'0-25year'!$A419,CAPEX!$I$4:$I$1281,'0-25year'!F$1,CAPEX!$V$4:$V$1281,'0-25year'!B419)</f>
        <v>0</v>
      </c>
      <c r="G419" s="125">
        <f>SUMIFS(CAPEX!$AA$4:$AA$1281,CAPEX!$G$4:$G$1281,'0-25year'!$A419,CAPEX!$I$4:$I$1281,'0-25year'!G$1,CAPEX!$V$4:$V$1281,'0-25year'!B419)</f>
        <v>0</v>
      </c>
      <c r="H419" s="128">
        <f t="shared" si="12"/>
        <v>0</v>
      </c>
    </row>
    <row r="420" spans="1:8" x14ac:dyDescent="0.25">
      <c r="A420" s="84" t="s">
        <v>265</v>
      </c>
      <c r="B420" s="124">
        <v>23</v>
      </c>
      <c r="C420" s="125">
        <f>SUMIFS(CAPEX!$AA$4:$AA$1281,CAPEX!$G$4:$G$1281,'0-25year'!$A420,CAPEX!$I$4:$I$1281,'0-25year'!C$1,CAPEX!$V$4:$V$1281,'0-25year'!B420)</f>
        <v>0</v>
      </c>
      <c r="D420" s="125">
        <f>SUMIFS(CAPEX!$AA$4:$AA$1281,CAPEX!$G$4:$G$1281,'0-25year'!$A420,CAPEX!$I$4:$I$1281,'0-25year'!D$1,CAPEX!$V$4:$V$1281,'0-25year'!B420)</f>
        <v>0</v>
      </c>
      <c r="E420" s="125">
        <f>SUMIFS(CAPEX!$AA$4:$AA$1281,CAPEX!$G$4:$G$1281,'0-25year'!$A420,CAPEX!$I$4:$I$1281,'0-25year'!E$1,CAPEX!$V$4:$V$1281,'0-25year'!B420)</f>
        <v>0</v>
      </c>
      <c r="F420" s="125">
        <f>SUMIFS(CAPEX!$AA$4:$AA$1281,CAPEX!$G$4:$G$1281,'0-25year'!$A420,CAPEX!$I$4:$I$1281,'0-25year'!F$1,CAPEX!$V$4:$V$1281,'0-25year'!B420)</f>
        <v>0</v>
      </c>
      <c r="G420" s="125">
        <f>SUMIFS(CAPEX!$AA$4:$AA$1281,CAPEX!$G$4:$G$1281,'0-25year'!$A420,CAPEX!$I$4:$I$1281,'0-25year'!G$1,CAPEX!$V$4:$V$1281,'0-25year'!B420)</f>
        <v>0</v>
      </c>
      <c r="H420" s="128">
        <f t="shared" si="12"/>
        <v>0</v>
      </c>
    </row>
    <row r="421" spans="1:8" x14ac:dyDescent="0.25">
      <c r="A421" s="84" t="s">
        <v>211</v>
      </c>
      <c r="B421" s="124">
        <v>23</v>
      </c>
      <c r="C421" s="125">
        <f>SUMIFS(CAPEX!$AA$4:$AA$1281,CAPEX!$G$4:$G$1281,'0-25year'!$A421,CAPEX!$I$4:$I$1281,'0-25year'!C$1,CAPEX!$V$4:$V$1281,'0-25year'!B421)</f>
        <v>0</v>
      </c>
      <c r="D421" s="125">
        <f>SUMIFS(CAPEX!$AA$4:$AA$1281,CAPEX!$G$4:$G$1281,'0-25year'!$A421,CAPEX!$I$4:$I$1281,'0-25year'!D$1,CAPEX!$V$4:$V$1281,'0-25year'!B421)</f>
        <v>0</v>
      </c>
      <c r="E421" s="125">
        <f>SUMIFS(CAPEX!$AA$4:$AA$1281,CAPEX!$G$4:$G$1281,'0-25year'!$A421,CAPEX!$I$4:$I$1281,'0-25year'!E$1,CAPEX!$V$4:$V$1281,'0-25year'!B421)</f>
        <v>0</v>
      </c>
      <c r="F421" s="125">
        <f>SUMIFS(CAPEX!$AA$4:$AA$1281,CAPEX!$G$4:$G$1281,'0-25year'!$A421,CAPEX!$I$4:$I$1281,'0-25year'!F$1,CAPEX!$V$4:$V$1281,'0-25year'!B421)</f>
        <v>0</v>
      </c>
      <c r="G421" s="125">
        <f>SUMIFS(CAPEX!$AA$4:$AA$1281,CAPEX!$G$4:$G$1281,'0-25year'!$A421,CAPEX!$I$4:$I$1281,'0-25year'!G$1,CAPEX!$V$4:$V$1281,'0-25year'!B421)</f>
        <v>0</v>
      </c>
      <c r="H421" s="128">
        <f t="shared" si="12"/>
        <v>0</v>
      </c>
    </row>
    <row r="422" spans="1:8" x14ac:dyDescent="0.25">
      <c r="A422" s="84" t="s">
        <v>195</v>
      </c>
      <c r="B422" s="124">
        <v>23</v>
      </c>
      <c r="C422" s="125">
        <f>SUMIFS(CAPEX!$AA$4:$AA$1281,CAPEX!$G$4:$G$1281,'0-25year'!$A422,CAPEX!$I$4:$I$1281,'0-25year'!C$1,CAPEX!$V$4:$V$1281,'0-25year'!B422)</f>
        <v>0</v>
      </c>
      <c r="D422" s="125">
        <f>SUMIFS(CAPEX!$AA$4:$AA$1281,CAPEX!$G$4:$G$1281,'0-25year'!$A422,CAPEX!$I$4:$I$1281,'0-25year'!D$1,CAPEX!$V$4:$V$1281,'0-25year'!B422)</f>
        <v>0</v>
      </c>
      <c r="E422" s="125">
        <f>SUMIFS(CAPEX!$AA$4:$AA$1281,CAPEX!$G$4:$G$1281,'0-25year'!$A422,CAPEX!$I$4:$I$1281,'0-25year'!E$1,CAPEX!$V$4:$V$1281,'0-25year'!B422)</f>
        <v>0</v>
      </c>
      <c r="F422" s="125">
        <f>SUMIFS(CAPEX!$AA$4:$AA$1281,CAPEX!$G$4:$G$1281,'0-25year'!$A422,CAPEX!$I$4:$I$1281,'0-25year'!F$1,CAPEX!$V$4:$V$1281,'0-25year'!B422)</f>
        <v>0</v>
      </c>
      <c r="G422" s="125">
        <f>SUMIFS(CAPEX!$AA$4:$AA$1281,CAPEX!$G$4:$G$1281,'0-25year'!$A422,CAPEX!$I$4:$I$1281,'0-25year'!G$1,CAPEX!$V$4:$V$1281,'0-25year'!B422)</f>
        <v>0</v>
      </c>
      <c r="H422" s="128">
        <f t="shared" si="12"/>
        <v>0</v>
      </c>
    </row>
    <row r="423" spans="1:8" x14ac:dyDescent="0.25">
      <c r="A423" s="84" t="s">
        <v>313</v>
      </c>
      <c r="B423" s="124">
        <v>23</v>
      </c>
      <c r="C423" s="125">
        <f>SUMIFS(CAPEX!$AA$4:$AA$1281,CAPEX!$G$4:$G$1281,'0-25year'!$A423,CAPEX!$I$4:$I$1281,'0-25year'!C$1,CAPEX!$V$4:$V$1281,'0-25year'!B423)</f>
        <v>0</v>
      </c>
      <c r="D423" s="125">
        <f>SUMIFS(CAPEX!$AA$4:$AA$1281,CAPEX!$G$4:$G$1281,'0-25year'!$A423,CAPEX!$I$4:$I$1281,'0-25year'!D$1,CAPEX!$V$4:$V$1281,'0-25year'!B423)</f>
        <v>0</v>
      </c>
      <c r="E423" s="125">
        <f>SUMIFS(CAPEX!$AA$4:$AA$1281,CAPEX!$G$4:$G$1281,'0-25year'!$A423,CAPEX!$I$4:$I$1281,'0-25year'!E$1,CAPEX!$V$4:$V$1281,'0-25year'!B423)</f>
        <v>0</v>
      </c>
      <c r="F423" s="125">
        <f>SUMIFS(CAPEX!$AA$4:$AA$1281,CAPEX!$G$4:$G$1281,'0-25year'!$A423,CAPEX!$I$4:$I$1281,'0-25year'!F$1,CAPEX!$V$4:$V$1281,'0-25year'!B423)</f>
        <v>0</v>
      </c>
      <c r="G423" s="125">
        <f>SUMIFS(CAPEX!$AA$4:$AA$1281,CAPEX!$G$4:$G$1281,'0-25year'!$A423,CAPEX!$I$4:$I$1281,'0-25year'!G$1,CAPEX!$V$4:$V$1281,'0-25year'!B423)</f>
        <v>0</v>
      </c>
      <c r="H423" s="128">
        <f t="shared" si="12"/>
        <v>0</v>
      </c>
    </row>
    <row r="424" spans="1:8" x14ac:dyDescent="0.25">
      <c r="A424" s="84" t="s">
        <v>697</v>
      </c>
      <c r="B424" s="124">
        <v>23</v>
      </c>
      <c r="C424" s="125">
        <f>SUMIFS(CAPEX!$AA$4:$AA$1281,CAPEX!$G$4:$G$1281,'0-25year'!$A424,CAPEX!$I$4:$I$1281,'0-25year'!C$1,CAPEX!$V$4:$V$1281,'0-25year'!B424)</f>
        <v>0</v>
      </c>
      <c r="D424" s="125">
        <f>SUMIFS(CAPEX!$AA$4:$AA$1281,CAPEX!$G$4:$G$1281,'0-25year'!$A424,CAPEX!$I$4:$I$1281,'0-25year'!D$1,CAPEX!$V$4:$V$1281,'0-25year'!B424)</f>
        <v>0</v>
      </c>
      <c r="E424" s="125">
        <f>SUMIFS(CAPEX!$AA$4:$AA$1281,CAPEX!$G$4:$G$1281,'0-25year'!$A424,CAPEX!$I$4:$I$1281,'0-25year'!E$1,CAPEX!$V$4:$V$1281,'0-25year'!B424)</f>
        <v>0</v>
      </c>
      <c r="F424" s="125">
        <f>SUMIFS(CAPEX!$AA$4:$AA$1281,CAPEX!$G$4:$G$1281,'0-25year'!$A424,CAPEX!$I$4:$I$1281,'0-25year'!F$1,CAPEX!$V$4:$V$1281,'0-25year'!B424)</f>
        <v>0</v>
      </c>
      <c r="G424" s="125">
        <f>SUMIFS(CAPEX!$AA$4:$AA$1281,CAPEX!$G$4:$G$1281,'0-25year'!$A424,CAPEX!$I$4:$I$1281,'0-25year'!G$1,CAPEX!$V$4:$V$1281,'0-25year'!B424)</f>
        <v>0</v>
      </c>
      <c r="H424" s="128">
        <f t="shared" si="12"/>
        <v>0</v>
      </c>
    </row>
    <row r="425" spans="1:8" x14ac:dyDescent="0.25">
      <c r="A425" s="84" t="s">
        <v>228</v>
      </c>
      <c r="B425" s="124">
        <v>23</v>
      </c>
      <c r="C425" s="125">
        <f>SUMIFS(CAPEX!$AA$4:$AA$1281,CAPEX!$G$4:$G$1281,'0-25year'!$A425,CAPEX!$I$4:$I$1281,'0-25year'!C$1,CAPEX!$V$4:$V$1281,'0-25year'!B425)</f>
        <v>0</v>
      </c>
      <c r="D425" s="125">
        <f>SUMIFS(CAPEX!$AA$4:$AA$1281,CAPEX!$G$4:$G$1281,'0-25year'!$A425,CAPEX!$I$4:$I$1281,'0-25year'!D$1,CAPEX!$V$4:$V$1281,'0-25year'!B425)</f>
        <v>0</v>
      </c>
      <c r="E425" s="125">
        <f>SUMIFS(CAPEX!$AA$4:$AA$1281,CAPEX!$G$4:$G$1281,'0-25year'!$A425,CAPEX!$I$4:$I$1281,'0-25year'!E$1,CAPEX!$V$4:$V$1281,'0-25year'!B425)</f>
        <v>0</v>
      </c>
      <c r="F425" s="125">
        <f>SUMIFS(CAPEX!$AA$4:$AA$1281,CAPEX!$G$4:$G$1281,'0-25year'!$A425,CAPEX!$I$4:$I$1281,'0-25year'!F$1,CAPEX!$V$4:$V$1281,'0-25year'!B425)</f>
        <v>0</v>
      </c>
      <c r="G425" s="125">
        <f>SUMIFS(CAPEX!$AA$4:$AA$1281,CAPEX!$G$4:$G$1281,'0-25year'!$A425,CAPEX!$I$4:$I$1281,'0-25year'!G$1,CAPEX!$V$4:$V$1281,'0-25year'!B425)</f>
        <v>0</v>
      </c>
      <c r="H425" s="128">
        <f t="shared" si="12"/>
        <v>0</v>
      </c>
    </row>
    <row r="426" spans="1:8" x14ac:dyDescent="0.25">
      <c r="A426" s="84" t="s">
        <v>226</v>
      </c>
      <c r="B426" s="124">
        <v>23</v>
      </c>
      <c r="C426" s="125">
        <f>SUMIFS(CAPEX!$AA$4:$AA$1281,CAPEX!$G$4:$G$1281,'0-25year'!$A426,CAPEX!$I$4:$I$1281,'0-25year'!C$1,CAPEX!$V$4:$V$1281,'0-25year'!B426)</f>
        <v>0</v>
      </c>
      <c r="D426" s="125">
        <f>SUMIFS(CAPEX!$AA$4:$AA$1281,CAPEX!$G$4:$G$1281,'0-25year'!$A426,CAPEX!$I$4:$I$1281,'0-25year'!D$1,CAPEX!$V$4:$V$1281,'0-25year'!B426)</f>
        <v>0</v>
      </c>
      <c r="E426" s="125">
        <f>SUMIFS(CAPEX!$AA$4:$AA$1281,CAPEX!$G$4:$G$1281,'0-25year'!$A426,CAPEX!$I$4:$I$1281,'0-25year'!E$1,CAPEX!$V$4:$V$1281,'0-25year'!B426)</f>
        <v>0</v>
      </c>
      <c r="F426" s="125">
        <f>SUMIFS(CAPEX!$AA$4:$AA$1281,CAPEX!$G$4:$G$1281,'0-25year'!$A426,CAPEX!$I$4:$I$1281,'0-25year'!F$1,CAPEX!$V$4:$V$1281,'0-25year'!B426)</f>
        <v>0</v>
      </c>
      <c r="G426" s="125">
        <f>SUMIFS(CAPEX!$AA$4:$AA$1281,CAPEX!$G$4:$G$1281,'0-25year'!$A426,CAPEX!$I$4:$I$1281,'0-25year'!G$1,CAPEX!$V$4:$V$1281,'0-25year'!B426)</f>
        <v>0</v>
      </c>
      <c r="H426" s="128">
        <f t="shared" si="12"/>
        <v>0</v>
      </c>
    </row>
    <row r="427" spans="1:8" x14ac:dyDescent="0.25">
      <c r="A427" s="84" t="s">
        <v>256</v>
      </c>
      <c r="B427" s="124">
        <v>23</v>
      </c>
      <c r="C427" s="125">
        <f>SUMIFS(CAPEX!$AA$4:$AA$1281,CAPEX!$G$4:$G$1281,'0-25year'!$A427,CAPEX!$I$4:$I$1281,'0-25year'!C$1,CAPEX!$V$4:$V$1281,'0-25year'!B427)</f>
        <v>0</v>
      </c>
      <c r="D427" s="125">
        <f>SUMIFS(CAPEX!$AA$4:$AA$1281,CAPEX!$G$4:$G$1281,'0-25year'!$A427,CAPEX!$I$4:$I$1281,'0-25year'!D$1,CAPEX!$V$4:$V$1281,'0-25year'!B427)</f>
        <v>0</v>
      </c>
      <c r="E427" s="125">
        <f>SUMIFS(CAPEX!$AA$4:$AA$1281,CAPEX!$G$4:$G$1281,'0-25year'!$A427,CAPEX!$I$4:$I$1281,'0-25year'!E$1,CAPEX!$V$4:$V$1281,'0-25year'!B427)</f>
        <v>0</v>
      </c>
      <c r="F427" s="125">
        <f>SUMIFS(CAPEX!$AA$4:$AA$1281,CAPEX!$G$4:$G$1281,'0-25year'!$A427,CAPEX!$I$4:$I$1281,'0-25year'!F$1,CAPEX!$V$4:$V$1281,'0-25year'!B427)</f>
        <v>0</v>
      </c>
      <c r="G427" s="125">
        <f>SUMIFS(CAPEX!$AA$4:$AA$1281,CAPEX!$G$4:$G$1281,'0-25year'!$A427,CAPEX!$I$4:$I$1281,'0-25year'!G$1,CAPEX!$V$4:$V$1281,'0-25year'!B427)</f>
        <v>0</v>
      </c>
      <c r="H427" s="128">
        <f t="shared" si="12"/>
        <v>0</v>
      </c>
    </row>
    <row r="428" spans="1:8" x14ac:dyDescent="0.25">
      <c r="A428" s="84" t="s">
        <v>578</v>
      </c>
      <c r="B428" s="124">
        <v>23</v>
      </c>
      <c r="C428" s="125">
        <f>SUMIFS(CAPEX!$AA$4:$AA$1281,CAPEX!$G$4:$G$1281,'0-25year'!$A428,CAPEX!$I$4:$I$1281,'0-25year'!C$1,CAPEX!$V$4:$V$1281,'0-25year'!B428)</f>
        <v>0</v>
      </c>
      <c r="D428" s="125">
        <f>SUMIFS(CAPEX!$AA$4:$AA$1281,CAPEX!$G$4:$G$1281,'0-25year'!$A428,CAPEX!$I$4:$I$1281,'0-25year'!D$1,CAPEX!$V$4:$V$1281,'0-25year'!B428)</f>
        <v>0</v>
      </c>
      <c r="E428" s="125">
        <f>SUMIFS(CAPEX!$AA$4:$AA$1281,CAPEX!$G$4:$G$1281,'0-25year'!$A428,CAPEX!$I$4:$I$1281,'0-25year'!E$1,CAPEX!$V$4:$V$1281,'0-25year'!B428)</f>
        <v>0</v>
      </c>
      <c r="F428" s="125">
        <f>SUMIFS(CAPEX!$AA$4:$AA$1281,CAPEX!$G$4:$G$1281,'0-25year'!$A428,CAPEX!$I$4:$I$1281,'0-25year'!F$1,CAPEX!$V$4:$V$1281,'0-25year'!B428)</f>
        <v>0</v>
      </c>
      <c r="G428" s="125">
        <f>SUMIFS(CAPEX!$AA$4:$AA$1281,CAPEX!$G$4:$G$1281,'0-25year'!$A428,CAPEX!$I$4:$I$1281,'0-25year'!G$1,CAPEX!$V$4:$V$1281,'0-25year'!B428)</f>
        <v>0</v>
      </c>
      <c r="H428" s="128">
        <f t="shared" si="12"/>
        <v>0</v>
      </c>
    </row>
    <row r="429" spans="1:8" x14ac:dyDescent="0.25">
      <c r="A429" s="84" t="s">
        <v>403</v>
      </c>
      <c r="B429" s="124">
        <v>23</v>
      </c>
      <c r="C429" s="125">
        <f>SUMIFS(CAPEX!$AA$4:$AA$1281,CAPEX!$G$4:$G$1281,'0-25year'!$A429,CAPEX!$I$4:$I$1281,'0-25year'!C$1,CAPEX!$V$4:$V$1281,'0-25year'!B429)</f>
        <v>0</v>
      </c>
      <c r="D429" s="125">
        <f>SUMIFS(CAPEX!$AA$4:$AA$1281,CAPEX!$G$4:$G$1281,'0-25year'!$A429,CAPEX!$I$4:$I$1281,'0-25year'!D$1,CAPEX!$V$4:$V$1281,'0-25year'!B429)</f>
        <v>0</v>
      </c>
      <c r="E429" s="125">
        <f>SUMIFS(CAPEX!$AA$4:$AA$1281,CAPEX!$G$4:$G$1281,'0-25year'!$A429,CAPEX!$I$4:$I$1281,'0-25year'!E$1,CAPEX!$V$4:$V$1281,'0-25year'!B429)</f>
        <v>0</v>
      </c>
      <c r="F429" s="125">
        <f>SUMIFS(CAPEX!$AA$4:$AA$1281,CAPEX!$G$4:$G$1281,'0-25year'!$A429,CAPEX!$I$4:$I$1281,'0-25year'!F$1,CAPEX!$V$4:$V$1281,'0-25year'!B429)</f>
        <v>0</v>
      </c>
      <c r="G429" s="125">
        <f>SUMIFS(CAPEX!$AA$4:$AA$1281,CAPEX!$G$4:$G$1281,'0-25year'!$A429,CAPEX!$I$4:$I$1281,'0-25year'!G$1,CAPEX!$V$4:$V$1281,'0-25year'!B429)</f>
        <v>0</v>
      </c>
      <c r="H429" s="128">
        <f t="shared" si="12"/>
        <v>0</v>
      </c>
    </row>
    <row r="430" spans="1:8" x14ac:dyDescent="0.25">
      <c r="A430" s="84" t="s">
        <v>364</v>
      </c>
      <c r="B430" s="124">
        <v>23</v>
      </c>
      <c r="C430" s="125">
        <f>SUMIFS(CAPEX!$AA$4:$AA$1281,CAPEX!$G$4:$G$1281,'0-25year'!$A430,CAPEX!$I$4:$I$1281,'0-25year'!C$1,CAPEX!$V$4:$V$1281,'0-25year'!B430)</f>
        <v>0</v>
      </c>
      <c r="D430" s="125">
        <f>SUMIFS(CAPEX!$AA$4:$AA$1281,CAPEX!$G$4:$G$1281,'0-25year'!$A430,CAPEX!$I$4:$I$1281,'0-25year'!D$1,CAPEX!$V$4:$V$1281,'0-25year'!B430)</f>
        <v>0</v>
      </c>
      <c r="E430" s="125">
        <f>SUMIFS(CAPEX!$AA$4:$AA$1281,CAPEX!$G$4:$G$1281,'0-25year'!$A430,CAPEX!$I$4:$I$1281,'0-25year'!E$1,CAPEX!$V$4:$V$1281,'0-25year'!B430)</f>
        <v>0</v>
      </c>
      <c r="F430" s="125">
        <f>SUMIFS(CAPEX!$AA$4:$AA$1281,CAPEX!$G$4:$G$1281,'0-25year'!$A430,CAPEX!$I$4:$I$1281,'0-25year'!F$1,CAPEX!$V$4:$V$1281,'0-25year'!B430)</f>
        <v>0</v>
      </c>
      <c r="G430" s="125">
        <f>SUMIFS(CAPEX!$AA$4:$AA$1281,CAPEX!$G$4:$G$1281,'0-25year'!$A430,CAPEX!$I$4:$I$1281,'0-25year'!G$1,CAPEX!$V$4:$V$1281,'0-25year'!B430)</f>
        <v>0</v>
      </c>
      <c r="H430" s="128">
        <f t="shared" si="12"/>
        <v>0</v>
      </c>
    </row>
    <row r="431" spans="1:8" x14ac:dyDescent="0.25">
      <c r="A431" s="84" t="s">
        <v>239</v>
      </c>
      <c r="B431" s="124">
        <v>23</v>
      </c>
      <c r="C431" s="125">
        <f>SUMIFS(CAPEX!$AA$4:$AA$1281,CAPEX!$G$4:$G$1281,'0-25year'!$A431,CAPEX!$I$4:$I$1281,'0-25year'!C$1,CAPEX!$V$4:$V$1281,'0-25year'!B431)</f>
        <v>0</v>
      </c>
      <c r="D431" s="125">
        <f>SUMIFS(CAPEX!$AA$4:$AA$1281,CAPEX!$G$4:$G$1281,'0-25year'!$A431,CAPEX!$I$4:$I$1281,'0-25year'!D$1,CAPEX!$V$4:$V$1281,'0-25year'!B431)</f>
        <v>0</v>
      </c>
      <c r="E431" s="125">
        <f>SUMIFS(CAPEX!$AA$4:$AA$1281,CAPEX!$G$4:$G$1281,'0-25year'!$A431,CAPEX!$I$4:$I$1281,'0-25year'!E$1,CAPEX!$V$4:$V$1281,'0-25year'!B431)</f>
        <v>0</v>
      </c>
      <c r="F431" s="125">
        <f>SUMIFS(CAPEX!$AA$4:$AA$1281,CAPEX!$G$4:$G$1281,'0-25year'!$A431,CAPEX!$I$4:$I$1281,'0-25year'!F$1,CAPEX!$V$4:$V$1281,'0-25year'!B431)</f>
        <v>0</v>
      </c>
      <c r="G431" s="125">
        <f>SUMIFS(CAPEX!$AA$4:$AA$1281,CAPEX!$G$4:$G$1281,'0-25year'!$A431,CAPEX!$I$4:$I$1281,'0-25year'!G$1,CAPEX!$V$4:$V$1281,'0-25year'!B431)</f>
        <v>0</v>
      </c>
      <c r="H431" s="128">
        <f t="shared" si="12"/>
        <v>0</v>
      </c>
    </row>
    <row r="432" spans="1:8" x14ac:dyDescent="0.25">
      <c r="A432" s="84" t="s">
        <v>243</v>
      </c>
      <c r="B432" s="124">
        <v>23</v>
      </c>
      <c r="C432" s="125">
        <f>SUMIFS(CAPEX!$AA$4:$AA$1281,CAPEX!$G$4:$G$1281,'0-25year'!$A432,CAPEX!$I$4:$I$1281,'0-25year'!C$1,CAPEX!$V$4:$V$1281,'0-25year'!B432)</f>
        <v>0</v>
      </c>
      <c r="D432" s="125">
        <f>SUMIFS(CAPEX!$AA$4:$AA$1281,CAPEX!$G$4:$G$1281,'0-25year'!$A432,CAPEX!$I$4:$I$1281,'0-25year'!D$1,CAPEX!$V$4:$V$1281,'0-25year'!B432)</f>
        <v>0</v>
      </c>
      <c r="E432" s="125">
        <f>SUMIFS(CAPEX!$AA$4:$AA$1281,CAPEX!$G$4:$G$1281,'0-25year'!$A432,CAPEX!$I$4:$I$1281,'0-25year'!E$1,CAPEX!$V$4:$V$1281,'0-25year'!B432)</f>
        <v>0</v>
      </c>
      <c r="F432" s="125">
        <f>SUMIFS(CAPEX!$AA$4:$AA$1281,CAPEX!$G$4:$G$1281,'0-25year'!$A432,CAPEX!$I$4:$I$1281,'0-25year'!F$1,CAPEX!$V$4:$V$1281,'0-25year'!B432)</f>
        <v>0</v>
      </c>
      <c r="G432" s="125">
        <f>SUMIFS(CAPEX!$AA$4:$AA$1281,CAPEX!$G$4:$G$1281,'0-25year'!$A432,CAPEX!$I$4:$I$1281,'0-25year'!G$1,CAPEX!$V$4:$V$1281,'0-25year'!B432)</f>
        <v>0</v>
      </c>
      <c r="H432" s="128">
        <f t="shared" si="12"/>
        <v>0</v>
      </c>
    </row>
    <row r="433" spans="1:8" x14ac:dyDescent="0.25">
      <c r="A433" s="127" t="s">
        <v>246</v>
      </c>
      <c r="B433" s="124">
        <v>23</v>
      </c>
      <c r="C433" s="125">
        <f>SUMIFS(CAPEX!$AA$4:$AA$1281,CAPEX!$G$4:$G$1281,'0-25year'!$A433,CAPEX!$I$4:$I$1281,'0-25year'!C$1,CAPEX!$V$4:$V$1281,'0-25year'!B433)</f>
        <v>0</v>
      </c>
      <c r="D433" s="125">
        <f>SUMIFS(CAPEX!$AA$4:$AA$1281,CAPEX!$G$4:$G$1281,'0-25year'!$A433,CAPEX!$I$4:$I$1281,'0-25year'!D$1,CAPEX!$V$4:$V$1281,'0-25year'!B433)</f>
        <v>0</v>
      </c>
      <c r="E433" s="125">
        <f>SUMIFS(CAPEX!$AA$4:$AA$1281,CAPEX!$G$4:$G$1281,'0-25year'!$A433,CAPEX!$I$4:$I$1281,'0-25year'!E$1,CAPEX!$V$4:$V$1281,'0-25year'!B433)</f>
        <v>0</v>
      </c>
      <c r="F433" s="125">
        <f>SUMIFS(CAPEX!$AA$4:$AA$1281,CAPEX!$G$4:$G$1281,'0-25year'!$A433,CAPEX!$I$4:$I$1281,'0-25year'!F$1,CAPEX!$V$4:$V$1281,'0-25year'!B433)</f>
        <v>0</v>
      </c>
      <c r="G433" s="125">
        <f>SUMIFS(CAPEX!$AA$4:$AA$1281,CAPEX!$G$4:$G$1281,'0-25year'!$A433,CAPEX!$I$4:$I$1281,'0-25year'!G$1,CAPEX!$V$4:$V$1281,'0-25year'!B433)</f>
        <v>0</v>
      </c>
      <c r="H433" s="128">
        <f t="shared" si="12"/>
        <v>0</v>
      </c>
    </row>
    <row r="434" spans="1:8" x14ac:dyDescent="0.25">
      <c r="A434" s="124" t="s">
        <v>281</v>
      </c>
      <c r="B434" s="124">
        <v>24</v>
      </c>
      <c r="C434" s="125">
        <f>SUMIFS(CAPEX!$AA$4:$AA$1281,CAPEX!$G$4:$G$1281,'0-25year'!$A434,CAPEX!$I$4:$I$1281,'0-25year'!C$1,CAPEX!$V$4:$V$1281,'0-25year'!B434)</f>
        <v>0</v>
      </c>
      <c r="D434" s="125">
        <f>SUMIFS(CAPEX!$AA$4:$AA$1281,CAPEX!$G$4:$G$1281,'0-25year'!$A434,CAPEX!$I$4:$I$1281,'0-25year'!D$1,CAPEX!$V$4:$V$1281,'0-25year'!B434)</f>
        <v>0</v>
      </c>
      <c r="E434" s="125">
        <f>SUMIFS(CAPEX!$AA$4:$AA$1281,CAPEX!$G$4:$G$1281,'0-25year'!$A434,CAPEX!$I$4:$I$1281,'0-25year'!E$1,CAPEX!$V$4:$V$1281,'0-25year'!B434)</f>
        <v>0</v>
      </c>
      <c r="F434" s="125">
        <f>SUMIFS(CAPEX!$AA$4:$AA$1281,CAPEX!$G$4:$G$1281,'0-25year'!$A434,CAPEX!$I$4:$I$1281,'0-25year'!F$1,CAPEX!$V$4:$V$1281,'0-25year'!B434)</f>
        <v>0</v>
      </c>
      <c r="G434" s="125">
        <f>SUMIFS(CAPEX!$AA$4:$AA$1281,CAPEX!$G$4:$G$1281,'0-25year'!$A434,CAPEX!$I$4:$I$1281,'0-25year'!G$1,CAPEX!$V$4:$V$1281,'0-25year'!B434)</f>
        <v>0</v>
      </c>
      <c r="H434" s="128">
        <f t="shared" si="12"/>
        <v>0</v>
      </c>
    </row>
    <row r="435" spans="1:8" x14ac:dyDescent="0.25">
      <c r="A435" s="84" t="s">
        <v>488</v>
      </c>
      <c r="B435" s="124">
        <v>24</v>
      </c>
      <c r="C435" s="125">
        <f>SUMIFS(CAPEX!$AA$4:$AA$1281,CAPEX!$G$4:$G$1281,'0-25year'!$A435,CAPEX!$I$4:$I$1281,'0-25year'!C$1,CAPEX!$V$4:$V$1281,'0-25year'!B435)</f>
        <v>0</v>
      </c>
      <c r="D435" s="125">
        <f>SUMIFS(CAPEX!$AA$4:$AA$1281,CAPEX!$G$4:$G$1281,'0-25year'!$A435,CAPEX!$I$4:$I$1281,'0-25year'!D$1,CAPEX!$V$4:$V$1281,'0-25year'!B435)</f>
        <v>0</v>
      </c>
      <c r="E435" s="125">
        <f>SUMIFS(CAPEX!$AA$4:$AA$1281,CAPEX!$G$4:$G$1281,'0-25year'!$A435,CAPEX!$I$4:$I$1281,'0-25year'!E$1,CAPEX!$V$4:$V$1281,'0-25year'!B435)</f>
        <v>0</v>
      </c>
      <c r="F435" s="125">
        <f>SUMIFS(CAPEX!$AA$4:$AA$1281,CAPEX!$G$4:$G$1281,'0-25year'!$A435,CAPEX!$I$4:$I$1281,'0-25year'!F$1,CAPEX!$V$4:$V$1281,'0-25year'!B435)</f>
        <v>0</v>
      </c>
      <c r="G435" s="125">
        <f>SUMIFS(CAPEX!$AA$4:$AA$1281,CAPEX!$G$4:$G$1281,'0-25year'!$A435,CAPEX!$I$4:$I$1281,'0-25year'!G$1,CAPEX!$V$4:$V$1281,'0-25year'!B435)</f>
        <v>0</v>
      </c>
      <c r="H435" s="128">
        <f t="shared" si="12"/>
        <v>0</v>
      </c>
    </row>
    <row r="436" spans="1:8" x14ac:dyDescent="0.25">
      <c r="A436" s="84" t="s">
        <v>217</v>
      </c>
      <c r="B436" s="124">
        <v>24</v>
      </c>
      <c r="C436" s="125">
        <f>SUMIFS(CAPEX!$AA$4:$AA$1281,CAPEX!$G$4:$G$1281,'0-25year'!$A436,CAPEX!$I$4:$I$1281,'0-25year'!C$1,CAPEX!$V$4:$V$1281,'0-25year'!B436)</f>
        <v>0</v>
      </c>
      <c r="D436" s="125">
        <f>SUMIFS(CAPEX!$AA$4:$AA$1281,CAPEX!$G$4:$G$1281,'0-25year'!$A436,CAPEX!$I$4:$I$1281,'0-25year'!D$1,CAPEX!$V$4:$V$1281,'0-25year'!B436)</f>
        <v>0</v>
      </c>
      <c r="E436" s="125">
        <f>SUMIFS(CAPEX!$AA$4:$AA$1281,CAPEX!$G$4:$G$1281,'0-25year'!$A436,CAPEX!$I$4:$I$1281,'0-25year'!E$1,CAPEX!$V$4:$V$1281,'0-25year'!B436)</f>
        <v>0</v>
      </c>
      <c r="F436" s="125">
        <f>SUMIFS(CAPEX!$AA$4:$AA$1281,CAPEX!$G$4:$G$1281,'0-25year'!$A436,CAPEX!$I$4:$I$1281,'0-25year'!F$1,CAPEX!$V$4:$V$1281,'0-25year'!B436)</f>
        <v>0</v>
      </c>
      <c r="G436" s="125">
        <f>SUMIFS(CAPEX!$AA$4:$AA$1281,CAPEX!$G$4:$G$1281,'0-25year'!$A436,CAPEX!$I$4:$I$1281,'0-25year'!G$1,CAPEX!$V$4:$V$1281,'0-25year'!B436)</f>
        <v>0</v>
      </c>
      <c r="H436" s="128">
        <f t="shared" si="12"/>
        <v>0</v>
      </c>
    </row>
    <row r="437" spans="1:8" x14ac:dyDescent="0.25">
      <c r="A437" s="84" t="s">
        <v>469</v>
      </c>
      <c r="B437" s="124">
        <v>24</v>
      </c>
      <c r="C437" s="125">
        <f>SUMIFS(CAPEX!$AA$4:$AA$1281,CAPEX!$G$4:$G$1281,'0-25year'!$A437,CAPEX!$I$4:$I$1281,'0-25year'!C$1,CAPEX!$V$4:$V$1281,'0-25year'!B437)</f>
        <v>0</v>
      </c>
      <c r="D437" s="125">
        <f>SUMIFS(CAPEX!$AA$4:$AA$1281,CAPEX!$G$4:$G$1281,'0-25year'!$A437,CAPEX!$I$4:$I$1281,'0-25year'!D$1,CAPEX!$V$4:$V$1281,'0-25year'!B437)</f>
        <v>0</v>
      </c>
      <c r="E437" s="125">
        <f>SUMIFS(CAPEX!$AA$4:$AA$1281,CAPEX!$G$4:$G$1281,'0-25year'!$A437,CAPEX!$I$4:$I$1281,'0-25year'!E$1,CAPEX!$V$4:$V$1281,'0-25year'!B437)</f>
        <v>0</v>
      </c>
      <c r="F437" s="125">
        <f>SUMIFS(CAPEX!$AA$4:$AA$1281,CAPEX!$G$4:$G$1281,'0-25year'!$A437,CAPEX!$I$4:$I$1281,'0-25year'!F$1,CAPEX!$V$4:$V$1281,'0-25year'!B437)</f>
        <v>0</v>
      </c>
      <c r="G437" s="125">
        <f>SUMIFS(CAPEX!$AA$4:$AA$1281,CAPEX!$G$4:$G$1281,'0-25year'!$A437,CAPEX!$I$4:$I$1281,'0-25year'!G$1,CAPEX!$V$4:$V$1281,'0-25year'!B437)</f>
        <v>0</v>
      </c>
      <c r="H437" s="128">
        <f t="shared" si="12"/>
        <v>0</v>
      </c>
    </row>
    <row r="438" spans="1:8" x14ac:dyDescent="0.25">
      <c r="A438" s="84" t="s">
        <v>265</v>
      </c>
      <c r="B438" s="124">
        <v>24</v>
      </c>
      <c r="C438" s="125">
        <f>SUMIFS(CAPEX!$AA$4:$AA$1281,CAPEX!$G$4:$G$1281,'0-25year'!$A438,CAPEX!$I$4:$I$1281,'0-25year'!C$1,CAPEX!$V$4:$V$1281,'0-25year'!B438)</f>
        <v>0</v>
      </c>
      <c r="D438" s="125">
        <f>SUMIFS(CAPEX!$AA$4:$AA$1281,CAPEX!$G$4:$G$1281,'0-25year'!$A438,CAPEX!$I$4:$I$1281,'0-25year'!D$1,CAPEX!$V$4:$V$1281,'0-25year'!B438)</f>
        <v>0</v>
      </c>
      <c r="E438" s="125">
        <f>SUMIFS(CAPEX!$AA$4:$AA$1281,CAPEX!$G$4:$G$1281,'0-25year'!$A438,CAPEX!$I$4:$I$1281,'0-25year'!E$1,CAPEX!$V$4:$V$1281,'0-25year'!B438)</f>
        <v>0</v>
      </c>
      <c r="F438" s="125">
        <f>SUMIFS(CAPEX!$AA$4:$AA$1281,CAPEX!$G$4:$G$1281,'0-25year'!$A438,CAPEX!$I$4:$I$1281,'0-25year'!F$1,CAPEX!$V$4:$V$1281,'0-25year'!B438)</f>
        <v>0</v>
      </c>
      <c r="G438" s="125">
        <f>SUMIFS(CAPEX!$AA$4:$AA$1281,CAPEX!$G$4:$G$1281,'0-25year'!$A438,CAPEX!$I$4:$I$1281,'0-25year'!G$1,CAPEX!$V$4:$V$1281,'0-25year'!B438)</f>
        <v>0</v>
      </c>
      <c r="H438" s="128">
        <f t="shared" si="12"/>
        <v>0</v>
      </c>
    </row>
    <row r="439" spans="1:8" x14ac:dyDescent="0.25">
      <c r="A439" s="84" t="s">
        <v>211</v>
      </c>
      <c r="B439" s="124">
        <v>24</v>
      </c>
      <c r="C439" s="125">
        <f>SUMIFS(CAPEX!$AA$4:$AA$1281,CAPEX!$G$4:$G$1281,'0-25year'!$A439,CAPEX!$I$4:$I$1281,'0-25year'!C$1,CAPEX!$V$4:$V$1281,'0-25year'!B439)</f>
        <v>0</v>
      </c>
      <c r="D439" s="125">
        <f>SUMIFS(CAPEX!$AA$4:$AA$1281,CAPEX!$G$4:$G$1281,'0-25year'!$A439,CAPEX!$I$4:$I$1281,'0-25year'!D$1,CAPEX!$V$4:$V$1281,'0-25year'!B439)</f>
        <v>0</v>
      </c>
      <c r="E439" s="125">
        <f>SUMIFS(CAPEX!$AA$4:$AA$1281,CAPEX!$G$4:$G$1281,'0-25year'!$A439,CAPEX!$I$4:$I$1281,'0-25year'!E$1,CAPEX!$V$4:$V$1281,'0-25year'!B439)</f>
        <v>0</v>
      </c>
      <c r="F439" s="125">
        <f>SUMIFS(CAPEX!$AA$4:$AA$1281,CAPEX!$G$4:$G$1281,'0-25year'!$A439,CAPEX!$I$4:$I$1281,'0-25year'!F$1,CAPEX!$V$4:$V$1281,'0-25year'!B439)</f>
        <v>0</v>
      </c>
      <c r="G439" s="125">
        <f>SUMIFS(CAPEX!$AA$4:$AA$1281,CAPEX!$G$4:$G$1281,'0-25year'!$A439,CAPEX!$I$4:$I$1281,'0-25year'!G$1,CAPEX!$V$4:$V$1281,'0-25year'!B439)</f>
        <v>0</v>
      </c>
      <c r="H439" s="128">
        <f t="shared" si="12"/>
        <v>0</v>
      </c>
    </row>
    <row r="440" spans="1:8" x14ac:dyDescent="0.25">
      <c r="A440" s="84" t="s">
        <v>195</v>
      </c>
      <c r="B440" s="124">
        <v>24</v>
      </c>
      <c r="C440" s="125">
        <f>SUMIFS(CAPEX!$AA$4:$AA$1281,CAPEX!$G$4:$G$1281,'0-25year'!$A440,CAPEX!$I$4:$I$1281,'0-25year'!C$1,CAPEX!$V$4:$V$1281,'0-25year'!B440)</f>
        <v>0</v>
      </c>
      <c r="D440" s="125">
        <f>SUMIFS(CAPEX!$AA$4:$AA$1281,CAPEX!$G$4:$G$1281,'0-25year'!$A440,CAPEX!$I$4:$I$1281,'0-25year'!D$1,CAPEX!$V$4:$V$1281,'0-25year'!B440)</f>
        <v>0</v>
      </c>
      <c r="E440" s="125">
        <f>SUMIFS(CAPEX!$AA$4:$AA$1281,CAPEX!$G$4:$G$1281,'0-25year'!$A440,CAPEX!$I$4:$I$1281,'0-25year'!E$1,CAPEX!$V$4:$V$1281,'0-25year'!B440)</f>
        <v>0</v>
      </c>
      <c r="F440" s="125">
        <f>SUMIFS(CAPEX!$AA$4:$AA$1281,CAPEX!$G$4:$G$1281,'0-25year'!$A440,CAPEX!$I$4:$I$1281,'0-25year'!F$1,CAPEX!$V$4:$V$1281,'0-25year'!B440)</f>
        <v>0</v>
      </c>
      <c r="G440" s="125">
        <f>SUMIFS(CAPEX!$AA$4:$AA$1281,CAPEX!$G$4:$G$1281,'0-25year'!$A440,CAPEX!$I$4:$I$1281,'0-25year'!G$1,CAPEX!$V$4:$V$1281,'0-25year'!B440)</f>
        <v>0</v>
      </c>
      <c r="H440" s="128">
        <f t="shared" si="12"/>
        <v>0</v>
      </c>
    </row>
    <row r="441" spans="1:8" x14ac:dyDescent="0.25">
      <c r="A441" s="84" t="s">
        <v>313</v>
      </c>
      <c r="B441" s="124">
        <v>24</v>
      </c>
      <c r="C441" s="125">
        <f>SUMIFS(CAPEX!$AA$4:$AA$1281,CAPEX!$G$4:$G$1281,'0-25year'!$A441,CAPEX!$I$4:$I$1281,'0-25year'!C$1,CAPEX!$V$4:$V$1281,'0-25year'!B441)</f>
        <v>0</v>
      </c>
      <c r="D441" s="125">
        <f>SUMIFS(CAPEX!$AA$4:$AA$1281,CAPEX!$G$4:$G$1281,'0-25year'!$A441,CAPEX!$I$4:$I$1281,'0-25year'!D$1,CAPEX!$V$4:$V$1281,'0-25year'!B441)</f>
        <v>0</v>
      </c>
      <c r="E441" s="125">
        <f>SUMIFS(CAPEX!$AA$4:$AA$1281,CAPEX!$G$4:$G$1281,'0-25year'!$A441,CAPEX!$I$4:$I$1281,'0-25year'!E$1,CAPEX!$V$4:$V$1281,'0-25year'!B441)</f>
        <v>0</v>
      </c>
      <c r="F441" s="125">
        <f>SUMIFS(CAPEX!$AA$4:$AA$1281,CAPEX!$G$4:$G$1281,'0-25year'!$A441,CAPEX!$I$4:$I$1281,'0-25year'!F$1,CAPEX!$V$4:$V$1281,'0-25year'!B441)</f>
        <v>0</v>
      </c>
      <c r="G441" s="125">
        <f>SUMIFS(CAPEX!$AA$4:$AA$1281,CAPEX!$G$4:$G$1281,'0-25year'!$A441,CAPEX!$I$4:$I$1281,'0-25year'!G$1,CAPEX!$V$4:$V$1281,'0-25year'!B441)</f>
        <v>0</v>
      </c>
      <c r="H441" s="128">
        <f t="shared" si="12"/>
        <v>0</v>
      </c>
    </row>
    <row r="442" spans="1:8" x14ac:dyDescent="0.25">
      <c r="A442" s="84" t="s">
        <v>697</v>
      </c>
      <c r="B442" s="124">
        <v>24</v>
      </c>
      <c r="C442" s="125">
        <f>SUMIFS(CAPEX!$AA$4:$AA$1281,CAPEX!$G$4:$G$1281,'0-25year'!$A442,CAPEX!$I$4:$I$1281,'0-25year'!C$1,CAPEX!$V$4:$V$1281,'0-25year'!B442)</f>
        <v>0</v>
      </c>
      <c r="D442" s="125">
        <f>SUMIFS(CAPEX!$AA$4:$AA$1281,CAPEX!$G$4:$G$1281,'0-25year'!$A442,CAPEX!$I$4:$I$1281,'0-25year'!D$1,CAPEX!$V$4:$V$1281,'0-25year'!B442)</f>
        <v>0</v>
      </c>
      <c r="E442" s="125">
        <f>SUMIFS(CAPEX!$AA$4:$AA$1281,CAPEX!$G$4:$G$1281,'0-25year'!$A442,CAPEX!$I$4:$I$1281,'0-25year'!E$1,CAPEX!$V$4:$V$1281,'0-25year'!B442)</f>
        <v>0</v>
      </c>
      <c r="F442" s="125">
        <f>SUMIFS(CAPEX!$AA$4:$AA$1281,CAPEX!$G$4:$G$1281,'0-25year'!$A442,CAPEX!$I$4:$I$1281,'0-25year'!F$1,CAPEX!$V$4:$V$1281,'0-25year'!B442)</f>
        <v>0</v>
      </c>
      <c r="G442" s="125">
        <f>SUMIFS(CAPEX!$AA$4:$AA$1281,CAPEX!$G$4:$G$1281,'0-25year'!$A442,CAPEX!$I$4:$I$1281,'0-25year'!G$1,CAPEX!$V$4:$V$1281,'0-25year'!B442)</f>
        <v>0</v>
      </c>
      <c r="H442" s="128">
        <f t="shared" si="12"/>
        <v>0</v>
      </c>
    </row>
    <row r="443" spans="1:8" x14ac:dyDescent="0.25">
      <c r="A443" s="84" t="s">
        <v>228</v>
      </c>
      <c r="B443" s="124">
        <v>24</v>
      </c>
      <c r="C443" s="125">
        <f>SUMIFS(CAPEX!$AA$4:$AA$1281,CAPEX!$G$4:$G$1281,'0-25year'!$A443,CAPEX!$I$4:$I$1281,'0-25year'!C$1,CAPEX!$V$4:$V$1281,'0-25year'!B443)</f>
        <v>0</v>
      </c>
      <c r="D443" s="125">
        <f>SUMIFS(CAPEX!$AA$4:$AA$1281,CAPEX!$G$4:$G$1281,'0-25year'!$A443,CAPEX!$I$4:$I$1281,'0-25year'!D$1,CAPEX!$V$4:$V$1281,'0-25year'!B443)</f>
        <v>0</v>
      </c>
      <c r="E443" s="125">
        <f>SUMIFS(CAPEX!$AA$4:$AA$1281,CAPEX!$G$4:$G$1281,'0-25year'!$A443,CAPEX!$I$4:$I$1281,'0-25year'!E$1,CAPEX!$V$4:$V$1281,'0-25year'!B443)</f>
        <v>0</v>
      </c>
      <c r="F443" s="125">
        <f>SUMIFS(CAPEX!$AA$4:$AA$1281,CAPEX!$G$4:$G$1281,'0-25year'!$A443,CAPEX!$I$4:$I$1281,'0-25year'!F$1,CAPEX!$V$4:$V$1281,'0-25year'!B443)</f>
        <v>0</v>
      </c>
      <c r="G443" s="125">
        <f>SUMIFS(CAPEX!$AA$4:$AA$1281,CAPEX!$G$4:$G$1281,'0-25year'!$A443,CAPEX!$I$4:$I$1281,'0-25year'!G$1,CAPEX!$V$4:$V$1281,'0-25year'!B443)</f>
        <v>0</v>
      </c>
      <c r="H443" s="128">
        <f t="shared" si="12"/>
        <v>0</v>
      </c>
    </row>
    <row r="444" spans="1:8" x14ac:dyDescent="0.25">
      <c r="A444" s="84" t="s">
        <v>226</v>
      </c>
      <c r="B444" s="124">
        <v>24</v>
      </c>
      <c r="C444" s="125">
        <f>SUMIFS(CAPEX!$AA$4:$AA$1281,CAPEX!$G$4:$G$1281,'0-25year'!$A444,CAPEX!$I$4:$I$1281,'0-25year'!C$1,CAPEX!$V$4:$V$1281,'0-25year'!B444)</f>
        <v>0</v>
      </c>
      <c r="D444" s="125">
        <f>SUMIFS(CAPEX!$AA$4:$AA$1281,CAPEX!$G$4:$G$1281,'0-25year'!$A444,CAPEX!$I$4:$I$1281,'0-25year'!D$1,CAPEX!$V$4:$V$1281,'0-25year'!B444)</f>
        <v>0</v>
      </c>
      <c r="E444" s="125">
        <f>SUMIFS(CAPEX!$AA$4:$AA$1281,CAPEX!$G$4:$G$1281,'0-25year'!$A444,CAPEX!$I$4:$I$1281,'0-25year'!E$1,CAPEX!$V$4:$V$1281,'0-25year'!B444)</f>
        <v>0</v>
      </c>
      <c r="F444" s="125">
        <f>SUMIFS(CAPEX!$AA$4:$AA$1281,CAPEX!$G$4:$G$1281,'0-25year'!$A444,CAPEX!$I$4:$I$1281,'0-25year'!F$1,CAPEX!$V$4:$V$1281,'0-25year'!B444)</f>
        <v>0</v>
      </c>
      <c r="G444" s="125">
        <f>SUMIFS(CAPEX!$AA$4:$AA$1281,CAPEX!$G$4:$G$1281,'0-25year'!$A444,CAPEX!$I$4:$I$1281,'0-25year'!G$1,CAPEX!$V$4:$V$1281,'0-25year'!B444)</f>
        <v>0</v>
      </c>
      <c r="H444" s="128">
        <f t="shared" si="12"/>
        <v>0</v>
      </c>
    </row>
    <row r="445" spans="1:8" x14ac:dyDescent="0.25">
      <c r="A445" s="84" t="s">
        <v>256</v>
      </c>
      <c r="B445" s="124">
        <v>24</v>
      </c>
      <c r="C445" s="125">
        <f>SUMIFS(CAPEX!$AA$4:$AA$1281,CAPEX!$G$4:$G$1281,'0-25year'!$A445,CAPEX!$I$4:$I$1281,'0-25year'!C$1,CAPEX!$V$4:$V$1281,'0-25year'!B445)</f>
        <v>0</v>
      </c>
      <c r="D445" s="125">
        <f>SUMIFS(CAPEX!$AA$4:$AA$1281,CAPEX!$G$4:$G$1281,'0-25year'!$A445,CAPEX!$I$4:$I$1281,'0-25year'!D$1,CAPEX!$V$4:$V$1281,'0-25year'!B445)</f>
        <v>0</v>
      </c>
      <c r="E445" s="125">
        <f>SUMIFS(CAPEX!$AA$4:$AA$1281,CAPEX!$G$4:$G$1281,'0-25year'!$A445,CAPEX!$I$4:$I$1281,'0-25year'!E$1,CAPEX!$V$4:$V$1281,'0-25year'!B445)</f>
        <v>0</v>
      </c>
      <c r="F445" s="125">
        <f>SUMIFS(CAPEX!$AA$4:$AA$1281,CAPEX!$G$4:$G$1281,'0-25year'!$A445,CAPEX!$I$4:$I$1281,'0-25year'!F$1,CAPEX!$V$4:$V$1281,'0-25year'!B445)</f>
        <v>0</v>
      </c>
      <c r="G445" s="125">
        <f>SUMIFS(CAPEX!$AA$4:$AA$1281,CAPEX!$G$4:$G$1281,'0-25year'!$A445,CAPEX!$I$4:$I$1281,'0-25year'!G$1,CAPEX!$V$4:$V$1281,'0-25year'!B445)</f>
        <v>0</v>
      </c>
      <c r="H445" s="128">
        <f t="shared" si="12"/>
        <v>0</v>
      </c>
    </row>
    <row r="446" spans="1:8" x14ac:dyDescent="0.25">
      <c r="A446" s="84" t="s">
        <v>578</v>
      </c>
      <c r="B446" s="124">
        <v>24</v>
      </c>
      <c r="C446" s="125">
        <f>SUMIFS(CAPEX!$AA$4:$AA$1281,CAPEX!$G$4:$G$1281,'0-25year'!$A446,CAPEX!$I$4:$I$1281,'0-25year'!C$1,CAPEX!$V$4:$V$1281,'0-25year'!B446)</f>
        <v>0</v>
      </c>
      <c r="D446" s="125">
        <f>SUMIFS(CAPEX!$AA$4:$AA$1281,CAPEX!$G$4:$G$1281,'0-25year'!$A446,CAPEX!$I$4:$I$1281,'0-25year'!D$1,CAPEX!$V$4:$V$1281,'0-25year'!B446)</f>
        <v>0</v>
      </c>
      <c r="E446" s="125">
        <f>SUMIFS(CAPEX!$AA$4:$AA$1281,CAPEX!$G$4:$G$1281,'0-25year'!$A446,CAPEX!$I$4:$I$1281,'0-25year'!E$1,CAPEX!$V$4:$V$1281,'0-25year'!B446)</f>
        <v>0</v>
      </c>
      <c r="F446" s="125">
        <f>SUMIFS(CAPEX!$AA$4:$AA$1281,CAPEX!$G$4:$G$1281,'0-25year'!$A446,CAPEX!$I$4:$I$1281,'0-25year'!F$1,CAPEX!$V$4:$V$1281,'0-25year'!B446)</f>
        <v>0</v>
      </c>
      <c r="G446" s="125">
        <f>SUMIFS(CAPEX!$AA$4:$AA$1281,CAPEX!$G$4:$G$1281,'0-25year'!$A446,CAPEX!$I$4:$I$1281,'0-25year'!G$1,CAPEX!$V$4:$V$1281,'0-25year'!B446)</f>
        <v>0</v>
      </c>
      <c r="H446" s="128">
        <f t="shared" si="12"/>
        <v>0</v>
      </c>
    </row>
    <row r="447" spans="1:8" x14ac:dyDescent="0.25">
      <c r="A447" s="84" t="s">
        <v>403</v>
      </c>
      <c r="B447" s="124">
        <v>24</v>
      </c>
      <c r="C447" s="125">
        <f>SUMIFS(CAPEX!$AA$4:$AA$1281,CAPEX!$G$4:$G$1281,'0-25year'!$A447,CAPEX!$I$4:$I$1281,'0-25year'!C$1,CAPEX!$V$4:$V$1281,'0-25year'!B447)</f>
        <v>0</v>
      </c>
      <c r="D447" s="125">
        <f>SUMIFS(CAPEX!$AA$4:$AA$1281,CAPEX!$G$4:$G$1281,'0-25year'!$A447,CAPEX!$I$4:$I$1281,'0-25year'!D$1,CAPEX!$V$4:$V$1281,'0-25year'!B447)</f>
        <v>0</v>
      </c>
      <c r="E447" s="125">
        <f>SUMIFS(CAPEX!$AA$4:$AA$1281,CAPEX!$G$4:$G$1281,'0-25year'!$A447,CAPEX!$I$4:$I$1281,'0-25year'!E$1,CAPEX!$V$4:$V$1281,'0-25year'!B447)</f>
        <v>0</v>
      </c>
      <c r="F447" s="125">
        <f>SUMIFS(CAPEX!$AA$4:$AA$1281,CAPEX!$G$4:$G$1281,'0-25year'!$A447,CAPEX!$I$4:$I$1281,'0-25year'!F$1,CAPEX!$V$4:$V$1281,'0-25year'!B447)</f>
        <v>0</v>
      </c>
      <c r="G447" s="125">
        <f>SUMIFS(CAPEX!$AA$4:$AA$1281,CAPEX!$G$4:$G$1281,'0-25year'!$A447,CAPEX!$I$4:$I$1281,'0-25year'!G$1,CAPEX!$V$4:$V$1281,'0-25year'!B447)</f>
        <v>0</v>
      </c>
      <c r="H447" s="128">
        <f t="shared" si="12"/>
        <v>0</v>
      </c>
    </row>
    <row r="448" spans="1:8" x14ac:dyDescent="0.25">
      <c r="A448" s="84" t="s">
        <v>364</v>
      </c>
      <c r="B448" s="124">
        <v>24</v>
      </c>
      <c r="C448" s="125">
        <f>SUMIFS(CAPEX!$AA$4:$AA$1281,CAPEX!$G$4:$G$1281,'0-25year'!$A448,CAPEX!$I$4:$I$1281,'0-25year'!C$1,CAPEX!$V$4:$V$1281,'0-25year'!B448)</f>
        <v>0</v>
      </c>
      <c r="D448" s="125">
        <f>SUMIFS(CAPEX!$AA$4:$AA$1281,CAPEX!$G$4:$G$1281,'0-25year'!$A448,CAPEX!$I$4:$I$1281,'0-25year'!D$1,CAPEX!$V$4:$V$1281,'0-25year'!B448)</f>
        <v>0</v>
      </c>
      <c r="E448" s="125">
        <f>SUMIFS(CAPEX!$AA$4:$AA$1281,CAPEX!$G$4:$G$1281,'0-25year'!$A448,CAPEX!$I$4:$I$1281,'0-25year'!E$1,CAPEX!$V$4:$V$1281,'0-25year'!B448)</f>
        <v>0</v>
      </c>
      <c r="F448" s="125">
        <f>SUMIFS(CAPEX!$AA$4:$AA$1281,CAPEX!$G$4:$G$1281,'0-25year'!$A448,CAPEX!$I$4:$I$1281,'0-25year'!F$1,CAPEX!$V$4:$V$1281,'0-25year'!B448)</f>
        <v>0</v>
      </c>
      <c r="G448" s="125">
        <f>SUMIFS(CAPEX!$AA$4:$AA$1281,CAPEX!$G$4:$G$1281,'0-25year'!$A448,CAPEX!$I$4:$I$1281,'0-25year'!G$1,CAPEX!$V$4:$V$1281,'0-25year'!B448)</f>
        <v>0</v>
      </c>
      <c r="H448" s="128">
        <f t="shared" si="12"/>
        <v>0</v>
      </c>
    </row>
    <row r="449" spans="1:8" x14ac:dyDescent="0.25">
      <c r="A449" s="84" t="s">
        <v>239</v>
      </c>
      <c r="B449" s="124">
        <v>24</v>
      </c>
      <c r="C449" s="125">
        <f>SUMIFS(CAPEX!$AA$4:$AA$1281,CAPEX!$G$4:$G$1281,'0-25year'!$A449,CAPEX!$I$4:$I$1281,'0-25year'!C$1,CAPEX!$V$4:$V$1281,'0-25year'!B449)</f>
        <v>0</v>
      </c>
      <c r="D449" s="125">
        <f>SUMIFS(CAPEX!$AA$4:$AA$1281,CAPEX!$G$4:$G$1281,'0-25year'!$A449,CAPEX!$I$4:$I$1281,'0-25year'!D$1,CAPEX!$V$4:$V$1281,'0-25year'!B449)</f>
        <v>0</v>
      </c>
      <c r="E449" s="125">
        <f>SUMIFS(CAPEX!$AA$4:$AA$1281,CAPEX!$G$4:$G$1281,'0-25year'!$A449,CAPEX!$I$4:$I$1281,'0-25year'!E$1,CAPEX!$V$4:$V$1281,'0-25year'!B449)</f>
        <v>0</v>
      </c>
      <c r="F449" s="125">
        <f>SUMIFS(CAPEX!$AA$4:$AA$1281,CAPEX!$G$4:$G$1281,'0-25year'!$A449,CAPEX!$I$4:$I$1281,'0-25year'!F$1,CAPEX!$V$4:$V$1281,'0-25year'!B449)</f>
        <v>0</v>
      </c>
      <c r="G449" s="125">
        <f>SUMIFS(CAPEX!$AA$4:$AA$1281,CAPEX!$G$4:$G$1281,'0-25year'!$A449,CAPEX!$I$4:$I$1281,'0-25year'!G$1,CAPEX!$V$4:$V$1281,'0-25year'!B449)</f>
        <v>0</v>
      </c>
      <c r="H449" s="128">
        <f t="shared" si="12"/>
        <v>0</v>
      </c>
    </row>
    <row r="450" spans="1:8" x14ac:dyDescent="0.25">
      <c r="A450" s="84" t="s">
        <v>243</v>
      </c>
      <c r="B450" s="124">
        <v>24</v>
      </c>
      <c r="C450" s="125">
        <f>SUMIFS(CAPEX!$AA$4:$AA$1281,CAPEX!$G$4:$G$1281,'0-25year'!$A450,CAPEX!$I$4:$I$1281,'0-25year'!C$1,CAPEX!$V$4:$V$1281,'0-25year'!B450)</f>
        <v>0</v>
      </c>
      <c r="D450" s="125">
        <f>SUMIFS(CAPEX!$AA$4:$AA$1281,CAPEX!$G$4:$G$1281,'0-25year'!$A450,CAPEX!$I$4:$I$1281,'0-25year'!D$1,CAPEX!$V$4:$V$1281,'0-25year'!B450)</f>
        <v>0</v>
      </c>
      <c r="E450" s="125">
        <f>SUMIFS(CAPEX!$AA$4:$AA$1281,CAPEX!$G$4:$G$1281,'0-25year'!$A450,CAPEX!$I$4:$I$1281,'0-25year'!E$1,CAPEX!$V$4:$V$1281,'0-25year'!B450)</f>
        <v>0</v>
      </c>
      <c r="F450" s="125">
        <f>SUMIFS(CAPEX!$AA$4:$AA$1281,CAPEX!$G$4:$G$1281,'0-25year'!$A450,CAPEX!$I$4:$I$1281,'0-25year'!F$1,CAPEX!$V$4:$V$1281,'0-25year'!B450)</f>
        <v>0</v>
      </c>
      <c r="G450" s="125">
        <f>SUMIFS(CAPEX!$AA$4:$AA$1281,CAPEX!$G$4:$G$1281,'0-25year'!$A450,CAPEX!$I$4:$I$1281,'0-25year'!G$1,CAPEX!$V$4:$V$1281,'0-25year'!B450)</f>
        <v>0</v>
      </c>
      <c r="H450" s="128">
        <f t="shared" si="12"/>
        <v>0</v>
      </c>
    </row>
    <row r="451" spans="1:8" x14ac:dyDescent="0.25">
      <c r="A451" s="127" t="s">
        <v>246</v>
      </c>
      <c r="B451" s="124">
        <v>24</v>
      </c>
      <c r="C451" s="125">
        <f>SUMIFS(CAPEX!$AA$4:$AA$1281,CAPEX!$G$4:$G$1281,'0-25year'!$A451,CAPEX!$I$4:$I$1281,'0-25year'!C$1,CAPEX!$V$4:$V$1281,'0-25year'!B451)</f>
        <v>0</v>
      </c>
      <c r="D451" s="125">
        <f>SUMIFS(CAPEX!$AA$4:$AA$1281,CAPEX!$G$4:$G$1281,'0-25year'!$A451,CAPEX!$I$4:$I$1281,'0-25year'!D$1,CAPEX!$V$4:$V$1281,'0-25year'!B451)</f>
        <v>0</v>
      </c>
      <c r="E451" s="125">
        <f>SUMIFS(CAPEX!$AA$4:$AA$1281,CAPEX!$G$4:$G$1281,'0-25year'!$A451,CAPEX!$I$4:$I$1281,'0-25year'!E$1,CAPEX!$V$4:$V$1281,'0-25year'!B451)</f>
        <v>0</v>
      </c>
      <c r="F451" s="125">
        <f>SUMIFS(CAPEX!$AA$4:$AA$1281,CAPEX!$G$4:$G$1281,'0-25year'!$A451,CAPEX!$I$4:$I$1281,'0-25year'!F$1,CAPEX!$V$4:$V$1281,'0-25year'!B451)</f>
        <v>0</v>
      </c>
      <c r="G451" s="125">
        <f>SUMIFS(CAPEX!$AA$4:$AA$1281,CAPEX!$G$4:$G$1281,'0-25year'!$A451,CAPEX!$I$4:$I$1281,'0-25year'!G$1,CAPEX!$V$4:$V$1281,'0-25year'!B451)</f>
        <v>0</v>
      </c>
      <c r="H451" s="128">
        <f t="shared" si="12"/>
        <v>0</v>
      </c>
    </row>
    <row r="452" spans="1:8" x14ac:dyDescent="0.25">
      <c r="A452" s="124" t="s">
        <v>281</v>
      </c>
      <c r="B452" s="124">
        <v>25</v>
      </c>
      <c r="C452" s="125">
        <f>SUMIFS(CAPEX!$AA$4:$AA$1281,CAPEX!$G$4:$G$1281,'0-25year'!$A452,CAPEX!$I$4:$I$1281,'0-25year'!C$1,CAPEX!$V$4:$V$1281,'0-25year'!B452)</f>
        <v>0</v>
      </c>
      <c r="D452" s="125">
        <f>SUMIFS(CAPEX!$AA$4:$AA$1281,CAPEX!$G$4:$G$1281,'0-25year'!$A452,CAPEX!$I$4:$I$1281,'0-25year'!D$1,CAPEX!$V$4:$V$1281,'0-25year'!B452)</f>
        <v>0</v>
      </c>
      <c r="E452" s="125">
        <f>SUMIFS(CAPEX!$AA$4:$AA$1281,CAPEX!$G$4:$G$1281,'0-25year'!$A452,CAPEX!$I$4:$I$1281,'0-25year'!E$1,CAPEX!$V$4:$V$1281,'0-25year'!B452)</f>
        <v>0</v>
      </c>
      <c r="F452" s="125">
        <f>SUMIFS(CAPEX!$AA$4:$AA$1281,CAPEX!$G$4:$G$1281,'0-25year'!$A452,CAPEX!$I$4:$I$1281,'0-25year'!F$1,CAPEX!$V$4:$V$1281,'0-25year'!B452)</f>
        <v>0</v>
      </c>
      <c r="G452" s="125">
        <f>SUMIFS(CAPEX!$AA$4:$AA$1281,CAPEX!$G$4:$G$1281,'0-25year'!$A452,CAPEX!$I$4:$I$1281,'0-25year'!G$1,CAPEX!$V$4:$V$1281,'0-25year'!B452)</f>
        <v>0</v>
      </c>
      <c r="H452" s="128">
        <f t="shared" si="12"/>
        <v>0</v>
      </c>
    </row>
    <row r="453" spans="1:8" x14ac:dyDescent="0.25">
      <c r="A453" s="84" t="s">
        <v>488</v>
      </c>
      <c r="B453" s="124">
        <v>25</v>
      </c>
      <c r="C453" s="125">
        <f>SUMIFS(CAPEX!$AA$4:$AA$1281,CAPEX!$G$4:$G$1281,'0-25year'!$A453,CAPEX!$I$4:$I$1281,'0-25year'!C$1,CAPEX!$V$4:$V$1281,'0-25year'!B453)</f>
        <v>0</v>
      </c>
      <c r="D453" s="125">
        <f>SUMIFS(CAPEX!$AA$4:$AA$1281,CAPEX!$G$4:$G$1281,'0-25year'!$A453,CAPEX!$I$4:$I$1281,'0-25year'!D$1,CAPEX!$V$4:$V$1281,'0-25year'!B453)</f>
        <v>0</v>
      </c>
      <c r="E453" s="125">
        <f>SUMIFS(CAPEX!$AA$4:$AA$1281,CAPEX!$G$4:$G$1281,'0-25year'!$A453,CAPEX!$I$4:$I$1281,'0-25year'!E$1,CAPEX!$V$4:$V$1281,'0-25year'!B453)</f>
        <v>0</v>
      </c>
      <c r="F453" s="125">
        <f>SUMIFS(CAPEX!$AA$4:$AA$1281,CAPEX!$G$4:$G$1281,'0-25year'!$A453,CAPEX!$I$4:$I$1281,'0-25year'!F$1,CAPEX!$V$4:$V$1281,'0-25year'!B453)</f>
        <v>0</v>
      </c>
      <c r="G453" s="125">
        <f>SUMIFS(CAPEX!$AA$4:$AA$1281,CAPEX!$G$4:$G$1281,'0-25year'!$A453,CAPEX!$I$4:$I$1281,'0-25year'!G$1,CAPEX!$V$4:$V$1281,'0-25year'!B453)</f>
        <v>0</v>
      </c>
      <c r="H453" s="128">
        <f t="shared" si="12"/>
        <v>0</v>
      </c>
    </row>
    <row r="454" spans="1:8" x14ac:dyDescent="0.25">
      <c r="A454" s="84" t="s">
        <v>217</v>
      </c>
      <c r="B454" s="124">
        <v>25</v>
      </c>
      <c r="C454" s="125">
        <f>SUMIFS(CAPEX!$AA$4:$AA$1281,CAPEX!$G$4:$G$1281,'0-25year'!$A454,CAPEX!$I$4:$I$1281,'0-25year'!C$1,CAPEX!$V$4:$V$1281,'0-25year'!B454)</f>
        <v>0</v>
      </c>
      <c r="D454" s="125">
        <f>SUMIFS(CAPEX!$AA$4:$AA$1281,CAPEX!$G$4:$G$1281,'0-25year'!$A454,CAPEX!$I$4:$I$1281,'0-25year'!D$1,CAPEX!$V$4:$V$1281,'0-25year'!B454)</f>
        <v>0</v>
      </c>
      <c r="E454" s="125">
        <f>SUMIFS(CAPEX!$AA$4:$AA$1281,CAPEX!$G$4:$G$1281,'0-25year'!$A454,CAPEX!$I$4:$I$1281,'0-25year'!E$1,CAPEX!$V$4:$V$1281,'0-25year'!B454)</f>
        <v>0</v>
      </c>
      <c r="F454" s="125">
        <f>SUMIFS(CAPEX!$AA$4:$AA$1281,CAPEX!$G$4:$G$1281,'0-25year'!$A454,CAPEX!$I$4:$I$1281,'0-25year'!F$1,CAPEX!$V$4:$V$1281,'0-25year'!B454)</f>
        <v>0</v>
      </c>
      <c r="G454" s="125">
        <f>SUMIFS(CAPEX!$AA$4:$AA$1281,CAPEX!$G$4:$G$1281,'0-25year'!$A454,CAPEX!$I$4:$I$1281,'0-25year'!G$1,CAPEX!$V$4:$V$1281,'0-25year'!B454)</f>
        <v>0</v>
      </c>
      <c r="H454" s="128">
        <f t="shared" si="12"/>
        <v>0</v>
      </c>
    </row>
    <row r="455" spans="1:8" x14ac:dyDescent="0.25">
      <c r="A455" s="84" t="s">
        <v>469</v>
      </c>
      <c r="B455" s="124">
        <v>25</v>
      </c>
      <c r="C455" s="125">
        <f>SUMIFS(CAPEX!$AA$4:$AA$1281,CAPEX!$G$4:$G$1281,'0-25year'!$A455,CAPEX!$I$4:$I$1281,'0-25year'!C$1,CAPEX!$V$4:$V$1281,'0-25year'!B455)</f>
        <v>0</v>
      </c>
      <c r="D455" s="125">
        <f>SUMIFS(CAPEX!$AA$4:$AA$1281,CAPEX!$G$4:$G$1281,'0-25year'!$A455,CAPEX!$I$4:$I$1281,'0-25year'!D$1,CAPEX!$V$4:$V$1281,'0-25year'!B455)</f>
        <v>0</v>
      </c>
      <c r="E455" s="125">
        <f>SUMIFS(CAPEX!$AA$4:$AA$1281,CAPEX!$G$4:$G$1281,'0-25year'!$A455,CAPEX!$I$4:$I$1281,'0-25year'!E$1,CAPEX!$V$4:$V$1281,'0-25year'!B455)</f>
        <v>0</v>
      </c>
      <c r="F455" s="125">
        <f>SUMIFS(CAPEX!$AA$4:$AA$1281,CAPEX!$G$4:$G$1281,'0-25year'!$A455,CAPEX!$I$4:$I$1281,'0-25year'!F$1,CAPEX!$V$4:$V$1281,'0-25year'!B455)</f>
        <v>0</v>
      </c>
      <c r="G455" s="125">
        <f>SUMIFS(CAPEX!$AA$4:$AA$1281,CAPEX!$G$4:$G$1281,'0-25year'!$A455,CAPEX!$I$4:$I$1281,'0-25year'!G$1,CAPEX!$V$4:$V$1281,'0-25year'!B455)</f>
        <v>0</v>
      </c>
      <c r="H455" s="128">
        <f t="shared" si="12"/>
        <v>0</v>
      </c>
    </row>
    <row r="456" spans="1:8" x14ac:dyDescent="0.25">
      <c r="A456" s="84" t="s">
        <v>265</v>
      </c>
      <c r="B456" s="124">
        <v>25</v>
      </c>
      <c r="C456" s="125">
        <f>SUMIFS(CAPEX!$AA$4:$AA$1281,CAPEX!$G$4:$G$1281,'0-25year'!$A456,CAPEX!$I$4:$I$1281,'0-25year'!C$1,CAPEX!$V$4:$V$1281,'0-25year'!B456)</f>
        <v>0</v>
      </c>
      <c r="D456" s="125">
        <f>SUMIFS(CAPEX!$AA$4:$AA$1281,CAPEX!$G$4:$G$1281,'0-25year'!$A456,CAPEX!$I$4:$I$1281,'0-25year'!D$1,CAPEX!$V$4:$V$1281,'0-25year'!B456)</f>
        <v>0</v>
      </c>
      <c r="E456" s="125">
        <f>SUMIFS(CAPEX!$AA$4:$AA$1281,CAPEX!$G$4:$G$1281,'0-25year'!$A456,CAPEX!$I$4:$I$1281,'0-25year'!E$1,CAPEX!$V$4:$V$1281,'0-25year'!B456)</f>
        <v>0</v>
      </c>
      <c r="F456" s="125">
        <f>SUMIFS(CAPEX!$AA$4:$AA$1281,CAPEX!$G$4:$G$1281,'0-25year'!$A456,CAPEX!$I$4:$I$1281,'0-25year'!F$1,CAPEX!$V$4:$V$1281,'0-25year'!B456)</f>
        <v>0</v>
      </c>
      <c r="G456" s="125">
        <f>SUMIFS(CAPEX!$AA$4:$AA$1281,CAPEX!$G$4:$G$1281,'0-25year'!$A456,CAPEX!$I$4:$I$1281,'0-25year'!G$1,CAPEX!$V$4:$V$1281,'0-25year'!B456)</f>
        <v>0</v>
      </c>
      <c r="H456" s="128">
        <f t="shared" si="12"/>
        <v>0</v>
      </c>
    </row>
    <row r="457" spans="1:8" x14ac:dyDescent="0.25">
      <c r="A457" s="84" t="s">
        <v>211</v>
      </c>
      <c r="B457" s="124">
        <v>25</v>
      </c>
      <c r="C457" s="125">
        <f>SUMIFS(CAPEX!$AA$4:$AA$1281,CAPEX!$G$4:$G$1281,'0-25year'!$A457,CAPEX!$I$4:$I$1281,'0-25year'!C$1,CAPEX!$V$4:$V$1281,'0-25year'!B457)</f>
        <v>59530</v>
      </c>
      <c r="D457" s="125">
        <f>SUMIFS(CAPEX!$AA$4:$AA$1281,CAPEX!$G$4:$G$1281,'0-25year'!$A457,CAPEX!$I$4:$I$1281,'0-25year'!D$1,CAPEX!$V$4:$V$1281,'0-25year'!B457)</f>
        <v>882160</v>
      </c>
      <c r="E457" s="125">
        <f>SUMIFS(CAPEX!$AA$4:$AA$1281,CAPEX!$G$4:$G$1281,'0-25year'!$A457,CAPEX!$I$4:$I$1281,'0-25year'!E$1,CAPEX!$V$4:$V$1281,'0-25year'!B457)</f>
        <v>800970</v>
      </c>
      <c r="F457" s="125">
        <f>SUMIFS(CAPEX!$AA$4:$AA$1281,CAPEX!$G$4:$G$1281,'0-25year'!$A457,CAPEX!$I$4:$I$1281,'0-25year'!F$1,CAPEX!$V$4:$V$1281,'0-25year'!B457)</f>
        <v>0</v>
      </c>
      <c r="G457" s="125">
        <f>SUMIFS(CAPEX!$AA$4:$AA$1281,CAPEX!$G$4:$G$1281,'0-25year'!$A457,CAPEX!$I$4:$I$1281,'0-25year'!G$1,CAPEX!$V$4:$V$1281,'0-25year'!B457)</f>
        <v>0</v>
      </c>
      <c r="H457" s="128">
        <f t="shared" si="12"/>
        <v>1742660</v>
      </c>
    </row>
    <row r="458" spans="1:8" x14ac:dyDescent="0.25">
      <c r="A458" s="84" t="s">
        <v>195</v>
      </c>
      <c r="B458" s="124">
        <v>25</v>
      </c>
      <c r="C458" s="125">
        <f>SUMIFS(CAPEX!$AA$4:$AA$1281,CAPEX!$G$4:$G$1281,'0-25year'!$A458,CAPEX!$I$4:$I$1281,'0-25year'!C$1,CAPEX!$V$4:$V$1281,'0-25year'!B458)</f>
        <v>0</v>
      </c>
      <c r="D458" s="125">
        <f>SUMIFS(CAPEX!$AA$4:$AA$1281,CAPEX!$G$4:$G$1281,'0-25year'!$A458,CAPEX!$I$4:$I$1281,'0-25year'!D$1,CAPEX!$V$4:$V$1281,'0-25year'!B458)</f>
        <v>0</v>
      </c>
      <c r="E458" s="125">
        <f>SUMIFS(CAPEX!$AA$4:$AA$1281,CAPEX!$G$4:$G$1281,'0-25year'!$A458,CAPEX!$I$4:$I$1281,'0-25year'!E$1,CAPEX!$V$4:$V$1281,'0-25year'!B458)</f>
        <v>0</v>
      </c>
      <c r="F458" s="125">
        <f>SUMIFS(CAPEX!$AA$4:$AA$1281,CAPEX!$G$4:$G$1281,'0-25year'!$A458,CAPEX!$I$4:$I$1281,'0-25year'!F$1,CAPEX!$V$4:$V$1281,'0-25year'!B458)</f>
        <v>0</v>
      </c>
      <c r="G458" s="125">
        <f>SUMIFS(CAPEX!$AA$4:$AA$1281,CAPEX!$G$4:$G$1281,'0-25year'!$A458,CAPEX!$I$4:$I$1281,'0-25year'!G$1,CAPEX!$V$4:$V$1281,'0-25year'!B458)</f>
        <v>0</v>
      </c>
      <c r="H458" s="128">
        <f t="shared" si="12"/>
        <v>0</v>
      </c>
    </row>
    <row r="459" spans="1:8" x14ac:dyDescent="0.25">
      <c r="A459" s="84" t="s">
        <v>313</v>
      </c>
      <c r="B459" s="124">
        <v>25</v>
      </c>
      <c r="C459" s="125">
        <f>SUMIFS(CAPEX!$AA$4:$AA$1281,CAPEX!$G$4:$G$1281,'0-25year'!$A459,CAPEX!$I$4:$I$1281,'0-25year'!C$1,CAPEX!$V$4:$V$1281,'0-25year'!B459)</f>
        <v>0</v>
      </c>
      <c r="D459" s="125">
        <f>SUMIFS(CAPEX!$AA$4:$AA$1281,CAPEX!$G$4:$G$1281,'0-25year'!$A459,CAPEX!$I$4:$I$1281,'0-25year'!D$1,CAPEX!$V$4:$V$1281,'0-25year'!B459)</f>
        <v>0</v>
      </c>
      <c r="E459" s="125">
        <f>SUMIFS(CAPEX!$AA$4:$AA$1281,CAPEX!$G$4:$G$1281,'0-25year'!$A459,CAPEX!$I$4:$I$1281,'0-25year'!E$1,CAPEX!$V$4:$V$1281,'0-25year'!B459)</f>
        <v>0</v>
      </c>
      <c r="F459" s="125">
        <f>SUMIFS(CAPEX!$AA$4:$AA$1281,CAPEX!$G$4:$G$1281,'0-25year'!$A459,CAPEX!$I$4:$I$1281,'0-25year'!F$1,CAPEX!$V$4:$V$1281,'0-25year'!B459)</f>
        <v>0</v>
      </c>
      <c r="G459" s="125">
        <f>SUMIFS(CAPEX!$AA$4:$AA$1281,CAPEX!$G$4:$G$1281,'0-25year'!$A459,CAPEX!$I$4:$I$1281,'0-25year'!G$1,CAPEX!$V$4:$V$1281,'0-25year'!B459)</f>
        <v>0</v>
      </c>
      <c r="H459" s="128">
        <f t="shared" si="12"/>
        <v>0</v>
      </c>
    </row>
    <row r="460" spans="1:8" x14ac:dyDescent="0.25">
      <c r="A460" s="84" t="s">
        <v>697</v>
      </c>
      <c r="B460" s="124">
        <v>25</v>
      </c>
      <c r="C460" s="125">
        <f>SUMIFS(CAPEX!$AA$4:$AA$1281,CAPEX!$G$4:$G$1281,'0-25year'!$A460,CAPEX!$I$4:$I$1281,'0-25year'!C$1,CAPEX!$V$4:$V$1281,'0-25year'!B460)</f>
        <v>0</v>
      </c>
      <c r="D460" s="125">
        <f>SUMIFS(CAPEX!$AA$4:$AA$1281,CAPEX!$G$4:$G$1281,'0-25year'!$A460,CAPEX!$I$4:$I$1281,'0-25year'!D$1,CAPEX!$V$4:$V$1281,'0-25year'!B460)</f>
        <v>0</v>
      </c>
      <c r="E460" s="125">
        <f>SUMIFS(CAPEX!$AA$4:$AA$1281,CAPEX!$G$4:$G$1281,'0-25year'!$A460,CAPEX!$I$4:$I$1281,'0-25year'!E$1,CAPEX!$V$4:$V$1281,'0-25year'!B460)</f>
        <v>0</v>
      </c>
      <c r="F460" s="125">
        <f>SUMIFS(CAPEX!$AA$4:$AA$1281,CAPEX!$G$4:$G$1281,'0-25year'!$A460,CAPEX!$I$4:$I$1281,'0-25year'!F$1,CAPEX!$V$4:$V$1281,'0-25year'!B460)</f>
        <v>0</v>
      </c>
      <c r="G460" s="125">
        <f>SUMIFS(CAPEX!$AA$4:$AA$1281,CAPEX!$G$4:$G$1281,'0-25year'!$A460,CAPEX!$I$4:$I$1281,'0-25year'!G$1,CAPEX!$V$4:$V$1281,'0-25year'!B460)</f>
        <v>0</v>
      </c>
      <c r="H460" s="128">
        <f t="shared" si="12"/>
        <v>0</v>
      </c>
    </row>
    <row r="461" spans="1:8" x14ac:dyDescent="0.25">
      <c r="A461" s="84" t="s">
        <v>228</v>
      </c>
      <c r="B461" s="124">
        <v>25</v>
      </c>
      <c r="C461" s="125">
        <f>SUMIFS(CAPEX!$AA$4:$AA$1281,CAPEX!$G$4:$G$1281,'0-25year'!$A461,CAPEX!$I$4:$I$1281,'0-25year'!C$1,CAPEX!$V$4:$V$1281,'0-25year'!B461)</f>
        <v>0</v>
      </c>
      <c r="D461" s="125">
        <f>SUMIFS(CAPEX!$AA$4:$AA$1281,CAPEX!$G$4:$G$1281,'0-25year'!$A461,CAPEX!$I$4:$I$1281,'0-25year'!D$1,CAPEX!$V$4:$V$1281,'0-25year'!B461)</f>
        <v>0</v>
      </c>
      <c r="E461" s="125">
        <f>SUMIFS(CAPEX!$AA$4:$AA$1281,CAPEX!$G$4:$G$1281,'0-25year'!$A461,CAPEX!$I$4:$I$1281,'0-25year'!E$1,CAPEX!$V$4:$V$1281,'0-25year'!B461)</f>
        <v>0</v>
      </c>
      <c r="F461" s="125">
        <f>SUMIFS(CAPEX!$AA$4:$AA$1281,CAPEX!$G$4:$G$1281,'0-25year'!$A461,CAPEX!$I$4:$I$1281,'0-25year'!F$1,CAPEX!$V$4:$V$1281,'0-25year'!B461)</f>
        <v>0</v>
      </c>
      <c r="G461" s="125">
        <f>SUMIFS(CAPEX!$AA$4:$AA$1281,CAPEX!$G$4:$G$1281,'0-25year'!$A461,CAPEX!$I$4:$I$1281,'0-25year'!G$1,CAPEX!$V$4:$V$1281,'0-25year'!B461)</f>
        <v>0</v>
      </c>
      <c r="H461" s="128">
        <f t="shared" si="12"/>
        <v>0</v>
      </c>
    </row>
    <row r="462" spans="1:8" x14ac:dyDescent="0.25">
      <c r="A462" s="84" t="s">
        <v>226</v>
      </c>
      <c r="B462" s="124">
        <v>25</v>
      </c>
      <c r="C462" s="125">
        <f>SUMIFS(CAPEX!$AA$4:$AA$1281,CAPEX!$G$4:$G$1281,'0-25year'!$A462,CAPEX!$I$4:$I$1281,'0-25year'!C$1,CAPEX!$V$4:$V$1281,'0-25year'!B462)</f>
        <v>1480</v>
      </c>
      <c r="D462" s="125">
        <f>SUMIFS(CAPEX!$AA$4:$AA$1281,CAPEX!$G$4:$G$1281,'0-25year'!$A462,CAPEX!$I$4:$I$1281,'0-25year'!D$1,CAPEX!$V$4:$V$1281,'0-25year'!B462)</f>
        <v>0</v>
      </c>
      <c r="E462" s="125">
        <f>SUMIFS(CAPEX!$AA$4:$AA$1281,CAPEX!$G$4:$G$1281,'0-25year'!$A462,CAPEX!$I$4:$I$1281,'0-25year'!E$1,CAPEX!$V$4:$V$1281,'0-25year'!B462)</f>
        <v>0</v>
      </c>
      <c r="F462" s="125">
        <f>SUMIFS(CAPEX!$AA$4:$AA$1281,CAPEX!$G$4:$G$1281,'0-25year'!$A462,CAPEX!$I$4:$I$1281,'0-25year'!F$1,CAPEX!$V$4:$V$1281,'0-25year'!B462)</f>
        <v>0</v>
      </c>
      <c r="G462" s="125">
        <f>SUMIFS(CAPEX!$AA$4:$AA$1281,CAPEX!$G$4:$G$1281,'0-25year'!$A462,CAPEX!$I$4:$I$1281,'0-25year'!G$1,CAPEX!$V$4:$V$1281,'0-25year'!B462)</f>
        <v>0</v>
      </c>
      <c r="H462" s="128">
        <f t="shared" ref="H462:H469" si="13">SUM(C462:G462)</f>
        <v>1480</v>
      </c>
    </row>
    <row r="463" spans="1:8" x14ac:dyDescent="0.25">
      <c r="A463" s="84" t="s">
        <v>256</v>
      </c>
      <c r="B463" s="124">
        <v>25</v>
      </c>
      <c r="C463" s="125">
        <f>SUMIFS(CAPEX!$AA$4:$AA$1281,CAPEX!$G$4:$G$1281,'0-25year'!$A463,CAPEX!$I$4:$I$1281,'0-25year'!C$1,CAPEX!$V$4:$V$1281,'0-25year'!B463)</f>
        <v>0</v>
      </c>
      <c r="D463" s="125">
        <f>SUMIFS(CAPEX!$AA$4:$AA$1281,CAPEX!$G$4:$G$1281,'0-25year'!$A463,CAPEX!$I$4:$I$1281,'0-25year'!D$1,CAPEX!$V$4:$V$1281,'0-25year'!B463)</f>
        <v>0</v>
      </c>
      <c r="E463" s="125">
        <f>SUMIFS(CAPEX!$AA$4:$AA$1281,CAPEX!$G$4:$G$1281,'0-25year'!$A463,CAPEX!$I$4:$I$1281,'0-25year'!E$1,CAPEX!$V$4:$V$1281,'0-25year'!B463)</f>
        <v>0</v>
      </c>
      <c r="F463" s="125">
        <f>SUMIFS(CAPEX!$AA$4:$AA$1281,CAPEX!$G$4:$G$1281,'0-25year'!$A463,CAPEX!$I$4:$I$1281,'0-25year'!F$1,CAPEX!$V$4:$V$1281,'0-25year'!B463)</f>
        <v>0</v>
      </c>
      <c r="G463" s="125">
        <f>SUMIFS(CAPEX!$AA$4:$AA$1281,CAPEX!$G$4:$G$1281,'0-25year'!$A463,CAPEX!$I$4:$I$1281,'0-25year'!G$1,CAPEX!$V$4:$V$1281,'0-25year'!B463)</f>
        <v>0</v>
      </c>
      <c r="H463" s="128">
        <f t="shared" si="13"/>
        <v>0</v>
      </c>
    </row>
    <row r="464" spans="1:8" x14ac:dyDescent="0.25">
      <c r="A464" s="84" t="s">
        <v>578</v>
      </c>
      <c r="B464" s="124">
        <v>25</v>
      </c>
      <c r="C464" s="125">
        <f>SUMIFS(CAPEX!$AA$4:$AA$1281,CAPEX!$G$4:$G$1281,'0-25year'!$A464,CAPEX!$I$4:$I$1281,'0-25year'!C$1,CAPEX!$V$4:$V$1281,'0-25year'!B464)</f>
        <v>0</v>
      </c>
      <c r="D464" s="125">
        <f>SUMIFS(CAPEX!$AA$4:$AA$1281,CAPEX!$G$4:$G$1281,'0-25year'!$A464,CAPEX!$I$4:$I$1281,'0-25year'!D$1,CAPEX!$V$4:$V$1281,'0-25year'!B464)</f>
        <v>0</v>
      </c>
      <c r="E464" s="125">
        <f>SUMIFS(CAPEX!$AA$4:$AA$1281,CAPEX!$G$4:$G$1281,'0-25year'!$A464,CAPEX!$I$4:$I$1281,'0-25year'!E$1,CAPEX!$V$4:$V$1281,'0-25year'!B464)</f>
        <v>0</v>
      </c>
      <c r="F464" s="125">
        <f>SUMIFS(CAPEX!$AA$4:$AA$1281,CAPEX!$G$4:$G$1281,'0-25year'!$A464,CAPEX!$I$4:$I$1281,'0-25year'!F$1,CAPEX!$V$4:$V$1281,'0-25year'!B464)</f>
        <v>0</v>
      </c>
      <c r="G464" s="125">
        <f>SUMIFS(CAPEX!$AA$4:$AA$1281,CAPEX!$G$4:$G$1281,'0-25year'!$A464,CAPEX!$I$4:$I$1281,'0-25year'!G$1,CAPEX!$V$4:$V$1281,'0-25year'!B464)</f>
        <v>0</v>
      </c>
      <c r="H464" s="128">
        <f t="shared" si="13"/>
        <v>0</v>
      </c>
    </row>
    <row r="465" spans="1:8" x14ac:dyDescent="0.25">
      <c r="A465" s="84" t="s">
        <v>403</v>
      </c>
      <c r="B465" s="124">
        <v>25</v>
      </c>
      <c r="C465" s="125">
        <f>SUMIFS(CAPEX!$AA$4:$AA$1281,CAPEX!$G$4:$G$1281,'0-25year'!$A465,CAPEX!$I$4:$I$1281,'0-25year'!C$1,CAPEX!$V$4:$V$1281,'0-25year'!B465)</f>
        <v>0</v>
      </c>
      <c r="D465" s="125">
        <f>SUMIFS(CAPEX!$AA$4:$AA$1281,CAPEX!$G$4:$G$1281,'0-25year'!$A465,CAPEX!$I$4:$I$1281,'0-25year'!D$1,CAPEX!$V$4:$V$1281,'0-25year'!B465)</f>
        <v>0</v>
      </c>
      <c r="E465" s="125">
        <f>SUMIFS(CAPEX!$AA$4:$AA$1281,CAPEX!$G$4:$G$1281,'0-25year'!$A465,CAPEX!$I$4:$I$1281,'0-25year'!E$1,CAPEX!$V$4:$V$1281,'0-25year'!B465)</f>
        <v>0</v>
      </c>
      <c r="F465" s="125">
        <f>SUMIFS(CAPEX!$AA$4:$AA$1281,CAPEX!$G$4:$G$1281,'0-25year'!$A465,CAPEX!$I$4:$I$1281,'0-25year'!F$1,CAPEX!$V$4:$V$1281,'0-25year'!B465)</f>
        <v>0</v>
      </c>
      <c r="G465" s="125">
        <f>SUMIFS(CAPEX!$AA$4:$AA$1281,CAPEX!$G$4:$G$1281,'0-25year'!$A465,CAPEX!$I$4:$I$1281,'0-25year'!G$1,CAPEX!$V$4:$V$1281,'0-25year'!B465)</f>
        <v>0</v>
      </c>
      <c r="H465" s="128">
        <f t="shared" si="13"/>
        <v>0</v>
      </c>
    </row>
    <row r="466" spans="1:8" x14ac:dyDescent="0.25">
      <c r="A466" s="84" t="s">
        <v>364</v>
      </c>
      <c r="B466" s="124">
        <v>25</v>
      </c>
      <c r="C466" s="125">
        <f>SUMIFS(CAPEX!$AA$4:$AA$1281,CAPEX!$G$4:$G$1281,'0-25year'!$A466,CAPEX!$I$4:$I$1281,'0-25year'!C$1,CAPEX!$V$4:$V$1281,'0-25year'!B466)</f>
        <v>0</v>
      </c>
      <c r="D466" s="125">
        <f>SUMIFS(CAPEX!$AA$4:$AA$1281,CAPEX!$G$4:$G$1281,'0-25year'!$A466,CAPEX!$I$4:$I$1281,'0-25year'!D$1,CAPEX!$V$4:$V$1281,'0-25year'!B466)</f>
        <v>0</v>
      </c>
      <c r="E466" s="125">
        <f>SUMIFS(CAPEX!$AA$4:$AA$1281,CAPEX!$G$4:$G$1281,'0-25year'!$A466,CAPEX!$I$4:$I$1281,'0-25year'!E$1,CAPEX!$V$4:$V$1281,'0-25year'!B466)</f>
        <v>0</v>
      </c>
      <c r="F466" s="125">
        <f>SUMIFS(CAPEX!$AA$4:$AA$1281,CAPEX!$G$4:$G$1281,'0-25year'!$A466,CAPEX!$I$4:$I$1281,'0-25year'!F$1,CAPEX!$V$4:$V$1281,'0-25year'!B466)</f>
        <v>0</v>
      </c>
      <c r="G466" s="125">
        <f>SUMIFS(CAPEX!$AA$4:$AA$1281,CAPEX!$G$4:$G$1281,'0-25year'!$A466,CAPEX!$I$4:$I$1281,'0-25year'!G$1,CAPEX!$V$4:$V$1281,'0-25year'!B466)</f>
        <v>0</v>
      </c>
      <c r="H466" s="128">
        <f t="shared" si="13"/>
        <v>0</v>
      </c>
    </row>
    <row r="467" spans="1:8" x14ac:dyDescent="0.25">
      <c r="A467" s="84" t="s">
        <v>239</v>
      </c>
      <c r="B467" s="124">
        <v>25</v>
      </c>
      <c r="C467" s="125">
        <f>SUMIFS(CAPEX!$AA$4:$AA$1281,CAPEX!$G$4:$G$1281,'0-25year'!$A467,CAPEX!$I$4:$I$1281,'0-25year'!C$1,CAPEX!$V$4:$V$1281,'0-25year'!B467)</f>
        <v>0</v>
      </c>
      <c r="D467" s="125">
        <f>SUMIFS(CAPEX!$AA$4:$AA$1281,CAPEX!$G$4:$G$1281,'0-25year'!$A467,CAPEX!$I$4:$I$1281,'0-25year'!D$1,CAPEX!$V$4:$V$1281,'0-25year'!B467)</f>
        <v>0</v>
      </c>
      <c r="E467" s="125">
        <f>SUMIFS(CAPEX!$AA$4:$AA$1281,CAPEX!$G$4:$G$1281,'0-25year'!$A467,CAPEX!$I$4:$I$1281,'0-25year'!E$1,CAPEX!$V$4:$V$1281,'0-25year'!B467)</f>
        <v>0</v>
      </c>
      <c r="F467" s="125">
        <f>SUMIFS(CAPEX!$AA$4:$AA$1281,CAPEX!$G$4:$G$1281,'0-25year'!$A467,CAPEX!$I$4:$I$1281,'0-25year'!F$1,CAPEX!$V$4:$V$1281,'0-25year'!B467)</f>
        <v>0</v>
      </c>
      <c r="G467" s="125">
        <f>SUMIFS(CAPEX!$AA$4:$AA$1281,CAPEX!$G$4:$G$1281,'0-25year'!$A467,CAPEX!$I$4:$I$1281,'0-25year'!G$1,CAPEX!$V$4:$V$1281,'0-25year'!B467)</f>
        <v>0</v>
      </c>
      <c r="H467" s="128">
        <f t="shared" si="13"/>
        <v>0</v>
      </c>
    </row>
    <row r="468" spans="1:8" x14ac:dyDescent="0.25">
      <c r="A468" s="84" t="s">
        <v>243</v>
      </c>
      <c r="B468" s="124">
        <v>25</v>
      </c>
      <c r="C468" s="125">
        <f>SUMIFS(CAPEX!$AA$4:$AA$1281,CAPEX!$G$4:$G$1281,'0-25year'!$A468,CAPEX!$I$4:$I$1281,'0-25year'!C$1,CAPEX!$V$4:$V$1281,'0-25year'!B468)</f>
        <v>0</v>
      </c>
      <c r="D468" s="125">
        <f>SUMIFS(CAPEX!$AA$4:$AA$1281,CAPEX!$G$4:$G$1281,'0-25year'!$A468,CAPEX!$I$4:$I$1281,'0-25year'!D$1,CAPEX!$V$4:$V$1281,'0-25year'!B468)</f>
        <v>0</v>
      </c>
      <c r="E468" s="125">
        <f>SUMIFS(CAPEX!$AA$4:$AA$1281,CAPEX!$G$4:$G$1281,'0-25year'!$A468,CAPEX!$I$4:$I$1281,'0-25year'!E$1,CAPEX!$V$4:$V$1281,'0-25year'!B468)</f>
        <v>0</v>
      </c>
      <c r="F468" s="125">
        <f>SUMIFS(CAPEX!$AA$4:$AA$1281,CAPEX!$G$4:$G$1281,'0-25year'!$A468,CAPEX!$I$4:$I$1281,'0-25year'!F$1,CAPEX!$V$4:$V$1281,'0-25year'!B468)</f>
        <v>0</v>
      </c>
      <c r="G468" s="125">
        <f>SUMIFS(CAPEX!$AA$4:$AA$1281,CAPEX!$G$4:$G$1281,'0-25year'!$A468,CAPEX!$I$4:$I$1281,'0-25year'!G$1,CAPEX!$V$4:$V$1281,'0-25year'!B468)</f>
        <v>0</v>
      </c>
      <c r="H468" s="128">
        <f t="shared" si="13"/>
        <v>0</v>
      </c>
    </row>
    <row r="469" spans="1:8" ht="15.75" thickBot="1" x14ac:dyDescent="0.3">
      <c r="A469" s="127" t="s">
        <v>246</v>
      </c>
      <c r="B469" s="124">
        <v>25</v>
      </c>
      <c r="C469" s="125">
        <f>SUMIFS(CAPEX!$AA$4:$AA$1281,CAPEX!$G$4:$G$1281,'0-25year'!$A469,CAPEX!$I$4:$I$1281,'0-25year'!C$1,CAPEX!$V$4:$V$1281,'0-25year'!B469)</f>
        <v>0</v>
      </c>
      <c r="D469" s="125">
        <f>SUMIFS(CAPEX!$AA$4:$AA$1281,CAPEX!$G$4:$G$1281,'0-25year'!$A469,CAPEX!$I$4:$I$1281,'0-25year'!D$1,CAPEX!$V$4:$V$1281,'0-25year'!B469)</f>
        <v>0</v>
      </c>
      <c r="E469" s="125">
        <f>SUMIFS(CAPEX!$AA$4:$AA$1281,CAPEX!$G$4:$G$1281,'0-25year'!$A469,CAPEX!$I$4:$I$1281,'0-25year'!E$1,CAPEX!$V$4:$V$1281,'0-25year'!B469)</f>
        <v>0</v>
      </c>
      <c r="F469" s="125">
        <f>SUMIFS(CAPEX!$AA$4:$AA$1281,CAPEX!$G$4:$G$1281,'0-25year'!$A469,CAPEX!$I$4:$I$1281,'0-25year'!F$1,CAPEX!$V$4:$V$1281,'0-25year'!B469)</f>
        <v>0</v>
      </c>
      <c r="G469" s="125">
        <f>SUMIFS(CAPEX!$AA$4:$AA$1281,CAPEX!$G$4:$G$1281,'0-25year'!$A469,CAPEX!$I$4:$I$1281,'0-25year'!G$1,CAPEX!$V$4:$V$1281,'0-25year'!B469)</f>
        <v>0</v>
      </c>
      <c r="H469" s="128">
        <f t="shared" si="13"/>
        <v>0</v>
      </c>
    </row>
    <row r="470" spans="1:8" ht="15.75" thickBot="1" x14ac:dyDescent="0.3">
      <c r="A470" s="130"/>
      <c r="B470" s="156"/>
      <c r="C470" s="131">
        <f>SUM(C2:C469)</f>
        <v>14087450</v>
      </c>
      <c r="D470" s="131">
        <f t="shared" ref="D470:H470" si="14">SUM(D2:D469)</f>
        <v>14721800</v>
      </c>
      <c r="E470" s="131">
        <f t="shared" si="14"/>
        <v>12130820</v>
      </c>
      <c r="F470" s="131">
        <f t="shared" si="14"/>
        <v>3558590</v>
      </c>
      <c r="G470" s="131">
        <f t="shared" si="14"/>
        <v>7528880</v>
      </c>
      <c r="H470" s="131">
        <f t="shared" si="14"/>
        <v>52027540</v>
      </c>
    </row>
  </sheetData>
  <pageMargins left="0.7" right="0.7" top="0.75" bottom="0.75" header="0.3" footer="0.3"/>
  <pageSetup paperSize="9" scale="70"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C1444-B332-4222-A9B1-58C03B7AF183}">
  <sheetPr>
    <tabColor rgb="FF7030A0"/>
  </sheetPr>
  <dimension ref="A1:H39"/>
  <sheetViews>
    <sheetView zoomScale="70" zoomScaleNormal="70" workbookViewId="0">
      <pane xSplit="1" topLeftCell="B1" activePane="topRight" state="frozen"/>
      <selection pane="topRight" activeCell="B3" sqref="B3:G39"/>
    </sheetView>
  </sheetViews>
  <sheetFormatPr defaultColWidth="17.85546875" defaultRowHeight="15" x14ac:dyDescent="0.25"/>
  <cols>
    <col min="1" max="1" width="30.7109375" style="59" customWidth="1"/>
    <col min="2" max="2" width="7" style="59" customWidth="1"/>
    <col min="3" max="4" width="30.7109375" style="59" customWidth="1"/>
    <col min="5" max="5" width="30.7109375" style="55" customWidth="1"/>
    <col min="6" max="7" width="30.7109375" style="57" customWidth="1"/>
    <col min="8" max="8" width="16.7109375" style="57" bestFit="1" customWidth="1"/>
    <col min="9" max="12" width="14" style="57" bestFit="1" customWidth="1"/>
    <col min="13" max="13" width="18.85546875" style="57" bestFit="1" customWidth="1"/>
    <col min="14" max="14" width="14" style="57" bestFit="1" customWidth="1"/>
    <col min="15" max="17" width="12.28515625" style="57" bestFit="1" customWidth="1"/>
    <col min="18" max="18" width="14" style="57" bestFit="1" customWidth="1"/>
    <col min="19" max="21" width="12.28515625" style="57" bestFit="1" customWidth="1"/>
    <col min="22" max="23" width="14" style="57" bestFit="1" customWidth="1"/>
    <col min="24" max="27" width="12.28515625" style="57" bestFit="1" customWidth="1"/>
    <col min="28" max="29" width="14" style="57" bestFit="1" customWidth="1"/>
    <col min="30" max="30" width="12.28515625" style="57" bestFit="1" customWidth="1"/>
    <col min="31" max="31" width="14" style="57" bestFit="1" customWidth="1"/>
    <col min="32" max="32" width="12.28515625" style="57" bestFit="1" customWidth="1"/>
    <col min="33" max="33" width="14" style="57" bestFit="1" customWidth="1"/>
    <col min="34" max="40" width="12.28515625" style="57" bestFit="1" customWidth="1"/>
    <col min="41" max="41" width="14" style="57" bestFit="1" customWidth="1"/>
    <col min="42" max="50" width="12.28515625" style="57" bestFit="1" customWidth="1"/>
    <col min="51" max="51" width="14" style="57" bestFit="1" customWidth="1"/>
    <col min="52" max="16384" width="17.85546875" style="57"/>
  </cols>
  <sheetData>
    <row r="1" spans="1:8" x14ac:dyDescent="0.25">
      <c r="A1" s="152" t="s">
        <v>3</v>
      </c>
      <c r="B1" s="154"/>
      <c r="C1" s="151">
        <v>1</v>
      </c>
      <c r="D1" s="151"/>
      <c r="E1" s="151"/>
      <c r="F1" s="151"/>
      <c r="G1" s="151"/>
      <c r="H1" s="251" t="s">
        <v>137</v>
      </c>
    </row>
    <row r="2" spans="1:8" ht="15.75" thickBot="1" x14ac:dyDescent="0.3">
      <c r="A2" s="153"/>
      <c r="B2" s="155"/>
      <c r="C2" s="132" t="s">
        <v>140</v>
      </c>
      <c r="D2" s="132" t="s">
        <v>142</v>
      </c>
      <c r="E2" s="132" t="s">
        <v>138</v>
      </c>
      <c r="F2" s="132" t="s">
        <v>141</v>
      </c>
      <c r="G2" s="132" t="s">
        <v>440</v>
      </c>
      <c r="H2" s="252"/>
    </row>
    <row r="3" spans="1:8" x14ac:dyDescent="0.25">
      <c r="A3" s="124" t="s">
        <v>281</v>
      </c>
      <c r="B3" s="124">
        <v>1</v>
      </c>
      <c r="C3" s="125">
        <f>SUMIFS(CAPEX!$AA$4:$AA$1281,CAPEX!$G$4:$G$1281,'1-2year'!$A3,CAPEX!$I$4:$I$1281,'1-2year'!C$2,CAPEX!$V$4:$V$1281,'1-2year'!B3)</f>
        <v>0</v>
      </c>
      <c r="D3" s="125">
        <f>SUMIFS(CAPEX!$AA$4:$AA$1281,CAPEX!$G$4:$G$1281,'1-2year'!$A3,CAPEX!$I$4:$I$1281,'1-2year'!D$2,CAPEX!$V$4:$V$1281,'1-2year'!B3)</f>
        <v>0</v>
      </c>
      <c r="E3" s="125">
        <f>SUMIFS(CAPEX!$AA$4:$AA$1281,CAPEX!$G$4:$G$1281,'1-2year'!$A3,CAPEX!$I$4:$I$1281,'1-2year'!E$2,CAPEX!$V$4:$V$1281,'1-2year'!B3)</f>
        <v>0</v>
      </c>
      <c r="F3" s="125">
        <f>SUMIFS(CAPEX!$AA$4:$AA$1281,CAPEX!$G$4:$G$1281,'1-2year'!$A3,CAPEX!$I$4:$I$1281,'1-2year'!F$2,CAPEX!$V$4:$V$1281,'1-2year'!B3)</f>
        <v>0</v>
      </c>
      <c r="G3" s="125">
        <f>SUMIFS(CAPEX!$AA$4:$AA$1281,CAPEX!$G$4:$G$1281,'1-2year'!$A3,CAPEX!$I$4:$I$1281,'1-2year'!G$2,CAPEX!$V$4:$V$1281,'1-2year'!B3)</f>
        <v>0</v>
      </c>
      <c r="H3" s="128">
        <f t="shared" ref="H3:H20" si="0">SUM(C3:G3)</f>
        <v>0</v>
      </c>
    </row>
    <row r="4" spans="1:8" x14ac:dyDescent="0.25">
      <c r="A4" s="84" t="s">
        <v>488</v>
      </c>
      <c r="B4" s="124">
        <v>1</v>
      </c>
      <c r="C4" s="125">
        <f>SUMIFS(CAPEX!$AA$4:$AA$1281,CAPEX!$G$4:$G$1281,'1-2year'!$A4,CAPEX!$I$4:$I$1281,'1-2year'!C$2,CAPEX!$V$4:$V$1281,'1-2year'!B4)</f>
        <v>0</v>
      </c>
      <c r="D4" s="125">
        <f>SUMIFS(CAPEX!$AA$4:$AA$1281,CAPEX!$G$4:$G$1281,'1-2year'!$A4,CAPEX!$I$4:$I$1281,'1-2year'!D$2,CAPEX!$V$4:$V$1281,'1-2year'!B4)</f>
        <v>0</v>
      </c>
      <c r="E4" s="125">
        <f>SUMIFS(CAPEX!$AA$4:$AA$1281,CAPEX!$G$4:$G$1281,'1-2year'!$A4,CAPEX!$I$4:$I$1281,'1-2year'!E$2,CAPEX!$V$4:$V$1281,'1-2year'!B4)</f>
        <v>0</v>
      </c>
      <c r="F4" s="125">
        <f>SUMIFS(CAPEX!$AA$4:$AA$1281,CAPEX!$G$4:$G$1281,'1-2year'!$A4,CAPEX!$I$4:$I$1281,'1-2year'!F$2,CAPEX!$V$4:$V$1281,'1-2year'!B4)</f>
        <v>0</v>
      </c>
      <c r="G4" s="125">
        <f>SUMIFS(CAPEX!$AA$4:$AA$1281,CAPEX!$G$4:$G$1281,'1-2year'!$A4,CAPEX!$I$4:$I$1281,'1-2year'!G$2,CAPEX!$V$4:$V$1281,'1-2year'!B4)</f>
        <v>0</v>
      </c>
      <c r="H4" s="128">
        <f t="shared" si="0"/>
        <v>0</v>
      </c>
    </row>
    <row r="5" spans="1:8" x14ac:dyDescent="0.25">
      <c r="A5" s="84" t="s">
        <v>217</v>
      </c>
      <c r="B5" s="124">
        <v>1</v>
      </c>
      <c r="C5" s="125">
        <f>SUMIFS(CAPEX!$AA$4:$AA$1281,CAPEX!$G$4:$G$1281,'1-2year'!$A5,CAPEX!$I$4:$I$1281,'1-2year'!C$2,CAPEX!$V$4:$V$1281,'1-2year'!B5)</f>
        <v>0</v>
      </c>
      <c r="D5" s="125">
        <f>SUMIFS(CAPEX!$AA$4:$AA$1281,CAPEX!$G$4:$G$1281,'1-2year'!$A5,CAPEX!$I$4:$I$1281,'1-2year'!D$2,CAPEX!$V$4:$V$1281,'1-2year'!B5)</f>
        <v>0</v>
      </c>
      <c r="E5" s="125">
        <f>SUMIFS(CAPEX!$AA$4:$AA$1281,CAPEX!$G$4:$G$1281,'1-2year'!$A5,CAPEX!$I$4:$I$1281,'1-2year'!E$2,CAPEX!$V$4:$V$1281,'1-2year'!B5)</f>
        <v>0</v>
      </c>
      <c r="F5" s="125">
        <f>SUMIFS(CAPEX!$AA$4:$AA$1281,CAPEX!$G$4:$G$1281,'1-2year'!$A5,CAPEX!$I$4:$I$1281,'1-2year'!F$2,CAPEX!$V$4:$V$1281,'1-2year'!B5)</f>
        <v>0</v>
      </c>
      <c r="G5" s="125">
        <f>SUMIFS(CAPEX!$AA$4:$AA$1281,CAPEX!$G$4:$G$1281,'1-2year'!$A5,CAPEX!$I$4:$I$1281,'1-2year'!G$2,CAPEX!$V$4:$V$1281,'1-2year'!B5)</f>
        <v>0</v>
      </c>
      <c r="H5" s="128">
        <f t="shared" si="0"/>
        <v>0</v>
      </c>
    </row>
    <row r="6" spans="1:8" x14ac:dyDescent="0.25">
      <c r="A6" s="84" t="s">
        <v>469</v>
      </c>
      <c r="B6" s="124">
        <v>1</v>
      </c>
      <c r="C6" s="125">
        <f>SUMIFS(CAPEX!$AA$4:$AA$1281,CAPEX!$G$4:$G$1281,'1-2year'!$A6,CAPEX!$I$4:$I$1281,'1-2year'!C$2,CAPEX!$V$4:$V$1281,'1-2year'!B6)</f>
        <v>0</v>
      </c>
      <c r="D6" s="125">
        <f>SUMIFS(CAPEX!$AA$4:$AA$1281,CAPEX!$G$4:$G$1281,'1-2year'!$A6,CAPEX!$I$4:$I$1281,'1-2year'!D$2,CAPEX!$V$4:$V$1281,'1-2year'!B6)</f>
        <v>0</v>
      </c>
      <c r="E6" s="125">
        <f>SUMIFS(CAPEX!$AA$4:$AA$1281,CAPEX!$G$4:$G$1281,'1-2year'!$A6,CAPEX!$I$4:$I$1281,'1-2year'!E$2,CAPEX!$V$4:$V$1281,'1-2year'!B6)</f>
        <v>0</v>
      </c>
      <c r="F6" s="125">
        <f>SUMIFS(CAPEX!$AA$4:$AA$1281,CAPEX!$G$4:$G$1281,'1-2year'!$A6,CAPEX!$I$4:$I$1281,'1-2year'!F$2,CAPEX!$V$4:$V$1281,'1-2year'!B6)</f>
        <v>0</v>
      </c>
      <c r="G6" s="125">
        <f>SUMIFS(CAPEX!$AA$4:$AA$1281,CAPEX!$G$4:$G$1281,'1-2year'!$A6,CAPEX!$I$4:$I$1281,'1-2year'!G$2,CAPEX!$V$4:$V$1281,'1-2year'!B6)</f>
        <v>0</v>
      </c>
      <c r="H6" s="128">
        <f t="shared" si="0"/>
        <v>0</v>
      </c>
    </row>
    <row r="7" spans="1:8" x14ac:dyDescent="0.25">
      <c r="A7" s="84" t="s">
        <v>265</v>
      </c>
      <c r="B7" s="124">
        <v>1</v>
      </c>
      <c r="C7" s="125">
        <f>SUMIFS(CAPEX!$AA$4:$AA$1281,CAPEX!$G$4:$G$1281,'1-2year'!$A7,CAPEX!$I$4:$I$1281,'1-2year'!C$2,CAPEX!$V$4:$V$1281,'1-2year'!B7)</f>
        <v>0</v>
      </c>
      <c r="D7" s="125">
        <f>SUMIFS(CAPEX!$AA$4:$AA$1281,CAPEX!$G$4:$G$1281,'1-2year'!$A7,CAPEX!$I$4:$I$1281,'1-2year'!D$2,CAPEX!$V$4:$V$1281,'1-2year'!B7)</f>
        <v>0</v>
      </c>
      <c r="E7" s="125">
        <f>SUMIFS(CAPEX!$AA$4:$AA$1281,CAPEX!$G$4:$G$1281,'1-2year'!$A7,CAPEX!$I$4:$I$1281,'1-2year'!E$2,CAPEX!$V$4:$V$1281,'1-2year'!B7)</f>
        <v>0</v>
      </c>
      <c r="F7" s="125">
        <f>SUMIFS(CAPEX!$AA$4:$AA$1281,CAPEX!$G$4:$G$1281,'1-2year'!$A7,CAPEX!$I$4:$I$1281,'1-2year'!F$2,CAPEX!$V$4:$V$1281,'1-2year'!B7)</f>
        <v>0</v>
      </c>
      <c r="G7" s="125">
        <f>SUMIFS(CAPEX!$AA$4:$AA$1281,CAPEX!$G$4:$G$1281,'1-2year'!$A7,CAPEX!$I$4:$I$1281,'1-2year'!G$2,CAPEX!$V$4:$V$1281,'1-2year'!B7)</f>
        <v>0</v>
      </c>
      <c r="H7" s="128">
        <f t="shared" si="0"/>
        <v>0</v>
      </c>
    </row>
    <row r="8" spans="1:8" x14ac:dyDescent="0.25">
      <c r="A8" s="84" t="s">
        <v>211</v>
      </c>
      <c r="B8" s="124">
        <v>1</v>
      </c>
      <c r="C8" s="125">
        <f>SUMIFS(CAPEX!$AA$4:$AA$1281,CAPEX!$G$4:$G$1281,'1-2year'!$A8,CAPEX!$I$4:$I$1281,'1-2year'!C$2,CAPEX!$V$4:$V$1281,'1-2year'!B8)</f>
        <v>0</v>
      </c>
      <c r="D8" s="125">
        <f>SUMIFS(CAPEX!$AA$4:$AA$1281,CAPEX!$G$4:$G$1281,'1-2year'!$A8,CAPEX!$I$4:$I$1281,'1-2year'!D$2,CAPEX!$V$4:$V$1281,'1-2year'!B8)</f>
        <v>0</v>
      </c>
      <c r="E8" s="125">
        <f>SUMIFS(CAPEX!$AA$4:$AA$1281,CAPEX!$G$4:$G$1281,'1-2year'!$A8,CAPEX!$I$4:$I$1281,'1-2year'!E$2,CAPEX!$V$4:$V$1281,'1-2year'!B8)</f>
        <v>0</v>
      </c>
      <c r="F8" s="125">
        <f>SUMIFS(CAPEX!$AA$4:$AA$1281,CAPEX!$G$4:$G$1281,'1-2year'!$A8,CAPEX!$I$4:$I$1281,'1-2year'!F$2,CAPEX!$V$4:$V$1281,'1-2year'!B8)</f>
        <v>0</v>
      </c>
      <c r="G8" s="125">
        <f>SUMIFS(CAPEX!$AA$4:$AA$1281,CAPEX!$G$4:$G$1281,'1-2year'!$A8,CAPEX!$I$4:$I$1281,'1-2year'!G$2,CAPEX!$V$4:$V$1281,'1-2year'!B8)</f>
        <v>0</v>
      </c>
      <c r="H8" s="128">
        <f t="shared" si="0"/>
        <v>0</v>
      </c>
    </row>
    <row r="9" spans="1:8" x14ac:dyDescent="0.25">
      <c r="A9" s="84" t="s">
        <v>195</v>
      </c>
      <c r="B9" s="124">
        <v>1</v>
      </c>
      <c r="C9" s="125">
        <f>SUMIFS(CAPEX!$AA$4:$AA$1281,CAPEX!$G$4:$G$1281,'1-2year'!$A9,CAPEX!$I$4:$I$1281,'1-2year'!C$2,CAPEX!$V$4:$V$1281,'1-2year'!B9)</f>
        <v>94590</v>
      </c>
      <c r="D9" s="125">
        <f>SUMIFS(CAPEX!$AA$4:$AA$1281,CAPEX!$G$4:$G$1281,'1-2year'!$A9,CAPEX!$I$4:$I$1281,'1-2year'!D$2,CAPEX!$V$4:$V$1281,'1-2year'!B9)</f>
        <v>49570</v>
      </c>
      <c r="E9" s="125">
        <f>SUMIFS(CAPEX!$AA$4:$AA$1281,CAPEX!$G$4:$G$1281,'1-2year'!$A9,CAPEX!$I$4:$I$1281,'1-2year'!E$2,CAPEX!$V$4:$V$1281,'1-2year'!B9)</f>
        <v>0</v>
      </c>
      <c r="F9" s="125">
        <f>SUMIFS(CAPEX!$AA$4:$AA$1281,CAPEX!$G$4:$G$1281,'1-2year'!$A9,CAPEX!$I$4:$I$1281,'1-2year'!F$2,CAPEX!$V$4:$V$1281,'1-2year'!B9)</f>
        <v>0</v>
      </c>
      <c r="G9" s="125">
        <f>SUMIFS(CAPEX!$AA$4:$AA$1281,CAPEX!$G$4:$G$1281,'1-2year'!$A9,CAPEX!$I$4:$I$1281,'1-2year'!G$2,CAPEX!$V$4:$V$1281,'1-2year'!B9)</f>
        <v>0</v>
      </c>
      <c r="H9" s="128">
        <f t="shared" si="0"/>
        <v>144160</v>
      </c>
    </row>
    <row r="10" spans="1:8" x14ac:dyDescent="0.25">
      <c r="A10" s="84" t="s">
        <v>313</v>
      </c>
      <c r="B10" s="124">
        <v>1</v>
      </c>
      <c r="C10" s="125">
        <f>SUMIFS(CAPEX!$AA$4:$AA$1281,CAPEX!$G$4:$G$1281,'1-2year'!$A10,CAPEX!$I$4:$I$1281,'1-2year'!C$2,CAPEX!$V$4:$V$1281,'1-2year'!B10)</f>
        <v>0</v>
      </c>
      <c r="D10" s="125">
        <f>SUMIFS(CAPEX!$AA$4:$AA$1281,CAPEX!$G$4:$G$1281,'1-2year'!$A10,CAPEX!$I$4:$I$1281,'1-2year'!D$2,CAPEX!$V$4:$V$1281,'1-2year'!B10)</f>
        <v>0</v>
      </c>
      <c r="E10" s="125">
        <f>SUMIFS(CAPEX!$AA$4:$AA$1281,CAPEX!$G$4:$G$1281,'1-2year'!$A10,CAPEX!$I$4:$I$1281,'1-2year'!E$2,CAPEX!$V$4:$V$1281,'1-2year'!B10)</f>
        <v>0</v>
      </c>
      <c r="F10" s="125">
        <f>SUMIFS(CAPEX!$AA$4:$AA$1281,CAPEX!$G$4:$G$1281,'1-2year'!$A10,CAPEX!$I$4:$I$1281,'1-2year'!F$2,CAPEX!$V$4:$V$1281,'1-2year'!B10)</f>
        <v>0</v>
      </c>
      <c r="G10" s="125">
        <f>SUMIFS(CAPEX!$AA$4:$AA$1281,CAPEX!$G$4:$G$1281,'1-2year'!$A10,CAPEX!$I$4:$I$1281,'1-2year'!G$2,CAPEX!$V$4:$V$1281,'1-2year'!B10)</f>
        <v>0</v>
      </c>
      <c r="H10" s="128">
        <f t="shared" si="0"/>
        <v>0</v>
      </c>
    </row>
    <row r="11" spans="1:8" x14ac:dyDescent="0.25">
      <c r="A11" s="84" t="s">
        <v>697</v>
      </c>
      <c r="B11" s="124">
        <v>1</v>
      </c>
      <c r="C11" s="125">
        <f>SUMIFS(CAPEX!$AA$4:$AA$1281,CAPEX!$G$4:$G$1281,'1-2year'!$A11,CAPEX!$I$4:$I$1281,'1-2year'!C$2,CAPEX!$V$4:$V$1281,'1-2year'!B11)</f>
        <v>0</v>
      </c>
      <c r="D11" s="125">
        <f>SUMIFS(CAPEX!$AA$4:$AA$1281,CAPEX!$G$4:$G$1281,'1-2year'!$A11,CAPEX!$I$4:$I$1281,'1-2year'!D$2,CAPEX!$V$4:$V$1281,'1-2year'!B11)</f>
        <v>0</v>
      </c>
      <c r="E11" s="125">
        <f>SUMIFS(CAPEX!$AA$4:$AA$1281,CAPEX!$G$4:$G$1281,'1-2year'!$A11,CAPEX!$I$4:$I$1281,'1-2year'!E$2,CAPEX!$V$4:$V$1281,'1-2year'!B11)</f>
        <v>0</v>
      </c>
      <c r="F11" s="125">
        <f>SUMIFS(CAPEX!$AA$4:$AA$1281,CAPEX!$G$4:$G$1281,'1-2year'!$A11,CAPEX!$I$4:$I$1281,'1-2year'!F$2,CAPEX!$V$4:$V$1281,'1-2year'!B11)</f>
        <v>0</v>
      </c>
      <c r="G11" s="125">
        <f>SUMIFS(CAPEX!$AA$4:$AA$1281,CAPEX!$G$4:$G$1281,'1-2year'!$A11,CAPEX!$I$4:$I$1281,'1-2year'!G$2,CAPEX!$V$4:$V$1281,'1-2year'!B11)</f>
        <v>0</v>
      </c>
      <c r="H11" s="128">
        <f t="shared" si="0"/>
        <v>0</v>
      </c>
    </row>
    <row r="12" spans="1:8" x14ac:dyDescent="0.25">
      <c r="A12" s="84" t="s">
        <v>228</v>
      </c>
      <c r="B12" s="124">
        <v>1</v>
      </c>
      <c r="C12" s="125">
        <f>SUMIFS(CAPEX!$AA$4:$AA$1281,CAPEX!$G$4:$G$1281,'1-2year'!$A12,CAPEX!$I$4:$I$1281,'1-2year'!C$2,CAPEX!$V$4:$V$1281,'1-2year'!B12)</f>
        <v>0</v>
      </c>
      <c r="D12" s="125">
        <f>SUMIFS(CAPEX!$AA$4:$AA$1281,CAPEX!$G$4:$G$1281,'1-2year'!$A12,CAPEX!$I$4:$I$1281,'1-2year'!D$2,CAPEX!$V$4:$V$1281,'1-2year'!B12)</f>
        <v>0</v>
      </c>
      <c r="E12" s="125">
        <f>SUMIFS(CAPEX!$AA$4:$AA$1281,CAPEX!$G$4:$G$1281,'1-2year'!$A12,CAPEX!$I$4:$I$1281,'1-2year'!E$2,CAPEX!$V$4:$V$1281,'1-2year'!B12)</f>
        <v>0</v>
      </c>
      <c r="F12" s="125">
        <f>SUMIFS(CAPEX!$AA$4:$AA$1281,CAPEX!$G$4:$G$1281,'1-2year'!$A12,CAPEX!$I$4:$I$1281,'1-2year'!F$2,CAPEX!$V$4:$V$1281,'1-2year'!B12)</f>
        <v>0</v>
      </c>
      <c r="G12" s="125">
        <f>SUMIFS(CAPEX!$AA$4:$AA$1281,CAPEX!$G$4:$G$1281,'1-2year'!$A12,CAPEX!$I$4:$I$1281,'1-2year'!G$2,CAPEX!$V$4:$V$1281,'1-2year'!B12)</f>
        <v>0</v>
      </c>
      <c r="H12" s="128">
        <f t="shared" si="0"/>
        <v>0</v>
      </c>
    </row>
    <row r="13" spans="1:8" x14ac:dyDescent="0.25">
      <c r="A13" s="84" t="s">
        <v>226</v>
      </c>
      <c r="B13" s="124">
        <v>1</v>
      </c>
      <c r="C13" s="125">
        <f>SUMIFS(CAPEX!$AA$4:$AA$1281,CAPEX!$G$4:$G$1281,'1-2year'!$A13,CAPEX!$I$4:$I$1281,'1-2year'!C$2,CAPEX!$V$4:$V$1281,'1-2year'!B13)</f>
        <v>0</v>
      </c>
      <c r="D13" s="125">
        <f>SUMIFS(CAPEX!$AA$4:$AA$1281,CAPEX!$G$4:$G$1281,'1-2year'!$A13,CAPEX!$I$4:$I$1281,'1-2year'!D$2,CAPEX!$V$4:$V$1281,'1-2year'!B13)</f>
        <v>0</v>
      </c>
      <c r="E13" s="125">
        <f>SUMIFS(CAPEX!$AA$4:$AA$1281,CAPEX!$G$4:$G$1281,'1-2year'!$A13,CAPEX!$I$4:$I$1281,'1-2year'!E$2,CAPEX!$V$4:$V$1281,'1-2year'!B13)</f>
        <v>0</v>
      </c>
      <c r="F13" s="125">
        <f>SUMIFS(CAPEX!$AA$4:$AA$1281,CAPEX!$G$4:$G$1281,'1-2year'!$A13,CAPEX!$I$4:$I$1281,'1-2year'!F$2,CAPEX!$V$4:$V$1281,'1-2year'!B13)</f>
        <v>0</v>
      </c>
      <c r="G13" s="125">
        <f>SUMIFS(CAPEX!$AA$4:$AA$1281,CAPEX!$G$4:$G$1281,'1-2year'!$A13,CAPEX!$I$4:$I$1281,'1-2year'!G$2,CAPEX!$V$4:$V$1281,'1-2year'!B13)</f>
        <v>0</v>
      </c>
      <c r="H13" s="128">
        <f t="shared" si="0"/>
        <v>0</v>
      </c>
    </row>
    <row r="14" spans="1:8" x14ac:dyDescent="0.25">
      <c r="A14" s="84" t="s">
        <v>256</v>
      </c>
      <c r="B14" s="124">
        <v>1</v>
      </c>
      <c r="C14" s="125">
        <f>SUMIFS(CAPEX!$AA$4:$AA$1281,CAPEX!$G$4:$G$1281,'1-2year'!$A14,CAPEX!$I$4:$I$1281,'1-2year'!C$2,CAPEX!$V$4:$V$1281,'1-2year'!B14)</f>
        <v>0</v>
      </c>
      <c r="D14" s="125">
        <f>SUMIFS(CAPEX!$AA$4:$AA$1281,CAPEX!$G$4:$G$1281,'1-2year'!$A14,CAPEX!$I$4:$I$1281,'1-2year'!D$2,CAPEX!$V$4:$V$1281,'1-2year'!B14)</f>
        <v>0</v>
      </c>
      <c r="E14" s="125">
        <f>SUMIFS(CAPEX!$AA$4:$AA$1281,CAPEX!$G$4:$G$1281,'1-2year'!$A14,CAPEX!$I$4:$I$1281,'1-2year'!E$2,CAPEX!$V$4:$V$1281,'1-2year'!B14)</f>
        <v>0</v>
      </c>
      <c r="F14" s="125">
        <f>SUMIFS(CAPEX!$AA$4:$AA$1281,CAPEX!$G$4:$G$1281,'1-2year'!$A14,CAPEX!$I$4:$I$1281,'1-2year'!F$2,CAPEX!$V$4:$V$1281,'1-2year'!B14)</f>
        <v>0</v>
      </c>
      <c r="G14" s="125">
        <f>SUMIFS(CAPEX!$AA$4:$AA$1281,CAPEX!$G$4:$G$1281,'1-2year'!$A14,CAPEX!$I$4:$I$1281,'1-2year'!G$2,CAPEX!$V$4:$V$1281,'1-2year'!B14)</f>
        <v>0</v>
      </c>
      <c r="H14" s="128">
        <f t="shared" si="0"/>
        <v>0</v>
      </c>
    </row>
    <row r="15" spans="1:8" x14ac:dyDescent="0.25">
      <c r="A15" s="84" t="s">
        <v>578</v>
      </c>
      <c r="B15" s="124">
        <v>1</v>
      </c>
      <c r="C15" s="125">
        <f>SUMIFS(CAPEX!$AA$4:$AA$1281,CAPEX!$G$4:$G$1281,'1-2year'!$A15,CAPEX!$I$4:$I$1281,'1-2year'!C$2,CAPEX!$V$4:$V$1281,'1-2year'!B15)</f>
        <v>0</v>
      </c>
      <c r="D15" s="125">
        <f>SUMIFS(CAPEX!$AA$4:$AA$1281,CAPEX!$G$4:$G$1281,'1-2year'!$A15,CAPEX!$I$4:$I$1281,'1-2year'!D$2,CAPEX!$V$4:$V$1281,'1-2year'!B15)</f>
        <v>0</v>
      </c>
      <c r="E15" s="125">
        <f>SUMIFS(CAPEX!$AA$4:$AA$1281,CAPEX!$G$4:$G$1281,'1-2year'!$A15,CAPEX!$I$4:$I$1281,'1-2year'!E$2,CAPEX!$V$4:$V$1281,'1-2year'!B15)</f>
        <v>0</v>
      </c>
      <c r="F15" s="125">
        <f>SUMIFS(CAPEX!$AA$4:$AA$1281,CAPEX!$G$4:$G$1281,'1-2year'!$A15,CAPEX!$I$4:$I$1281,'1-2year'!F$2,CAPEX!$V$4:$V$1281,'1-2year'!B15)</f>
        <v>0</v>
      </c>
      <c r="G15" s="125">
        <f>SUMIFS(CAPEX!$AA$4:$AA$1281,CAPEX!$G$4:$G$1281,'1-2year'!$A15,CAPEX!$I$4:$I$1281,'1-2year'!G$2,CAPEX!$V$4:$V$1281,'1-2year'!B15)</f>
        <v>0</v>
      </c>
      <c r="H15" s="128">
        <f t="shared" si="0"/>
        <v>0</v>
      </c>
    </row>
    <row r="16" spans="1:8" x14ac:dyDescent="0.25">
      <c r="A16" s="84" t="s">
        <v>403</v>
      </c>
      <c r="B16" s="124">
        <v>1</v>
      </c>
      <c r="C16" s="125">
        <f>SUMIFS(CAPEX!$AA$4:$AA$1281,CAPEX!$G$4:$G$1281,'1-2year'!$A16,CAPEX!$I$4:$I$1281,'1-2year'!C$2,CAPEX!$V$4:$V$1281,'1-2year'!B16)</f>
        <v>0</v>
      </c>
      <c r="D16" s="125">
        <f>SUMIFS(CAPEX!$AA$4:$AA$1281,CAPEX!$G$4:$G$1281,'1-2year'!$A16,CAPEX!$I$4:$I$1281,'1-2year'!D$2,CAPEX!$V$4:$V$1281,'1-2year'!B16)</f>
        <v>0</v>
      </c>
      <c r="E16" s="125">
        <f>SUMIFS(CAPEX!$AA$4:$AA$1281,CAPEX!$G$4:$G$1281,'1-2year'!$A16,CAPEX!$I$4:$I$1281,'1-2year'!E$2,CAPEX!$V$4:$V$1281,'1-2year'!B16)</f>
        <v>0</v>
      </c>
      <c r="F16" s="125">
        <f>SUMIFS(CAPEX!$AA$4:$AA$1281,CAPEX!$G$4:$G$1281,'1-2year'!$A16,CAPEX!$I$4:$I$1281,'1-2year'!F$2,CAPEX!$V$4:$V$1281,'1-2year'!B16)</f>
        <v>0</v>
      </c>
      <c r="G16" s="125">
        <f>SUMIFS(CAPEX!$AA$4:$AA$1281,CAPEX!$G$4:$G$1281,'1-2year'!$A16,CAPEX!$I$4:$I$1281,'1-2year'!G$2,CAPEX!$V$4:$V$1281,'1-2year'!B16)</f>
        <v>0</v>
      </c>
      <c r="H16" s="128">
        <f t="shared" si="0"/>
        <v>0</v>
      </c>
    </row>
    <row r="17" spans="1:8" x14ac:dyDescent="0.25">
      <c r="A17" s="84" t="s">
        <v>364</v>
      </c>
      <c r="B17" s="124">
        <v>1</v>
      </c>
      <c r="C17" s="125">
        <f>SUMIFS(CAPEX!$AA$4:$AA$1281,CAPEX!$G$4:$G$1281,'1-2year'!$A17,CAPEX!$I$4:$I$1281,'1-2year'!C$2,CAPEX!$V$4:$V$1281,'1-2year'!B17)</f>
        <v>0</v>
      </c>
      <c r="D17" s="125">
        <f>SUMIFS(CAPEX!$AA$4:$AA$1281,CAPEX!$G$4:$G$1281,'1-2year'!$A17,CAPEX!$I$4:$I$1281,'1-2year'!D$2,CAPEX!$V$4:$V$1281,'1-2year'!B17)</f>
        <v>0</v>
      </c>
      <c r="E17" s="125">
        <f>SUMIFS(CAPEX!$AA$4:$AA$1281,CAPEX!$G$4:$G$1281,'1-2year'!$A17,CAPEX!$I$4:$I$1281,'1-2year'!E$2,CAPEX!$V$4:$V$1281,'1-2year'!B17)</f>
        <v>0</v>
      </c>
      <c r="F17" s="125">
        <f>SUMIFS(CAPEX!$AA$4:$AA$1281,CAPEX!$G$4:$G$1281,'1-2year'!$A17,CAPEX!$I$4:$I$1281,'1-2year'!F$2,CAPEX!$V$4:$V$1281,'1-2year'!B17)</f>
        <v>0</v>
      </c>
      <c r="G17" s="125">
        <f>SUMIFS(CAPEX!$AA$4:$AA$1281,CAPEX!$G$4:$G$1281,'1-2year'!$A17,CAPEX!$I$4:$I$1281,'1-2year'!G$2,CAPEX!$V$4:$V$1281,'1-2year'!B17)</f>
        <v>0</v>
      </c>
      <c r="H17" s="128">
        <f t="shared" si="0"/>
        <v>0</v>
      </c>
    </row>
    <row r="18" spans="1:8" x14ac:dyDescent="0.25">
      <c r="A18" s="84" t="s">
        <v>239</v>
      </c>
      <c r="B18" s="124">
        <v>1</v>
      </c>
      <c r="C18" s="125">
        <f>SUMIFS(CAPEX!$AA$4:$AA$1281,CAPEX!$G$4:$G$1281,'1-2year'!$A18,CAPEX!$I$4:$I$1281,'1-2year'!C$2,CAPEX!$V$4:$V$1281,'1-2year'!B18)</f>
        <v>0</v>
      </c>
      <c r="D18" s="125">
        <f>SUMIFS(CAPEX!$AA$4:$AA$1281,CAPEX!$G$4:$G$1281,'1-2year'!$A18,CAPEX!$I$4:$I$1281,'1-2year'!D$2,CAPEX!$V$4:$V$1281,'1-2year'!B18)</f>
        <v>0</v>
      </c>
      <c r="E18" s="125">
        <f>SUMIFS(CAPEX!$AA$4:$AA$1281,CAPEX!$G$4:$G$1281,'1-2year'!$A18,CAPEX!$I$4:$I$1281,'1-2year'!E$2,CAPEX!$V$4:$V$1281,'1-2year'!B18)</f>
        <v>0</v>
      </c>
      <c r="F18" s="125">
        <f>SUMIFS(CAPEX!$AA$4:$AA$1281,CAPEX!$G$4:$G$1281,'1-2year'!$A18,CAPEX!$I$4:$I$1281,'1-2year'!F$2,CAPEX!$V$4:$V$1281,'1-2year'!B18)</f>
        <v>0</v>
      </c>
      <c r="G18" s="125">
        <f>SUMIFS(CAPEX!$AA$4:$AA$1281,CAPEX!$G$4:$G$1281,'1-2year'!$A18,CAPEX!$I$4:$I$1281,'1-2year'!G$2,CAPEX!$V$4:$V$1281,'1-2year'!B18)</f>
        <v>0</v>
      </c>
      <c r="H18" s="128">
        <f t="shared" si="0"/>
        <v>0</v>
      </c>
    </row>
    <row r="19" spans="1:8" x14ac:dyDescent="0.25">
      <c r="A19" s="84" t="s">
        <v>243</v>
      </c>
      <c r="B19" s="124">
        <v>1</v>
      </c>
      <c r="C19" s="125">
        <f>SUMIFS(CAPEX!$AA$4:$AA$1281,CAPEX!$G$4:$G$1281,'1-2year'!$A19,CAPEX!$I$4:$I$1281,'1-2year'!C$2,CAPEX!$V$4:$V$1281,'1-2year'!B19)</f>
        <v>0</v>
      </c>
      <c r="D19" s="125">
        <f>SUMIFS(CAPEX!$AA$4:$AA$1281,CAPEX!$G$4:$G$1281,'1-2year'!$A19,CAPEX!$I$4:$I$1281,'1-2year'!D$2,CAPEX!$V$4:$V$1281,'1-2year'!B19)</f>
        <v>0</v>
      </c>
      <c r="E19" s="125">
        <f>SUMIFS(CAPEX!$AA$4:$AA$1281,CAPEX!$G$4:$G$1281,'1-2year'!$A19,CAPEX!$I$4:$I$1281,'1-2year'!E$2,CAPEX!$V$4:$V$1281,'1-2year'!B19)</f>
        <v>0</v>
      </c>
      <c r="F19" s="125">
        <f>SUMIFS(CAPEX!$AA$4:$AA$1281,CAPEX!$G$4:$G$1281,'1-2year'!$A19,CAPEX!$I$4:$I$1281,'1-2year'!F$2,CAPEX!$V$4:$V$1281,'1-2year'!B19)</f>
        <v>0</v>
      </c>
      <c r="G19" s="125">
        <f>SUMIFS(CAPEX!$AA$4:$AA$1281,CAPEX!$G$4:$G$1281,'1-2year'!$A19,CAPEX!$I$4:$I$1281,'1-2year'!G$2,CAPEX!$V$4:$V$1281,'1-2year'!B19)</f>
        <v>0</v>
      </c>
      <c r="H19" s="128">
        <f t="shared" si="0"/>
        <v>0</v>
      </c>
    </row>
    <row r="20" spans="1:8" x14ac:dyDescent="0.25">
      <c r="A20" s="127" t="s">
        <v>246</v>
      </c>
      <c r="B20" s="124">
        <v>1</v>
      </c>
      <c r="C20" s="125">
        <f>SUMIFS(CAPEX!$AA$4:$AA$1281,CAPEX!$G$4:$G$1281,'1-2year'!$A20,CAPEX!$I$4:$I$1281,'1-2year'!C$2,CAPEX!$V$4:$V$1281,'1-2year'!B20)</f>
        <v>0</v>
      </c>
      <c r="D20" s="125">
        <f>SUMIFS(CAPEX!$AA$4:$AA$1281,CAPEX!$G$4:$G$1281,'1-2year'!$A20,CAPEX!$I$4:$I$1281,'1-2year'!D$2,CAPEX!$V$4:$V$1281,'1-2year'!B20)</f>
        <v>0</v>
      </c>
      <c r="E20" s="125">
        <f>SUMIFS(CAPEX!$AA$4:$AA$1281,CAPEX!$G$4:$G$1281,'1-2year'!$A20,CAPEX!$I$4:$I$1281,'1-2year'!E$2,CAPEX!$V$4:$V$1281,'1-2year'!B20)</f>
        <v>0</v>
      </c>
      <c r="F20" s="125">
        <f>SUMIFS(CAPEX!$AA$4:$AA$1281,CAPEX!$G$4:$G$1281,'1-2year'!$A20,CAPEX!$I$4:$I$1281,'1-2year'!F$2,CAPEX!$V$4:$V$1281,'1-2year'!B20)</f>
        <v>0</v>
      </c>
      <c r="G20" s="125">
        <f>SUMIFS(CAPEX!$AA$4:$AA$1281,CAPEX!$G$4:$G$1281,'1-2year'!$A20,CAPEX!$I$4:$I$1281,'1-2year'!G$2,CAPEX!$V$4:$V$1281,'1-2year'!B20)</f>
        <v>0</v>
      </c>
      <c r="H20" s="128">
        <f t="shared" si="0"/>
        <v>0</v>
      </c>
    </row>
    <row r="21" spans="1:8" x14ac:dyDescent="0.25">
      <c r="A21" s="124" t="s">
        <v>281</v>
      </c>
      <c r="B21" s="124">
        <v>2</v>
      </c>
      <c r="C21" s="125">
        <f>SUMIFS(CAPEX!$AA$4:$AA$1281,CAPEX!$G$4:$G$1281,'1-2year'!$A21,CAPEX!$I$4:$I$1281,'1-2year'!C$2,CAPEX!$V$4:$V$1281,'1-2year'!B21)</f>
        <v>0</v>
      </c>
      <c r="D21" s="125">
        <f>SUMIFS(CAPEX!$AA$4:$AA$1281,CAPEX!$G$4:$G$1281,'1-2year'!$A21,CAPEX!$I$4:$I$1281,'1-2year'!D$2,CAPEX!$V$4:$V$1281,'1-2year'!B21)</f>
        <v>0</v>
      </c>
      <c r="E21" s="125">
        <f>SUMIFS(CAPEX!$AA$4:$AA$1281,CAPEX!$G$4:$G$1281,'1-2year'!$A21,CAPEX!$I$4:$I$1281,'1-2year'!E$2,CAPEX!$V$4:$V$1281,'1-2year'!B21)</f>
        <v>0</v>
      </c>
      <c r="F21" s="125">
        <f>SUMIFS(CAPEX!$AA$4:$AA$1281,CAPEX!$G$4:$G$1281,'1-2year'!$A21,CAPEX!$I$4:$I$1281,'1-2year'!F$2,CAPEX!$V$4:$V$1281,'1-2year'!B21)</f>
        <v>0</v>
      </c>
      <c r="G21" s="125">
        <f>SUMIFS(CAPEX!$AA$4:$AA$1281,CAPEX!$G$4:$G$1281,'1-2year'!$A21,CAPEX!$I$4:$I$1281,'1-2year'!G$2,CAPEX!$V$4:$V$1281,'1-2year'!B21)</f>
        <v>0</v>
      </c>
      <c r="H21" s="128">
        <f t="shared" ref="H21:H38" si="1">SUM(C21:G21)</f>
        <v>0</v>
      </c>
    </row>
    <row r="22" spans="1:8" x14ac:dyDescent="0.25">
      <c r="A22" s="84" t="s">
        <v>488</v>
      </c>
      <c r="B22" s="124">
        <v>2</v>
      </c>
      <c r="C22" s="125">
        <f>SUMIFS(CAPEX!$AA$4:$AA$1281,CAPEX!$G$4:$G$1281,'1-2year'!$A22,CAPEX!$I$4:$I$1281,'1-2year'!C$2,CAPEX!$V$4:$V$1281,'1-2year'!B22)</f>
        <v>0</v>
      </c>
      <c r="D22" s="125">
        <f>SUMIFS(CAPEX!$AA$4:$AA$1281,CAPEX!$G$4:$G$1281,'1-2year'!$A22,CAPEX!$I$4:$I$1281,'1-2year'!D$2,CAPEX!$V$4:$V$1281,'1-2year'!B22)</f>
        <v>0</v>
      </c>
      <c r="E22" s="125">
        <f>SUMIFS(CAPEX!$AA$4:$AA$1281,CAPEX!$G$4:$G$1281,'1-2year'!$A22,CAPEX!$I$4:$I$1281,'1-2year'!E$2,CAPEX!$V$4:$V$1281,'1-2year'!B22)</f>
        <v>0</v>
      </c>
      <c r="F22" s="125">
        <f>SUMIFS(CAPEX!$AA$4:$AA$1281,CAPEX!$G$4:$G$1281,'1-2year'!$A22,CAPEX!$I$4:$I$1281,'1-2year'!F$2,CAPEX!$V$4:$V$1281,'1-2year'!B22)</f>
        <v>0</v>
      </c>
      <c r="G22" s="125">
        <f>SUMIFS(CAPEX!$AA$4:$AA$1281,CAPEX!$G$4:$G$1281,'1-2year'!$A22,CAPEX!$I$4:$I$1281,'1-2year'!G$2,CAPEX!$V$4:$V$1281,'1-2year'!B22)</f>
        <v>0</v>
      </c>
      <c r="H22" s="128">
        <f t="shared" si="1"/>
        <v>0</v>
      </c>
    </row>
    <row r="23" spans="1:8" x14ac:dyDescent="0.25">
      <c r="A23" s="84" t="s">
        <v>217</v>
      </c>
      <c r="B23" s="124">
        <v>2</v>
      </c>
      <c r="C23" s="125">
        <f>SUMIFS(CAPEX!$AA$4:$AA$1281,CAPEX!$G$4:$G$1281,'1-2year'!$A23,CAPEX!$I$4:$I$1281,'1-2year'!C$2,CAPEX!$V$4:$V$1281,'1-2year'!B23)</f>
        <v>0</v>
      </c>
      <c r="D23" s="125">
        <f>SUMIFS(CAPEX!$AA$4:$AA$1281,CAPEX!$G$4:$G$1281,'1-2year'!$A23,CAPEX!$I$4:$I$1281,'1-2year'!D$2,CAPEX!$V$4:$V$1281,'1-2year'!B23)</f>
        <v>0</v>
      </c>
      <c r="E23" s="125">
        <f>SUMIFS(CAPEX!$AA$4:$AA$1281,CAPEX!$G$4:$G$1281,'1-2year'!$A23,CAPEX!$I$4:$I$1281,'1-2year'!E$2,CAPEX!$V$4:$V$1281,'1-2year'!B23)</f>
        <v>0</v>
      </c>
      <c r="F23" s="125">
        <f>SUMIFS(CAPEX!$AA$4:$AA$1281,CAPEX!$G$4:$G$1281,'1-2year'!$A23,CAPEX!$I$4:$I$1281,'1-2year'!F$2,CAPEX!$V$4:$V$1281,'1-2year'!B23)</f>
        <v>0</v>
      </c>
      <c r="G23" s="125">
        <f>SUMIFS(CAPEX!$AA$4:$AA$1281,CAPEX!$G$4:$G$1281,'1-2year'!$A23,CAPEX!$I$4:$I$1281,'1-2year'!G$2,CAPEX!$V$4:$V$1281,'1-2year'!B23)</f>
        <v>0</v>
      </c>
      <c r="H23" s="128">
        <f t="shared" si="1"/>
        <v>0</v>
      </c>
    </row>
    <row r="24" spans="1:8" x14ac:dyDescent="0.25">
      <c r="A24" s="84" t="s">
        <v>469</v>
      </c>
      <c r="B24" s="124">
        <v>2</v>
      </c>
      <c r="C24" s="125">
        <f>SUMIFS(CAPEX!$AA$4:$AA$1281,CAPEX!$G$4:$G$1281,'1-2year'!$A24,CAPEX!$I$4:$I$1281,'1-2year'!C$2,CAPEX!$V$4:$V$1281,'1-2year'!B24)</f>
        <v>0</v>
      </c>
      <c r="D24" s="125">
        <f>SUMIFS(CAPEX!$AA$4:$AA$1281,CAPEX!$G$4:$G$1281,'1-2year'!$A24,CAPEX!$I$4:$I$1281,'1-2year'!D$2,CAPEX!$V$4:$V$1281,'1-2year'!B24)</f>
        <v>0</v>
      </c>
      <c r="E24" s="125">
        <f>SUMIFS(CAPEX!$AA$4:$AA$1281,CAPEX!$G$4:$G$1281,'1-2year'!$A24,CAPEX!$I$4:$I$1281,'1-2year'!E$2,CAPEX!$V$4:$V$1281,'1-2year'!B24)</f>
        <v>0</v>
      </c>
      <c r="F24" s="125">
        <f>SUMIFS(CAPEX!$AA$4:$AA$1281,CAPEX!$G$4:$G$1281,'1-2year'!$A24,CAPEX!$I$4:$I$1281,'1-2year'!F$2,CAPEX!$V$4:$V$1281,'1-2year'!B24)</f>
        <v>0</v>
      </c>
      <c r="G24" s="125">
        <f>SUMIFS(CAPEX!$AA$4:$AA$1281,CAPEX!$G$4:$G$1281,'1-2year'!$A24,CAPEX!$I$4:$I$1281,'1-2year'!G$2,CAPEX!$V$4:$V$1281,'1-2year'!B24)</f>
        <v>0</v>
      </c>
      <c r="H24" s="128">
        <f t="shared" si="1"/>
        <v>0</v>
      </c>
    </row>
    <row r="25" spans="1:8" x14ac:dyDescent="0.25">
      <c r="A25" s="84" t="s">
        <v>265</v>
      </c>
      <c r="B25" s="124">
        <v>2</v>
      </c>
      <c r="C25" s="125">
        <f>SUMIFS(CAPEX!$AA$4:$AA$1281,CAPEX!$G$4:$G$1281,'1-2year'!$A25,CAPEX!$I$4:$I$1281,'1-2year'!C$2,CAPEX!$V$4:$V$1281,'1-2year'!B25)</f>
        <v>0</v>
      </c>
      <c r="D25" s="125">
        <f>SUMIFS(CAPEX!$AA$4:$AA$1281,CAPEX!$G$4:$G$1281,'1-2year'!$A25,CAPEX!$I$4:$I$1281,'1-2year'!D$2,CAPEX!$V$4:$V$1281,'1-2year'!B25)</f>
        <v>0</v>
      </c>
      <c r="E25" s="125">
        <f>SUMIFS(CAPEX!$AA$4:$AA$1281,CAPEX!$G$4:$G$1281,'1-2year'!$A25,CAPEX!$I$4:$I$1281,'1-2year'!E$2,CAPEX!$V$4:$V$1281,'1-2year'!B25)</f>
        <v>0</v>
      </c>
      <c r="F25" s="125">
        <f>SUMIFS(CAPEX!$AA$4:$AA$1281,CAPEX!$G$4:$G$1281,'1-2year'!$A25,CAPEX!$I$4:$I$1281,'1-2year'!F$2,CAPEX!$V$4:$V$1281,'1-2year'!B25)</f>
        <v>0</v>
      </c>
      <c r="G25" s="125">
        <f>SUMIFS(CAPEX!$AA$4:$AA$1281,CAPEX!$G$4:$G$1281,'1-2year'!$A25,CAPEX!$I$4:$I$1281,'1-2year'!G$2,CAPEX!$V$4:$V$1281,'1-2year'!B25)</f>
        <v>0</v>
      </c>
      <c r="H25" s="128">
        <f t="shared" si="1"/>
        <v>0</v>
      </c>
    </row>
    <row r="26" spans="1:8" x14ac:dyDescent="0.25">
      <c r="A26" s="84" t="s">
        <v>211</v>
      </c>
      <c r="B26" s="124">
        <v>2</v>
      </c>
      <c r="C26" s="125">
        <f>SUMIFS(CAPEX!$AA$4:$AA$1281,CAPEX!$G$4:$G$1281,'1-2year'!$A26,CAPEX!$I$4:$I$1281,'1-2year'!C$2,CAPEX!$V$4:$V$1281,'1-2year'!B26)</f>
        <v>156870</v>
      </c>
      <c r="D26" s="125">
        <f>SUMIFS(CAPEX!$AA$4:$AA$1281,CAPEX!$G$4:$G$1281,'1-2year'!$A26,CAPEX!$I$4:$I$1281,'1-2year'!D$2,CAPEX!$V$4:$V$1281,'1-2year'!B26)</f>
        <v>0</v>
      </c>
      <c r="E26" s="125">
        <f>SUMIFS(CAPEX!$AA$4:$AA$1281,CAPEX!$G$4:$G$1281,'1-2year'!$A26,CAPEX!$I$4:$I$1281,'1-2year'!E$2,CAPEX!$V$4:$V$1281,'1-2year'!B26)</f>
        <v>0</v>
      </c>
      <c r="F26" s="125">
        <f>SUMIFS(CAPEX!$AA$4:$AA$1281,CAPEX!$G$4:$G$1281,'1-2year'!$A26,CAPEX!$I$4:$I$1281,'1-2year'!F$2,CAPEX!$V$4:$V$1281,'1-2year'!B26)</f>
        <v>0</v>
      </c>
      <c r="G26" s="125">
        <f>SUMIFS(CAPEX!$AA$4:$AA$1281,CAPEX!$G$4:$G$1281,'1-2year'!$A26,CAPEX!$I$4:$I$1281,'1-2year'!G$2,CAPEX!$V$4:$V$1281,'1-2year'!B26)</f>
        <v>0</v>
      </c>
      <c r="H26" s="128">
        <f t="shared" si="1"/>
        <v>156870</v>
      </c>
    </row>
    <row r="27" spans="1:8" x14ac:dyDescent="0.25">
      <c r="A27" s="84" t="s">
        <v>195</v>
      </c>
      <c r="B27" s="124">
        <v>2</v>
      </c>
      <c r="C27" s="125">
        <f>SUMIFS(CAPEX!$AA$4:$AA$1281,CAPEX!$G$4:$G$1281,'1-2year'!$A27,CAPEX!$I$4:$I$1281,'1-2year'!C$2,CAPEX!$V$4:$V$1281,'1-2year'!B27)</f>
        <v>12360</v>
      </c>
      <c r="D27" s="125">
        <f>SUMIFS(CAPEX!$AA$4:$AA$1281,CAPEX!$G$4:$G$1281,'1-2year'!$A27,CAPEX!$I$4:$I$1281,'1-2year'!D$2,CAPEX!$V$4:$V$1281,'1-2year'!B27)</f>
        <v>0</v>
      </c>
      <c r="E27" s="125">
        <f>SUMIFS(CAPEX!$AA$4:$AA$1281,CAPEX!$G$4:$G$1281,'1-2year'!$A27,CAPEX!$I$4:$I$1281,'1-2year'!E$2,CAPEX!$V$4:$V$1281,'1-2year'!B27)</f>
        <v>0</v>
      </c>
      <c r="F27" s="125">
        <f>SUMIFS(CAPEX!$AA$4:$AA$1281,CAPEX!$G$4:$G$1281,'1-2year'!$A27,CAPEX!$I$4:$I$1281,'1-2year'!F$2,CAPEX!$V$4:$V$1281,'1-2year'!B27)</f>
        <v>0</v>
      </c>
      <c r="G27" s="125">
        <f>SUMIFS(CAPEX!$AA$4:$AA$1281,CAPEX!$G$4:$G$1281,'1-2year'!$A27,CAPEX!$I$4:$I$1281,'1-2year'!G$2,CAPEX!$V$4:$V$1281,'1-2year'!B27)</f>
        <v>0</v>
      </c>
      <c r="H27" s="128">
        <f t="shared" si="1"/>
        <v>12360</v>
      </c>
    </row>
    <row r="28" spans="1:8" x14ac:dyDescent="0.25">
      <c r="A28" s="84" t="s">
        <v>313</v>
      </c>
      <c r="B28" s="124">
        <v>2</v>
      </c>
      <c r="C28" s="125">
        <f>SUMIFS(CAPEX!$AA$4:$AA$1281,CAPEX!$G$4:$G$1281,'1-2year'!$A28,CAPEX!$I$4:$I$1281,'1-2year'!C$2,CAPEX!$V$4:$V$1281,'1-2year'!B28)</f>
        <v>7850</v>
      </c>
      <c r="D28" s="125">
        <f>SUMIFS(CAPEX!$AA$4:$AA$1281,CAPEX!$G$4:$G$1281,'1-2year'!$A28,CAPEX!$I$4:$I$1281,'1-2year'!D$2,CAPEX!$V$4:$V$1281,'1-2year'!B28)</f>
        <v>0</v>
      </c>
      <c r="E28" s="125">
        <f>SUMIFS(CAPEX!$AA$4:$AA$1281,CAPEX!$G$4:$G$1281,'1-2year'!$A28,CAPEX!$I$4:$I$1281,'1-2year'!E$2,CAPEX!$V$4:$V$1281,'1-2year'!B28)</f>
        <v>0</v>
      </c>
      <c r="F28" s="125">
        <f>SUMIFS(CAPEX!$AA$4:$AA$1281,CAPEX!$G$4:$G$1281,'1-2year'!$A28,CAPEX!$I$4:$I$1281,'1-2year'!F$2,CAPEX!$V$4:$V$1281,'1-2year'!B28)</f>
        <v>0</v>
      </c>
      <c r="G28" s="125">
        <f>SUMIFS(CAPEX!$AA$4:$AA$1281,CAPEX!$G$4:$G$1281,'1-2year'!$A28,CAPEX!$I$4:$I$1281,'1-2year'!G$2,CAPEX!$V$4:$V$1281,'1-2year'!B28)</f>
        <v>0</v>
      </c>
      <c r="H28" s="128">
        <f t="shared" si="1"/>
        <v>7850</v>
      </c>
    </row>
    <row r="29" spans="1:8" x14ac:dyDescent="0.25">
      <c r="A29" s="84" t="s">
        <v>697</v>
      </c>
      <c r="B29" s="124">
        <v>2</v>
      </c>
      <c r="C29" s="125">
        <f>SUMIFS(CAPEX!$AA$4:$AA$1281,CAPEX!$G$4:$G$1281,'1-2year'!$A29,CAPEX!$I$4:$I$1281,'1-2year'!C$2,CAPEX!$V$4:$V$1281,'1-2year'!B29)</f>
        <v>0</v>
      </c>
      <c r="D29" s="125">
        <f>SUMIFS(CAPEX!$AA$4:$AA$1281,CAPEX!$G$4:$G$1281,'1-2year'!$A29,CAPEX!$I$4:$I$1281,'1-2year'!D$2,CAPEX!$V$4:$V$1281,'1-2year'!B29)</f>
        <v>0</v>
      </c>
      <c r="E29" s="125">
        <f>SUMIFS(CAPEX!$AA$4:$AA$1281,CAPEX!$G$4:$G$1281,'1-2year'!$A29,CAPEX!$I$4:$I$1281,'1-2year'!E$2,CAPEX!$V$4:$V$1281,'1-2year'!B29)</f>
        <v>0</v>
      </c>
      <c r="F29" s="125">
        <f>SUMIFS(CAPEX!$AA$4:$AA$1281,CAPEX!$G$4:$G$1281,'1-2year'!$A29,CAPEX!$I$4:$I$1281,'1-2year'!F$2,CAPEX!$V$4:$V$1281,'1-2year'!B29)</f>
        <v>0</v>
      </c>
      <c r="G29" s="125">
        <f>SUMIFS(CAPEX!$AA$4:$AA$1281,CAPEX!$G$4:$G$1281,'1-2year'!$A29,CAPEX!$I$4:$I$1281,'1-2year'!G$2,CAPEX!$V$4:$V$1281,'1-2year'!B29)</f>
        <v>0</v>
      </c>
      <c r="H29" s="128">
        <f t="shared" si="1"/>
        <v>0</v>
      </c>
    </row>
    <row r="30" spans="1:8" x14ac:dyDescent="0.25">
      <c r="A30" s="84" t="s">
        <v>228</v>
      </c>
      <c r="B30" s="124">
        <v>2</v>
      </c>
      <c r="C30" s="125">
        <f>SUMIFS(CAPEX!$AA$4:$AA$1281,CAPEX!$G$4:$G$1281,'1-2year'!$A30,CAPEX!$I$4:$I$1281,'1-2year'!C$2,CAPEX!$V$4:$V$1281,'1-2year'!B30)</f>
        <v>0</v>
      </c>
      <c r="D30" s="125">
        <f>SUMIFS(CAPEX!$AA$4:$AA$1281,CAPEX!$G$4:$G$1281,'1-2year'!$A30,CAPEX!$I$4:$I$1281,'1-2year'!D$2,CAPEX!$V$4:$V$1281,'1-2year'!B30)</f>
        <v>0</v>
      </c>
      <c r="E30" s="125">
        <f>SUMIFS(CAPEX!$AA$4:$AA$1281,CAPEX!$G$4:$G$1281,'1-2year'!$A30,CAPEX!$I$4:$I$1281,'1-2year'!E$2,CAPEX!$V$4:$V$1281,'1-2year'!B30)</f>
        <v>0</v>
      </c>
      <c r="F30" s="125">
        <f>SUMIFS(CAPEX!$AA$4:$AA$1281,CAPEX!$G$4:$G$1281,'1-2year'!$A30,CAPEX!$I$4:$I$1281,'1-2year'!F$2,CAPEX!$V$4:$V$1281,'1-2year'!B30)</f>
        <v>0</v>
      </c>
      <c r="G30" s="125">
        <f>SUMIFS(CAPEX!$AA$4:$AA$1281,CAPEX!$G$4:$G$1281,'1-2year'!$A30,CAPEX!$I$4:$I$1281,'1-2year'!G$2,CAPEX!$V$4:$V$1281,'1-2year'!B30)</f>
        <v>0</v>
      </c>
      <c r="H30" s="128">
        <f t="shared" si="1"/>
        <v>0</v>
      </c>
    </row>
    <row r="31" spans="1:8" x14ac:dyDescent="0.25">
      <c r="A31" s="84" t="s">
        <v>226</v>
      </c>
      <c r="B31" s="124">
        <v>2</v>
      </c>
      <c r="C31" s="125">
        <f>SUMIFS(CAPEX!$AA$4:$AA$1281,CAPEX!$G$4:$G$1281,'1-2year'!$A31,CAPEX!$I$4:$I$1281,'1-2year'!C$2,CAPEX!$V$4:$V$1281,'1-2year'!B31)</f>
        <v>0</v>
      </c>
      <c r="D31" s="125">
        <f>SUMIFS(CAPEX!$AA$4:$AA$1281,CAPEX!$G$4:$G$1281,'1-2year'!$A31,CAPEX!$I$4:$I$1281,'1-2year'!D$2,CAPEX!$V$4:$V$1281,'1-2year'!B31)</f>
        <v>0</v>
      </c>
      <c r="E31" s="125">
        <f>SUMIFS(CAPEX!$AA$4:$AA$1281,CAPEX!$G$4:$G$1281,'1-2year'!$A31,CAPEX!$I$4:$I$1281,'1-2year'!E$2,CAPEX!$V$4:$V$1281,'1-2year'!B31)</f>
        <v>0</v>
      </c>
      <c r="F31" s="125">
        <f>SUMIFS(CAPEX!$AA$4:$AA$1281,CAPEX!$G$4:$G$1281,'1-2year'!$A31,CAPEX!$I$4:$I$1281,'1-2year'!F$2,CAPEX!$V$4:$V$1281,'1-2year'!B31)</f>
        <v>0</v>
      </c>
      <c r="G31" s="125">
        <f>SUMIFS(CAPEX!$AA$4:$AA$1281,CAPEX!$G$4:$G$1281,'1-2year'!$A31,CAPEX!$I$4:$I$1281,'1-2year'!G$2,CAPEX!$V$4:$V$1281,'1-2year'!B31)</f>
        <v>0</v>
      </c>
      <c r="H31" s="128">
        <f t="shared" si="1"/>
        <v>0</v>
      </c>
    </row>
    <row r="32" spans="1:8" x14ac:dyDescent="0.25">
      <c r="A32" s="84" t="s">
        <v>256</v>
      </c>
      <c r="B32" s="124">
        <v>2</v>
      </c>
      <c r="C32" s="125">
        <f>SUMIFS(CAPEX!$AA$4:$AA$1281,CAPEX!$G$4:$G$1281,'1-2year'!$A32,CAPEX!$I$4:$I$1281,'1-2year'!C$2,CAPEX!$V$4:$V$1281,'1-2year'!B32)</f>
        <v>0</v>
      </c>
      <c r="D32" s="125">
        <f>SUMIFS(CAPEX!$AA$4:$AA$1281,CAPEX!$G$4:$G$1281,'1-2year'!$A32,CAPEX!$I$4:$I$1281,'1-2year'!D$2,CAPEX!$V$4:$V$1281,'1-2year'!B32)</f>
        <v>0</v>
      </c>
      <c r="E32" s="125">
        <f>SUMIFS(CAPEX!$AA$4:$AA$1281,CAPEX!$G$4:$G$1281,'1-2year'!$A32,CAPEX!$I$4:$I$1281,'1-2year'!E$2,CAPEX!$V$4:$V$1281,'1-2year'!B32)</f>
        <v>0</v>
      </c>
      <c r="F32" s="125">
        <f>SUMIFS(CAPEX!$AA$4:$AA$1281,CAPEX!$G$4:$G$1281,'1-2year'!$A32,CAPEX!$I$4:$I$1281,'1-2year'!F$2,CAPEX!$V$4:$V$1281,'1-2year'!B32)</f>
        <v>0</v>
      </c>
      <c r="G32" s="125">
        <f>SUMIFS(CAPEX!$AA$4:$AA$1281,CAPEX!$G$4:$G$1281,'1-2year'!$A32,CAPEX!$I$4:$I$1281,'1-2year'!G$2,CAPEX!$V$4:$V$1281,'1-2year'!B32)</f>
        <v>0</v>
      </c>
      <c r="H32" s="128">
        <f t="shared" si="1"/>
        <v>0</v>
      </c>
    </row>
    <row r="33" spans="1:8" x14ac:dyDescent="0.25">
      <c r="A33" s="84" t="s">
        <v>578</v>
      </c>
      <c r="B33" s="124">
        <v>2</v>
      </c>
      <c r="C33" s="125">
        <f>SUMIFS(CAPEX!$AA$4:$AA$1281,CAPEX!$G$4:$G$1281,'1-2year'!$A33,CAPEX!$I$4:$I$1281,'1-2year'!C$2,CAPEX!$V$4:$V$1281,'1-2year'!B33)</f>
        <v>0</v>
      </c>
      <c r="D33" s="125">
        <f>SUMIFS(CAPEX!$AA$4:$AA$1281,CAPEX!$G$4:$G$1281,'1-2year'!$A33,CAPEX!$I$4:$I$1281,'1-2year'!D$2,CAPEX!$V$4:$V$1281,'1-2year'!B33)</f>
        <v>0</v>
      </c>
      <c r="E33" s="125">
        <f>SUMIFS(CAPEX!$AA$4:$AA$1281,CAPEX!$G$4:$G$1281,'1-2year'!$A33,CAPEX!$I$4:$I$1281,'1-2year'!E$2,CAPEX!$V$4:$V$1281,'1-2year'!B33)</f>
        <v>0</v>
      </c>
      <c r="F33" s="125">
        <f>SUMIFS(CAPEX!$AA$4:$AA$1281,CAPEX!$G$4:$G$1281,'1-2year'!$A33,CAPEX!$I$4:$I$1281,'1-2year'!F$2,CAPEX!$V$4:$V$1281,'1-2year'!B33)</f>
        <v>0</v>
      </c>
      <c r="G33" s="125">
        <f>SUMIFS(CAPEX!$AA$4:$AA$1281,CAPEX!$G$4:$G$1281,'1-2year'!$A33,CAPEX!$I$4:$I$1281,'1-2year'!G$2,CAPEX!$V$4:$V$1281,'1-2year'!B33)</f>
        <v>0</v>
      </c>
      <c r="H33" s="128">
        <f t="shared" si="1"/>
        <v>0</v>
      </c>
    </row>
    <row r="34" spans="1:8" x14ac:dyDescent="0.25">
      <c r="A34" s="84" t="s">
        <v>403</v>
      </c>
      <c r="B34" s="124">
        <v>2</v>
      </c>
      <c r="C34" s="125">
        <f>SUMIFS(CAPEX!$AA$4:$AA$1281,CAPEX!$G$4:$G$1281,'1-2year'!$A34,CAPEX!$I$4:$I$1281,'1-2year'!C$2,CAPEX!$V$4:$V$1281,'1-2year'!B34)</f>
        <v>0</v>
      </c>
      <c r="D34" s="125">
        <f>SUMIFS(CAPEX!$AA$4:$AA$1281,CAPEX!$G$4:$G$1281,'1-2year'!$A34,CAPEX!$I$4:$I$1281,'1-2year'!D$2,CAPEX!$V$4:$V$1281,'1-2year'!B34)</f>
        <v>0</v>
      </c>
      <c r="E34" s="125">
        <f>SUMIFS(CAPEX!$AA$4:$AA$1281,CAPEX!$G$4:$G$1281,'1-2year'!$A34,CAPEX!$I$4:$I$1281,'1-2year'!E$2,CAPEX!$V$4:$V$1281,'1-2year'!B34)</f>
        <v>0</v>
      </c>
      <c r="F34" s="125">
        <f>SUMIFS(CAPEX!$AA$4:$AA$1281,CAPEX!$G$4:$G$1281,'1-2year'!$A34,CAPEX!$I$4:$I$1281,'1-2year'!F$2,CAPEX!$V$4:$V$1281,'1-2year'!B34)</f>
        <v>0</v>
      </c>
      <c r="G34" s="125">
        <f>SUMIFS(CAPEX!$AA$4:$AA$1281,CAPEX!$G$4:$G$1281,'1-2year'!$A34,CAPEX!$I$4:$I$1281,'1-2year'!G$2,CAPEX!$V$4:$V$1281,'1-2year'!B34)</f>
        <v>0</v>
      </c>
      <c r="H34" s="128">
        <f t="shared" si="1"/>
        <v>0</v>
      </c>
    </row>
    <row r="35" spans="1:8" x14ac:dyDescent="0.25">
      <c r="A35" s="84" t="s">
        <v>364</v>
      </c>
      <c r="B35" s="124">
        <v>2</v>
      </c>
      <c r="C35" s="125">
        <f>SUMIFS(CAPEX!$AA$4:$AA$1281,CAPEX!$G$4:$G$1281,'1-2year'!$A35,CAPEX!$I$4:$I$1281,'1-2year'!C$2,CAPEX!$V$4:$V$1281,'1-2year'!B35)</f>
        <v>110270</v>
      </c>
      <c r="D35" s="125">
        <f>SUMIFS(CAPEX!$AA$4:$AA$1281,CAPEX!$G$4:$G$1281,'1-2year'!$A35,CAPEX!$I$4:$I$1281,'1-2year'!D$2,CAPEX!$V$4:$V$1281,'1-2year'!B35)</f>
        <v>0</v>
      </c>
      <c r="E35" s="125">
        <f>SUMIFS(CAPEX!$AA$4:$AA$1281,CAPEX!$G$4:$G$1281,'1-2year'!$A35,CAPEX!$I$4:$I$1281,'1-2year'!E$2,CAPEX!$V$4:$V$1281,'1-2year'!B35)</f>
        <v>39480</v>
      </c>
      <c r="F35" s="125">
        <f>SUMIFS(CAPEX!$AA$4:$AA$1281,CAPEX!$G$4:$G$1281,'1-2year'!$A35,CAPEX!$I$4:$I$1281,'1-2year'!F$2,CAPEX!$V$4:$V$1281,'1-2year'!B35)</f>
        <v>0</v>
      </c>
      <c r="G35" s="125">
        <f>SUMIFS(CAPEX!$AA$4:$AA$1281,CAPEX!$G$4:$G$1281,'1-2year'!$A35,CAPEX!$I$4:$I$1281,'1-2year'!G$2,CAPEX!$V$4:$V$1281,'1-2year'!B35)</f>
        <v>34320</v>
      </c>
      <c r="H35" s="128">
        <f t="shared" si="1"/>
        <v>184070</v>
      </c>
    </row>
    <row r="36" spans="1:8" x14ac:dyDescent="0.25">
      <c r="A36" s="84" t="s">
        <v>239</v>
      </c>
      <c r="B36" s="124">
        <v>2</v>
      </c>
      <c r="C36" s="125">
        <f>SUMIFS(CAPEX!$AA$4:$AA$1281,CAPEX!$G$4:$G$1281,'1-2year'!$A36,CAPEX!$I$4:$I$1281,'1-2year'!C$2,CAPEX!$V$4:$V$1281,'1-2year'!B36)</f>
        <v>7090</v>
      </c>
      <c r="D36" s="125">
        <f>SUMIFS(CAPEX!$AA$4:$AA$1281,CAPEX!$G$4:$G$1281,'1-2year'!$A36,CAPEX!$I$4:$I$1281,'1-2year'!D$2,CAPEX!$V$4:$V$1281,'1-2year'!B36)</f>
        <v>0</v>
      </c>
      <c r="E36" s="125">
        <f>SUMIFS(CAPEX!$AA$4:$AA$1281,CAPEX!$G$4:$G$1281,'1-2year'!$A36,CAPEX!$I$4:$I$1281,'1-2year'!E$2,CAPEX!$V$4:$V$1281,'1-2year'!B36)</f>
        <v>0</v>
      </c>
      <c r="F36" s="125">
        <f>SUMIFS(CAPEX!$AA$4:$AA$1281,CAPEX!$G$4:$G$1281,'1-2year'!$A36,CAPEX!$I$4:$I$1281,'1-2year'!F$2,CAPEX!$V$4:$V$1281,'1-2year'!B36)</f>
        <v>0</v>
      </c>
      <c r="G36" s="125">
        <f>SUMIFS(CAPEX!$AA$4:$AA$1281,CAPEX!$G$4:$G$1281,'1-2year'!$A36,CAPEX!$I$4:$I$1281,'1-2year'!G$2,CAPEX!$V$4:$V$1281,'1-2year'!B36)</f>
        <v>3440</v>
      </c>
      <c r="H36" s="128">
        <f t="shared" si="1"/>
        <v>10530</v>
      </c>
    </row>
    <row r="37" spans="1:8" x14ac:dyDescent="0.25">
      <c r="A37" s="84" t="s">
        <v>243</v>
      </c>
      <c r="B37" s="124">
        <v>2</v>
      </c>
      <c r="C37" s="125">
        <f>SUMIFS(CAPEX!$AA$4:$AA$1281,CAPEX!$G$4:$G$1281,'1-2year'!$A37,CAPEX!$I$4:$I$1281,'1-2year'!C$2,CAPEX!$V$4:$V$1281,'1-2year'!B37)</f>
        <v>7800</v>
      </c>
      <c r="D37" s="125">
        <f>SUMIFS(CAPEX!$AA$4:$AA$1281,CAPEX!$G$4:$G$1281,'1-2year'!$A37,CAPEX!$I$4:$I$1281,'1-2year'!D$2,CAPEX!$V$4:$V$1281,'1-2year'!B37)</f>
        <v>0</v>
      </c>
      <c r="E37" s="125">
        <f>SUMIFS(CAPEX!$AA$4:$AA$1281,CAPEX!$G$4:$G$1281,'1-2year'!$A37,CAPEX!$I$4:$I$1281,'1-2year'!E$2,CAPEX!$V$4:$V$1281,'1-2year'!B37)</f>
        <v>0</v>
      </c>
      <c r="F37" s="125">
        <f>SUMIFS(CAPEX!$AA$4:$AA$1281,CAPEX!$G$4:$G$1281,'1-2year'!$A37,CAPEX!$I$4:$I$1281,'1-2year'!F$2,CAPEX!$V$4:$V$1281,'1-2year'!B37)</f>
        <v>0</v>
      </c>
      <c r="G37" s="125">
        <f>SUMIFS(CAPEX!$AA$4:$AA$1281,CAPEX!$G$4:$G$1281,'1-2year'!$A37,CAPEX!$I$4:$I$1281,'1-2year'!G$2,CAPEX!$V$4:$V$1281,'1-2year'!B37)</f>
        <v>3780</v>
      </c>
      <c r="H37" s="128">
        <f t="shared" si="1"/>
        <v>11580</v>
      </c>
    </row>
    <row r="38" spans="1:8" ht="15.75" thickBot="1" x14ac:dyDescent="0.3">
      <c r="A38" s="127" t="s">
        <v>246</v>
      </c>
      <c r="B38" s="124">
        <v>2</v>
      </c>
      <c r="C38" s="125">
        <f>SUMIFS(CAPEX!$AA$4:$AA$1281,CAPEX!$G$4:$G$1281,'1-2year'!$A38,CAPEX!$I$4:$I$1281,'1-2year'!C$2,CAPEX!$V$4:$V$1281,'1-2year'!B38)</f>
        <v>4290</v>
      </c>
      <c r="D38" s="125">
        <f>SUMIFS(CAPEX!$AA$4:$AA$1281,CAPEX!$G$4:$G$1281,'1-2year'!$A38,CAPEX!$I$4:$I$1281,'1-2year'!D$2,CAPEX!$V$4:$V$1281,'1-2year'!B38)</f>
        <v>0</v>
      </c>
      <c r="E38" s="125">
        <f>SUMIFS(CAPEX!$AA$4:$AA$1281,CAPEX!$G$4:$G$1281,'1-2year'!$A38,CAPEX!$I$4:$I$1281,'1-2year'!E$2,CAPEX!$V$4:$V$1281,'1-2year'!B38)</f>
        <v>0</v>
      </c>
      <c r="F38" s="125">
        <f>SUMIFS(CAPEX!$AA$4:$AA$1281,CAPEX!$G$4:$G$1281,'1-2year'!$A38,CAPEX!$I$4:$I$1281,'1-2year'!F$2,CAPEX!$V$4:$V$1281,'1-2year'!B38)</f>
        <v>0</v>
      </c>
      <c r="G38" s="125">
        <f>SUMIFS(CAPEX!$AA$4:$AA$1281,CAPEX!$G$4:$G$1281,'1-2year'!$A38,CAPEX!$I$4:$I$1281,'1-2year'!G$2,CAPEX!$V$4:$V$1281,'1-2year'!B38)</f>
        <v>2080</v>
      </c>
      <c r="H38" s="128">
        <f t="shared" si="1"/>
        <v>6370</v>
      </c>
    </row>
    <row r="39" spans="1:8" ht="15.75" thickBot="1" x14ac:dyDescent="0.3">
      <c r="A39" s="130"/>
      <c r="B39" s="156"/>
      <c r="C39" s="131">
        <f>SUM(C3:C38)</f>
        <v>401120</v>
      </c>
      <c r="D39" s="131">
        <f t="shared" ref="D39:G39" si="2">SUM(D3:D38)</f>
        <v>49570</v>
      </c>
      <c r="E39" s="131">
        <f t="shared" si="2"/>
        <v>39480</v>
      </c>
      <c r="F39" s="131">
        <f t="shared" si="2"/>
        <v>0</v>
      </c>
      <c r="G39" s="131">
        <f t="shared" si="2"/>
        <v>43620</v>
      </c>
      <c r="H39" s="129">
        <f>SUM(C39:G39)</f>
        <v>533790</v>
      </c>
    </row>
  </sheetData>
  <mergeCells count="1">
    <mergeCell ref="H1:H2"/>
  </mergeCells>
  <pageMargins left="0.7" right="0.7" top="0.75" bottom="0.75" header="0.3" footer="0.3"/>
  <pageSetup paperSize="9" scale="70" orientation="landscape"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3B229-6D92-452D-85C0-5877AECB7916}">
  <sheetPr>
    <tabColor rgb="FF7030A0"/>
  </sheetPr>
  <dimension ref="A1:H57"/>
  <sheetViews>
    <sheetView zoomScale="70" zoomScaleNormal="70" workbookViewId="0">
      <pane xSplit="1" topLeftCell="B1" activePane="topRight" state="frozen"/>
      <selection pane="topRight" activeCell="D29" sqref="D29"/>
    </sheetView>
  </sheetViews>
  <sheetFormatPr defaultColWidth="17.85546875" defaultRowHeight="15" x14ac:dyDescent="0.25"/>
  <cols>
    <col min="1" max="1" width="30.7109375" style="59" customWidth="1"/>
    <col min="2" max="2" width="7" style="59" customWidth="1"/>
    <col min="3" max="4" width="30.7109375" style="59" customWidth="1"/>
    <col min="5" max="5" width="30.7109375" style="55" customWidth="1"/>
    <col min="6" max="7" width="30.7109375" style="57" customWidth="1"/>
    <col min="8" max="8" width="18.85546875" style="57" bestFit="1" customWidth="1"/>
    <col min="9" max="12" width="14" style="57" bestFit="1" customWidth="1"/>
    <col min="13" max="13" width="18.85546875" style="57" bestFit="1" customWidth="1"/>
    <col min="14" max="14" width="14" style="57" bestFit="1" customWidth="1"/>
    <col min="15" max="17" width="12.28515625" style="57" bestFit="1" customWidth="1"/>
    <col min="18" max="18" width="14" style="57" bestFit="1" customWidth="1"/>
    <col min="19" max="21" width="12.28515625" style="57" bestFit="1" customWidth="1"/>
    <col min="22" max="23" width="14" style="57" bestFit="1" customWidth="1"/>
    <col min="24" max="27" width="12.28515625" style="57" bestFit="1" customWidth="1"/>
    <col min="28" max="29" width="14" style="57" bestFit="1" customWidth="1"/>
    <col min="30" max="30" width="12.28515625" style="57" bestFit="1" customWidth="1"/>
    <col min="31" max="31" width="14" style="57" bestFit="1" customWidth="1"/>
    <col min="32" max="32" width="12.28515625" style="57" bestFit="1" customWidth="1"/>
    <col min="33" max="33" width="14" style="57" bestFit="1" customWidth="1"/>
    <col min="34" max="40" width="12.28515625" style="57" bestFit="1" customWidth="1"/>
    <col min="41" max="41" width="14" style="57" bestFit="1" customWidth="1"/>
    <col min="42" max="50" width="12.28515625" style="57" bestFit="1" customWidth="1"/>
    <col min="51" max="51" width="14" style="57" bestFit="1" customWidth="1"/>
    <col min="52" max="16384" width="17.85546875" style="57"/>
  </cols>
  <sheetData>
    <row r="1" spans="1:8" x14ac:dyDescent="0.25">
      <c r="A1" s="152" t="s">
        <v>3</v>
      </c>
      <c r="B1" s="154"/>
      <c r="C1" s="151">
        <v>1</v>
      </c>
      <c r="D1" s="151"/>
      <c r="E1" s="151"/>
      <c r="F1" s="151"/>
      <c r="G1" s="151"/>
      <c r="H1" s="251" t="s">
        <v>137</v>
      </c>
    </row>
    <row r="2" spans="1:8" ht="15.75" thickBot="1" x14ac:dyDescent="0.3">
      <c r="A2" s="153"/>
      <c r="B2" s="155"/>
      <c r="C2" s="132" t="s">
        <v>140</v>
      </c>
      <c r="D2" s="132" t="s">
        <v>142</v>
      </c>
      <c r="E2" s="132" t="s">
        <v>138</v>
      </c>
      <c r="F2" s="132" t="s">
        <v>141</v>
      </c>
      <c r="G2" s="132" t="s">
        <v>440</v>
      </c>
      <c r="H2" s="252"/>
    </row>
    <row r="3" spans="1:8" x14ac:dyDescent="0.25">
      <c r="A3" s="124" t="s">
        <v>281</v>
      </c>
      <c r="B3" s="124">
        <v>3</v>
      </c>
      <c r="C3" s="125">
        <f>SUMIFS(CAPEX!$AA$4:$AA$1281,CAPEX!$G$4:$G$1281,'3-5year'!$A3,CAPEX!$I$4:$I$1281,'3-5year'!C$2,CAPEX!$V$4:$V$1281,'3-5year'!B3)</f>
        <v>0</v>
      </c>
      <c r="D3" s="125">
        <f>SUMIFS(CAPEX!$AA$4:$AA$1281,CAPEX!$G$4:$G$1281,'3-5year'!$A3,CAPEX!$I$4:$I$1281,'3-5year'!D$2,CAPEX!$V$4:$V$1281,'3-5year'!B3)</f>
        <v>0</v>
      </c>
      <c r="E3" s="125">
        <f>SUMIFS(CAPEX!$AA$4:$AA$1281,CAPEX!$G$4:$G$1281,'3-5year'!$A3,CAPEX!$I$4:$I$1281,'3-5year'!E$2,CAPEX!$V$4:$V$1281,'3-5year'!B3)</f>
        <v>0</v>
      </c>
      <c r="F3" s="125">
        <f>SUMIFS(CAPEX!$AA$4:$AA$1281,CAPEX!$G$4:$G$1281,'3-5year'!$A3,CAPEX!$I$4:$I$1281,'3-5year'!F$2,CAPEX!$V$4:$V$1281,'3-5year'!B3)</f>
        <v>0</v>
      </c>
      <c r="G3" s="125">
        <f>SUMIFS(CAPEX!$AA$4:$AA$1281,CAPEX!$G$4:$G$1281,'3-5year'!$A3,CAPEX!$I$4:$I$1281,'3-5year'!G$2,CAPEX!$V$4:$V$1281,'3-5year'!B3)</f>
        <v>0</v>
      </c>
      <c r="H3" s="128">
        <f t="shared" ref="H3:H20" si="0">SUM(C3:G3)</f>
        <v>0</v>
      </c>
    </row>
    <row r="4" spans="1:8" x14ac:dyDescent="0.25">
      <c r="A4" s="84" t="s">
        <v>488</v>
      </c>
      <c r="B4" s="124">
        <v>3</v>
      </c>
      <c r="C4" s="125">
        <f>SUMIFS(CAPEX!$AA$4:$AA$1281,CAPEX!$G$4:$G$1281,'3-5year'!$A4,CAPEX!$I$4:$I$1281,'3-5year'!C$2,CAPEX!$V$4:$V$1281,'3-5year'!B4)</f>
        <v>0</v>
      </c>
      <c r="D4" s="125">
        <f>SUMIFS(CAPEX!$AA$4:$AA$1281,CAPEX!$G$4:$G$1281,'3-5year'!$A4,CAPEX!$I$4:$I$1281,'3-5year'!D$2,CAPEX!$V$4:$V$1281,'3-5year'!B4)</f>
        <v>0</v>
      </c>
      <c r="E4" s="125">
        <f>SUMIFS(CAPEX!$AA$4:$AA$1281,CAPEX!$G$4:$G$1281,'3-5year'!$A4,CAPEX!$I$4:$I$1281,'3-5year'!E$2,CAPEX!$V$4:$V$1281,'3-5year'!B4)</f>
        <v>0</v>
      </c>
      <c r="F4" s="125">
        <f>SUMIFS(CAPEX!$AA$4:$AA$1281,CAPEX!$G$4:$G$1281,'3-5year'!$A4,CAPEX!$I$4:$I$1281,'3-5year'!F$2,CAPEX!$V$4:$V$1281,'3-5year'!B4)</f>
        <v>0</v>
      </c>
      <c r="G4" s="125">
        <f>SUMIFS(CAPEX!$AA$4:$AA$1281,CAPEX!$G$4:$G$1281,'3-5year'!$A4,CAPEX!$I$4:$I$1281,'3-5year'!G$2,CAPEX!$V$4:$V$1281,'3-5year'!B4)</f>
        <v>0</v>
      </c>
      <c r="H4" s="128">
        <f t="shared" si="0"/>
        <v>0</v>
      </c>
    </row>
    <row r="5" spans="1:8" x14ac:dyDescent="0.25">
      <c r="A5" s="84" t="s">
        <v>217</v>
      </c>
      <c r="B5" s="124">
        <v>3</v>
      </c>
      <c r="C5" s="125">
        <f>SUMIFS(CAPEX!$AA$4:$AA$1281,CAPEX!$G$4:$G$1281,'3-5year'!$A5,CAPEX!$I$4:$I$1281,'3-5year'!C$2,CAPEX!$V$4:$V$1281,'3-5year'!B5)</f>
        <v>0</v>
      </c>
      <c r="D5" s="125">
        <f>SUMIFS(CAPEX!$AA$4:$AA$1281,CAPEX!$G$4:$G$1281,'3-5year'!$A5,CAPEX!$I$4:$I$1281,'3-5year'!D$2,CAPEX!$V$4:$V$1281,'3-5year'!B5)</f>
        <v>0</v>
      </c>
      <c r="E5" s="125">
        <f>SUMIFS(CAPEX!$AA$4:$AA$1281,CAPEX!$G$4:$G$1281,'3-5year'!$A5,CAPEX!$I$4:$I$1281,'3-5year'!E$2,CAPEX!$V$4:$V$1281,'3-5year'!B5)</f>
        <v>0</v>
      </c>
      <c r="F5" s="125">
        <f>SUMIFS(CAPEX!$AA$4:$AA$1281,CAPEX!$G$4:$G$1281,'3-5year'!$A5,CAPEX!$I$4:$I$1281,'3-5year'!F$2,CAPEX!$V$4:$V$1281,'3-5year'!B5)</f>
        <v>0</v>
      </c>
      <c r="G5" s="125">
        <f>SUMIFS(CAPEX!$AA$4:$AA$1281,CAPEX!$G$4:$G$1281,'3-5year'!$A5,CAPEX!$I$4:$I$1281,'3-5year'!G$2,CAPEX!$V$4:$V$1281,'3-5year'!B5)</f>
        <v>0</v>
      </c>
      <c r="H5" s="128">
        <f t="shared" si="0"/>
        <v>0</v>
      </c>
    </row>
    <row r="6" spans="1:8" x14ac:dyDescent="0.25">
      <c r="A6" s="84" t="s">
        <v>469</v>
      </c>
      <c r="B6" s="124">
        <v>3</v>
      </c>
      <c r="C6" s="125">
        <f>SUMIFS(CAPEX!$AA$4:$AA$1281,CAPEX!$G$4:$G$1281,'3-5year'!$A6,CAPEX!$I$4:$I$1281,'3-5year'!C$2,CAPEX!$V$4:$V$1281,'3-5year'!B6)</f>
        <v>0</v>
      </c>
      <c r="D6" s="125">
        <f>SUMIFS(CAPEX!$AA$4:$AA$1281,CAPEX!$G$4:$G$1281,'3-5year'!$A6,CAPEX!$I$4:$I$1281,'3-5year'!D$2,CAPEX!$V$4:$V$1281,'3-5year'!B6)</f>
        <v>0</v>
      </c>
      <c r="E6" s="125">
        <f>SUMIFS(CAPEX!$AA$4:$AA$1281,CAPEX!$G$4:$G$1281,'3-5year'!$A6,CAPEX!$I$4:$I$1281,'3-5year'!E$2,CAPEX!$V$4:$V$1281,'3-5year'!B6)</f>
        <v>0</v>
      </c>
      <c r="F6" s="125">
        <f>SUMIFS(CAPEX!$AA$4:$AA$1281,CAPEX!$G$4:$G$1281,'3-5year'!$A6,CAPEX!$I$4:$I$1281,'3-5year'!F$2,CAPEX!$V$4:$V$1281,'3-5year'!B6)</f>
        <v>0</v>
      </c>
      <c r="G6" s="125">
        <f>SUMIFS(CAPEX!$AA$4:$AA$1281,CAPEX!$G$4:$G$1281,'3-5year'!$A6,CAPEX!$I$4:$I$1281,'3-5year'!G$2,CAPEX!$V$4:$V$1281,'3-5year'!B6)</f>
        <v>0</v>
      </c>
      <c r="H6" s="128">
        <f t="shared" si="0"/>
        <v>0</v>
      </c>
    </row>
    <row r="7" spans="1:8" x14ac:dyDescent="0.25">
      <c r="A7" s="84" t="s">
        <v>265</v>
      </c>
      <c r="B7" s="124">
        <v>3</v>
      </c>
      <c r="C7" s="125">
        <f>SUMIFS(CAPEX!$AA$4:$AA$1281,CAPEX!$G$4:$G$1281,'3-5year'!$A7,CAPEX!$I$4:$I$1281,'3-5year'!C$2,CAPEX!$V$4:$V$1281,'3-5year'!B7)</f>
        <v>0</v>
      </c>
      <c r="D7" s="125">
        <f>SUMIFS(CAPEX!$AA$4:$AA$1281,CAPEX!$G$4:$G$1281,'3-5year'!$A7,CAPEX!$I$4:$I$1281,'3-5year'!D$2,CAPEX!$V$4:$V$1281,'3-5year'!B7)</f>
        <v>0</v>
      </c>
      <c r="E7" s="125">
        <f>SUMIFS(CAPEX!$AA$4:$AA$1281,CAPEX!$G$4:$G$1281,'3-5year'!$A7,CAPEX!$I$4:$I$1281,'3-5year'!E$2,CAPEX!$V$4:$V$1281,'3-5year'!B7)</f>
        <v>0</v>
      </c>
      <c r="F7" s="125">
        <f>SUMIFS(CAPEX!$AA$4:$AA$1281,CAPEX!$G$4:$G$1281,'3-5year'!$A7,CAPEX!$I$4:$I$1281,'3-5year'!F$2,CAPEX!$V$4:$V$1281,'3-5year'!B7)</f>
        <v>0</v>
      </c>
      <c r="G7" s="125">
        <f>SUMIFS(CAPEX!$AA$4:$AA$1281,CAPEX!$G$4:$G$1281,'3-5year'!$A7,CAPEX!$I$4:$I$1281,'3-5year'!G$2,CAPEX!$V$4:$V$1281,'3-5year'!B7)</f>
        <v>0</v>
      </c>
      <c r="H7" s="128">
        <f t="shared" si="0"/>
        <v>0</v>
      </c>
    </row>
    <row r="8" spans="1:8" x14ac:dyDescent="0.25">
      <c r="A8" s="84" t="s">
        <v>211</v>
      </c>
      <c r="B8" s="124">
        <v>3</v>
      </c>
      <c r="C8" s="125">
        <f>SUMIFS(CAPEX!$AA$4:$AA$1281,CAPEX!$G$4:$G$1281,'3-5year'!$A8,CAPEX!$I$4:$I$1281,'3-5year'!C$2,CAPEX!$V$4:$V$1281,'3-5year'!B8)</f>
        <v>0</v>
      </c>
      <c r="D8" s="125">
        <f>SUMIFS(CAPEX!$AA$4:$AA$1281,CAPEX!$G$4:$G$1281,'3-5year'!$A8,CAPEX!$I$4:$I$1281,'3-5year'!D$2,CAPEX!$V$4:$V$1281,'3-5year'!B8)</f>
        <v>0</v>
      </c>
      <c r="E8" s="125">
        <f>SUMIFS(CAPEX!$AA$4:$AA$1281,CAPEX!$G$4:$G$1281,'3-5year'!$A8,CAPEX!$I$4:$I$1281,'3-5year'!E$2,CAPEX!$V$4:$V$1281,'3-5year'!B8)</f>
        <v>0</v>
      </c>
      <c r="F8" s="125">
        <f>SUMIFS(CAPEX!$AA$4:$AA$1281,CAPEX!$G$4:$G$1281,'3-5year'!$A8,CAPEX!$I$4:$I$1281,'3-5year'!F$2,CAPEX!$V$4:$V$1281,'3-5year'!B8)</f>
        <v>0</v>
      </c>
      <c r="G8" s="125">
        <f>SUMIFS(CAPEX!$AA$4:$AA$1281,CAPEX!$G$4:$G$1281,'3-5year'!$A8,CAPEX!$I$4:$I$1281,'3-5year'!G$2,CAPEX!$V$4:$V$1281,'3-5year'!B8)</f>
        <v>0</v>
      </c>
      <c r="H8" s="128">
        <f t="shared" si="0"/>
        <v>0</v>
      </c>
    </row>
    <row r="9" spans="1:8" x14ac:dyDescent="0.25">
      <c r="A9" s="84" t="s">
        <v>195</v>
      </c>
      <c r="B9" s="124">
        <v>3</v>
      </c>
      <c r="C9" s="125">
        <f>SUMIFS(CAPEX!$AA$4:$AA$1281,CAPEX!$G$4:$G$1281,'3-5year'!$A9,CAPEX!$I$4:$I$1281,'3-5year'!C$2,CAPEX!$V$4:$V$1281,'3-5year'!B9)</f>
        <v>0</v>
      </c>
      <c r="D9" s="125">
        <f>SUMIFS(CAPEX!$AA$4:$AA$1281,CAPEX!$G$4:$G$1281,'3-5year'!$A9,CAPEX!$I$4:$I$1281,'3-5year'!D$2,CAPEX!$V$4:$V$1281,'3-5year'!B9)</f>
        <v>25020</v>
      </c>
      <c r="E9" s="125">
        <f>SUMIFS(CAPEX!$AA$4:$AA$1281,CAPEX!$G$4:$G$1281,'3-5year'!$A9,CAPEX!$I$4:$I$1281,'3-5year'!E$2,CAPEX!$V$4:$V$1281,'3-5year'!B9)</f>
        <v>12700</v>
      </c>
      <c r="F9" s="125">
        <f>SUMIFS(CAPEX!$AA$4:$AA$1281,CAPEX!$G$4:$G$1281,'3-5year'!$A9,CAPEX!$I$4:$I$1281,'3-5year'!F$2,CAPEX!$V$4:$V$1281,'3-5year'!B9)</f>
        <v>0</v>
      </c>
      <c r="G9" s="125">
        <f>SUMIFS(CAPEX!$AA$4:$AA$1281,CAPEX!$G$4:$G$1281,'3-5year'!$A9,CAPEX!$I$4:$I$1281,'3-5year'!G$2,CAPEX!$V$4:$V$1281,'3-5year'!B9)</f>
        <v>0</v>
      </c>
      <c r="H9" s="128">
        <f t="shared" si="0"/>
        <v>37720</v>
      </c>
    </row>
    <row r="10" spans="1:8" x14ac:dyDescent="0.25">
      <c r="A10" s="84" t="s">
        <v>313</v>
      </c>
      <c r="B10" s="124">
        <v>3</v>
      </c>
      <c r="C10" s="125">
        <f>SUMIFS(CAPEX!$AA$4:$AA$1281,CAPEX!$G$4:$G$1281,'3-5year'!$A10,CAPEX!$I$4:$I$1281,'3-5year'!C$2,CAPEX!$V$4:$V$1281,'3-5year'!B10)</f>
        <v>0</v>
      </c>
      <c r="D10" s="125">
        <f>SUMIFS(CAPEX!$AA$4:$AA$1281,CAPEX!$G$4:$G$1281,'3-5year'!$A10,CAPEX!$I$4:$I$1281,'3-5year'!D$2,CAPEX!$V$4:$V$1281,'3-5year'!B10)</f>
        <v>0</v>
      </c>
      <c r="E10" s="125">
        <f>SUMIFS(CAPEX!$AA$4:$AA$1281,CAPEX!$G$4:$G$1281,'3-5year'!$A10,CAPEX!$I$4:$I$1281,'3-5year'!E$2,CAPEX!$V$4:$V$1281,'3-5year'!B10)</f>
        <v>0</v>
      </c>
      <c r="F10" s="125">
        <f>SUMIFS(CAPEX!$AA$4:$AA$1281,CAPEX!$G$4:$G$1281,'3-5year'!$A10,CAPEX!$I$4:$I$1281,'3-5year'!F$2,CAPEX!$V$4:$V$1281,'3-5year'!B10)</f>
        <v>0</v>
      </c>
      <c r="G10" s="125">
        <f>SUMIFS(CAPEX!$AA$4:$AA$1281,CAPEX!$G$4:$G$1281,'3-5year'!$A10,CAPEX!$I$4:$I$1281,'3-5year'!G$2,CAPEX!$V$4:$V$1281,'3-5year'!B10)</f>
        <v>0</v>
      </c>
      <c r="H10" s="128">
        <f t="shared" si="0"/>
        <v>0</v>
      </c>
    </row>
    <row r="11" spans="1:8" x14ac:dyDescent="0.25">
      <c r="A11" s="84" t="s">
        <v>697</v>
      </c>
      <c r="B11" s="124">
        <v>3</v>
      </c>
      <c r="C11" s="125">
        <f>SUMIFS(CAPEX!$AA$4:$AA$1281,CAPEX!$G$4:$G$1281,'3-5year'!$A11,CAPEX!$I$4:$I$1281,'3-5year'!C$2,CAPEX!$V$4:$V$1281,'3-5year'!B11)</f>
        <v>0</v>
      </c>
      <c r="D11" s="125">
        <f>SUMIFS(CAPEX!$AA$4:$AA$1281,CAPEX!$G$4:$G$1281,'3-5year'!$A11,CAPEX!$I$4:$I$1281,'3-5year'!D$2,CAPEX!$V$4:$V$1281,'3-5year'!B11)</f>
        <v>0</v>
      </c>
      <c r="E11" s="125">
        <f>SUMIFS(CAPEX!$AA$4:$AA$1281,CAPEX!$G$4:$G$1281,'3-5year'!$A11,CAPEX!$I$4:$I$1281,'3-5year'!E$2,CAPEX!$V$4:$V$1281,'3-5year'!B11)</f>
        <v>0</v>
      </c>
      <c r="F11" s="125">
        <f>SUMIFS(CAPEX!$AA$4:$AA$1281,CAPEX!$G$4:$G$1281,'3-5year'!$A11,CAPEX!$I$4:$I$1281,'3-5year'!F$2,CAPEX!$V$4:$V$1281,'3-5year'!B11)</f>
        <v>0</v>
      </c>
      <c r="G11" s="125">
        <f>SUMIFS(CAPEX!$AA$4:$AA$1281,CAPEX!$G$4:$G$1281,'3-5year'!$A11,CAPEX!$I$4:$I$1281,'3-5year'!G$2,CAPEX!$V$4:$V$1281,'3-5year'!B11)</f>
        <v>0</v>
      </c>
      <c r="H11" s="128">
        <f t="shared" si="0"/>
        <v>0</v>
      </c>
    </row>
    <row r="12" spans="1:8" x14ac:dyDescent="0.25">
      <c r="A12" s="84" t="s">
        <v>228</v>
      </c>
      <c r="B12" s="124">
        <v>3</v>
      </c>
      <c r="C12" s="125">
        <f>SUMIFS(CAPEX!$AA$4:$AA$1281,CAPEX!$G$4:$G$1281,'3-5year'!$A12,CAPEX!$I$4:$I$1281,'3-5year'!C$2,CAPEX!$V$4:$V$1281,'3-5year'!B12)</f>
        <v>30330</v>
      </c>
      <c r="D12" s="125">
        <f>SUMIFS(CAPEX!$AA$4:$AA$1281,CAPEX!$G$4:$G$1281,'3-5year'!$A12,CAPEX!$I$4:$I$1281,'3-5year'!D$2,CAPEX!$V$4:$V$1281,'3-5year'!B12)</f>
        <v>0</v>
      </c>
      <c r="E12" s="125">
        <f>SUMIFS(CAPEX!$AA$4:$AA$1281,CAPEX!$G$4:$G$1281,'3-5year'!$A12,CAPEX!$I$4:$I$1281,'3-5year'!E$2,CAPEX!$V$4:$V$1281,'3-5year'!B12)</f>
        <v>0</v>
      </c>
      <c r="F12" s="125">
        <f>SUMIFS(CAPEX!$AA$4:$AA$1281,CAPEX!$G$4:$G$1281,'3-5year'!$A12,CAPEX!$I$4:$I$1281,'3-5year'!F$2,CAPEX!$V$4:$V$1281,'3-5year'!B12)</f>
        <v>0</v>
      </c>
      <c r="G12" s="125">
        <f>SUMIFS(CAPEX!$AA$4:$AA$1281,CAPEX!$G$4:$G$1281,'3-5year'!$A12,CAPEX!$I$4:$I$1281,'3-5year'!G$2,CAPEX!$V$4:$V$1281,'3-5year'!B12)</f>
        <v>0</v>
      </c>
      <c r="H12" s="128">
        <f t="shared" si="0"/>
        <v>30330</v>
      </c>
    </row>
    <row r="13" spans="1:8" x14ac:dyDescent="0.25">
      <c r="A13" s="84" t="s">
        <v>226</v>
      </c>
      <c r="B13" s="124">
        <v>3</v>
      </c>
      <c r="C13" s="125">
        <f>SUMIFS(CAPEX!$AA$4:$AA$1281,CAPEX!$G$4:$G$1281,'3-5year'!$A13,CAPEX!$I$4:$I$1281,'3-5year'!C$2,CAPEX!$V$4:$V$1281,'3-5year'!B13)</f>
        <v>0</v>
      </c>
      <c r="D13" s="125">
        <f>SUMIFS(CAPEX!$AA$4:$AA$1281,CAPEX!$G$4:$G$1281,'3-5year'!$A13,CAPEX!$I$4:$I$1281,'3-5year'!D$2,CAPEX!$V$4:$V$1281,'3-5year'!B13)</f>
        <v>0</v>
      </c>
      <c r="E13" s="125">
        <f>SUMIFS(CAPEX!$AA$4:$AA$1281,CAPEX!$G$4:$G$1281,'3-5year'!$A13,CAPEX!$I$4:$I$1281,'3-5year'!E$2,CAPEX!$V$4:$V$1281,'3-5year'!B13)</f>
        <v>0</v>
      </c>
      <c r="F13" s="125">
        <f>SUMIFS(CAPEX!$AA$4:$AA$1281,CAPEX!$G$4:$G$1281,'3-5year'!$A13,CAPEX!$I$4:$I$1281,'3-5year'!F$2,CAPEX!$V$4:$V$1281,'3-5year'!B13)</f>
        <v>0</v>
      </c>
      <c r="G13" s="125">
        <f>SUMIFS(CAPEX!$AA$4:$AA$1281,CAPEX!$G$4:$G$1281,'3-5year'!$A13,CAPEX!$I$4:$I$1281,'3-5year'!G$2,CAPEX!$V$4:$V$1281,'3-5year'!B13)</f>
        <v>0</v>
      </c>
      <c r="H13" s="128">
        <f t="shared" si="0"/>
        <v>0</v>
      </c>
    </row>
    <row r="14" spans="1:8" x14ac:dyDescent="0.25">
      <c r="A14" s="84" t="s">
        <v>256</v>
      </c>
      <c r="B14" s="124">
        <v>3</v>
      </c>
      <c r="C14" s="125">
        <f>SUMIFS(CAPEX!$AA$4:$AA$1281,CAPEX!$G$4:$G$1281,'3-5year'!$A14,CAPEX!$I$4:$I$1281,'3-5year'!C$2,CAPEX!$V$4:$V$1281,'3-5year'!B14)</f>
        <v>0</v>
      </c>
      <c r="D14" s="125">
        <f>SUMIFS(CAPEX!$AA$4:$AA$1281,CAPEX!$G$4:$G$1281,'3-5year'!$A14,CAPEX!$I$4:$I$1281,'3-5year'!D$2,CAPEX!$V$4:$V$1281,'3-5year'!B14)</f>
        <v>0</v>
      </c>
      <c r="E14" s="125">
        <f>SUMIFS(CAPEX!$AA$4:$AA$1281,CAPEX!$G$4:$G$1281,'3-5year'!$A14,CAPEX!$I$4:$I$1281,'3-5year'!E$2,CAPEX!$V$4:$V$1281,'3-5year'!B14)</f>
        <v>0</v>
      </c>
      <c r="F14" s="125">
        <f>SUMIFS(CAPEX!$AA$4:$AA$1281,CAPEX!$G$4:$G$1281,'3-5year'!$A14,CAPEX!$I$4:$I$1281,'3-5year'!F$2,CAPEX!$V$4:$V$1281,'3-5year'!B14)</f>
        <v>0</v>
      </c>
      <c r="G14" s="125">
        <f>SUMIFS(CAPEX!$AA$4:$AA$1281,CAPEX!$G$4:$G$1281,'3-5year'!$A14,CAPEX!$I$4:$I$1281,'3-5year'!G$2,CAPEX!$V$4:$V$1281,'3-5year'!B14)</f>
        <v>0</v>
      </c>
      <c r="H14" s="128">
        <f t="shared" si="0"/>
        <v>0</v>
      </c>
    </row>
    <row r="15" spans="1:8" x14ac:dyDescent="0.25">
      <c r="A15" s="84" t="s">
        <v>578</v>
      </c>
      <c r="B15" s="124">
        <v>3</v>
      </c>
      <c r="C15" s="125">
        <f>SUMIFS(CAPEX!$AA$4:$AA$1281,CAPEX!$G$4:$G$1281,'3-5year'!$A15,CAPEX!$I$4:$I$1281,'3-5year'!C$2,CAPEX!$V$4:$V$1281,'3-5year'!B15)</f>
        <v>0</v>
      </c>
      <c r="D15" s="125">
        <f>SUMIFS(CAPEX!$AA$4:$AA$1281,CAPEX!$G$4:$G$1281,'3-5year'!$A15,CAPEX!$I$4:$I$1281,'3-5year'!D$2,CAPEX!$V$4:$V$1281,'3-5year'!B15)</f>
        <v>0</v>
      </c>
      <c r="E15" s="125">
        <f>SUMIFS(CAPEX!$AA$4:$AA$1281,CAPEX!$G$4:$G$1281,'3-5year'!$A15,CAPEX!$I$4:$I$1281,'3-5year'!E$2,CAPEX!$V$4:$V$1281,'3-5year'!B15)</f>
        <v>0</v>
      </c>
      <c r="F15" s="125">
        <f>SUMIFS(CAPEX!$AA$4:$AA$1281,CAPEX!$G$4:$G$1281,'3-5year'!$A15,CAPEX!$I$4:$I$1281,'3-5year'!F$2,CAPEX!$V$4:$V$1281,'3-5year'!B15)</f>
        <v>0</v>
      </c>
      <c r="G15" s="125">
        <f>SUMIFS(CAPEX!$AA$4:$AA$1281,CAPEX!$G$4:$G$1281,'3-5year'!$A15,CAPEX!$I$4:$I$1281,'3-5year'!G$2,CAPEX!$V$4:$V$1281,'3-5year'!B15)</f>
        <v>0</v>
      </c>
      <c r="H15" s="128">
        <f t="shared" si="0"/>
        <v>0</v>
      </c>
    </row>
    <row r="16" spans="1:8" x14ac:dyDescent="0.25">
      <c r="A16" s="84" t="s">
        <v>403</v>
      </c>
      <c r="B16" s="124">
        <v>3</v>
      </c>
      <c r="C16" s="125">
        <f>SUMIFS(CAPEX!$AA$4:$AA$1281,CAPEX!$G$4:$G$1281,'3-5year'!$A16,CAPEX!$I$4:$I$1281,'3-5year'!C$2,CAPEX!$V$4:$V$1281,'3-5year'!B16)</f>
        <v>0</v>
      </c>
      <c r="D16" s="125">
        <f>SUMIFS(CAPEX!$AA$4:$AA$1281,CAPEX!$G$4:$G$1281,'3-5year'!$A16,CAPEX!$I$4:$I$1281,'3-5year'!D$2,CAPEX!$V$4:$V$1281,'3-5year'!B16)</f>
        <v>0</v>
      </c>
      <c r="E16" s="125">
        <f>SUMIFS(CAPEX!$AA$4:$AA$1281,CAPEX!$G$4:$G$1281,'3-5year'!$A16,CAPEX!$I$4:$I$1281,'3-5year'!E$2,CAPEX!$V$4:$V$1281,'3-5year'!B16)</f>
        <v>0</v>
      </c>
      <c r="F16" s="125">
        <f>SUMIFS(CAPEX!$AA$4:$AA$1281,CAPEX!$G$4:$G$1281,'3-5year'!$A16,CAPEX!$I$4:$I$1281,'3-5year'!F$2,CAPEX!$V$4:$V$1281,'3-5year'!B16)</f>
        <v>0</v>
      </c>
      <c r="G16" s="125">
        <f>SUMIFS(CAPEX!$AA$4:$AA$1281,CAPEX!$G$4:$G$1281,'3-5year'!$A16,CAPEX!$I$4:$I$1281,'3-5year'!G$2,CAPEX!$V$4:$V$1281,'3-5year'!B16)</f>
        <v>0</v>
      </c>
      <c r="H16" s="128">
        <f t="shared" si="0"/>
        <v>0</v>
      </c>
    </row>
    <row r="17" spans="1:8" x14ac:dyDescent="0.25">
      <c r="A17" s="84" t="s">
        <v>364</v>
      </c>
      <c r="B17" s="124">
        <v>3</v>
      </c>
      <c r="C17" s="125">
        <f>SUMIFS(CAPEX!$AA$4:$AA$1281,CAPEX!$G$4:$G$1281,'3-5year'!$A17,CAPEX!$I$4:$I$1281,'3-5year'!C$2,CAPEX!$V$4:$V$1281,'3-5year'!B17)</f>
        <v>28680</v>
      </c>
      <c r="D17" s="125">
        <f>SUMIFS(CAPEX!$AA$4:$AA$1281,CAPEX!$G$4:$G$1281,'3-5year'!$A17,CAPEX!$I$4:$I$1281,'3-5year'!D$2,CAPEX!$V$4:$V$1281,'3-5year'!B17)</f>
        <v>0</v>
      </c>
      <c r="E17" s="125">
        <f>SUMIFS(CAPEX!$AA$4:$AA$1281,CAPEX!$G$4:$G$1281,'3-5year'!$A17,CAPEX!$I$4:$I$1281,'3-5year'!E$2,CAPEX!$V$4:$V$1281,'3-5year'!B17)</f>
        <v>0</v>
      </c>
      <c r="F17" s="125">
        <f>SUMIFS(CAPEX!$AA$4:$AA$1281,CAPEX!$G$4:$G$1281,'3-5year'!$A17,CAPEX!$I$4:$I$1281,'3-5year'!F$2,CAPEX!$V$4:$V$1281,'3-5year'!B17)</f>
        <v>0</v>
      </c>
      <c r="G17" s="125">
        <f>SUMIFS(CAPEX!$AA$4:$AA$1281,CAPEX!$G$4:$G$1281,'3-5year'!$A17,CAPEX!$I$4:$I$1281,'3-5year'!G$2,CAPEX!$V$4:$V$1281,'3-5year'!B17)</f>
        <v>0</v>
      </c>
      <c r="H17" s="128">
        <f t="shared" si="0"/>
        <v>28680</v>
      </c>
    </row>
    <row r="18" spans="1:8" x14ac:dyDescent="0.25">
      <c r="A18" s="84" t="s">
        <v>239</v>
      </c>
      <c r="B18" s="124">
        <v>3</v>
      </c>
      <c r="C18" s="125">
        <f>SUMIFS(CAPEX!$AA$4:$AA$1281,CAPEX!$G$4:$G$1281,'3-5year'!$A18,CAPEX!$I$4:$I$1281,'3-5year'!C$2,CAPEX!$V$4:$V$1281,'3-5year'!B18)</f>
        <v>0</v>
      </c>
      <c r="D18" s="125">
        <f>SUMIFS(CAPEX!$AA$4:$AA$1281,CAPEX!$G$4:$G$1281,'3-5year'!$A18,CAPEX!$I$4:$I$1281,'3-5year'!D$2,CAPEX!$V$4:$V$1281,'3-5year'!B18)</f>
        <v>0</v>
      </c>
      <c r="E18" s="125">
        <f>SUMIFS(CAPEX!$AA$4:$AA$1281,CAPEX!$G$4:$G$1281,'3-5year'!$A18,CAPEX!$I$4:$I$1281,'3-5year'!E$2,CAPEX!$V$4:$V$1281,'3-5year'!B18)</f>
        <v>0</v>
      </c>
      <c r="F18" s="125">
        <f>SUMIFS(CAPEX!$AA$4:$AA$1281,CAPEX!$G$4:$G$1281,'3-5year'!$A18,CAPEX!$I$4:$I$1281,'3-5year'!F$2,CAPEX!$V$4:$V$1281,'3-5year'!B18)</f>
        <v>0</v>
      </c>
      <c r="G18" s="125">
        <f>SUMIFS(CAPEX!$AA$4:$AA$1281,CAPEX!$G$4:$G$1281,'3-5year'!$A18,CAPEX!$I$4:$I$1281,'3-5year'!G$2,CAPEX!$V$4:$V$1281,'3-5year'!B18)</f>
        <v>0</v>
      </c>
      <c r="H18" s="128">
        <f t="shared" si="0"/>
        <v>0</v>
      </c>
    </row>
    <row r="19" spans="1:8" x14ac:dyDescent="0.25">
      <c r="A19" s="84" t="s">
        <v>243</v>
      </c>
      <c r="B19" s="124">
        <v>3</v>
      </c>
      <c r="C19" s="125">
        <f>SUMIFS(CAPEX!$AA$4:$AA$1281,CAPEX!$G$4:$G$1281,'3-5year'!$A19,CAPEX!$I$4:$I$1281,'3-5year'!C$2,CAPEX!$V$4:$V$1281,'3-5year'!B19)</f>
        <v>0</v>
      </c>
      <c r="D19" s="125">
        <f>SUMIFS(CAPEX!$AA$4:$AA$1281,CAPEX!$G$4:$G$1281,'3-5year'!$A19,CAPEX!$I$4:$I$1281,'3-5year'!D$2,CAPEX!$V$4:$V$1281,'3-5year'!B19)</f>
        <v>0</v>
      </c>
      <c r="E19" s="125">
        <f>SUMIFS(CAPEX!$AA$4:$AA$1281,CAPEX!$G$4:$G$1281,'3-5year'!$A19,CAPEX!$I$4:$I$1281,'3-5year'!E$2,CAPEX!$V$4:$V$1281,'3-5year'!B19)</f>
        <v>0</v>
      </c>
      <c r="F19" s="125">
        <f>SUMIFS(CAPEX!$AA$4:$AA$1281,CAPEX!$G$4:$G$1281,'3-5year'!$A19,CAPEX!$I$4:$I$1281,'3-5year'!F$2,CAPEX!$V$4:$V$1281,'3-5year'!B19)</f>
        <v>0</v>
      </c>
      <c r="G19" s="125">
        <f>SUMIFS(CAPEX!$AA$4:$AA$1281,CAPEX!$G$4:$G$1281,'3-5year'!$A19,CAPEX!$I$4:$I$1281,'3-5year'!G$2,CAPEX!$V$4:$V$1281,'3-5year'!B19)</f>
        <v>0</v>
      </c>
      <c r="H19" s="128">
        <f t="shared" si="0"/>
        <v>0</v>
      </c>
    </row>
    <row r="20" spans="1:8" x14ac:dyDescent="0.25">
      <c r="A20" s="127" t="s">
        <v>246</v>
      </c>
      <c r="B20" s="124">
        <v>3</v>
      </c>
      <c r="C20" s="125">
        <f>SUMIFS(CAPEX!$AA$4:$AA$1281,CAPEX!$G$4:$G$1281,'3-5year'!$A20,CAPEX!$I$4:$I$1281,'3-5year'!C$2,CAPEX!$V$4:$V$1281,'3-5year'!B20)</f>
        <v>0</v>
      </c>
      <c r="D20" s="125">
        <f>SUMIFS(CAPEX!$AA$4:$AA$1281,CAPEX!$G$4:$G$1281,'3-5year'!$A20,CAPEX!$I$4:$I$1281,'3-5year'!D$2,CAPEX!$V$4:$V$1281,'3-5year'!B20)</f>
        <v>0</v>
      </c>
      <c r="E20" s="125">
        <f>SUMIFS(CAPEX!$AA$4:$AA$1281,CAPEX!$G$4:$G$1281,'3-5year'!$A20,CAPEX!$I$4:$I$1281,'3-5year'!E$2,CAPEX!$V$4:$V$1281,'3-5year'!B20)</f>
        <v>0</v>
      </c>
      <c r="F20" s="125">
        <f>SUMIFS(CAPEX!$AA$4:$AA$1281,CAPEX!$G$4:$G$1281,'3-5year'!$A20,CAPEX!$I$4:$I$1281,'3-5year'!F$2,CAPEX!$V$4:$V$1281,'3-5year'!B20)</f>
        <v>0</v>
      </c>
      <c r="G20" s="125">
        <f>SUMIFS(CAPEX!$AA$4:$AA$1281,CAPEX!$G$4:$G$1281,'3-5year'!$A20,CAPEX!$I$4:$I$1281,'3-5year'!G$2,CAPEX!$V$4:$V$1281,'3-5year'!B20)</f>
        <v>0</v>
      </c>
      <c r="H20" s="128">
        <f t="shared" si="0"/>
        <v>0</v>
      </c>
    </row>
    <row r="21" spans="1:8" x14ac:dyDescent="0.25">
      <c r="A21" s="124" t="s">
        <v>281</v>
      </c>
      <c r="B21" s="124">
        <v>4</v>
      </c>
      <c r="C21" s="125">
        <f>SUMIFS(CAPEX!$AA$4:$AA$1281,CAPEX!$G$4:$G$1281,'3-5year'!$A21,CAPEX!$I$4:$I$1281,'3-5year'!C$2,CAPEX!$V$4:$V$1281,'3-5year'!B21)</f>
        <v>0</v>
      </c>
      <c r="D21" s="125">
        <f>SUMIFS(CAPEX!$AA$4:$AA$1281,CAPEX!$G$4:$G$1281,'3-5year'!$A21,CAPEX!$I$4:$I$1281,'3-5year'!D$2,CAPEX!$V$4:$V$1281,'3-5year'!B21)</f>
        <v>0</v>
      </c>
      <c r="E21" s="125">
        <f>SUMIFS(CAPEX!$AA$4:$AA$1281,CAPEX!$G$4:$G$1281,'3-5year'!$A21,CAPEX!$I$4:$I$1281,'3-5year'!E$2,CAPEX!$V$4:$V$1281,'3-5year'!B21)</f>
        <v>0</v>
      </c>
      <c r="F21" s="125">
        <f>SUMIFS(CAPEX!$AA$4:$AA$1281,CAPEX!$G$4:$G$1281,'3-5year'!$A21,CAPEX!$I$4:$I$1281,'3-5year'!F$2,CAPEX!$V$4:$V$1281,'3-5year'!B21)</f>
        <v>0</v>
      </c>
      <c r="G21" s="125">
        <f>SUMIFS(CAPEX!$AA$4:$AA$1281,CAPEX!$G$4:$G$1281,'3-5year'!$A21,CAPEX!$I$4:$I$1281,'3-5year'!G$2,CAPEX!$V$4:$V$1281,'3-5year'!B21)</f>
        <v>0</v>
      </c>
      <c r="H21" s="128">
        <f t="shared" ref="H21:H38" si="1">SUM(C21:G21)</f>
        <v>0</v>
      </c>
    </row>
    <row r="22" spans="1:8" x14ac:dyDescent="0.25">
      <c r="A22" s="84" t="s">
        <v>488</v>
      </c>
      <c r="B22" s="124">
        <v>4</v>
      </c>
      <c r="C22" s="125">
        <f>SUMIFS(CAPEX!$AA$4:$AA$1281,CAPEX!$G$4:$G$1281,'3-5year'!$A22,CAPEX!$I$4:$I$1281,'3-5year'!C$2,CAPEX!$V$4:$V$1281,'3-5year'!B22)</f>
        <v>0</v>
      </c>
      <c r="D22" s="125">
        <f>SUMIFS(CAPEX!$AA$4:$AA$1281,CAPEX!$G$4:$G$1281,'3-5year'!$A22,CAPEX!$I$4:$I$1281,'3-5year'!D$2,CAPEX!$V$4:$V$1281,'3-5year'!B22)</f>
        <v>0</v>
      </c>
      <c r="E22" s="125">
        <f>SUMIFS(CAPEX!$AA$4:$AA$1281,CAPEX!$G$4:$G$1281,'3-5year'!$A22,CAPEX!$I$4:$I$1281,'3-5year'!E$2,CAPEX!$V$4:$V$1281,'3-5year'!B22)</f>
        <v>0</v>
      </c>
      <c r="F22" s="125">
        <f>SUMIFS(CAPEX!$AA$4:$AA$1281,CAPEX!$G$4:$G$1281,'3-5year'!$A22,CAPEX!$I$4:$I$1281,'3-5year'!F$2,CAPEX!$V$4:$V$1281,'3-5year'!B22)</f>
        <v>0</v>
      </c>
      <c r="G22" s="125">
        <f>SUMIFS(CAPEX!$AA$4:$AA$1281,CAPEX!$G$4:$G$1281,'3-5year'!$A22,CAPEX!$I$4:$I$1281,'3-5year'!G$2,CAPEX!$V$4:$V$1281,'3-5year'!B22)</f>
        <v>0</v>
      </c>
      <c r="H22" s="128">
        <f t="shared" si="1"/>
        <v>0</v>
      </c>
    </row>
    <row r="23" spans="1:8" x14ac:dyDescent="0.25">
      <c r="A23" s="84" t="s">
        <v>217</v>
      </c>
      <c r="B23" s="124">
        <v>4</v>
      </c>
      <c r="C23" s="125">
        <f>SUMIFS(CAPEX!$AA$4:$AA$1281,CAPEX!$G$4:$G$1281,'3-5year'!$A23,CAPEX!$I$4:$I$1281,'3-5year'!C$2,CAPEX!$V$4:$V$1281,'3-5year'!B23)</f>
        <v>0</v>
      </c>
      <c r="D23" s="125">
        <f>SUMIFS(CAPEX!$AA$4:$AA$1281,CAPEX!$G$4:$G$1281,'3-5year'!$A23,CAPEX!$I$4:$I$1281,'3-5year'!D$2,CAPEX!$V$4:$V$1281,'3-5year'!B23)</f>
        <v>0</v>
      </c>
      <c r="E23" s="125">
        <f>SUMIFS(CAPEX!$AA$4:$AA$1281,CAPEX!$G$4:$G$1281,'3-5year'!$A23,CAPEX!$I$4:$I$1281,'3-5year'!E$2,CAPEX!$V$4:$V$1281,'3-5year'!B23)</f>
        <v>0</v>
      </c>
      <c r="F23" s="125">
        <f>SUMIFS(CAPEX!$AA$4:$AA$1281,CAPEX!$G$4:$G$1281,'3-5year'!$A23,CAPEX!$I$4:$I$1281,'3-5year'!F$2,CAPEX!$V$4:$V$1281,'3-5year'!B23)</f>
        <v>0</v>
      </c>
      <c r="G23" s="125">
        <f>SUMIFS(CAPEX!$AA$4:$AA$1281,CAPEX!$G$4:$G$1281,'3-5year'!$A23,CAPEX!$I$4:$I$1281,'3-5year'!G$2,CAPEX!$V$4:$V$1281,'3-5year'!B23)</f>
        <v>0</v>
      </c>
      <c r="H23" s="128">
        <f t="shared" si="1"/>
        <v>0</v>
      </c>
    </row>
    <row r="24" spans="1:8" x14ac:dyDescent="0.25">
      <c r="A24" s="84" t="s">
        <v>469</v>
      </c>
      <c r="B24" s="124">
        <v>4</v>
      </c>
      <c r="C24" s="125">
        <f>SUMIFS(CAPEX!$AA$4:$AA$1281,CAPEX!$G$4:$G$1281,'3-5year'!$A24,CAPEX!$I$4:$I$1281,'3-5year'!C$2,CAPEX!$V$4:$V$1281,'3-5year'!B24)</f>
        <v>0</v>
      </c>
      <c r="D24" s="125">
        <f>SUMIFS(CAPEX!$AA$4:$AA$1281,CAPEX!$G$4:$G$1281,'3-5year'!$A24,CAPEX!$I$4:$I$1281,'3-5year'!D$2,CAPEX!$V$4:$V$1281,'3-5year'!B24)</f>
        <v>0</v>
      </c>
      <c r="E24" s="125">
        <f>SUMIFS(CAPEX!$AA$4:$AA$1281,CAPEX!$G$4:$G$1281,'3-5year'!$A24,CAPEX!$I$4:$I$1281,'3-5year'!E$2,CAPEX!$V$4:$V$1281,'3-5year'!B24)</f>
        <v>0</v>
      </c>
      <c r="F24" s="125">
        <f>SUMIFS(CAPEX!$AA$4:$AA$1281,CAPEX!$G$4:$G$1281,'3-5year'!$A24,CAPEX!$I$4:$I$1281,'3-5year'!F$2,CAPEX!$V$4:$V$1281,'3-5year'!B24)</f>
        <v>0</v>
      </c>
      <c r="G24" s="125">
        <f>SUMIFS(CAPEX!$AA$4:$AA$1281,CAPEX!$G$4:$G$1281,'3-5year'!$A24,CAPEX!$I$4:$I$1281,'3-5year'!G$2,CAPEX!$V$4:$V$1281,'3-5year'!B24)</f>
        <v>0</v>
      </c>
      <c r="H24" s="128">
        <f t="shared" si="1"/>
        <v>0</v>
      </c>
    </row>
    <row r="25" spans="1:8" x14ac:dyDescent="0.25">
      <c r="A25" s="84" t="s">
        <v>265</v>
      </c>
      <c r="B25" s="124">
        <v>4</v>
      </c>
      <c r="C25" s="125">
        <f>SUMIFS(CAPEX!$AA$4:$AA$1281,CAPEX!$G$4:$G$1281,'3-5year'!$A25,CAPEX!$I$4:$I$1281,'3-5year'!C$2,CAPEX!$V$4:$V$1281,'3-5year'!B25)</f>
        <v>0</v>
      </c>
      <c r="D25" s="125">
        <f>SUMIFS(CAPEX!$AA$4:$AA$1281,CAPEX!$G$4:$G$1281,'3-5year'!$A25,CAPEX!$I$4:$I$1281,'3-5year'!D$2,CAPEX!$V$4:$V$1281,'3-5year'!B25)</f>
        <v>0</v>
      </c>
      <c r="E25" s="125">
        <f>SUMIFS(CAPEX!$AA$4:$AA$1281,CAPEX!$G$4:$G$1281,'3-5year'!$A25,CAPEX!$I$4:$I$1281,'3-5year'!E$2,CAPEX!$V$4:$V$1281,'3-5year'!B25)</f>
        <v>0</v>
      </c>
      <c r="F25" s="125">
        <f>SUMIFS(CAPEX!$AA$4:$AA$1281,CAPEX!$G$4:$G$1281,'3-5year'!$A25,CAPEX!$I$4:$I$1281,'3-5year'!F$2,CAPEX!$V$4:$V$1281,'3-5year'!B25)</f>
        <v>0</v>
      </c>
      <c r="G25" s="125">
        <f>SUMIFS(CAPEX!$AA$4:$AA$1281,CAPEX!$G$4:$G$1281,'3-5year'!$A25,CAPEX!$I$4:$I$1281,'3-5year'!G$2,CAPEX!$V$4:$V$1281,'3-5year'!B25)</f>
        <v>0</v>
      </c>
      <c r="H25" s="128">
        <f t="shared" si="1"/>
        <v>0</v>
      </c>
    </row>
    <row r="26" spans="1:8" x14ac:dyDescent="0.25">
      <c r="A26" s="84" t="s">
        <v>211</v>
      </c>
      <c r="B26" s="124">
        <v>4</v>
      </c>
      <c r="C26" s="125">
        <f>SUMIFS(CAPEX!$AA$4:$AA$1281,CAPEX!$G$4:$G$1281,'3-5year'!$A26,CAPEX!$I$4:$I$1281,'3-5year'!C$2,CAPEX!$V$4:$V$1281,'3-5year'!B26)</f>
        <v>156870</v>
      </c>
      <c r="D26" s="125">
        <f>SUMIFS(CAPEX!$AA$4:$AA$1281,CAPEX!$G$4:$G$1281,'3-5year'!$A26,CAPEX!$I$4:$I$1281,'3-5year'!D$2,CAPEX!$V$4:$V$1281,'3-5year'!B26)</f>
        <v>0</v>
      </c>
      <c r="E26" s="125">
        <f>SUMIFS(CAPEX!$AA$4:$AA$1281,CAPEX!$G$4:$G$1281,'3-5year'!$A26,CAPEX!$I$4:$I$1281,'3-5year'!E$2,CAPEX!$V$4:$V$1281,'3-5year'!B26)</f>
        <v>0</v>
      </c>
      <c r="F26" s="125">
        <f>SUMIFS(CAPEX!$AA$4:$AA$1281,CAPEX!$G$4:$G$1281,'3-5year'!$A26,CAPEX!$I$4:$I$1281,'3-5year'!F$2,CAPEX!$V$4:$V$1281,'3-5year'!B26)</f>
        <v>0</v>
      </c>
      <c r="G26" s="125">
        <f>SUMIFS(CAPEX!$AA$4:$AA$1281,CAPEX!$G$4:$G$1281,'3-5year'!$A26,CAPEX!$I$4:$I$1281,'3-5year'!G$2,CAPEX!$V$4:$V$1281,'3-5year'!B26)</f>
        <v>0</v>
      </c>
      <c r="H26" s="128">
        <f t="shared" si="1"/>
        <v>156870</v>
      </c>
    </row>
    <row r="27" spans="1:8" x14ac:dyDescent="0.25">
      <c r="A27" s="84" t="s">
        <v>195</v>
      </c>
      <c r="B27" s="124">
        <v>4</v>
      </c>
      <c r="C27" s="125">
        <f>SUMIFS(CAPEX!$AA$4:$AA$1281,CAPEX!$G$4:$G$1281,'3-5year'!$A27,CAPEX!$I$4:$I$1281,'3-5year'!C$2,CAPEX!$V$4:$V$1281,'3-5year'!B27)</f>
        <v>0</v>
      </c>
      <c r="D27" s="125">
        <f>SUMIFS(CAPEX!$AA$4:$AA$1281,CAPEX!$G$4:$G$1281,'3-5year'!$A27,CAPEX!$I$4:$I$1281,'3-5year'!D$2,CAPEX!$V$4:$V$1281,'3-5year'!B27)</f>
        <v>0</v>
      </c>
      <c r="E27" s="125">
        <f>SUMIFS(CAPEX!$AA$4:$AA$1281,CAPEX!$G$4:$G$1281,'3-5year'!$A27,CAPEX!$I$4:$I$1281,'3-5year'!E$2,CAPEX!$V$4:$V$1281,'3-5year'!B27)</f>
        <v>56370</v>
      </c>
      <c r="F27" s="125">
        <f>SUMIFS(CAPEX!$AA$4:$AA$1281,CAPEX!$G$4:$G$1281,'3-5year'!$A27,CAPEX!$I$4:$I$1281,'3-5year'!F$2,CAPEX!$V$4:$V$1281,'3-5year'!B27)</f>
        <v>0</v>
      </c>
      <c r="G27" s="125">
        <f>SUMIFS(CAPEX!$AA$4:$AA$1281,CAPEX!$G$4:$G$1281,'3-5year'!$A27,CAPEX!$I$4:$I$1281,'3-5year'!G$2,CAPEX!$V$4:$V$1281,'3-5year'!B27)</f>
        <v>0</v>
      </c>
      <c r="H27" s="128">
        <f t="shared" si="1"/>
        <v>56370</v>
      </c>
    </row>
    <row r="28" spans="1:8" x14ac:dyDescent="0.25">
      <c r="A28" s="84" t="s">
        <v>313</v>
      </c>
      <c r="B28" s="124">
        <v>4</v>
      </c>
      <c r="C28" s="125">
        <f>SUMIFS(CAPEX!$AA$4:$AA$1281,CAPEX!$G$4:$G$1281,'3-5year'!$A28,CAPEX!$I$4:$I$1281,'3-5year'!C$2,CAPEX!$V$4:$V$1281,'3-5year'!B28)</f>
        <v>0</v>
      </c>
      <c r="D28" s="125">
        <f>SUMIFS(CAPEX!$AA$4:$AA$1281,CAPEX!$G$4:$G$1281,'3-5year'!$A28,CAPEX!$I$4:$I$1281,'3-5year'!D$2,CAPEX!$V$4:$V$1281,'3-5year'!B28)</f>
        <v>0</v>
      </c>
      <c r="E28" s="125">
        <f>SUMIFS(CAPEX!$AA$4:$AA$1281,CAPEX!$G$4:$G$1281,'3-5year'!$A28,CAPEX!$I$4:$I$1281,'3-5year'!E$2,CAPEX!$V$4:$V$1281,'3-5year'!B28)</f>
        <v>0</v>
      </c>
      <c r="F28" s="125">
        <f>SUMIFS(CAPEX!$AA$4:$AA$1281,CAPEX!$G$4:$G$1281,'3-5year'!$A28,CAPEX!$I$4:$I$1281,'3-5year'!F$2,CAPEX!$V$4:$V$1281,'3-5year'!B28)</f>
        <v>0</v>
      </c>
      <c r="G28" s="125">
        <f>SUMIFS(CAPEX!$AA$4:$AA$1281,CAPEX!$G$4:$G$1281,'3-5year'!$A28,CAPEX!$I$4:$I$1281,'3-5year'!G$2,CAPEX!$V$4:$V$1281,'3-5year'!B28)</f>
        <v>0</v>
      </c>
      <c r="H28" s="128">
        <f t="shared" si="1"/>
        <v>0</v>
      </c>
    </row>
    <row r="29" spans="1:8" x14ac:dyDescent="0.25">
      <c r="A29" s="84" t="s">
        <v>697</v>
      </c>
      <c r="B29" s="124">
        <v>4</v>
      </c>
      <c r="C29" s="125">
        <f>SUMIFS(CAPEX!$AA$4:$AA$1281,CAPEX!$G$4:$G$1281,'3-5year'!$A29,CAPEX!$I$4:$I$1281,'3-5year'!C$2,CAPEX!$V$4:$V$1281,'3-5year'!B29)</f>
        <v>0</v>
      </c>
      <c r="D29" s="125">
        <f>SUMIFS(CAPEX!$AA$4:$AA$1281,CAPEX!$G$4:$G$1281,'3-5year'!$A29,CAPEX!$I$4:$I$1281,'3-5year'!D$2,CAPEX!$V$4:$V$1281,'3-5year'!B29)</f>
        <v>0</v>
      </c>
      <c r="E29" s="125">
        <f>SUMIFS(CAPEX!$AA$4:$AA$1281,CAPEX!$G$4:$G$1281,'3-5year'!$A29,CAPEX!$I$4:$I$1281,'3-5year'!E$2,CAPEX!$V$4:$V$1281,'3-5year'!B29)</f>
        <v>0</v>
      </c>
      <c r="F29" s="125">
        <f>SUMIFS(CAPEX!$AA$4:$AA$1281,CAPEX!$G$4:$G$1281,'3-5year'!$A29,CAPEX!$I$4:$I$1281,'3-5year'!F$2,CAPEX!$V$4:$V$1281,'3-5year'!B29)</f>
        <v>0</v>
      </c>
      <c r="G29" s="125">
        <f>SUMIFS(CAPEX!$AA$4:$AA$1281,CAPEX!$G$4:$G$1281,'3-5year'!$A29,CAPEX!$I$4:$I$1281,'3-5year'!G$2,CAPEX!$V$4:$V$1281,'3-5year'!B29)</f>
        <v>0</v>
      </c>
      <c r="H29" s="128">
        <f t="shared" si="1"/>
        <v>0</v>
      </c>
    </row>
    <row r="30" spans="1:8" x14ac:dyDescent="0.25">
      <c r="A30" s="84" t="s">
        <v>228</v>
      </c>
      <c r="B30" s="124">
        <v>4</v>
      </c>
      <c r="C30" s="125">
        <f>SUMIFS(CAPEX!$AA$4:$AA$1281,CAPEX!$G$4:$G$1281,'3-5year'!$A30,CAPEX!$I$4:$I$1281,'3-5year'!C$2,CAPEX!$V$4:$V$1281,'3-5year'!B30)</f>
        <v>0</v>
      </c>
      <c r="D30" s="125">
        <f>SUMIFS(CAPEX!$AA$4:$AA$1281,CAPEX!$G$4:$G$1281,'3-5year'!$A30,CAPEX!$I$4:$I$1281,'3-5year'!D$2,CAPEX!$V$4:$V$1281,'3-5year'!B30)</f>
        <v>0</v>
      </c>
      <c r="E30" s="125">
        <f>SUMIFS(CAPEX!$AA$4:$AA$1281,CAPEX!$G$4:$G$1281,'3-5year'!$A30,CAPEX!$I$4:$I$1281,'3-5year'!E$2,CAPEX!$V$4:$V$1281,'3-5year'!B30)</f>
        <v>0</v>
      </c>
      <c r="F30" s="125">
        <f>SUMIFS(CAPEX!$AA$4:$AA$1281,CAPEX!$G$4:$G$1281,'3-5year'!$A30,CAPEX!$I$4:$I$1281,'3-5year'!F$2,CAPEX!$V$4:$V$1281,'3-5year'!B30)</f>
        <v>0</v>
      </c>
      <c r="G30" s="125">
        <f>SUMIFS(CAPEX!$AA$4:$AA$1281,CAPEX!$G$4:$G$1281,'3-5year'!$A30,CAPEX!$I$4:$I$1281,'3-5year'!G$2,CAPEX!$V$4:$V$1281,'3-5year'!B30)</f>
        <v>0</v>
      </c>
      <c r="H30" s="128">
        <f t="shared" si="1"/>
        <v>0</v>
      </c>
    </row>
    <row r="31" spans="1:8" x14ac:dyDescent="0.25">
      <c r="A31" s="84" t="s">
        <v>226</v>
      </c>
      <c r="B31" s="124">
        <v>4</v>
      </c>
      <c r="C31" s="125">
        <f>SUMIFS(CAPEX!$AA$4:$AA$1281,CAPEX!$G$4:$G$1281,'3-5year'!$A31,CAPEX!$I$4:$I$1281,'3-5year'!C$2,CAPEX!$V$4:$V$1281,'3-5year'!B31)</f>
        <v>0</v>
      </c>
      <c r="D31" s="125">
        <f>SUMIFS(CAPEX!$AA$4:$AA$1281,CAPEX!$G$4:$G$1281,'3-5year'!$A31,CAPEX!$I$4:$I$1281,'3-5year'!D$2,CAPEX!$V$4:$V$1281,'3-5year'!B31)</f>
        <v>0</v>
      </c>
      <c r="E31" s="125">
        <f>SUMIFS(CAPEX!$AA$4:$AA$1281,CAPEX!$G$4:$G$1281,'3-5year'!$A31,CAPEX!$I$4:$I$1281,'3-5year'!E$2,CAPEX!$V$4:$V$1281,'3-5year'!B31)</f>
        <v>0</v>
      </c>
      <c r="F31" s="125">
        <f>SUMIFS(CAPEX!$AA$4:$AA$1281,CAPEX!$G$4:$G$1281,'3-5year'!$A31,CAPEX!$I$4:$I$1281,'3-5year'!F$2,CAPEX!$V$4:$V$1281,'3-5year'!B31)</f>
        <v>0</v>
      </c>
      <c r="G31" s="125">
        <f>SUMIFS(CAPEX!$AA$4:$AA$1281,CAPEX!$G$4:$G$1281,'3-5year'!$A31,CAPEX!$I$4:$I$1281,'3-5year'!G$2,CAPEX!$V$4:$V$1281,'3-5year'!B31)</f>
        <v>0</v>
      </c>
      <c r="H31" s="128">
        <f t="shared" si="1"/>
        <v>0</v>
      </c>
    </row>
    <row r="32" spans="1:8" x14ac:dyDescent="0.25">
      <c r="A32" s="84" t="s">
        <v>256</v>
      </c>
      <c r="B32" s="124">
        <v>4</v>
      </c>
      <c r="C32" s="125">
        <f>SUMIFS(CAPEX!$AA$4:$AA$1281,CAPEX!$G$4:$G$1281,'3-5year'!$A32,CAPEX!$I$4:$I$1281,'3-5year'!C$2,CAPEX!$V$4:$V$1281,'3-5year'!B32)</f>
        <v>0</v>
      </c>
      <c r="D32" s="125">
        <f>SUMIFS(CAPEX!$AA$4:$AA$1281,CAPEX!$G$4:$G$1281,'3-5year'!$A32,CAPEX!$I$4:$I$1281,'3-5year'!D$2,CAPEX!$V$4:$V$1281,'3-5year'!B32)</f>
        <v>0</v>
      </c>
      <c r="E32" s="125">
        <f>SUMIFS(CAPEX!$AA$4:$AA$1281,CAPEX!$G$4:$G$1281,'3-5year'!$A32,CAPEX!$I$4:$I$1281,'3-5year'!E$2,CAPEX!$V$4:$V$1281,'3-5year'!B32)</f>
        <v>0</v>
      </c>
      <c r="F32" s="125">
        <f>SUMIFS(CAPEX!$AA$4:$AA$1281,CAPEX!$G$4:$G$1281,'3-5year'!$A32,CAPEX!$I$4:$I$1281,'3-5year'!F$2,CAPEX!$V$4:$V$1281,'3-5year'!B32)</f>
        <v>0</v>
      </c>
      <c r="G32" s="125">
        <f>SUMIFS(CAPEX!$AA$4:$AA$1281,CAPEX!$G$4:$G$1281,'3-5year'!$A32,CAPEX!$I$4:$I$1281,'3-5year'!G$2,CAPEX!$V$4:$V$1281,'3-5year'!B32)</f>
        <v>0</v>
      </c>
      <c r="H32" s="128">
        <f t="shared" si="1"/>
        <v>0</v>
      </c>
    </row>
    <row r="33" spans="1:8" x14ac:dyDescent="0.25">
      <c r="A33" s="84" t="s">
        <v>578</v>
      </c>
      <c r="B33" s="124">
        <v>4</v>
      </c>
      <c r="C33" s="125">
        <f>SUMIFS(CAPEX!$AA$4:$AA$1281,CAPEX!$G$4:$G$1281,'3-5year'!$A33,CAPEX!$I$4:$I$1281,'3-5year'!C$2,CAPEX!$V$4:$V$1281,'3-5year'!B33)</f>
        <v>0</v>
      </c>
      <c r="D33" s="125">
        <f>SUMIFS(CAPEX!$AA$4:$AA$1281,CAPEX!$G$4:$G$1281,'3-5year'!$A33,CAPEX!$I$4:$I$1281,'3-5year'!D$2,CAPEX!$V$4:$V$1281,'3-5year'!B33)</f>
        <v>0</v>
      </c>
      <c r="E33" s="125">
        <f>SUMIFS(CAPEX!$AA$4:$AA$1281,CAPEX!$G$4:$G$1281,'3-5year'!$A33,CAPEX!$I$4:$I$1281,'3-5year'!E$2,CAPEX!$V$4:$V$1281,'3-5year'!B33)</f>
        <v>0</v>
      </c>
      <c r="F33" s="125">
        <f>SUMIFS(CAPEX!$AA$4:$AA$1281,CAPEX!$G$4:$G$1281,'3-5year'!$A33,CAPEX!$I$4:$I$1281,'3-5year'!F$2,CAPEX!$V$4:$V$1281,'3-5year'!B33)</f>
        <v>0</v>
      </c>
      <c r="G33" s="125">
        <f>SUMIFS(CAPEX!$AA$4:$AA$1281,CAPEX!$G$4:$G$1281,'3-5year'!$A33,CAPEX!$I$4:$I$1281,'3-5year'!G$2,CAPEX!$V$4:$V$1281,'3-5year'!B33)</f>
        <v>0</v>
      </c>
      <c r="H33" s="128">
        <f t="shared" si="1"/>
        <v>0</v>
      </c>
    </row>
    <row r="34" spans="1:8" x14ac:dyDescent="0.25">
      <c r="A34" s="84" t="s">
        <v>403</v>
      </c>
      <c r="B34" s="124">
        <v>4</v>
      </c>
      <c r="C34" s="125">
        <f>SUMIFS(CAPEX!$AA$4:$AA$1281,CAPEX!$G$4:$G$1281,'3-5year'!$A34,CAPEX!$I$4:$I$1281,'3-5year'!C$2,CAPEX!$V$4:$V$1281,'3-5year'!B34)</f>
        <v>0</v>
      </c>
      <c r="D34" s="125">
        <f>SUMIFS(CAPEX!$AA$4:$AA$1281,CAPEX!$G$4:$G$1281,'3-5year'!$A34,CAPEX!$I$4:$I$1281,'3-5year'!D$2,CAPEX!$V$4:$V$1281,'3-5year'!B34)</f>
        <v>0</v>
      </c>
      <c r="E34" s="125">
        <f>SUMIFS(CAPEX!$AA$4:$AA$1281,CAPEX!$G$4:$G$1281,'3-5year'!$A34,CAPEX!$I$4:$I$1281,'3-5year'!E$2,CAPEX!$V$4:$V$1281,'3-5year'!B34)</f>
        <v>0</v>
      </c>
      <c r="F34" s="125">
        <f>SUMIFS(CAPEX!$AA$4:$AA$1281,CAPEX!$G$4:$G$1281,'3-5year'!$A34,CAPEX!$I$4:$I$1281,'3-5year'!F$2,CAPEX!$V$4:$V$1281,'3-5year'!B34)</f>
        <v>0</v>
      </c>
      <c r="G34" s="125">
        <f>SUMIFS(CAPEX!$AA$4:$AA$1281,CAPEX!$G$4:$G$1281,'3-5year'!$A34,CAPEX!$I$4:$I$1281,'3-5year'!G$2,CAPEX!$V$4:$V$1281,'3-5year'!B34)</f>
        <v>0</v>
      </c>
      <c r="H34" s="128">
        <f t="shared" si="1"/>
        <v>0</v>
      </c>
    </row>
    <row r="35" spans="1:8" x14ac:dyDescent="0.25">
      <c r="A35" s="84" t="s">
        <v>364</v>
      </c>
      <c r="B35" s="124">
        <v>4</v>
      </c>
      <c r="C35" s="125">
        <f>SUMIFS(CAPEX!$AA$4:$AA$1281,CAPEX!$G$4:$G$1281,'3-5year'!$A35,CAPEX!$I$4:$I$1281,'3-5year'!C$2,CAPEX!$V$4:$V$1281,'3-5year'!B35)</f>
        <v>0</v>
      </c>
      <c r="D35" s="125">
        <f>SUMIFS(CAPEX!$AA$4:$AA$1281,CAPEX!$G$4:$G$1281,'3-5year'!$A35,CAPEX!$I$4:$I$1281,'3-5year'!D$2,CAPEX!$V$4:$V$1281,'3-5year'!B35)</f>
        <v>0</v>
      </c>
      <c r="E35" s="125">
        <f>SUMIFS(CAPEX!$AA$4:$AA$1281,CAPEX!$G$4:$G$1281,'3-5year'!$A35,CAPEX!$I$4:$I$1281,'3-5year'!E$2,CAPEX!$V$4:$V$1281,'3-5year'!B35)</f>
        <v>0</v>
      </c>
      <c r="F35" s="125">
        <f>SUMIFS(CAPEX!$AA$4:$AA$1281,CAPEX!$G$4:$G$1281,'3-5year'!$A35,CAPEX!$I$4:$I$1281,'3-5year'!F$2,CAPEX!$V$4:$V$1281,'3-5year'!B35)</f>
        <v>0</v>
      </c>
      <c r="G35" s="125">
        <f>SUMIFS(CAPEX!$AA$4:$AA$1281,CAPEX!$G$4:$G$1281,'3-5year'!$A35,CAPEX!$I$4:$I$1281,'3-5year'!G$2,CAPEX!$V$4:$V$1281,'3-5year'!B35)</f>
        <v>0</v>
      </c>
      <c r="H35" s="128">
        <f t="shared" si="1"/>
        <v>0</v>
      </c>
    </row>
    <row r="36" spans="1:8" x14ac:dyDescent="0.25">
      <c r="A36" s="84" t="s">
        <v>239</v>
      </c>
      <c r="B36" s="124">
        <v>4</v>
      </c>
      <c r="C36" s="125">
        <f>SUMIFS(CAPEX!$AA$4:$AA$1281,CAPEX!$G$4:$G$1281,'3-5year'!$A36,CAPEX!$I$4:$I$1281,'3-5year'!C$2,CAPEX!$V$4:$V$1281,'3-5year'!B36)</f>
        <v>0</v>
      </c>
      <c r="D36" s="125">
        <f>SUMIFS(CAPEX!$AA$4:$AA$1281,CAPEX!$G$4:$G$1281,'3-5year'!$A36,CAPEX!$I$4:$I$1281,'3-5year'!D$2,CAPEX!$V$4:$V$1281,'3-5year'!B36)</f>
        <v>0</v>
      </c>
      <c r="E36" s="125">
        <f>SUMIFS(CAPEX!$AA$4:$AA$1281,CAPEX!$G$4:$G$1281,'3-5year'!$A36,CAPEX!$I$4:$I$1281,'3-5year'!E$2,CAPEX!$V$4:$V$1281,'3-5year'!B36)</f>
        <v>0</v>
      </c>
      <c r="F36" s="125">
        <f>SUMIFS(CAPEX!$AA$4:$AA$1281,CAPEX!$G$4:$G$1281,'3-5year'!$A36,CAPEX!$I$4:$I$1281,'3-5year'!F$2,CAPEX!$V$4:$V$1281,'3-5year'!B36)</f>
        <v>0</v>
      </c>
      <c r="G36" s="125">
        <f>SUMIFS(CAPEX!$AA$4:$AA$1281,CAPEX!$G$4:$G$1281,'3-5year'!$A36,CAPEX!$I$4:$I$1281,'3-5year'!G$2,CAPEX!$V$4:$V$1281,'3-5year'!B36)</f>
        <v>0</v>
      </c>
      <c r="H36" s="128">
        <f t="shared" si="1"/>
        <v>0</v>
      </c>
    </row>
    <row r="37" spans="1:8" x14ac:dyDescent="0.25">
      <c r="A37" s="84" t="s">
        <v>243</v>
      </c>
      <c r="B37" s="124">
        <v>4</v>
      </c>
      <c r="C37" s="125">
        <f>SUMIFS(CAPEX!$AA$4:$AA$1281,CAPEX!$G$4:$G$1281,'3-5year'!$A37,CAPEX!$I$4:$I$1281,'3-5year'!C$2,CAPEX!$V$4:$V$1281,'3-5year'!B37)</f>
        <v>0</v>
      </c>
      <c r="D37" s="125">
        <f>SUMIFS(CAPEX!$AA$4:$AA$1281,CAPEX!$G$4:$G$1281,'3-5year'!$A37,CAPEX!$I$4:$I$1281,'3-5year'!D$2,CAPEX!$V$4:$V$1281,'3-5year'!B37)</f>
        <v>0</v>
      </c>
      <c r="E37" s="125">
        <f>SUMIFS(CAPEX!$AA$4:$AA$1281,CAPEX!$G$4:$G$1281,'3-5year'!$A37,CAPEX!$I$4:$I$1281,'3-5year'!E$2,CAPEX!$V$4:$V$1281,'3-5year'!B37)</f>
        <v>0</v>
      </c>
      <c r="F37" s="125">
        <f>SUMIFS(CAPEX!$AA$4:$AA$1281,CAPEX!$G$4:$G$1281,'3-5year'!$A37,CAPEX!$I$4:$I$1281,'3-5year'!F$2,CAPEX!$V$4:$V$1281,'3-5year'!B37)</f>
        <v>0</v>
      </c>
      <c r="G37" s="125">
        <f>SUMIFS(CAPEX!$AA$4:$AA$1281,CAPEX!$G$4:$G$1281,'3-5year'!$A37,CAPEX!$I$4:$I$1281,'3-5year'!G$2,CAPEX!$V$4:$V$1281,'3-5year'!B37)</f>
        <v>0</v>
      </c>
      <c r="H37" s="128">
        <f t="shared" si="1"/>
        <v>0</v>
      </c>
    </row>
    <row r="38" spans="1:8" x14ac:dyDescent="0.25">
      <c r="A38" s="127" t="s">
        <v>246</v>
      </c>
      <c r="B38" s="124">
        <v>4</v>
      </c>
      <c r="C38" s="125">
        <f>SUMIFS(CAPEX!$AA$4:$AA$1281,CAPEX!$G$4:$G$1281,'3-5year'!$A38,CAPEX!$I$4:$I$1281,'3-5year'!C$2,CAPEX!$V$4:$V$1281,'3-5year'!B38)</f>
        <v>0</v>
      </c>
      <c r="D38" s="125">
        <f>SUMIFS(CAPEX!$AA$4:$AA$1281,CAPEX!$G$4:$G$1281,'3-5year'!$A38,CAPEX!$I$4:$I$1281,'3-5year'!D$2,CAPEX!$V$4:$V$1281,'3-5year'!B38)</f>
        <v>0</v>
      </c>
      <c r="E38" s="125">
        <f>SUMIFS(CAPEX!$AA$4:$AA$1281,CAPEX!$G$4:$G$1281,'3-5year'!$A38,CAPEX!$I$4:$I$1281,'3-5year'!E$2,CAPEX!$V$4:$V$1281,'3-5year'!B38)</f>
        <v>0</v>
      </c>
      <c r="F38" s="125">
        <f>SUMIFS(CAPEX!$AA$4:$AA$1281,CAPEX!$G$4:$G$1281,'3-5year'!$A38,CAPEX!$I$4:$I$1281,'3-5year'!F$2,CAPEX!$V$4:$V$1281,'3-5year'!B38)</f>
        <v>0</v>
      </c>
      <c r="G38" s="125">
        <f>SUMIFS(CAPEX!$AA$4:$AA$1281,CAPEX!$G$4:$G$1281,'3-5year'!$A38,CAPEX!$I$4:$I$1281,'3-5year'!G$2,CAPEX!$V$4:$V$1281,'3-5year'!B38)</f>
        <v>0</v>
      </c>
      <c r="H38" s="128">
        <f t="shared" si="1"/>
        <v>0</v>
      </c>
    </row>
    <row r="39" spans="1:8" x14ac:dyDescent="0.25">
      <c r="A39" s="124" t="s">
        <v>281</v>
      </c>
      <c r="B39" s="124">
        <v>5</v>
      </c>
      <c r="C39" s="125">
        <f>SUMIFS(CAPEX!$AA$4:$AA$1281,CAPEX!$G$4:$G$1281,'3-5year'!$A39,CAPEX!$I$4:$I$1281,'3-5year'!C$2,CAPEX!$V$4:$V$1281,'3-5year'!B39)</f>
        <v>0</v>
      </c>
      <c r="D39" s="125">
        <f>SUMIFS(CAPEX!$AA$4:$AA$1281,CAPEX!$G$4:$G$1281,'3-5year'!$A39,CAPEX!$I$4:$I$1281,'3-5year'!D$2,CAPEX!$V$4:$V$1281,'3-5year'!B39)</f>
        <v>0</v>
      </c>
      <c r="E39" s="125">
        <f>SUMIFS(CAPEX!$AA$4:$AA$1281,CAPEX!$G$4:$G$1281,'3-5year'!$A39,CAPEX!$I$4:$I$1281,'3-5year'!E$2,CAPEX!$V$4:$V$1281,'3-5year'!B39)</f>
        <v>0</v>
      </c>
      <c r="F39" s="125">
        <f>SUMIFS(CAPEX!$AA$4:$AA$1281,CAPEX!$G$4:$G$1281,'3-5year'!$A39,CAPEX!$I$4:$I$1281,'3-5year'!F$2,CAPEX!$V$4:$V$1281,'3-5year'!B39)</f>
        <v>0</v>
      </c>
      <c r="G39" s="125">
        <f>SUMIFS(CAPEX!$AA$4:$AA$1281,CAPEX!$G$4:$G$1281,'3-5year'!$A39,CAPEX!$I$4:$I$1281,'3-5year'!G$2,CAPEX!$V$4:$V$1281,'3-5year'!B39)</f>
        <v>0</v>
      </c>
      <c r="H39" s="128">
        <f t="shared" ref="H39:H56" si="2">SUM(C39:G39)</f>
        <v>0</v>
      </c>
    </row>
    <row r="40" spans="1:8" x14ac:dyDescent="0.25">
      <c r="A40" s="84" t="s">
        <v>488</v>
      </c>
      <c r="B40" s="124">
        <v>5</v>
      </c>
      <c r="C40" s="125">
        <f>SUMIFS(CAPEX!$AA$4:$AA$1281,CAPEX!$G$4:$G$1281,'3-5year'!$A40,CAPEX!$I$4:$I$1281,'3-5year'!C$2,CAPEX!$V$4:$V$1281,'3-5year'!B40)</f>
        <v>0</v>
      </c>
      <c r="D40" s="125">
        <f>SUMIFS(CAPEX!$AA$4:$AA$1281,CAPEX!$G$4:$G$1281,'3-5year'!$A40,CAPEX!$I$4:$I$1281,'3-5year'!D$2,CAPEX!$V$4:$V$1281,'3-5year'!B40)</f>
        <v>0</v>
      </c>
      <c r="E40" s="125">
        <f>SUMIFS(CAPEX!$AA$4:$AA$1281,CAPEX!$G$4:$G$1281,'3-5year'!$A40,CAPEX!$I$4:$I$1281,'3-5year'!E$2,CAPEX!$V$4:$V$1281,'3-5year'!B40)</f>
        <v>0</v>
      </c>
      <c r="F40" s="125">
        <f>SUMIFS(CAPEX!$AA$4:$AA$1281,CAPEX!$G$4:$G$1281,'3-5year'!$A40,CAPEX!$I$4:$I$1281,'3-5year'!F$2,CAPEX!$V$4:$V$1281,'3-5year'!B40)</f>
        <v>0</v>
      </c>
      <c r="G40" s="125">
        <f>SUMIFS(CAPEX!$AA$4:$AA$1281,CAPEX!$G$4:$G$1281,'3-5year'!$A40,CAPEX!$I$4:$I$1281,'3-5year'!G$2,CAPEX!$V$4:$V$1281,'3-5year'!B40)</f>
        <v>0</v>
      </c>
      <c r="H40" s="128">
        <f t="shared" si="2"/>
        <v>0</v>
      </c>
    </row>
    <row r="41" spans="1:8" x14ac:dyDescent="0.25">
      <c r="A41" s="84" t="s">
        <v>217</v>
      </c>
      <c r="B41" s="124">
        <v>5</v>
      </c>
      <c r="C41" s="125">
        <f>SUMIFS(CAPEX!$AA$4:$AA$1281,CAPEX!$G$4:$G$1281,'3-5year'!$A41,CAPEX!$I$4:$I$1281,'3-5year'!C$2,CAPEX!$V$4:$V$1281,'3-5year'!B41)</f>
        <v>0</v>
      </c>
      <c r="D41" s="125">
        <f>SUMIFS(CAPEX!$AA$4:$AA$1281,CAPEX!$G$4:$G$1281,'3-5year'!$A41,CAPEX!$I$4:$I$1281,'3-5year'!D$2,CAPEX!$V$4:$V$1281,'3-5year'!B41)</f>
        <v>0</v>
      </c>
      <c r="E41" s="125">
        <f>SUMIFS(CAPEX!$AA$4:$AA$1281,CAPEX!$G$4:$G$1281,'3-5year'!$A41,CAPEX!$I$4:$I$1281,'3-5year'!E$2,CAPEX!$V$4:$V$1281,'3-5year'!B41)</f>
        <v>0</v>
      </c>
      <c r="F41" s="125">
        <f>SUMIFS(CAPEX!$AA$4:$AA$1281,CAPEX!$G$4:$G$1281,'3-5year'!$A41,CAPEX!$I$4:$I$1281,'3-5year'!F$2,CAPEX!$V$4:$V$1281,'3-5year'!B41)</f>
        <v>0</v>
      </c>
      <c r="G41" s="125">
        <f>SUMIFS(CAPEX!$AA$4:$AA$1281,CAPEX!$G$4:$G$1281,'3-5year'!$A41,CAPEX!$I$4:$I$1281,'3-5year'!G$2,CAPEX!$V$4:$V$1281,'3-5year'!B41)</f>
        <v>0</v>
      </c>
      <c r="H41" s="128">
        <f t="shared" si="2"/>
        <v>0</v>
      </c>
    </row>
    <row r="42" spans="1:8" x14ac:dyDescent="0.25">
      <c r="A42" s="84" t="s">
        <v>469</v>
      </c>
      <c r="B42" s="124">
        <v>5</v>
      </c>
      <c r="C42" s="125">
        <f>SUMIFS(CAPEX!$AA$4:$AA$1281,CAPEX!$G$4:$G$1281,'3-5year'!$A42,CAPEX!$I$4:$I$1281,'3-5year'!C$2,CAPEX!$V$4:$V$1281,'3-5year'!B42)</f>
        <v>0</v>
      </c>
      <c r="D42" s="125">
        <f>SUMIFS(CAPEX!$AA$4:$AA$1281,CAPEX!$G$4:$G$1281,'3-5year'!$A42,CAPEX!$I$4:$I$1281,'3-5year'!D$2,CAPEX!$V$4:$V$1281,'3-5year'!B42)</f>
        <v>0</v>
      </c>
      <c r="E42" s="125">
        <f>SUMIFS(CAPEX!$AA$4:$AA$1281,CAPEX!$G$4:$G$1281,'3-5year'!$A42,CAPEX!$I$4:$I$1281,'3-5year'!E$2,CAPEX!$V$4:$V$1281,'3-5year'!B42)</f>
        <v>0</v>
      </c>
      <c r="F42" s="125">
        <f>SUMIFS(CAPEX!$AA$4:$AA$1281,CAPEX!$G$4:$G$1281,'3-5year'!$A42,CAPEX!$I$4:$I$1281,'3-5year'!F$2,CAPEX!$V$4:$V$1281,'3-5year'!B42)</f>
        <v>30000</v>
      </c>
      <c r="G42" s="125">
        <f>SUMIFS(CAPEX!$AA$4:$AA$1281,CAPEX!$G$4:$G$1281,'3-5year'!$A42,CAPEX!$I$4:$I$1281,'3-5year'!G$2,CAPEX!$V$4:$V$1281,'3-5year'!B42)</f>
        <v>0</v>
      </c>
      <c r="H42" s="128">
        <f t="shared" si="2"/>
        <v>30000</v>
      </c>
    </row>
    <row r="43" spans="1:8" x14ac:dyDescent="0.25">
      <c r="A43" s="84" t="s">
        <v>265</v>
      </c>
      <c r="B43" s="124">
        <v>5</v>
      </c>
      <c r="C43" s="125">
        <f>SUMIFS(CAPEX!$AA$4:$AA$1281,CAPEX!$G$4:$G$1281,'3-5year'!$A43,CAPEX!$I$4:$I$1281,'3-5year'!C$2,CAPEX!$V$4:$V$1281,'3-5year'!B43)</f>
        <v>0</v>
      </c>
      <c r="D43" s="125">
        <f>SUMIFS(CAPEX!$AA$4:$AA$1281,CAPEX!$G$4:$G$1281,'3-5year'!$A43,CAPEX!$I$4:$I$1281,'3-5year'!D$2,CAPEX!$V$4:$V$1281,'3-5year'!B43)</f>
        <v>0</v>
      </c>
      <c r="E43" s="125">
        <f>SUMIFS(CAPEX!$AA$4:$AA$1281,CAPEX!$G$4:$G$1281,'3-5year'!$A43,CAPEX!$I$4:$I$1281,'3-5year'!E$2,CAPEX!$V$4:$V$1281,'3-5year'!B43)</f>
        <v>0</v>
      </c>
      <c r="F43" s="125">
        <f>SUMIFS(CAPEX!$AA$4:$AA$1281,CAPEX!$G$4:$G$1281,'3-5year'!$A43,CAPEX!$I$4:$I$1281,'3-5year'!F$2,CAPEX!$V$4:$V$1281,'3-5year'!B43)</f>
        <v>0</v>
      </c>
      <c r="G43" s="125">
        <f>SUMIFS(CAPEX!$AA$4:$AA$1281,CAPEX!$G$4:$G$1281,'3-5year'!$A43,CAPEX!$I$4:$I$1281,'3-5year'!G$2,CAPEX!$V$4:$V$1281,'3-5year'!B43)</f>
        <v>0</v>
      </c>
      <c r="H43" s="128">
        <f t="shared" si="2"/>
        <v>0</v>
      </c>
    </row>
    <row r="44" spans="1:8" x14ac:dyDescent="0.25">
      <c r="A44" s="84" t="s">
        <v>211</v>
      </c>
      <c r="B44" s="124">
        <v>5</v>
      </c>
      <c r="C44" s="125">
        <f>SUMIFS(CAPEX!$AA$4:$AA$1281,CAPEX!$G$4:$G$1281,'3-5year'!$A44,CAPEX!$I$4:$I$1281,'3-5year'!C$2,CAPEX!$V$4:$V$1281,'3-5year'!B44)</f>
        <v>624260</v>
      </c>
      <c r="D44" s="125">
        <f>SUMIFS(CAPEX!$AA$4:$AA$1281,CAPEX!$G$4:$G$1281,'3-5year'!$A44,CAPEX!$I$4:$I$1281,'3-5year'!D$2,CAPEX!$V$4:$V$1281,'3-5year'!B44)</f>
        <v>871340</v>
      </c>
      <c r="E44" s="125">
        <f>SUMIFS(CAPEX!$AA$4:$AA$1281,CAPEX!$G$4:$G$1281,'3-5year'!$A44,CAPEX!$I$4:$I$1281,'3-5year'!E$2,CAPEX!$V$4:$V$1281,'3-5year'!B44)</f>
        <v>800970</v>
      </c>
      <c r="F44" s="125">
        <f>SUMIFS(CAPEX!$AA$4:$AA$1281,CAPEX!$G$4:$G$1281,'3-5year'!$A44,CAPEX!$I$4:$I$1281,'3-5year'!F$2,CAPEX!$V$4:$V$1281,'3-5year'!B44)</f>
        <v>0</v>
      </c>
      <c r="G44" s="125">
        <f>SUMIFS(CAPEX!$AA$4:$AA$1281,CAPEX!$G$4:$G$1281,'3-5year'!$A44,CAPEX!$I$4:$I$1281,'3-5year'!G$2,CAPEX!$V$4:$V$1281,'3-5year'!B44)</f>
        <v>0</v>
      </c>
      <c r="H44" s="128">
        <f t="shared" si="2"/>
        <v>2296570</v>
      </c>
    </row>
    <row r="45" spans="1:8" x14ac:dyDescent="0.25">
      <c r="A45" s="84" t="s">
        <v>195</v>
      </c>
      <c r="B45" s="124">
        <v>5</v>
      </c>
      <c r="C45" s="125">
        <f>SUMIFS(CAPEX!$AA$4:$AA$1281,CAPEX!$G$4:$G$1281,'3-5year'!$A45,CAPEX!$I$4:$I$1281,'3-5year'!C$2,CAPEX!$V$4:$V$1281,'3-5year'!B45)</f>
        <v>0</v>
      </c>
      <c r="D45" s="125">
        <f>SUMIFS(CAPEX!$AA$4:$AA$1281,CAPEX!$G$4:$G$1281,'3-5year'!$A45,CAPEX!$I$4:$I$1281,'3-5year'!D$2,CAPEX!$V$4:$V$1281,'3-5year'!B45)</f>
        <v>0</v>
      </c>
      <c r="E45" s="125">
        <f>SUMIFS(CAPEX!$AA$4:$AA$1281,CAPEX!$G$4:$G$1281,'3-5year'!$A45,CAPEX!$I$4:$I$1281,'3-5year'!E$2,CAPEX!$V$4:$V$1281,'3-5year'!B45)</f>
        <v>0</v>
      </c>
      <c r="F45" s="125">
        <f>SUMIFS(CAPEX!$AA$4:$AA$1281,CAPEX!$G$4:$G$1281,'3-5year'!$A45,CAPEX!$I$4:$I$1281,'3-5year'!F$2,CAPEX!$V$4:$V$1281,'3-5year'!B45)</f>
        <v>0</v>
      </c>
      <c r="G45" s="125">
        <f>SUMIFS(CAPEX!$AA$4:$AA$1281,CAPEX!$G$4:$G$1281,'3-5year'!$A45,CAPEX!$I$4:$I$1281,'3-5year'!G$2,CAPEX!$V$4:$V$1281,'3-5year'!B45)</f>
        <v>0</v>
      </c>
      <c r="H45" s="128">
        <f t="shared" si="2"/>
        <v>0</v>
      </c>
    </row>
    <row r="46" spans="1:8" x14ac:dyDescent="0.25">
      <c r="A46" s="84" t="s">
        <v>313</v>
      </c>
      <c r="B46" s="124">
        <v>5</v>
      </c>
      <c r="C46" s="125">
        <f>SUMIFS(CAPEX!$AA$4:$AA$1281,CAPEX!$G$4:$G$1281,'3-5year'!$A46,CAPEX!$I$4:$I$1281,'3-5year'!C$2,CAPEX!$V$4:$V$1281,'3-5year'!B46)</f>
        <v>0</v>
      </c>
      <c r="D46" s="125">
        <f>SUMIFS(CAPEX!$AA$4:$AA$1281,CAPEX!$G$4:$G$1281,'3-5year'!$A46,CAPEX!$I$4:$I$1281,'3-5year'!D$2,CAPEX!$V$4:$V$1281,'3-5year'!B46)</f>
        <v>0</v>
      </c>
      <c r="E46" s="125">
        <f>SUMIFS(CAPEX!$AA$4:$AA$1281,CAPEX!$G$4:$G$1281,'3-5year'!$A46,CAPEX!$I$4:$I$1281,'3-5year'!E$2,CAPEX!$V$4:$V$1281,'3-5year'!B46)</f>
        <v>0</v>
      </c>
      <c r="F46" s="125">
        <f>SUMIFS(CAPEX!$AA$4:$AA$1281,CAPEX!$G$4:$G$1281,'3-5year'!$A46,CAPEX!$I$4:$I$1281,'3-5year'!F$2,CAPEX!$V$4:$V$1281,'3-5year'!B46)</f>
        <v>0</v>
      </c>
      <c r="G46" s="125">
        <f>SUMIFS(CAPEX!$AA$4:$AA$1281,CAPEX!$G$4:$G$1281,'3-5year'!$A46,CAPEX!$I$4:$I$1281,'3-5year'!G$2,CAPEX!$V$4:$V$1281,'3-5year'!B46)</f>
        <v>0</v>
      </c>
      <c r="H46" s="128">
        <f t="shared" si="2"/>
        <v>0</v>
      </c>
    </row>
    <row r="47" spans="1:8" x14ac:dyDescent="0.25">
      <c r="A47" s="84" t="s">
        <v>697</v>
      </c>
      <c r="B47" s="124">
        <v>5</v>
      </c>
      <c r="C47" s="125">
        <f>SUMIFS(CAPEX!$AA$4:$AA$1281,CAPEX!$G$4:$G$1281,'3-5year'!$A47,CAPEX!$I$4:$I$1281,'3-5year'!C$2,CAPEX!$V$4:$V$1281,'3-5year'!B47)</f>
        <v>0</v>
      </c>
      <c r="D47" s="125">
        <f>SUMIFS(CAPEX!$AA$4:$AA$1281,CAPEX!$G$4:$G$1281,'3-5year'!$A47,CAPEX!$I$4:$I$1281,'3-5year'!D$2,CAPEX!$V$4:$V$1281,'3-5year'!B47)</f>
        <v>0</v>
      </c>
      <c r="E47" s="125">
        <f>SUMIFS(CAPEX!$AA$4:$AA$1281,CAPEX!$G$4:$G$1281,'3-5year'!$A47,CAPEX!$I$4:$I$1281,'3-5year'!E$2,CAPEX!$V$4:$V$1281,'3-5year'!B47)</f>
        <v>0</v>
      </c>
      <c r="F47" s="125">
        <f>SUMIFS(CAPEX!$AA$4:$AA$1281,CAPEX!$G$4:$G$1281,'3-5year'!$A47,CAPEX!$I$4:$I$1281,'3-5year'!F$2,CAPEX!$V$4:$V$1281,'3-5year'!B47)</f>
        <v>0</v>
      </c>
      <c r="G47" s="125">
        <f>SUMIFS(CAPEX!$AA$4:$AA$1281,CAPEX!$G$4:$G$1281,'3-5year'!$A47,CAPEX!$I$4:$I$1281,'3-5year'!G$2,CAPEX!$V$4:$V$1281,'3-5year'!B47)</f>
        <v>0</v>
      </c>
      <c r="H47" s="128">
        <f t="shared" si="2"/>
        <v>0</v>
      </c>
    </row>
    <row r="48" spans="1:8" x14ac:dyDescent="0.25">
      <c r="A48" s="84" t="s">
        <v>228</v>
      </c>
      <c r="B48" s="124">
        <v>5</v>
      </c>
      <c r="C48" s="125">
        <f>SUMIFS(CAPEX!$AA$4:$AA$1281,CAPEX!$G$4:$G$1281,'3-5year'!$A48,CAPEX!$I$4:$I$1281,'3-5year'!C$2,CAPEX!$V$4:$V$1281,'3-5year'!B48)</f>
        <v>0</v>
      </c>
      <c r="D48" s="125">
        <f>SUMIFS(CAPEX!$AA$4:$AA$1281,CAPEX!$G$4:$G$1281,'3-5year'!$A48,CAPEX!$I$4:$I$1281,'3-5year'!D$2,CAPEX!$V$4:$V$1281,'3-5year'!B48)</f>
        <v>0</v>
      </c>
      <c r="E48" s="125">
        <f>SUMIFS(CAPEX!$AA$4:$AA$1281,CAPEX!$G$4:$G$1281,'3-5year'!$A48,CAPEX!$I$4:$I$1281,'3-5year'!E$2,CAPEX!$V$4:$V$1281,'3-5year'!B48)</f>
        <v>0</v>
      </c>
      <c r="F48" s="125">
        <f>SUMIFS(CAPEX!$AA$4:$AA$1281,CAPEX!$G$4:$G$1281,'3-5year'!$A48,CAPEX!$I$4:$I$1281,'3-5year'!F$2,CAPEX!$V$4:$V$1281,'3-5year'!B48)</f>
        <v>0</v>
      </c>
      <c r="G48" s="125">
        <f>SUMIFS(CAPEX!$AA$4:$AA$1281,CAPEX!$G$4:$G$1281,'3-5year'!$A48,CAPEX!$I$4:$I$1281,'3-5year'!G$2,CAPEX!$V$4:$V$1281,'3-5year'!B48)</f>
        <v>0</v>
      </c>
      <c r="H48" s="128">
        <f t="shared" si="2"/>
        <v>0</v>
      </c>
    </row>
    <row r="49" spans="1:8" x14ac:dyDescent="0.25">
      <c r="A49" s="84" t="s">
        <v>226</v>
      </c>
      <c r="B49" s="124">
        <v>5</v>
      </c>
      <c r="C49" s="125">
        <f>SUMIFS(CAPEX!$AA$4:$AA$1281,CAPEX!$G$4:$G$1281,'3-5year'!$A49,CAPEX!$I$4:$I$1281,'3-5year'!C$2,CAPEX!$V$4:$V$1281,'3-5year'!B49)</f>
        <v>0</v>
      </c>
      <c r="D49" s="125">
        <f>SUMIFS(CAPEX!$AA$4:$AA$1281,CAPEX!$G$4:$G$1281,'3-5year'!$A49,CAPEX!$I$4:$I$1281,'3-5year'!D$2,CAPEX!$V$4:$V$1281,'3-5year'!B49)</f>
        <v>0</v>
      </c>
      <c r="E49" s="125">
        <f>SUMIFS(CAPEX!$AA$4:$AA$1281,CAPEX!$G$4:$G$1281,'3-5year'!$A49,CAPEX!$I$4:$I$1281,'3-5year'!E$2,CAPEX!$V$4:$V$1281,'3-5year'!B49)</f>
        <v>0</v>
      </c>
      <c r="F49" s="125">
        <f>SUMIFS(CAPEX!$AA$4:$AA$1281,CAPEX!$G$4:$G$1281,'3-5year'!$A49,CAPEX!$I$4:$I$1281,'3-5year'!F$2,CAPEX!$V$4:$V$1281,'3-5year'!B49)</f>
        <v>0</v>
      </c>
      <c r="G49" s="125">
        <f>SUMIFS(CAPEX!$AA$4:$AA$1281,CAPEX!$G$4:$G$1281,'3-5year'!$A49,CAPEX!$I$4:$I$1281,'3-5year'!G$2,CAPEX!$V$4:$V$1281,'3-5year'!B49)</f>
        <v>0</v>
      </c>
      <c r="H49" s="128">
        <f t="shared" si="2"/>
        <v>0</v>
      </c>
    </row>
    <row r="50" spans="1:8" x14ac:dyDescent="0.25">
      <c r="A50" s="84" t="s">
        <v>256</v>
      </c>
      <c r="B50" s="124">
        <v>5</v>
      </c>
      <c r="C50" s="125">
        <f>SUMIFS(CAPEX!$AA$4:$AA$1281,CAPEX!$G$4:$G$1281,'3-5year'!$A50,CAPEX!$I$4:$I$1281,'3-5year'!C$2,CAPEX!$V$4:$V$1281,'3-5year'!B50)</f>
        <v>0</v>
      </c>
      <c r="D50" s="125">
        <f>SUMIFS(CAPEX!$AA$4:$AA$1281,CAPEX!$G$4:$G$1281,'3-5year'!$A50,CAPEX!$I$4:$I$1281,'3-5year'!D$2,CAPEX!$V$4:$V$1281,'3-5year'!B50)</f>
        <v>0</v>
      </c>
      <c r="E50" s="125">
        <f>SUMIFS(CAPEX!$AA$4:$AA$1281,CAPEX!$G$4:$G$1281,'3-5year'!$A50,CAPEX!$I$4:$I$1281,'3-5year'!E$2,CAPEX!$V$4:$V$1281,'3-5year'!B50)</f>
        <v>0</v>
      </c>
      <c r="F50" s="125">
        <f>SUMIFS(CAPEX!$AA$4:$AA$1281,CAPEX!$G$4:$G$1281,'3-5year'!$A50,CAPEX!$I$4:$I$1281,'3-5year'!F$2,CAPEX!$V$4:$V$1281,'3-5year'!B50)</f>
        <v>0</v>
      </c>
      <c r="G50" s="125">
        <f>SUMIFS(CAPEX!$AA$4:$AA$1281,CAPEX!$G$4:$G$1281,'3-5year'!$A50,CAPEX!$I$4:$I$1281,'3-5year'!G$2,CAPEX!$V$4:$V$1281,'3-5year'!B50)</f>
        <v>0</v>
      </c>
      <c r="H50" s="128">
        <f t="shared" si="2"/>
        <v>0</v>
      </c>
    </row>
    <row r="51" spans="1:8" x14ac:dyDescent="0.25">
      <c r="A51" s="84" t="s">
        <v>578</v>
      </c>
      <c r="B51" s="124">
        <v>5</v>
      </c>
      <c r="C51" s="125">
        <f>SUMIFS(CAPEX!$AA$4:$AA$1281,CAPEX!$G$4:$G$1281,'3-5year'!$A51,CAPEX!$I$4:$I$1281,'3-5year'!C$2,CAPEX!$V$4:$V$1281,'3-5year'!B51)</f>
        <v>0</v>
      </c>
      <c r="D51" s="125">
        <f>SUMIFS(CAPEX!$AA$4:$AA$1281,CAPEX!$G$4:$G$1281,'3-5year'!$A51,CAPEX!$I$4:$I$1281,'3-5year'!D$2,CAPEX!$V$4:$V$1281,'3-5year'!B51)</f>
        <v>0</v>
      </c>
      <c r="E51" s="125">
        <f>SUMIFS(CAPEX!$AA$4:$AA$1281,CAPEX!$G$4:$G$1281,'3-5year'!$A51,CAPEX!$I$4:$I$1281,'3-5year'!E$2,CAPEX!$V$4:$V$1281,'3-5year'!B51)</f>
        <v>0</v>
      </c>
      <c r="F51" s="125">
        <f>SUMIFS(CAPEX!$AA$4:$AA$1281,CAPEX!$G$4:$G$1281,'3-5year'!$A51,CAPEX!$I$4:$I$1281,'3-5year'!F$2,CAPEX!$V$4:$V$1281,'3-5year'!B51)</f>
        <v>0</v>
      </c>
      <c r="G51" s="125">
        <f>SUMIFS(CAPEX!$AA$4:$AA$1281,CAPEX!$G$4:$G$1281,'3-5year'!$A51,CAPEX!$I$4:$I$1281,'3-5year'!G$2,CAPEX!$V$4:$V$1281,'3-5year'!B51)</f>
        <v>0</v>
      </c>
      <c r="H51" s="128">
        <f t="shared" si="2"/>
        <v>0</v>
      </c>
    </row>
    <row r="52" spans="1:8" x14ac:dyDescent="0.25">
      <c r="A52" s="84" t="s">
        <v>403</v>
      </c>
      <c r="B52" s="124">
        <v>5</v>
      </c>
      <c r="C52" s="125">
        <f>SUMIFS(CAPEX!$AA$4:$AA$1281,CAPEX!$G$4:$G$1281,'3-5year'!$A52,CAPEX!$I$4:$I$1281,'3-5year'!C$2,CAPEX!$V$4:$V$1281,'3-5year'!B52)</f>
        <v>0</v>
      </c>
      <c r="D52" s="125">
        <f>SUMIFS(CAPEX!$AA$4:$AA$1281,CAPEX!$G$4:$G$1281,'3-5year'!$A52,CAPEX!$I$4:$I$1281,'3-5year'!D$2,CAPEX!$V$4:$V$1281,'3-5year'!B52)</f>
        <v>0</v>
      </c>
      <c r="E52" s="125">
        <f>SUMIFS(CAPEX!$AA$4:$AA$1281,CAPEX!$G$4:$G$1281,'3-5year'!$A52,CAPEX!$I$4:$I$1281,'3-5year'!E$2,CAPEX!$V$4:$V$1281,'3-5year'!B52)</f>
        <v>0</v>
      </c>
      <c r="F52" s="125">
        <f>SUMIFS(CAPEX!$AA$4:$AA$1281,CAPEX!$G$4:$G$1281,'3-5year'!$A52,CAPEX!$I$4:$I$1281,'3-5year'!F$2,CAPEX!$V$4:$V$1281,'3-5year'!B52)</f>
        <v>0</v>
      </c>
      <c r="G52" s="125">
        <f>SUMIFS(CAPEX!$AA$4:$AA$1281,CAPEX!$G$4:$G$1281,'3-5year'!$A52,CAPEX!$I$4:$I$1281,'3-5year'!G$2,CAPEX!$V$4:$V$1281,'3-5year'!B52)</f>
        <v>0</v>
      </c>
      <c r="H52" s="128">
        <f t="shared" si="2"/>
        <v>0</v>
      </c>
    </row>
    <row r="53" spans="1:8" x14ac:dyDescent="0.25">
      <c r="A53" s="84" t="s">
        <v>364</v>
      </c>
      <c r="B53" s="124">
        <v>5</v>
      </c>
      <c r="C53" s="125">
        <f>SUMIFS(CAPEX!$AA$4:$AA$1281,CAPEX!$G$4:$G$1281,'3-5year'!$A53,CAPEX!$I$4:$I$1281,'3-5year'!C$2,CAPEX!$V$4:$V$1281,'3-5year'!B53)</f>
        <v>0</v>
      </c>
      <c r="D53" s="125">
        <f>SUMIFS(CAPEX!$AA$4:$AA$1281,CAPEX!$G$4:$G$1281,'3-5year'!$A53,CAPEX!$I$4:$I$1281,'3-5year'!D$2,CAPEX!$V$4:$V$1281,'3-5year'!B53)</f>
        <v>0</v>
      </c>
      <c r="E53" s="125">
        <f>SUMIFS(CAPEX!$AA$4:$AA$1281,CAPEX!$G$4:$G$1281,'3-5year'!$A53,CAPEX!$I$4:$I$1281,'3-5year'!E$2,CAPEX!$V$4:$V$1281,'3-5year'!B53)</f>
        <v>0</v>
      </c>
      <c r="F53" s="125">
        <f>SUMIFS(CAPEX!$AA$4:$AA$1281,CAPEX!$G$4:$G$1281,'3-5year'!$A53,CAPEX!$I$4:$I$1281,'3-5year'!F$2,CAPEX!$V$4:$V$1281,'3-5year'!B53)</f>
        <v>0</v>
      </c>
      <c r="G53" s="125">
        <f>SUMIFS(CAPEX!$AA$4:$AA$1281,CAPEX!$G$4:$G$1281,'3-5year'!$A53,CAPEX!$I$4:$I$1281,'3-5year'!G$2,CAPEX!$V$4:$V$1281,'3-5year'!B53)</f>
        <v>0</v>
      </c>
      <c r="H53" s="128">
        <f t="shared" si="2"/>
        <v>0</v>
      </c>
    </row>
    <row r="54" spans="1:8" x14ac:dyDescent="0.25">
      <c r="A54" s="84" t="s">
        <v>239</v>
      </c>
      <c r="B54" s="124">
        <v>5</v>
      </c>
      <c r="C54" s="125">
        <f>SUMIFS(CAPEX!$AA$4:$AA$1281,CAPEX!$G$4:$G$1281,'3-5year'!$A54,CAPEX!$I$4:$I$1281,'3-5year'!C$2,CAPEX!$V$4:$V$1281,'3-5year'!B54)</f>
        <v>0</v>
      </c>
      <c r="D54" s="125">
        <f>SUMIFS(CAPEX!$AA$4:$AA$1281,CAPEX!$G$4:$G$1281,'3-5year'!$A54,CAPEX!$I$4:$I$1281,'3-5year'!D$2,CAPEX!$V$4:$V$1281,'3-5year'!B54)</f>
        <v>0</v>
      </c>
      <c r="E54" s="125">
        <f>SUMIFS(CAPEX!$AA$4:$AA$1281,CAPEX!$G$4:$G$1281,'3-5year'!$A54,CAPEX!$I$4:$I$1281,'3-5year'!E$2,CAPEX!$V$4:$V$1281,'3-5year'!B54)</f>
        <v>0</v>
      </c>
      <c r="F54" s="125">
        <f>SUMIFS(CAPEX!$AA$4:$AA$1281,CAPEX!$G$4:$G$1281,'3-5year'!$A54,CAPEX!$I$4:$I$1281,'3-5year'!F$2,CAPEX!$V$4:$V$1281,'3-5year'!B54)</f>
        <v>0</v>
      </c>
      <c r="G54" s="125">
        <f>SUMIFS(CAPEX!$AA$4:$AA$1281,CAPEX!$G$4:$G$1281,'3-5year'!$A54,CAPEX!$I$4:$I$1281,'3-5year'!G$2,CAPEX!$V$4:$V$1281,'3-5year'!B54)</f>
        <v>0</v>
      </c>
      <c r="H54" s="128">
        <f t="shared" si="2"/>
        <v>0</v>
      </c>
    </row>
    <row r="55" spans="1:8" x14ac:dyDescent="0.25">
      <c r="A55" s="84" t="s">
        <v>243</v>
      </c>
      <c r="B55" s="124">
        <v>5</v>
      </c>
      <c r="C55" s="125">
        <f>SUMIFS(CAPEX!$AA$4:$AA$1281,CAPEX!$G$4:$G$1281,'3-5year'!$A55,CAPEX!$I$4:$I$1281,'3-5year'!C$2,CAPEX!$V$4:$V$1281,'3-5year'!B55)</f>
        <v>0</v>
      </c>
      <c r="D55" s="125">
        <f>SUMIFS(CAPEX!$AA$4:$AA$1281,CAPEX!$G$4:$G$1281,'3-5year'!$A55,CAPEX!$I$4:$I$1281,'3-5year'!D$2,CAPEX!$V$4:$V$1281,'3-5year'!B55)</f>
        <v>0</v>
      </c>
      <c r="E55" s="125">
        <f>SUMIFS(CAPEX!$AA$4:$AA$1281,CAPEX!$G$4:$G$1281,'3-5year'!$A55,CAPEX!$I$4:$I$1281,'3-5year'!E$2,CAPEX!$V$4:$V$1281,'3-5year'!B55)</f>
        <v>0</v>
      </c>
      <c r="F55" s="125">
        <f>SUMIFS(CAPEX!$AA$4:$AA$1281,CAPEX!$G$4:$G$1281,'3-5year'!$A55,CAPEX!$I$4:$I$1281,'3-5year'!F$2,CAPEX!$V$4:$V$1281,'3-5year'!B55)</f>
        <v>0</v>
      </c>
      <c r="G55" s="125">
        <f>SUMIFS(CAPEX!$AA$4:$AA$1281,CAPEX!$G$4:$G$1281,'3-5year'!$A55,CAPEX!$I$4:$I$1281,'3-5year'!G$2,CAPEX!$V$4:$V$1281,'3-5year'!B55)</f>
        <v>0</v>
      </c>
      <c r="H55" s="128">
        <f t="shared" si="2"/>
        <v>0</v>
      </c>
    </row>
    <row r="56" spans="1:8" ht="15.75" thickBot="1" x14ac:dyDescent="0.3">
      <c r="A56" s="127" t="s">
        <v>246</v>
      </c>
      <c r="B56" s="124">
        <v>5</v>
      </c>
      <c r="C56" s="125">
        <f>SUMIFS(CAPEX!$AA$4:$AA$1281,CAPEX!$G$4:$G$1281,'3-5year'!$A56,CAPEX!$I$4:$I$1281,'3-5year'!C$2,CAPEX!$V$4:$V$1281,'3-5year'!B56)</f>
        <v>0</v>
      </c>
      <c r="D56" s="125">
        <f>SUMIFS(CAPEX!$AA$4:$AA$1281,CAPEX!$G$4:$G$1281,'3-5year'!$A56,CAPEX!$I$4:$I$1281,'3-5year'!D$2,CAPEX!$V$4:$V$1281,'3-5year'!B56)</f>
        <v>0</v>
      </c>
      <c r="E56" s="125">
        <f>SUMIFS(CAPEX!$AA$4:$AA$1281,CAPEX!$G$4:$G$1281,'3-5year'!$A56,CAPEX!$I$4:$I$1281,'3-5year'!E$2,CAPEX!$V$4:$V$1281,'3-5year'!B56)</f>
        <v>0</v>
      </c>
      <c r="F56" s="125">
        <f>SUMIFS(CAPEX!$AA$4:$AA$1281,CAPEX!$G$4:$G$1281,'3-5year'!$A56,CAPEX!$I$4:$I$1281,'3-5year'!F$2,CAPEX!$V$4:$V$1281,'3-5year'!B56)</f>
        <v>0</v>
      </c>
      <c r="G56" s="125">
        <f>SUMIFS(CAPEX!$AA$4:$AA$1281,CAPEX!$G$4:$G$1281,'3-5year'!$A56,CAPEX!$I$4:$I$1281,'3-5year'!G$2,CAPEX!$V$4:$V$1281,'3-5year'!B56)</f>
        <v>0</v>
      </c>
      <c r="H56" s="128">
        <f t="shared" si="2"/>
        <v>0</v>
      </c>
    </row>
    <row r="57" spans="1:8" ht="15.75" thickBot="1" x14ac:dyDescent="0.3">
      <c r="A57" s="130"/>
      <c r="B57" s="156"/>
      <c r="C57" s="131">
        <f>SUM(C3:C56)</f>
        <v>840140</v>
      </c>
      <c r="D57" s="131">
        <f t="shared" ref="D57:G57" si="3">SUM(D3:D56)</f>
        <v>896360</v>
      </c>
      <c r="E57" s="131">
        <f t="shared" si="3"/>
        <v>870040</v>
      </c>
      <c r="F57" s="131">
        <f t="shared" si="3"/>
        <v>30000</v>
      </c>
      <c r="G57" s="131">
        <f t="shared" si="3"/>
        <v>0</v>
      </c>
      <c r="H57" s="129">
        <f>SUM(C57:G57)</f>
        <v>2636540</v>
      </c>
    </row>
  </sheetData>
  <mergeCells count="1">
    <mergeCell ref="H1:H2"/>
  </mergeCells>
  <pageMargins left="0.7" right="0.7" top="0.75" bottom="0.75" header="0.3" footer="0.3"/>
  <pageSetup paperSize="9" scale="70" orientation="landscape"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2EEDD-39B7-42B4-A501-201C344DF53B}">
  <sheetPr>
    <tabColor rgb="FF7030A0"/>
  </sheetPr>
  <dimension ref="A1:H93"/>
  <sheetViews>
    <sheetView topLeftCell="A71" zoomScale="70" zoomScaleNormal="70" workbookViewId="0">
      <pane xSplit="1" topLeftCell="B1" activePane="topRight" state="frozen"/>
      <selection pane="topRight" activeCell="A3" sqref="A3:G92"/>
    </sheetView>
  </sheetViews>
  <sheetFormatPr defaultColWidth="17.85546875" defaultRowHeight="15" x14ac:dyDescent="0.25"/>
  <cols>
    <col min="1" max="1" width="30.7109375" style="59" customWidth="1"/>
    <col min="2" max="2" width="7" style="59" customWidth="1"/>
    <col min="3" max="4" width="30.7109375" style="59" customWidth="1"/>
    <col min="5" max="5" width="30.7109375" style="55" customWidth="1"/>
    <col min="6" max="7" width="30.7109375" style="57" customWidth="1"/>
    <col min="8" max="8" width="18.85546875" style="57" bestFit="1" customWidth="1"/>
    <col min="9" max="12" width="14" style="57" bestFit="1" customWidth="1"/>
    <col min="13" max="13" width="18.85546875" style="57" bestFit="1" customWidth="1"/>
    <col min="14" max="14" width="14" style="57" bestFit="1" customWidth="1"/>
    <col min="15" max="17" width="12.28515625" style="57" bestFit="1" customWidth="1"/>
    <col min="18" max="18" width="14" style="57" bestFit="1" customWidth="1"/>
    <col min="19" max="21" width="12.28515625" style="57" bestFit="1" customWidth="1"/>
    <col min="22" max="23" width="14" style="57" bestFit="1" customWidth="1"/>
    <col min="24" max="27" width="12.28515625" style="57" bestFit="1" customWidth="1"/>
    <col min="28" max="29" width="14" style="57" bestFit="1" customWidth="1"/>
    <col min="30" max="30" width="12.28515625" style="57" bestFit="1" customWidth="1"/>
    <col min="31" max="31" width="14" style="57" bestFit="1" customWidth="1"/>
    <col min="32" max="32" width="12.28515625" style="57" bestFit="1" customWidth="1"/>
    <col min="33" max="33" width="14" style="57" bestFit="1" customWidth="1"/>
    <col min="34" max="40" width="12.28515625" style="57" bestFit="1" customWidth="1"/>
    <col min="41" max="41" width="14" style="57" bestFit="1" customWidth="1"/>
    <col min="42" max="50" width="12.28515625" style="57" bestFit="1" customWidth="1"/>
    <col min="51" max="51" width="14" style="57" bestFit="1" customWidth="1"/>
    <col min="52" max="16384" width="17.85546875" style="57"/>
  </cols>
  <sheetData>
    <row r="1" spans="1:8" x14ac:dyDescent="0.25">
      <c r="A1" s="152" t="s">
        <v>3</v>
      </c>
      <c r="B1" s="154"/>
      <c r="C1" s="151">
        <v>1</v>
      </c>
      <c r="D1" s="151"/>
      <c r="E1" s="151"/>
      <c r="F1" s="151"/>
      <c r="G1" s="151"/>
      <c r="H1" s="251" t="s">
        <v>137</v>
      </c>
    </row>
    <row r="2" spans="1:8" ht="15.75" thickBot="1" x14ac:dyDescent="0.3">
      <c r="A2" s="153"/>
      <c r="B2" s="155"/>
      <c r="C2" s="132" t="s">
        <v>140</v>
      </c>
      <c r="D2" s="132" t="s">
        <v>142</v>
      </c>
      <c r="E2" s="132" t="s">
        <v>138</v>
      </c>
      <c r="F2" s="132" t="s">
        <v>141</v>
      </c>
      <c r="G2" s="132" t="s">
        <v>440</v>
      </c>
      <c r="H2" s="252"/>
    </row>
    <row r="3" spans="1:8" x14ac:dyDescent="0.25">
      <c r="A3" s="124" t="s">
        <v>281</v>
      </c>
      <c r="B3" s="124">
        <v>6</v>
      </c>
      <c r="C3" s="125">
        <f>SUMIFS(CAPEX!$AA$4:$AA$1281,CAPEX!$G$4:$G$1281,'6-10year'!$A3,CAPEX!$I$4:$I$1281,'6-10year'!C$2,CAPEX!$V$4:$V$1281,'6-10year'!B3)</f>
        <v>0</v>
      </c>
      <c r="D3" s="125">
        <f>SUMIFS(CAPEX!$AA$4:$AA$1281,CAPEX!$G$4:$G$1281,'6-10year'!$A3,CAPEX!$I$4:$I$1281,'6-10year'!D$2,CAPEX!$V$4:$V$1281,'6-10year'!B3)</f>
        <v>0</v>
      </c>
      <c r="E3" s="125">
        <f>SUMIFS(CAPEX!$AA$4:$AA$1281,CAPEX!$G$4:$G$1281,'6-10year'!$A3,CAPEX!$I$4:$I$1281,'6-10year'!E$2,CAPEX!$V$4:$V$1281,'6-10year'!B3)</f>
        <v>0</v>
      </c>
      <c r="F3" s="125">
        <f>SUMIFS(CAPEX!$AA$4:$AA$1281,CAPEX!$G$4:$G$1281,'6-10year'!$A3,CAPEX!$I$4:$I$1281,'6-10year'!F$2,CAPEX!$V$4:$V$1281,'6-10year'!B3)</f>
        <v>0</v>
      </c>
      <c r="G3" s="125">
        <f>SUMIFS(CAPEX!$AA$4:$AA$1281,CAPEX!$G$4:$G$1281,'6-10year'!$A3,CAPEX!$I$4:$I$1281,'6-10year'!G$2,CAPEX!$V$4:$V$1281,'6-10year'!B3)</f>
        <v>0</v>
      </c>
      <c r="H3" s="128">
        <f t="shared" ref="H3:H20" si="0">SUM(C3:G3)</f>
        <v>0</v>
      </c>
    </row>
    <row r="4" spans="1:8" x14ac:dyDescent="0.25">
      <c r="A4" s="84" t="s">
        <v>488</v>
      </c>
      <c r="B4" s="124">
        <v>6</v>
      </c>
      <c r="C4" s="125">
        <f>SUMIFS(CAPEX!$AA$4:$AA$1281,CAPEX!$G$4:$G$1281,'6-10year'!$A4,CAPEX!$I$4:$I$1281,'6-10year'!C$2,CAPEX!$V$4:$V$1281,'6-10year'!B4)</f>
        <v>0</v>
      </c>
      <c r="D4" s="125">
        <f>SUMIFS(CAPEX!$AA$4:$AA$1281,CAPEX!$G$4:$G$1281,'6-10year'!$A4,CAPEX!$I$4:$I$1281,'6-10year'!D$2,CAPEX!$V$4:$V$1281,'6-10year'!B4)</f>
        <v>0</v>
      </c>
      <c r="E4" s="125">
        <f>SUMIFS(CAPEX!$AA$4:$AA$1281,CAPEX!$G$4:$G$1281,'6-10year'!$A4,CAPEX!$I$4:$I$1281,'6-10year'!E$2,CAPEX!$V$4:$V$1281,'6-10year'!B4)</f>
        <v>0</v>
      </c>
      <c r="F4" s="125">
        <f>SUMIFS(CAPEX!$AA$4:$AA$1281,CAPEX!$G$4:$G$1281,'6-10year'!$A4,CAPEX!$I$4:$I$1281,'6-10year'!F$2,CAPEX!$V$4:$V$1281,'6-10year'!B4)</f>
        <v>0</v>
      </c>
      <c r="G4" s="125">
        <f>SUMIFS(CAPEX!$AA$4:$AA$1281,CAPEX!$G$4:$G$1281,'6-10year'!$A4,CAPEX!$I$4:$I$1281,'6-10year'!G$2,CAPEX!$V$4:$V$1281,'6-10year'!B4)</f>
        <v>0</v>
      </c>
      <c r="H4" s="128">
        <f t="shared" si="0"/>
        <v>0</v>
      </c>
    </row>
    <row r="5" spans="1:8" x14ac:dyDescent="0.25">
      <c r="A5" s="84" t="s">
        <v>217</v>
      </c>
      <c r="B5" s="124">
        <v>6</v>
      </c>
      <c r="C5" s="125">
        <f>SUMIFS(CAPEX!$AA$4:$AA$1281,CAPEX!$G$4:$G$1281,'6-10year'!$A5,CAPEX!$I$4:$I$1281,'6-10year'!C$2,CAPEX!$V$4:$V$1281,'6-10year'!B5)</f>
        <v>0</v>
      </c>
      <c r="D5" s="125">
        <f>SUMIFS(CAPEX!$AA$4:$AA$1281,CAPEX!$G$4:$G$1281,'6-10year'!$A5,CAPEX!$I$4:$I$1281,'6-10year'!D$2,CAPEX!$V$4:$V$1281,'6-10year'!B5)</f>
        <v>0</v>
      </c>
      <c r="E5" s="125">
        <f>SUMIFS(CAPEX!$AA$4:$AA$1281,CAPEX!$G$4:$G$1281,'6-10year'!$A5,CAPEX!$I$4:$I$1281,'6-10year'!E$2,CAPEX!$V$4:$V$1281,'6-10year'!B5)</f>
        <v>0</v>
      </c>
      <c r="F5" s="125">
        <f>SUMIFS(CAPEX!$AA$4:$AA$1281,CAPEX!$G$4:$G$1281,'6-10year'!$A5,CAPEX!$I$4:$I$1281,'6-10year'!F$2,CAPEX!$V$4:$V$1281,'6-10year'!B5)</f>
        <v>0</v>
      </c>
      <c r="G5" s="125">
        <f>SUMIFS(CAPEX!$AA$4:$AA$1281,CAPEX!$G$4:$G$1281,'6-10year'!$A5,CAPEX!$I$4:$I$1281,'6-10year'!G$2,CAPEX!$V$4:$V$1281,'6-10year'!B5)</f>
        <v>0</v>
      </c>
      <c r="H5" s="128">
        <f t="shared" si="0"/>
        <v>0</v>
      </c>
    </row>
    <row r="6" spans="1:8" x14ac:dyDescent="0.25">
      <c r="A6" s="84" t="s">
        <v>469</v>
      </c>
      <c r="B6" s="124">
        <v>6</v>
      </c>
      <c r="C6" s="125">
        <f>SUMIFS(CAPEX!$AA$4:$AA$1281,CAPEX!$G$4:$G$1281,'6-10year'!$A6,CAPEX!$I$4:$I$1281,'6-10year'!C$2,CAPEX!$V$4:$V$1281,'6-10year'!B6)</f>
        <v>0</v>
      </c>
      <c r="D6" s="125">
        <f>SUMIFS(CAPEX!$AA$4:$AA$1281,CAPEX!$G$4:$G$1281,'6-10year'!$A6,CAPEX!$I$4:$I$1281,'6-10year'!D$2,CAPEX!$V$4:$V$1281,'6-10year'!B6)</f>
        <v>0</v>
      </c>
      <c r="E6" s="125">
        <f>SUMIFS(CAPEX!$AA$4:$AA$1281,CAPEX!$G$4:$G$1281,'6-10year'!$A6,CAPEX!$I$4:$I$1281,'6-10year'!E$2,CAPEX!$V$4:$V$1281,'6-10year'!B6)</f>
        <v>0</v>
      </c>
      <c r="F6" s="125">
        <f>SUMIFS(CAPEX!$AA$4:$AA$1281,CAPEX!$G$4:$G$1281,'6-10year'!$A6,CAPEX!$I$4:$I$1281,'6-10year'!F$2,CAPEX!$V$4:$V$1281,'6-10year'!B6)</f>
        <v>0</v>
      </c>
      <c r="G6" s="125">
        <f>SUMIFS(CAPEX!$AA$4:$AA$1281,CAPEX!$G$4:$G$1281,'6-10year'!$A6,CAPEX!$I$4:$I$1281,'6-10year'!G$2,CAPEX!$V$4:$V$1281,'6-10year'!B6)</f>
        <v>0</v>
      </c>
      <c r="H6" s="128">
        <f t="shared" si="0"/>
        <v>0</v>
      </c>
    </row>
    <row r="7" spans="1:8" x14ac:dyDescent="0.25">
      <c r="A7" s="84" t="s">
        <v>265</v>
      </c>
      <c r="B7" s="124">
        <v>6</v>
      </c>
      <c r="C7" s="125">
        <f>SUMIFS(CAPEX!$AA$4:$AA$1281,CAPEX!$G$4:$G$1281,'6-10year'!$A7,CAPEX!$I$4:$I$1281,'6-10year'!C$2,CAPEX!$V$4:$V$1281,'6-10year'!B7)</f>
        <v>0</v>
      </c>
      <c r="D7" s="125">
        <f>SUMIFS(CAPEX!$AA$4:$AA$1281,CAPEX!$G$4:$G$1281,'6-10year'!$A7,CAPEX!$I$4:$I$1281,'6-10year'!D$2,CAPEX!$V$4:$V$1281,'6-10year'!B7)</f>
        <v>0</v>
      </c>
      <c r="E7" s="125">
        <f>SUMIFS(CAPEX!$AA$4:$AA$1281,CAPEX!$G$4:$G$1281,'6-10year'!$A7,CAPEX!$I$4:$I$1281,'6-10year'!E$2,CAPEX!$V$4:$V$1281,'6-10year'!B7)</f>
        <v>0</v>
      </c>
      <c r="F7" s="125">
        <f>SUMIFS(CAPEX!$AA$4:$AA$1281,CAPEX!$G$4:$G$1281,'6-10year'!$A7,CAPEX!$I$4:$I$1281,'6-10year'!F$2,CAPEX!$V$4:$V$1281,'6-10year'!B7)</f>
        <v>0</v>
      </c>
      <c r="G7" s="125">
        <f>SUMIFS(CAPEX!$AA$4:$AA$1281,CAPEX!$G$4:$G$1281,'6-10year'!$A7,CAPEX!$I$4:$I$1281,'6-10year'!G$2,CAPEX!$V$4:$V$1281,'6-10year'!B7)</f>
        <v>0</v>
      </c>
      <c r="H7" s="128">
        <f t="shared" si="0"/>
        <v>0</v>
      </c>
    </row>
    <row r="8" spans="1:8" x14ac:dyDescent="0.25">
      <c r="A8" s="84" t="s">
        <v>211</v>
      </c>
      <c r="B8" s="124">
        <v>6</v>
      </c>
      <c r="C8" s="125">
        <f>SUMIFS(CAPEX!$AA$4:$AA$1281,CAPEX!$G$4:$G$1281,'6-10year'!$A8,CAPEX!$I$4:$I$1281,'6-10year'!C$2,CAPEX!$V$4:$V$1281,'6-10year'!B8)</f>
        <v>43300</v>
      </c>
      <c r="D8" s="125">
        <f>SUMIFS(CAPEX!$AA$4:$AA$1281,CAPEX!$G$4:$G$1281,'6-10year'!$A8,CAPEX!$I$4:$I$1281,'6-10year'!D$2,CAPEX!$V$4:$V$1281,'6-10year'!B8)</f>
        <v>0</v>
      </c>
      <c r="E8" s="125">
        <f>SUMIFS(CAPEX!$AA$4:$AA$1281,CAPEX!$G$4:$G$1281,'6-10year'!$A8,CAPEX!$I$4:$I$1281,'6-10year'!E$2,CAPEX!$V$4:$V$1281,'6-10year'!B8)</f>
        <v>0</v>
      </c>
      <c r="F8" s="125">
        <f>SUMIFS(CAPEX!$AA$4:$AA$1281,CAPEX!$G$4:$G$1281,'6-10year'!$A8,CAPEX!$I$4:$I$1281,'6-10year'!F$2,CAPEX!$V$4:$V$1281,'6-10year'!B8)</f>
        <v>0</v>
      </c>
      <c r="G8" s="125">
        <f>SUMIFS(CAPEX!$AA$4:$AA$1281,CAPEX!$G$4:$G$1281,'6-10year'!$A8,CAPEX!$I$4:$I$1281,'6-10year'!G$2,CAPEX!$V$4:$V$1281,'6-10year'!B8)</f>
        <v>0</v>
      </c>
      <c r="H8" s="128">
        <f t="shared" si="0"/>
        <v>43300</v>
      </c>
    </row>
    <row r="9" spans="1:8" x14ac:dyDescent="0.25">
      <c r="A9" s="84" t="s">
        <v>195</v>
      </c>
      <c r="B9" s="124">
        <v>6</v>
      </c>
      <c r="C9" s="125">
        <f>SUMIFS(CAPEX!$AA$4:$AA$1281,CAPEX!$G$4:$G$1281,'6-10year'!$A9,CAPEX!$I$4:$I$1281,'6-10year'!C$2,CAPEX!$V$4:$V$1281,'6-10year'!B9)</f>
        <v>1480</v>
      </c>
      <c r="D9" s="125">
        <f>SUMIFS(CAPEX!$AA$4:$AA$1281,CAPEX!$G$4:$G$1281,'6-10year'!$A9,CAPEX!$I$4:$I$1281,'6-10year'!D$2,CAPEX!$V$4:$V$1281,'6-10year'!B9)</f>
        <v>46760</v>
      </c>
      <c r="E9" s="125">
        <f>SUMIFS(CAPEX!$AA$4:$AA$1281,CAPEX!$G$4:$G$1281,'6-10year'!$A9,CAPEX!$I$4:$I$1281,'6-10year'!E$2,CAPEX!$V$4:$V$1281,'6-10year'!B9)</f>
        <v>0</v>
      </c>
      <c r="F9" s="125">
        <f>SUMIFS(CAPEX!$AA$4:$AA$1281,CAPEX!$G$4:$G$1281,'6-10year'!$A9,CAPEX!$I$4:$I$1281,'6-10year'!F$2,CAPEX!$V$4:$V$1281,'6-10year'!B9)</f>
        <v>0</v>
      </c>
      <c r="G9" s="125">
        <f>SUMIFS(CAPEX!$AA$4:$AA$1281,CAPEX!$G$4:$G$1281,'6-10year'!$A9,CAPEX!$I$4:$I$1281,'6-10year'!G$2,CAPEX!$V$4:$V$1281,'6-10year'!B9)</f>
        <v>0</v>
      </c>
      <c r="H9" s="128">
        <f t="shared" si="0"/>
        <v>48240</v>
      </c>
    </row>
    <row r="10" spans="1:8" x14ac:dyDescent="0.25">
      <c r="A10" s="84" t="s">
        <v>313</v>
      </c>
      <c r="B10" s="124">
        <v>6</v>
      </c>
      <c r="C10" s="125">
        <f>SUMIFS(CAPEX!$AA$4:$AA$1281,CAPEX!$G$4:$G$1281,'6-10year'!$A10,CAPEX!$I$4:$I$1281,'6-10year'!C$2,CAPEX!$V$4:$V$1281,'6-10year'!B10)</f>
        <v>0</v>
      </c>
      <c r="D10" s="125">
        <f>SUMIFS(CAPEX!$AA$4:$AA$1281,CAPEX!$G$4:$G$1281,'6-10year'!$A10,CAPEX!$I$4:$I$1281,'6-10year'!D$2,CAPEX!$V$4:$V$1281,'6-10year'!B10)</f>
        <v>0</v>
      </c>
      <c r="E10" s="125">
        <f>SUMIFS(CAPEX!$AA$4:$AA$1281,CAPEX!$G$4:$G$1281,'6-10year'!$A10,CAPEX!$I$4:$I$1281,'6-10year'!E$2,CAPEX!$V$4:$V$1281,'6-10year'!B10)</f>
        <v>0</v>
      </c>
      <c r="F10" s="125">
        <f>SUMIFS(CAPEX!$AA$4:$AA$1281,CAPEX!$G$4:$G$1281,'6-10year'!$A10,CAPEX!$I$4:$I$1281,'6-10year'!F$2,CAPEX!$V$4:$V$1281,'6-10year'!B10)</f>
        <v>0</v>
      </c>
      <c r="G10" s="125">
        <f>SUMIFS(CAPEX!$AA$4:$AA$1281,CAPEX!$G$4:$G$1281,'6-10year'!$A10,CAPEX!$I$4:$I$1281,'6-10year'!G$2,CAPEX!$V$4:$V$1281,'6-10year'!B10)</f>
        <v>0</v>
      </c>
      <c r="H10" s="128">
        <f t="shared" si="0"/>
        <v>0</v>
      </c>
    </row>
    <row r="11" spans="1:8" x14ac:dyDescent="0.25">
      <c r="A11" s="84" t="s">
        <v>697</v>
      </c>
      <c r="B11" s="124">
        <v>6</v>
      </c>
      <c r="C11" s="125">
        <f>SUMIFS(CAPEX!$AA$4:$AA$1281,CAPEX!$G$4:$G$1281,'6-10year'!$A11,CAPEX!$I$4:$I$1281,'6-10year'!C$2,CAPEX!$V$4:$V$1281,'6-10year'!B11)</f>
        <v>0</v>
      </c>
      <c r="D11" s="125">
        <f>SUMIFS(CAPEX!$AA$4:$AA$1281,CAPEX!$G$4:$G$1281,'6-10year'!$A11,CAPEX!$I$4:$I$1281,'6-10year'!D$2,CAPEX!$V$4:$V$1281,'6-10year'!B11)</f>
        <v>0</v>
      </c>
      <c r="E11" s="125">
        <f>SUMIFS(CAPEX!$AA$4:$AA$1281,CAPEX!$G$4:$G$1281,'6-10year'!$A11,CAPEX!$I$4:$I$1281,'6-10year'!E$2,CAPEX!$V$4:$V$1281,'6-10year'!B11)</f>
        <v>0</v>
      </c>
      <c r="F11" s="125">
        <f>SUMIFS(CAPEX!$AA$4:$AA$1281,CAPEX!$G$4:$G$1281,'6-10year'!$A11,CAPEX!$I$4:$I$1281,'6-10year'!F$2,CAPEX!$V$4:$V$1281,'6-10year'!B11)</f>
        <v>0</v>
      </c>
      <c r="G11" s="125">
        <f>SUMIFS(CAPEX!$AA$4:$AA$1281,CAPEX!$G$4:$G$1281,'6-10year'!$A11,CAPEX!$I$4:$I$1281,'6-10year'!G$2,CAPEX!$V$4:$V$1281,'6-10year'!B11)</f>
        <v>0</v>
      </c>
      <c r="H11" s="128">
        <f t="shared" si="0"/>
        <v>0</v>
      </c>
    </row>
    <row r="12" spans="1:8" x14ac:dyDescent="0.25">
      <c r="A12" s="84" t="s">
        <v>228</v>
      </c>
      <c r="B12" s="124">
        <v>6</v>
      </c>
      <c r="C12" s="125">
        <f>SUMIFS(CAPEX!$AA$4:$AA$1281,CAPEX!$G$4:$G$1281,'6-10year'!$A12,CAPEX!$I$4:$I$1281,'6-10year'!C$2,CAPEX!$V$4:$V$1281,'6-10year'!B12)</f>
        <v>0</v>
      </c>
      <c r="D12" s="125">
        <f>SUMIFS(CAPEX!$AA$4:$AA$1281,CAPEX!$G$4:$G$1281,'6-10year'!$A12,CAPEX!$I$4:$I$1281,'6-10year'!D$2,CAPEX!$V$4:$V$1281,'6-10year'!B12)</f>
        <v>0</v>
      </c>
      <c r="E12" s="125">
        <f>SUMIFS(CAPEX!$AA$4:$AA$1281,CAPEX!$G$4:$G$1281,'6-10year'!$A12,CAPEX!$I$4:$I$1281,'6-10year'!E$2,CAPEX!$V$4:$V$1281,'6-10year'!B12)</f>
        <v>0</v>
      </c>
      <c r="F12" s="125">
        <f>SUMIFS(CAPEX!$AA$4:$AA$1281,CAPEX!$G$4:$G$1281,'6-10year'!$A12,CAPEX!$I$4:$I$1281,'6-10year'!F$2,CAPEX!$V$4:$V$1281,'6-10year'!B12)</f>
        <v>0</v>
      </c>
      <c r="G12" s="125">
        <f>SUMIFS(CAPEX!$AA$4:$AA$1281,CAPEX!$G$4:$G$1281,'6-10year'!$A12,CAPEX!$I$4:$I$1281,'6-10year'!G$2,CAPEX!$V$4:$V$1281,'6-10year'!B12)</f>
        <v>0</v>
      </c>
      <c r="H12" s="128">
        <f t="shared" si="0"/>
        <v>0</v>
      </c>
    </row>
    <row r="13" spans="1:8" x14ac:dyDescent="0.25">
      <c r="A13" s="84" t="s">
        <v>226</v>
      </c>
      <c r="B13" s="124">
        <v>6</v>
      </c>
      <c r="C13" s="125">
        <f>SUMIFS(CAPEX!$AA$4:$AA$1281,CAPEX!$G$4:$G$1281,'6-10year'!$A13,CAPEX!$I$4:$I$1281,'6-10year'!C$2,CAPEX!$V$4:$V$1281,'6-10year'!B13)</f>
        <v>135700</v>
      </c>
      <c r="D13" s="125">
        <f>SUMIFS(CAPEX!$AA$4:$AA$1281,CAPEX!$G$4:$G$1281,'6-10year'!$A13,CAPEX!$I$4:$I$1281,'6-10year'!D$2,CAPEX!$V$4:$V$1281,'6-10year'!B13)</f>
        <v>122360</v>
      </c>
      <c r="E13" s="125">
        <f>SUMIFS(CAPEX!$AA$4:$AA$1281,CAPEX!$G$4:$G$1281,'6-10year'!$A13,CAPEX!$I$4:$I$1281,'6-10year'!E$2,CAPEX!$V$4:$V$1281,'6-10year'!B13)</f>
        <v>0</v>
      </c>
      <c r="F13" s="125">
        <f>SUMIFS(CAPEX!$AA$4:$AA$1281,CAPEX!$G$4:$G$1281,'6-10year'!$A13,CAPEX!$I$4:$I$1281,'6-10year'!F$2,CAPEX!$V$4:$V$1281,'6-10year'!B13)</f>
        <v>152010</v>
      </c>
      <c r="G13" s="125">
        <f>SUMIFS(CAPEX!$AA$4:$AA$1281,CAPEX!$G$4:$G$1281,'6-10year'!$A13,CAPEX!$I$4:$I$1281,'6-10year'!G$2,CAPEX!$V$4:$V$1281,'6-10year'!B13)</f>
        <v>0</v>
      </c>
      <c r="H13" s="128">
        <f t="shared" si="0"/>
        <v>410070</v>
      </c>
    </row>
    <row r="14" spans="1:8" x14ac:dyDescent="0.25">
      <c r="A14" s="84" t="s">
        <v>256</v>
      </c>
      <c r="B14" s="124">
        <v>6</v>
      </c>
      <c r="C14" s="125">
        <f>SUMIFS(CAPEX!$AA$4:$AA$1281,CAPEX!$G$4:$G$1281,'6-10year'!$A14,CAPEX!$I$4:$I$1281,'6-10year'!C$2,CAPEX!$V$4:$V$1281,'6-10year'!B14)</f>
        <v>0</v>
      </c>
      <c r="D14" s="125">
        <f>SUMIFS(CAPEX!$AA$4:$AA$1281,CAPEX!$G$4:$G$1281,'6-10year'!$A14,CAPEX!$I$4:$I$1281,'6-10year'!D$2,CAPEX!$V$4:$V$1281,'6-10year'!B14)</f>
        <v>0</v>
      </c>
      <c r="E14" s="125">
        <f>SUMIFS(CAPEX!$AA$4:$AA$1281,CAPEX!$G$4:$G$1281,'6-10year'!$A14,CAPEX!$I$4:$I$1281,'6-10year'!E$2,CAPEX!$V$4:$V$1281,'6-10year'!B14)</f>
        <v>0</v>
      </c>
      <c r="F14" s="125">
        <f>SUMIFS(CAPEX!$AA$4:$AA$1281,CAPEX!$G$4:$G$1281,'6-10year'!$A14,CAPEX!$I$4:$I$1281,'6-10year'!F$2,CAPEX!$V$4:$V$1281,'6-10year'!B14)</f>
        <v>0</v>
      </c>
      <c r="G14" s="125">
        <f>SUMIFS(CAPEX!$AA$4:$AA$1281,CAPEX!$G$4:$G$1281,'6-10year'!$A14,CAPEX!$I$4:$I$1281,'6-10year'!G$2,CAPEX!$V$4:$V$1281,'6-10year'!B14)</f>
        <v>0</v>
      </c>
      <c r="H14" s="128">
        <f t="shared" si="0"/>
        <v>0</v>
      </c>
    </row>
    <row r="15" spans="1:8" x14ac:dyDescent="0.25">
      <c r="A15" s="84" t="s">
        <v>578</v>
      </c>
      <c r="B15" s="124">
        <v>6</v>
      </c>
      <c r="C15" s="125">
        <f>SUMIFS(CAPEX!$AA$4:$AA$1281,CAPEX!$G$4:$G$1281,'6-10year'!$A15,CAPEX!$I$4:$I$1281,'6-10year'!C$2,CAPEX!$V$4:$V$1281,'6-10year'!B15)</f>
        <v>0</v>
      </c>
      <c r="D15" s="125">
        <f>SUMIFS(CAPEX!$AA$4:$AA$1281,CAPEX!$G$4:$G$1281,'6-10year'!$A15,CAPEX!$I$4:$I$1281,'6-10year'!D$2,CAPEX!$V$4:$V$1281,'6-10year'!B15)</f>
        <v>0</v>
      </c>
      <c r="E15" s="125">
        <f>SUMIFS(CAPEX!$AA$4:$AA$1281,CAPEX!$G$4:$G$1281,'6-10year'!$A15,CAPEX!$I$4:$I$1281,'6-10year'!E$2,CAPEX!$V$4:$V$1281,'6-10year'!B15)</f>
        <v>0</v>
      </c>
      <c r="F15" s="125">
        <f>SUMIFS(CAPEX!$AA$4:$AA$1281,CAPEX!$G$4:$G$1281,'6-10year'!$A15,CAPEX!$I$4:$I$1281,'6-10year'!F$2,CAPEX!$V$4:$V$1281,'6-10year'!B15)</f>
        <v>0</v>
      </c>
      <c r="G15" s="125">
        <f>SUMIFS(CAPEX!$AA$4:$AA$1281,CAPEX!$G$4:$G$1281,'6-10year'!$A15,CAPEX!$I$4:$I$1281,'6-10year'!G$2,CAPEX!$V$4:$V$1281,'6-10year'!B15)</f>
        <v>0</v>
      </c>
      <c r="H15" s="128">
        <f t="shared" si="0"/>
        <v>0</v>
      </c>
    </row>
    <row r="16" spans="1:8" x14ac:dyDescent="0.25">
      <c r="A16" s="84" t="s">
        <v>403</v>
      </c>
      <c r="B16" s="124">
        <v>6</v>
      </c>
      <c r="C16" s="125">
        <f>SUMIFS(CAPEX!$AA$4:$AA$1281,CAPEX!$G$4:$G$1281,'6-10year'!$A16,CAPEX!$I$4:$I$1281,'6-10year'!C$2,CAPEX!$V$4:$V$1281,'6-10year'!B16)</f>
        <v>0</v>
      </c>
      <c r="D16" s="125">
        <f>SUMIFS(CAPEX!$AA$4:$AA$1281,CAPEX!$G$4:$G$1281,'6-10year'!$A16,CAPEX!$I$4:$I$1281,'6-10year'!D$2,CAPEX!$V$4:$V$1281,'6-10year'!B16)</f>
        <v>0</v>
      </c>
      <c r="E16" s="125">
        <f>SUMIFS(CAPEX!$AA$4:$AA$1281,CAPEX!$G$4:$G$1281,'6-10year'!$A16,CAPEX!$I$4:$I$1281,'6-10year'!E$2,CAPEX!$V$4:$V$1281,'6-10year'!B16)</f>
        <v>0</v>
      </c>
      <c r="F16" s="125">
        <f>SUMIFS(CAPEX!$AA$4:$AA$1281,CAPEX!$G$4:$G$1281,'6-10year'!$A16,CAPEX!$I$4:$I$1281,'6-10year'!F$2,CAPEX!$V$4:$V$1281,'6-10year'!B16)</f>
        <v>0</v>
      </c>
      <c r="G16" s="125">
        <f>SUMIFS(CAPEX!$AA$4:$AA$1281,CAPEX!$G$4:$G$1281,'6-10year'!$A16,CAPEX!$I$4:$I$1281,'6-10year'!G$2,CAPEX!$V$4:$V$1281,'6-10year'!B16)</f>
        <v>0</v>
      </c>
      <c r="H16" s="128">
        <f t="shared" si="0"/>
        <v>0</v>
      </c>
    </row>
    <row r="17" spans="1:8" x14ac:dyDescent="0.25">
      <c r="A17" s="84" t="s">
        <v>364</v>
      </c>
      <c r="B17" s="124">
        <v>6</v>
      </c>
      <c r="C17" s="125">
        <f>SUMIFS(CAPEX!$AA$4:$AA$1281,CAPEX!$G$4:$G$1281,'6-10year'!$A17,CAPEX!$I$4:$I$1281,'6-10year'!C$2,CAPEX!$V$4:$V$1281,'6-10year'!B17)</f>
        <v>0</v>
      </c>
      <c r="D17" s="125">
        <f>SUMIFS(CAPEX!$AA$4:$AA$1281,CAPEX!$G$4:$G$1281,'6-10year'!$A17,CAPEX!$I$4:$I$1281,'6-10year'!D$2,CAPEX!$V$4:$V$1281,'6-10year'!B17)</f>
        <v>0</v>
      </c>
      <c r="E17" s="125">
        <f>SUMIFS(CAPEX!$AA$4:$AA$1281,CAPEX!$G$4:$G$1281,'6-10year'!$A17,CAPEX!$I$4:$I$1281,'6-10year'!E$2,CAPEX!$V$4:$V$1281,'6-10year'!B17)</f>
        <v>0</v>
      </c>
      <c r="F17" s="125">
        <f>SUMIFS(CAPEX!$AA$4:$AA$1281,CAPEX!$G$4:$G$1281,'6-10year'!$A17,CAPEX!$I$4:$I$1281,'6-10year'!F$2,CAPEX!$V$4:$V$1281,'6-10year'!B17)</f>
        <v>0</v>
      </c>
      <c r="G17" s="125">
        <f>SUMIFS(CAPEX!$AA$4:$AA$1281,CAPEX!$G$4:$G$1281,'6-10year'!$A17,CAPEX!$I$4:$I$1281,'6-10year'!G$2,CAPEX!$V$4:$V$1281,'6-10year'!B17)</f>
        <v>0</v>
      </c>
      <c r="H17" s="128">
        <f t="shared" si="0"/>
        <v>0</v>
      </c>
    </row>
    <row r="18" spans="1:8" x14ac:dyDescent="0.25">
      <c r="A18" s="84" t="s">
        <v>239</v>
      </c>
      <c r="B18" s="124">
        <v>6</v>
      </c>
      <c r="C18" s="125">
        <f>SUMIFS(CAPEX!$AA$4:$AA$1281,CAPEX!$G$4:$G$1281,'6-10year'!$A18,CAPEX!$I$4:$I$1281,'6-10year'!C$2,CAPEX!$V$4:$V$1281,'6-10year'!B18)</f>
        <v>0</v>
      </c>
      <c r="D18" s="125">
        <f>SUMIFS(CAPEX!$AA$4:$AA$1281,CAPEX!$G$4:$G$1281,'6-10year'!$A18,CAPEX!$I$4:$I$1281,'6-10year'!D$2,CAPEX!$V$4:$V$1281,'6-10year'!B18)</f>
        <v>0</v>
      </c>
      <c r="E18" s="125">
        <f>SUMIFS(CAPEX!$AA$4:$AA$1281,CAPEX!$G$4:$G$1281,'6-10year'!$A18,CAPEX!$I$4:$I$1281,'6-10year'!E$2,CAPEX!$V$4:$V$1281,'6-10year'!B18)</f>
        <v>0</v>
      </c>
      <c r="F18" s="125">
        <f>SUMIFS(CAPEX!$AA$4:$AA$1281,CAPEX!$G$4:$G$1281,'6-10year'!$A18,CAPEX!$I$4:$I$1281,'6-10year'!F$2,CAPEX!$V$4:$V$1281,'6-10year'!B18)</f>
        <v>0</v>
      </c>
      <c r="G18" s="125">
        <f>SUMIFS(CAPEX!$AA$4:$AA$1281,CAPEX!$G$4:$G$1281,'6-10year'!$A18,CAPEX!$I$4:$I$1281,'6-10year'!G$2,CAPEX!$V$4:$V$1281,'6-10year'!B18)</f>
        <v>0</v>
      </c>
      <c r="H18" s="128">
        <f t="shared" si="0"/>
        <v>0</v>
      </c>
    </row>
    <row r="19" spans="1:8" x14ac:dyDescent="0.25">
      <c r="A19" s="84" t="s">
        <v>243</v>
      </c>
      <c r="B19" s="124">
        <v>6</v>
      </c>
      <c r="C19" s="125">
        <f>SUMIFS(CAPEX!$AA$4:$AA$1281,CAPEX!$G$4:$G$1281,'6-10year'!$A19,CAPEX!$I$4:$I$1281,'6-10year'!C$2,CAPEX!$V$4:$V$1281,'6-10year'!B19)</f>
        <v>0</v>
      </c>
      <c r="D19" s="125">
        <f>SUMIFS(CAPEX!$AA$4:$AA$1281,CAPEX!$G$4:$G$1281,'6-10year'!$A19,CAPEX!$I$4:$I$1281,'6-10year'!D$2,CAPEX!$V$4:$V$1281,'6-10year'!B19)</f>
        <v>0</v>
      </c>
      <c r="E19" s="125">
        <f>SUMIFS(CAPEX!$AA$4:$AA$1281,CAPEX!$G$4:$G$1281,'6-10year'!$A19,CAPEX!$I$4:$I$1281,'6-10year'!E$2,CAPEX!$V$4:$V$1281,'6-10year'!B19)</f>
        <v>0</v>
      </c>
      <c r="F19" s="125">
        <f>SUMIFS(CAPEX!$AA$4:$AA$1281,CAPEX!$G$4:$G$1281,'6-10year'!$A19,CAPEX!$I$4:$I$1281,'6-10year'!F$2,CAPEX!$V$4:$V$1281,'6-10year'!B19)</f>
        <v>0</v>
      </c>
      <c r="G19" s="125">
        <f>SUMIFS(CAPEX!$AA$4:$AA$1281,CAPEX!$G$4:$G$1281,'6-10year'!$A19,CAPEX!$I$4:$I$1281,'6-10year'!G$2,CAPEX!$V$4:$V$1281,'6-10year'!B19)</f>
        <v>0</v>
      </c>
      <c r="H19" s="128">
        <f t="shared" si="0"/>
        <v>0</v>
      </c>
    </row>
    <row r="20" spans="1:8" x14ac:dyDescent="0.25">
      <c r="A20" s="127" t="s">
        <v>246</v>
      </c>
      <c r="B20" s="124">
        <v>6</v>
      </c>
      <c r="C20" s="125">
        <f>SUMIFS(CAPEX!$AA$4:$AA$1281,CAPEX!$G$4:$G$1281,'6-10year'!$A20,CAPEX!$I$4:$I$1281,'6-10year'!C$2,CAPEX!$V$4:$V$1281,'6-10year'!B20)</f>
        <v>0</v>
      </c>
      <c r="D20" s="125">
        <f>SUMIFS(CAPEX!$AA$4:$AA$1281,CAPEX!$G$4:$G$1281,'6-10year'!$A20,CAPEX!$I$4:$I$1281,'6-10year'!D$2,CAPEX!$V$4:$V$1281,'6-10year'!B20)</f>
        <v>0</v>
      </c>
      <c r="E20" s="125">
        <f>SUMIFS(CAPEX!$AA$4:$AA$1281,CAPEX!$G$4:$G$1281,'6-10year'!$A20,CAPEX!$I$4:$I$1281,'6-10year'!E$2,CAPEX!$V$4:$V$1281,'6-10year'!B20)</f>
        <v>0</v>
      </c>
      <c r="F20" s="125">
        <f>SUMIFS(CAPEX!$AA$4:$AA$1281,CAPEX!$G$4:$G$1281,'6-10year'!$A20,CAPEX!$I$4:$I$1281,'6-10year'!F$2,CAPEX!$V$4:$V$1281,'6-10year'!B20)</f>
        <v>0</v>
      </c>
      <c r="G20" s="125">
        <f>SUMIFS(CAPEX!$AA$4:$AA$1281,CAPEX!$G$4:$G$1281,'6-10year'!$A20,CAPEX!$I$4:$I$1281,'6-10year'!G$2,CAPEX!$V$4:$V$1281,'6-10year'!B20)</f>
        <v>0</v>
      </c>
      <c r="H20" s="128">
        <f t="shared" si="0"/>
        <v>0</v>
      </c>
    </row>
    <row r="21" spans="1:8" x14ac:dyDescent="0.25">
      <c r="A21" s="124" t="s">
        <v>281</v>
      </c>
      <c r="B21" s="124">
        <v>7</v>
      </c>
      <c r="C21" s="125">
        <f>SUMIFS(CAPEX!$AA$4:$AA$1281,CAPEX!$G$4:$G$1281,'6-10year'!$A21,CAPEX!$I$4:$I$1281,'6-10year'!C$2,CAPEX!$V$4:$V$1281,'6-10year'!B21)</f>
        <v>0</v>
      </c>
      <c r="D21" s="125">
        <f>SUMIFS(CAPEX!$AA$4:$AA$1281,CAPEX!$G$4:$G$1281,'6-10year'!$A21,CAPEX!$I$4:$I$1281,'6-10year'!D$2,CAPEX!$V$4:$V$1281,'6-10year'!B21)</f>
        <v>0</v>
      </c>
      <c r="E21" s="125">
        <f>SUMIFS(CAPEX!$AA$4:$AA$1281,CAPEX!$G$4:$G$1281,'6-10year'!$A21,CAPEX!$I$4:$I$1281,'6-10year'!E$2,CAPEX!$V$4:$V$1281,'6-10year'!B21)</f>
        <v>0</v>
      </c>
      <c r="F21" s="125">
        <f>SUMIFS(CAPEX!$AA$4:$AA$1281,CAPEX!$G$4:$G$1281,'6-10year'!$A21,CAPEX!$I$4:$I$1281,'6-10year'!F$2,CAPEX!$V$4:$V$1281,'6-10year'!B21)</f>
        <v>0</v>
      </c>
      <c r="G21" s="125">
        <f>SUMIFS(CAPEX!$AA$4:$AA$1281,CAPEX!$G$4:$G$1281,'6-10year'!$A21,CAPEX!$I$4:$I$1281,'6-10year'!G$2,CAPEX!$V$4:$V$1281,'6-10year'!B21)</f>
        <v>0</v>
      </c>
      <c r="H21" s="128">
        <f t="shared" ref="H21:H56" si="1">SUM(C21:G21)</f>
        <v>0</v>
      </c>
    </row>
    <row r="22" spans="1:8" x14ac:dyDescent="0.25">
      <c r="A22" s="84" t="s">
        <v>488</v>
      </c>
      <c r="B22" s="124">
        <v>7</v>
      </c>
      <c r="C22" s="125">
        <f>SUMIFS(CAPEX!$AA$4:$AA$1281,CAPEX!$G$4:$G$1281,'6-10year'!$A22,CAPEX!$I$4:$I$1281,'6-10year'!C$2,CAPEX!$V$4:$V$1281,'6-10year'!B22)</f>
        <v>0</v>
      </c>
      <c r="D22" s="125">
        <f>SUMIFS(CAPEX!$AA$4:$AA$1281,CAPEX!$G$4:$G$1281,'6-10year'!$A22,CAPEX!$I$4:$I$1281,'6-10year'!D$2,CAPEX!$V$4:$V$1281,'6-10year'!B22)</f>
        <v>0</v>
      </c>
      <c r="E22" s="125">
        <f>SUMIFS(CAPEX!$AA$4:$AA$1281,CAPEX!$G$4:$G$1281,'6-10year'!$A22,CAPEX!$I$4:$I$1281,'6-10year'!E$2,CAPEX!$V$4:$V$1281,'6-10year'!B22)</f>
        <v>0</v>
      </c>
      <c r="F22" s="125">
        <f>SUMIFS(CAPEX!$AA$4:$AA$1281,CAPEX!$G$4:$G$1281,'6-10year'!$A22,CAPEX!$I$4:$I$1281,'6-10year'!F$2,CAPEX!$V$4:$V$1281,'6-10year'!B22)</f>
        <v>0</v>
      </c>
      <c r="G22" s="125">
        <f>SUMIFS(CAPEX!$AA$4:$AA$1281,CAPEX!$G$4:$G$1281,'6-10year'!$A22,CAPEX!$I$4:$I$1281,'6-10year'!G$2,CAPEX!$V$4:$V$1281,'6-10year'!B22)</f>
        <v>0</v>
      </c>
      <c r="H22" s="128">
        <f t="shared" si="1"/>
        <v>0</v>
      </c>
    </row>
    <row r="23" spans="1:8" x14ac:dyDescent="0.25">
      <c r="A23" s="84" t="s">
        <v>217</v>
      </c>
      <c r="B23" s="124">
        <v>7</v>
      </c>
      <c r="C23" s="125">
        <f>SUMIFS(CAPEX!$AA$4:$AA$1281,CAPEX!$G$4:$G$1281,'6-10year'!$A23,CAPEX!$I$4:$I$1281,'6-10year'!C$2,CAPEX!$V$4:$V$1281,'6-10year'!B23)</f>
        <v>0</v>
      </c>
      <c r="D23" s="125">
        <f>SUMIFS(CAPEX!$AA$4:$AA$1281,CAPEX!$G$4:$G$1281,'6-10year'!$A23,CAPEX!$I$4:$I$1281,'6-10year'!D$2,CAPEX!$V$4:$V$1281,'6-10year'!B23)</f>
        <v>0</v>
      </c>
      <c r="E23" s="125">
        <f>SUMIFS(CAPEX!$AA$4:$AA$1281,CAPEX!$G$4:$G$1281,'6-10year'!$A23,CAPEX!$I$4:$I$1281,'6-10year'!E$2,CAPEX!$V$4:$V$1281,'6-10year'!B23)</f>
        <v>0</v>
      </c>
      <c r="F23" s="125">
        <f>SUMIFS(CAPEX!$AA$4:$AA$1281,CAPEX!$G$4:$G$1281,'6-10year'!$A23,CAPEX!$I$4:$I$1281,'6-10year'!F$2,CAPEX!$V$4:$V$1281,'6-10year'!B23)</f>
        <v>0</v>
      </c>
      <c r="G23" s="125">
        <f>SUMIFS(CAPEX!$AA$4:$AA$1281,CAPEX!$G$4:$G$1281,'6-10year'!$A23,CAPEX!$I$4:$I$1281,'6-10year'!G$2,CAPEX!$V$4:$V$1281,'6-10year'!B23)</f>
        <v>0</v>
      </c>
      <c r="H23" s="128">
        <f t="shared" si="1"/>
        <v>0</v>
      </c>
    </row>
    <row r="24" spans="1:8" x14ac:dyDescent="0.25">
      <c r="A24" s="84" t="s">
        <v>469</v>
      </c>
      <c r="B24" s="124">
        <v>7</v>
      </c>
      <c r="C24" s="125">
        <f>SUMIFS(CAPEX!$AA$4:$AA$1281,CAPEX!$G$4:$G$1281,'6-10year'!$A24,CAPEX!$I$4:$I$1281,'6-10year'!C$2,CAPEX!$V$4:$V$1281,'6-10year'!B24)</f>
        <v>0</v>
      </c>
      <c r="D24" s="125">
        <f>SUMIFS(CAPEX!$AA$4:$AA$1281,CAPEX!$G$4:$G$1281,'6-10year'!$A24,CAPEX!$I$4:$I$1281,'6-10year'!D$2,CAPEX!$V$4:$V$1281,'6-10year'!B24)</f>
        <v>0</v>
      </c>
      <c r="E24" s="125">
        <f>SUMIFS(CAPEX!$AA$4:$AA$1281,CAPEX!$G$4:$G$1281,'6-10year'!$A24,CAPEX!$I$4:$I$1281,'6-10year'!E$2,CAPEX!$V$4:$V$1281,'6-10year'!B24)</f>
        <v>0</v>
      </c>
      <c r="F24" s="125">
        <f>SUMIFS(CAPEX!$AA$4:$AA$1281,CAPEX!$G$4:$G$1281,'6-10year'!$A24,CAPEX!$I$4:$I$1281,'6-10year'!F$2,CAPEX!$V$4:$V$1281,'6-10year'!B24)</f>
        <v>0</v>
      </c>
      <c r="G24" s="125">
        <f>SUMIFS(CAPEX!$AA$4:$AA$1281,CAPEX!$G$4:$G$1281,'6-10year'!$A24,CAPEX!$I$4:$I$1281,'6-10year'!G$2,CAPEX!$V$4:$V$1281,'6-10year'!B24)</f>
        <v>0</v>
      </c>
      <c r="H24" s="128">
        <f t="shared" si="1"/>
        <v>0</v>
      </c>
    </row>
    <row r="25" spans="1:8" x14ac:dyDescent="0.25">
      <c r="A25" s="84" t="s">
        <v>265</v>
      </c>
      <c r="B25" s="124">
        <v>7</v>
      </c>
      <c r="C25" s="125">
        <f>SUMIFS(CAPEX!$AA$4:$AA$1281,CAPEX!$G$4:$G$1281,'6-10year'!$A25,CAPEX!$I$4:$I$1281,'6-10year'!C$2,CAPEX!$V$4:$V$1281,'6-10year'!B25)</f>
        <v>0</v>
      </c>
      <c r="D25" s="125">
        <f>SUMIFS(CAPEX!$AA$4:$AA$1281,CAPEX!$G$4:$G$1281,'6-10year'!$A25,CAPEX!$I$4:$I$1281,'6-10year'!D$2,CAPEX!$V$4:$V$1281,'6-10year'!B25)</f>
        <v>0</v>
      </c>
      <c r="E25" s="125">
        <f>SUMIFS(CAPEX!$AA$4:$AA$1281,CAPEX!$G$4:$G$1281,'6-10year'!$A25,CAPEX!$I$4:$I$1281,'6-10year'!E$2,CAPEX!$V$4:$V$1281,'6-10year'!B25)</f>
        <v>0</v>
      </c>
      <c r="F25" s="125">
        <f>SUMIFS(CAPEX!$AA$4:$AA$1281,CAPEX!$G$4:$G$1281,'6-10year'!$A25,CAPEX!$I$4:$I$1281,'6-10year'!F$2,CAPEX!$V$4:$V$1281,'6-10year'!B25)</f>
        <v>0</v>
      </c>
      <c r="G25" s="125">
        <f>SUMIFS(CAPEX!$AA$4:$AA$1281,CAPEX!$G$4:$G$1281,'6-10year'!$A25,CAPEX!$I$4:$I$1281,'6-10year'!G$2,CAPEX!$V$4:$V$1281,'6-10year'!B25)</f>
        <v>0</v>
      </c>
      <c r="H25" s="128">
        <f t="shared" si="1"/>
        <v>0</v>
      </c>
    </row>
    <row r="26" spans="1:8" x14ac:dyDescent="0.25">
      <c r="A26" s="84" t="s">
        <v>211</v>
      </c>
      <c r="B26" s="124">
        <v>7</v>
      </c>
      <c r="C26" s="125">
        <f>SUMIFS(CAPEX!$AA$4:$AA$1281,CAPEX!$G$4:$G$1281,'6-10year'!$A26,CAPEX!$I$4:$I$1281,'6-10year'!C$2,CAPEX!$V$4:$V$1281,'6-10year'!B26)</f>
        <v>0</v>
      </c>
      <c r="D26" s="125">
        <f>SUMIFS(CAPEX!$AA$4:$AA$1281,CAPEX!$G$4:$G$1281,'6-10year'!$A26,CAPEX!$I$4:$I$1281,'6-10year'!D$2,CAPEX!$V$4:$V$1281,'6-10year'!B26)</f>
        <v>0</v>
      </c>
      <c r="E26" s="125">
        <f>SUMIFS(CAPEX!$AA$4:$AA$1281,CAPEX!$G$4:$G$1281,'6-10year'!$A26,CAPEX!$I$4:$I$1281,'6-10year'!E$2,CAPEX!$V$4:$V$1281,'6-10year'!B26)</f>
        <v>0</v>
      </c>
      <c r="F26" s="125">
        <f>SUMIFS(CAPEX!$AA$4:$AA$1281,CAPEX!$G$4:$G$1281,'6-10year'!$A26,CAPEX!$I$4:$I$1281,'6-10year'!F$2,CAPEX!$V$4:$V$1281,'6-10year'!B26)</f>
        <v>0</v>
      </c>
      <c r="G26" s="125">
        <f>SUMIFS(CAPEX!$AA$4:$AA$1281,CAPEX!$G$4:$G$1281,'6-10year'!$A26,CAPEX!$I$4:$I$1281,'6-10year'!G$2,CAPEX!$V$4:$V$1281,'6-10year'!B26)</f>
        <v>0</v>
      </c>
      <c r="H26" s="128">
        <f t="shared" si="1"/>
        <v>0</v>
      </c>
    </row>
    <row r="27" spans="1:8" x14ac:dyDescent="0.25">
      <c r="A27" s="84" t="s">
        <v>195</v>
      </c>
      <c r="B27" s="124">
        <v>7</v>
      </c>
      <c r="C27" s="125">
        <f>SUMIFS(CAPEX!$AA$4:$AA$1281,CAPEX!$G$4:$G$1281,'6-10year'!$A27,CAPEX!$I$4:$I$1281,'6-10year'!C$2,CAPEX!$V$4:$V$1281,'6-10year'!B27)</f>
        <v>5930</v>
      </c>
      <c r="D27" s="125">
        <f>SUMIFS(CAPEX!$AA$4:$AA$1281,CAPEX!$G$4:$G$1281,'6-10year'!$A27,CAPEX!$I$4:$I$1281,'6-10year'!D$2,CAPEX!$V$4:$V$1281,'6-10year'!B27)</f>
        <v>0</v>
      </c>
      <c r="E27" s="125">
        <f>SUMIFS(CAPEX!$AA$4:$AA$1281,CAPEX!$G$4:$G$1281,'6-10year'!$A27,CAPEX!$I$4:$I$1281,'6-10year'!E$2,CAPEX!$V$4:$V$1281,'6-10year'!B27)</f>
        <v>0</v>
      </c>
      <c r="F27" s="125">
        <f>SUMIFS(CAPEX!$AA$4:$AA$1281,CAPEX!$G$4:$G$1281,'6-10year'!$A27,CAPEX!$I$4:$I$1281,'6-10year'!F$2,CAPEX!$V$4:$V$1281,'6-10year'!B27)</f>
        <v>0</v>
      </c>
      <c r="G27" s="125">
        <f>SUMIFS(CAPEX!$AA$4:$AA$1281,CAPEX!$G$4:$G$1281,'6-10year'!$A27,CAPEX!$I$4:$I$1281,'6-10year'!G$2,CAPEX!$V$4:$V$1281,'6-10year'!B27)</f>
        <v>0</v>
      </c>
      <c r="H27" s="128">
        <f t="shared" si="1"/>
        <v>5930</v>
      </c>
    </row>
    <row r="28" spans="1:8" x14ac:dyDescent="0.25">
      <c r="A28" s="84" t="s">
        <v>313</v>
      </c>
      <c r="B28" s="124">
        <v>7</v>
      </c>
      <c r="C28" s="125">
        <f>SUMIFS(CAPEX!$AA$4:$AA$1281,CAPEX!$G$4:$G$1281,'6-10year'!$A28,CAPEX!$I$4:$I$1281,'6-10year'!C$2,CAPEX!$V$4:$V$1281,'6-10year'!B28)</f>
        <v>0</v>
      </c>
      <c r="D28" s="125">
        <f>SUMIFS(CAPEX!$AA$4:$AA$1281,CAPEX!$G$4:$G$1281,'6-10year'!$A28,CAPEX!$I$4:$I$1281,'6-10year'!D$2,CAPEX!$V$4:$V$1281,'6-10year'!B28)</f>
        <v>0</v>
      </c>
      <c r="E28" s="125">
        <f>SUMIFS(CAPEX!$AA$4:$AA$1281,CAPEX!$G$4:$G$1281,'6-10year'!$A28,CAPEX!$I$4:$I$1281,'6-10year'!E$2,CAPEX!$V$4:$V$1281,'6-10year'!B28)</f>
        <v>0</v>
      </c>
      <c r="F28" s="125">
        <f>SUMIFS(CAPEX!$AA$4:$AA$1281,CAPEX!$G$4:$G$1281,'6-10year'!$A28,CAPEX!$I$4:$I$1281,'6-10year'!F$2,CAPEX!$V$4:$V$1281,'6-10year'!B28)</f>
        <v>0</v>
      </c>
      <c r="G28" s="125">
        <f>SUMIFS(CAPEX!$AA$4:$AA$1281,CAPEX!$G$4:$G$1281,'6-10year'!$A28,CAPEX!$I$4:$I$1281,'6-10year'!G$2,CAPEX!$V$4:$V$1281,'6-10year'!B28)</f>
        <v>0</v>
      </c>
      <c r="H28" s="128">
        <f t="shared" si="1"/>
        <v>0</v>
      </c>
    </row>
    <row r="29" spans="1:8" x14ac:dyDescent="0.25">
      <c r="A29" s="84" t="s">
        <v>697</v>
      </c>
      <c r="B29" s="124">
        <v>7</v>
      </c>
      <c r="C29" s="125">
        <f>SUMIFS(CAPEX!$AA$4:$AA$1281,CAPEX!$G$4:$G$1281,'6-10year'!$A29,CAPEX!$I$4:$I$1281,'6-10year'!C$2,CAPEX!$V$4:$V$1281,'6-10year'!B29)</f>
        <v>0</v>
      </c>
      <c r="D29" s="125">
        <f>SUMIFS(CAPEX!$AA$4:$AA$1281,CAPEX!$G$4:$G$1281,'6-10year'!$A29,CAPEX!$I$4:$I$1281,'6-10year'!D$2,CAPEX!$V$4:$V$1281,'6-10year'!B29)</f>
        <v>0</v>
      </c>
      <c r="E29" s="125">
        <f>SUMIFS(CAPEX!$AA$4:$AA$1281,CAPEX!$G$4:$G$1281,'6-10year'!$A29,CAPEX!$I$4:$I$1281,'6-10year'!E$2,CAPEX!$V$4:$V$1281,'6-10year'!B29)</f>
        <v>0</v>
      </c>
      <c r="F29" s="125">
        <f>SUMIFS(CAPEX!$AA$4:$AA$1281,CAPEX!$G$4:$G$1281,'6-10year'!$A29,CAPEX!$I$4:$I$1281,'6-10year'!F$2,CAPEX!$V$4:$V$1281,'6-10year'!B29)</f>
        <v>0</v>
      </c>
      <c r="G29" s="125">
        <f>SUMIFS(CAPEX!$AA$4:$AA$1281,CAPEX!$G$4:$G$1281,'6-10year'!$A29,CAPEX!$I$4:$I$1281,'6-10year'!G$2,CAPEX!$V$4:$V$1281,'6-10year'!B29)</f>
        <v>0</v>
      </c>
      <c r="H29" s="128">
        <f t="shared" si="1"/>
        <v>0</v>
      </c>
    </row>
    <row r="30" spans="1:8" x14ac:dyDescent="0.25">
      <c r="A30" s="84" t="s">
        <v>228</v>
      </c>
      <c r="B30" s="124">
        <v>7</v>
      </c>
      <c r="C30" s="125">
        <f>SUMIFS(CAPEX!$AA$4:$AA$1281,CAPEX!$G$4:$G$1281,'6-10year'!$A30,CAPEX!$I$4:$I$1281,'6-10year'!C$2,CAPEX!$V$4:$V$1281,'6-10year'!B30)</f>
        <v>0</v>
      </c>
      <c r="D30" s="125">
        <f>SUMIFS(CAPEX!$AA$4:$AA$1281,CAPEX!$G$4:$G$1281,'6-10year'!$A30,CAPEX!$I$4:$I$1281,'6-10year'!D$2,CAPEX!$V$4:$V$1281,'6-10year'!B30)</f>
        <v>0</v>
      </c>
      <c r="E30" s="125">
        <f>SUMIFS(CAPEX!$AA$4:$AA$1281,CAPEX!$G$4:$G$1281,'6-10year'!$A30,CAPEX!$I$4:$I$1281,'6-10year'!E$2,CAPEX!$V$4:$V$1281,'6-10year'!B30)</f>
        <v>0</v>
      </c>
      <c r="F30" s="125">
        <f>SUMIFS(CAPEX!$AA$4:$AA$1281,CAPEX!$G$4:$G$1281,'6-10year'!$A30,CAPEX!$I$4:$I$1281,'6-10year'!F$2,CAPEX!$V$4:$V$1281,'6-10year'!B30)</f>
        <v>0</v>
      </c>
      <c r="G30" s="125">
        <f>SUMIFS(CAPEX!$AA$4:$AA$1281,CAPEX!$G$4:$G$1281,'6-10year'!$A30,CAPEX!$I$4:$I$1281,'6-10year'!G$2,CAPEX!$V$4:$V$1281,'6-10year'!B30)</f>
        <v>0</v>
      </c>
      <c r="H30" s="128">
        <f t="shared" si="1"/>
        <v>0</v>
      </c>
    </row>
    <row r="31" spans="1:8" x14ac:dyDescent="0.25">
      <c r="A31" s="84" t="s">
        <v>226</v>
      </c>
      <c r="B31" s="124">
        <v>7</v>
      </c>
      <c r="C31" s="125">
        <f>SUMIFS(CAPEX!$AA$4:$AA$1281,CAPEX!$G$4:$G$1281,'6-10year'!$A31,CAPEX!$I$4:$I$1281,'6-10year'!C$2,CAPEX!$V$4:$V$1281,'6-10year'!B31)</f>
        <v>0</v>
      </c>
      <c r="D31" s="125">
        <f>SUMIFS(CAPEX!$AA$4:$AA$1281,CAPEX!$G$4:$G$1281,'6-10year'!$A31,CAPEX!$I$4:$I$1281,'6-10year'!D$2,CAPEX!$V$4:$V$1281,'6-10year'!B31)</f>
        <v>0</v>
      </c>
      <c r="E31" s="125">
        <f>SUMIFS(CAPEX!$AA$4:$AA$1281,CAPEX!$G$4:$G$1281,'6-10year'!$A31,CAPEX!$I$4:$I$1281,'6-10year'!E$2,CAPEX!$V$4:$V$1281,'6-10year'!B31)</f>
        <v>0</v>
      </c>
      <c r="F31" s="125">
        <f>SUMIFS(CAPEX!$AA$4:$AA$1281,CAPEX!$G$4:$G$1281,'6-10year'!$A31,CAPEX!$I$4:$I$1281,'6-10year'!F$2,CAPEX!$V$4:$V$1281,'6-10year'!B31)</f>
        <v>0</v>
      </c>
      <c r="G31" s="125">
        <f>SUMIFS(CAPEX!$AA$4:$AA$1281,CAPEX!$G$4:$G$1281,'6-10year'!$A31,CAPEX!$I$4:$I$1281,'6-10year'!G$2,CAPEX!$V$4:$V$1281,'6-10year'!B31)</f>
        <v>0</v>
      </c>
      <c r="H31" s="128">
        <f t="shared" si="1"/>
        <v>0</v>
      </c>
    </row>
    <row r="32" spans="1:8" x14ac:dyDescent="0.25">
      <c r="A32" s="84" t="s">
        <v>256</v>
      </c>
      <c r="B32" s="124">
        <v>7</v>
      </c>
      <c r="C32" s="125">
        <f>SUMIFS(CAPEX!$AA$4:$AA$1281,CAPEX!$G$4:$G$1281,'6-10year'!$A32,CAPEX!$I$4:$I$1281,'6-10year'!C$2,CAPEX!$V$4:$V$1281,'6-10year'!B32)</f>
        <v>0</v>
      </c>
      <c r="D32" s="125">
        <f>SUMIFS(CAPEX!$AA$4:$AA$1281,CAPEX!$G$4:$G$1281,'6-10year'!$A32,CAPEX!$I$4:$I$1281,'6-10year'!D$2,CAPEX!$V$4:$V$1281,'6-10year'!B32)</f>
        <v>0</v>
      </c>
      <c r="E32" s="125">
        <f>SUMIFS(CAPEX!$AA$4:$AA$1281,CAPEX!$G$4:$G$1281,'6-10year'!$A32,CAPEX!$I$4:$I$1281,'6-10year'!E$2,CAPEX!$V$4:$V$1281,'6-10year'!B32)</f>
        <v>0</v>
      </c>
      <c r="F32" s="125">
        <f>SUMIFS(CAPEX!$AA$4:$AA$1281,CAPEX!$G$4:$G$1281,'6-10year'!$A32,CAPEX!$I$4:$I$1281,'6-10year'!F$2,CAPEX!$V$4:$V$1281,'6-10year'!B32)</f>
        <v>0</v>
      </c>
      <c r="G32" s="125">
        <f>SUMIFS(CAPEX!$AA$4:$AA$1281,CAPEX!$G$4:$G$1281,'6-10year'!$A32,CAPEX!$I$4:$I$1281,'6-10year'!G$2,CAPEX!$V$4:$V$1281,'6-10year'!B32)</f>
        <v>0</v>
      </c>
      <c r="H32" s="128">
        <f t="shared" si="1"/>
        <v>0</v>
      </c>
    </row>
    <row r="33" spans="1:8" x14ac:dyDescent="0.25">
      <c r="A33" s="84" t="s">
        <v>578</v>
      </c>
      <c r="B33" s="124">
        <v>7</v>
      </c>
      <c r="C33" s="125">
        <f>SUMIFS(CAPEX!$AA$4:$AA$1281,CAPEX!$G$4:$G$1281,'6-10year'!$A33,CAPEX!$I$4:$I$1281,'6-10year'!C$2,CAPEX!$V$4:$V$1281,'6-10year'!B33)</f>
        <v>0</v>
      </c>
      <c r="D33" s="125">
        <f>SUMIFS(CAPEX!$AA$4:$AA$1281,CAPEX!$G$4:$G$1281,'6-10year'!$A33,CAPEX!$I$4:$I$1281,'6-10year'!D$2,CAPEX!$V$4:$V$1281,'6-10year'!B33)</f>
        <v>0</v>
      </c>
      <c r="E33" s="125">
        <f>SUMIFS(CAPEX!$AA$4:$AA$1281,CAPEX!$G$4:$G$1281,'6-10year'!$A33,CAPEX!$I$4:$I$1281,'6-10year'!E$2,CAPEX!$V$4:$V$1281,'6-10year'!B33)</f>
        <v>0</v>
      </c>
      <c r="F33" s="125">
        <f>SUMIFS(CAPEX!$AA$4:$AA$1281,CAPEX!$G$4:$G$1281,'6-10year'!$A33,CAPEX!$I$4:$I$1281,'6-10year'!F$2,CAPEX!$V$4:$V$1281,'6-10year'!B33)</f>
        <v>0</v>
      </c>
      <c r="G33" s="125">
        <f>SUMIFS(CAPEX!$AA$4:$AA$1281,CAPEX!$G$4:$G$1281,'6-10year'!$A33,CAPEX!$I$4:$I$1281,'6-10year'!G$2,CAPEX!$V$4:$V$1281,'6-10year'!B33)</f>
        <v>0</v>
      </c>
      <c r="H33" s="128">
        <f t="shared" si="1"/>
        <v>0</v>
      </c>
    </row>
    <row r="34" spans="1:8" x14ac:dyDescent="0.25">
      <c r="A34" s="84" t="s">
        <v>403</v>
      </c>
      <c r="B34" s="124">
        <v>7</v>
      </c>
      <c r="C34" s="125">
        <f>SUMIFS(CAPEX!$AA$4:$AA$1281,CAPEX!$G$4:$G$1281,'6-10year'!$A34,CAPEX!$I$4:$I$1281,'6-10year'!C$2,CAPEX!$V$4:$V$1281,'6-10year'!B34)</f>
        <v>0</v>
      </c>
      <c r="D34" s="125">
        <f>SUMIFS(CAPEX!$AA$4:$AA$1281,CAPEX!$G$4:$G$1281,'6-10year'!$A34,CAPEX!$I$4:$I$1281,'6-10year'!D$2,CAPEX!$V$4:$V$1281,'6-10year'!B34)</f>
        <v>0</v>
      </c>
      <c r="E34" s="125">
        <f>SUMIFS(CAPEX!$AA$4:$AA$1281,CAPEX!$G$4:$G$1281,'6-10year'!$A34,CAPEX!$I$4:$I$1281,'6-10year'!E$2,CAPEX!$V$4:$V$1281,'6-10year'!B34)</f>
        <v>0</v>
      </c>
      <c r="F34" s="125">
        <f>SUMIFS(CAPEX!$AA$4:$AA$1281,CAPEX!$G$4:$G$1281,'6-10year'!$A34,CAPEX!$I$4:$I$1281,'6-10year'!F$2,CAPEX!$V$4:$V$1281,'6-10year'!B34)</f>
        <v>0</v>
      </c>
      <c r="G34" s="125">
        <f>SUMIFS(CAPEX!$AA$4:$AA$1281,CAPEX!$G$4:$G$1281,'6-10year'!$A34,CAPEX!$I$4:$I$1281,'6-10year'!G$2,CAPEX!$V$4:$V$1281,'6-10year'!B34)</f>
        <v>0</v>
      </c>
      <c r="H34" s="128">
        <f t="shared" si="1"/>
        <v>0</v>
      </c>
    </row>
    <row r="35" spans="1:8" x14ac:dyDescent="0.25">
      <c r="A35" s="84" t="s">
        <v>364</v>
      </c>
      <c r="B35" s="124">
        <v>7</v>
      </c>
      <c r="C35" s="125">
        <f>SUMIFS(CAPEX!$AA$4:$AA$1281,CAPEX!$G$4:$G$1281,'6-10year'!$A35,CAPEX!$I$4:$I$1281,'6-10year'!C$2,CAPEX!$V$4:$V$1281,'6-10year'!B35)</f>
        <v>0</v>
      </c>
      <c r="D35" s="125">
        <f>SUMIFS(CAPEX!$AA$4:$AA$1281,CAPEX!$G$4:$G$1281,'6-10year'!$A35,CAPEX!$I$4:$I$1281,'6-10year'!D$2,CAPEX!$V$4:$V$1281,'6-10year'!B35)</f>
        <v>0</v>
      </c>
      <c r="E35" s="125">
        <f>SUMIFS(CAPEX!$AA$4:$AA$1281,CAPEX!$G$4:$G$1281,'6-10year'!$A35,CAPEX!$I$4:$I$1281,'6-10year'!E$2,CAPEX!$V$4:$V$1281,'6-10year'!B35)</f>
        <v>0</v>
      </c>
      <c r="F35" s="125">
        <f>SUMIFS(CAPEX!$AA$4:$AA$1281,CAPEX!$G$4:$G$1281,'6-10year'!$A35,CAPEX!$I$4:$I$1281,'6-10year'!F$2,CAPEX!$V$4:$V$1281,'6-10year'!B35)</f>
        <v>0</v>
      </c>
      <c r="G35" s="125">
        <f>SUMIFS(CAPEX!$AA$4:$AA$1281,CAPEX!$G$4:$G$1281,'6-10year'!$A35,CAPEX!$I$4:$I$1281,'6-10year'!G$2,CAPEX!$V$4:$V$1281,'6-10year'!B35)</f>
        <v>0</v>
      </c>
      <c r="H35" s="128">
        <f t="shared" si="1"/>
        <v>0</v>
      </c>
    </row>
    <row r="36" spans="1:8" x14ac:dyDescent="0.25">
      <c r="A36" s="84" t="s">
        <v>239</v>
      </c>
      <c r="B36" s="124">
        <v>7</v>
      </c>
      <c r="C36" s="125">
        <f>SUMIFS(CAPEX!$AA$4:$AA$1281,CAPEX!$G$4:$G$1281,'6-10year'!$A36,CAPEX!$I$4:$I$1281,'6-10year'!C$2,CAPEX!$V$4:$V$1281,'6-10year'!B36)</f>
        <v>0</v>
      </c>
      <c r="D36" s="125">
        <f>SUMIFS(CAPEX!$AA$4:$AA$1281,CAPEX!$G$4:$G$1281,'6-10year'!$A36,CAPEX!$I$4:$I$1281,'6-10year'!D$2,CAPEX!$V$4:$V$1281,'6-10year'!B36)</f>
        <v>0</v>
      </c>
      <c r="E36" s="125">
        <f>SUMIFS(CAPEX!$AA$4:$AA$1281,CAPEX!$G$4:$G$1281,'6-10year'!$A36,CAPEX!$I$4:$I$1281,'6-10year'!E$2,CAPEX!$V$4:$V$1281,'6-10year'!B36)</f>
        <v>0</v>
      </c>
      <c r="F36" s="125">
        <f>SUMIFS(CAPEX!$AA$4:$AA$1281,CAPEX!$G$4:$G$1281,'6-10year'!$A36,CAPEX!$I$4:$I$1281,'6-10year'!F$2,CAPEX!$V$4:$V$1281,'6-10year'!B36)</f>
        <v>0</v>
      </c>
      <c r="G36" s="125">
        <f>SUMIFS(CAPEX!$AA$4:$AA$1281,CAPEX!$G$4:$G$1281,'6-10year'!$A36,CAPEX!$I$4:$I$1281,'6-10year'!G$2,CAPEX!$V$4:$V$1281,'6-10year'!B36)</f>
        <v>0</v>
      </c>
      <c r="H36" s="128">
        <f t="shared" si="1"/>
        <v>0</v>
      </c>
    </row>
    <row r="37" spans="1:8" x14ac:dyDescent="0.25">
      <c r="A37" s="84" t="s">
        <v>243</v>
      </c>
      <c r="B37" s="124">
        <v>7</v>
      </c>
      <c r="C37" s="125">
        <f>SUMIFS(CAPEX!$AA$4:$AA$1281,CAPEX!$G$4:$G$1281,'6-10year'!$A37,CAPEX!$I$4:$I$1281,'6-10year'!C$2,CAPEX!$V$4:$V$1281,'6-10year'!B37)</f>
        <v>0</v>
      </c>
      <c r="D37" s="125">
        <f>SUMIFS(CAPEX!$AA$4:$AA$1281,CAPEX!$G$4:$G$1281,'6-10year'!$A37,CAPEX!$I$4:$I$1281,'6-10year'!D$2,CAPEX!$V$4:$V$1281,'6-10year'!B37)</f>
        <v>0</v>
      </c>
      <c r="E37" s="125">
        <f>SUMIFS(CAPEX!$AA$4:$AA$1281,CAPEX!$G$4:$G$1281,'6-10year'!$A37,CAPEX!$I$4:$I$1281,'6-10year'!E$2,CAPEX!$V$4:$V$1281,'6-10year'!B37)</f>
        <v>0</v>
      </c>
      <c r="F37" s="125">
        <f>SUMIFS(CAPEX!$AA$4:$AA$1281,CAPEX!$G$4:$G$1281,'6-10year'!$A37,CAPEX!$I$4:$I$1281,'6-10year'!F$2,CAPEX!$V$4:$V$1281,'6-10year'!B37)</f>
        <v>0</v>
      </c>
      <c r="G37" s="125">
        <f>SUMIFS(CAPEX!$AA$4:$AA$1281,CAPEX!$G$4:$G$1281,'6-10year'!$A37,CAPEX!$I$4:$I$1281,'6-10year'!G$2,CAPEX!$V$4:$V$1281,'6-10year'!B37)</f>
        <v>0</v>
      </c>
      <c r="H37" s="128">
        <f t="shared" si="1"/>
        <v>0</v>
      </c>
    </row>
    <row r="38" spans="1:8" x14ac:dyDescent="0.25">
      <c r="A38" s="127" t="s">
        <v>246</v>
      </c>
      <c r="B38" s="124">
        <v>7</v>
      </c>
      <c r="C38" s="125">
        <f>SUMIFS(CAPEX!$AA$4:$AA$1281,CAPEX!$G$4:$G$1281,'6-10year'!$A38,CAPEX!$I$4:$I$1281,'6-10year'!C$2,CAPEX!$V$4:$V$1281,'6-10year'!B38)</f>
        <v>0</v>
      </c>
      <c r="D38" s="125">
        <f>SUMIFS(CAPEX!$AA$4:$AA$1281,CAPEX!$G$4:$G$1281,'6-10year'!$A38,CAPEX!$I$4:$I$1281,'6-10year'!D$2,CAPEX!$V$4:$V$1281,'6-10year'!B38)</f>
        <v>0</v>
      </c>
      <c r="E38" s="125">
        <f>SUMIFS(CAPEX!$AA$4:$AA$1281,CAPEX!$G$4:$G$1281,'6-10year'!$A38,CAPEX!$I$4:$I$1281,'6-10year'!E$2,CAPEX!$V$4:$V$1281,'6-10year'!B38)</f>
        <v>0</v>
      </c>
      <c r="F38" s="125">
        <f>SUMIFS(CAPEX!$AA$4:$AA$1281,CAPEX!$G$4:$G$1281,'6-10year'!$A38,CAPEX!$I$4:$I$1281,'6-10year'!F$2,CAPEX!$V$4:$V$1281,'6-10year'!B38)</f>
        <v>0</v>
      </c>
      <c r="G38" s="125">
        <f>SUMIFS(CAPEX!$AA$4:$AA$1281,CAPEX!$G$4:$G$1281,'6-10year'!$A38,CAPEX!$I$4:$I$1281,'6-10year'!G$2,CAPEX!$V$4:$V$1281,'6-10year'!B38)</f>
        <v>0</v>
      </c>
      <c r="H38" s="128">
        <f t="shared" si="1"/>
        <v>0</v>
      </c>
    </row>
    <row r="39" spans="1:8" x14ac:dyDescent="0.25">
      <c r="A39" s="124" t="s">
        <v>281</v>
      </c>
      <c r="B39" s="124">
        <v>8</v>
      </c>
      <c r="C39" s="125">
        <f>SUMIFS(CAPEX!$AA$4:$AA$1281,CAPEX!$G$4:$G$1281,'6-10year'!$A39,CAPEX!$I$4:$I$1281,'6-10year'!C$2,CAPEX!$V$4:$V$1281,'6-10year'!B39)</f>
        <v>0</v>
      </c>
      <c r="D39" s="125">
        <f>SUMIFS(CAPEX!$AA$4:$AA$1281,CAPEX!$G$4:$G$1281,'6-10year'!$A39,CAPEX!$I$4:$I$1281,'6-10year'!D$2,CAPEX!$V$4:$V$1281,'6-10year'!B39)</f>
        <v>0</v>
      </c>
      <c r="E39" s="125">
        <f>SUMIFS(CAPEX!$AA$4:$AA$1281,CAPEX!$G$4:$G$1281,'6-10year'!$A39,CAPEX!$I$4:$I$1281,'6-10year'!E$2,CAPEX!$V$4:$V$1281,'6-10year'!B39)</f>
        <v>0</v>
      </c>
      <c r="F39" s="125">
        <f>SUMIFS(CAPEX!$AA$4:$AA$1281,CAPEX!$G$4:$G$1281,'6-10year'!$A39,CAPEX!$I$4:$I$1281,'6-10year'!F$2,CAPEX!$V$4:$V$1281,'6-10year'!B39)</f>
        <v>0</v>
      </c>
      <c r="G39" s="125">
        <f>SUMIFS(CAPEX!$AA$4:$AA$1281,CAPEX!$G$4:$G$1281,'6-10year'!$A39,CAPEX!$I$4:$I$1281,'6-10year'!G$2,CAPEX!$V$4:$V$1281,'6-10year'!B39)</f>
        <v>0</v>
      </c>
      <c r="H39" s="128">
        <f t="shared" si="1"/>
        <v>0</v>
      </c>
    </row>
    <row r="40" spans="1:8" x14ac:dyDescent="0.25">
      <c r="A40" s="84" t="s">
        <v>488</v>
      </c>
      <c r="B40" s="124">
        <v>8</v>
      </c>
      <c r="C40" s="125">
        <f>SUMIFS(CAPEX!$AA$4:$AA$1281,CAPEX!$G$4:$G$1281,'6-10year'!$A40,CAPEX!$I$4:$I$1281,'6-10year'!C$2,CAPEX!$V$4:$V$1281,'6-10year'!B40)</f>
        <v>0</v>
      </c>
      <c r="D40" s="125">
        <f>SUMIFS(CAPEX!$AA$4:$AA$1281,CAPEX!$G$4:$G$1281,'6-10year'!$A40,CAPEX!$I$4:$I$1281,'6-10year'!D$2,CAPEX!$V$4:$V$1281,'6-10year'!B40)</f>
        <v>0</v>
      </c>
      <c r="E40" s="125">
        <f>SUMIFS(CAPEX!$AA$4:$AA$1281,CAPEX!$G$4:$G$1281,'6-10year'!$A40,CAPEX!$I$4:$I$1281,'6-10year'!E$2,CAPEX!$V$4:$V$1281,'6-10year'!B40)</f>
        <v>0</v>
      </c>
      <c r="F40" s="125">
        <f>SUMIFS(CAPEX!$AA$4:$AA$1281,CAPEX!$G$4:$G$1281,'6-10year'!$A40,CAPEX!$I$4:$I$1281,'6-10year'!F$2,CAPEX!$V$4:$V$1281,'6-10year'!B40)</f>
        <v>0</v>
      </c>
      <c r="G40" s="125">
        <f>SUMIFS(CAPEX!$AA$4:$AA$1281,CAPEX!$G$4:$G$1281,'6-10year'!$A40,CAPEX!$I$4:$I$1281,'6-10year'!G$2,CAPEX!$V$4:$V$1281,'6-10year'!B40)</f>
        <v>0</v>
      </c>
      <c r="H40" s="128">
        <f t="shared" si="1"/>
        <v>0</v>
      </c>
    </row>
    <row r="41" spans="1:8" x14ac:dyDescent="0.25">
      <c r="A41" s="84" t="s">
        <v>217</v>
      </c>
      <c r="B41" s="124">
        <v>8</v>
      </c>
      <c r="C41" s="125">
        <f>SUMIFS(CAPEX!$AA$4:$AA$1281,CAPEX!$G$4:$G$1281,'6-10year'!$A41,CAPEX!$I$4:$I$1281,'6-10year'!C$2,CAPEX!$V$4:$V$1281,'6-10year'!B41)</f>
        <v>0</v>
      </c>
      <c r="D41" s="125">
        <f>SUMIFS(CAPEX!$AA$4:$AA$1281,CAPEX!$G$4:$G$1281,'6-10year'!$A41,CAPEX!$I$4:$I$1281,'6-10year'!D$2,CAPEX!$V$4:$V$1281,'6-10year'!B41)</f>
        <v>0</v>
      </c>
      <c r="E41" s="125">
        <f>SUMIFS(CAPEX!$AA$4:$AA$1281,CAPEX!$G$4:$G$1281,'6-10year'!$A41,CAPEX!$I$4:$I$1281,'6-10year'!E$2,CAPEX!$V$4:$V$1281,'6-10year'!B41)</f>
        <v>0</v>
      </c>
      <c r="F41" s="125">
        <f>SUMIFS(CAPEX!$AA$4:$AA$1281,CAPEX!$G$4:$G$1281,'6-10year'!$A41,CAPEX!$I$4:$I$1281,'6-10year'!F$2,CAPEX!$V$4:$V$1281,'6-10year'!B41)</f>
        <v>0</v>
      </c>
      <c r="G41" s="125">
        <f>SUMIFS(CAPEX!$AA$4:$AA$1281,CAPEX!$G$4:$G$1281,'6-10year'!$A41,CAPEX!$I$4:$I$1281,'6-10year'!G$2,CAPEX!$V$4:$V$1281,'6-10year'!B41)</f>
        <v>0</v>
      </c>
      <c r="H41" s="128">
        <f t="shared" si="1"/>
        <v>0</v>
      </c>
    </row>
    <row r="42" spans="1:8" x14ac:dyDescent="0.25">
      <c r="A42" s="84" t="s">
        <v>469</v>
      </c>
      <c r="B42" s="124">
        <v>8</v>
      </c>
      <c r="C42" s="125">
        <f>SUMIFS(CAPEX!$AA$4:$AA$1281,CAPEX!$G$4:$G$1281,'6-10year'!$A42,CAPEX!$I$4:$I$1281,'6-10year'!C$2,CAPEX!$V$4:$V$1281,'6-10year'!B42)</f>
        <v>0</v>
      </c>
      <c r="D42" s="125">
        <f>SUMIFS(CAPEX!$AA$4:$AA$1281,CAPEX!$G$4:$G$1281,'6-10year'!$A42,CAPEX!$I$4:$I$1281,'6-10year'!D$2,CAPEX!$V$4:$V$1281,'6-10year'!B42)</f>
        <v>0</v>
      </c>
      <c r="E42" s="125">
        <f>SUMIFS(CAPEX!$AA$4:$AA$1281,CAPEX!$G$4:$G$1281,'6-10year'!$A42,CAPEX!$I$4:$I$1281,'6-10year'!E$2,CAPEX!$V$4:$V$1281,'6-10year'!B42)</f>
        <v>0</v>
      </c>
      <c r="F42" s="125">
        <f>SUMIFS(CAPEX!$AA$4:$AA$1281,CAPEX!$G$4:$G$1281,'6-10year'!$A42,CAPEX!$I$4:$I$1281,'6-10year'!F$2,CAPEX!$V$4:$V$1281,'6-10year'!B42)</f>
        <v>0</v>
      </c>
      <c r="G42" s="125">
        <f>SUMIFS(CAPEX!$AA$4:$AA$1281,CAPEX!$G$4:$G$1281,'6-10year'!$A42,CAPEX!$I$4:$I$1281,'6-10year'!G$2,CAPEX!$V$4:$V$1281,'6-10year'!B42)</f>
        <v>0</v>
      </c>
      <c r="H42" s="128">
        <f t="shared" si="1"/>
        <v>0</v>
      </c>
    </row>
    <row r="43" spans="1:8" x14ac:dyDescent="0.25">
      <c r="A43" s="84" t="s">
        <v>265</v>
      </c>
      <c r="B43" s="124">
        <v>8</v>
      </c>
      <c r="C43" s="125">
        <f>SUMIFS(CAPEX!$AA$4:$AA$1281,CAPEX!$G$4:$G$1281,'6-10year'!$A43,CAPEX!$I$4:$I$1281,'6-10year'!C$2,CAPEX!$V$4:$V$1281,'6-10year'!B43)</f>
        <v>0</v>
      </c>
      <c r="D43" s="125">
        <f>SUMIFS(CAPEX!$AA$4:$AA$1281,CAPEX!$G$4:$G$1281,'6-10year'!$A43,CAPEX!$I$4:$I$1281,'6-10year'!D$2,CAPEX!$V$4:$V$1281,'6-10year'!B43)</f>
        <v>0</v>
      </c>
      <c r="E43" s="125">
        <f>SUMIFS(CAPEX!$AA$4:$AA$1281,CAPEX!$G$4:$G$1281,'6-10year'!$A43,CAPEX!$I$4:$I$1281,'6-10year'!E$2,CAPEX!$V$4:$V$1281,'6-10year'!B43)</f>
        <v>0</v>
      </c>
      <c r="F43" s="125">
        <f>SUMIFS(CAPEX!$AA$4:$AA$1281,CAPEX!$G$4:$G$1281,'6-10year'!$A43,CAPEX!$I$4:$I$1281,'6-10year'!F$2,CAPEX!$V$4:$V$1281,'6-10year'!B43)</f>
        <v>0</v>
      </c>
      <c r="G43" s="125">
        <f>SUMIFS(CAPEX!$AA$4:$AA$1281,CAPEX!$G$4:$G$1281,'6-10year'!$A43,CAPEX!$I$4:$I$1281,'6-10year'!G$2,CAPEX!$V$4:$V$1281,'6-10year'!B43)</f>
        <v>0</v>
      </c>
      <c r="H43" s="128">
        <f t="shared" si="1"/>
        <v>0</v>
      </c>
    </row>
    <row r="44" spans="1:8" x14ac:dyDescent="0.25">
      <c r="A44" s="84" t="s">
        <v>211</v>
      </c>
      <c r="B44" s="124">
        <v>8</v>
      </c>
      <c r="C44" s="125">
        <f>SUMIFS(CAPEX!$AA$4:$AA$1281,CAPEX!$G$4:$G$1281,'6-10year'!$A44,CAPEX!$I$4:$I$1281,'6-10year'!C$2,CAPEX!$V$4:$V$1281,'6-10year'!B44)</f>
        <v>0</v>
      </c>
      <c r="D44" s="125">
        <f>SUMIFS(CAPEX!$AA$4:$AA$1281,CAPEX!$G$4:$G$1281,'6-10year'!$A44,CAPEX!$I$4:$I$1281,'6-10year'!D$2,CAPEX!$V$4:$V$1281,'6-10year'!B44)</f>
        <v>0</v>
      </c>
      <c r="E44" s="125">
        <f>SUMIFS(CAPEX!$AA$4:$AA$1281,CAPEX!$G$4:$G$1281,'6-10year'!$A44,CAPEX!$I$4:$I$1281,'6-10year'!E$2,CAPEX!$V$4:$V$1281,'6-10year'!B44)</f>
        <v>0</v>
      </c>
      <c r="F44" s="125">
        <f>SUMIFS(CAPEX!$AA$4:$AA$1281,CAPEX!$G$4:$G$1281,'6-10year'!$A44,CAPEX!$I$4:$I$1281,'6-10year'!F$2,CAPEX!$V$4:$V$1281,'6-10year'!B44)</f>
        <v>0</v>
      </c>
      <c r="G44" s="125">
        <f>SUMIFS(CAPEX!$AA$4:$AA$1281,CAPEX!$G$4:$G$1281,'6-10year'!$A44,CAPEX!$I$4:$I$1281,'6-10year'!G$2,CAPEX!$V$4:$V$1281,'6-10year'!B44)</f>
        <v>0</v>
      </c>
      <c r="H44" s="128">
        <f t="shared" si="1"/>
        <v>0</v>
      </c>
    </row>
    <row r="45" spans="1:8" x14ac:dyDescent="0.25">
      <c r="A45" s="84" t="s">
        <v>195</v>
      </c>
      <c r="B45" s="124">
        <v>8</v>
      </c>
      <c r="C45" s="125">
        <f>SUMIFS(CAPEX!$AA$4:$AA$1281,CAPEX!$G$4:$G$1281,'6-10year'!$A45,CAPEX!$I$4:$I$1281,'6-10year'!C$2,CAPEX!$V$4:$V$1281,'6-10year'!B45)</f>
        <v>0</v>
      </c>
      <c r="D45" s="125">
        <f>SUMIFS(CAPEX!$AA$4:$AA$1281,CAPEX!$G$4:$G$1281,'6-10year'!$A45,CAPEX!$I$4:$I$1281,'6-10year'!D$2,CAPEX!$V$4:$V$1281,'6-10year'!B45)</f>
        <v>0</v>
      </c>
      <c r="E45" s="125">
        <f>SUMIFS(CAPEX!$AA$4:$AA$1281,CAPEX!$G$4:$G$1281,'6-10year'!$A45,CAPEX!$I$4:$I$1281,'6-10year'!E$2,CAPEX!$V$4:$V$1281,'6-10year'!B45)</f>
        <v>0</v>
      </c>
      <c r="F45" s="125">
        <f>SUMIFS(CAPEX!$AA$4:$AA$1281,CAPEX!$G$4:$G$1281,'6-10year'!$A45,CAPEX!$I$4:$I$1281,'6-10year'!F$2,CAPEX!$V$4:$V$1281,'6-10year'!B45)</f>
        <v>0</v>
      </c>
      <c r="G45" s="125">
        <f>SUMIFS(CAPEX!$AA$4:$AA$1281,CAPEX!$G$4:$G$1281,'6-10year'!$A45,CAPEX!$I$4:$I$1281,'6-10year'!G$2,CAPEX!$V$4:$V$1281,'6-10year'!B45)</f>
        <v>0</v>
      </c>
      <c r="H45" s="128">
        <f t="shared" si="1"/>
        <v>0</v>
      </c>
    </row>
    <row r="46" spans="1:8" x14ac:dyDescent="0.25">
      <c r="A46" s="84" t="s">
        <v>313</v>
      </c>
      <c r="B46" s="124">
        <v>8</v>
      </c>
      <c r="C46" s="125">
        <f>SUMIFS(CAPEX!$AA$4:$AA$1281,CAPEX!$G$4:$G$1281,'6-10year'!$A46,CAPEX!$I$4:$I$1281,'6-10year'!C$2,CAPEX!$V$4:$V$1281,'6-10year'!B46)</f>
        <v>0</v>
      </c>
      <c r="D46" s="125">
        <f>SUMIFS(CAPEX!$AA$4:$AA$1281,CAPEX!$G$4:$G$1281,'6-10year'!$A46,CAPEX!$I$4:$I$1281,'6-10year'!D$2,CAPEX!$V$4:$V$1281,'6-10year'!B46)</f>
        <v>0</v>
      </c>
      <c r="E46" s="125">
        <f>SUMIFS(CAPEX!$AA$4:$AA$1281,CAPEX!$G$4:$G$1281,'6-10year'!$A46,CAPEX!$I$4:$I$1281,'6-10year'!E$2,CAPEX!$V$4:$V$1281,'6-10year'!B46)</f>
        <v>0</v>
      </c>
      <c r="F46" s="125">
        <f>SUMIFS(CAPEX!$AA$4:$AA$1281,CAPEX!$G$4:$G$1281,'6-10year'!$A46,CAPEX!$I$4:$I$1281,'6-10year'!F$2,CAPEX!$V$4:$V$1281,'6-10year'!B46)</f>
        <v>0</v>
      </c>
      <c r="G46" s="125">
        <f>SUMIFS(CAPEX!$AA$4:$AA$1281,CAPEX!$G$4:$G$1281,'6-10year'!$A46,CAPEX!$I$4:$I$1281,'6-10year'!G$2,CAPEX!$V$4:$V$1281,'6-10year'!B46)</f>
        <v>0</v>
      </c>
      <c r="H46" s="128">
        <f t="shared" si="1"/>
        <v>0</v>
      </c>
    </row>
    <row r="47" spans="1:8" x14ac:dyDescent="0.25">
      <c r="A47" s="84" t="s">
        <v>697</v>
      </c>
      <c r="B47" s="124">
        <v>8</v>
      </c>
      <c r="C47" s="125">
        <f>SUMIFS(CAPEX!$AA$4:$AA$1281,CAPEX!$G$4:$G$1281,'6-10year'!$A47,CAPEX!$I$4:$I$1281,'6-10year'!C$2,CAPEX!$V$4:$V$1281,'6-10year'!B47)</f>
        <v>0</v>
      </c>
      <c r="D47" s="125">
        <f>SUMIFS(CAPEX!$AA$4:$AA$1281,CAPEX!$G$4:$G$1281,'6-10year'!$A47,CAPEX!$I$4:$I$1281,'6-10year'!D$2,CAPEX!$V$4:$V$1281,'6-10year'!B47)</f>
        <v>0</v>
      </c>
      <c r="E47" s="125">
        <f>SUMIFS(CAPEX!$AA$4:$AA$1281,CAPEX!$G$4:$G$1281,'6-10year'!$A47,CAPEX!$I$4:$I$1281,'6-10year'!E$2,CAPEX!$V$4:$V$1281,'6-10year'!B47)</f>
        <v>0</v>
      </c>
      <c r="F47" s="125">
        <f>SUMIFS(CAPEX!$AA$4:$AA$1281,CAPEX!$G$4:$G$1281,'6-10year'!$A47,CAPEX!$I$4:$I$1281,'6-10year'!F$2,CAPEX!$V$4:$V$1281,'6-10year'!B47)</f>
        <v>0</v>
      </c>
      <c r="G47" s="125">
        <f>SUMIFS(CAPEX!$AA$4:$AA$1281,CAPEX!$G$4:$G$1281,'6-10year'!$A47,CAPEX!$I$4:$I$1281,'6-10year'!G$2,CAPEX!$V$4:$V$1281,'6-10year'!B47)</f>
        <v>0</v>
      </c>
      <c r="H47" s="128">
        <f t="shared" si="1"/>
        <v>0</v>
      </c>
    </row>
    <row r="48" spans="1:8" x14ac:dyDescent="0.25">
      <c r="A48" s="84" t="s">
        <v>228</v>
      </c>
      <c r="B48" s="124">
        <v>8</v>
      </c>
      <c r="C48" s="125">
        <f>SUMIFS(CAPEX!$AA$4:$AA$1281,CAPEX!$G$4:$G$1281,'6-10year'!$A48,CAPEX!$I$4:$I$1281,'6-10year'!C$2,CAPEX!$V$4:$V$1281,'6-10year'!B48)</f>
        <v>0</v>
      </c>
      <c r="D48" s="125">
        <f>SUMIFS(CAPEX!$AA$4:$AA$1281,CAPEX!$G$4:$G$1281,'6-10year'!$A48,CAPEX!$I$4:$I$1281,'6-10year'!D$2,CAPEX!$V$4:$V$1281,'6-10year'!B48)</f>
        <v>0</v>
      </c>
      <c r="E48" s="125">
        <f>SUMIFS(CAPEX!$AA$4:$AA$1281,CAPEX!$G$4:$G$1281,'6-10year'!$A48,CAPEX!$I$4:$I$1281,'6-10year'!E$2,CAPEX!$V$4:$V$1281,'6-10year'!B48)</f>
        <v>0</v>
      </c>
      <c r="F48" s="125">
        <f>SUMIFS(CAPEX!$AA$4:$AA$1281,CAPEX!$G$4:$G$1281,'6-10year'!$A48,CAPEX!$I$4:$I$1281,'6-10year'!F$2,CAPEX!$V$4:$V$1281,'6-10year'!B48)</f>
        <v>0</v>
      </c>
      <c r="G48" s="125">
        <f>SUMIFS(CAPEX!$AA$4:$AA$1281,CAPEX!$G$4:$G$1281,'6-10year'!$A48,CAPEX!$I$4:$I$1281,'6-10year'!G$2,CAPEX!$V$4:$V$1281,'6-10year'!B48)</f>
        <v>0</v>
      </c>
      <c r="H48" s="128">
        <f t="shared" si="1"/>
        <v>0</v>
      </c>
    </row>
    <row r="49" spans="1:8" x14ac:dyDescent="0.25">
      <c r="A49" s="84" t="s">
        <v>226</v>
      </c>
      <c r="B49" s="124">
        <v>8</v>
      </c>
      <c r="C49" s="125">
        <f>SUMIFS(CAPEX!$AA$4:$AA$1281,CAPEX!$G$4:$G$1281,'6-10year'!$A49,CAPEX!$I$4:$I$1281,'6-10year'!C$2,CAPEX!$V$4:$V$1281,'6-10year'!B49)</f>
        <v>0</v>
      </c>
      <c r="D49" s="125">
        <f>SUMIFS(CAPEX!$AA$4:$AA$1281,CAPEX!$G$4:$G$1281,'6-10year'!$A49,CAPEX!$I$4:$I$1281,'6-10year'!D$2,CAPEX!$V$4:$V$1281,'6-10year'!B49)</f>
        <v>0</v>
      </c>
      <c r="E49" s="125">
        <f>SUMIFS(CAPEX!$AA$4:$AA$1281,CAPEX!$G$4:$G$1281,'6-10year'!$A49,CAPEX!$I$4:$I$1281,'6-10year'!E$2,CAPEX!$V$4:$V$1281,'6-10year'!B49)</f>
        <v>0</v>
      </c>
      <c r="F49" s="125">
        <f>SUMIFS(CAPEX!$AA$4:$AA$1281,CAPEX!$G$4:$G$1281,'6-10year'!$A49,CAPEX!$I$4:$I$1281,'6-10year'!F$2,CAPEX!$V$4:$V$1281,'6-10year'!B49)</f>
        <v>0</v>
      </c>
      <c r="G49" s="125">
        <f>SUMIFS(CAPEX!$AA$4:$AA$1281,CAPEX!$G$4:$G$1281,'6-10year'!$A49,CAPEX!$I$4:$I$1281,'6-10year'!G$2,CAPEX!$V$4:$V$1281,'6-10year'!B49)</f>
        <v>0</v>
      </c>
      <c r="H49" s="128">
        <f t="shared" si="1"/>
        <v>0</v>
      </c>
    </row>
    <row r="50" spans="1:8" x14ac:dyDescent="0.25">
      <c r="A50" s="84" t="s">
        <v>256</v>
      </c>
      <c r="B50" s="124">
        <v>8</v>
      </c>
      <c r="C50" s="125">
        <f>SUMIFS(CAPEX!$AA$4:$AA$1281,CAPEX!$G$4:$G$1281,'6-10year'!$A50,CAPEX!$I$4:$I$1281,'6-10year'!C$2,CAPEX!$V$4:$V$1281,'6-10year'!B50)</f>
        <v>0</v>
      </c>
      <c r="D50" s="125">
        <f>SUMIFS(CAPEX!$AA$4:$AA$1281,CAPEX!$G$4:$G$1281,'6-10year'!$A50,CAPEX!$I$4:$I$1281,'6-10year'!D$2,CAPEX!$V$4:$V$1281,'6-10year'!B50)</f>
        <v>0</v>
      </c>
      <c r="E50" s="125">
        <f>SUMIFS(CAPEX!$AA$4:$AA$1281,CAPEX!$G$4:$G$1281,'6-10year'!$A50,CAPEX!$I$4:$I$1281,'6-10year'!E$2,CAPEX!$V$4:$V$1281,'6-10year'!B50)</f>
        <v>0</v>
      </c>
      <c r="F50" s="125">
        <f>SUMIFS(CAPEX!$AA$4:$AA$1281,CAPEX!$G$4:$G$1281,'6-10year'!$A50,CAPEX!$I$4:$I$1281,'6-10year'!F$2,CAPEX!$V$4:$V$1281,'6-10year'!B50)</f>
        <v>0</v>
      </c>
      <c r="G50" s="125">
        <f>SUMIFS(CAPEX!$AA$4:$AA$1281,CAPEX!$G$4:$G$1281,'6-10year'!$A50,CAPEX!$I$4:$I$1281,'6-10year'!G$2,CAPEX!$V$4:$V$1281,'6-10year'!B50)</f>
        <v>0</v>
      </c>
      <c r="H50" s="128">
        <f t="shared" si="1"/>
        <v>0</v>
      </c>
    </row>
    <row r="51" spans="1:8" x14ac:dyDescent="0.25">
      <c r="A51" s="84" t="s">
        <v>578</v>
      </c>
      <c r="B51" s="124">
        <v>8</v>
      </c>
      <c r="C51" s="125">
        <f>SUMIFS(CAPEX!$AA$4:$AA$1281,CAPEX!$G$4:$G$1281,'6-10year'!$A51,CAPEX!$I$4:$I$1281,'6-10year'!C$2,CAPEX!$V$4:$V$1281,'6-10year'!B51)</f>
        <v>0</v>
      </c>
      <c r="D51" s="125">
        <f>SUMIFS(CAPEX!$AA$4:$AA$1281,CAPEX!$G$4:$G$1281,'6-10year'!$A51,CAPEX!$I$4:$I$1281,'6-10year'!D$2,CAPEX!$V$4:$V$1281,'6-10year'!B51)</f>
        <v>0</v>
      </c>
      <c r="E51" s="125">
        <f>SUMIFS(CAPEX!$AA$4:$AA$1281,CAPEX!$G$4:$G$1281,'6-10year'!$A51,CAPEX!$I$4:$I$1281,'6-10year'!E$2,CAPEX!$V$4:$V$1281,'6-10year'!B51)</f>
        <v>0</v>
      </c>
      <c r="F51" s="125">
        <f>SUMIFS(CAPEX!$AA$4:$AA$1281,CAPEX!$G$4:$G$1281,'6-10year'!$A51,CAPEX!$I$4:$I$1281,'6-10year'!F$2,CAPEX!$V$4:$V$1281,'6-10year'!B51)</f>
        <v>0</v>
      </c>
      <c r="G51" s="125">
        <f>SUMIFS(CAPEX!$AA$4:$AA$1281,CAPEX!$G$4:$G$1281,'6-10year'!$A51,CAPEX!$I$4:$I$1281,'6-10year'!G$2,CAPEX!$V$4:$V$1281,'6-10year'!B51)</f>
        <v>0</v>
      </c>
      <c r="H51" s="128">
        <f t="shared" si="1"/>
        <v>0</v>
      </c>
    </row>
    <row r="52" spans="1:8" x14ac:dyDescent="0.25">
      <c r="A52" s="84" t="s">
        <v>403</v>
      </c>
      <c r="B52" s="124">
        <v>8</v>
      </c>
      <c r="C52" s="125">
        <f>SUMIFS(CAPEX!$AA$4:$AA$1281,CAPEX!$G$4:$G$1281,'6-10year'!$A52,CAPEX!$I$4:$I$1281,'6-10year'!C$2,CAPEX!$V$4:$V$1281,'6-10year'!B52)</f>
        <v>0</v>
      </c>
      <c r="D52" s="125">
        <f>SUMIFS(CAPEX!$AA$4:$AA$1281,CAPEX!$G$4:$G$1281,'6-10year'!$A52,CAPEX!$I$4:$I$1281,'6-10year'!D$2,CAPEX!$V$4:$V$1281,'6-10year'!B52)</f>
        <v>0</v>
      </c>
      <c r="E52" s="125">
        <f>SUMIFS(CAPEX!$AA$4:$AA$1281,CAPEX!$G$4:$G$1281,'6-10year'!$A52,CAPEX!$I$4:$I$1281,'6-10year'!E$2,CAPEX!$V$4:$V$1281,'6-10year'!B52)</f>
        <v>0</v>
      </c>
      <c r="F52" s="125">
        <f>SUMIFS(CAPEX!$AA$4:$AA$1281,CAPEX!$G$4:$G$1281,'6-10year'!$A52,CAPEX!$I$4:$I$1281,'6-10year'!F$2,CAPEX!$V$4:$V$1281,'6-10year'!B52)</f>
        <v>0</v>
      </c>
      <c r="G52" s="125">
        <f>SUMIFS(CAPEX!$AA$4:$AA$1281,CAPEX!$G$4:$G$1281,'6-10year'!$A52,CAPEX!$I$4:$I$1281,'6-10year'!G$2,CAPEX!$V$4:$V$1281,'6-10year'!B52)</f>
        <v>0</v>
      </c>
      <c r="H52" s="128">
        <f t="shared" si="1"/>
        <v>0</v>
      </c>
    </row>
    <row r="53" spans="1:8" x14ac:dyDescent="0.25">
      <c r="A53" s="84" t="s">
        <v>364</v>
      </c>
      <c r="B53" s="124">
        <v>8</v>
      </c>
      <c r="C53" s="125">
        <f>SUMIFS(CAPEX!$AA$4:$AA$1281,CAPEX!$G$4:$G$1281,'6-10year'!$A53,CAPEX!$I$4:$I$1281,'6-10year'!C$2,CAPEX!$V$4:$V$1281,'6-10year'!B53)</f>
        <v>0</v>
      </c>
      <c r="D53" s="125">
        <f>SUMIFS(CAPEX!$AA$4:$AA$1281,CAPEX!$G$4:$G$1281,'6-10year'!$A53,CAPEX!$I$4:$I$1281,'6-10year'!D$2,CAPEX!$V$4:$V$1281,'6-10year'!B53)</f>
        <v>0</v>
      </c>
      <c r="E53" s="125">
        <f>SUMIFS(CAPEX!$AA$4:$AA$1281,CAPEX!$G$4:$G$1281,'6-10year'!$A53,CAPEX!$I$4:$I$1281,'6-10year'!E$2,CAPEX!$V$4:$V$1281,'6-10year'!B53)</f>
        <v>0</v>
      </c>
      <c r="F53" s="125">
        <f>SUMIFS(CAPEX!$AA$4:$AA$1281,CAPEX!$G$4:$G$1281,'6-10year'!$A53,CAPEX!$I$4:$I$1281,'6-10year'!F$2,CAPEX!$V$4:$V$1281,'6-10year'!B53)</f>
        <v>0</v>
      </c>
      <c r="G53" s="125">
        <f>SUMIFS(CAPEX!$AA$4:$AA$1281,CAPEX!$G$4:$G$1281,'6-10year'!$A53,CAPEX!$I$4:$I$1281,'6-10year'!G$2,CAPEX!$V$4:$V$1281,'6-10year'!B53)</f>
        <v>0</v>
      </c>
      <c r="H53" s="128">
        <f t="shared" si="1"/>
        <v>0</v>
      </c>
    </row>
    <row r="54" spans="1:8" x14ac:dyDescent="0.25">
      <c r="A54" s="84" t="s">
        <v>239</v>
      </c>
      <c r="B54" s="124">
        <v>8</v>
      </c>
      <c r="C54" s="125">
        <f>SUMIFS(CAPEX!$AA$4:$AA$1281,CAPEX!$G$4:$G$1281,'6-10year'!$A54,CAPEX!$I$4:$I$1281,'6-10year'!C$2,CAPEX!$V$4:$V$1281,'6-10year'!B54)</f>
        <v>0</v>
      </c>
      <c r="D54" s="125">
        <f>SUMIFS(CAPEX!$AA$4:$AA$1281,CAPEX!$G$4:$G$1281,'6-10year'!$A54,CAPEX!$I$4:$I$1281,'6-10year'!D$2,CAPEX!$V$4:$V$1281,'6-10year'!B54)</f>
        <v>0</v>
      </c>
      <c r="E54" s="125">
        <f>SUMIFS(CAPEX!$AA$4:$AA$1281,CAPEX!$G$4:$G$1281,'6-10year'!$A54,CAPEX!$I$4:$I$1281,'6-10year'!E$2,CAPEX!$V$4:$V$1281,'6-10year'!B54)</f>
        <v>0</v>
      </c>
      <c r="F54" s="125">
        <f>SUMIFS(CAPEX!$AA$4:$AA$1281,CAPEX!$G$4:$G$1281,'6-10year'!$A54,CAPEX!$I$4:$I$1281,'6-10year'!F$2,CAPEX!$V$4:$V$1281,'6-10year'!B54)</f>
        <v>0</v>
      </c>
      <c r="G54" s="125">
        <f>SUMIFS(CAPEX!$AA$4:$AA$1281,CAPEX!$G$4:$G$1281,'6-10year'!$A54,CAPEX!$I$4:$I$1281,'6-10year'!G$2,CAPEX!$V$4:$V$1281,'6-10year'!B54)</f>
        <v>0</v>
      </c>
      <c r="H54" s="128">
        <f t="shared" si="1"/>
        <v>0</v>
      </c>
    </row>
    <row r="55" spans="1:8" x14ac:dyDescent="0.25">
      <c r="A55" s="84" t="s">
        <v>243</v>
      </c>
      <c r="B55" s="124">
        <v>8</v>
      </c>
      <c r="C55" s="125">
        <f>SUMIFS(CAPEX!$AA$4:$AA$1281,CAPEX!$G$4:$G$1281,'6-10year'!$A55,CAPEX!$I$4:$I$1281,'6-10year'!C$2,CAPEX!$V$4:$V$1281,'6-10year'!B55)</f>
        <v>0</v>
      </c>
      <c r="D55" s="125">
        <f>SUMIFS(CAPEX!$AA$4:$AA$1281,CAPEX!$G$4:$G$1281,'6-10year'!$A55,CAPEX!$I$4:$I$1281,'6-10year'!D$2,CAPEX!$V$4:$V$1281,'6-10year'!B55)</f>
        <v>0</v>
      </c>
      <c r="E55" s="125">
        <f>SUMIFS(CAPEX!$AA$4:$AA$1281,CAPEX!$G$4:$G$1281,'6-10year'!$A55,CAPEX!$I$4:$I$1281,'6-10year'!E$2,CAPEX!$V$4:$V$1281,'6-10year'!B55)</f>
        <v>0</v>
      </c>
      <c r="F55" s="125">
        <f>SUMIFS(CAPEX!$AA$4:$AA$1281,CAPEX!$G$4:$G$1281,'6-10year'!$A55,CAPEX!$I$4:$I$1281,'6-10year'!F$2,CAPEX!$V$4:$V$1281,'6-10year'!B55)</f>
        <v>0</v>
      </c>
      <c r="G55" s="125">
        <f>SUMIFS(CAPEX!$AA$4:$AA$1281,CAPEX!$G$4:$G$1281,'6-10year'!$A55,CAPEX!$I$4:$I$1281,'6-10year'!G$2,CAPEX!$V$4:$V$1281,'6-10year'!B55)</f>
        <v>0</v>
      </c>
      <c r="H55" s="128">
        <f t="shared" si="1"/>
        <v>0</v>
      </c>
    </row>
    <row r="56" spans="1:8" x14ac:dyDescent="0.25">
      <c r="A56" s="127" t="s">
        <v>246</v>
      </c>
      <c r="B56" s="124">
        <v>8</v>
      </c>
      <c r="C56" s="125">
        <f>SUMIFS(CAPEX!$AA$4:$AA$1281,CAPEX!$G$4:$G$1281,'6-10year'!$A56,CAPEX!$I$4:$I$1281,'6-10year'!C$2,CAPEX!$V$4:$V$1281,'6-10year'!B56)</f>
        <v>0</v>
      </c>
      <c r="D56" s="125">
        <f>SUMIFS(CAPEX!$AA$4:$AA$1281,CAPEX!$G$4:$G$1281,'6-10year'!$A56,CAPEX!$I$4:$I$1281,'6-10year'!D$2,CAPEX!$V$4:$V$1281,'6-10year'!B56)</f>
        <v>0</v>
      </c>
      <c r="E56" s="125">
        <f>SUMIFS(CAPEX!$AA$4:$AA$1281,CAPEX!$G$4:$G$1281,'6-10year'!$A56,CAPEX!$I$4:$I$1281,'6-10year'!E$2,CAPEX!$V$4:$V$1281,'6-10year'!B56)</f>
        <v>0</v>
      </c>
      <c r="F56" s="125">
        <f>SUMIFS(CAPEX!$AA$4:$AA$1281,CAPEX!$G$4:$G$1281,'6-10year'!$A56,CAPEX!$I$4:$I$1281,'6-10year'!F$2,CAPEX!$V$4:$V$1281,'6-10year'!B56)</f>
        <v>0</v>
      </c>
      <c r="G56" s="125">
        <f>SUMIFS(CAPEX!$AA$4:$AA$1281,CAPEX!$G$4:$G$1281,'6-10year'!$A56,CAPEX!$I$4:$I$1281,'6-10year'!G$2,CAPEX!$V$4:$V$1281,'6-10year'!B56)</f>
        <v>0</v>
      </c>
      <c r="H56" s="128">
        <f t="shared" si="1"/>
        <v>0</v>
      </c>
    </row>
    <row r="57" spans="1:8" x14ac:dyDescent="0.25">
      <c r="A57" s="124" t="s">
        <v>281</v>
      </c>
      <c r="B57" s="124">
        <v>9</v>
      </c>
      <c r="C57" s="125">
        <f>SUMIFS(CAPEX!$AA$4:$AA$1281,CAPEX!$G$4:$G$1281,'6-10year'!$A57,CAPEX!$I$4:$I$1281,'6-10year'!C$2,CAPEX!$V$4:$V$1281,'6-10year'!B57)</f>
        <v>0</v>
      </c>
      <c r="D57" s="125">
        <f>SUMIFS(CAPEX!$AA$4:$AA$1281,CAPEX!$G$4:$G$1281,'6-10year'!$A57,CAPEX!$I$4:$I$1281,'6-10year'!D$2,CAPEX!$V$4:$V$1281,'6-10year'!B57)</f>
        <v>0</v>
      </c>
      <c r="E57" s="125">
        <f>SUMIFS(CAPEX!$AA$4:$AA$1281,CAPEX!$G$4:$G$1281,'6-10year'!$A57,CAPEX!$I$4:$I$1281,'6-10year'!E$2,CAPEX!$V$4:$V$1281,'6-10year'!B57)</f>
        <v>0</v>
      </c>
      <c r="F57" s="125">
        <f>SUMIFS(CAPEX!$AA$4:$AA$1281,CAPEX!$G$4:$G$1281,'6-10year'!$A57,CAPEX!$I$4:$I$1281,'6-10year'!F$2,CAPEX!$V$4:$V$1281,'6-10year'!B57)</f>
        <v>0</v>
      </c>
      <c r="G57" s="125">
        <f>SUMIFS(CAPEX!$AA$4:$AA$1281,CAPEX!$G$4:$G$1281,'6-10year'!$A57,CAPEX!$I$4:$I$1281,'6-10year'!G$2,CAPEX!$V$4:$V$1281,'6-10year'!B57)</f>
        <v>0</v>
      </c>
      <c r="H57" s="128">
        <f t="shared" ref="H57:H74" si="2">SUM(C57:G57)</f>
        <v>0</v>
      </c>
    </row>
    <row r="58" spans="1:8" x14ac:dyDescent="0.25">
      <c r="A58" s="84" t="s">
        <v>488</v>
      </c>
      <c r="B58" s="124">
        <v>9</v>
      </c>
      <c r="C58" s="125">
        <f>SUMIFS(CAPEX!$AA$4:$AA$1281,CAPEX!$G$4:$G$1281,'6-10year'!$A58,CAPEX!$I$4:$I$1281,'6-10year'!C$2,CAPEX!$V$4:$V$1281,'6-10year'!B58)</f>
        <v>0</v>
      </c>
      <c r="D58" s="125">
        <f>SUMIFS(CAPEX!$AA$4:$AA$1281,CAPEX!$G$4:$G$1281,'6-10year'!$A58,CAPEX!$I$4:$I$1281,'6-10year'!D$2,CAPEX!$V$4:$V$1281,'6-10year'!B58)</f>
        <v>0</v>
      </c>
      <c r="E58" s="125">
        <f>SUMIFS(CAPEX!$AA$4:$AA$1281,CAPEX!$G$4:$G$1281,'6-10year'!$A58,CAPEX!$I$4:$I$1281,'6-10year'!E$2,CAPEX!$V$4:$V$1281,'6-10year'!B58)</f>
        <v>0</v>
      </c>
      <c r="F58" s="125">
        <f>SUMIFS(CAPEX!$AA$4:$AA$1281,CAPEX!$G$4:$G$1281,'6-10year'!$A58,CAPEX!$I$4:$I$1281,'6-10year'!F$2,CAPEX!$V$4:$V$1281,'6-10year'!B58)</f>
        <v>0</v>
      </c>
      <c r="G58" s="125">
        <f>SUMIFS(CAPEX!$AA$4:$AA$1281,CAPEX!$G$4:$G$1281,'6-10year'!$A58,CAPEX!$I$4:$I$1281,'6-10year'!G$2,CAPEX!$V$4:$V$1281,'6-10year'!B58)</f>
        <v>0</v>
      </c>
      <c r="H58" s="128">
        <f t="shared" si="2"/>
        <v>0</v>
      </c>
    </row>
    <row r="59" spans="1:8" x14ac:dyDescent="0.25">
      <c r="A59" s="84" t="s">
        <v>217</v>
      </c>
      <c r="B59" s="124">
        <v>9</v>
      </c>
      <c r="C59" s="125">
        <f>SUMIFS(CAPEX!$AA$4:$AA$1281,CAPEX!$G$4:$G$1281,'6-10year'!$A59,CAPEX!$I$4:$I$1281,'6-10year'!C$2,CAPEX!$V$4:$V$1281,'6-10year'!B59)</f>
        <v>0</v>
      </c>
      <c r="D59" s="125">
        <f>SUMIFS(CAPEX!$AA$4:$AA$1281,CAPEX!$G$4:$G$1281,'6-10year'!$A59,CAPEX!$I$4:$I$1281,'6-10year'!D$2,CAPEX!$V$4:$V$1281,'6-10year'!B59)</f>
        <v>0</v>
      </c>
      <c r="E59" s="125">
        <f>SUMIFS(CAPEX!$AA$4:$AA$1281,CAPEX!$G$4:$G$1281,'6-10year'!$A59,CAPEX!$I$4:$I$1281,'6-10year'!E$2,CAPEX!$V$4:$V$1281,'6-10year'!B59)</f>
        <v>0</v>
      </c>
      <c r="F59" s="125">
        <f>SUMIFS(CAPEX!$AA$4:$AA$1281,CAPEX!$G$4:$G$1281,'6-10year'!$A59,CAPEX!$I$4:$I$1281,'6-10year'!F$2,CAPEX!$V$4:$V$1281,'6-10year'!B59)</f>
        <v>0</v>
      </c>
      <c r="G59" s="125">
        <f>SUMIFS(CAPEX!$AA$4:$AA$1281,CAPEX!$G$4:$G$1281,'6-10year'!$A59,CAPEX!$I$4:$I$1281,'6-10year'!G$2,CAPEX!$V$4:$V$1281,'6-10year'!B59)</f>
        <v>0</v>
      </c>
      <c r="H59" s="128">
        <f t="shared" si="2"/>
        <v>0</v>
      </c>
    </row>
    <row r="60" spans="1:8" x14ac:dyDescent="0.25">
      <c r="A60" s="84" t="s">
        <v>469</v>
      </c>
      <c r="B60" s="124">
        <v>9</v>
      </c>
      <c r="C60" s="125">
        <f>SUMIFS(CAPEX!$AA$4:$AA$1281,CAPEX!$G$4:$G$1281,'6-10year'!$A60,CAPEX!$I$4:$I$1281,'6-10year'!C$2,CAPEX!$V$4:$V$1281,'6-10year'!B60)</f>
        <v>0</v>
      </c>
      <c r="D60" s="125">
        <f>SUMIFS(CAPEX!$AA$4:$AA$1281,CAPEX!$G$4:$G$1281,'6-10year'!$A60,CAPEX!$I$4:$I$1281,'6-10year'!D$2,CAPEX!$V$4:$V$1281,'6-10year'!B60)</f>
        <v>0</v>
      </c>
      <c r="E60" s="125">
        <f>SUMIFS(CAPEX!$AA$4:$AA$1281,CAPEX!$G$4:$G$1281,'6-10year'!$A60,CAPEX!$I$4:$I$1281,'6-10year'!E$2,CAPEX!$V$4:$V$1281,'6-10year'!B60)</f>
        <v>0</v>
      </c>
      <c r="F60" s="125">
        <f>SUMIFS(CAPEX!$AA$4:$AA$1281,CAPEX!$G$4:$G$1281,'6-10year'!$A60,CAPEX!$I$4:$I$1281,'6-10year'!F$2,CAPEX!$V$4:$V$1281,'6-10year'!B60)</f>
        <v>0</v>
      </c>
      <c r="G60" s="125">
        <f>SUMIFS(CAPEX!$AA$4:$AA$1281,CAPEX!$G$4:$G$1281,'6-10year'!$A60,CAPEX!$I$4:$I$1281,'6-10year'!G$2,CAPEX!$V$4:$V$1281,'6-10year'!B60)</f>
        <v>0</v>
      </c>
      <c r="H60" s="128">
        <f t="shared" si="2"/>
        <v>0</v>
      </c>
    </row>
    <row r="61" spans="1:8" x14ac:dyDescent="0.25">
      <c r="A61" s="84" t="s">
        <v>265</v>
      </c>
      <c r="B61" s="124">
        <v>9</v>
      </c>
      <c r="C61" s="125">
        <f>SUMIFS(CAPEX!$AA$4:$AA$1281,CAPEX!$G$4:$G$1281,'6-10year'!$A61,CAPEX!$I$4:$I$1281,'6-10year'!C$2,CAPEX!$V$4:$V$1281,'6-10year'!B61)</f>
        <v>0</v>
      </c>
      <c r="D61" s="125">
        <f>SUMIFS(CAPEX!$AA$4:$AA$1281,CAPEX!$G$4:$G$1281,'6-10year'!$A61,CAPEX!$I$4:$I$1281,'6-10year'!D$2,CAPEX!$V$4:$V$1281,'6-10year'!B61)</f>
        <v>0</v>
      </c>
      <c r="E61" s="125">
        <f>SUMIFS(CAPEX!$AA$4:$AA$1281,CAPEX!$G$4:$G$1281,'6-10year'!$A61,CAPEX!$I$4:$I$1281,'6-10year'!E$2,CAPEX!$V$4:$V$1281,'6-10year'!B61)</f>
        <v>0</v>
      </c>
      <c r="F61" s="125">
        <f>SUMIFS(CAPEX!$AA$4:$AA$1281,CAPEX!$G$4:$G$1281,'6-10year'!$A61,CAPEX!$I$4:$I$1281,'6-10year'!F$2,CAPEX!$V$4:$V$1281,'6-10year'!B61)</f>
        <v>0</v>
      </c>
      <c r="G61" s="125">
        <f>SUMIFS(CAPEX!$AA$4:$AA$1281,CAPEX!$G$4:$G$1281,'6-10year'!$A61,CAPEX!$I$4:$I$1281,'6-10year'!G$2,CAPEX!$V$4:$V$1281,'6-10year'!B61)</f>
        <v>0</v>
      </c>
      <c r="H61" s="128">
        <f t="shared" si="2"/>
        <v>0</v>
      </c>
    </row>
    <row r="62" spans="1:8" x14ac:dyDescent="0.25">
      <c r="A62" s="84" t="s">
        <v>211</v>
      </c>
      <c r="B62" s="124">
        <v>9</v>
      </c>
      <c r="C62" s="125">
        <f>SUMIFS(CAPEX!$AA$4:$AA$1281,CAPEX!$G$4:$G$1281,'6-10year'!$A62,CAPEX!$I$4:$I$1281,'6-10year'!C$2,CAPEX!$V$4:$V$1281,'6-10year'!B62)</f>
        <v>0</v>
      </c>
      <c r="D62" s="125">
        <f>SUMIFS(CAPEX!$AA$4:$AA$1281,CAPEX!$G$4:$G$1281,'6-10year'!$A62,CAPEX!$I$4:$I$1281,'6-10year'!D$2,CAPEX!$V$4:$V$1281,'6-10year'!B62)</f>
        <v>0</v>
      </c>
      <c r="E62" s="125">
        <f>SUMIFS(CAPEX!$AA$4:$AA$1281,CAPEX!$G$4:$G$1281,'6-10year'!$A62,CAPEX!$I$4:$I$1281,'6-10year'!E$2,CAPEX!$V$4:$V$1281,'6-10year'!B62)</f>
        <v>0</v>
      </c>
      <c r="F62" s="125">
        <f>SUMIFS(CAPEX!$AA$4:$AA$1281,CAPEX!$G$4:$G$1281,'6-10year'!$A62,CAPEX!$I$4:$I$1281,'6-10year'!F$2,CAPEX!$V$4:$V$1281,'6-10year'!B62)</f>
        <v>0</v>
      </c>
      <c r="G62" s="125">
        <f>SUMIFS(CAPEX!$AA$4:$AA$1281,CAPEX!$G$4:$G$1281,'6-10year'!$A62,CAPEX!$I$4:$I$1281,'6-10year'!G$2,CAPEX!$V$4:$V$1281,'6-10year'!B62)</f>
        <v>0</v>
      </c>
      <c r="H62" s="128">
        <f t="shared" si="2"/>
        <v>0</v>
      </c>
    </row>
    <row r="63" spans="1:8" x14ac:dyDescent="0.25">
      <c r="A63" s="84" t="s">
        <v>195</v>
      </c>
      <c r="B63" s="124">
        <v>9</v>
      </c>
      <c r="C63" s="125">
        <f>SUMIFS(CAPEX!$AA$4:$AA$1281,CAPEX!$G$4:$G$1281,'6-10year'!$A63,CAPEX!$I$4:$I$1281,'6-10year'!C$2,CAPEX!$V$4:$V$1281,'6-10year'!B63)</f>
        <v>0</v>
      </c>
      <c r="D63" s="125">
        <f>SUMIFS(CAPEX!$AA$4:$AA$1281,CAPEX!$G$4:$G$1281,'6-10year'!$A63,CAPEX!$I$4:$I$1281,'6-10year'!D$2,CAPEX!$V$4:$V$1281,'6-10year'!B63)</f>
        <v>0</v>
      </c>
      <c r="E63" s="125">
        <f>SUMIFS(CAPEX!$AA$4:$AA$1281,CAPEX!$G$4:$G$1281,'6-10year'!$A63,CAPEX!$I$4:$I$1281,'6-10year'!E$2,CAPEX!$V$4:$V$1281,'6-10year'!B63)</f>
        <v>0</v>
      </c>
      <c r="F63" s="125">
        <f>SUMIFS(CAPEX!$AA$4:$AA$1281,CAPEX!$G$4:$G$1281,'6-10year'!$A63,CAPEX!$I$4:$I$1281,'6-10year'!F$2,CAPEX!$V$4:$V$1281,'6-10year'!B63)</f>
        <v>0</v>
      </c>
      <c r="G63" s="125">
        <f>SUMIFS(CAPEX!$AA$4:$AA$1281,CAPEX!$G$4:$G$1281,'6-10year'!$A63,CAPEX!$I$4:$I$1281,'6-10year'!G$2,CAPEX!$V$4:$V$1281,'6-10year'!B63)</f>
        <v>0</v>
      </c>
      <c r="H63" s="128">
        <f t="shared" si="2"/>
        <v>0</v>
      </c>
    </row>
    <row r="64" spans="1:8" x14ac:dyDescent="0.25">
      <c r="A64" s="84" t="s">
        <v>313</v>
      </c>
      <c r="B64" s="124">
        <v>9</v>
      </c>
      <c r="C64" s="125">
        <f>SUMIFS(CAPEX!$AA$4:$AA$1281,CAPEX!$G$4:$G$1281,'6-10year'!$A64,CAPEX!$I$4:$I$1281,'6-10year'!C$2,CAPEX!$V$4:$V$1281,'6-10year'!B64)</f>
        <v>0</v>
      </c>
      <c r="D64" s="125">
        <f>SUMIFS(CAPEX!$AA$4:$AA$1281,CAPEX!$G$4:$G$1281,'6-10year'!$A64,CAPEX!$I$4:$I$1281,'6-10year'!D$2,CAPEX!$V$4:$V$1281,'6-10year'!B64)</f>
        <v>0</v>
      </c>
      <c r="E64" s="125">
        <f>SUMIFS(CAPEX!$AA$4:$AA$1281,CAPEX!$G$4:$G$1281,'6-10year'!$A64,CAPEX!$I$4:$I$1281,'6-10year'!E$2,CAPEX!$V$4:$V$1281,'6-10year'!B64)</f>
        <v>0</v>
      </c>
      <c r="F64" s="125">
        <f>SUMIFS(CAPEX!$AA$4:$AA$1281,CAPEX!$G$4:$G$1281,'6-10year'!$A64,CAPEX!$I$4:$I$1281,'6-10year'!F$2,CAPEX!$V$4:$V$1281,'6-10year'!B64)</f>
        <v>0</v>
      </c>
      <c r="G64" s="125">
        <f>SUMIFS(CAPEX!$AA$4:$AA$1281,CAPEX!$G$4:$G$1281,'6-10year'!$A64,CAPEX!$I$4:$I$1281,'6-10year'!G$2,CAPEX!$V$4:$V$1281,'6-10year'!B64)</f>
        <v>0</v>
      </c>
      <c r="H64" s="128">
        <f t="shared" si="2"/>
        <v>0</v>
      </c>
    </row>
    <row r="65" spans="1:8" x14ac:dyDescent="0.25">
      <c r="A65" s="84" t="s">
        <v>697</v>
      </c>
      <c r="B65" s="124">
        <v>9</v>
      </c>
      <c r="C65" s="125">
        <f>SUMIFS(CAPEX!$AA$4:$AA$1281,CAPEX!$G$4:$G$1281,'6-10year'!$A65,CAPEX!$I$4:$I$1281,'6-10year'!C$2,CAPEX!$V$4:$V$1281,'6-10year'!B65)</f>
        <v>0</v>
      </c>
      <c r="D65" s="125">
        <f>SUMIFS(CAPEX!$AA$4:$AA$1281,CAPEX!$G$4:$G$1281,'6-10year'!$A65,CAPEX!$I$4:$I$1281,'6-10year'!D$2,CAPEX!$V$4:$V$1281,'6-10year'!B65)</f>
        <v>0</v>
      </c>
      <c r="E65" s="125">
        <f>SUMIFS(CAPEX!$AA$4:$AA$1281,CAPEX!$G$4:$G$1281,'6-10year'!$A65,CAPEX!$I$4:$I$1281,'6-10year'!E$2,CAPEX!$V$4:$V$1281,'6-10year'!B65)</f>
        <v>0</v>
      </c>
      <c r="F65" s="125">
        <f>SUMIFS(CAPEX!$AA$4:$AA$1281,CAPEX!$G$4:$G$1281,'6-10year'!$A65,CAPEX!$I$4:$I$1281,'6-10year'!F$2,CAPEX!$V$4:$V$1281,'6-10year'!B65)</f>
        <v>0</v>
      </c>
      <c r="G65" s="125">
        <f>SUMIFS(CAPEX!$AA$4:$AA$1281,CAPEX!$G$4:$G$1281,'6-10year'!$A65,CAPEX!$I$4:$I$1281,'6-10year'!G$2,CAPEX!$V$4:$V$1281,'6-10year'!B65)</f>
        <v>0</v>
      </c>
      <c r="H65" s="128">
        <f t="shared" si="2"/>
        <v>0</v>
      </c>
    </row>
    <row r="66" spans="1:8" x14ac:dyDescent="0.25">
      <c r="A66" s="84" t="s">
        <v>228</v>
      </c>
      <c r="B66" s="124">
        <v>9</v>
      </c>
      <c r="C66" s="125">
        <f>SUMIFS(CAPEX!$AA$4:$AA$1281,CAPEX!$G$4:$G$1281,'6-10year'!$A66,CAPEX!$I$4:$I$1281,'6-10year'!C$2,CAPEX!$V$4:$V$1281,'6-10year'!B66)</f>
        <v>0</v>
      </c>
      <c r="D66" s="125">
        <f>SUMIFS(CAPEX!$AA$4:$AA$1281,CAPEX!$G$4:$G$1281,'6-10year'!$A66,CAPEX!$I$4:$I$1281,'6-10year'!D$2,CAPEX!$V$4:$V$1281,'6-10year'!B66)</f>
        <v>0</v>
      </c>
      <c r="E66" s="125">
        <f>SUMIFS(CAPEX!$AA$4:$AA$1281,CAPEX!$G$4:$G$1281,'6-10year'!$A66,CAPEX!$I$4:$I$1281,'6-10year'!E$2,CAPEX!$V$4:$V$1281,'6-10year'!B66)</f>
        <v>0</v>
      </c>
      <c r="F66" s="125">
        <f>SUMIFS(CAPEX!$AA$4:$AA$1281,CAPEX!$G$4:$G$1281,'6-10year'!$A66,CAPEX!$I$4:$I$1281,'6-10year'!F$2,CAPEX!$V$4:$V$1281,'6-10year'!B66)</f>
        <v>0</v>
      </c>
      <c r="G66" s="125">
        <f>SUMIFS(CAPEX!$AA$4:$AA$1281,CAPEX!$G$4:$G$1281,'6-10year'!$A66,CAPEX!$I$4:$I$1281,'6-10year'!G$2,CAPEX!$V$4:$V$1281,'6-10year'!B66)</f>
        <v>0</v>
      </c>
      <c r="H66" s="128">
        <f t="shared" si="2"/>
        <v>0</v>
      </c>
    </row>
    <row r="67" spans="1:8" x14ac:dyDescent="0.25">
      <c r="A67" s="84" t="s">
        <v>226</v>
      </c>
      <c r="B67" s="124">
        <v>9</v>
      </c>
      <c r="C67" s="125">
        <f>SUMIFS(CAPEX!$AA$4:$AA$1281,CAPEX!$G$4:$G$1281,'6-10year'!$A67,CAPEX!$I$4:$I$1281,'6-10year'!C$2,CAPEX!$V$4:$V$1281,'6-10year'!B67)</f>
        <v>0</v>
      </c>
      <c r="D67" s="125">
        <f>SUMIFS(CAPEX!$AA$4:$AA$1281,CAPEX!$G$4:$G$1281,'6-10year'!$A67,CAPEX!$I$4:$I$1281,'6-10year'!D$2,CAPEX!$V$4:$V$1281,'6-10year'!B67)</f>
        <v>0</v>
      </c>
      <c r="E67" s="125">
        <f>SUMIFS(CAPEX!$AA$4:$AA$1281,CAPEX!$G$4:$G$1281,'6-10year'!$A67,CAPEX!$I$4:$I$1281,'6-10year'!E$2,CAPEX!$V$4:$V$1281,'6-10year'!B67)</f>
        <v>0</v>
      </c>
      <c r="F67" s="125">
        <f>SUMIFS(CAPEX!$AA$4:$AA$1281,CAPEX!$G$4:$G$1281,'6-10year'!$A67,CAPEX!$I$4:$I$1281,'6-10year'!F$2,CAPEX!$V$4:$V$1281,'6-10year'!B67)</f>
        <v>0</v>
      </c>
      <c r="G67" s="125">
        <f>SUMIFS(CAPEX!$AA$4:$AA$1281,CAPEX!$G$4:$G$1281,'6-10year'!$A67,CAPEX!$I$4:$I$1281,'6-10year'!G$2,CAPEX!$V$4:$V$1281,'6-10year'!B67)</f>
        <v>0</v>
      </c>
      <c r="H67" s="128">
        <f t="shared" si="2"/>
        <v>0</v>
      </c>
    </row>
    <row r="68" spans="1:8" x14ac:dyDescent="0.25">
      <c r="A68" s="84" t="s">
        <v>256</v>
      </c>
      <c r="B68" s="124">
        <v>9</v>
      </c>
      <c r="C68" s="125">
        <f>SUMIFS(CAPEX!$AA$4:$AA$1281,CAPEX!$G$4:$G$1281,'6-10year'!$A68,CAPEX!$I$4:$I$1281,'6-10year'!C$2,CAPEX!$V$4:$V$1281,'6-10year'!B68)</f>
        <v>0</v>
      </c>
      <c r="D68" s="125">
        <f>SUMIFS(CAPEX!$AA$4:$AA$1281,CAPEX!$G$4:$G$1281,'6-10year'!$A68,CAPEX!$I$4:$I$1281,'6-10year'!D$2,CAPEX!$V$4:$V$1281,'6-10year'!B68)</f>
        <v>0</v>
      </c>
      <c r="E68" s="125">
        <f>SUMIFS(CAPEX!$AA$4:$AA$1281,CAPEX!$G$4:$G$1281,'6-10year'!$A68,CAPEX!$I$4:$I$1281,'6-10year'!E$2,CAPEX!$V$4:$V$1281,'6-10year'!B68)</f>
        <v>0</v>
      </c>
      <c r="F68" s="125">
        <f>SUMIFS(CAPEX!$AA$4:$AA$1281,CAPEX!$G$4:$G$1281,'6-10year'!$A68,CAPEX!$I$4:$I$1281,'6-10year'!F$2,CAPEX!$V$4:$V$1281,'6-10year'!B68)</f>
        <v>0</v>
      </c>
      <c r="G68" s="125">
        <f>SUMIFS(CAPEX!$AA$4:$AA$1281,CAPEX!$G$4:$G$1281,'6-10year'!$A68,CAPEX!$I$4:$I$1281,'6-10year'!G$2,CAPEX!$V$4:$V$1281,'6-10year'!B68)</f>
        <v>0</v>
      </c>
      <c r="H68" s="128">
        <f t="shared" si="2"/>
        <v>0</v>
      </c>
    </row>
    <row r="69" spans="1:8" x14ac:dyDescent="0.25">
      <c r="A69" s="84" t="s">
        <v>578</v>
      </c>
      <c r="B69" s="124">
        <v>9</v>
      </c>
      <c r="C69" s="125">
        <f>SUMIFS(CAPEX!$AA$4:$AA$1281,CAPEX!$G$4:$G$1281,'6-10year'!$A69,CAPEX!$I$4:$I$1281,'6-10year'!C$2,CAPEX!$V$4:$V$1281,'6-10year'!B69)</f>
        <v>0</v>
      </c>
      <c r="D69" s="125">
        <f>SUMIFS(CAPEX!$AA$4:$AA$1281,CAPEX!$G$4:$G$1281,'6-10year'!$A69,CAPEX!$I$4:$I$1281,'6-10year'!D$2,CAPEX!$V$4:$V$1281,'6-10year'!B69)</f>
        <v>0</v>
      </c>
      <c r="E69" s="125">
        <f>SUMIFS(CAPEX!$AA$4:$AA$1281,CAPEX!$G$4:$G$1281,'6-10year'!$A69,CAPEX!$I$4:$I$1281,'6-10year'!E$2,CAPEX!$V$4:$V$1281,'6-10year'!B69)</f>
        <v>0</v>
      </c>
      <c r="F69" s="125">
        <f>SUMIFS(CAPEX!$AA$4:$AA$1281,CAPEX!$G$4:$G$1281,'6-10year'!$A69,CAPEX!$I$4:$I$1281,'6-10year'!F$2,CAPEX!$V$4:$V$1281,'6-10year'!B69)</f>
        <v>0</v>
      </c>
      <c r="G69" s="125">
        <f>SUMIFS(CAPEX!$AA$4:$AA$1281,CAPEX!$G$4:$G$1281,'6-10year'!$A69,CAPEX!$I$4:$I$1281,'6-10year'!G$2,CAPEX!$V$4:$V$1281,'6-10year'!B69)</f>
        <v>0</v>
      </c>
      <c r="H69" s="128">
        <f t="shared" si="2"/>
        <v>0</v>
      </c>
    </row>
    <row r="70" spans="1:8" x14ac:dyDescent="0.25">
      <c r="A70" s="84" t="s">
        <v>403</v>
      </c>
      <c r="B70" s="124">
        <v>9</v>
      </c>
      <c r="C70" s="125">
        <f>SUMIFS(CAPEX!$AA$4:$AA$1281,CAPEX!$G$4:$G$1281,'6-10year'!$A70,CAPEX!$I$4:$I$1281,'6-10year'!C$2,CAPEX!$V$4:$V$1281,'6-10year'!B70)</f>
        <v>0</v>
      </c>
      <c r="D70" s="125">
        <f>SUMIFS(CAPEX!$AA$4:$AA$1281,CAPEX!$G$4:$G$1281,'6-10year'!$A70,CAPEX!$I$4:$I$1281,'6-10year'!D$2,CAPEX!$V$4:$V$1281,'6-10year'!B70)</f>
        <v>0</v>
      </c>
      <c r="E70" s="125">
        <f>SUMIFS(CAPEX!$AA$4:$AA$1281,CAPEX!$G$4:$G$1281,'6-10year'!$A70,CAPEX!$I$4:$I$1281,'6-10year'!E$2,CAPEX!$V$4:$V$1281,'6-10year'!B70)</f>
        <v>0</v>
      </c>
      <c r="F70" s="125">
        <f>SUMIFS(CAPEX!$AA$4:$AA$1281,CAPEX!$G$4:$G$1281,'6-10year'!$A70,CAPEX!$I$4:$I$1281,'6-10year'!F$2,CAPEX!$V$4:$V$1281,'6-10year'!B70)</f>
        <v>0</v>
      </c>
      <c r="G70" s="125">
        <f>SUMIFS(CAPEX!$AA$4:$AA$1281,CAPEX!$G$4:$G$1281,'6-10year'!$A70,CAPEX!$I$4:$I$1281,'6-10year'!G$2,CAPEX!$V$4:$V$1281,'6-10year'!B70)</f>
        <v>0</v>
      </c>
      <c r="H70" s="128">
        <f t="shared" si="2"/>
        <v>0</v>
      </c>
    </row>
    <row r="71" spans="1:8" x14ac:dyDescent="0.25">
      <c r="A71" s="84" t="s">
        <v>364</v>
      </c>
      <c r="B71" s="124">
        <v>9</v>
      </c>
      <c r="C71" s="125">
        <f>SUMIFS(CAPEX!$AA$4:$AA$1281,CAPEX!$G$4:$G$1281,'6-10year'!$A71,CAPEX!$I$4:$I$1281,'6-10year'!C$2,CAPEX!$V$4:$V$1281,'6-10year'!B71)</f>
        <v>0</v>
      </c>
      <c r="D71" s="125">
        <f>SUMIFS(CAPEX!$AA$4:$AA$1281,CAPEX!$G$4:$G$1281,'6-10year'!$A71,CAPEX!$I$4:$I$1281,'6-10year'!D$2,CAPEX!$V$4:$V$1281,'6-10year'!B71)</f>
        <v>0</v>
      </c>
      <c r="E71" s="125">
        <f>SUMIFS(CAPEX!$AA$4:$AA$1281,CAPEX!$G$4:$G$1281,'6-10year'!$A71,CAPEX!$I$4:$I$1281,'6-10year'!E$2,CAPEX!$V$4:$V$1281,'6-10year'!B71)</f>
        <v>0</v>
      </c>
      <c r="F71" s="125">
        <f>SUMIFS(CAPEX!$AA$4:$AA$1281,CAPEX!$G$4:$G$1281,'6-10year'!$A71,CAPEX!$I$4:$I$1281,'6-10year'!F$2,CAPEX!$V$4:$V$1281,'6-10year'!B71)</f>
        <v>0</v>
      </c>
      <c r="G71" s="125">
        <f>SUMIFS(CAPEX!$AA$4:$AA$1281,CAPEX!$G$4:$G$1281,'6-10year'!$A71,CAPEX!$I$4:$I$1281,'6-10year'!G$2,CAPEX!$V$4:$V$1281,'6-10year'!B71)</f>
        <v>0</v>
      </c>
      <c r="H71" s="128">
        <f t="shared" si="2"/>
        <v>0</v>
      </c>
    </row>
    <row r="72" spans="1:8" x14ac:dyDescent="0.25">
      <c r="A72" s="84" t="s">
        <v>239</v>
      </c>
      <c r="B72" s="124">
        <v>9</v>
      </c>
      <c r="C72" s="125">
        <f>SUMIFS(CAPEX!$AA$4:$AA$1281,CAPEX!$G$4:$G$1281,'6-10year'!$A72,CAPEX!$I$4:$I$1281,'6-10year'!C$2,CAPEX!$V$4:$V$1281,'6-10year'!B72)</f>
        <v>0</v>
      </c>
      <c r="D72" s="125">
        <f>SUMIFS(CAPEX!$AA$4:$AA$1281,CAPEX!$G$4:$G$1281,'6-10year'!$A72,CAPEX!$I$4:$I$1281,'6-10year'!D$2,CAPEX!$V$4:$V$1281,'6-10year'!B72)</f>
        <v>0</v>
      </c>
      <c r="E72" s="125">
        <f>SUMIFS(CAPEX!$AA$4:$AA$1281,CAPEX!$G$4:$G$1281,'6-10year'!$A72,CAPEX!$I$4:$I$1281,'6-10year'!E$2,CAPEX!$V$4:$V$1281,'6-10year'!B72)</f>
        <v>0</v>
      </c>
      <c r="F72" s="125">
        <f>SUMIFS(CAPEX!$AA$4:$AA$1281,CAPEX!$G$4:$G$1281,'6-10year'!$A72,CAPEX!$I$4:$I$1281,'6-10year'!F$2,CAPEX!$V$4:$V$1281,'6-10year'!B72)</f>
        <v>0</v>
      </c>
      <c r="G72" s="125">
        <f>SUMIFS(CAPEX!$AA$4:$AA$1281,CAPEX!$G$4:$G$1281,'6-10year'!$A72,CAPEX!$I$4:$I$1281,'6-10year'!G$2,CAPEX!$V$4:$V$1281,'6-10year'!B72)</f>
        <v>0</v>
      </c>
      <c r="H72" s="128">
        <f t="shared" si="2"/>
        <v>0</v>
      </c>
    </row>
    <row r="73" spans="1:8" x14ac:dyDescent="0.25">
      <c r="A73" s="84" t="s">
        <v>243</v>
      </c>
      <c r="B73" s="124">
        <v>9</v>
      </c>
      <c r="C73" s="125">
        <f>SUMIFS(CAPEX!$AA$4:$AA$1281,CAPEX!$G$4:$G$1281,'6-10year'!$A73,CAPEX!$I$4:$I$1281,'6-10year'!C$2,CAPEX!$V$4:$V$1281,'6-10year'!B73)</f>
        <v>0</v>
      </c>
      <c r="D73" s="125">
        <f>SUMIFS(CAPEX!$AA$4:$AA$1281,CAPEX!$G$4:$G$1281,'6-10year'!$A73,CAPEX!$I$4:$I$1281,'6-10year'!D$2,CAPEX!$V$4:$V$1281,'6-10year'!B73)</f>
        <v>0</v>
      </c>
      <c r="E73" s="125">
        <f>SUMIFS(CAPEX!$AA$4:$AA$1281,CAPEX!$G$4:$G$1281,'6-10year'!$A73,CAPEX!$I$4:$I$1281,'6-10year'!E$2,CAPEX!$V$4:$V$1281,'6-10year'!B73)</f>
        <v>0</v>
      </c>
      <c r="F73" s="125">
        <f>SUMIFS(CAPEX!$AA$4:$AA$1281,CAPEX!$G$4:$G$1281,'6-10year'!$A73,CAPEX!$I$4:$I$1281,'6-10year'!F$2,CAPEX!$V$4:$V$1281,'6-10year'!B73)</f>
        <v>0</v>
      </c>
      <c r="G73" s="125">
        <f>SUMIFS(CAPEX!$AA$4:$AA$1281,CAPEX!$G$4:$G$1281,'6-10year'!$A73,CAPEX!$I$4:$I$1281,'6-10year'!G$2,CAPEX!$V$4:$V$1281,'6-10year'!B73)</f>
        <v>0</v>
      </c>
      <c r="H73" s="128">
        <f t="shared" si="2"/>
        <v>0</v>
      </c>
    </row>
    <row r="74" spans="1:8" x14ac:dyDescent="0.25">
      <c r="A74" s="127" t="s">
        <v>246</v>
      </c>
      <c r="B74" s="124">
        <v>9</v>
      </c>
      <c r="C74" s="125">
        <f>SUMIFS(CAPEX!$AA$4:$AA$1281,CAPEX!$G$4:$G$1281,'6-10year'!$A74,CAPEX!$I$4:$I$1281,'6-10year'!C$2,CAPEX!$V$4:$V$1281,'6-10year'!B74)</f>
        <v>0</v>
      </c>
      <c r="D74" s="125">
        <f>SUMIFS(CAPEX!$AA$4:$AA$1281,CAPEX!$G$4:$G$1281,'6-10year'!$A74,CAPEX!$I$4:$I$1281,'6-10year'!D$2,CAPEX!$V$4:$V$1281,'6-10year'!B74)</f>
        <v>0</v>
      </c>
      <c r="E74" s="125">
        <f>SUMIFS(CAPEX!$AA$4:$AA$1281,CAPEX!$G$4:$G$1281,'6-10year'!$A74,CAPEX!$I$4:$I$1281,'6-10year'!E$2,CAPEX!$V$4:$V$1281,'6-10year'!B74)</f>
        <v>0</v>
      </c>
      <c r="F74" s="125">
        <f>SUMIFS(CAPEX!$AA$4:$AA$1281,CAPEX!$G$4:$G$1281,'6-10year'!$A74,CAPEX!$I$4:$I$1281,'6-10year'!F$2,CAPEX!$V$4:$V$1281,'6-10year'!B74)</f>
        <v>0</v>
      </c>
      <c r="G74" s="125">
        <f>SUMIFS(CAPEX!$AA$4:$AA$1281,CAPEX!$G$4:$G$1281,'6-10year'!$A74,CAPEX!$I$4:$I$1281,'6-10year'!G$2,CAPEX!$V$4:$V$1281,'6-10year'!B74)</f>
        <v>0</v>
      </c>
      <c r="H74" s="128">
        <f t="shared" si="2"/>
        <v>0</v>
      </c>
    </row>
    <row r="75" spans="1:8" x14ac:dyDescent="0.25">
      <c r="A75" s="124" t="s">
        <v>281</v>
      </c>
      <c r="B75" s="124">
        <v>10</v>
      </c>
      <c r="C75" s="125">
        <f>SUMIFS(CAPEX!$AA$4:$AA$1281,CAPEX!$G$4:$G$1281,'6-10year'!$A75,CAPEX!$I$4:$I$1281,'6-10year'!C$2,CAPEX!$V$4:$V$1281,'6-10year'!B75)</f>
        <v>0</v>
      </c>
      <c r="D75" s="125">
        <f>SUMIFS(CAPEX!$AA$4:$AA$1281,CAPEX!$G$4:$G$1281,'6-10year'!$A75,CAPEX!$I$4:$I$1281,'6-10year'!D$2,CAPEX!$V$4:$V$1281,'6-10year'!B75)</f>
        <v>0</v>
      </c>
      <c r="E75" s="125">
        <f>SUMIFS(CAPEX!$AA$4:$AA$1281,CAPEX!$G$4:$G$1281,'6-10year'!$A75,CAPEX!$I$4:$I$1281,'6-10year'!E$2,CAPEX!$V$4:$V$1281,'6-10year'!B75)</f>
        <v>0</v>
      </c>
      <c r="F75" s="125">
        <f>SUMIFS(CAPEX!$AA$4:$AA$1281,CAPEX!$G$4:$G$1281,'6-10year'!$A75,CAPEX!$I$4:$I$1281,'6-10year'!F$2,CAPEX!$V$4:$V$1281,'6-10year'!B75)</f>
        <v>0</v>
      </c>
      <c r="G75" s="125">
        <f>SUMIFS(CAPEX!$AA$4:$AA$1281,CAPEX!$G$4:$G$1281,'6-10year'!$A75,CAPEX!$I$4:$I$1281,'6-10year'!G$2,CAPEX!$V$4:$V$1281,'6-10year'!B75)</f>
        <v>0</v>
      </c>
      <c r="H75" s="128">
        <f t="shared" ref="H75:H92" si="3">SUM(C75:G75)</f>
        <v>0</v>
      </c>
    </row>
    <row r="76" spans="1:8" x14ac:dyDescent="0.25">
      <c r="A76" s="84" t="s">
        <v>488</v>
      </c>
      <c r="B76" s="124">
        <v>10</v>
      </c>
      <c r="C76" s="125">
        <f>SUMIFS(CAPEX!$AA$4:$AA$1281,CAPEX!$G$4:$G$1281,'6-10year'!$A76,CAPEX!$I$4:$I$1281,'6-10year'!C$2,CAPEX!$V$4:$V$1281,'6-10year'!B76)</f>
        <v>89420</v>
      </c>
      <c r="D76" s="125">
        <f>SUMIFS(CAPEX!$AA$4:$AA$1281,CAPEX!$G$4:$G$1281,'6-10year'!$A76,CAPEX!$I$4:$I$1281,'6-10year'!D$2,CAPEX!$V$4:$V$1281,'6-10year'!B76)</f>
        <v>828550</v>
      </c>
      <c r="E76" s="125">
        <f>SUMIFS(CAPEX!$AA$4:$AA$1281,CAPEX!$G$4:$G$1281,'6-10year'!$A76,CAPEX!$I$4:$I$1281,'6-10year'!E$2,CAPEX!$V$4:$V$1281,'6-10year'!B76)</f>
        <v>0</v>
      </c>
      <c r="F76" s="125">
        <f>SUMIFS(CAPEX!$AA$4:$AA$1281,CAPEX!$G$4:$G$1281,'6-10year'!$A76,CAPEX!$I$4:$I$1281,'6-10year'!F$2,CAPEX!$V$4:$V$1281,'6-10year'!B76)</f>
        <v>0</v>
      </c>
      <c r="G76" s="125">
        <f>SUMIFS(CAPEX!$AA$4:$AA$1281,CAPEX!$G$4:$G$1281,'6-10year'!$A76,CAPEX!$I$4:$I$1281,'6-10year'!G$2,CAPEX!$V$4:$V$1281,'6-10year'!B76)</f>
        <v>0</v>
      </c>
      <c r="H76" s="128">
        <f t="shared" si="3"/>
        <v>917970</v>
      </c>
    </row>
    <row r="77" spans="1:8" x14ac:dyDescent="0.25">
      <c r="A77" s="84" t="s">
        <v>217</v>
      </c>
      <c r="B77" s="124">
        <v>10</v>
      </c>
      <c r="C77" s="125">
        <f>SUMIFS(CAPEX!$AA$4:$AA$1281,CAPEX!$G$4:$G$1281,'6-10year'!$A77,CAPEX!$I$4:$I$1281,'6-10year'!C$2,CAPEX!$V$4:$V$1281,'6-10year'!B77)</f>
        <v>0</v>
      </c>
      <c r="D77" s="125">
        <f>SUMIFS(CAPEX!$AA$4:$AA$1281,CAPEX!$G$4:$G$1281,'6-10year'!$A77,CAPEX!$I$4:$I$1281,'6-10year'!D$2,CAPEX!$V$4:$V$1281,'6-10year'!B77)</f>
        <v>0</v>
      </c>
      <c r="E77" s="125">
        <f>SUMIFS(CAPEX!$AA$4:$AA$1281,CAPEX!$G$4:$G$1281,'6-10year'!$A77,CAPEX!$I$4:$I$1281,'6-10year'!E$2,CAPEX!$V$4:$V$1281,'6-10year'!B77)</f>
        <v>0</v>
      </c>
      <c r="F77" s="125">
        <f>SUMIFS(CAPEX!$AA$4:$AA$1281,CAPEX!$G$4:$G$1281,'6-10year'!$A77,CAPEX!$I$4:$I$1281,'6-10year'!F$2,CAPEX!$V$4:$V$1281,'6-10year'!B77)</f>
        <v>0</v>
      </c>
      <c r="G77" s="125">
        <f>SUMIFS(CAPEX!$AA$4:$AA$1281,CAPEX!$G$4:$G$1281,'6-10year'!$A77,CAPEX!$I$4:$I$1281,'6-10year'!G$2,CAPEX!$V$4:$V$1281,'6-10year'!B77)</f>
        <v>0</v>
      </c>
      <c r="H77" s="128">
        <f t="shared" si="3"/>
        <v>0</v>
      </c>
    </row>
    <row r="78" spans="1:8" x14ac:dyDescent="0.25">
      <c r="A78" s="84" t="s">
        <v>469</v>
      </c>
      <c r="B78" s="124">
        <v>10</v>
      </c>
      <c r="C78" s="125">
        <f>SUMIFS(CAPEX!$AA$4:$AA$1281,CAPEX!$G$4:$G$1281,'6-10year'!$A78,CAPEX!$I$4:$I$1281,'6-10year'!C$2,CAPEX!$V$4:$V$1281,'6-10year'!B78)</f>
        <v>0</v>
      </c>
      <c r="D78" s="125">
        <f>SUMIFS(CAPEX!$AA$4:$AA$1281,CAPEX!$G$4:$G$1281,'6-10year'!$A78,CAPEX!$I$4:$I$1281,'6-10year'!D$2,CAPEX!$V$4:$V$1281,'6-10year'!B78)</f>
        <v>0</v>
      </c>
      <c r="E78" s="125">
        <f>SUMIFS(CAPEX!$AA$4:$AA$1281,CAPEX!$G$4:$G$1281,'6-10year'!$A78,CAPEX!$I$4:$I$1281,'6-10year'!E$2,CAPEX!$V$4:$V$1281,'6-10year'!B78)</f>
        <v>0</v>
      </c>
      <c r="F78" s="125">
        <f>SUMIFS(CAPEX!$AA$4:$AA$1281,CAPEX!$G$4:$G$1281,'6-10year'!$A78,CAPEX!$I$4:$I$1281,'6-10year'!F$2,CAPEX!$V$4:$V$1281,'6-10year'!B78)</f>
        <v>0</v>
      </c>
      <c r="G78" s="125">
        <f>SUMIFS(CAPEX!$AA$4:$AA$1281,CAPEX!$G$4:$G$1281,'6-10year'!$A78,CAPEX!$I$4:$I$1281,'6-10year'!G$2,CAPEX!$V$4:$V$1281,'6-10year'!B78)</f>
        <v>0</v>
      </c>
      <c r="H78" s="128">
        <f t="shared" si="3"/>
        <v>0</v>
      </c>
    </row>
    <row r="79" spans="1:8" x14ac:dyDescent="0.25">
      <c r="A79" s="84" t="s">
        <v>265</v>
      </c>
      <c r="B79" s="124">
        <v>10</v>
      </c>
      <c r="C79" s="125">
        <f>SUMIFS(CAPEX!$AA$4:$AA$1281,CAPEX!$G$4:$G$1281,'6-10year'!$A79,CAPEX!$I$4:$I$1281,'6-10year'!C$2,CAPEX!$V$4:$V$1281,'6-10year'!B79)</f>
        <v>0</v>
      </c>
      <c r="D79" s="125">
        <f>SUMIFS(CAPEX!$AA$4:$AA$1281,CAPEX!$G$4:$G$1281,'6-10year'!$A79,CAPEX!$I$4:$I$1281,'6-10year'!D$2,CAPEX!$V$4:$V$1281,'6-10year'!B79)</f>
        <v>0</v>
      </c>
      <c r="E79" s="125">
        <f>SUMIFS(CAPEX!$AA$4:$AA$1281,CAPEX!$G$4:$G$1281,'6-10year'!$A79,CAPEX!$I$4:$I$1281,'6-10year'!E$2,CAPEX!$V$4:$V$1281,'6-10year'!B79)</f>
        <v>0</v>
      </c>
      <c r="F79" s="125">
        <f>SUMIFS(CAPEX!$AA$4:$AA$1281,CAPEX!$G$4:$G$1281,'6-10year'!$A79,CAPEX!$I$4:$I$1281,'6-10year'!F$2,CAPEX!$V$4:$V$1281,'6-10year'!B79)</f>
        <v>0</v>
      </c>
      <c r="G79" s="125">
        <f>SUMIFS(CAPEX!$AA$4:$AA$1281,CAPEX!$G$4:$G$1281,'6-10year'!$A79,CAPEX!$I$4:$I$1281,'6-10year'!G$2,CAPEX!$V$4:$V$1281,'6-10year'!B79)</f>
        <v>0</v>
      </c>
      <c r="H79" s="128">
        <f t="shared" si="3"/>
        <v>0</v>
      </c>
    </row>
    <row r="80" spans="1:8" x14ac:dyDescent="0.25">
      <c r="A80" s="84" t="s">
        <v>211</v>
      </c>
      <c r="B80" s="124">
        <v>10</v>
      </c>
      <c r="C80" s="125">
        <f>SUMIFS(CAPEX!$AA$4:$AA$1281,CAPEX!$G$4:$G$1281,'6-10year'!$A80,CAPEX!$I$4:$I$1281,'6-10year'!C$2,CAPEX!$V$4:$V$1281,'6-10year'!B80)</f>
        <v>407610</v>
      </c>
      <c r="D80" s="125">
        <f>SUMIFS(CAPEX!$AA$4:$AA$1281,CAPEX!$G$4:$G$1281,'6-10year'!$A80,CAPEX!$I$4:$I$1281,'6-10year'!D$2,CAPEX!$V$4:$V$1281,'6-10year'!B80)</f>
        <v>110950</v>
      </c>
      <c r="E80" s="125">
        <f>SUMIFS(CAPEX!$AA$4:$AA$1281,CAPEX!$G$4:$G$1281,'6-10year'!$A80,CAPEX!$I$4:$I$1281,'6-10year'!E$2,CAPEX!$V$4:$V$1281,'6-10year'!B80)</f>
        <v>5500</v>
      </c>
      <c r="F80" s="125">
        <f>SUMIFS(CAPEX!$AA$4:$AA$1281,CAPEX!$G$4:$G$1281,'6-10year'!$A80,CAPEX!$I$4:$I$1281,'6-10year'!F$2,CAPEX!$V$4:$V$1281,'6-10year'!B80)</f>
        <v>0</v>
      </c>
      <c r="G80" s="125">
        <f>SUMIFS(CAPEX!$AA$4:$AA$1281,CAPEX!$G$4:$G$1281,'6-10year'!$A80,CAPEX!$I$4:$I$1281,'6-10year'!G$2,CAPEX!$V$4:$V$1281,'6-10year'!B80)</f>
        <v>0</v>
      </c>
      <c r="H80" s="128">
        <f t="shared" si="3"/>
        <v>524060</v>
      </c>
    </row>
    <row r="81" spans="1:8" x14ac:dyDescent="0.25">
      <c r="A81" s="84" t="s">
        <v>195</v>
      </c>
      <c r="B81" s="124">
        <v>10</v>
      </c>
      <c r="C81" s="125">
        <f>SUMIFS(CAPEX!$AA$4:$AA$1281,CAPEX!$G$4:$G$1281,'6-10year'!$A81,CAPEX!$I$4:$I$1281,'6-10year'!C$2,CAPEX!$V$4:$V$1281,'6-10year'!B81)</f>
        <v>181340</v>
      </c>
      <c r="D81" s="125">
        <f>SUMIFS(CAPEX!$AA$4:$AA$1281,CAPEX!$G$4:$G$1281,'6-10year'!$A81,CAPEX!$I$4:$I$1281,'6-10year'!D$2,CAPEX!$V$4:$V$1281,'6-10year'!B81)</f>
        <v>66260</v>
      </c>
      <c r="E81" s="125">
        <f>SUMIFS(CAPEX!$AA$4:$AA$1281,CAPEX!$G$4:$G$1281,'6-10year'!$A81,CAPEX!$I$4:$I$1281,'6-10year'!E$2,CAPEX!$V$4:$V$1281,'6-10year'!B81)</f>
        <v>70160</v>
      </c>
      <c r="F81" s="125">
        <f>SUMIFS(CAPEX!$AA$4:$AA$1281,CAPEX!$G$4:$G$1281,'6-10year'!$A81,CAPEX!$I$4:$I$1281,'6-10year'!F$2,CAPEX!$V$4:$V$1281,'6-10year'!B81)</f>
        <v>0</v>
      </c>
      <c r="G81" s="125">
        <f>SUMIFS(CAPEX!$AA$4:$AA$1281,CAPEX!$G$4:$G$1281,'6-10year'!$A81,CAPEX!$I$4:$I$1281,'6-10year'!G$2,CAPEX!$V$4:$V$1281,'6-10year'!B81)</f>
        <v>5400</v>
      </c>
      <c r="H81" s="128">
        <f t="shared" si="3"/>
        <v>323160</v>
      </c>
    </row>
    <row r="82" spans="1:8" x14ac:dyDescent="0.25">
      <c r="A82" s="84" t="s">
        <v>313</v>
      </c>
      <c r="B82" s="124">
        <v>10</v>
      </c>
      <c r="C82" s="125">
        <f>SUMIFS(CAPEX!$AA$4:$AA$1281,CAPEX!$G$4:$G$1281,'6-10year'!$A82,CAPEX!$I$4:$I$1281,'6-10year'!C$2,CAPEX!$V$4:$V$1281,'6-10year'!B82)</f>
        <v>0</v>
      </c>
      <c r="D82" s="125">
        <f>SUMIFS(CAPEX!$AA$4:$AA$1281,CAPEX!$G$4:$G$1281,'6-10year'!$A82,CAPEX!$I$4:$I$1281,'6-10year'!D$2,CAPEX!$V$4:$V$1281,'6-10year'!B82)</f>
        <v>0</v>
      </c>
      <c r="E82" s="125">
        <f>SUMIFS(CAPEX!$AA$4:$AA$1281,CAPEX!$G$4:$G$1281,'6-10year'!$A82,CAPEX!$I$4:$I$1281,'6-10year'!E$2,CAPEX!$V$4:$V$1281,'6-10year'!B82)</f>
        <v>0</v>
      </c>
      <c r="F82" s="125">
        <f>SUMIFS(CAPEX!$AA$4:$AA$1281,CAPEX!$G$4:$G$1281,'6-10year'!$A82,CAPEX!$I$4:$I$1281,'6-10year'!F$2,CAPEX!$V$4:$V$1281,'6-10year'!B82)</f>
        <v>0</v>
      </c>
      <c r="G82" s="125">
        <f>SUMIFS(CAPEX!$AA$4:$AA$1281,CAPEX!$G$4:$G$1281,'6-10year'!$A82,CAPEX!$I$4:$I$1281,'6-10year'!G$2,CAPEX!$V$4:$V$1281,'6-10year'!B82)</f>
        <v>0</v>
      </c>
      <c r="H82" s="128">
        <f t="shared" si="3"/>
        <v>0</v>
      </c>
    </row>
    <row r="83" spans="1:8" x14ac:dyDescent="0.25">
      <c r="A83" s="84" t="s">
        <v>697</v>
      </c>
      <c r="B83" s="124">
        <v>10</v>
      </c>
      <c r="C83" s="125">
        <f>SUMIFS(CAPEX!$AA$4:$AA$1281,CAPEX!$G$4:$G$1281,'6-10year'!$A83,CAPEX!$I$4:$I$1281,'6-10year'!C$2,CAPEX!$V$4:$V$1281,'6-10year'!B83)</f>
        <v>0</v>
      </c>
      <c r="D83" s="125">
        <f>SUMIFS(CAPEX!$AA$4:$AA$1281,CAPEX!$G$4:$G$1281,'6-10year'!$A83,CAPEX!$I$4:$I$1281,'6-10year'!D$2,CAPEX!$V$4:$V$1281,'6-10year'!B83)</f>
        <v>0</v>
      </c>
      <c r="E83" s="125">
        <f>SUMIFS(CAPEX!$AA$4:$AA$1281,CAPEX!$G$4:$G$1281,'6-10year'!$A83,CAPEX!$I$4:$I$1281,'6-10year'!E$2,CAPEX!$V$4:$V$1281,'6-10year'!B83)</f>
        <v>0</v>
      </c>
      <c r="F83" s="125">
        <f>SUMIFS(CAPEX!$AA$4:$AA$1281,CAPEX!$G$4:$G$1281,'6-10year'!$A83,CAPEX!$I$4:$I$1281,'6-10year'!F$2,CAPEX!$V$4:$V$1281,'6-10year'!B83)</f>
        <v>0</v>
      </c>
      <c r="G83" s="125">
        <f>SUMIFS(CAPEX!$AA$4:$AA$1281,CAPEX!$G$4:$G$1281,'6-10year'!$A83,CAPEX!$I$4:$I$1281,'6-10year'!G$2,CAPEX!$V$4:$V$1281,'6-10year'!B83)</f>
        <v>0</v>
      </c>
      <c r="H83" s="128">
        <f t="shared" si="3"/>
        <v>0</v>
      </c>
    </row>
    <row r="84" spans="1:8" x14ac:dyDescent="0.25">
      <c r="A84" s="84" t="s">
        <v>228</v>
      </c>
      <c r="B84" s="124">
        <v>10</v>
      </c>
      <c r="C84" s="125">
        <f>SUMIFS(CAPEX!$AA$4:$AA$1281,CAPEX!$G$4:$G$1281,'6-10year'!$A84,CAPEX!$I$4:$I$1281,'6-10year'!C$2,CAPEX!$V$4:$V$1281,'6-10year'!B84)</f>
        <v>0</v>
      </c>
      <c r="D84" s="125">
        <f>SUMIFS(CAPEX!$AA$4:$AA$1281,CAPEX!$G$4:$G$1281,'6-10year'!$A84,CAPEX!$I$4:$I$1281,'6-10year'!D$2,CAPEX!$V$4:$V$1281,'6-10year'!B84)</f>
        <v>0</v>
      </c>
      <c r="E84" s="125">
        <f>SUMIFS(CAPEX!$AA$4:$AA$1281,CAPEX!$G$4:$G$1281,'6-10year'!$A84,CAPEX!$I$4:$I$1281,'6-10year'!E$2,CAPEX!$V$4:$V$1281,'6-10year'!B84)</f>
        <v>0</v>
      </c>
      <c r="F84" s="125">
        <f>SUMIFS(CAPEX!$AA$4:$AA$1281,CAPEX!$G$4:$G$1281,'6-10year'!$A84,CAPEX!$I$4:$I$1281,'6-10year'!F$2,CAPEX!$V$4:$V$1281,'6-10year'!B84)</f>
        <v>0</v>
      </c>
      <c r="G84" s="125">
        <f>SUMIFS(CAPEX!$AA$4:$AA$1281,CAPEX!$G$4:$G$1281,'6-10year'!$A84,CAPEX!$I$4:$I$1281,'6-10year'!G$2,CAPEX!$V$4:$V$1281,'6-10year'!B84)</f>
        <v>0</v>
      </c>
      <c r="H84" s="128">
        <f t="shared" si="3"/>
        <v>0</v>
      </c>
    </row>
    <row r="85" spans="1:8" x14ac:dyDescent="0.25">
      <c r="A85" s="84" t="s">
        <v>226</v>
      </c>
      <c r="B85" s="124">
        <v>10</v>
      </c>
      <c r="C85" s="125">
        <f>SUMIFS(CAPEX!$AA$4:$AA$1281,CAPEX!$G$4:$G$1281,'6-10year'!$A85,CAPEX!$I$4:$I$1281,'6-10year'!C$2,CAPEX!$V$4:$V$1281,'6-10year'!B85)</f>
        <v>0</v>
      </c>
      <c r="D85" s="125">
        <f>SUMIFS(CAPEX!$AA$4:$AA$1281,CAPEX!$G$4:$G$1281,'6-10year'!$A85,CAPEX!$I$4:$I$1281,'6-10year'!D$2,CAPEX!$V$4:$V$1281,'6-10year'!B85)</f>
        <v>0</v>
      </c>
      <c r="E85" s="125">
        <f>SUMIFS(CAPEX!$AA$4:$AA$1281,CAPEX!$G$4:$G$1281,'6-10year'!$A85,CAPEX!$I$4:$I$1281,'6-10year'!E$2,CAPEX!$V$4:$V$1281,'6-10year'!B85)</f>
        <v>0</v>
      </c>
      <c r="F85" s="125">
        <f>SUMIFS(CAPEX!$AA$4:$AA$1281,CAPEX!$G$4:$G$1281,'6-10year'!$A85,CAPEX!$I$4:$I$1281,'6-10year'!F$2,CAPEX!$V$4:$V$1281,'6-10year'!B85)</f>
        <v>0</v>
      </c>
      <c r="G85" s="125">
        <f>SUMIFS(CAPEX!$AA$4:$AA$1281,CAPEX!$G$4:$G$1281,'6-10year'!$A85,CAPEX!$I$4:$I$1281,'6-10year'!G$2,CAPEX!$V$4:$V$1281,'6-10year'!B85)</f>
        <v>0</v>
      </c>
      <c r="H85" s="128">
        <f t="shared" si="3"/>
        <v>0</v>
      </c>
    </row>
    <row r="86" spans="1:8" x14ac:dyDescent="0.25">
      <c r="A86" s="84" t="s">
        <v>256</v>
      </c>
      <c r="B86" s="124">
        <v>10</v>
      </c>
      <c r="C86" s="125">
        <f>SUMIFS(CAPEX!$AA$4:$AA$1281,CAPEX!$G$4:$G$1281,'6-10year'!$A86,CAPEX!$I$4:$I$1281,'6-10year'!C$2,CAPEX!$V$4:$V$1281,'6-10year'!B86)</f>
        <v>0</v>
      </c>
      <c r="D86" s="125">
        <f>SUMIFS(CAPEX!$AA$4:$AA$1281,CAPEX!$G$4:$G$1281,'6-10year'!$A86,CAPEX!$I$4:$I$1281,'6-10year'!D$2,CAPEX!$V$4:$V$1281,'6-10year'!B86)</f>
        <v>0</v>
      </c>
      <c r="E86" s="125">
        <f>SUMIFS(CAPEX!$AA$4:$AA$1281,CAPEX!$G$4:$G$1281,'6-10year'!$A86,CAPEX!$I$4:$I$1281,'6-10year'!E$2,CAPEX!$V$4:$V$1281,'6-10year'!B86)</f>
        <v>0</v>
      </c>
      <c r="F86" s="125">
        <f>SUMIFS(CAPEX!$AA$4:$AA$1281,CAPEX!$G$4:$G$1281,'6-10year'!$A86,CAPEX!$I$4:$I$1281,'6-10year'!F$2,CAPEX!$V$4:$V$1281,'6-10year'!B86)</f>
        <v>0</v>
      </c>
      <c r="G86" s="125">
        <f>SUMIFS(CAPEX!$AA$4:$AA$1281,CAPEX!$G$4:$G$1281,'6-10year'!$A86,CAPEX!$I$4:$I$1281,'6-10year'!G$2,CAPEX!$V$4:$V$1281,'6-10year'!B86)</f>
        <v>0</v>
      </c>
      <c r="H86" s="128">
        <f t="shared" si="3"/>
        <v>0</v>
      </c>
    </row>
    <row r="87" spans="1:8" x14ac:dyDescent="0.25">
      <c r="A87" s="84" t="s">
        <v>578</v>
      </c>
      <c r="B87" s="124">
        <v>10</v>
      </c>
      <c r="C87" s="125">
        <f>SUMIFS(CAPEX!$AA$4:$AA$1281,CAPEX!$G$4:$G$1281,'6-10year'!$A87,CAPEX!$I$4:$I$1281,'6-10year'!C$2,CAPEX!$V$4:$V$1281,'6-10year'!B87)</f>
        <v>0</v>
      </c>
      <c r="D87" s="125">
        <f>SUMIFS(CAPEX!$AA$4:$AA$1281,CAPEX!$G$4:$G$1281,'6-10year'!$A87,CAPEX!$I$4:$I$1281,'6-10year'!D$2,CAPEX!$V$4:$V$1281,'6-10year'!B87)</f>
        <v>0</v>
      </c>
      <c r="E87" s="125">
        <f>SUMIFS(CAPEX!$AA$4:$AA$1281,CAPEX!$G$4:$G$1281,'6-10year'!$A87,CAPEX!$I$4:$I$1281,'6-10year'!E$2,CAPEX!$V$4:$V$1281,'6-10year'!B87)</f>
        <v>0</v>
      </c>
      <c r="F87" s="125">
        <f>SUMIFS(CAPEX!$AA$4:$AA$1281,CAPEX!$G$4:$G$1281,'6-10year'!$A87,CAPEX!$I$4:$I$1281,'6-10year'!F$2,CAPEX!$V$4:$V$1281,'6-10year'!B87)</f>
        <v>0</v>
      </c>
      <c r="G87" s="125">
        <f>SUMIFS(CAPEX!$AA$4:$AA$1281,CAPEX!$G$4:$G$1281,'6-10year'!$A87,CAPEX!$I$4:$I$1281,'6-10year'!G$2,CAPEX!$V$4:$V$1281,'6-10year'!B87)</f>
        <v>0</v>
      </c>
      <c r="H87" s="128">
        <f t="shared" si="3"/>
        <v>0</v>
      </c>
    </row>
    <row r="88" spans="1:8" x14ac:dyDescent="0.25">
      <c r="A88" s="84" t="s">
        <v>403</v>
      </c>
      <c r="B88" s="124">
        <v>10</v>
      </c>
      <c r="C88" s="125">
        <f>SUMIFS(CAPEX!$AA$4:$AA$1281,CAPEX!$G$4:$G$1281,'6-10year'!$A88,CAPEX!$I$4:$I$1281,'6-10year'!C$2,CAPEX!$V$4:$V$1281,'6-10year'!B88)</f>
        <v>0</v>
      </c>
      <c r="D88" s="125">
        <f>SUMIFS(CAPEX!$AA$4:$AA$1281,CAPEX!$G$4:$G$1281,'6-10year'!$A88,CAPEX!$I$4:$I$1281,'6-10year'!D$2,CAPEX!$V$4:$V$1281,'6-10year'!B88)</f>
        <v>0</v>
      </c>
      <c r="E88" s="125">
        <f>SUMIFS(CAPEX!$AA$4:$AA$1281,CAPEX!$G$4:$G$1281,'6-10year'!$A88,CAPEX!$I$4:$I$1281,'6-10year'!E$2,CAPEX!$V$4:$V$1281,'6-10year'!B88)</f>
        <v>0</v>
      </c>
      <c r="F88" s="125">
        <f>SUMIFS(CAPEX!$AA$4:$AA$1281,CAPEX!$G$4:$G$1281,'6-10year'!$A88,CAPEX!$I$4:$I$1281,'6-10year'!F$2,CAPEX!$V$4:$V$1281,'6-10year'!B88)</f>
        <v>0</v>
      </c>
      <c r="G88" s="125">
        <f>SUMIFS(CAPEX!$AA$4:$AA$1281,CAPEX!$G$4:$G$1281,'6-10year'!$A88,CAPEX!$I$4:$I$1281,'6-10year'!G$2,CAPEX!$V$4:$V$1281,'6-10year'!B88)</f>
        <v>0</v>
      </c>
      <c r="H88" s="128">
        <f t="shared" si="3"/>
        <v>0</v>
      </c>
    </row>
    <row r="89" spans="1:8" x14ac:dyDescent="0.25">
      <c r="A89" s="84" t="s">
        <v>364</v>
      </c>
      <c r="B89" s="124">
        <v>10</v>
      </c>
      <c r="C89" s="125">
        <f>SUMIFS(CAPEX!$AA$4:$AA$1281,CAPEX!$G$4:$G$1281,'6-10year'!$A89,CAPEX!$I$4:$I$1281,'6-10year'!C$2,CAPEX!$V$4:$V$1281,'6-10year'!B89)</f>
        <v>0</v>
      </c>
      <c r="D89" s="125">
        <f>SUMIFS(CAPEX!$AA$4:$AA$1281,CAPEX!$G$4:$G$1281,'6-10year'!$A89,CAPEX!$I$4:$I$1281,'6-10year'!D$2,CAPEX!$V$4:$V$1281,'6-10year'!B89)</f>
        <v>0</v>
      </c>
      <c r="E89" s="125">
        <f>SUMIFS(CAPEX!$AA$4:$AA$1281,CAPEX!$G$4:$G$1281,'6-10year'!$A89,CAPEX!$I$4:$I$1281,'6-10year'!E$2,CAPEX!$V$4:$V$1281,'6-10year'!B89)</f>
        <v>0</v>
      </c>
      <c r="F89" s="125">
        <f>SUMIFS(CAPEX!$AA$4:$AA$1281,CAPEX!$G$4:$G$1281,'6-10year'!$A89,CAPEX!$I$4:$I$1281,'6-10year'!F$2,CAPEX!$V$4:$V$1281,'6-10year'!B89)</f>
        <v>0</v>
      </c>
      <c r="G89" s="125">
        <f>SUMIFS(CAPEX!$AA$4:$AA$1281,CAPEX!$G$4:$G$1281,'6-10year'!$A89,CAPEX!$I$4:$I$1281,'6-10year'!G$2,CAPEX!$V$4:$V$1281,'6-10year'!B89)</f>
        <v>0</v>
      </c>
      <c r="H89" s="128">
        <f t="shared" si="3"/>
        <v>0</v>
      </c>
    </row>
    <row r="90" spans="1:8" x14ac:dyDescent="0.25">
      <c r="A90" s="84" t="s">
        <v>239</v>
      </c>
      <c r="B90" s="124">
        <v>10</v>
      </c>
      <c r="C90" s="125">
        <f>SUMIFS(CAPEX!$AA$4:$AA$1281,CAPEX!$G$4:$G$1281,'6-10year'!$A90,CAPEX!$I$4:$I$1281,'6-10year'!C$2,CAPEX!$V$4:$V$1281,'6-10year'!B90)</f>
        <v>1640</v>
      </c>
      <c r="D90" s="125">
        <f>SUMIFS(CAPEX!$AA$4:$AA$1281,CAPEX!$G$4:$G$1281,'6-10year'!$A90,CAPEX!$I$4:$I$1281,'6-10year'!D$2,CAPEX!$V$4:$V$1281,'6-10year'!B90)</f>
        <v>82860</v>
      </c>
      <c r="E90" s="125">
        <f>SUMIFS(CAPEX!$AA$4:$AA$1281,CAPEX!$G$4:$G$1281,'6-10year'!$A90,CAPEX!$I$4:$I$1281,'6-10year'!E$2,CAPEX!$V$4:$V$1281,'6-10year'!B90)</f>
        <v>0</v>
      </c>
      <c r="F90" s="125">
        <f>SUMIFS(CAPEX!$AA$4:$AA$1281,CAPEX!$G$4:$G$1281,'6-10year'!$A90,CAPEX!$I$4:$I$1281,'6-10year'!F$2,CAPEX!$V$4:$V$1281,'6-10year'!B90)</f>
        <v>0</v>
      </c>
      <c r="G90" s="125">
        <f>SUMIFS(CAPEX!$AA$4:$AA$1281,CAPEX!$G$4:$G$1281,'6-10year'!$A90,CAPEX!$I$4:$I$1281,'6-10year'!G$2,CAPEX!$V$4:$V$1281,'6-10year'!B90)</f>
        <v>0</v>
      </c>
      <c r="H90" s="128">
        <f t="shared" si="3"/>
        <v>84500</v>
      </c>
    </row>
    <row r="91" spans="1:8" x14ac:dyDescent="0.25">
      <c r="A91" s="84" t="s">
        <v>243</v>
      </c>
      <c r="B91" s="124">
        <v>10</v>
      </c>
      <c r="C91" s="125">
        <f>SUMIFS(CAPEX!$AA$4:$AA$1281,CAPEX!$G$4:$G$1281,'6-10year'!$A91,CAPEX!$I$4:$I$1281,'6-10year'!C$2,CAPEX!$V$4:$V$1281,'6-10year'!B91)</f>
        <v>1810</v>
      </c>
      <c r="D91" s="125">
        <f>SUMIFS(CAPEX!$AA$4:$AA$1281,CAPEX!$G$4:$G$1281,'6-10year'!$A91,CAPEX!$I$4:$I$1281,'6-10year'!D$2,CAPEX!$V$4:$V$1281,'6-10year'!B91)</f>
        <v>91150</v>
      </c>
      <c r="E91" s="125">
        <f>SUMIFS(CAPEX!$AA$4:$AA$1281,CAPEX!$G$4:$G$1281,'6-10year'!$A91,CAPEX!$I$4:$I$1281,'6-10year'!E$2,CAPEX!$V$4:$V$1281,'6-10year'!B91)</f>
        <v>0</v>
      </c>
      <c r="F91" s="125">
        <f>SUMIFS(CAPEX!$AA$4:$AA$1281,CAPEX!$G$4:$G$1281,'6-10year'!$A91,CAPEX!$I$4:$I$1281,'6-10year'!F$2,CAPEX!$V$4:$V$1281,'6-10year'!B91)</f>
        <v>0</v>
      </c>
      <c r="G91" s="125">
        <f>SUMIFS(CAPEX!$AA$4:$AA$1281,CAPEX!$G$4:$G$1281,'6-10year'!$A91,CAPEX!$I$4:$I$1281,'6-10year'!G$2,CAPEX!$V$4:$V$1281,'6-10year'!B91)</f>
        <v>0</v>
      </c>
      <c r="H91" s="128">
        <f t="shared" si="3"/>
        <v>92960</v>
      </c>
    </row>
    <row r="92" spans="1:8" ht="15.75" thickBot="1" x14ac:dyDescent="0.3">
      <c r="A92" s="127" t="s">
        <v>246</v>
      </c>
      <c r="B92" s="124">
        <v>10</v>
      </c>
      <c r="C92" s="125">
        <f>SUMIFS(CAPEX!$AA$4:$AA$1281,CAPEX!$G$4:$G$1281,'6-10year'!$A92,CAPEX!$I$4:$I$1281,'6-10year'!C$2,CAPEX!$V$4:$V$1281,'6-10year'!B92)</f>
        <v>100</v>
      </c>
      <c r="D92" s="125">
        <f>SUMIFS(CAPEX!$AA$4:$AA$1281,CAPEX!$G$4:$G$1281,'6-10year'!$A92,CAPEX!$I$4:$I$1281,'6-10year'!D$2,CAPEX!$V$4:$V$1281,'6-10year'!B92)</f>
        <v>50130</v>
      </c>
      <c r="E92" s="125">
        <f>SUMIFS(CAPEX!$AA$4:$AA$1281,CAPEX!$G$4:$G$1281,'6-10year'!$A92,CAPEX!$I$4:$I$1281,'6-10year'!E$2,CAPEX!$V$4:$V$1281,'6-10year'!B92)</f>
        <v>0</v>
      </c>
      <c r="F92" s="125">
        <f>SUMIFS(CAPEX!$AA$4:$AA$1281,CAPEX!$G$4:$G$1281,'6-10year'!$A92,CAPEX!$I$4:$I$1281,'6-10year'!F$2,CAPEX!$V$4:$V$1281,'6-10year'!B92)</f>
        <v>0</v>
      </c>
      <c r="G92" s="125">
        <f>SUMIFS(CAPEX!$AA$4:$AA$1281,CAPEX!$G$4:$G$1281,'6-10year'!$A92,CAPEX!$I$4:$I$1281,'6-10year'!G$2,CAPEX!$V$4:$V$1281,'6-10year'!B92)</f>
        <v>0</v>
      </c>
      <c r="H92" s="128">
        <f t="shared" si="3"/>
        <v>50230</v>
      </c>
    </row>
    <row r="93" spans="1:8" ht="15.75" thickBot="1" x14ac:dyDescent="0.3">
      <c r="A93" s="130"/>
      <c r="B93" s="156"/>
      <c r="C93" s="131">
        <f>SUM(C3:C92)</f>
        <v>868330</v>
      </c>
      <c r="D93" s="131">
        <f t="shared" ref="D93:G93" si="4">SUM(D3:D92)</f>
        <v>1399020</v>
      </c>
      <c r="E93" s="131">
        <f t="shared" si="4"/>
        <v>75660</v>
      </c>
      <c r="F93" s="131">
        <f t="shared" si="4"/>
        <v>152010</v>
      </c>
      <c r="G93" s="131">
        <f t="shared" si="4"/>
        <v>5400</v>
      </c>
      <c r="H93" s="129">
        <f>SUM(C93:G93)</f>
        <v>2500420</v>
      </c>
    </row>
  </sheetData>
  <mergeCells count="1">
    <mergeCell ref="H1:H2"/>
  </mergeCells>
  <pageMargins left="0.7" right="0.7" top="0.75" bottom="0.75" header="0.3" footer="0.3"/>
  <pageSetup paperSize="9" scale="70" orientation="landscape"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A68C8-2588-4F2F-9C34-BB2E7E152D5C}">
  <sheetPr>
    <tabColor rgb="FF7030A0"/>
  </sheetPr>
  <dimension ref="A1:H273"/>
  <sheetViews>
    <sheetView topLeftCell="A241" zoomScale="70" zoomScaleNormal="70" workbookViewId="0">
      <pane xSplit="1" topLeftCell="B1" activePane="topRight" state="frozen"/>
      <selection pane="topRight" activeCell="A3" sqref="A3:H272"/>
    </sheetView>
  </sheetViews>
  <sheetFormatPr defaultColWidth="17.85546875" defaultRowHeight="15" x14ac:dyDescent="0.25"/>
  <cols>
    <col min="1" max="1" width="30.7109375" style="59" customWidth="1"/>
    <col min="2" max="2" width="7" style="59" customWidth="1"/>
    <col min="3" max="4" width="30.7109375" style="59" customWidth="1"/>
    <col min="5" max="5" width="30.7109375" style="55" customWidth="1"/>
    <col min="6" max="7" width="30.7109375" style="57" customWidth="1"/>
    <col min="8" max="8" width="18.85546875" style="57" bestFit="1" customWidth="1"/>
    <col min="9" max="12" width="14" style="57" bestFit="1" customWidth="1"/>
    <col min="13" max="13" width="18.85546875" style="57" bestFit="1" customWidth="1"/>
    <col min="14" max="14" width="14" style="57" bestFit="1" customWidth="1"/>
    <col min="15" max="17" width="12.28515625" style="57" bestFit="1" customWidth="1"/>
    <col min="18" max="18" width="14" style="57" bestFit="1" customWidth="1"/>
    <col min="19" max="21" width="12.28515625" style="57" bestFit="1" customWidth="1"/>
    <col min="22" max="23" width="14" style="57" bestFit="1" customWidth="1"/>
    <col min="24" max="27" width="12.28515625" style="57" bestFit="1" customWidth="1"/>
    <col min="28" max="29" width="14" style="57" bestFit="1" customWidth="1"/>
    <col min="30" max="30" width="12.28515625" style="57" bestFit="1" customWidth="1"/>
    <col min="31" max="31" width="14" style="57" bestFit="1" customWidth="1"/>
    <col min="32" max="32" width="12.28515625" style="57" bestFit="1" customWidth="1"/>
    <col min="33" max="33" width="14" style="57" bestFit="1" customWidth="1"/>
    <col min="34" max="40" width="12.28515625" style="57" bestFit="1" customWidth="1"/>
    <col min="41" max="41" width="14" style="57" bestFit="1" customWidth="1"/>
    <col min="42" max="50" width="12.28515625" style="57" bestFit="1" customWidth="1"/>
    <col min="51" max="51" width="14" style="57" bestFit="1" customWidth="1"/>
    <col min="52" max="16384" width="17.85546875" style="57"/>
  </cols>
  <sheetData>
    <row r="1" spans="1:8" x14ac:dyDescent="0.25">
      <c r="A1" s="152" t="s">
        <v>3</v>
      </c>
      <c r="B1" s="154"/>
      <c r="C1" s="151">
        <v>1</v>
      </c>
      <c r="D1" s="151"/>
      <c r="E1" s="151"/>
      <c r="F1" s="151"/>
      <c r="G1" s="151"/>
      <c r="H1" s="251" t="s">
        <v>137</v>
      </c>
    </row>
    <row r="2" spans="1:8" ht="15.75" thickBot="1" x14ac:dyDescent="0.3">
      <c r="A2" s="153"/>
      <c r="B2" s="155"/>
      <c r="C2" s="132" t="s">
        <v>140</v>
      </c>
      <c r="D2" s="132" t="s">
        <v>142</v>
      </c>
      <c r="E2" s="132" t="s">
        <v>138</v>
      </c>
      <c r="F2" s="132" t="s">
        <v>141</v>
      </c>
      <c r="G2" s="132" t="s">
        <v>440</v>
      </c>
      <c r="H2" s="252"/>
    </row>
    <row r="3" spans="1:8" x14ac:dyDescent="0.25">
      <c r="A3" s="124" t="s">
        <v>281</v>
      </c>
      <c r="B3" s="124">
        <v>11</v>
      </c>
      <c r="C3" s="125">
        <f>SUMIFS(CAPEX!$AA$4:$AA$1281,CAPEX!$G$4:$G$1281,'11-25years'!$A3,CAPEX!$I$4:$I$1281,'11-25years'!C$2,CAPEX!$V$4:$V$1281,'11-25years'!B3)</f>
        <v>0</v>
      </c>
      <c r="D3" s="125">
        <f>SUMIFS(CAPEX!$AA$4:$AA$1281,CAPEX!$G$4:$G$1281,'11-25years'!$A3,CAPEX!$I$4:$I$1281,'11-25years'!D$2,CAPEX!$V$4:$V$1281,'11-25years'!B3)</f>
        <v>0</v>
      </c>
      <c r="E3" s="125">
        <f>SUMIFS(CAPEX!$AA$4:$AA$1281,CAPEX!$G$4:$G$1281,'11-25years'!$A3,CAPEX!$I$4:$I$1281,'11-25years'!E$2,CAPEX!$V$4:$V$1281,'11-25years'!B3)</f>
        <v>0</v>
      </c>
      <c r="F3" s="125">
        <f>SUMIFS(CAPEX!$AA$4:$AA$1281,CAPEX!$G$4:$G$1281,'11-25years'!$A3,CAPEX!$I$4:$I$1281,'11-25years'!F$2,CAPEX!$V$4:$V$1281,'11-25years'!B3)</f>
        <v>0</v>
      </c>
      <c r="G3" s="125">
        <f>SUMIFS(CAPEX!$AA$4:$AA$1281,CAPEX!$G$4:$G$1281,'11-25years'!$A3,CAPEX!$I$4:$I$1281,'11-25years'!G$2,CAPEX!$V$4:$V$1281,'11-25years'!B3)</f>
        <v>0</v>
      </c>
      <c r="H3" s="128">
        <f t="shared" ref="H3:H20" si="0">SUM(C3:G3)</f>
        <v>0</v>
      </c>
    </row>
    <row r="4" spans="1:8" x14ac:dyDescent="0.25">
      <c r="A4" s="84" t="s">
        <v>488</v>
      </c>
      <c r="B4" s="124">
        <v>11</v>
      </c>
      <c r="C4" s="125">
        <f>SUMIFS(CAPEX!$AA$4:$AA$1281,CAPEX!$G$4:$G$1281,'11-25years'!$A4,CAPEX!$I$4:$I$1281,'11-25years'!C$2,CAPEX!$V$4:$V$1281,'11-25years'!B4)</f>
        <v>0</v>
      </c>
      <c r="D4" s="125">
        <f>SUMIFS(CAPEX!$AA$4:$AA$1281,CAPEX!$G$4:$G$1281,'11-25years'!$A4,CAPEX!$I$4:$I$1281,'11-25years'!D$2,CAPEX!$V$4:$V$1281,'11-25years'!B4)</f>
        <v>0</v>
      </c>
      <c r="E4" s="125">
        <f>SUMIFS(CAPEX!$AA$4:$AA$1281,CAPEX!$G$4:$G$1281,'11-25years'!$A4,CAPEX!$I$4:$I$1281,'11-25years'!E$2,CAPEX!$V$4:$V$1281,'11-25years'!B4)</f>
        <v>0</v>
      </c>
      <c r="F4" s="125">
        <f>SUMIFS(CAPEX!$AA$4:$AA$1281,CAPEX!$G$4:$G$1281,'11-25years'!$A4,CAPEX!$I$4:$I$1281,'11-25years'!F$2,CAPEX!$V$4:$V$1281,'11-25years'!B4)</f>
        <v>0</v>
      </c>
      <c r="G4" s="125">
        <f>SUMIFS(CAPEX!$AA$4:$AA$1281,CAPEX!$G$4:$G$1281,'11-25years'!$A4,CAPEX!$I$4:$I$1281,'11-25years'!G$2,CAPEX!$V$4:$V$1281,'11-25years'!B4)</f>
        <v>0</v>
      </c>
      <c r="H4" s="128">
        <f t="shared" si="0"/>
        <v>0</v>
      </c>
    </row>
    <row r="5" spans="1:8" x14ac:dyDescent="0.25">
      <c r="A5" s="84" t="s">
        <v>217</v>
      </c>
      <c r="B5" s="124">
        <v>11</v>
      </c>
      <c r="C5" s="125">
        <f>SUMIFS(CAPEX!$AA$4:$AA$1281,CAPEX!$G$4:$G$1281,'11-25years'!$A5,CAPEX!$I$4:$I$1281,'11-25years'!C$2,CAPEX!$V$4:$V$1281,'11-25years'!B5)</f>
        <v>356600</v>
      </c>
      <c r="D5" s="125">
        <f>SUMIFS(CAPEX!$AA$4:$AA$1281,CAPEX!$G$4:$G$1281,'11-25years'!$A5,CAPEX!$I$4:$I$1281,'11-25years'!D$2,CAPEX!$V$4:$V$1281,'11-25years'!B5)</f>
        <v>165620</v>
      </c>
      <c r="E5" s="125">
        <f>SUMIFS(CAPEX!$AA$4:$AA$1281,CAPEX!$G$4:$G$1281,'11-25years'!$A5,CAPEX!$I$4:$I$1281,'11-25years'!E$2,CAPEX!$V$4:$V$1281,'11-25years'!B5)</f>
        <v>45850</v>
      </c>
      <c r="F5" s="125">
        <f>SUMIFS(CAPEX!$AA$4:$AA$1281,CAPEX!$G$4:$G$1281,'11-25years'!$A5,CAPEX!$I$4:$I$1281,'11-25years'!F$2,CAPEX!$V$4:$V$1281,'11-25years'!B5)</f>
        <v>210980</v>
      </c>
      <c r="G5" s="125">
        <f>SUMIFS(CAPEX!$AA$4:$AA$1281,CAPEX!$G$4:$G$1281,'11-25years'!$A5,CAPEX!$I$4:$I$1281,'11-25years'!G$2,CAPEX!$V$4:$V$1281,'11-25years'!B5)</f>
        <v>1610</v>
      </c>
      <c r="H5" s="128">
        <f t="shared" si="0"/>
        <v>780660</v>
      </c>
    </row>
    <row r="6" spans="1:8" x14ac:dyDescent="0.25">
      <c r="A6" s="84" t="s">
        <v>469</v>
      </c>
      <c r="B6" s="124">
        <v>11</v>
      </c>
      <c r="C6" s="125">
        <f>SUMIFS(CAPEX!$AA$4:$AA$1281,CAPEX!$G$4:$G$1281,'11-25years'!$A6,CAPEX!$I$4:$I$1281,'11-25years'!C$2,CAPEX!$V$4:$V$1281,'11-25years'!B6)</f>
        <v>0</v>
      </c>
      <c r="D6" s="125">
        <f>SUMIFS(CAPEX!$AA$4:$AA$1281,CAPEX!$G$4:$G$1281,'11-25years'!$A6,CAPEX!$I$4:$I$1281,'11-25years'!D$2,CAPEX!$V$4:$V$1281,'11-25years'!B6)</f>
        <v>0</v>
      </c>
      <c r="E6" s="125">
        <f>SUMIFS(CAPEX!$AA$4:$AA$1281,CAPEX!$G$4:$G$1281,'11-25years'!$A6,CAPEX!$I$4:$I$1281,'11-25years'!E$2,CAPEX!$V$4:$V$1281,'11-25years'!B6)</f>
        <v>0</v>
      </c>
      <c r="F6" s="125">
        <f>SUMIFS(CAPEX!$AA$4:$AA$1281,CAPEX!$G$4:$G$1281,'11-25years'!$A6,CAPEX!$I$4:$I$1281,'11-25years'!F$2,CAPEX!$V$4:$V$1281,'11-25years'!B6)</f>
        <v>0</v>
      </c>
      <c r="G6" s="125">
        <f>SUMIFS(CAPEX!$AA$4:$AA$1281,CAPEX!$G$4:$G$1281,'11-25years'!$A6,CAPEX!$I$4:$I$1281,'11-25years'!G$2,CAPEX!$V$4:$V$1281,'11-25years'!B6)</f>
        <v>0</v>
      </c>
      <c r="H6" s="128">
        <f t="shared" si="0"/>
        <v>0</v>
      </c>
    </row>
    <row r="7" spans="1:8" x14ac:dyDescent="0.25">
      <c r="A7" s="84" t="s">
        <v>265</v>
      </c>
      <c r="B7" s="124">
        <v>11</v>
      </c>
      <c r="C7" s="125">
        <f>SUMIFS(CAPEX!$AA$4:$AA$1281,CAPEX!$G$4:$G$1281,'11-25years'!$A7,CAPEX!$I$4:$I$1281,'11-25years'!C$2,CAPEX!$V$4:$V$1281,'11-25years'!B7)</f>
        <v>0</v>
      </c>
      <c r="D7" s="125">
        <f>SUMIFS(CAPEX!$AA$4:$AA$1281,CAPEX!$G$4:$G$1281,'11-25years'!$A7,CAPEX!$I$4:$I$1281,'11-25years'!D$2,CAPEX!$V$4:$V$1281,'11-25years'!B7)</f>
        <v>0</v>
      </c>
      <c r="E7" s="125">
        <f>SUMIFS(CAPEX!$AA$4:$AA$1281,CAPEX!$G$4:$G$1281,'11-25years'!$A7,CAPEX!$I$4:$I$1281,'11-25years'!E$2,CAPEX!$V$4:$V$1281,'11-25years'!B7)</f>
        <v>0</v>
      </c>
      <c r="F7" s="125">
        <f>SUMIFS(CAPEX!$AA$4:$AA$1281,CAPEX!$G$4:$G$1281,'11-25years'!$A7,CAPEX!$I$4:$I$1281,'11-25years'!F$2,CAPEX!$V$4:$V$1281,'11-25years'!B7)</f>
        <v>0</v>
      </c>
      <c r="G7" s="125">
        <f>SUMIFS(CAPEX!$AA$4:$AA$1281,CAPEX!$G$4:$G$1281,'11-25years'!$A7,CAPEX!$I$4:$I$1281,'11-25years'!G$2,CAPEX!$V$4:$V$1281,'11-25years'!B7)</f>
        <v>0</v>
      </c>
      <c r="H7" s="128">
        <f t="shared" si="0"/>
        <v>0</v>
      </c>
    </row>
    <row r="8" spans="1:8" x14ac:dyDescent="0.25">
      <c r="A8" s="84" t="s">
        <v>211</v>
      </c>
      <c r="B8" s="124">
        <v>11</v>
      </c>
      <c r="C8" s="125">
        <f>SUMIFS(CAPEX!$AA$4:$AA$1281,CAPEX!$G$4:$G$1281,'11-25years'!$A8,CAPEX!$I$4:$I$1281,'11-25years'!C$2,CAPEX!$V$4:$V$1281,'11-25years'!B8)</f>
        <v>0</v>
      </c>
      <c r="D8" s="125">
        <f>SUMIFS(CAPEX!$AA$4:$AA$1281,CAPEX!$G$4:$G$1281,'11-25years'!$A8,CAPEX!$I$4:$I$1281,'11-25years'!D$2,CAPEX!$V$4:$V$1281,'11-25years'!B8)</f>
        <v>0</v>
      </c>
      <c r="E8" s="125">
        <f>SUMIFS(CAPEX!$AA$4:$AA$1281,CAPEX!$G$4:$G$1281,'11-25years'!$A8,CAPEX!$I$4:$I$1281,'11-25years'!E$2,CAPEX!$V$4:$V$1281,'11-25years'!B8)</f>
        <v>0</v>
      </c>
      <c r="F8" s="125">
        <f>SUMIFS(CAPEX!$AA$4:$AA$1281,CAPEX!$G$4:$G$1281,'11-25years'!$A8,CAPEX!$I$4:$I$1281,'11-25years'!F$2,CAPEX!$V$4:$V$1281,'11-25years'!B8)</f>
        <v>0</v>
      </c>
      <c r="G8" s="125">
        <f>SUMIFS(CAPEX!$AA$4:$AA$1281,CAPEX!$G$4:$G$1281,'11-25years'!$A8,CAPEX!$I$4:$I$1281,'11-25years'!G$2,CAPEX!$V$4:$V$1281,'11-25years'!B8)</f>
        <v>0</v>
      </c>
      <c r="H8" s="128">
        <f t="shared" si="0"/>
        <v>0</v>
      </c>
    </row>
    <row r="9" spans="1:8" x14ac:dyDescent="0.25">
      <c r="A9" s="84" t="s">
        <v>195</v>
      </c>
      <c r="B9" s="124">
        <v>11</v>
      </c>
      <c r="C9" s="125">
        <f>SUMIFS(CAPEX!$AA$4:$AA$1281,CAPEX!$G$4:$G$1281,'11-25years'!$A9,CAPEX!$I$4:$I$1281,'11-25years'!C$2,CAPEX!$V$4:$V$1281,'11-25years'!B9)</f>
        <v>123320</v>
      </c>
      <c r="D9" s="125">
        <f>SUMIFS(CAPEX!$AA$4:$AA$1281,CAPEX!$G$4:$G$1281,'11-25years'!$A9,CAPEX!$I$4:$I$1281,'11-25years'!D$2,CAPEX!$V$4:$V$1281,'11-25years'!B9)</f>
        <v>4710</v>
      </c>
      <c r="E9" s="125">
        <f>SUMIFS(CAPEX!$AA$4:$AA$1281,CAPEX!$G$4:$G$1281,'11-25years'!$A9,CAPEX!$I$4:$I$1281,'11-25years'!E$2,CAPEX!$V$4:$V$1281,'11-25years'!B9)</f>
        <v>0</v>
      </c>
      <c r="F9" s="125">
        <f>SUMIFS(CAPEX!$AA$4:$AA$1281,CAPEX!$G$4:$G$1281,'11-25years'!$A9,CAPEX!$I$4:$I$1281,'11-25years'!F$2,CAPEX!$V$4:$V$1281,'11-25years'!B9)</f>
        <v>0</v>
      </c>
      <c r="G9" s="125">
        <f>SUMIFS(CAPEX!$AA$4:$AA$1281,CAPEX!$G$4:$G$1281,'11-25years'!$A9,CAPEX!$I$4:$I$1281,'11-25years'!G$2,CAPEX!$V$4:$V$1281,'11-25years'!B9)</f>
        <v>0</v>
      </c>
      <c r="H9" s="128">
        <f t="shared" si="0"/>
        <v>128030</v>
      </c>
    </row>
    <row r="10" spans="1:8" x14ac:dyDescent="0.25">
      <c r="A10" s="84" t="s">
        <v>313</v>
      </c>
      <c r="B10" s="124">
        <v>11</v>
      </c>
      <c r="C10" s="125">
        <f>SUMIFS(CAPEX!$AA$4:$AA$1281,CAPEX!$G$4:$G$1281,'11-25years'!$A10,CAPEX!$I$4:$I$1281,'11-25years'!C$2,CAPEX!$V$4:$V$1281,'11-25years'!B10)</f>
        <v>0</v>
      </c>
      <c r="D10" s="125">
        <f>SUMIFS(CAPEX!$AA$4:$AA$1281,CAPEX!$G$4:$G$1281,'11-25years'!$A10,CAPEX!$I$4:$I$1281,'11-25years'!D$2,CAPEX!$V$4:$V$1281,'11-25years'!B10)</f>
        <v>0</v>
      </c>
      <c r="E10" s="125">
        <f>SUMIFS(CAPEX!$AA$4:$AA$1281,CAPEX!$G$4:$G$1281,'11-25years'!$A10,CAPEX!$I$4:$I$1281,'11-25years'!E$2,CAPEX!$V$4:$V$1281,'11-25years'!B10)</f>
        <v>0</v>
      </c>
      <c r="F10" s="125">
        <f>SUMIFS(CAPEX!$AA$4:$AA$1281,CAPEX!$G$4:$G$1281,'11-25years'!$A10,CAPEX!$I$4:$I$1281,'11-25years'!F$2,CAPEX!$V$4:$V$1281,'11-25years'!B10)</f>
        <v>0</v>
      </c>
      <c r="G10" s="125">
        <f>SUMIFS(CAPEX!$AA$4:$AA$1281,CAPEX!$G$4:$G$1281,'11-25years'!$A10,CAPEX!$I$4:$I$1281,'11-25years'!G$2,CAPEX!$V$4:$V$1281,'11-25years'!B10)</f>
        <v>0</v>
      </c>
      <c r="H10" s="128">
        <f t="shared" si="0"/>
        <v>0</v>
      </c>
    </row>
    <row r="11" spans="1:8" x14ac:dyDescent="0.25">
      <c r="A11" s="84" t="s">
        <v>697</v>
      </c>
      <c r="B11" s="124">
        <v>11</v>
      </c>
      <c r="C11" s="125">
        <f>SUMIFS(CAPEX!$AA$4:$AA$1281,CAPEX!$G$4:$G$1281,'11-25years'!$A11,CAPEX!$I$4:$I$1281,'11-25years'!C$2,CAPEX!$V$4:$V$1281,'11-25years'!B11)</f>
        <v>0</v>
      </c>
      <c r="D11" s="125">
        <f>SUMIFS(CAPEX!$AA$4:$AA$1281,CAPEX!$G$4:$G$1281,'11-25years'!$A11,CAPEX!$I$4:$I$1281,'11-25years'!D$2,CAPEX!$V$4:$V$1281,'11-25years'!B11)</f>
        <v>0</v>
      </c>
      <c r="E11" s="125">
        <f>SUMIFS(CAPEX!$AA$4:$AA$1281,CAPEX!$G$4:$G$1281,'11-25years'!$A11,CAPEX!$I$4:$I$1281,'11-25years'!E$2,CAPEX!$V$4:$V$1281,'11-25years'!B11)</f>
        <v>0</v>
      </c>
      <c r="F11" s="125">
        <f>SUMIFS(CAPEX!$AA$4:$AA$1281,CAPEX!$G$4:$G$1281,'11-25years'!$A11,CAPEX!$I$4:$I$1281,'11-25years'!F$2,CAPEX!$V$4:$V$1281,'11-25years'!B11)</f>
        <v>0</v>
      </c>
      <c r="G11" s="125">
        <f>SUMIFS(CAPEX!$AA$4:$AA$1281,CAPEX!$G$4:$G$1281,'11-25years'!$A11,CAPEX!$I$4:$I$1281,'11-25years'!G$2,CAPEX!$V$4:$V$1281,'11-25years'!B11)</f>
        <v>0</v>
      </c>
      <c r="H11" s="128">
        <f t="shared" si="0"/>
        <v>0</v>
      </c>
    </row>
    <row r="12" spans="1:8" x14ac:dyDescent="0.25">
      <c r="A12" s="84" t="s">
        <v>228</v>
      </c>
      <c r="B12" s="124">
        <v>11</v>
      </c>
      <c r="C12" s="125">
        <f>SUMIFS(CAPEX!$AA$4:$AA$1281,CAPEX!$G$4:$G$1281,'11-25years'!$A12,CAPEX!$I$4:$I$1281,'11-25years'!C$2,CAPEX!$V$4:$V$1281,'11-25years'!B12)</f>
        <v>0</v>
      </c>
      <c r="D12" s="125">
        <f>SUMIFS(CAPEX!$AA$4:$AA$1281,CAPEX!$G$4:$G$1281,'11-25years'!$A12,CAPEX!$I$4:$I$1281,'11-25years'!D$2,CAPEX!$V$4:$V$1281,'11-25years'!B12)</f>
        <v>0</v>
      </c>
      <c r="E12" s="125">
        <f>SUMIFS(CAPEX!$AA$4:$AA$1281,CAPEX!$G$4:$G$1281,'11-25years'!$A12,CAPEX!$I$4:$I$1281,'11-25years'!E$2,CAPEX!$V$4:$V$1281,'11-25years'!B12)</f>
        <v>0</v>
      </c>
      <c r="F12" s="125">
        <f>SUMIFS(CAPEX!$AA$4:$AA$1281,CAPEX!$G$4:$G$1281,'11-25years'!$A12,CAPEX!$I$4:$I$1281,'11-25years'!F$2,CAPEX!$V$4:$V$1281,'11-25years'!B12)</f>
        <v>0</v>
      </c>
      <c r="G12" s="125">
        <f>SUMIFS(CAPEX!$AA$4:$AA$1281,CAPEX!$G$4:$G$1281,'11-25years'!$A12,CAPEX!$I$4:$I$1281,'11-25years'!G$2,CAPEX!$V$4:$V$1281,'11-25years'!B12)</f>
        <v>0</v>
      </c>
      <c r="H12" s="128">
        <f t="shared" si="0"/>
        <v>0</v>
      </c>
    </row>
    <row r="13" spans="1:8" x14ac:dyDescent="0.25">
      <c r="A13" s="84" t="s">
        <v>226</v>
      </c>
      <c r="B13" s="124">
        <v>11</v>
      </c>
      <c r="C13" s="125">
        <f>SUMIFS(CAPEX!$AA$4:$AA$1281,CAPEX!$G$4:$G$1281,'11-25years'!$A13,CAPEX!$I$4:$I$1281,'11-25years'!C$2,CAPEX!$V$4:$V$1281,'11-25years'!B13)</f>
        <v>0</v>
      </c>
      <c r="D13" s="125">
        <f>SUMIFS(CAPEX!$AA$4:$AA$1281,CAPEX!$G$4:$G$1281,'11-25years'!$A13,CAPEX!$I$4:$I$1281,'11-25years'!D$2,CAPEX!$V$4:$V$1281,'11-25years'!B13)</f>
        <v>1341400</v>
      </c>
      <c r="E13" s="125">
        <f>SUMIFS(CAPEX!$AA$4:$AA$1281,CAPEX!$G$4:$G$1281,'11-25years'!$A13,CAPEX!$I$4:$I$1281,'11-25years'!E$2,CAPEX!$V$4:$V$1281,'11-25years'!B13)</f>
        <v>13190</v>
      </c>
      <c r="F13" s="125">
        <f>SUMIFS(CAPEX!$AA$4:$AA$1281,CAPEX!$G$4:$G$1281,'11-25years'!$A13,CAPEX!$I$4:$I$1281,'11-25years'!F$2,CAPEX!$V$4:$V$1281,'11-25years'!B13)</f>
        <v>89650</v>
      </c>
      <c r="G13" s="125">
        <f>SUMIFS(CAPEX!$AA$4:$AA$1281,CAPEX!$G$4:$G$1281,'11-25years'!$A13,CAPEX!$I$4:$I$1281,'11-25years'!G$2,CAPEX!$V$4:$V$1281,'11-25years'!B13)</f>
        <v>0</v>
      </c>
      <c r="H13" s="128">
        <f t="shared" si="0"/>
        <v>1444240</v>
      </c>
    </row>
    <row r="14" spans="1:8" x14ac:dyDescent="0.25">
      <c r="A14" s="84" t="s">
        <v>256</v>
      </c>
      <c r="B14" s="124">
        <v>11</v>
      </c>
      <c r="C14" s="125">
        <f>SUMIFS(CAPEX!$AA$4:$AA$1281,CAPEX!$G$4:$G$1281,'11-25years'!$A14,CAPEX!$I$4:$I$1281,'11-25years'!C$2,CAPEX!$V$4:$V$1281,'11-25years'!B14)</f>
        <v>0</v>
      </c>
      <c r="D14" s="125">
        <f>SUMIFS(CAPEX!$AA$4:$AA$1281,CAPEX!$G$4:$G$1281,'11-25years'!$A14,CAPEX!$I$4:$I$1281,'11-25years'!D$2,CAPEX!$V$4:$V$1281,'11-25years'!B14)</f>
        <v>0</v>
      </c>
      <c r="E14" s="125">
        <f>SUMIFS(CAPEX!$AA$4:$AA$1281,CAPEX!$G$4:$G$1281,'11-25years'!$A14,CAPEX!$I$4:$I$1281,'11-25years'!E$2,CAPEX!$V$4:$V$1281,'11-25years'!B14)</f>
        <v>0</v>
      </c>
      <c r="F14" s="125">
        <f>SUMIFS(CAPEX!$AA$4:$AA$1281,CAPEX!$G$4:$G$1281,'11-25years'!$A14,CAPEX!$I$4:$I$1281,'11-25years'!F$2,CAPEX!$V$4:$V$1281,'11-25years'!B14)</f>
        <v>0</v>
      </c>
      <c r="G14" s="125">
        <f>SUMIFS(CAPEX!$AA$4:$AA$1281,CAPEX!$G$4:$G$1281,'11-25years'!$A14,CAPEX!$I$4:$I$1281,'11-25years'!G$2,CAPEX!$V$4:$V$1281,'11-25years'!B14)</f>
        <v>0</v>
      </c>
      <c r="H14" s="128">
        <f t="shared" si="0"/>
        <v>0</v>
      </c>
    </row>
    <row r="15" spans="1:8" x14ac:dyDescent="0.25">
      <c r="A15" s="84" t="s">
        <v>578</v>
      </c>
      <c r="B15" s="124">
        <v>11</v>
      </c>
      <c r="C15" s="125">
        <f>SUMIFS(CAPEX!$AA$4:$AA$1281,CAPEX!$G$4:$G$1281,'11-25years'!$A15,CAPEX!$I$4:$I$1281,'11-25years'!C$2,CAPEX!$V$4:$V$1281,'11-25years'!B15)</f>
        <v>0</v>
      </c>
      <c r="D15" s="125">
        <f>SUMIFS(CAPEX!$AA$4:$AA$1281,CAPEX!$G$4:$G$1281,'11-25years'!$A15,CAPEX!$I$4:$I$1281,'11-25years'!D$2,CAPEX!$V$4:$V$1281,'11-25years'!B15)</f>
        <v>0</v>
      </c>
      <c r="E15" s="125">
        <f>SUMIFS(CAPEX!$AA$4:$AA$1281,CAPEX!$G$4:$G$1281,'11-25years'!$A15,CAPEX!$I$4:$I$1281,'11-25years'!E$2,CAPEX!$V$4:$V$1281,'11-25years'!B15)</f>
        <v>0</v>
      </c>
      <c r="F15" s="125">
        <f>SUMIFS(CAPEX!$AA$4:$AA$1281,CAPEX!$G$4:$G$1281,'11-25years'!$A15,CAPEX!$I$4:$I$1281,'11-25years'!F$2,CAPEX!$V$4:$V$1281,'11-25years'!B15)</f>
        <v>0</v>
      </c>
      <c r="G15" s="125">
        <f>SUMIFS(CAPEX!$AA$4:$AA$1281,CAPEX!$G$4:$G$1281,'11-25years'!$A15,CAPEX!$I$4:$I$1281,'11-25years'!G$2,CAPEX!$V$4:$V$1281,'11-25years'!B15)</f>
        <v>0</v>
      </c>
      <c r="H15" s="128">
        <f t="shared" si="0"/>
        <v>0</v>
      </c>
    </row>
    <row r="16" spans="1:8" x14ac:dyDescent="0.25">
      <c r="A16" s="84" t="s">
        <v>403</v>
      </c>
      <c r="B16" s="124">
        <v>11</v>
      </c>
      <c r="C16" s="125">
        <f>SUMIFS(CAPEX!$AA$4:$AA$1281,CAPEX!$G$4:$G$1281,'11-25years'!$A16,CAPEX!$I$4:$I$1281,'11-25years'!C$2,CAPEX!$V$4:$V$1281,'11-25years'!B16)</f>
        <v>88240</v>
      </c>
      <c r="D16" s="125">
        <f>SUMIFS(CAPEX!$AA$4:$AA$1281,CAPEX!$G$4:$G$1281,'11-25years'!$A16,CAPEX!$I$4:$I$1281,'11-25years'!D$2,CAPEX!$V$4:$V$1281,'11-25years'!B16)</f>
        <v>0</v>
      </c>
      <c r="E16" s="125">
        <f>SUMIFS(CAPEX!$AA$4:$AA$1281,CAPEX!$G$4:$G$1281,'11-25years'!$A16,CAPEX!$I$4:$I$1281,'11-25years'!E$2,CAPEX!$V$4:$V$1281,'11-25years'!B16)</f>
        <v>0</v>
      </c>
      <c r="F16" s="125">
        <f>SUMIFS(CAPEX!$AA$4:$AA$1281,CAPEX!$G$4:$G$1281,'11-25years'!$A16,CAPEX!$I$4:$I$1281,'11-25years'!F$2,CAPEX!$V$4:$V$1281,'11-25years'!B16)</f>
        <v>0</v>
      </c>
      <c r="G16" s="125">
        <f>SUMIFS(CAPEX!$AA$4:$AA$1281,CAPEX!$G$4:$G$1281,'11-25years'!$A16,CAPEX!$I$4:$I$1281,'11-25years'!G$2,CAPEX!$V$4:$V$1281,'11-25years'!B16)</f>
        <v>0</v>
      </c>
      <c r="H16" s="128">
        <f t="shared" si="0"/>
        <v>88240</v>
      </c>
    </row>
    <row r="17" spans="1:8" x14ac:dyDescent="0.25">
      <c r="A17" s="84" t="s">
        <v>364</v>
      </c>
      <c r="B17" s="124">
        <v>11</v>
      </c>
      <c r="C17" s="125">
        <f>SUMIFS(CAPEX!$AA$4:$AA$1281,CAPEX!$G$4:$G$1281,'11-25years'!$A17,CAPEX!$I$4:$I$1281,'11-25years'!C$2,CAPEX!$V$4:$V$1281,'11-25years'!B17)</f>
        <v>0</v>
      </c>
      <c r="D17" s="125">
        <f>SUMIFS(CAPEX!$AA$4:$AA$1281,CAPEX!$G$4:$G$1281,'11-25years'!$A17,CAPEX!$I$4:$I$1281,'11-25years'!D$2,CAPEX!$V$4:$V$1281,'11-25years'!B17)</f>
        <v>0</v>
      </c>
      <c r="E17" s="125">
        <f>SUMIFS(CAPEX!$AA$4:$AA$1281,CAPEX!$G$4:$G$1281,'11-25years'!$A17,CAPEX!$I$4:$I$1281,'11-25years'!E$2,CAPEX!$V$4:$V$1281,'11-25years'!B17)</f>
        <v>0</v>
      </c>
      <c r="F17" s="125">
        <f>SUMIFS(CAPEX!$AA$4:$AA$1281,CAPEX!$G$4:$G$1281,'11-25years'!$A17,CAPEX!$I$4:$I$1281,'11-25years'!F$2,CAPEX!$V$4:$V$1281,'11-25years'!B17)</f>
        <v>0</v>
      </c>
      <c r="G17" s="125">
        <f>SUMIFS(CAPEX!$AA$4:$AA$1281,CAPEX!$G$4:$G$1281,'11-25years'!$A17,CAPEX!$I$4:$I$1281,'11-25years'!G$2,CAPEX!$V$4:$V$1281,'11-25years'!B17)</f>
        <v>0</v>
      </c>
      <c r="H17" s="128">
        <f t="shared" si="0"/>
        <v>0</v>
      </c>
    </row>
    <row r="18" spans="1:8" x14ac:dyDescent="0.25">
      <c r="A18" s="84" t="s">
        <v>239</v>
      </c>
      <c r="B18" s="124">
        <v>11</v>
      </c>
      <c r="C18" s="125">
        <f>SUMIFS(CAPEX!$AA$4:$AA$1281,CAPEX!$G$4:$G$1281,'11-25years'!$A18,CAPEX!$I$4:$I$1281,'11-25years'!C$2,CAPEX!$V$4:$V$1281,'11-25years'!B18)</f>
        <v>0</v>
      </c>
      <c r="D18" s="125">
        <f>SUMIFS(CAPEX!$AA$4:$AA$1281,CAPEX!$G$4:$G$1281,'11-25years'!$A18,CAPEX!$I$4:$I$1281,'11-25years'!D$2,CAPEX!$V$4:$V$1281,'11-25years'!B18)</f>
        <v>0</v>
      </c>
      <c r="E18" s="125">
        <f>SUMIFS(CAPEX!$AA$4:$AA$1281,CAPEX!$G$4:$G$1281,'11-25years'!$A18,CAPEX!$I$4:$I$1281,'11-25years'!E$2,CAPEX!$V$4:$V$1281,'11-25years'!B18)</f>
        <v>0</v>
      </c>
      <c r="F18" s="125">
        <f>SUMIFS(CAPEX!$AA$4:$AA$1281,CAPEX!$G$4:$G$1281,'11-25years'!$A18,CAPEX!$I$4:$I$1281,'11-25years'!F$2,CAPEX!$V$4:$V$1281,'11-25years'!B18)</f>
        <v>0</v>
      </c>
      <c r="G18" s="125">
        <f>SUMIFS(CAPEX!$AA$4:$AA$1281,CAPEX!$G$4:$G$1281,'11-25years'!$A18,CAPEX!$I$4:$I$1281,'11-25years'!G$2,CAPEX!$V$4:$V$1281,'11-25years'!B18)</f>
        <v>0</v>
      </c>
      <c r="H18" s="128">
        <f t="shared" si="0"/>
        <v>0</v>
      </c>
    </row>
    <row r="19" spans="1:8" x14ac:dyDescent="0.25">
      <c r="A19" s="84" t="s">
        <v>243</v>
      </c>
      <c r="B19" s="124">
        <v>11</v>
      </c>
      <c r="C19" s="125">
        <f>SUMIFS(CAPEX!$AA$4:$AA$1281,CAPEX!$G$4:$G$1281,'11-25years'!$A19,CAPEX!$I$4:$I$1281,'11-25years'!C$2,CAPEX!$V$4:$V$1281,'11-25years'!B19)</f>
        <v>0</v>
      </c>
      <c r="D19" s="125">
        <f>SUMIFS(CAPEX!$AA$4:$AA$1281,CAPEX!$G$4:$G$1281,'11-25years'!$A19,CAPEX!$I$4:$I$1281,'11-25years'!D$2,CAPEX!$V$4:$V$1281,'11-25years'!B19)</f>
        <v>0</v>
      </c>
      <c r="E19" s="125">
        <f>SUMIFS(CAPEX!$AA$4:$AA$1281,CAPEX!$G$4:$G$1281,'11-25years'!$A19,CAPEX!$I$4:$I$1281,'11-25years'!E$2,CAPEX!$V$4:$V$1281,'11-25years'!B19)</f>
        <v>0</v>
      </c>
      <c r="F19" s="125">
        <f>SUMIFS(CAPEX!$AA$4:$AA$1281,CAPEX!$G$4:$G$1281,'11-25years'!$A19,CAPEX!$I$4:$I$1281,'11-25years'!F$2,CAPEX!$V$4:$V$1281,'11-25years'!B19)</f>
        <v>0</v>
      </c>
      <c r="G19" s="125">
        <f>SUMIFS(CAPEX!$AA$4:$AA$1281,CAPEX!$G$4:$G$1281,'11-25years'!$A19,CAPEX!$I$4:$I$1281,'11-25years'!G$2,CAPEX!$V$4:$V$1281,'11-25years'!B19)</f>
        <v>0</v>
      </c>
      <c r="H19" s="128">
        <f t="shared" si="0"/>
        <v>0</v>
      </c>
    </row>
    <row r="20" spans="1:8" x14ac:dyDescent="0.25">
      <c r="A20" s="127" t="s">
        <v>246</v>
      </c>
      <c r="B20" s="124">
        <v>11</v>
      </c>
      <c r="C20" s="125">
        <f>SUMIFS(CAPEX!$AA$4:$AA$1281,CAPEX!$G$4:$G$1281,'11-25years'!$A20,CAPEX!$I$4:$I$1281,'11-25years'!C$2,CAPEX!$V$4:$V$1281,'11-25years'!B20)</f>
        <v>0</v>
      </c>
      <c r="D20" s="125">
        <f>SUMIFS(CAPEX!$AA$4:$AA$1281,CAPEX!$G$4:$G$1281,'11-25years'!$A20,CAPEX!$I$4:$I$1281,'11-25years'!D$2,CAPEX!$V$4:$V$1281,'11-25years'!B20)</f>
        <v>0</v>
      </c>
      <c r="E20" s="125">
        <f>SUMIFS(CAPEX!$AA$4:$AA$1281,CAPEX!$G$4:$G$1281,'11-25years'!$A20,CAPEX!$I$4:$I$1281,'11-25years'!E$2,CAPEX!$V$4:$V$1281,'11-25years'!B20)</f>
        <v>0</v>
      </c>
      <c r="F20" s="125">
        <f>SUMIFS(CAPEX!$AA$4:$AA$1281,CAPEX!$G$4:$G$1281,'11-25years'!$A20,CAPEX!$I$4:$I$1281,'11-25years'!F$2,CAPEX!$V$4:$V$1281,'11-25years'!B20)</f>
        <v>0</v>
      </c>
      <c r="G20" s="125">
        <f>SUMIFS(CAPEX!$AA$4:$AA$1281,CAPEX!$G$4:$G$1281,'11-25years'!$A20,CAPEX!$I$4:$I$1281,'11-25years'!G$2,CAPEX!$V$4:$V$1281,'11-25years'!B20)</f>
        <v>0</v>
      </c>
      <c r="H20" s="128">
        <f t="shared" si="0"/>
        <v>0</v>
      </c>
    </row>
    <row r="21" spans="1:8" x14ac:dyDescent="0.25">
      <c r="A21" s="124" t="s">
        <v>281</v>
      </c>
      <c r="B21" s="124">
        <v>12</v>
      </c>
      <c r="C21" s="125">
        <f>SUMIFS(CAPEX!$AA$4:$AA$1281,CAPEX!$G$4:$G$1281,'11-25years'!$A21,CAPEX!$I$4:$I$1281,'11-25years'!C$2,CAPEX!$V$4:$V$1281,'11-25years'!B21)</f>
        <v>0</v>
      </c>
      <c r="D21" s="125">
        <f>SUMIFS(CAPEX!$AA$4:$AA$1281,CAPEX!$G$4:$G$1281,'11-25years'!$A21,CAPEX!$I$4:$I$1281,'11-25years'!D$2,CAPEX!$V$4:$V$1281,'11-25years'!B21)</f>
        <v>0</v>
      </c>
      <c r="E21" s="125">
        <f>SUMIFS(CAPEX!$AA$4:$AA$1281,CAPEX!$G$4:$G$1281,'11-25years'!$A21,CAPEX!$I$4:$I$1281,'11-25years'!E$2,CAPEX!$V$4:$V$1281,'11-25years'!B21)</f>
        <v>0</v>
      </c>
      <c r="F21" s="125">
        <f>SUMIFS(CAPEX!$AA$4:$AA$1281,CAPEX!$G$4:$G$1281,'11-25years'!$A21,CAPEX!$I$4:$I$1281,'11-25years'!F$2,CAPEX!$V$4:$V$1281,'11-25years'!B21)</f>
        <v>0</v>
      </c>
      <c r="G21" s="125">
        <f>SUMIFS(CAPEX!$AA$4:$AA$1281,CAPEX!$G$4:$G$1281,'11-25years'!$A21,CAPEX!$I$4:$I$1281,'11-25years'!G$2,CAPEX!$V$4:$V$1281,'11-25years'!B21)</f>
        <v>0</v>
      </c>
      <c r="H21" s="128">
        <f t="shared" ref="H21:H84" si="1">SUM(C21:G21)</f>
        <v>0</v>
      </c>
    </row>
    <row r="22" spans="1:8" x14ac:dyDescent="0.25">
      <c r="A22" s="84" t="s">
        <v>488</v>
      </c>
      <c r="B22" s="124">
        <v>12</v>
      </c>
      <c r="C22" s="125">
        <f>SUMIFS(CAPEX!$AA$4:$AA$1281,CAPEX!$G$4:$G$1281,'11-25years'!$A22,CAPEX!$I$4:$I$1281,'11-25years'!C$2,CAPEX!$V$4:$V$1281,'11-25years'!B22)</f>
        <v>0</v>
      </c>
      <c r="D22" s="125">
        <f>SUMIFS(CAPEX!$AA$4:$AA$1281,CAPEX!$G$4:$G$1281,'11-25years'!$A22,CAPEX!$I$4:$I$1281,'11-25years'!D$2,CAPEX!$V$4:$V$1281,'11-25years'!B22)</f>
        <v>0</v>
      </c>
      <c r="E22" s="125">
        <f>SUMIFS(CAPEX!$AA$4:$AA$1281,CAPEX!$G$4:$G$1281,'11-25years'!$A22,CAPEX!$I$4:$I$1281,'11-25years'!E$2,CAPEX!$V$4:$V$1281,'11-25years'!B22)</f>
        <v>0</v>
      </c>
      <c r="F22" s="125">
        <f>SUMIFS(CAPEX!$AA$4:$AA$1281,CAPEX!$G$4:$G$1281,'11-25years'!$A22,CAPEX!$I$4:$I$1281,'11-25years'!F$2,CAPEX!$V$4:$V$1281,'11-25years'!B22)</f>
        <v>0</v>
      </c>
      <c r="G22" s="125">
        <f>SUMIFS(CAPEX!$AA$4:$AA$1281,CAPEX!$G$4:$G$1281,'11-25years'!$A22,CAPEX!$I$4:$I$1281,'11-25years'!G$2,CAPEX!$V$4:$V$1281,'11-25years'!B22)</f>
        <v>0</v>
      </c>
      <c r="H22" s="128">
        <f t="shared" si="1"/>
        <v>0</v>
      </c>
    </row>
    <row r="23" spans="1:8" x14ac:dyDescent="0.25">
      <c r="A23" s="84" t="s">
        <v>217</v>
      </c>
      <c r="B23" s="124">
        <v>12</v>
      </c>
      <c r="C23" s="125">
        <f>SUMIFS(CAPEX!$AA$4:$AA$1281,CAPEX!$G$4:$G$1281,'11-25years'!$A23,CAPEX!$I$4:$I$1281,'11-25years'!C$2,CAPEX!$V$4:$V$1281,'11-25years'!B23)</f>
        <v>0</v>
      </c>
      <c r="D23" s="125">
        <f>SUMIFS(CAPEX!$AA$4:$AA$1281,CAPEX!$G$4:$G$1281,'11-25years'!$A23,CAPEX!$I$4:$I$1281,'11-25years'!D$2,CAPEX!$V$4:$V$1281,'11-25years'!B23)</f>
        <v>0</v>
      </c>
      <c r="E23" s="125">
        <f>SUMIFS(CAPEX!$AA$4:$AA$1281,CAPEX!$G$4:$G$1281,'11-25years'!$A23,CAPEX!$I$4:$I$1281,'11-25years'!E$2,CAPEX!$V$4:$V$1281,'11-25years'!B23)</f>
        <v>0</v>
      </c>
      <c r="F23" s="125">
        <f>SUMIFS(CAPEX!$AA$4:$AA$1281,CAPEX!$G$4:$G$1281,'11-25years'!$A23,CAPEX!$I$4:$I$1281,'11-25years'!F$2,CAPEX!$V$4:$V$1281,'11-25years'!B23)</f>
        <v>0</v>
      </c>
      <c r="G23" s="125">
        <f>SUMIFS(CAPEX!$AA$4:$AA$1281,CAPEX!$G$4:$G$1281,'11-25years'!$A23,CAPEX!$I$4:$I$1281,'11-25years'!G$2,CAPEX!$V$4:$V$1281,'11-25years'!B23)</f>
        <v>0</v>
      </c>
      <c r="H23" s="128">
        <f t="shared" si="1"/>
        <v>0</v>
      </c>
    </row>
    <row r="24" spans="1:8" x14ac:dyDescent="0.25">
      <c r="A24" s="84" t="s">
        <v>469</v>
      </c>
      <c r="B24" s="124">
        <v>12</v>
      </c>
      <c r="C24" s="125">
        <f>SUMIFS(CAPEX!$AA$4:$AA$1281,CAPEX!$G$4:$G$1281,'11-25years'!$A24,CAPEX!$I$4:$I$1281,'11-25years'!C$2,CAPEX!$V$4:$V$1281,'11-25years'!B24)</f>
        <v>0</v>
      </c>
      <c r="D24" s="125">
        <f>SUMIFS(CAPEX!$AA$4:$AA$1281,CAPEX!$G$4:$G$1281,'11-25years'!$A24,CAPEX!$I$4:$I$1281,'11-25years'!D$2,CAPEX!$V$4:$V$1281,'11-25years'!B24)</f>
        <v>0</v>
      </c>
      <c r="E24" s="125">
        <f>SUMIFS(CAPEX!$AA$4:$AA$1281,CAPEX!$G$4:$G$1281,'11-25years'!$A24,CAPEX!$I$4:$I$1281,'11-25years'!E$2,CAPEX!$V$4:$V$1281,'11-25years'!B24)</f>
        <v>0</v>
      </c>
      <c r="F24" s="125">
        <f>SUMIFS(CAPEX!$AA$4:$AA$1281,CAPEX!$G$4:$G$1281,'11-25years'!$A24,CAPEX!$I$4:$I$1281,'11-25years'!F$2,CAPEX!$V$4:$V$1281,'11-25years'!B24)</f>
        <v>0</v>
      </c>
      <c r="G24" s="125">
        <f>SUMIFS(CAPEX!$AA$4:$AA$1281,CAPEX!$G$4:$G$1281,'11-25years'!$A24,CAPEX!$I$4:$I$1281,'11-25years'!G$2,CAPEX!$V$4:$V$1281,'11-25years'!B24)</f>
        <v>0</v>
      </c>
      <c r="H24" s="128">
        <f t="shared" si="1"/>
        <v>0</v>
      </c>
    </row>
    <row r="25" spans="1:8" x14ac:dyDescent="0.25">
      <c r="A25" s="84" t="s">
        <v>265</v>
      </c>
      <c r="B25" s="124">
        <v>12</v>
      </c>
      <c r="C25" s="125">
        <f>SUMIFS(CAPEX!$AA$4:$AA$1281,CAPEX!$G$4:$G$1281,'11-25years'!$A25,CAPEX!$I$4:$I$1281,'11-25years'!C$2,CAPEX!$V$4:$V$1281,'11-25years'!B25)</f>
        <v>0</v>
      </c>
      <c r="D25" s="125">
        <f>SUMIFS(CAPEX!$AA$4:$AA$1281,CAPEX!$G$4:$G$1281,'11-25years'!$A25,CAPEX!$I$4:$I$1281,'11-25years'!D$2,CAPEX!$V$4:$V$1281,'11-25years'!B25)</f>
        <v>0</v>
      </c>
      <c r="E25" s="125">
        <f>SUMIFS(CAPEX!$AA$4:$AA$1281,CAPEX!$G$4:$G$1281,'11-25years'!$A25,CAPEX!$I$4:$I$1281,'11-25years'!E$2,CAPEX!$V$4:$V$1281,'11-25years'!B25)</f>
        <v>0</v>
      </c>
      <c r="F25" s="125">
        <f>SUMIFS(CAPEX!$AA$4:$AA$1281,CAPEX!$G$4:$G$1281,'11-25years'!$A25,CAPEX!$I$4:$I$1281,'11-25years'!F$2,CAPEX!$V$4:$V$1281,'11-25years'!B25)</f>
        <v>0</v>
      </c>
      <c r="G25" s="125">
        <f>SUMIFS(CAPEX!$AA$4:$AA$1281,CAPEX!$G$4:$G$1281,'11-25years'!$A25,CAPEX!$I$4:$I$1281,'11-25years'!G$2,CAPEX!$V$4:$V$1281,'11-25years'!B25)</f>
        <v>0</v>
      </c>
      <c r="H25" s="128">
        <f t="shared" si="1"/>
        <v>0</v>
      </c>
    </row>
    <row r="26" spans="1:8" x14ac:dyDescent="0.25">
      <c r="A26" s="84" t="s">
        <v>211</v>
      </c>
      <c r="B26" s="124">
        <v>12</v>
      </c>
      <c r="C26" s="125">
        <f>SUMIFS(CAPEX!$AA$4:$AA$1281,CAPEX!$G$4:$G$1281,'11-25years'!$A26,CAPEX!$I$4:$I$1281,'11-25years'!C$2,CAPEX!$V$4:$V$1281,'11-25years'!B26)</f>
        <v>0</v>
      </c>
      <c r="D26" s="125">
        <f>SUMIFS(CAPEX!$AA$4:$AA$1281,CAPEX!$G$4:$G$1281,'11-25years'!$A26,CAPEX!$I$4:$I$1281,'11-25years'!D$2,CAPEX!$V$4:$V$1281,'11-25years'!B26)</f>
        <v>0</v>
      </c>
      <c r="E26" s="125">
        <f>SUMIFS(CAPEX!$AA$4:$AA$1281,CAPEX!$G$4:$G$1281,'11-25years'!$A26,CAPEX!$I$4:$I$1281,'11-25years'!E$2,CAPEX!$V$4:$V$1281,'11-25years'!B26)</f>
        <v>0</v>
      </c>
      <c r="F26" s="125">
        <f>SUMIFS(CAPEX!$AA$4:$AA$1281,CAPEX!$G$4:$G$1281,'11-25years'!$A26,CAPEX!$I$4:$I$1281,'11-25years'!F$2,CAPEX!$V$4:$V$1281,'11-25years'!B26)</f>
        <v>0</v>
      </c>
      <c r="G26" s="125">
        <f>SUMIFS(CAPEX!$AA$4:$AA$1281,CAPEX!$G$4:$G$1281,'11-25years'!$A26,CAPEX!$I$4:$I$1281,'11-25years'!G$2,CAPEX!$V$4:$V$1281,'11-25years'!B26)</f>
        <v>0</v>
      </c>
      <c r="H26" s="128">
        <f t="shared" si="1"/>
        <v>0</v>
      </c>
    </row>
    <row r="27" spans="1:8" x14ac:dyDescent="0.25">
      <c r="A27" s="84" t="s">
        <v>195</v>
      </c>
      <c r="B27" s="124">
        <v>12</v>
      </c>
      <c r="C27" s="125">
        <f>SUMIFS(CAPEX!$AA$4:$AA$1281,CAPEX!$G$4:$G$1281,'11-25years'!$A27,CAPEX!$I$4:$I$1281,'11-25years'!C$2,CAPEX!$V$4:$V$1281,'11-25years'!B27)</f>
        <v>12360</v>
      </c>
      <c r="D27" s="125">
        <f>SUMIFS(CAPEX!$AA$4:$AA$1281,CAPEX!$G$4:$G$1281,'11-25years'!$A27,CAPEX!$I$4:$I$1281,'11-25years'!D$2,CAPEX!$V$4:$V$1281,'11-25years'!B27)</f>
        <v>0</v>
      </c>
      <c r="E27" s="125">
        <f>SUMIFS(CAPEX!$AA$4:$AA$1281,CAPEX!$G$4:$G$1281,'11-25years'!$A27,CAPEX!$I$4:$I$1281,'11-25years'!E$2,CAPEX!$V$4:$V$1281,'11-25years'!B27)</f>
        <v>0</v>
      </c>
      <c r="F27" s="125">
        <f>SUMIFS(CAPEX!$AA$4:$AA$1281,CAPEX!$G$4:$G$1281,'11-25years'!$A27,CAPEX!$I$4:$I$1281,'11-25years'!F$2,CAPEX!$V$4:$V$1281,'11-25years'!B27)</f>
        <v>0</v>
      </c>
      <c r="G27" s="125">
        <f>SUMIFS(CAPEX!$AA$4:$AA$1281,CAPEX!$G$4:$G$1281,'11-25years'!$A27,CAPEX!$I$4:$I$1281,'11-25years'!G$2,CAPEX!$V$4:$V$1281,'11-25years'!B27)</f>
        <v>0</v>
      </c>
      <c r="H27" s="128">
        <f t="shared" si="1"/>
        <v>12360</v>
      </c>
    </row>
    <row r="28" spans="1:8" x14ac:dyDescent="0.25">
      <c r="A28" s="84" t="s">
        <v>313</v>
      </c>
      <c r="B28" s="124">
        <v>12</v>
      </c>
      <c r="C28" s="125">
        <f>SUMIFS(CAPEX!$AA$4:$AA$1281,CAPEX!$G$4:$G$1281,'11-25years'!$A28,CAPEX!$I$4:$I$1281,'11-25years'!C$2,CAPEX!$V$4:$V$1281,'11-25years'!B28)</f>
        <v>0</v>
      </c>
      <c r="D28" s="125">
        <f>SUMIFS(CAPEX!$AA$4:$AA$1281,CAPEX!$G$4:$G$1281,'11-25years'!$A28,CAPEX!$I$4:$I$1281,'11-25years'!D$2,CAPEX!$V$4:$V$1281,'11-25years'!B28)</f>
        <v>0</v>
      </c>
      <c r="E28" s="125">
        <f>SUMIFS(CAPEX!$AA$4:$AA$1281,CAPEX!$G$4:$G$1281,'11-25years'!$A28,CAPEX!$I$4:$I$1281,'11-25years'!E$2,CAPEX!$V$4:$V$1281,'11-25years'!B28)</f>
        <v>0</v>
      </c>
      <c r="F28" s="125">
        <f>SUMIFS(CAPEX!$AA$4:$AA$1281,CAPEX!$G$4:$G$1281,'11-25years'!$A28,CAPEX!$I$4:$I$1281,'11-25years'!F$2,CAPEX!$V$4:$V$1281,'11-25years'!B28)</f>
        <v>0</v>
      </c>
      <c r="G28" s="125">
        <f>SUMIFS(CAPEX!$AA$4:$AA$1281,CAPEX!$G$4:$G$1281,'11-25years'!$A28,CAPEX!$I$4:$I$1281,'11-25years'!G$2,CAPEX!$V$4:$V$1281,'11-25years'!B28)</f>
        <v>0</v>
      </c>
      <c r="H28" s="128">
        <f t="shared" si="1"/>
        <v>0</v>
      </c>
    </row>
    <row r="29" spans="1:8" x14ac:dyDescent="0.25">
      <c r="A29" s="84" t="s">
        <v>697</v>
      </c>
      <c r="B29" s="124">
        <v>12</v>
      </c>
      <c r="C29" s="125">
        <f>SUMIFS(CAPEX!$AA$4:$AA$1281,CAPEX!$G$4:$G$1281,'11-25years'!$A29,CAPEX!$I$4:$I$1281,'11-25years'!C$2,CAPEX!$V$4:$V$1281,'11-25years'!B29)</f>
        <v>0</v>
      </c>
      <c r="D29" s="125">
        <f>SUMIFS(CAPEX!$AA$4:$AA$1281,CAPEX!$G$4:$G$1281,'11-25years'!$A29,CAPEX!$I$4:$I$1281,'11-25years'!D$2,CAPEX!$V$4:$V$1281,'11-25years'!B29)</f>
        <v>0</v>
      </c>
      <c r="E29" s="125">
        <f>SUMIFS(CAPEX!$AA$4:$AA$1281,CAPEX!$G$4:$G$1281,'11-25years'!$A29,CAPEX!$I$4:$I$1281,'11-25years'!E$2,CAPEX!$V$4:$V$1281,'11-25years'!B29)</f>
        <v>0</v>
      </c>
      <c r="F29" s="125">
        <f>SUMIFS(CAPEX!$AA$4:$AA$1281,CAPEX!$G$4:$G$1281,'11-25years'!$A29,CAPEX!$I$4:$I$1281,'11-25years'!F$2,CAPEX!$V$4:$V$1281,'11-25years'!B29)</f>
        <v>0</v>
      </c>
      <c r="G29" s="125">
        <f>SUMIFS(CAPEX!$AA$4:$AA$1281,CAPEX!$G$4:$G$1281,'11-25years'!$A29,CAPEX!$I$4:$I$1281,'11-25years'!G$2,CAPEX!$V$4:$V$1281,'11-25years'!B29)</f>
        <v>0</v>
      </c>
      <c r="H29" s="128">
        <f t="shared" si="1"/>
        <v>0</v>
      </c>
    </row>
    <row r="30" spans="1:8" x14ac:dyDescent="0.25">
      <c r="A30" s="84" t="s">
        <v>228</v>
      </c>
      <c r="B30" s="124">
        <v>12</v>
      </c>
      <c r="C30" s="125">
        <f>SUMIFS(CAPEX!$AA$4:$AA$1281,CAPEX!$G$4:$G$1281,'11-25years'!$A30,CAPEX!$I$4:$I$1281,'11-25years'!C$2,CAPEX!$V$4:$V$1281,'11-25years'!B30)</f>
        <v>0</v>
      </c>
      <c r="D30" s="125">
        <f>SUMIFS(CAPEX!$AA$4:$AA$1281,CAPEX!$G$4:$G$1281,'11-25years'!$A30,CAPEX!$I$4:$I$1281,'11-25years'!D$2,CAPEX!$V$4:$V$1281,'11-25years'!B30)</f>
        <v>0</v>
      </c>
      <c r="E30" s="125">
        <f>SUMIFS(CAPEX!$AA$4:$AA$1281,CAPEX!$G$4:$G$1281,'11-25years'!$A30,CAPEX!$I$4:$I$1281,'11-25years'!E$2,CAPEX!$V$4:$V$1281,'11-25years'!B30)</f>
        <v>0</v>
      </c>
      <c r="F30" s="125">
        <f>SUMIFS(CAPEX!$AA$4:$AA$1281,CAPEX!$G$4:$G$1281,'11-25years'!$A30,CAPEX!$I$4:$I$1281,'11-25years'!F$2,CAPEX!$V$4:$V$1281,'11-25years'!B30)</f>
        <v>0</v>
      </c>
      <c r="G30" s="125">
        <f>SUMIFS(CAPEX!$AA$4:$AA$1281,CAPEX!$G$4:$G$1281,'11-25years'!$A30,CAPEX!$I$4:$I$1281,'11-25years'!G$2,CAPEX!$V$4:$V$1281,'11-25years'!B30)</f>
        <v>0</v>
      </c>
      <c r="H30" s="128">
        <f t="shared" si="1"/>
        <v>0</v>
      </c>
    </row>
    <row r="31" spans="1:8" x14ac:dyDescent="0.25">
      <c r="A31" s="84" t="s">
        <v>226</v>
      </c>
      <c r="B31" s="124">
        <v>12</v>
      </c>
      <c r="C31" s="125">
        <f>SUMIFS(CAPEX!$AA$4:$AA$1281,CAPEX!$G$4:$G$1281,'11-25years'!$A31,CAPEX!$I$4:$I$1281,'11-25years'!C$2,CAPEX!$V$4:$V$1281,'11-25years'!B31)</f>
        <v>0</v>
      </c>
      <c r="D31" s="125">
        <f>SUMIFS(CAPEX!$AA$4:$AA$1281,CAPEX!$G$4:$G$1281,'11-25years'!$A31,CAPEX!$I$4:$I$1281,'11-25years'!D$2,CAPEX!$V$4:$V$1281,'11-25years'!B31)</f>
        <v>322240</v>
      </c>
      <c r="E31" s="125">
        <f>SUMIFS(CAPEX!$AA$4:$AA$1281,CAPEX!$G$4:$G$1281,'11-25years'!$A31,CAPEX!$I$4:$I$1281,'11-25years'!E$2,CAPEX!$V$4:$V$1281,'11-25years'!B31)</f>
        <v>0</v>
      </c>
      <c r="F31" s="125">
        <f>SUMIFS(CAPEX!$AA$4:$AA$1281,CAPEX!$G$4:$G$1281,'11-25years'!$A31,CAPEX!$I$4:$I$1281,'11-25years'!F$2,CAPEX!$V$4:$V$1281,'11-25years'!B31)</f>
        <v>0</v>
      </c>
      <c r="G31" s="125">
        <f>SUMIFS(CAPEX!$AA$4:$AA$1281,CAPEX!$G$4:$G$1281,'11-25years'!$A31,CAPEX!$I$4:$I$1281,'11-25years'!G$2,CAPEX!$V$4:$V$1281,'11-25years'!B31)</f>
        <v>0</v>
      </c>
      <c r="H31" s="128">
        <f t="shared" si="1"/>
        <v>322240</v>
      </c>
    </row>
    <row r="32" spans="1:8" x14ac:dyDescent="0.25">
      <c r="A32" s="84" t="s">
        <v>256</v>
      </c>
      <c r="B32" s="124">
        <v>12</v>
      </c>
      <c r="C32" s="125">
        <f>SUMIFS(CAPEX!$AA$4:$AA$1281,CAPEX!$G$4:$G$1281,'11-25years'!$A32,CAPEX!$I$4:$I$1281,'11-25years'!C$2,CAPEX!$V$4:$V$1281,'11-25years'!B32)</f>
        <v>0</v>
      </c>
      <c r="D32" s="125">
        <f>SUMIFS(CAPEX!$AA$4:$AA$1281,CAPEX!$G$4:$G$1281,'11-25years'!$A32,CAPEX!$I$4:$I$1281,'11-25years'!D$2,CAPEX!$V$4:$V$1281,'11-25years'!B32)</f>
        <v>0</v>
      </c>
      <c r="E32" s="125">
        <f>SUMIFS(CAPEX!$AA$4:$AA$1281,CAPEX!$G$4:$G$1281,'11-25years'!$A32,CAPEX!$I$4:$I$1281,'11-25years'!E$2,CAPEX!$V$4:$V$1281,'11-25years'!B32)</f>
        <v>0</v>
      </c>
      <c r="F32" s="125">
        <f>SUMIFS(CAPEX!$AA$4:$AA$1281,CAPEX!$G$4:$G$1281,'11-25years'!$A32,CAPEX!$I$4:$I$1281,'11-25years'!F$2,CAPEX!$V$4:$V$1281,'11-25years'!B32)</f>
        <v>0</v>
      </c>
      <c r="G32" s="125">
        <f>SUMIFS(CAPEX!$AA$4:$AA$1281,CAPEX!$G$4:$G$1281,'11-25years'!$A32,CAPEX!$I$4:$I$1281,'11-25years'!G$2,CAPEX!$V$4:$V$1281,'11-25years'!B32)</f>
        <v>0</v>
      </c>
      <c r="H32" s="128">
        <f t="shared" si="1"/>
        <v>0</v>
      </c>
    </row>
    <row r="33" spans="1:8" x14ac:dyDescent="0.25">
      <c r="A33" s="84" t="s">
        <v>578</v>
      </c>
      <c r="B33" s="124">
        <v>12</v>
      </c>
      <c r="C33" s="125">
        <f>SUMIFS(CAPEX!$AA$4:$AA$1281,CAPEX!$G$4:$G$1281,'11-25years'!$A33,CAPEX!$I$4:$I$1281,'11-25years'!C$2,CAPEX!$V$4:$V$1281,'11-25years'!B33)</f>
        <v>0</v>
      </c>
      <c r="D33" s="125">
        <f>SUMIFS(CAPEX!$AA$4:$AA$1281,CAPEX!$G$4:$G$1281,'11-25years'!$A33,CAPEX!$I$4:$I$1281,'11-25years'!D$2,CAPEX!$V$4:$V$1281,'11-25years'!B33)</f>
        <v>0</v>
      </c>
      <c r="E33" s="125">
        <f>SUMIFS(CAPEX!$AA$4:$AA$1281,CAPEX!$G$4:$G$1281,'11-25years'!$A33,CAPEX!$I$4:$I$1281,'11-25years'!E$2,CAPEX!$V$4:$V$1281,'11-25years'!B33)</f>
        <v>0</v>
      </c>
      <c r="F33" s="125">
        <f>SUMIFS(CAPEX!$AA$4:$AA$1281,CAPEX!$G$4:$G$1281,'11-25years'!$A33,CAPEX!$I$4:$I$1281,'11-25years'!F$2,CAPEX!$V$4:$V$1281,'11-25years'!B33)</f>
        <v>0</v>
      </c>
      <c r="G33" s="125">
        <f>SUMIFS(CAPEX!$AA$4:$AA$1281,CAPEX!$G$4:$G$1281,'11-25years'!$A33,CAPEX!$I$4:$I$1281,'11-25years'!G$2,CAPEX!$V$4:$V$1281,'11-25years'!B33)</f>
        <v>0</v>
      </c>
      <c r="H33" s="128">
        <f t="shared" si="1"/>
        <v>0</v>
      </c>
    </row>
    <row r="34" spans="1:8" x14ac:dyDescent="0.25">
      <c r="A34" s="84" t="s">
        <v>403</v>
      </c>
      <c r="B34" s="124">
        <v>12</v>
      </c>
      <c r="C34" s="125">
        <f>SUMIFS(CAPEX!$AA$4:$AA$1281,CAPEX!$G$4:$G$1281,'11-25years'!$A34,CAPEX!$I$4:$I$1281,'11-25years'!C$2,CAPEX!$V$4:$V$1281,'11-25years'!B34)</f>
        <v>0</v>
      </c>
      <c r="D34" s="125">
        <f>SUMIFS(CAPEX!$AA$4:$AA$1281,CAPEX!$G$4:$G$1281,'11-25years'!$A34,CAPEX!$I$4:$I$1281,'11-25years'!D$2,CAPEX!$V$4:$V$1281,'11-25years'!B34)</f>
        <v>0</v>
      </c>
      <c r="E34" s="125">
        <f>SUMIFS(CAPEX!$AA$4:$AA$1281,CAPEX!$G$4:$G$1281,'11-25years'!$A34,CAPEX!$I$4:$I$1281,'11-25years'!E$2,CAPEX!$V$4:$V$1281,'11-25years'!B34)</f>
        <v>0</v>
      </c>
      <c r="F34" s="125">
        <f>SUMIFS(CAPEX!$AA$4:$AA$1281,CAPEX!$G$4:$G$1281,'11-25years'!$A34,CAPEX!$I$4:$I$1281,'11-25years'!F$2,CAPEX!$V$4:$V$1281,'11-25years'!B34)</f>
        <v>0</v>
      </c>
      <c r="G34" s="125">
        <f>SUMIFS(CAPEX!$AA$4:$AA$1281,CAPEX!$G$4:$G$1281,'11-25years'!$A34,CAPEX!$I$4:$I$1281,'11-25years'!G$2,CAPEX!$V$4:$V$1281,'11-25years'!B34)</f>
        <v>0</v>
      </c>
      <c r="H34" s="128">
        <f t="shared" si="1"/>
        <v>0</v>
      </c>
    </row>
    <row r="35" spans="1:8" x14ac:dyDescent="0.25">
      <c r="A35" s="84" t="s">
        <v>364</v>
      </c>
      <c r="B35" s="124">
        <v>12</v>
      </c>
      <c r="C35" s="125">
        <f>SUMIFS(CAPEX!$AA$4:$AA$1281,CAPEX!$G$4:$G$1281,'11-25years'!$A35,CAPEX!$I$4:$I$1281,'11-25years'!C$2,CAPEX!$V$4:$V$1281,'11-25years'!B35)</f>
        <v>0</v>
      </c>
      <c r="D35" s="125">
        <f>SUMIFS(CAPEX!$AA$4:$AA$1281,CAPEX!$G$4:$G$1281,'11-25years'!$A35,CAPEX!$I$4:$I$1281,'11-25years'!D$2,CAPEX!$V$4:$V$1281,'11-25years'!B35)</f>
        <v>0</v>
      </c>
      <c r="E35" s="125">
        <f>SUMIFS(CAPEX!$AA$4:$AA$1281,CAPEX!$G$4:$G$1281,'11-25years'!$A35,CAPEX!$I$4:$I$1281,'11-25years'!E$2,CAPEX!$V$4:$V$1281,'11-25years'!B35)</f>
        <v>0</v>
      </c>
      <c r="F35" s="125">
        <f>SUMIFS(CAPEX!$AA$4:$AA$1281,CAPEX!$G$4:$G$1281,'11-25years'!$A35,CAPEX!$I$4:$I$1281,'11-25years'!F$2,CAPEX!$V$4:$V$1281,'11-25years'!B35)</f>
        <v>0</v>
      </c>
      <c r="G35" s="125">
        <f>SUMIFS(CAPEX!$AA$4:$AA$1281,CAPEX!$G$4:$G$1281,'11-25years'!$A35,CAPEX!$I$4:$I$1281,'11-25years'!G$2,CAPEX!$V$4:$V$1281,'11-25years'!B35)</f>
        <v>0</v>
      </c>
      <c r="H35" s="128">
        <f t="shared" si="1"/>
        <v>0</v>
      </c>
    </row>
    <row r="36" spans="1:8" x14ac:dyDescent="0.25">
      <c r="A36" s="84" t="s">
        <v>239</v>
      </c>
      <c r="B36" s="124">
        <v>12</v>
      </c>
      <c r="C36" s="125">
        <f>SUMIFS(CAPEX!$AA$4:$AA$1281,CAPEX!$G$4:$G$1281,'11-25years'!$A36,CAPEX!$I$4:$I$1281,'11-25years'!C$2,CAPEX!$V$4:$V$1281,'11-25years'!B36)</f>
        <v>0</v>
      </c>
      <c r="D36" s="125">
        <f>SUMIFS(CAPEX!$AA$4:$AA$1281,CAPEX!$G$4:$G$1281,'11-25years'!$A36,CAPEX!$I$4:$I$1281,'11-25years'!D$2,CAPEX!$V$4:$V$1281,'11-25years'!B36)</f>
        <v>0</v>
      </c>
      <c r="E36" s="125">
        <f>SUMIFS(CAPEX!$AA$4:$AA$1281,CAPEX!$G$4:$G$1281,'11-25years'!$A36,CAPEX!$I$4:$I$1281,'11-25years'!E$2,CAPEX!$V$4:$V$1281,'11-25years'!B36)</f>
        <v>0</v>
      </c>
      <c r="F36" s="125">
        <f>SUMIFS(CAPEX!$AA$4:$AA$1281,CAPEX!$G$4:$G$1281,'11-25years'!$A36,CAPEX!$I$4:$I$1281,'11-25years'!F$2,CAPEX!$V$4:$V$1281,'11-25years'!B36)</f>
        <v>0</v>
      </c>
      <c r="G36" s="125">
        <f>SUMIFS(CAPEX!$AA$4:$AA$1281,CAPEX!$G$4:$G$1281,'11-25years'!$A36,CAPEX!$I$4:$I$1281,'11-25years'!G$2,CAPEX!$V$4:$V$1281,'11-25years'!B36)</f>
        <v>0</v>
      </c>
      <c r="H36" s="128">
        <f t="shared" si="1"/>
        <v>0</v>
      </c>
    </row>
    <row r="37" spans="1:8" x14ac:dyDescent="0.25">
      <c r="A37" s="84" t="s">
        <v>243</v>
      </c>
      <c r="B37" s="124">
        <v>12</v>
      </c>
      <c r="C37" s="125">
        <f>SUMIFS(CAPEX!$AA$4:$AA$1281,CAPEX!$G$4:$G$1281,'11-25years'!$A37,CAPEX!$I$4:$I$1281,'11-25years'!C$2,CAPEX!$V$4:$V$1281,'11-25years'!B37)</f>
        <v>0</v>
      </c>
      <c r="D37" s="125">
        <f>SUMIFS(CAPEX!$AA$4:$AA$1281,CAPEX!$G$4:$G$1281,'11-25years'!$A37,CAPEX!$I$4:$I$1281,'11-25years'!D$2,CAPEX!$V$4:$V$1281,'11-25years'!B37)</f>
        <v>0</v>
      </c>
      <c r="E37" s="125">
        <f>SUMIFS(CAPEX!$AA$4:$AA$1281,CAPEX!$G$4:$G$1281,'11-25years'!$A37,CAPEX!$I$4:$I$1281,'11-25years'!E$2,CAPEX!$V$4:$V$1281,'11-25years'!B37)</f>
        <v>0</v>
      </c>
      <c r="F37" s="125">
        <f>SUMIFS(CAPEX!$AA$4:$AA$1281,CAPEX!$G$4:$G$1281,'11-25years'!$A37,CAPEX!$I$4:$I$1281,'11-25years'!F$2,CAPEX!$V$4:$V$1281,'11-25years'!B37)</f>
        <v>0</v>
      </c>
      <c r="G37" s="125">
        <f>SUMIFS(CAPEX!$AA$4:$AA$1281,CAPEX!$G$4:$G$1281,'11-25years'!$A37,CAPEX!$I$4:$I$1281,'11-25years'!G$2,CAPEX!$V$4:$V$1281,'11-25years'!B37)</f>
        <v>0</v>
      </c>
      <c r="H37" s="128">
        <f t="shared" si="1"/>
        <v>0</v>
      </c>
    </row>
    <row r="38" spans="1:8" x14ac:dyDescent="0.25">
      <c r="A38" s="127" t="s">
        <v>246</v>
      </c>
      <c r="B38" s="124">
        <v>12</v>
      </c>
      <c r="C38" s="125">
        <f>SUMIFS(CAPEX!$AA$4:$AA$1281,CAPEX!$G$4:$G$1281,'11-25years'!$A38,CAPEX!$I$4:$I$1281,'11-25years'!C$2,CAPEX!$V$4:$V$1281,'11-25years'!B38)</f>
        <v>0</v>
      </c>
      <c r="D38" s="125">
        <f>SUMIFS(CAPEX!$AA$4:$AA$1281,CAPEX!$G$4:$G$1281,'11-25years'!$A38,CAPEX!$I$4:$I$1281,'11-25years'!D$2,CAPEX!$V$4:$V$1281,'11-25years'!B38)</f>
        <v>0</v>
      </c>
      <c r="E38" s="125">
        <f>SUMIFS(CAPEX!$AA$4:$AA$1281,CAPEX!$G$4:$G$1281,'11-25years'!$A38,CAPEX!$I$4:$I$1281,'11-25years'!E$2,CAPEX!$V$4:$V$1281,'11-25years'!B38)</f>
        <v>0</v>
      </c>
      <c r="F38" s="125">
        <f>SUMIFS(CAPEX!$AA$4:$AA$1281,CAPEX!$G$4:$G$1281,'11-25years'!$A38,CAPEX!$I$4:$I$1281,'11-25years'!F$2,CAPEX!$V$4:$V$1281,'11-25years'!B38)</f>
        <v>0</v>
      </c>
      <c r="G38" s="125">
        <f>SUMIFS(CAPEX!$AA$4:$AA$1281,CAPEX!$G$4:$G$1281,'11-25years'!$A38,CAPEX!$I$4:$I$1281,'11-25years'!G$2,CAPEX!$V$4:$V$1281,'11-25years'!B38)</f>
        <v>0</v>
      </c>
      <c r="H38" s="128">
        <f t="shared" si="1"/>
        <v>0</v>
      </c>
    </row>
    <row r="39" spans="1:8" x14ac:dyDescent="0.25">
      <c r="A39" s="124" t="s">
        <v>281</v>
      </c>
      <c r="B39" s="124">
        <v>13</v>
      </c>
      <c r="C39" s="125">
        <f>SUMIFS(CAPEX!$AA$4:$AA$1281,CAPEX!$G$4:$G$1281,'11-25years'!$A39,CAPEX!$I$4:$I$1281,'11-25years'!C$2,CAPEX!$V$4:$V$1281,'11-25years'!B39)</f>
        <v>0</v>
      </c>
      <c r="D39" s="125">
        <f>SUMIFS(CAPEX!$AA$4:$AA$1281,CAPEX!$G$4:$G$1281,'11-25years'!$A39,CAPEX!$I$4:$I$1281,'11-25years'!D$2,CAPEX!$V$4:$V$1281,'11-25years'!B39)</f>
        <v>0</v>
      </c>
      <c r="E39" s="125">
        <f>SUMIFS(CAPEX!$AA$4:$AA$1281,CAPEX!$G$4:$G$1281,'11-25years'!$A39,CAPEX!$I$4:$I$1281,'11-25years'!E$2,CAPEX!$V$4:$V$1281,'11-25years'!B39)</f>
        <v>0</v>
      </c>
      <c r="F39" s="125">
        <f>SUMIFS(CAPEX!$AA$4:$AA$1281,CAPEX!$G$4:$G$1281,'11-25years'!$A39,CAPEX!$I$4:$I$1281,'11-25years'!F$2,CAPEX!$V$4:$V$1281,'11-25years'!B39)</f>
        <v>0</v>
      </c>
      <c r="G39" s="125">
        <f>SUMIFS(CAPEX!$AA$4:$AA$1281,CAPEX!$G$4:$G$1281,'11-25years'!$A39,CAPEX!$I$4:$I$1281,'11-25years'!G$2,CAPEX!$V$4:$V$1281,'11-25years'!B39)</f>
        <v>0</v>
      </c>
      <c r="H39" s="128">
        <f t="shared" si="1"/>
        <v>0</v>
      </c>
    </row>
    <row r="40" spans="1:8" x14ac:dyDescent="0.25">
      <c r="A40" s="84" t="s">
        <v>488</v>
      </c>
      <c r="B40" s="124">
        <v>13</v>
      </c>
      <c r="C40" s="125">
        <f>SUMIFS(CAPEX!$AA$4:$AA$1281,CAPEX!$G$4:$G$1281,'11-25years'!$A40,CAPEX!$I$4:$I$1281,'11-25years'!C$2,CAPEX!$V$4:$V$1281,'11-25years'!B40)</f>
        <v>0</v>
      </c>
      <c r="D40" s="125">
        <f>SUMIFS(CAPEX!$AA$4:$AA$1281,CAPEX!$G$4:$G$1281,'11-25years'!$A40,CAPEX!$I$4:$I$1281,'11-25years'!D$2,CAPEX!$V$4:$V$1281,'11-25years'!B40)</f>
        <v>0</v>
      </c>
      <c r="E40" s="125">
        <f>SUMIFS(CAPEX!$AA$4:$AA$1281,CAPEX!$G$4:$G$1281,'11-25years'!$A40,CAPEX!$I$4:$I$1281,'11-25years'!E$2,CAPEX!$V$4:$V$1281,'11-25years'!B40)</f>
        <v>0</v>
      </c>
      <c r="F40" s="125">
        <f>SUMIFS(CAPEX!$AA$4:$AA$1281,CAPEX!$G$4:$G$1281,'11-25years'!$A40,CAPEX!$I$4:$I$1281,'11-25years'!F$2,CAPEX!$V$4:$V$1281,'11-25years'!B40)</f>
        <v>0</v>
      </c>
      <c r="G40" s="125">
        <f>SUMIFS(CAPEX!$AA$4:$AA$1281,CAPEX!$G$4:$G$1281,'11-25years'!$A40,CAPEX!$I$4:$I$1281,'11-25years'!G$2,CAPEX!$V$4:$V$1281,'11-25years'!B40)</f>
        <v>0</v>
      </c>
      <c r="H40" s="128">
        <f t="shared" si="1"/>
        <v>0</v>
      </c>
    </row>
    <row r="41" spans="1:8" x14ac:dyDescent="0.25">
      <c r="A41" s="84" t="s">
        <v>217</v>
      </c>
      <c r="B41" s="124">
        <v>13</v>
      </c>
      <c r="C41" s="125">
        <f>SUMIFS(CAPEX!$AA$4:$AA$1281,CAPEX!$G$4:$G$1281,'11-25years'!$A41,CAPEX!$I$4:$I$1281,'11-25years'!C$2,CAPEX!$V$4:$V$1281,'11-25years'!B41)</f>
        <v>0</v>
      </c>
      <c r="D41" s="125">
        <f>SUMIFS(CAPEX!$AA$4:$AA$1281,CAPEX!$G$4:$G$1281,'11-25years'!$A41,CAPEX!$I$4:$I$1281,'11-25years'!D$2,CAPEX!$V$4:$V$1281,'11-25years'!B41)</f>
        <v>0</v>
      </c>
      <c r="E41" s="125">
        <f>SUMIFS(CAPEX!$AA$4:$AA$1281,CAPEX!$G$4:$G$1281,'11-25years'!$A41,CAPEX!$I$4:$I$1281,'11-25years'!E$2,CAPEX!$V$4:$V$1281,'11-25years'!B41)</f>
        <v>0</v>
      </c>
      <c r="F41" s="125">
        <f>SUMIFS(CAPEX!$AA$4:$AA$1281,CAPEX!$G$4:$G$1281,'11-25years'!$A41,CAPEX!$I$4:$I$1281,'11-25years'!F$2,CAPEX!$V$4:$V$1281,'11-25years'!B41)</f>
        <v>0</v>
      </c>
      <c r="G41" s="125">
        <f>SUMIFS(CAPEX!$AA$4:$AA$1281,CAPEX!$G$4:$G$1281,'11-25years'!$A41,CAPEX!$I$4:$I$1281,'11-25years'!G$2,CAPEX!$V$4:$V$1281,'11-25years'!B41)</f>
        <v>0</v>
      </c>
      <c r="H41" s="128">
        <f t="shared" si="1"/>
        <v>0</v>
      </c>
    </row>
    <row r="42" spans="1:8" x14ac:dyDescent="0.25">
      <c r="A42" s="84" t="s">
        <v>469</v>
      </c>
      <c r="B42" s="124">
        <v>13</v>
      </c>
      <c r="C42" s="125">
        <f>SUMIFS(CAPEX!$AA$4:$AA$1281,CAPEX!$G$4:$G$1281,'11-25years'!$A42,CAPEX!$I$4:$I$1281,'11-25years'!C$2,CAPEX!$V$4:$V$1281,'11-25years'!B42)</f>
        <v>0</v>
      </c>
      <c r="D42" s="125">
        <f>SUMIFS(CAPEX!$AA$4:$AA$1281,CAPEX!$G$4:$G$1281,'11-25years'!$A42,CAPEX!$I$4:$I$1281,'11-25years'!D$2,CAPEX!$V$4:$V$1281,'11-25years'!B42)</f>
        <v>0</v>
      </c>
      <c r="E42" s="125">
        <f>SUMIFS(CAPEX!$AA$4:$AA$1281,CAPEX!$G$4:$G$1281,'11-25years'!$A42,CAPEX!$I$4:$I$1281,'11-25years'!E$2,CAPEX!$V$4:$V$1281,'11-25years'!B42)</f>
        <v>0</v>
      </c>
      <c r="F42" s="125">
        <f>SUMIFS(CAPEX!$AA$4:$AA$1281,CAPEX!$G$4:$G$1281,'11-25years'!$A42,CAPEX!$I$4:$I$1281,'11-25years'!F$2,CAPEX!$V$4:$V$1281,'11-25years'!B42)</f>
        <v>0</v>
      </c>
      <c r="G42" s="125">
        <f>SUMIFS(CAPEX!$AA$4:$AA$1281,CAPEX!$G$4:$G$1281,'11-25years'!$A42,CAPEX!$I$4:$I$1281,'11-25years'!G$2,CAPEX!$V$4:$V$1281,'11-25years'!B42)</f>
        <v>0</v>
      </c>
      <c r="H42" s="128">
        <f t="shared" si="1"/>
        <v>0</v>
      </c>
    </row>
    <row r="43" spans="1:8" x14ac:dyDescent="0.25">
      <c r="A43" s="84" t="s">
        <v>265</v>
      </c>
      <c r="B43" s="124">
        <v>13</v>
      </c>
      <c r="C43" s="125">
        <f>SUMIFS(CAPEX!$AA$4:$AA$1281,CAPEX!$G$4:$G$1281,'11-25years'!$A43,CAPEX!$I$4:$I$1281,'11-25years'!C$2,CAPEX!$V$4:$V$1281,'11-25years'!B43)</f>
        <v>0</v>
      </c>
      <c r="D43" s="125">
        <f>SUMIFS(CAPEX!$AA$4:$AA$1281,CAPEX!$G$4:$G$1281,'11-25years'!$A43,CAPEX!$I$4:$I$1281,'11-25years'!D$2,CAPEX!$V$4:$V$1281,'11-25years'!B43)</f>
        <v>0</v>
      </c>
      <c r="E43" s="125">
        <f>SUMIFS(CAPEX!$AA$4:$AA$1281,CAPEX!$G$4:$G$1281,'11-25years'!$A43,CAPEX!$I$4:$I$1281,'11-25years'!E$2,CAPEX!$V$4:$V$1281,'11-25years'!B43)</f>
        <v>0</v>
      </c>
      <c r="F43" s="125">
        <f>SUMIFS(CAPEX!$AA$4:$AA$1281,CAPEX!$G$4:$G$1281,'11-25years'!$A43,CAPEX!$I$4:$I$1281,'11-25years'!F$2,CAPEX!$V$4:$V$1281,'11-25years'!B43)</f>
        <v>0</v>
      </c>
      <c r="G43" s="125">
        <f>SUMIFS(CAPEX!$AA$4:$AA$1281,CAPEX!$G$4:$G$1281,'11-25years'!$A43,CAPEX!$I$4:$I$1281,'11-25years'!G$2,CAPEX!$V$4:$V$1281,'11-25years'!B43)</f>
        <v>0</v>
      </c>
      <c r="H43" s="128">
        <f t="shared" si="1"/>
        <v>0</v>
      </c>
    </row>
    <row r="44" spans="1:8" x14ac:dyDescent="0.25">
      <c r="A44" s="84" t="s">
        <v>211</v>
      </c>
      <c r="B44" s="124">
        <v>13</v>
      </c>
      <c r="C44" s="125">
        <f>SUMIFS(CAPEX!$AA$4:$AA$1281,CAPEX!$G$4:$G$1281,'11-25years'!$A44,CAPEX!$I$4:$I$1281,'11-25years'!C$2,CAPEX!$V$4:$V$1281,'11-25years'!B44)</f>
        <v>0</v>
      </c>
      <c r="D44" s="125">
        <f>SUMIFS(CAPEX!$AA$4:$AA$1281,CAPEX!$G$4:$G$1281,'11-25years'!$A44,CAPEX!$I$4:$I$1281,'11-25years'!D$2,CAPEX!$V$4:$V$1281,'11-25years'!B44)</f>
        <v>0</v>
      </c>
      <c r="E44" s="125">
        <f>SUMIFS(CAPEX!$AA$4:$AA$1281,CAPEX!$G$4:$G$1281,'11-25years'!$A44,CAPEX!$I$4:$I$1281,'11-25years'!E$2,CAPEX!$V$4:$V$1281,'11-25years'!B44)</f>
        <v>0</v>
      </c>
      <c r="F44" s="125">
        <f>SUMIFS(CAPEX!$AA$4:$AA$1281,CAPEX!$G$4:$G$1281,'11-25years'!$A44,CAPEX!$I$4:$I$1281,'11-25years'!F$2,CAPEX!$V$4:$V$1281,'11-25years'!B44)</f>
        <v>0</v>
      </c>
      <c r="G44" s="125">
        <f>SUMIFS(CAPEX!$AA$4:$AA$1281,CAPEX!$G$4:$G$1281,'11-25years'!$A44,CAPEX!$I$4:$I$1281,'11-25years'!G$2,CAPEX!$V$4:$V$1281,'11-25years'!B44)</f>
        <v>0</v>
      </c>
      <c r="H44" s="128">
        <f t="shared" si="1"/>
        <v>0</v>
      </c>
    </row>
    <row r="45" spans="1:8" x14ac:dyDescent="0.25">
      <c r="A45" s="84" t="s">
        <v>195</v>
      </c>
      <c r="B45" s="124">
        <v>13</v>
      </c>
      <c r="C45" s="125">
        <f>SUMIFS(CAPEX!$AA$4:$AA$1281,CAPEX!$G$4:$G$1281,'11-25years'!$A45,CAPEX!$I$4:$I$1281,'11-25years'!C$2,CAPEX!$V$4:$V$1281,'11-25years'!B45)</f>
        <v>0</v>
      </c>
      <c r="D45" s="125">
        <f>SUMIFS(CAPEX!$AA$4:$AA$1281,CAPEX!$G$4:$G$1281,'11-25years'!$A45,CAPEX!$I$4:$I$1281,'11-25years'!D$2,CAPEX!$V$4:$V$1281,'11-25years'!B45)</f>
        <v>0</v>
      </c>
      <c r="E45" s="125">
        <f>SUMIFS(CAPEX!$AA$4:$AA$1281,CAPEX!$G$4:$G$1281,'11-25years'!$A45,CAPEX!$I$4:$I$1281,'11-25years'!E$2,CAPEX!$V$4:$V$1281,'11-25years'!B45)</f>
        <v>0</v>
      </c>
      <c r="F45" s="125">
        <f>SUMIFS(CAPEX!$AA$4:$AA$1281,CAPEX!$G$4:$G$1281,'11-25years'!$A45,CAPEX!$I$4:$I$1281,'11-25years'!F$2,CAPEX!$V$4:$V$1281,'11-25years'!B45)</f>
        <v>0</v>
      </c>
      <c r="G45" s="125">
        <f>SUMIFS(CAPEX!$AA$4:$AA$1281,CAPEX!$G$4:$G$1281,'11-25years'!$A45,CAPEX!$I$4:$I$1281,'11-25years'!G$2,CAPEX!$V$4:$V$1281,'11-25years'!B45)</f>
        <v>0</v>
      </c>
      <c r="H45" s="128">
        <f t="shared" si="1"/>
        <v>0</v>
      </c>
    </row>
    <row r="46" spans="1:8" x14ac:dyDescent="0.25">
      <c r="A46" s="84" t="s">
        <v>313</v>
      </c>
      <c r="B46" s="124">
        <v>13</v>
      </c>
      <c r="C46" s="125">
        <f>SUMIFS(CAPEX!$AA$4:$AA$1281,CAPEX!$G$4:$G$1281,'11-25years'!$A46,CAPEX!$I$4:$I$1281,'11-25years'!C$2,CAPEX!$V$4:$V$1281,'11-25years'!B46)</f>
        <v>0</v>
      </c>
      <c r="D46" s="125">
        <f>SUMIFS(CAPEX!$AA$4:$AA$1281,CAPEX!$G$4:$G$1281,'11-25years'!$A46,CAPEX!$I$4:$I$1281,'11-25years'!D$2,CAPEX!$V$4:$V$1281,'11-25years'!B46)</f>
        <v>0</v>
      </c>
      <c r="E46" s="125">
        <f>SUMIFS(CAPEX!$AA$4:$AA$1281,CAPEX!$G$4:$G$1281,'11-25years'!$A46,CAPEX!$I$4:$I$1281,'11-25years'!E$2,CAPEX!$V$4:$V$1281,'11-25years'!B46)</f>
        <v>0</v>
      </c>
      <c r="F46" s="125">
        <f>SUMIFS(CAPEX!$AA$4:$AA$1281,CAPEX!$G$4:$G$1281,'11-25years'!$A46,CAPEX!$I$4:$I$1281,'11-25years'!F$2,CAPEX!$V$4:$V$1281,'11-25years'!B46)</f>
        <v>0</v>
      </c>
      <c r="G46" s="125">
        <f>SUMIFS(CAPEX!$AA$4:$AA$1281,CAPEX!$G$4:$G$1281,'11-25years'!$A46,CAPEX!$I$4:$I$1281,'11-25years'!G$2,CAPEX!$V$4:$V$1281,'11-25years'!B46)</f>
        <v>0</v>
      </c>
      <c r="H46" s="128">
        <f t="shared" si="1"/>
        <v>0</v>
      </c>
    </row>
    <row r="47" spans="1:8" x14ac:dyDescent="0.25">
      <c r="A47" s="84" t="s">
        <v>697</v>
      </c>
      <c r="B47" s="124">
        <v>13</v>
      </c>
      <c r="C47" s="125">
        <f>SUMIFS(CAPEX!$AA$4:$AA$1281,CAPEX!$G$4:$G$1281,'11-25years'!$A47,CAPEX!$I$4:$I$1281,'11-25years'!C$2,CAPEX!$V$4:$V$1281,'11-25years'!B47)</f>
        <v>0</v>
      </c>
      <c r="D47" s="125">
        <f>SUMIFS(CAPEX!$AA$4:$AA$1281,CAPEX!$G$4:$G$1281,'11-25years'!$A47,CAPEX!$I$4:$I$1281,'11-25years'!D$2,CAPEX!$V$4:$V$1281,'11-25years'!B47)</f>
        <v>0</v>
      </c>
      <c r="E47" s="125">
        <f>SUMIFS(CAPEX!$AA$4:$AA$1281,CAPEX!$G$4:$G$1281,'11-25years'!$A47,CAPEX!$I$4:$I$1281,'11-25years'!E$2,CAPEX!$V$4:$V$1281,'11-25years'!B47)</f>
        <v>0</v>
      </c>
      <c r="F47" s="125">
        <f>SUMIFS(CAPEX!$AA$4:$AA$1281,CAPEX!$G$4:$G$1281,'11-25years'!$A47,CAPEX!$I$4:$I$1281,'11-25years'!F$2,CAPEX!$V$4:$V$1281,'11-25years'!B47)</f>
        <v>0</v>
      </c>
      <c r="G47" s="125">
        <f>SUMIFS(CAPEX!$AA$4:$AA$1281,CAPEX!$G$4:$G$1281,'11-25years'!$A47,CAPEX!$I$4:$I$1281,'11-25years'!G$2,CAPEX!$V$4:$V$1281,'11-25years'!B47)</f>
        <v>0</v>
      </c>
      <c r="H47" s="128">
        <f t="shared" si="1"/>
        <v>0</v>
      </c>
    </row>
    <row r="48" spans="1:8" x14ac:dyDescent="0.25">
      <c r="A48" s="84" t="s">
        <v>228</v>
      </c>
      <c r="B48" s="124">
        <v>13</v>
      </c>
      <c r="C48" s="125">
        <f>SUMIFS(CAPEX!$AA$4:$AA$1281,CAPEX!$G$4:$G$1281,'11-25years'!$A48,CAPEX!$I$4:$I$1281,'11-25years'!C$2,CAPEX!$V$4:$V$1281,'11-25years'!B48)</f>
        <v>0</v>
      </c>
      <c r="D48" s="125">
        <f>SUMIFS(CAPEX!$AA$4:$AA$1281,CAPEX!$G$4:$G$1281,'11-25years'!$A48,CAPEX!$I$4:$I$1281,'11-25years'!D$2,CAPEX!$V$4:$V$1281,'11-25years'!B48)</f>
        <v>0</v>
      </c>
      <c r="E48" s="125">
        <f>SUMIFS(CAPEX!$AA$4:$AA$1281,CAPEX!$G$4:$G$1281,'11-25years'!$A48,CAPEX!$I$4:$I$1281,'11-25years'!E$2,CAPEX!$V$4:$V$1281,'11-25years'!B48)</f>
        <v>0</v>
      </c>
      <c r="F48" s="125">
        <f>SUMIFS(CAPEX!$AA$4:$AA$1281,CAPEX!$G$4:$G$1281,'11-25years'!$A48,CAPEX!$I$4:$I$1281,'11-25years'!F$2,CAPEX!$V$4:$V$1281,'11-25years'!B48)</f>
        <v>0</v>
      </c>
      <c r="G48" s="125">
        <f>SUMIFS(CAPEX!$AA$4:$AA$1281,CAPEX!$G$4:$G$1281,'11-25years'!$A48,CAPEX!$I$4:$I$1281,'11-25years'!G$2,CAPEX!$V$4:$V$1281,'11-25years'!B48)</f>
        <v>0</v>
      </c>
      <c r="H48" s="128">
        <f t="shared" si="1"/>
        <v>0</v>
      </c>
    </row>
    <row r="49" spans="1:8" x14ac:dyDescent="0.25">
      <c r="A49" s="84" t="s">
        <v>226</v>
      </c>
      <c r="B49" s="124">
        <v>13</v>
      </c>
      <c r="C49" s="125">
        <f>SUMIFS(CAPEX!$AA$4:$AA$1281,CAPEX!$G$4:$G$1281,'11-25years'!$A49,CAPEX!$I$4:$I$1281,'11-25years'!C$2,CAPEX!$V$4:$V$1281,'11-25years'!B49)</f>
        <v>0</v>
      </c>
      <c r="D49" s="125">
        <f>SUMIFS(CAPEX!$AA$4:$AA$1281,CAPEX!$G$4:$G$1281,'11-25years'!$A49,CAPEX!$I$4:$I$1281,'11-25years'!D$2,CAPEX!$V$4:$V$1281,'11-25years'!B49)</f>
        <v>0</v>
      </c>
      <c r="E49" s="125">
        <f>SUMIFS(CAPEX!$AA$4:$AA$1281,CAPEX!$G$4:$G$1281,'11-25years'!$A49,CAPEX!$I$4:$I$1281,'11-25years'!E$2,CAPEX!$V$4:$V$1281,'11-25years'!B49)</f>
        <v>0</v>
      </c>
      <c r="F49" s="125">
        <f>SUMIFS(CAPEX!$AA$4:$AA$1281,CAPEX!$G$4:$G$1281,'11-25years'!$A49,CAPEX!$I$4:$I$1281,'11-25years'!F$2,CAPEX!$V$4:$V$1281,'11-25years'!B49)</f>
        <v>0</v>
      </c>
      <c r="G49" s="125">
        <f>SUMIFS(CAPEX!$AA$4:$AA$1281,CAPEX!$G$4:$G$1281,'11-25years'!$A49,CAPEX!$I$4:$I$1281,'11-25years'!G$2,CAPEX!$V$4:$V$1281,'11-25years'!B49)</f>
        <v>0</v>
      </c>
      <c r="H49" s="128">
        <f t="shared" si="1"/>
        <v>0</v>
      </c>
    </row>
    <row r="50" spans="1:8" x14ac:dyDescent="0.25">
      <c r="A50" s="84" t="s">
        <v>256</v>
      </c>
      <c r="B50" s="124">
        <v>13</v>
      </c>
      <c r="C50" s="125">
        <f>SUMIFS(CAPEX!$AA$4:$AA$1281,CAPEX!$G$4:$G$1281,'11-25years'!$A50,CAPEX!$I$4:$I$1281,'11-25years'!C$2,CAPEX!$V$4:$V$1281,'11-25years'!B50)</f>
        <v>0</v>
      </c>
      <c r="D50" s="125">
        <f>SUMIFS(CAPEX!$AA$4:$AA$1281,CAPEX!$G$4:$G$1281,'11-25years'!$A50,CAPEX!$I$4:$I$1281,'11-25years'!D$2,CAPEX!$V$4:$V$1281,'11-25years'!B50)</f>
        <v>0</v>
      </c>
      <c r="E50" s="125">
        <f>SUMIFS(CAPEX!$AA$4:$AA$1281,CAPEX!$G$4:$G$1281,'11-25years'!$A50,CAPEX!$I$4:$I$1281,'11-25years'!E$2,CAPEX!$V$4:$V$1281,'11-25years'!B50)</f>
        <v>0</v>
      </c>
      <c r="F50" s="125">
        <f>SUMIFS(CAPEX!$AA$4:$AA$1281,CAPEX!$G$4:$G$1281,'11-25years'!$A50,CAPEX!$I$4:$I$1281,'11-25years'!F$2,CAPEX!$V$4:$V$1281,'11-25years'!B50)</f>
        <v>0</v>
      </c>
      <c r="G50" s="125">
        <f>SUMIFS(CAPEX!$AA$4:$AA$1281,CAPEX!$G$4:$G$1281,'11-25years'!$A50,CAPEX!$I$4:$I$1281,'11-25years'!G$2,CAPEX!$V$4:$V$1281,'11-25years'!B50)</f>
        <v>0</v>
      </c>
      <c r="H50" s="128">
        <f t="shared" si="1"/>
        <v>0</v>
      </c>
    </row>
    <row r="51" spans="1:8" x14ac:dyDescent="0.25">
      <c r="A51" s="84" t="s">
        <v>578</v>
      </c>
      <c r="B51" s="124">
        <v>13</v>
      </c>
      <c r="C51" s="125">
        <f>SUMIFS(CAPEX!$AA$4:$AA$1281,CAPEX!$G$4:$G$1281,'11-25years'!$A51,CAPEX!$I$4:$I$1281,'11-25years'!C$2,CAPEX!$V$4:$V$1281,'11-25years'!B51)</f>
        <v>0</v>
      </c>
      <c r="D51" s="125">
        <f>SUMIFS(CAPEX!$AA$4:$AA$1281,CAPEX!$G$4:$G$1281,'11-25years'!$A51,CAPEX!$I$4:$I$1281,'11-25years'!D$2,CAPEX!$V$4:$V$1281,'11-25years'!B51)</f>
        <v>0</v>
      </c>
      <c r="E51" s="125">
        <f>SUMIFS(CAPEX!$AA$4:$AA$1281,CAPEX!$G$4:$G$1281,'11-25years'!$A51,CAPEX!$I$4:$I$1281,'11-25years'!E$2,CAPEX!$V$4:$V$1281,'11-25years'!B51)</f>
        <v>0</v>
      </c>
      <c r="F51" s="125">
        <f>SUMIFS(CAPEX!$AA$4:$AA$1281,CAPEX!$G$4:$G$1281,'11-25years'!$A51,CAPEX!$I$4:$I$1281,'11-25years'!F$2,CAPEX!$V$4:$V$1281,'11-25years'!B51)</f>
        <v>0</v>
      </c>
      <c r="G51" s="125">
        <f>SUMIFS(CAPEX!$AA$4:$AA$1281,CAPEX!$G$4:$G$1281,'11-25years'!$A51,CAPEX!$I$4:$I$1281,'11-25years'!G$2,CAPEX!$V$4:$V$1281,'11-25years'!B51)</f>
        <v>0</v>
      </c>
      <c r="H51" s="128">
        <f t="shared" si="1"/>
        <v>0</v>
      </c>
    </row>
    <row r="52" spans="1:8" x14ac:dyDescent="0.25">
      <c r="A52" s="84" t="s">
        <v>403</v>
      </c>
      <c r="B52" s="124">
        <v>13</v>
      </c>
      <c r="C52" s="125">
        <f>SUMIFS(CAPEX!$AA$4:$AA$1281,CAPEX!$G$4:$G$1281,'11-25years'!$A52,CAPEX!$I$4:$I$1281,'11-25years'!C$2,CAPEX!$V$4:$V$1281,'11-25years'!B52)</f>
        <v>0</v>
      </c>
      <c r="D52" s="125">
        <f>SUMIFS(CAPEX!$AA$4:$AA$1281,CAPEX!$G$4:$G$1281,'11-25years'!$A52,CAPEX!$I$4:$I$1281,'11-25years'!D$2,CAPEX!$V$4:$V$1281,'11-25years'!B52)</f>
        <v>0</v>
      </c>
      <c r="E52" s="125">
        <f>SUMIFS(CAPEX!$AA$4:$AA$1281,CAPEX!$G$4:$G$1281,'11-25years'!$A52,CAPEX!$I$4:$I$1281,'11-25years'!E$2,CAPEX!$V$4:$V$1281,'11-25years'!B52)</f>
        <v>0</v>
      </c>
      <c r="F52" s="125">
        <f>SUMIFS(CAPEX!$AA$4:$AA$1281,CAPEX!$G$4:$G$1281,'11-25years'!$A52,CAPEX!$I$4:$I$1281,'11-25years'!F$2,CAPEX!$V$4:$V$1281,'11-25years'!B52)</f>
        <v>0</v>
      </c>
      <c r="G52" s="125">
        <f>SUMIFS(CAPEX!$AA$4:$AA$1281,CAPEX!$G$4:$G$1281,'11-25years'!$A52,CAPEX!$I$4:$I$1281,'11-25years'!G$2,CAPEX!$V$4:$V$1281,'11-25years'!B52)</f>
        <v>0</v>
      </c>
      <c r="H52" s="128">
        <f t="shared" si="1"/>
        <v>0</v>
      </c>
    </row>
    <row r="53" spans="1:8" x14ac:dyDescent="0.25">
      <c r="A53" s="84" t="s">
        <v>364</v>
      </c>
      <c r="B53" s="124">
        <v>13</v>
      </c>
      <c r="C53" s="125">
        <f>SUMIFS(CAPEX!$AA$4:$AA$1281,CAPEX!$G$4:$G$1281,'11-25years'!$A53,CAPEX!$I$4:$I$1281,'11-25years'!C$2,CAPEX!$V$4:$V$1281,'11-25years'!B53)</f>
        <v>0</v>
      </c>
      <c r="D53" s="125">
        <f>SUMIFS(CAPEX!$AA$4:$AA$1281,CAPEX!$G$4:$G$1281,'11-25years'!$A53,CAPEX!$I$4:$I$1281,'11-25years'!D$2,CAPEX!$V$4:$V$1281,'11-25years'!B53)</f>
        <v>0</v>
      </c>
      <c r="E53" s="125">
        <f>SUMIFS(CAPEX!$AA$4:$AA$1281,CAPEX!$G$4:$G$1281,'11-25years'!$A53,CAPEX!$I$4:$I$1281,'11-25years'!E$2,CAPEX!$V$4:$V$1281,'11-25years'!B53)</f>
        <v>0</v>
      </c>
      <c r="F53" s="125">
        <f>SUMIFS(CAPEX!$AA$4:$AA$1281,CAPEX!$G$4:$G$1281,'11-25years'!$A53,CAPEX!$I$4:$I$1281,'11-25years'!F$2,CAPEX!$V$4:$V$1281,'11-25years'!B53)</f>
        <v>0</v>
      </c>
      <c r="G53" s="125">
        <f>SUMIFS(CAPEX!$AA$4:$AA$1281,CAPEX!$G$4:$G$1281,'11-25years'!$A53,CAPEX!$I$4:$I$1281,'11-25years'!G$2,CAPEX!$V$4:$V$1281,'11-25years'!B53)</f>
        <v>0</v>
      </c>
      <c r="H53" s="128">
        <f t="shared" si="1"/>
        <v>0</v>
      </c>
    </row>
    <row r="54" spans="1:8" x14ac:dyDescent="0.25">
      <c r="A54" s="84" t="s">
        <v>239</v>
      </c>
      <c r="B54" s="124">
        <v>13</v>
      </c>
      <c r="C54" s="125">
        <f>SUMIFS(CAPEX!$AA$4:$AA$1281,CAPEX!$G$4:$G$1281,'11-25years'!$A54,CAPEX!$I$4:$I$1281,'11-25years'!C$2,CAPEX!$V$4:$V$1281,'11-25years'!B54)</f>
        <v>0</v>
      </c>
      <c r="D54" s="125">
        <f>SUMIFS(CAPEX!$AA$4:$AA$1281,CAPEX!$G$4:$G$1281,'11-25years'!$A54,CAPEX!$I$4:$I$1281,'11-25years'!D$2,CAPEX!$V$4:$V$1281,'11-25years'!B54)</f>
        <v>0</v>
      </c>
      <c r="E54" s="125">
        <f>SUMIFS(CAPEX!$AA$4:$AA$1281,CAPEX!$G$4:$G$1281,'11-25years'!$A54,CAPEX!$I$4:$I$1281,'11-25years'!E$2,CAPEX!$V$4:$V$1281,'11-25years'!B54)</f>
        <v>0</v>
      </c>
      <c r="F54" s="125">
        <f>SUMIFS(CAPEX!$AA$4:$AA$1281,CAPEX!$G$4:$G$1281,'11-25years'!$A54,CAPEX!$I$4:$I$1281,'11-25years'!F$2,CAPEX!$V$4:$V$1281,'11-25years'!B54)</f>
        <v>0</v>
      </c>
      <c r="G54" s="125">
        <f>SUMIFS(CAPEX!$AA$4:$AA$1281,CAPEX!$G$4:$G$1281,'11-25years'!$A54,CAPEX!$I$4:$I$1281,'11-25years'!G$2,CAPEX!$V$4:$V$1281,'11-25years'!B54)</f>
        <v>0</v>
      </c>
      <c r="H54" s="128">
        <f t="shared" si="1"/>
        <v>0</v>
      </c>
    </row>
    <row r="55" spans="1:8" x14ac:dyDescent="0.25">
      <c r="A55" s="84" t="s">
        <v>243</v>
      </c>
      <c r="B55" s="124">
        <v>13</v>
      </c>
      <c r="C55" s="125">
        <f>SUMIFS(CAPEX!$AA$4:$AA$1281,CAPEX!$G$4:$G$1281,'11-25years'!$A55,CAPEX!$I$4:$I$1281,'11-25years'!C$2,CAPEX!$V$4:$V$1281,'11-25years'!B55)</f>
        <v>0</v>
      </c>
      <c r="D55" s="125">
        <f>SUMIFS(CAPEX!$AA$4:$AA$1281,CAPEX!$G$4:$G$1281,'11-25years'!$A55,CAPEX!$I$4:$I$1281,'11-25years'!D$2,CAPEX!$V$4:$V$1281,'11-25years'!B55)</f>
        <v>0</v>
      </c>
      <c r="E55" s="125">
        <f>SUMIFS(CAPEX!$AA$4:$AA$1281,CAPEX!$G$4:$G$1281,'11-25years'!$A55,CAPEX!$I$4:$I$1281,'11-25years'!E$2,CAPEX!$V$4:$V$1281,'11-25years'!B55)</f>
        <v>0</v>
      </c>
      <c r="F55" s="125">
        <f>SUMIFS(CAPEX!$AA$4:$AA$1281,CAPEX!$G$4:$G$1281,'11-25years'!$A55,CAPEX!$I$4:$I$1281,'11-25years'!F$2,CAPEX!$V$4:$V$1281,'11-25years'!B55)</f>
        <v>0</v>
      </c>
      <c r="G55" s="125">
        <f>SUMIFS(CAPEX!$AA$4:$AA$1281,CAPEX!$G$4:$G$1281,'11-25years'!$A55,CAPEX!$I$4:$I$1281,'11-25years'!G$2,CAPEX!$V$4:$V$1281,'11-25years'!B55)</f>
        <v>0</v>
      </c>
      <c r="H55" s="128">
        <f t="shared" si="1"/>
        <v>0</v>
      </c>
    </row>
    <row r="56" spans="1:8" x14ac:dyDescent="0.25">
      <c r="A56" s="127" t="s">
        <v>246</v>
      </c>
      <c r="B56" s="124">
        <v>13</v>
      </c>
      <c r="C56" s="125">
        <f>SUMIFS(CAPEX!$AA$4:$AA$1281,CAPEX!$G$4:$G$1281,'11-25years'!$A56,CAPEX!$I$4:$I$1281,'11-25years'!C$2,CAPEX!$V$4:$V$1281,'11-25years'!B56)</f>
        <v>0</v>
      </c>
      <c r="D56" s="125">
        <f>SUMIFS(CAPEX!$AA$4:$AA$1281,CAPEX!$G$4:$G$1281,'11-25years'!$A56,CAPEX!$I$4:$I$1281,'11-25years'!D$2,CAPEX!$V$4:$V$1281,'11-25years'!B56)</f>
        <v>0</v>
      </c>
      <c r="E56" s="125">
        <f>SUMIFS(CAPEX!$AA$4:$AA$1281,CAPEX!$G$4:$G$1281,'11-25years'!$A56,CAPEX!$I$4:$I$1281,'11-25years'!E$2,CAPEX!$V$4:$V$1281,'11-25years'!B56)</f>
        <v>0</v>
      </c>
      <c r="F56" s="125">
        <f>SUMIFS(CAPEX!$AA$4:$AA$1281,CAPEX!$G$4:$G$1281,'11-25years'!$A56,CAPEX!$I$4:$I$1281,'11-25years'!F$2,CAPEX!$V$4:$V$1281,'11-25years'!B56)</f>
        <v>0</v>
      </c>
      <c r="G56" s="125">
        <f>SUMIFS(CAPEX!$AA$4:$AA$1281,CAPEX!$G$4:$G$1281,'11-25years'!$A56,CAPEX!$I$4:$I$1281,'11-25years'!G$2,CAPEX!$V$4:$V$1281,'11-25years'!B56)</f>
        <v>0</v>
      </c>
      <c r="H56" s="128">
        <f t="shared" si="1"/>
        <v>0</v>
      </c>
    </row>
    <row r="57" spans="1:8" x14ac:dyDescent="0.25">
      <c r="A57" s="124" t="s">
        <v>281</v>
      </c>
      <c r="B57" s="124">
        <v>14</v>
      </c>
      <c r="C57" s="125">
        <f>SUMIFS(CAPEX!$AA$4:$AA$1281,CAPEX!$G$4:$G$1281,'11-25years'!$A57,CAPEX!$I$4:$I$1281,'11-25years'!C$2,CAPEX!$V$4:$V$1281,'11-25years'!B57)</f>
        <v>0</v>
      </c>
      <c r="D57" s="125">
        <f>SUMIFS(CAPEX!$AA$4:$AA$1281,CAPEX!$G$4:$G$1281,'11-25years'!$A57,CAPEX!$I$4:$I$1281,'11-25years'!D$2,CAPEX!$V$4:$V$1281,'11-25years'!B57)</f>
        <v>0</v>
      </c>
      <c r="E57" s="125">
        <f>SUMIFS(CAPEX!$AA$4:$AA$1281,CAPEX!$G$4:$G$1281,'11-25years'!$A57,CAPEX!$I$4:$I$1281,'11-25years'!E$2,CAPEX!$V$4:$V$1281,'11-25years'!B57)</f>
        <v>0</v>
      </c>
      <c r="F57" s="125">
        <f>SUMIFS(CAPEX!$AA$4:$AA$1281,CAPEX!$G$4:$G$1281,'11-25years'!$A57,CAPEX!$I$4:$I$1281,'11-25years'!F$2,CAPEX!$V$4:$V$1281,'11-25years'!B57)</f>
        <v>0</v>
      </c>
      <c r="G57" s="125">
        <f>SUMIFS(CAPEX!$AA$4:$AA$1281,CAPEX!$G$4:$G$1281,'11-25years'!$A57,CAPEX!$I$4:$I$1281,'11-25years'!G$2,CAPEX!$V$4:$V$1281,'11-25years'!B57)</f>
        <v>0</v>
      </c>
      <c r="H57" s="128">
        <f t="shared" si="1"/>
        <v>0</v>
      </c>
    </row>
    <row r="58" spans="1:8" x14ac:dyDescent="0.25">
      <c r="A58" s="84" t="s">
        <v>488</v>
      </c>
      <c r="B58" s="124">
        <v>14</v>
      </c>
      <c r="C58" s="125">
        <f>SUMIFS(CAPEX!$AA$4:$AA$1281,CAPEX!$G$4:$G$1281,'11-25years'!$A58,CAPEX!$I$4:$I$1281,'11-25years'!C$2,CAPEX!$V$4:$V$1281,'11-25years'!B58)</f>
        <v>0</v>
      </c>
      <c r="D58" s="125">
        <f>SUMIFS(CAPEX!$AA$4:$AA$1281,CAPEX!$G$4:$G$1281,'11-25years'!$A58,CAPEX!$I$4:$I$1281,'11-25years'!D$2,CAPEX!$V$4:$V$1281,'11-25years'!B58)</f>
        <v>0</v>
      </c>
      <c r="E58" s="125">
        <f>SUMIFS(CAPEX!$AA$4:$AA$1281,CAPEX!$G$4:$G$1281,'11-25years'!$A58,CAPEX!$I$4:$I$1281,'11-25years'!E$2,CAPEX!$V$4:$V$1281,'11-25years'!B58)</f>
        <v>0</v>
      </c>
      <c r="F58" s="125">
        <f>SUMIFS(CAPEX!$AA$4:$AA$1281,CAPEX!$G$4:$G$1281,'11-25years'!$A58,CAPEX!$I$4:$I$1281,'11-25years'!F$2,CAPEX!$V$4:$V$1281,'11-25years'!B58)</f>
        <v>0</v>
      </c>
      <c r="G58" s="125">
        <f>SUMIFS(CAPEX!$AA$4:$AA$1281,CAPEX!$G$4:$G$1281,'11-25years'!$A58,CAPEX!$I$4:$I$1281,'11-25years'!G$2,CAPEX!$V$4:$V$1281,'11-25years'!B58)</f>
        <v>0</v>
      </c>
      <c r="H58" s="128">
        <f t="shared" si="1"/>
        <v>0</v>
      </c>
    </row>
    <row r="59" spans="1:8" x14ac:dyDescent="0.25">
      <c r="A59" s="84" t="s">
        <v>217</v>
      </c>
      <c r="B59" s="124">
        <v>14</v>
      </c>
      <c r="C59" s="125">
        <f>SUMIFS(CAPEX!$AA$4:$AA$1281,CAPEX!$G$4:$G$1281,'11-25years'!$A59,CAPEX!$I$4:$I$1281,'11-25years'!C$2,CAPEX!$V$4:$V$1281,'11-25years'!B59)</f>
        <v>0</v>
      </c>
      <c r="D59" s="125">
        <f>SUMIFS(CAPEX!$AA$4:$AA$1281,CAPEX!$G$4:$G$1281,'11-25years'!$A59,CAPEX!$I$4:$I$1281,'11-25years'!D$2,CAPEX!$V$4:$V$1281,'11-25years'!B59)</f>
        <v>0</v>
      </c>
      <c r="E59" s="125">
        <f>SUMIFS(CAPEX!$AA$4:$AA$1281,CAPEX!$G$4:$G$1281,'11-25years'!$A59,CAPEX!$I$4:$I$1281,'11-25years'!E$2,CAPEX!$V$4:$V$1281,'11-25years'!B59)</f>
        <v>7420</v>
      </c>
      <c r="F59" s="125">
        <f>SUMIFS(CAPEX!$AA$4:$AA$1281,CAPEX!$G$4:$G$1281,'11-25years'!$A59,CAPEX!$I$4:$I$1281,'11-25years'!F$2,CAPEX!$V$4:$V$1281,'11-25years'!B59)</f>
        <v>0</v>
      </c>
      <c r="G59" s="125">
        <f>SUMIFS(CAPEX!$AA$4:$AA$1281,CAPEX!$G$4:$G$1281,'11-25years'!$A59,CAPEX!$I$4:$I$1281,'11-25years'!G$2,CAPEX!$V$4:$V$1281,'11-25years'!B59)</f>
        <v>0</v>
      </c>
      <c r="H59" s="128">
        <f t="shared" si="1"/>
        <v>7420</v>
      </c>
    </row>
    <row r="60" spans="1:8" x14ac:dyDescent="0.25">
      <c r="A60" s="84" t="s">
        <v>469</v>
      </c>
      <c r="B60" s="124">
        <v>14</v>
      </c>
      <c r="C60" s="125">
        <f>SUMIFS(CAPEX!$AA$4:$AA$1281,CAPEX!$G$4:$G$1281,'11-25years'!$A60,CAPEX!$I$4:$I$1281,'11-25years'!C$2,CAPEX!$V$4:$V$1281,'11-25years'!B60)</f>
        <v>0</v>
      </c>
      <c r="D60" s="125">
        <f>SUMIFS(CAPEX!$AA$4:$AA$1281,CAPEX!$G$4:$G$1281,'11-25years'!$A60,CAPEX!$I$4:$I$1281,'11-25years'!D$2,CAPEX!$V$4:$V$1281,'11-25years'!B60)</f>
        <v>0</v>
      </c>
      <c r="E60" s="125">
        <f>SUMIFS(CAPEX!$AA$4:$AA$1281,CAPEX!$G$4:$G$1281,'11-25years'!$A60,CAPEX!$I$4:$I$1281,'11-25years'!E$2,CAPEX!$V$4:$V$1281,'11-25years'!B60)</f>
        <v>0</v>
      </c>
      <c r="F60" s="125">
        <f>SUMIFS(CAPEX!$AA$4:$AA$1281,CAPEX!$G$4:$G$1281,'11-25years'!$A60,CAPEX!$I$4:$I$1281,'11-25years'!F$2,CAPEX!$V$4:$V$1281,'11-25years'!B60)</f>
        <v>0</v>
      </c>
      <c r="G60" s="125">
        <f>SUMIFS(CAPEX!$AA$4:$AA$1281,CAPEX!$G$4:$G$1281,'11-25years'!$A60,CAPEX!$I$4:$I$1281,'11-25years'!G$2,CAPEX!$V$4:$V$1281,'11-25years'!B60)</f>
        <v>0</v>
      </c>
      <c r="H60" s="128">
        <f t="shared" si="1"/>
        <v>0</v>
      </c>
    </row>
    <row r="61" spans="1:8" x14ac:dyDescent="0.25">
      <c r="A61" s="84" t="s">
        <v>265</v>
      </c>
      <c r="B61" s="124">
        <v>14</v>
      </c>
      <c r="C61" s="125">
        <f>SUMIFS(CAPEX!$AA$4:$AA$1281,CAPEX!$G$4:$G$1281,'11-25years'!$A61,CAPEX!$I$4:$I$1281,'11-25years'!C$2,CAPEX!$V$4:$V$1281,'11-25years'!B61)</f>
        <v>0</v>
      </c>
      <c r="D61" s="125">
        <f>SUMIFS(CAPEX!$AA$4:$AA$1281,CAPEX!$G$4:$G$1281,'11-25years'!$A61,CAPEX!$I$4:$I$1281,'11-25years'!D$2,CAPEX!$V$4:$V$1281,'11-25years'!B61)</f>
        <v>0</v>
      </c>
      <c r="E61" s="125">
        <f>SUMIFS(CAPEX!$AA$4:$AA$1281,CAPEX!$G$4:$G$1281,'11-25years'!$A61,CAPEX!$I$4:$I$1281,'11-25years'!E$2,CAPEX!$V$4:$V$1281,'11-25years'!B61)</f>
        <v>0</v>
      </c>
      <c r="F61" s="125">
        <f>SUMIFS(CAPEX!$AA$4:$AA$1281,CAPEX!$G$4:$G$1281,'11-25years'!$A61,CAPEX!$I$4:$I$1281,'11-25years'!F$2,CAPEX!$V$4:$V$1281,'11-25years'!B61)</f>
        <v>0</v>
      </c>
      <c r="G61" s="125">
        <f>SUMIFS(CAPEX!$AA$4:$AA$1281,CAPEX!$G$4:$G$1281,'11-25years'!$A61,CAPEX!$I$4:$I$1281,'11-25years'!G$2,CAPEX!$V$4:$V$1281,'11-25years'!B61)</f>
        <v>0</v>
      </c>
      <c r="H61" s="128">
        <f t="shared" si="1"/>
        <v>0</v>
      </c>
    </row>
    <row r="62" spans="1:8" x14ac:dyDescent="0.25">
      <c r="A62" s="84" t="s">
        <v>211</v>
      </c>
      <c r="B62" s="124">
        <v>14</v>
      </c>
      <c r="C62" s="125">
        <f>SUMIFS(CAPEX!$AA$4:$AA$1281,CAPEX!$G$4:$G$1281,'11-25years'!$A62,CAPEX!$I$4:$I$1281,'11-25years'!C$2,CAPEX!$V$4:$V$1281,'11-25years'!B62)</f>
        <v>0</v>
      </c>
      <c r="D62" s="125">
        <f>SUMIFS(CAPEX!$AA$4:$AA$1281,CAPEX!$G$4:$G$1281,'11-25years'!$A62,CAPEX!$I$4:$I$1281,'11-25years'!D$2,CAPEX!$V$4:$V$1281,'11-25years'!B62)</f>
        <v>0</v>
      </c>
      <c r="E62" s="125">
        <f>SUMIFS(CAPEX!$AA$4:$AA$1281,CAPEX!$G$4:$G$1281,'11-25years'!$A62,CAPEX!$I$4:$I$1281,'11-25years'!E$2,CAPEX!$V$4:$V$1281,'11-25years'!B62)</f>
        <v>0</v>
      </c>
      <c r="F62" s="125">
        <f>SUMIFS(CAPEX!$AA$4:$AA$1281,CAPEX!$G$4:$G$1281,'11-25years'!$A62,CAPEX!$I$4:$I$1281,'11-25years'!F$2,CAPEX!$V$4:$V$1281,'11-25years'!B62)</f>
        <v>0</v>
      </c>
      <c r="G62" s="125">
        <f>SUMIFS(CAPEX!$AA$4:$AA$1281,CAPEX!$G$4:$G$1281,'11-25years'!$A62,CAPEX!$I$4:$I$1281,'11-25years'!G$2,CAPEX!$V$4:$V$1281,'11-25years'!B62)</f>
        <v>0</v>
      </c>
      <c r="H62" s="128">
        <f t="shared" si="1"/>
        <v>0</v>
      </c>
    </row>
    <row r="63" spans="1:8" x14ac:dyDescent="0.25">
      <c r="A63" s="84" t="s">
        <v>195</v>
      </c>
      <c r="B63" s="124">
        <v>14</v>
      </c>
      <c r="C63" s="125">
        <f>SUMIFS(CAPEX!$AA$4:$AA$1281,CAPEX!$G$4:$G$1281,'11-25years'!$A63,CAPEX!$I$4:$I$1281,'11-25years'!C$2,CAPEX!$V$4:$V$1281,'11-25years'!B63)</f>
        <v>0</v>
      </c>
      <c r="D63" s="125">
        <f>SUMIFS(CAPEX!$AA$4:$AA$1281,CAPEX!$G$4:$G$1281,'11-25years'!$A63,CAPEX!$I$4:$I$1281,'11-25years'!D$2,CAPEX!$V$4:$V$1281,'11-25years'!B63)</f>
        <v>0</v>
      </c>
      <c r="E63" s="125">
        <f>SUMIFS(CAPEX!$AA$4:$AA$1281,CAPEX!$G$4:$G$1281,'11-25years'!$A63,CAPEX!$I$4:$I$1281,'11-25years'!E$2,CAPEX!$V$4:$V$1281,'11-25years'!B63)</f>
        <v>0</v>
      </c>
      <c r="F63" s="125">
        <f>SUMIFS(CAPEX!$AA$4:$AA$1281,CAPEX!$G$4:$G$1281,'11-25years'!$A63,CAPEX!$I$4:$I$1281,'11-25years'!F$2,CAPEX!$V$4:$V$1281,'11-25years'!B63)</f>
        <v>0</v>
      </c>
      <c r="G63" s="125">
        <f>SUMIFS(CAPEX!$AA$4:$AA$1281,CAPEX!$G$4:$G$1281,'11-25years'!$A63,CAPEX!$I$4:$I$1281,'11-25years'!G$2,CAPEX!$V$4:$V$1281,'11-25years'!B63)</f>
        <v>0</v>
      </c>
      <c r="H63" s="128">
        <f t="shared" si="1"/>
        <v>0</v>
      </c>
    </row>
    <row r="64" spans="1:8" x14ac:dyDescent="0.25">
      <c r="A64" s="84" t="s">
        <v>313</v>
      </c>
      <c r="B64" s="124">
        <v>14</v>
      </c>
      <c r="C64" s="125">
        <f>SUMIFS(CAPEX!$AA$4:$AA$1281,CAPEX!$G$4:$G$1281,'11-25years'!$A64,CAPEX!$I$4:$I$1281,'11-25years'!C$2,CAPEX!$V$4:$V$1281,'11-25years'!B64)</f>
        <v>0</v>
      </c>
      <c r="D64" s="125">
        <f>SUMIFS(CAPEX!$AA$4:$AA$1281,CAPEX!$G$4:$G$1281,'11-25years'!$A64,CAPEX!$I$4:$I$1281,'11-25years'!D$2,CAPEX!$V$4:$V$1281,'11-25years'!B64)</f>
        <v>0</v>
      </c>
      <c r="E64" s="125">
        <f>SUMIFS(CAPEX!$AA$4:$AA$1281,CAPEX!$G$4:$G$1281,'11-25years'!$A64,CAPEX!$I$4:$I$1281,'11-25years'!E$2,CAPEX!$V$4:$V$1281,'11-25years'!B64)</f>
        <v>0</v>
      </c>
      <c r="F64" s="125">
        <f>SUMIFS(CAPEX!$AA$4:$AA$1281,CAPEX!$G$4:$G$1281,'11-25years'!$A64,CAPEX!$I$4:$I$1281,'11-25years'!F$2,CAPEX!$V$4:$V$1281,'11-25years'!B64)</f>
        <v>0</v>
      </c>
      <c r="G64" s="125">
        <f>SUMIFS(CAPEX!$AA$4:$AA$1281,CAPEX!$G$4:$G$1281,'11-25years'!$A64,CAPEX!$I$4:$I$1281,'11-25years'!G$2,CAPEX!$V$4:$V$1281,'11-25years'!B64)</f>
        <v>0</v>
      </c>
      <c r="H64" s="128">
        <f t="shared" si="1"/>
        <v>0</v>
      </c>
    </row>
    <row r="65" spans="1:8" x14ac:dyDescent="0.25">
      <c r="A65" s="84" t="s">
        <v>697</v>
      </c>
      <c r="B65" s="124">
        <v>14</v>
      </c>
      <c r="C65" s="125">
        <f>SUMIFS(CAPEX!$AA$4:$AA$1281,CAPEX!$G$4:$G$1281,'11-25years'!$A65,CAPEX!$I$4:$I$1281,'11-25years'!C$2,CAPEX!$V$4:$V$1281,'11-25years'!B65)</f>
        <v>0</v>
      </c>
      <c r="D65" s="125">
        <f>SUMIFS(CAPEX!$AA$4:$AA$1281,CAPEX!$G$4:$G$1281,'11-25years'!$A65,CAPEX!$I$4:$I$1281,'11-25years'!D$2,CAPEX!$V$4:$V$1281,'11-25years'!B65)</f>
        <v>0</v>
      </c>
      <c r="E65" s="125">
        <f>SUMIFS(CAPEX!$AA$4:$AA$1281,CAPEX!$G$4:$G$1281,'11-25years'!$A65,CAPEX!$I$4:$I$1281,'11-25years'!E$2,CAPEX!$V$4:$V$1281,'11-25years'!B65)</f>
        <v>0</v>
      </c>
      <c r="F65" s="125">
        <f>SUMIFS(CAPEX!$AA$4:$AA$1281,CAPEX!$G$4:$G$1281,'11-25years'!$A65,CAPEX!$I$4:$I$1281,'11-25years'!F$2,CAPEX!$V$4:$V$1281,'11-25years'!B65)</f>
        <v>0</v>
      </c>
      <c r="G65" s="125">
        <f>SUMIFS(CAPEX!$AA$4:$AA$1281,CAPEX!$G$4:$G$1281,'11-25years'!$A65,CAPEX!$I$4:$I$1281,'11-25years'!G$2,CAPEX!$V$4:$V$1281,'11-25years'!B65)</f>
        <v>0</v>
      </c>
      <c r="H65" s="128">
        <f t="shared" si="1"/>
        <v>0</v>
      </c>
    </row>
    <row r="66" spans="1:8" x14ac:dyDescent="0.25">
      <c r="A66" s="84" t="s">
        <v>228</v>
      </c>
      <c r="B66" s="124">
        <v>14</v>
      </c>
      <c r="C66" s="125">
        <f>SUMIFS(CAPEX!$AA$4:$AA$1281,CAPEX!$G$4:$G$1281,'11-25years'!$A66,CAPEX!$I$4:$I$1281,'11-25years'!C$2,CAPEX!$V$4:$V$1281,'11-25years'!B66)</f>
        <v>0</v>
      </c>
      <c r="D66" s="125">
        <f>SUMIFS(CAPEX!$AA$4:$AA$1281,CAPEX!$G$4:$G$1281,'11-25years'!$A66,CAPEX!$I$4:$I$1281,'11-25years'!D$2,CAPEX!$V$4:$V$1281,'11-25years'!B66)</f>
        <v>0</v>
      </c>
      <c r="E66" s="125">
        <f>SUMIFS(CAPEX!$AA$4:$AA$1281,CAPEX!$G$4:$G$1281,'11-25years'!$A66,CAPEX!$I$4:$I$1281,'11-25years'!E$2,CAPEX!$V$4:$V$1281,'11-25years'!B66)</f>
        <v>0</v>
      </c>
      <c r="F66" s="125">
        <f>SUMIFS(CAPEX!$AA$4:$AA$1281,CAPEX!$G$4:$G$1281,'11-25years'!$A66,CAPEX!$I$4:$I$1281,'11-25years'!F$2,CAPEX!$V$4:$V$1281,'11-25years'!B66)</f>
        <v>0</v>
      </c>
      <c r="G66" s="125">
        <f>SUMIFS(CAPEX!$AA$4:$AA$1281,CAPEX!$G$4:$G$1281,'11-25years'!$A66,CAPEX!$I$4:$I$1281,'11-25years'!G$2,CAPEX!$V$4:$V$1281,'11-25years'!B66)</f>
        <v>0</v>
      </c>
      <c r="H66" s="128">
        <f t="shared" si="1"/>
        <v>0</v>
      </c>
    </row>
    <row r="67" spans="1:8" x14ac:dyDescent="0.25">
      <c r="A67" s="84" t="s">
        <v>226</v>
      </c>
      <c r="B67" s="124">
        <v>14</v>
      </c>
      <c r="C67" s="125">
        <f>SUMIFS(CAPEX!$AA$4:$AA$1281,CAPEX!$G$4:$G$1281,'11-25years'!$A67,CAPEX!$I$4:$I$1281,'11-25years'!C$2,CAPEX!$V$4:$V$1281,'11-25years'!B67)</f>
        <v>0</v>
      </c>
      <c r="D67" s="125">
        <f>SUMIFS(CAPEX!$AA$4:$AA$1281,CAPEX!$G$4:$G$1281,'11-25years'!$A67,CAPEX!$I$4:$I$1281,'11-25years'!D$2,CAPEX!$V$4:$V$1281,'11-25years'!B67)</f>
        <v>0</v>
      </c>
      <c r="E67" s="125">
        <f>SUMIFS(CAPEX!$AA$4:$AA$1281,CAPEX!$G$4:$G$1281,'11-25years'!$A67,CAPEX!$I$4:$I$1281,'11-25years'!E$2,CAPEX!$V$4:$V$1281,'11-25years'!B67)</f>
        <v>1488210</v>
      </c>
      <c r="F67" s="125">
        <f>SUMIFS(CAPEX!$AA$4:$AA$1281,CAPEX!$G$4:$G$1281,'11-25years'!$A67,CAPEX!$I$4:$I$1281,'11-25years'!F$2,CAPEX!$V$4:$V$1281,'11-25years'!B67)</f>
        <v>0</v>
      </c>
      <c r="G67" s="125">
        <f>SUMIFS(CAPEX!$AA$4:$AA$1281,CAPEX!$G$4:$G$1281,'11-25years'!$A67,CAPEX!$I$4:$I$1281,'11-25years'!G$2,CAPEX!$V$4:$V$1281,'11-25years'!B67)</f>
        <v>0</v>
      </c>
      <c r="H67" s="128">
        <f t="shared" si="1"/>
        <v>1488210</v>
      </c>
    </row>
    <row r="68" spans="1:8" x14ac:dyDescent="0.25">
      <c r="A68" s="84" t="s">
        <v>256</v>
      </c>
      <c r="B68" s="124">
        <v>14</v>
      </c>
      <c r="C68" s="125">
        <f>SUMIFS(CAPEX!$AA$4:$AA$1281,CAPEX!$G$4:$G$1281,'11-25years'!$A68,CAPEX!$I$4:$I$1281,'11-25years'!C$2,CAPEX!$V$4:$V$1281,'11-25years'!B68)</f>
        <v>0</v>
      </c>
      <c r="D68" s="125">
        <f>SUMIFS(CAPEX!$AA$4:$AA$1281,CAPEX!$G$4:$G$1281,'11-25years'!$A68,CAPEX!$I$4:$I$1281,'11-25years'!D$2,CAPEX!$V$4:$V$1281,'11-25years'!B68)</f>
        <v>0</v>
      </c>
      <c r="E68" s="125">
        <f>SUMIFS(CAPEX!$AA$4:$AA$1281,CAPEX!$G$4:$G$1281,'11-25years'!$A68,CAPEX!$I$4:$I$1281,'11-25years'!E$2,CAPEX!$V$4:$V$1281,'11-25years'!B68)</f>
        <v>0</v>
      </c>
      <c r="F68" s="125">
        <f>SUMIFS(CAPEX!$AA$4:$AA$1281,CAPEX!$G$4:$G$1281,'11-25years'!$A68,CAPEX!$I$4:$I$1281,'11-25years'!F$2,CAPEX!$V$4:$V$1281,'11-25years'!B68)</f>
        <v>0</v>
      </c>
      <c r="G68" s="125">
        <f>SUMIFS(CAPEX!$AA$4:$AA$1281,CAPEX!$G$4:$G$1281,'11-25years'!$A68,CAPEX!$I$4:$I$1281,'11-25years'!G$2,CAPEX!$V$4:$V$1281,'11-25years'!B68)</f>
        <v>0</v>
      </c>
      <c r="H68" s="128">
        <f t="shared" si="1"/>
        <v>0</v>
      </c>
    </row>
    <row r="69" spans="1:8" x14ac:dyDescent="0.25">
      <c r="A69" s="84" t="s">
        <v>578</v>
      </c>
      <c r="B69" s="124">
        <v>14</v>
      </c>
      <c r="C69" s="125">
        <f>SUMIFS(CAPEX!$AA$4:$AA$1281,CAPEX!$G$4:$G$1281,'11-25years'!$A69,CAPEX!$I$4:$I$1281,'11-25years'!C$2,CAPEX!$V$4:$V$1281,'11-25years'!B69)</f>
        <v>0</v>
      </c>
      <c r="D69" s="125">
        <f>SUMIFS(CAPEX!$AA$4:$AA$1281,CAPEX!$G$4:$G$1281,'11-25years'!$A69,CAPEX!$I$4:$I$1281,'11-25years'!D$2,CAPEX!$V$4:$V$1281,'11-25years'!B69)</f>
        <v>0</v>
      </c>
      <c r="E69" s="125">
        <f>SUMIFS(CAPEX!$AA$4:$AA$1281,CAPEX!$G$4:$G$1281,'11-25years'!$A69,CAPEX!$I$4:$I$1281,'11-25years'!E$2,CAPEX!$V$4:$V$1281,'11-25years'!B69)</f>
        <v>0</v>
      </c>
      <c r="F69" s="125">
        <f>SUMIFS(CAPEX!$AA$4:$AA$1281,CAPEX!$G$4:$G$1281,'11-25years'!$A69,CAPEX!$I$4:$I$1281,'11-25years'!F$2,CAPEX!$V$4:$V$1281,'11-25years'!B69)</f>
        <v>0</v>
      </c>
      <c r="G69" s="125">
        <f>SUMIFS(CAPEX!$AA$4:$AA$1281,CAPEX!$G$4:$G$1281,'11-25years'!$A69,CAPEX!$I$4:$I$1281,'11-25years'!G$2,CAPEX!$V$4:$V$1281,'11-25years'!B69)</f>
        <v>0</v>
      </c>
      <c r="H69" s="128">
        <f t="shared" si="1"/>
        <v>0</v>
      </c>
    </row>
    <row r="70" spans="1:8" x14ac:dyDescent="0.25">
      <c r="A70" s="84" t="s">
        <v>403</v>
      </c>
      <c r="B70" s="124">
        <v>14</v>
      </c>
      <c r="C70" s="125">
        <f>SUMIFS(CAPEX!$AA$4:$AA$1281,CAPEX!$G$4:$G$1281,'11-25years'!$A70,CAPEX!$I$4:$I$1281,'11-25years'!C$2,CAPEX!$V$4:$V$1281,'11-25years'!B70)</f>
        <v>0</v>
      </c>
      <c r="D70" s="125">
        <f>SUMIFS(CAPEX!$AA$4:$AA$1281,CAPEX!$G$4:$G$1281,'11-25years'!$A70,CAPEX!$I$4:$I$1281,'11-25years'!D$2,CAPEX!$V$4:$V$1281,'11-25years'!B70)</f>
        <v>0</v>
      </c>
      <c r="E70" s="125">
        <f>SUMIFS(CAPEX!$AA$4:$AA$1281,CAPEX!$G$4:$G$1281,'11-25years'!$A70,CAPEX!$I$4:$I$1281,'11-25years'!E$2,CAPEX!$V$4:$V$1281,'11-25years'!B70)</f>
        <v>0</v>
      </c>
      <c r="F70" s="125">
        <f>SUMIFS(CAPEX!$AA$4:$AA$1281,CAPEX!$G$4:$G$1281,'11-25years'!$A70,CAPEX!$I$4:$I$1281,'11-25years'!F$2,CAPEX!$V$4:$V$1281,'11-25years'!B70)</f>
        <v>0</v>
      </c>
      <c r="G70" s="125">
        <f>SUMIFS(CAPEX!$AA$4:$AA$1281,CAPEX!$G$4:$G$1281,'11-25years'!$A70,CAPEX!$I$4:$I$1281,'11-25years'!G$2,CAPEX!$V$4:$V$1281,'11-25years'!B70)</f>
        <v>0</v>
      </c>
      <c r="H70" s="128">
        <f t="shared" si="1"/>
        <v>0</v>
      </c>
    </row>
    <row r="71" spans="1:8" x14ac:dyDescent="0.25">
      <c r="A71" s="84" t="s">
        <v>364</v>
      </c>
      <c r="B71" s="124">
        <v>14</v>
      </c>
      <c r="C71" s="125">
        <f>SUMIFS(CAPEX!$AA$4:$AA$1281,CAPEX!$G$4:$G$1281,'11-25years'!$A71,CAPEX!$I$4:$I$1281,'11-25years'!C$2,CAPEX!$V$4:$V$1281,'11-25years'!B71)</f>
        <v>0</v>
      </c>
      <c r="D71" s="125">
        <f>SUMIFS(CAPEX!$AA$4:$AA$1281,CAPEX!$G$4:$G$1281,'11-25years'!$A71,CAPEX!$I$4:$I$1281,'11-25years'!D$2,CAPEX!$V$4:$V$1281,'11-25years'!B71)</f>
        <v>0</v>
      </c>
      <c r="E71" s="125">
        <f>SUMIFS(CAPEX!$AA$4:$AA$1281,CAPEX!$G$4:$G$1281,'11-25years'!$A71,CAPEX!$I$4:$I$1281,'11-25years'!E$2,CAPEX!$V$4:$V$1281,'11-25years'!B71)</f>
        <v>0</v>
      </c>
      <c r="F71" s="125">
        <f>SUMIFS(CAPEX!$AA$4:$AA$1281,CAPEX!$G$4:$G$1281,'11-25years'!$A71,CAPEX!$I$4:$I$1281,'11-25years'!F$2,CAPEX!$V$4:$V$1281,'11-25years'!B71)</f>
        <v>0</v>
      </c>
      <c r="G71" s="125">
        <f>SUMIFS(CAPEX!$AA$4:$AA$1281,CAPEX!$G$4:$G$1281,'11-25years'!$A71,CAPEX!$I$4:$I$1281,'11-25years'!G$2,CAPEX!$V$4:$V$1281,'11-25years'!B71)</f>
        <v>0</v>
      </c>
      <c r="H71" s="128">
        <f t="shared" si="1"/>
        <v>0</v>
      </c>
    </row>
    <row r="72" spans="1:8" x14ac:dyDescent="0.25">
      <c r="A72" s="84" t="s">
        <v>239</v>
      </c>
      <c r="B72" s="124">
        <v>14</v>
      </c>
      <c r="C72" s="125">
        <f>SUMIFS(CAPEX!$AA$4:$AA$1281,CAPEX!$G$4:$G$1281,'11-25years'!$A72,CAPEX!$I$4:$I$1281,'11-25years'!C$2,CAPEX!$V$4:$V$1281,'11-25years'!B72)</f>
        <v>0</v>
      </c>
      <c r="D72" s="125">
        <f>SUMIFS(CAPEX!$AA$4:$AA$1281,CAPEX!$G$4:$G$1281,'11-25years'!$A72,CAPEX!$I$4:$I$1281,'11-25years'!D$2,CAPEX!$V$4:$V$1281,'11-25years'!B72)</f>
        <v>0</v>
      </c>
      <c r="E72" s="125">
        <f>SUMIFS(CAPEX!$AA$4:$AA$1281,CAPEX!$G$4:$G$1281,'11-25years'!$A72,CAPEX!$I$4:$I$1281,'11-25years'!E$2,CAPEX!$V$4:$V$1281,'11-25years'!B72)</f>
        <v>0</v>
      </c>
      <c r="F72" s="125">
        <f>SUMIFS(CAPEX!$AA$4:$AA$1281,CAPEX!$G$4:$G$1281,'11-25years'!$A72,CAPEX!$I$4:$I$1281,'11-25years'!F$2,CAPEX!$V$4:$V$1281,'11-25years'!B72)</f>
        <v>0</v>
      </c>
      <c r="G72" s="125">
        <f>SUMIFS(CAPEX!$AA$4:$AA$1281,CAPEX!$G$4:$G$1281,'11-25years'!$A72,CAPEX!$I$4:$I$1281,'11-25years'!G$2,CAPEX!$V$4:$V$1281,'11-25years'!B72)</f>
        <v>0</v>
      </c>
      <c r="H72" s="128">
        <f t="shared" si="1"/>
        <v>0</v>
      </c>
    </row>
    <row r="73" spans="1:8" x14ac:dyDescent="0.25">
      <c r="A73" s="84" t="s">
        <v>243</v>
      </c>
      <c r="B73" s="124">
        <v>14</v>
      </c>
      <c r="C73" s="125">
        <f>SUMIFS(CAPEX!$AA$4:$AA$1281,CAPEX!$G$4:$G$1281,'11-25years'!$A73,CAPEX!$I$4:$I$1281,'11-25years'!C$2,CAPEX!$V$4:$V$1281,'11-25years'!B73)</f>
        <v>0</v>
      </c>
      <c r="D73" s="125">
        <f>SUMIFS(CAPEX!$AA$4:$AA$1281,CAPEX!$G$4:$G$1281,'11-25years'!$A73,CAPEX!$I$4:$I$1281,'11-25years'!D$2,CAPEX!$V$4:$V$1281,'11-25years'!B73)</f>
        <v>0</v>
      </c>
      <c r="E73" s="125">
        <f>SUMIFS(CAPEX!$AA$4:$AA$1281,CAPEX!$G$4:$G$1281,'11-25years'!$A73,CAPEX!$I$4:$I$1281,'11-25years'!E$2,CAPEX!$V$4:$V$1281,'11-25years'!B73)</f>
        <v>0</v>
      </c>
      <c r="F73" s="125">
        <f>SUMIFS(CAPEX!$AA$4:$AA$1281,CAPEX!$G$4:$G$1281,'11-25years'!$A73,CAPEX!$I$4:$I$1281,'11-25years'!F$2,CAPEX!$V$4:$V$1281,'11-25years'!B73)</f>
        <v>0</v>
      </c>
      <c r="G73" s="125">
        <f>SUMIFS(CAPEX!$AA$4:$AA$1281,CAPEX!$G$4:$G$1281,'11-25years'!$A73,CAPEX!$I$4:$I$1281,'11-25years'!G$2,CAPEX!$V$4:$V$1281,'11-25years'!B73)</f>
        <v>0</v>
      </c>
      <c r="H73" s="128">
        <f t="shared" si="1"/>
        <v>0</v>
      </c>
    </row>
    <row r="74" spans="1:8" x14ac:dyDescent="0.25">
      <c r="A74" s="127" t="s">
        <v>246</v>
      </c>
      <c r="B74" s="124">
        <v>14</v>
      </c>
      <c r="C74" s="125">
        <f>SUMIFS(CAPEX!$AA$4:$AA$1281,CAPEX!$G$4:$G$1281,'11-25years'!$A74,CAPEX!$I$4:$I$1281,'11-25years'!C$2,CAPEX!$V$4:$V$1281,'11-25years'!B74)</f>
        <v>0</v>
      </c>
      <c r="D74" s="125">
        <f>SUMIFS(CAPEX!$AA$4:$AA$1281,CAPEX!$G$4:$G$1281,'11-25years'!$A74,CAPEX!$I$4:$I$1281,'11-25years'!D$2,CAPEX!$V$4:$V$1281,'11-25years'!B74)</f>
        <v>0</v>
      </c>
      <c r="E74" s="125">
        <f>SUMIFS(CAPEX!$AA$4:$AA$1281,CAPEX!$G$4:$G$1281,'11-25years'!$A74,CAPEX!$I$4:$I$1281,'11-25years'!E$2,CAPEX!$V$4:$V$1281,'11-25years'!B74)</f>
        <v>0</v>
      </c>
      <c r="F74" s="125">
        <f>SUMIFS(CAPEX!$AA$4:$AA$1281,CAPEX!$G$4:$G$1281,'11-25years'!$A74,CAPEX!$I$4:$I$1281,'11-25years'!F$2,CAPEX!$V$4:$V$1281,'11-25years'!B74)</f>
        <v>0</v>
      </c>
      <c r="G74" s="125">
        <f>SUMIFS(CAPEX!$AA$4:$AA$1281,CAPEX!$G$4:$G$1281,'11-25years'!$A74,CAPEX!$I$4:$I$1281,'11-25years'!G$2,CAPEX!$V$4:$V$1281,'11-25years'!B74)</f>
        <v>0</v>
      </c>
      <c r="H74" s="128">
        <f t="shared" si="1"/>
        <v>0</v>
      </c>
    </row>
    <row r="75" spans="1:8" x14ac:dyDescent="0.25">
      <c r="A75" s="124" t="s">
        <v>281</v>
      </c>
      <c r="B75" s="124">
        <v>15</v>
      </c>
      <c r="C75" s="125">
        <f>SUMIFS(CAPEX!$AA$4:$AA$1281,CAPEX!$G$4:$G$1281,'11-25years'!$A75,CAPEX!$I$4:$I$1281,'11-25years'!C$2,CAPEX!$V$4:$V$1281,'11-25years'!B75)</f>
        <v>0</v>
      </c>
      <c r="D75" s="125">
        <f>SUMIFS(CAPEX!$AA$4:$AA$1281,CAPEX!$G$4:$G$1281,'11-25years'!$A75,CAPEX!$I$4:$I$1281,'11-25years'!D$2,CAPEX!$V$4:$V$1281,'11-25years'!B75)</f>
        <v>0</v>
      </c>
      <c r="E75" s="125">
        <f>SUMIFS(CAPEX!$AA$4:$AA$1281,CAPEX!$G$4:$G$1281,'11-25years'!$A75,CAPEX!$I$4:$I$1281,'11-25years'!E$2,CAPEX!$V$4:$V$1281,'11-25years'!B75)</f>
        <v>0</v>
      </c>
      <c r="F75" s="125">
        <f>SUMIFS(CAPEX!$AA$4:$AA$1281,CAPEX!$G$4:$G$1281,'11-25years'!$A75,CAPEX!$I$4:$I$1281,'11-25years'!F$2,CAPEX!$V$4:$V$1281,'11-25years'!B75)</f>
        <v>0</v>
      </c>
      <c r="G75" s="125">
        <f>SUMIFS(CAPEX!$AA$4:$AA$1281,CAPEX!$G$4:$G$1281,'11-25years'!$A75,CAPEX!$I$4:$I$1281,'11-25years'!G$2,CAPEX!$V$4:$V$1281,'11-25years'!B75)</f>
        <v>0</v>
      </c>
      <c r="H75" s="128">
        <f t="shared" si="1"/>
        <v>0</v>
      </c>
    </row>
    <row r="76" spans="1:8" x14ac:dyDescent="0.25">
      <c r="A76" s="84" t="s">
        <v>488</v>
      </c>
      <c r="B76" s="124">
        <v>15</v>
      </c>
      <c r="C76" s="125">
        <f>SUMIFS(CAPEX!$AA$4:$AA$1281,CAPEX!$G$4:$G$1281,'11-25years'!$A76,CAPEX!$I$4:$I$1281,'11-25years'!C$2,CAPEX!$V$4:$V$1281,'11-25years'!B76)</f>
        <v>0</v>
      </c>
      <c r="D76" s="125">
        <f>SUMIFS(CAPEX!$AA$4:$AA$1281,CAPEX!$G$4:$G$1281,'11-25years'!$A76,CAPEX!$I$4:$I$1281,'11-25years'!D$2,CAPEX!$V$4:$V$1281,'11-25years'!B76)</f>
        <v>0</v>
      </c>
      <c r="E76" s="125">
        <f>SUMIFS(CAPEX!$AA$4:$AA$1281,CAPEX!$G$4:$G$1281,'11-25years'!$A76,CAPEX!$I$4:$I$1281,'11-25years'!E$2,CAPEX!$V$4:$V$1281,'11-25years'!B76)</f>
        <v>0</v>
      </c>
      <c r="F76" s="125">
        <f>SUMIFS(CAPEX!$AA$4:$AA$1281,CAPEX!$G$4:$G$1281,'11-25years'!$A76,CAPEX!$I$4:$I$1281,'11-25years'!F$2,CAPEX!$V$4:$V$1281,'11-25years'!B76)</f>
        <v>0</v>
      </c>
      <c r="G76" s="125">
        <f>SUMIFS(CAPEX!$AA$4:$AA$1281,CAPEX!$G$4:$G$1281,'11-25years'!$A76,CAPEX!$I$4:$I$1281,'11-25years'!G$2,CAPEX!$V$4:$V$1281,'11-25years'!B76)</f>
        <v>0</v>
      </c>
      <c r="H76" s="128">
        <f t="shared" si="1"/>
        <v>0</v>
      </c>
    </row>
    <row r="77" spans="1:8" x14ac:dyDescent="0.25">
      <c r="A77" s="84" t="s">
        <v>217</v>
      </c>
      <c r="B77" s="124">
        <v>15</v>
      </c>
      <c r="C77" s="125">
        <f>SUMIFS(CAPEX!$AA$4:$AA$1281,CAPEX!$G$4:$G$1281,'11-25years'!$A77,CAPEX!$I$4:$I$1281,'11-25years'!C$2,CAPEX!$V$4:$V$1281,'11-25years'!B77)</f>
        <v>1985300</v>
      </c>
      <c r="D77" s="125">
        <f>SUMIFS(CAPEX!$AA$4:$AA$1281,CAPEX!$G$4:$G$1281,'11-25years'!$A77,CAPEX!$I$4:$I$1281,'11-25years'!D$2,CAPEX!$V$4:$V$1281,'11-25years'!B77)</f>
        <v>0</v>
      </c>
      <c r="E77" s="125">
        <f>SUMIFS(CAPEX!$AA$4:$AA$1281,CAPEX!$G$4:$G$1281,'11-25years'!$A77,CAPEX!$I$4:$I$1281,'11-25years'!E$2,CAPEX!$V$4:$V$1281,'11-25years'!B77)</f>
        <v>0</v>
      </c>
      <c r="F77" s="125">
        <f>SUMIFS(CAPEX!$AA$4:$AA$1281,CAPEX!$G$4:$G$1281,'11-25years'!$A77,CAPEX!$I$4:$I$1281,'11-25years'!F$2,CAPEX!$V$4:$V$1281,'11-25years'!B77)</f>
        <v>0</v>
      </c>
      <c r="G77" s="125">
        <f>SUMIFS(CAPEX!$AA$4:$AA$1281,CAPEX!$G$4:$G$1281,'11-25years'!$A77,CAPEX!$I$4:$I$1281,'11-25years'!G$2,CAPEX!$V$4:$V$1281,'11-25years'!B77)</f>
        <v>0</v>
      </c>
      <c r="H77" s="128">
        <f t="shared" si="1"/>
        <v>1985300</v>
      </c>
    </row>
    <row r="78" spans="1:8" x14ac:dyDescent="0.25">
      <c r="A78" s="84" t="s">
        <v>469</v>
      </c>
      <c r="B78" s="124">
        <v>15</v>
      </c>
      <c r="C78" s="125">
        <f>SUMIFS(CAPEX!$AA$4:$AA$1281,CAPEX!$G$4:$G$1281,'11-25years'!$A78,CAPEX!$I$4:$I$1281,'11-25years'!C$2,CAPEX!$V$4:$V$1281,'11-25years'!B78)</f>
        <v>0</v>
      </c>
      <c r="D78" s="125">
        <f>SUMIFS(CAPEX!$AA$4:$AA$1281,CAPEX!$G$4:$G$1281,'11-25years'!$A78,CAPEX!$I$4:$I$1281,'11-25years'!D$2,CAPEX!$V$4:$V$1281,'11-25years'!B78)</f>
        <v>0</v>
      </c>
      <c r="E78" s="125">
        <f>SUMIFS(CAPEX!$AA$4:$AA$1281,CAPEX!$G$4:$G$1281,'11-25years'!$A78,CAPEX!$I$4:$I$1281,'11-25years'!E$2,CAPEX!$V$4:$V$1281,'11-25years'!B78)</f>
        <v>0</v>
      </c>
      <c r="F78" s="125">
        <f>SUMIFS(CAPEX!$AA$4:$AA$1281,CAPEX!$G$4:$G$1281,'11-25years'!$A78,CAPEX!$I$4:$I$1281,'11-25years'!F$2,CAPEX!$V$4:$V$1281,'11-25years'!B78)</f>
        <v>0</v>
      </c>
      <c r="G78" s="125">
        <f>SUMIFS(CAPEX!$AA$4:$AA$1281,CAPEX!$G$4:$G$1281,'11-25years'!$A78,CAPEX!$I$4:$I$1281,'11-25years'!G$2,CAPEX!$V$4:$V$1281,'11-25years'!B78)</f>
        <v>0</v>
      </c>
      <c r="H78" s="128">
        <f t="shared" si="1"/>
        <v>0</v>
      </c>
    </row>
    <row r="79" spans="1:8" x14ac:dyDescent="0.25">
      <c r="A79" s="84" t="s">
        <v>265</v>
      </c>
      <c r="B79" s="124">
        <v>15</v>
      </c>
      <c r="C79" s="125">
        <f>SUMIFS(CAPEX!$AA$4:$AA$1281,CAPEX!$G$4:$G$1281,'11-25years'!$A79,CAPEX!$I$4:$I$1281,'11-25years'!C$2,CAPEX!$V$4:$V$1281,'11-25years'!B79)</f>
        <v>0</v>
      </c>
      <c r="D79" s="125">
        <f>SUMIFS(CAPEX!$AA$4:$AA$1281,CAPEX!$G$4:$G$1281,'11-25years'!$A79,CAPEX!$I$4:$I$1281,'11-25years'!D$2,CAPEX!$V$4:$V$1281,'11-25years'!B79)</f>
        <v>0</v>
      </c>
      <c r="E79" s="125">
        <f>SUMIFS(CAPEX!$AA$4:$AA$1281,CAPEX!$G$4:$G$1281,'11-25years'!$A79,CAPEX!$I$4:$I$1281,'11-25years'!E$2,CAPEX!$V$4:$V$1281,'11-25years'!B79)</f>
        <v>0</v>
      </c>
      <c r="F79" s="125">
        <f>SUMIFS(CAPEX!$AA$4:$AA$1281,CAPEX!$G$4:$G$1281,'11-25years'!$A79,CAPEX!$I$4:$I$1281,'11-25years'!F$2,CAPEX!$V$4:$V$1281,'11-25years'!B79)</f>
        <v>0</v>
      </c>
      <c r="G79" s="125">
        <f>SUMIFS(CAPEX!$AA$4:$AA$1281,CAPEX!$G$4:$G$1281,'11-25years'!$A79,CAPEX!$I$4:$I$1281,'11-25years'!G$2,CAPEX!$V$4:$V$1281,'11-25years'!B79)</f>
        <v>0</v>
      </c>
      <c r="H79" s="128">
        <f t="shared" si="1"/>
        <v>0</v>
      </c>
    </row>
    <row r="80" spans="1:8" x14ac:dyDescent="0.25">
      <c r="A80" s="84" t="s">
        <v>211</v>
      </c>
      <c r="B80" s="124">
        <v>15</v>
      </c>
      <c r="C80" s="125">
        <f>SUMIFS(CAPEX!$AA$4:$AA$1281,CAPEX!$G$4:$G$1281,'11-25years'!$A80,CAPEX!$I$4:$I$1281,'11-25years'!C$2,CAPEX!$V$4:$V$1281,'11-25years'!B80)</f>
        <v>59530</v>
      </c>
      <c r="D80" s="125">
        <f>SUMIFS(CAPEX!$AA$4:$AA$1281,CAPEX!$G$4:$G$1281,'11-25years'!$A80,CAPEX!$I$4:$I$1281,'11-25years'!D$2,CAPEX!$V$4:$V$1281,'11-25years'!B80)</f>
        <v>936280</v>
      </c>
      <c r="E80" s="125">
        <f>SUMIFS(CAPEX!$AA$4:$AA$1281,CAPEX!$G$4:$G$1281,'11-25years'!$A80,CAPEX!$I$4:$I$1281,'11-25years'!E$2,CAPEX!$V$4:$V$1281,'11-25years'!B80)</f>
        <v>800970</v>
      </c>
      <c r="F80" s="125">
        <f>SUMIFS(CAPEX!$AA$4:$AA$1281,CAPEX!$G$4:$G$1281,'11-25years'!$A80,CAPEX!$I$4:$I$1281,'11-25years'!F$2,CAPEX!$V$4:$V$1281,'11-25years'!B80)</f>
        <v>0</v>
      </c>
      <c r="G80" s="125">
        <f>SUMIFS(CAPEX!$AA$4:$AA$1281,CAPEX!$G$4:$G$1281,'11-25years'!$A80,CAPEX!$I$4:$I$1281,'11-25years'!G$2,CAPEX!$V$4:$V$1281,'11-25years'!B80)</f>
        <v>0</v>
      </c>
      <c r="H80" s="128">
        <f t="shared" si="1"/>
        <v>1796780</v>
      </c>
    </row>
    <row r="81" spans="1:8" x14ac:dyDescent="0.25">
      <c r="A81" s="84" t="s">
        <v>195</v>
      </c>
      <c r="B81" s="124">
        <v>15</v>
      </c>
      <c r="C81" s="125">
        <f>SUMIFS(CAPEX!$AA$4:$AA$1281,CAPEX!$G$4:$G$1281,'11-25years'!$A81,CAPEX!$I$4:$I$1281,'11-25years'!C$2,CAPEX!$V$4:$V$1281,'11-25years'!B81)</f>
        <v>40520</v>
      </c>
      <c r="D81" s="125">
        <f>SUMIFS(CAPEX!$AA$4:$AA$1281,CAPEX!$G$4:$G$1281,'11-25years'!$A81,CAPEX!$I$4:$I$1281,'11-25years'!D$2,CAPEX!$V$4:$V$1281,'11-25years'!B81)</f>
        <v>0</v>
      </c>
      <c r="E81" s="125">
        <f>SUMIFS(CAPEX!$AA$4:$AA$1281,CAPEX!$G$4:$G$1281,'11-25years'!$A81,CAPEX!$I$4:$I$1281,'11-25years'!E$2,CAPEX!$V$4:$V$1281,'11-25years'!B81)</f>
        <v>0</v>
      </c>
      <c r="F81" s="125">
        <f>SUMIFS(CAPEX!$AA$4:$AA$1281,CAPEX!$G$4:$G$1281,'11-25years'!$A81,CAPEX!$I$4:$I$1281,'11-25years'!F$2,CAPEX!$V$4:$V$1281,'11-25years'!B81)</f>
        <v>0</v>
      </c>
      <c r="G81" s="125">
        <f>SUMIFS(CAPEX!$AA$4:$AA$1281,CAPEX!$G$4:$G$1281,'11-25years'!$A81,CAPEX!$I$4:$I$1281,'11-25years'!G$2,CAPEX!$V$4:$V$1281,'11-25years'!B81)</f>
        <v>0</v>
      </c>
      <c r="H81" s="128">
        <f t="shared" si="1"/>
        <v>40520</v>
      </c>
    </row>
    <row r="82" spans="1:8" x14ac:dyDescent="0.25">
      <c r="A82" s="84" t="s">
        <v>313</v>
      </c>
      <c r="B82" s="124">
        <v>15</v>
      </c>
      <c r="C82" s="125">
        <f>SUMIFS(CAPEX!$AA$4:$AA$1281,CAPEX!$G$4:$G$1281,'11-25years'!$A82,CAPEX!$I$4:$I$1281,'11-25years'!C$2,CAPEX!$V$4:$V$1281,'11-25years'!B82)</f>
        <v>0</v>
      </c>
      <c r="D82" s="125">
        <f>SUMIFS(CAPEX!$AA$4:$AA$1281,CAPEX!$G$4:$G$1281,'11-25years'!$A82,CAPEX!$I$4:$I$1281,'11-25years'!D$2,CAPEX!$V$4:$V$1281,'11-25years'!B82)</f>
        <v>0</v>
      </c>
      <c r="E82" s="125">
        <f>SUMIFS(CAPEX!$AA$4:$AA$1281,CAPEX!$G$4:$G$1281,'11-25years'!$A82,CAPEX!$I$4:$I$1281,'11-25years'!E$2,CAPEX!$V$4:$V$1281,'11-25years'!B82)</f>
        <v>0</v>
      </c>
      <c r="F82" s="125">
        <f>SUMIFS(CAPEX!$AA$4:$AA$1281,CAPEX!$G$4:$G$1281,'11-25years'!$A82,CAPEX!$I$4:$I$1281,'11-25years'!F$2,CAPEX!$V$4:$V$1281,'11-25years'!B82)</f>
        <v>0</v>
      </c>
      <c r="G82" s="125">
        <f>SUMIFS(CAPEX!$AA$4:$AA$1281,CAPEX!$G$4:$G$1281,'11-25years'!$A82,CAPEX!$I$4:$I$1281,'11-25years'!G$2,CAPEX!$V$4:$V$1281,'11-25years'!B82)</f>
        <v>0</v>
      </c>
      <c r="H82" s="128">
        <f t="shared" si="1"/>
        <v>0</v>
      </c>
    </row>
    <row r="83" spans="1:8" x14ac:dyDescent="0.25">
      <c r="A83" s="84" t="s">
        <v>697</v>
      </c>
      <c r="B83" s="124">
        <v>15</v>
      </c>
      <c r="C83" s="125">
        <f>SUMIFS(CAPEX!$AA$4:$AA$1281,CAPEX!$G$4:$G$1281,'11-25years'!$A83,CAPEX!$I$4:$I$1281,'11-25years'!C$2,CAPEX!$V$4:$V$1281,'11-25years'!B83)</f>
        <v>0</v>
      </c>
      <c r="D83" s="125">
        <f>SUMIFS(CAPEX!$AA$4:$AA$1281,CAPEX!$G$4:$G$1281,'11-25years'!$A83,CAPEX!$I$4:$I$1281,'11-25years'!D$2,CAPEX!$V$4:$V$1281,'11-25years'!B83)</f>
        <v>0</v>
      </c>
      <c r="E83" s="125">
        <f>SUMIFS(CAPEX!$AA$4:$AA$1281,CAPEX!$G$4:$G$1281,'11-25years'!$A83,CAPEX!$I$4:$I$1281,'11-25years'!E$2,CAPEX!$V$4:$V$1281,'11-25years'!B83)</f>
        <v>0</v>
      </c>
      <c r="F83" s="125">
        <f>SUMIFS(CAPEX!$AA$4:$AA$1281,CAPEX!$G$4:$G$1281,'11-25years'!$A83,CAPEX!$I$4:$I$1281,'11-25years'!F$2,CAPEX!$V$4:$V$1281,'11-25years'!B83)</f>
        <v>0</v>
      </c>
      <c r="G83" s="125">
        <f>SUMIFS(CAPEX!$AA$4:$AA$1281,CAPEX!$G$4:$G$1281,'11-25years'!$A83,CAPEX!$I$4:$I$1281,'11-25years'!G$2,CAPEX!$V$4:$V$1281,'11-25years'!B83)</f>
        <v>0</v>
      </c>
      <c r="H83" s="128">
        <f t="shared" si="1"/>
        <v>0</v>
      </c>
    </row>
    <row r="84" spans="1:8" x14ac:dyDescent="0.25">
      <c r="A84" s="84" t="s">
        <v>228</v>
      </c>
      <c r="B84" s="124">
        <v>15</v>
      </c>
      <c r="C84" s="125">
        <f>SUMIFS(CAPEX!$AA$4:$AA$1281,CAPEX!$G$4:$G$1281,'11-25years'!$A84,CAPEX!$I$4:$I$1281,'11-25years'!C$2,CAPEX!$V$4:$V$1281,'11-25years'!B84)</f>
        <v>0</v>
      </c>
      <c r="D84" s="125">
        <f>SUMIFS(CAPEX!$AA$4:$AA$1281,CAPEX!$G$4:$G$1281,'11-25years'!$A84,CAPEX!$I$4:$I$1281,'11-25years'!D$2,CAPEX!$V$4:$V$1281,'11-25years'!B84)</f>
        <v>0</v>
      </c>
      <c r="E84" s="125">
        <f>SUMIFS(CAPEX!$AA$4:$AA$1281,CAPEX!$G$4:$G$1281,'11-25years'!$A84,CAPEX!$I$4:$I$1281,'11-25years'!E$2,CAPEX!$V$4:$V$1281,'11-25years'!B84)</f>
        <v>0</v>
      </c>
      <c r="F84" s="125">
        <f>SUMIFS(CAPEX!$AA$4:$AA$1281,CAPEX!$G$4:$G$1281,'11-25years'!$A84,CAPEX!$I$4:$I$1281,'11-25years'!F$2,CAPEX!$V$4:$V$1281,'11-25years'!B84)</f>
        <v>0</v>
      </c>
      <c r="G84" s="125">
        <f>SUMIFS(CAPEX!$AA$4:$AA$1281,CAPEX!$G$4:$G$1281,'11-25years'!$A84,CAPEX!$I$4:$I$1281,'11-25years'!G$2,CAPEX!$V$4:$V$1281,'11-25years'!B84)</f>
        <v>0</v>
      </c>
      <c r="H84" s="128">
        <f t="shared" si="1"/>
        <v>0</v>
      </c>
    </row>
    <row r="85" spans="1:8" x14ac:dyDescent="0.25">
      <c r="A85" s="84" t="s">
        <v>226</v>
      </c>
      <c r="B85" s="124">
        <v>15</v>
      </c>
      <c r="C85" s="125">
        <f>SUMIFS(CAPEX!$AA$4:$AA$1281,CAPEX!$G$4:$G$1281,'11-25years'!$A85,CAPEX!$I$4:$I$1281,'11-25years'!C$2,CAPEX!$V$4:$V$1281,'11-25years'!B85)</f>
        <v>0</v>
      </c>
      <c r="D85" s="125">
        <f>SUMIFS(CAPEX!$AA$4:$AA$1281,CAPEX!$G$4:$G$1281,'11-25years'!$A85,CAPEX!$I$4:$I$1281,'11-25years'!D$2,CAPEX!$V$4:$V$1281,'11-25years'!B85)</f>
        <v>0</v>
      </c>
      <c r="E85" s="125">
        <f>SUMIFS(CAPEX!$AA$4:$AA$1281,CAPEX!$G$4:$G$1281,'11-25years'!$A85,CAPEX!$I$4:$I$1281,'11-25years'!E$2,CAPEX!$V$4:$V$1281,'11-25years'!B85)</f>
        <v>0</v>
      </c>
      <c r="F85" s="125">
        <f>SUMIFS(CAPEX!$AA$4:$AA$1281,CAPEX!$G$4:$G$1281,'11-25years'!$A85,CAPEX!$I$4:$I$1281,'11-25years'!F$2,CAPEX!$V$4:$V$1281,'11-25years'!B85)</f>
        <v>0</v>
      </c>
      <c r="G85" s="125">
        <f>SUMIFS(CAPEX!$AA$4:$AA$1281,CAPEX!$G$4:$G$1281,'11-25years'!$A85,CAPEX!$I$4:$I$1281,'11-25years'!G$2,CAPEX!$V$4:$V$1281,'11-25years'!B85)</f>
        <v>0</v>
      </c>
      <c r="H85" s="128">
        <f t="shared" ref="H85:H92" si="2">SUM(C85:G85)</f>
        <v>0</v>
      </c>
    </row>
    <row r="86" spans="1:8" x14ac:dyDescent="0.25">
      <c r="A86" s="84" t="s">
        <v>256</v>
      </c>
      <c r="B86" s="124">
        <v>15</v>
      </c>
      <c r="C86" s="125">
        <f>SUMIFS(CAPEX!$AA$4:$AA$1281,CAPEX!$G$4:$G$1281,'11-25years'!$A86,CAPEX!$I$4:$I$1281,'11-25years'!C$2,CAPEX!$V$4:$V$1281,'11-25years'!B86)</f>
        <v>0</v>
      </c>
      <c r="D86" s="125">
        <f>SUMIFS(CAPEX!$AA$4:$AA$1281,CAPEX!$G$4:$G$1281,'11-25years'!$A86,CAPEX!$I$4:$I$1281,'11-25years'!D$2,CAPEX!$V$4:$V$1281,'11-25years'!B86)</f>
        <v>0</v>
      </c>
      <c r="E86" s="125">
        <f>SUMIFS(CAPEX!$AA$4:$AA$1281,CAPEX!$G$4:$G$1281,'11-25years'!$A86,CAPEX!$I$4:$I$1281,'11-25years'!E$2,CAPEX!$V$4:$V$1281,'11-25years'!B86)</f>
        <v>0</v>
      </c>
      <c r="F86" s="125">
        <f>SUMIFS(CAPEX!$AA$4:$AA$1281,CAPEX!$G$4:$G$1281,'11-25years'!$A86,CAPEX!$I$4:$I$1281,'11-25years'!F$2,CAPEX!$V$4:$V$1281,'11-25years'!B86)</f>
        <v>0</v>
      </c>
      <c r="G86" s="125">
        <f>SUMIFS(CAPEX!$AA$4:$AA$1281,CAPEX!$G$4:$G$1281,'11-25years'!$A86,CAPEX!$I$4:$I$1281,'11-25years'!G$2,CAPEX!$V$4:$V$1281,'11-25years'!B86)</f>
        <v>0</v>
      </c>
      <c r="H86" s="128">
        <f t="shared" si="2"/>
        <v>0</v>
      </c>
    </row>
    <row r="87" spans="1:8" x14ac:dyDescent="0.25">
      <c r="A87" s="84" t="s">
        <v>578</v>
      </c>
      <c r="B87" s="124">
        <v>15</v>
      </c>
      <c r="C87" s="125">
        <f>SUMIFS(CAPEX!$AA$4:$AA$1281,CAPEX!$G$4:$G$1281,'11-25years'!$A87,CAPEX!$I$4:$I$1281,'11-25years'!C$2,CAPEX!$V$4:$V$1281,'11-25years'!B87)</f>
        <v>0</v>
      </c>
      <c r="D87" s="125">
        <f>SUMIFS(CAPEX!$AA$4:$AA$1281,CAPEX!$G$4:$G$1281,'11-25years'!$A87,CAPEX!$I$4:$I$1281,'11-25years'!D$2,CAPEX!$V$4:$V$1281,'11-25years'!B87)</f>
        <v>0</v>
      </c>
      <c r="E87" s="125">
        <f>SUMIFS(CAPEX!$AA$4:$AA$1281,CAPEX!$G$4:$G$1281,'11-25years'!$A87,CAPEX!$I$4:$I$1281,'11-25years'!E$2,CAPEX!$V$4:$V$1281,'11-25years'!B87)</f>
        <v>0</v>
      </c>
      <c r="F87" s="125">
        <f>SUMIFS(CAPEX!$AA$4:$AA$1281,CAPEX!$G$4:$G$1281,'11-25years'!$A87,CAPEX!$I$4:$I$1281,'11-25years'!F$2,CAPEX!$V$4:$V$1281,'11-25years'!B87)</f>
        <v>0</v>
      </c>
      <c r="G87" s="125">
        <f>SUMIFS(CAPEX!$AA$4:$AA$1281,CAPEX!$G$4:$G$1281,'11-25years'!$A87,CAPEX!$I$4:$I$1281,'11-25years'!G$2,CAPEX!$V$4:$V$1281,'11-25years'!B87)</f>
        <v>0</v>
      </c>
      <c r="H87" s="128">
        <f t="shared" si="2"/>
        <v>0</v>
      </c>
    </row>
    <row r="88" spans="1:8" x14ac:dyDescent="0.25">
      <c r="A88" s="84" t="s">
        <v>403</v>
      </c>
      <c r="B88" s="124">
        <v>15</v>
      </c>
      <c r="C88" s="125">
        <f>SUMIFS(CAPEX!$AA$4:$AA$1281,CAPEX!$G$4:$G$1281,'11-25years'!$A88,CAPEX!$I$4:$I$1281,'11-25years'!C$2,CAPEX!$V$4:$V$1281,'11-25years'!B88)</f>
        <v>0</v>
      </c>
      <c r="D88" s="125">
        <f>SUMIFS(CAPEX!$AA$4:$AA$1281,CAPEX!$G$4:$G$1281,'11-25years'!$A88,CAPEX!$I$4:$I$1281,'11-25years'!D$2,CAPEX!$V$4:$V$1281,'11-25years'!B88)</f>
        <v>0</v>
      </c>
      <c r="E88" s="125">
        <f>SUMIFS(CAPEX!$AA$4:$AA$1281,CAPEX!$G$4:$G$1281,'11-25years'!$A88,CAPEX!$I$4:$I$1281,'11-25years'!E$2,CAPEX!$V$4:$V$1281,'11-25years'!B88)</f>
        <v>0</v>
      </c>
      <c r="F88" s="125">
        <f>SUMIFS(CAPEX!$AA$4:$AA$1281,CAPEX!$G$4:$G$1281,'11-25years'!$A88,CAPEX!$I$4:$I$1281,'11-25years'!F$2,CAPEX!$V$4:$V$1281,'11-25years'!B88)</f>
        <v>0</v>
      </c>
      <c r="G88" s="125">
        <f>SUMIFS(CAPEX!$AA$4:$AA$1281,CAPEX!$G$4:$G$1281,'11-25years'!$A88,CAPEX!$I$4:$I$1281,'11-25years'!G$2,CAPEX!$V$4:$V$1281,'11-25years'!B88)</f>
        <v>0</v>
      </c>
      <c r="H88" s="128">
        <f t="shared" si="2"/>
        <v>0</v>
      </c>
    </row>
    <row r="89" spans="1:8" x14ac:dyDescent="0.25">
      <c r="A89" s="84" t="s">
        <v>364</v>
      </c>
      <c r="B89" s="124">
        <v>15</v>
      </c>
      <c r="C89" s="125">
        <f>SUMIFS(CAPEX!$AA$4:$AA$1281,CAPEX!$G$4:$G$1281,'11-25years'!$A89,CAPEX!$I$4:$I$1281,'11-25years'!C$2,CAPEX!$V$4:$V$1281,'11-25years'!B89)</f>
        <v>0</v>
      </c>
      <c r="D89" s="125">
        <f>SUMIFS(CAPEX!$AA$4:$AA$1281,CAPEX!$G$4:$G$1281,'11-25years'!$A89,CAPEX!$I$4:$I$1281,'11-25years'!D$2,CAPEX!$V$4:$V$1281,'11-25years'!B89)</f>
        <v>0</v>
      </c>
      <c r="E89" s="125">
        <f>SUMIFS(CAPEX!$AA$4:$AA$1281,CAPEX!$G$4:$G$1281,'11-25years'!$A89,CAPEX!$I$4:$I$1281,'11-25years'!E$2,CAPEX!$V$4:$V$1281,'11-25years'!B89)</f>
        <v>0</v>
      </c>
      <c r="F89" s="125">
        <f>SUMIFS(CAPEX!$AA$4:$AA$1281,CAPEX!$G$4:$G$1281,'11-25years'!$A89,CAPEX!$I$4:$I$1281,'11-25years'!F$2,CAPEX!$V$4:$V$1281,'11-25years'!B89)</f>
        <v>0</v>
      </c>
      <c r="G89" s="125">
        <f>SUMIFS(CAPEX!$AA$4:$AA$1281,CAPEX!$G$4:$G$1281,'11-25years'!$A89,CAPEX!$I$4:$I$1281,'11-25years'!G$2,CAPEX!$V$4:$V$1281,'11-25years'!B89)</f>
        <v>0</v>
      </c>
      <c r="H89" s="128">
        <f t="shared" si="2"/>
        <v>0</v>
      </c>
    </row>
    <row r="90" spans="1:8" x14ac:dyDescent="0.25">
      <c r="A90" s="84" t="s">
        <v>239</v>
      </c>
      <c r="B90" s="124">
        <v>15</v>
      </c>
      <c r="C90" s="125">
        <f>SUMIFS(CAPEX!$AA$4:$AA$1281,CAPEX!$G$4:$G$1281,'11-25years'!$A90,CAPEX!$I$4:$I$1281,'11-25years'!C$2,CAPEX!$V$4:$V$1281,'11-25years'!B90)</f>
        <v>0</v>
      </c>
      <c r="D90" s="125">
        <f>SUMIFS(CAPEX!$AA$4:$AA$1281,CAPEX!$G$4:$G$1281,'11-25years'!$A90,CAPEX!$I$4:$I$1281,'11-25years'!D$2,CAPEX!$V$4:$V$1281,'11-25years'!B90)</f>
        <v>0</v>
      </c>
      <c r="E90" s="125">
        <f>SUMIFS(CAPEX!$AA$4:$AA$1281,CAPEX!$G$4:$G$1281,'11-25years'!$A90,CAPEX!$I$4:$I$1281,'11-25years'!E$2,CAPEX!$V$4:$V$1281,'11-25years'!B90)</f>
        <v>0</v>
      </c>
      <c r="F90" s="125">
        <f>SUMIFS(CAPEX!$AA$4:$AA$1281,CAPEX!$G$4:$G$1281,'11-25years'!$A90,CAPEX!$I$4:$I$1281,'11-25years'!F$2,CAPEX!$V$4:$V$1281,'11-25years'!B90)</f>
        <v>0</v>
      </c>
      <c r="G90" s="125">
        <f>SUMIFS(CAPEX!$AA$4:$AA$1281,CAPEX!$G$4:$G$1281,'11-25years'!$A90,CAPEX!$I$4:$I$1281,'11-25years'!G$2,CAPEX!$V$4:$V$1281,'11-25years'!B90)</f>
        <v>0</v>
      </c>
      <c r="H90" s="128">
        <f t="shared" si="2"/>
        <v>0</v>
      </c>
    </row>
    <row r="91" spans="1:8" x14ac:dyDescent="0.25">
      <c r="A91" s="84" t="s">
        <v>243</v>
      </c>
      <c r="B91" s="124">
        <v>15</v>
      </c>
      <c r="C91" s="125">
        <f>SUMIFS(CAPEX!$AA$4:$AA$1281,CAPEX!$G$4:$G$1281,'11-25years'!$A91,CAPEX!$I$4:$I$1281,'11-25years'!C$2,CAPEX!$V$4:$V$1281,'11-25years'!B91)</f>
        <v>0</v>
      </c>
      <c r="D91" s="125">
        <f>SUMIFS(CAPEX!$AA$4:$AA$1281,CAPEX!$G$4:$G$1281,'11-25years'!$A91,CAPEX!$I$4:$I$1281,'11-25years'!D$2,CAPEX!$V$4:$V$1281,'11-25years'!B91)</f>
        <v>0</v>
      </c>
      <c r="E91" s="125">
        <f>SUMIFS(CAPEX!$AA$4:$AA$1281,CAPEX!$G$4:$G$1281,'11-25years'!$A91,CAPEX!$I$4:$I$1281,'11-25years'!E$2,CAPEX!$V$4:$V$1281,'11-25years'!B91)</f>
        <v>0</v>
      </c>
      <c r="F91" s="125">
        <f>SUMIFS(CAPEX!$AA$4:$AA$1281,CAPEX!$G$4:$G$1281,'11-25years'!$A91,CAPEX!$I$4:$I$1281,'11-25years'!F$2,CAPEX!$V$4:$V$1281,'11-25years'!B91)</f>
        <v>0</v>
      </c>
      <c r="G91" s="125">
        <f>SUMIFS(CAPEX!$AA$4:$AA$1281,CAPEX!$G$4:$G$1281,'11-25years'!$A91,CAPEX!$I$4:$I$1281,'11-25years'!G$2,CAPEX!$V$4:$V$1281,'11-25years'!B91)</f>
        <v>0</v>
      </c>
      <c r="H91" s="128">
        <f t="shared" si="2"/>
        <v>0</v>
      </c>
    </row>
    <row r="92" spans="1:8" x14ac:dyDescent="0.25">
      <c r="A92" s="127" t="s">
        <v>246</v>
      </c>
      <c r="B92" s="124">
        <v>15</v>
      </c>
      <c r="C92" s="125">
        <f>SUMIFS(CAPEX!$AA$4:$AA$1281,CAPEX!$G$4:$G$1281,'11-25years'!$A92,CAPEX!$I$4:$I$1281,'11-25years'!C$2,CAPEX!$V$4:$V$1281,'11-25years'!B92)</f>
        <v>0</v>
      </c>
      <c r="D92" s="125">
        <f>SUMIFS(CAPEX!$AA$4:$AA$1281,CAPEX!$G$4:$G$1281,'11-25years'!$A92,CAPEX!$I$4:$I$1281,'11-25years'!D$2,CAPEX!$V$4:$V$1281,'11-25years'!B92)</f>
        <v>0</v>
      </c>
      <c r="E92" s="125">
        <f>SUMIFS(CAPEX!$AA$4:$AA$1281,CAPEX!$G$4:$G$1281,'11-25years'!$A92,CAPEX!$I$4:$I$1281,'11-25years'!E$2,CAPEX!$V$4:$V$1281,'11-25years'!B92)</f>
        <v>0</v>
      </c>
      <c r="F92" s="125">
        <f>SUMIFS(CAPEX!$AA$4:$AA$1281,CAPEX!$G$4:$G$1281,'11-25years'!$A92,CAPEX!$I$4:$I$1281,'11-25years'!F$2,CAPEX!$V$4:$V$1281,'11-25years'!B92)</f>
        <v>0</v>
      </c>
      <c r="G92" s="125">
        <f>SUMIFS(CAPEX!$AA$4:$AA$1281,CAPEX!$G$4:$G$1281,'11-25years'!$A92,CAPEX!$I$4:$I$1281,'11-25years'!G$2,CAPEX!$V$4:$V$1281,'11-25years'!B92)</f>
        <v>0</v>
      </c>
      <c r="H92" s="128">
        <f t="shared" si="2"/>
        <v>0</v>
      </c>
    </row>
    <row r="93" spans="1:8" x14ac:dyDescent="0.25">
      <c r="A93" s="124" t="s">
        <v>281</v>
      </c>
      <c r="B93" s="124">
        <v>16</v>
      </c>
      <c r="C93" s="125">
        <f>SUMIFS(CAPEX!$AA$4:$AA$1281,CAPEX!$G$4:$G$1281,'11-25years'!$A93,CAPEX!$I$4:$I$1281,'11-25years'!C$2,CAPEX!$V$4:$V$1281,'11-25years'!B93)</f>
        <v>0</v>
      </c>
      <c r="D93" s="125">
        <f>SUMIFS(CAPEX!$AA$4:$AA$1281,CAPEX!$G$4:$G$1281,'11-25years'!$A93,CAPEX!$I$4:$I$1281,'11-25years'!D$2,CAPEX!$V$4:$V$1281,'11-25years'!B93)</f>
        <v>0</v>
      </c>
      <c r="E93" s="125">
        <f>SUMIFS(CAPEX!$AA$4:$AA$1281,CAPEX!$G$4:$G$1281,'11-25years'!$A93,CAPEX!$I$4:$I$1281,'11-25years'!E$2,CAPEX!$V$4:$V$1281,'11-25years'!B93)</f>
        <v>0</v>
      </c>
      <c r="F93" s="125">
        <f>SUMIFS(CAPEX!$AA$4:$AA$1281,CAPEX!$G$4:$G$1281,'11-25years'!$A93,CAPEX!$I$4:$I$1281,'11-25years'!F$2,CAPEX!$V$4:$V$1281,'11-25years'!B93)</f>
        <v>0</v>
      </c>
      <c r="G93" s="125">
        <f>SUMIFS(CAPEX!$AA$4:$AA$1281,CAPEX!$G$4:$G$1281,'11-25years'!$A93,CAPEX!$I$4:$I$1281,'11-25years'!G$2,CAPEX!$V$4:$V$1281,'11-25years'!B93)</f>
        <v>0</v>
      </c>
      <c r="H93" s="128">
        <f t="shared" ref="H93:H110" si="3">SUM(C93:G93)</f>
        <v>0</v>
      </c>
    </row>
    <row r="94" spans="1:8" x14ac:dyDescent="0.25">
      <c r="A94" s="84" t="s">
        <v>488</v>
      </c>
      <c r="B94" s="124">
        <v>16</v>
      </c>
      <c r="C94" s="125">
        <f>SUMIFS(CAPEX!$AA$4:$AA$1281,CAPEX!$G$4:$G$1281,'11-25years'!$A94,CAPEX!$I$4:$I$1281,'11-25years'!C$2,CAPEX!$V$4:$V$1281,'11-25years'!B94)</f>
        <v>0</v>
      </c>
      <c r="D94" s="125">
        <f>SUMIFS(CAPEX!$AA$4:$AA$1281,CAPEX!$G$4:$G$1281,'11-25years'!$A94,CAPEX!$I$4:$I$1281,'11-25years'!D$2,CAPEX!$V$4:$V$1281,'11-25years'!B94)</f>
        <v>0</v>
      </c>
      <c r="E94" s="125">
        <f>SUMIFS(CAPEX!$AA$4:$AA$1281,CAPEX!$G$4:$G$1281,'11-25years'!$A94,CAPEX!$I$4:$I$1281,'11-25years'!E$2,CAPEX!$V$4:$V$1281,'11-25years'!B94)</f>
        <v>0</v>
      </c>
      <c r="F94" s="125">
        <f>SUMIFS(CAPEX!$AA$4:$AA$1281,CAPEX!$G$4:$G$1281,'11-25years'!$A94,CAPEX!$I$4:$I$1281,'11-25years'!F$2,CAPEX!$V$4:$V$1281,'11-25years'!B94)</f>
        <v>0</v>
      </c>
      <c r="G94" s="125">
        <f>SUMIFS(CAPEX!$AA$4:$AA$1281,CAPEX!$G$4:$G$1281,'11-25years'!$A94,CAPEX!$I$4:$I$1281,'11-25years'!G$2,CAPEX!$V$4:$V$1281,'11-25years'!B94)</f>
        <v>0</v>
      </c>
      <c r="H94" s="128">
        <f t="shared" si="3"/>
        <v>0</v>
      </c>
    </row>
    <row r="95" spans="1:8" x14ac:dyDescent="0.25">
      <c r="A95" s="84" t="s">
        <v>217</v>
      </c>
      <c r="B95" s="124">
        <v>16</v>
      </c>
      <c r="C95" s="125">
        <f>SUMIFS(CAPEX!$AA$4:$AA$1281,CAPEX!$G$4:$G$1281,'11-25years'!$A95,CAPEX!$I$4:$I$1281,'11-25years'!C$2,CAPEX!$V$4:$V$1281,'11-25years'!B95)</f>
        <v>294120</v>
      </c>
      <c r="D95" s="125">
        <f>SUMIFS(CAPEX!$AA$4:$AA$1281,CAPEX!$G$4:$G$1281,'11-25years'!$A95,CAPEX!$I$4:$I$1281,'11-25years'!D$2,CAPEX!$V$4:$V$1281,'11-25years'!B95)</f>
        <v>0</v>
      </c>
      <c r="E95" s="125">
        <f>SUMIFS(CAPEX!$AA$4:$AA$1281,CAPEX!$G$4:$G$1281,'11-25years'!$A95,CAPEX!$I$4:$I$1281,'11-25years'!E$2,CAPEX!$V$4:$V$1281,'11-25years'!B95)</f>
        <v>0</v>
      </c>
      <c r="F95" s="125">
        <f>SUMIFS(CAPEX!$AA$4:$AA$1281,CAPEX!$G$4:$G$1281,'11-25years'!$A95,CAPEX!$I$4:$I$1281,'11-25years'!F$2,CAPEX!$V$4:$V$1281,'11-25years'!B95)</f>
        <v>0</v>
      </c>
      <c r="G95" s="125">
        <f>SUMIFS(CAPEX!$AA$4:$AA$1281,CAPEX!$G$4:$G$1281,'11-25years'!$A95,CAPEX!$I$4:$I$1281,'11-25years'!G$2,CAPEX!$V$4:$V$1281,'11-25years'!B95)</f>
        <v>0</v>
      </c>
      <c r="H95" s="128">
        <f t="shared" si="3"/>
        <v>294120</v>
      </c>
    </row>
    <row r="96" spans="1:8" x14ac:dyDescent="0.25">
      <c r="A96" s="84" t="s">
        <v>469</v>
      </c>
      <c r="B96" s="124">
        <v>16</v>
      </c>
      <c r="C96" s="125">
        <f>SUMIFS(CAPEX!$AA$4:$AA$1281,CAPEX!$G$4:$G$1281,'11-25years'!$A96,CAPEX!$I$4:$I$1281,'11-25years'!C$2,CAPEX!$V$4:$V$1281,'11-25years'!B96)</f>
        <v>0</v>
      </c>
      <c r="D96" s="125">
        <f>SUMIFS(CAPEX!$AA$4:$AA$1281,CAPEX!$G$4:$G$1281,'11-25years'!$A96,CAPEX!$I$4:$I$1281,'11-25years'!D$2,CAPEX!$V$4:$V$1281,'11-25years'!B96)</f>
        <v>0</v>
      </c>
      <c r="E96" s="125">
        <f>SUMIFS(CAPEX!$AA$4:$AA$1281,CAPEX!$G$4:$G$1281,'11-25years'!$A96,CAPEX!$I$4:$I$1281,'11-25years'!E$2,CAPEX!$V$4:$V$1281,'11-25years'!B96)</f>
        <v>0</v>
      </c>
      <c r="F96" s="125">
        <f>SUMIFS(CAPEX!$AA$4:$AA$1281,CAPEX!$G$4:$G$1281,'11-25years'!$A96,CAPEX!$I$4:$I$1281,'11-25years'!F$2,CAPEX!$V$4:$V$1281,'11-25years'!B96)</f>
        <v>0</v>
      </c>
      <c r="G96" s="125">
        <f>SUMIFS(CAPEX!$AA$4:$AA$1281,CAPEX!$G$4:$G$1281,'11-25years'!$A96,CAPEX!$I$4:$I$1281,'11-25years'!G$2,CAPEX!$V$4:$V$1281,'11-25years'!B96)</f>
        <v>0</v>
      </c>
      <c r="H96" s="128">
        <f t="shared" si="3"/>
        <v>0</v>
      </c>
    </row>
    <row r="97" spans="1:8" x14ac:dyDescent="0.25">
      <c r="A97" s="84" t="s">
        <v>265</v>
      </c>
      <c r="B97" s="124">
        <v>16</v>
      </c>
      <c r="C97" s="125">
        <f>SUMIFS(CAPEX!$AA$4:$AA$1281,CAPEX!$G$4:$G$1281,'11-25years'!$A97,CAPEX!$I$4:$I$1281,'11-25years'!C$2,CAPEX!$V$4:$V$1281,'11-25years'!B97)</f>
        <v>0</v>
      </c>
      <c r="D97" s="125">
        <f>SUMIFS(CAPEX!$AA$4:$AA$1281,CAPEX!$G$4:$G$1281,'11-25years'!$A97,CAPEX!$I$4:$I$1281,'11-25years'!D$2,CAPEX!$V$4:$V$1281,'11-25years'!B97)</f>
        <v>0</v>
      </c>
      <c r="E97" s="125">
        <f>SUMIFS(CAPEX!$AA$4:$AA$1281,CAPEX!$G$4:$G$1281,'11-25years'!$A97,CAPEX!$I$4:$I$1281,'11-25years'!E$2,CAPEX!$V$4:$V$1281,'11-25years'!B97)</f>
        <v>0</v>
      </c>
      <c r="F97" s="125">
        <f>SUMIFS(CAPEX!$AA$4:$AA$1281,CAPEX!$G$4:$G$1281,'11-25years'!$A97,CAPEX!$I$4:$I$1281,'11-25years'!F$2,CAPEX!$V$4:$V$1281,'11-25years'!B97)</f>
        <v>0</v>
      </c>
      <c r="G97" s="125">
        <f>SUMIFS(CAPEX!$AA$4:$AA$1281,CAPEX!$G$4:$G$1281,'11-25years'!$A97,CAPEX!$I$4:$I$1281,'11-25years'!G$2,CAPEX!$V$4:$V$1281,'11-25years'!B97)</f>
        <v>0</v>
      </c>
      <c r="H97" s="128">
        <f t="shared" si="3"/>
        <v>0</v>
      </c>
    </row>
    <row r="98" spans="1:8" x14ac:dyDescent="0.25">
      <c r="A98" s="84" t="s">
        <v>211</v>
      </c>
      <c r="B98" s="124">
        <v>16</v>
      </c>
      <c r="C98" s="125">
        <f>SUMIFS(CAPEX!$AA$4:$AA$1281,CAPEX!$G$4:$G$1281,'11-25years'!$A98,CAPEX!$I$4:$I$1281,'11-25years'!C$2,CAPEX!$V$4:$V$1281,'11-25years'!B98)</f>
        <v>357030</v>
      </c>
      <c r="D98" s="125">
        <f>SUMIFS(CAPEX!$AA$4:$AA$1281,CAPEX!$G$4:$G$1281,'11-25years'!$A98,CAPEX!$I$4:$I$1281,'11-25years'!D$2,CAPEX!$V$4:$V$1281,'11-25years'!B98)</f>
        <v>0</v>
      </c>
      <c r="E98" s="125">
        <f>SUMIFS(CAPEX!$AA$4:$AA$1281,CAPEX!$G$4:$G$1281,'11-25years'!$A98,CAPEX!$I$4:$I$1281,'11-25years'!E$2,CAPEX!$V$4:$V$1281,'11-25years'!B98)</f>
        <v>0</v>
      </c>
      <c r="F98" s="125">
        <f>SUMIFS(CAPEX!$AA$4:$AA$1281,CAPEX!$G$4:$G$1281,'11-25years'!$A98,CAPEX!$I$4:$I$1281,'11-25years'!F$2,CAPEX!$V$4:$V$1281,'11-25years'!B98)</f>
        <v>0</v>
      </c>
      <c r="G98" s="125">
        <f>SUMIFS(CAPEX!$AA$4:$AA$1281,CAPEX!$G$4:$G$1281,'11-25years'!$A98,CAPEX!$I$4:$I$1281,'11-25years'!G$2,CAPEX!$V$4:$V$1281,'11-25years'!B98)</f>
        <v>0</v>
      </c>
      <c r="H98" s="128">
        <f t="shared" si="3"/>
        <v>357030</v>
      </c>
    </row>
    <row r="99" spans="1:8" x14ac:dyDescent="0.25">
      <c r="A99" s="84" t="s">
        <v>195</v>
      </c>
      <c r="B99" s="124">
        <v>16</v>
      </c>
      <c r="C99" s="125">
        <f>SUMIFS(CAPEX!$AA$4:$AA$1281,CAPEX!$G$4:$G$1281,'11-25years'!$A99,CAPEX!$I$4:$I$1281,'11-25years'!C$2,CAPEX!$V$4:$V$1281,'11-25years'!B99)</f>
        <v>79350</v>
      </c>
      <c r="D99" s="125">
        <f>SUMIFS(CAPEX!$AA$4:$AA$1281,CAPEX!$G$4:$G$1281,'11-25years'!$A99,CAPEX!$I$4:$I$1281,'11-25years'!D$2,CAPEX!$V$4:$V$1281,'11-25years'!B99)</f>
        <v>86950</v>
      </c>
      <c r="E99" s="125">
        <f>SUMIFS(CAPEX!$AA$4:$AA$1281,CAPEX!$G$4:$G$1281,'11-25years'!$A99,CAPEX!$I$4:$I$1281,'11-25years'!E$2,CAPEX!$V$4:$V$1281,'11-25years'!B99)</f>
        <v>12700</v>
      </c>
      <c r="F99" s="125">
        <f>SUMIFS(CAPEX!$AA$4:$AA$1281,CAPEX!$G$4:$G$1281,'11-25years'!$A99,CAPEX!$I$4:$I$1281,'11-25years'!F$2,CAPEX!$V$4:$V$1281,'11-25years'!B99)</f>
        <v>0</v>
      </c>
      <c r="G99" s="125">
        <f>SUMIFS(CAPEX!$AA$4:$AA$1281,CAPEX!$G$4:$G$1281,'11-25years'!$A99,CAPEX!$I$4:$I$1281,'11-25years'!G$2,CAPEX!$V$4:$V$1281,'11-25years'!B99)</f>
        <v>0</v>
      </c>
      <c r="H99" s="128">
        <f t="shared" si="3"/>
        <v>179000</v>
      </c>
    </row>
    <row r="100" spans="1:8" x14ac:dyDescent="0.25">
      <c r="A100" s="84" t="s">
        <v>313</v>
      </c>
      <c r="B100" s="124">
        <v>16</v>
      </c>
      <c r="C100" s="125">
        <f>SUMIFS(CAPEX!$AA$4:$AA$1281,CAPEX!$G$4:$G$1281,'11-25years'!$A100,CAPEX!$I$4:$I$1281,'11-25years'!C$2,CAPEX!$V$4:$V$1281,'11-25years'!B100)</f>
        <v>0</v>
      </c>
      <c r="D100" s="125">
        <f>SUMIFS(CAPEX!$AA$4:$AA$1281,CAPEX!$G$4:$G$1281,'11-25years'!$A100,CAPEX!$I$4:$I$1281,'11-25years'!D$2,CAPEX!$V$4:$V$1281,'11-25years'!B100)</f>
        <v>0</v>
      </c>
      <c r="E100" s="125">
        <f>SUMIFS(CAPEX!$AA$4:$AA$1281,CAPEX!$G$4:$G$1281,'11-25years'!$A100,CAPEX!$I$4:$I$1281,'11-25years'!E$2,CAPEX!$V$4:$V$1281,'11-25years'!B100)</f>
        <v>0</v>
      </c>
      <c r="F100" s="125">
        <f>SUMIFS(CAPEX!$AA$4:$AA$1281,CAPEX!$G$4:$G$1281,'11-25years'!$A100,CAPEX!$I$4:$I$1281,'11-25years'!F$2,CAPEX!$V$4:$V$1281,'11-25years'!B100)</f>
        <v>0</v>
      </c>
      <c r="G100" s="125">
        <f>SUMIFS(CAPEX!$AA$4:$AA$1281,CAPEX!$G$4:$G$1281,'11-25years'!$A100,CAPEX!$I$4:$I$1281,'11-25years'!G$2,CAPEX!$V$4:$V$1281,'11-25years'!B100)</f>
        <v>0</v>
      </c>
      <c r="H100" s="128">
        <f t="shared" si="3"/>
        <v>0</v>
      </c>
    </row>
    <row r="101" spans="1:8" x14ac:dyDescent="0.25">
      <c r="A101" s="84" t="s">
        <v>697</v>
      </c>
      <c r="B101" s="124">
        <v>16</v>
      </c>
      <c r="C101" s="125">
        <f>SUMIFS(CAPEX!$AA$4:$AA$1281,CAPEX!$G$4:$G$1281,'11-25years'!$A101,CAPEX!$I$4:$I$1281,'11-25years'!C$2,CAPEX!$V$4:$V$1281,'11-25years'!B101)</f>
        <v>0</v>
      </c>
      <c r="D101" s="125">
        <f>SUMIFS(CAPEX!$AA$4:$AA$1281,CAPEX!$G$4:$G$1281,'11-25years'!$A101,CAPEX!$I$4:$I$1281,'11-25years'!D$2,CAPEX!$V$4:$V$1281,'11-25years'!B101)</f>
        <v>0</v>
      </c>
      <c r="E101" s="125">
        <f>SUMIFS(CAPEX!$AA$4:$AA$1281,CAPEX!$G$4:$G$1281,'11-25years'!$A101,CAPEX!$I$4:$I$1281,'11-25years'!E$2,CAPEX!$V$4:$V$1281,'11-25years'!B101)</f>
        <v>0</v>
      </c>
      <c r="F101" s="125">
        <f>SUMIFS(CAPEX!$AA$4:$AA$1281,CAPEX!$G$4:$G$1281,'11-25years'!$A101,CAPEX!$I$4:$I$1281,'11-25years'!F$2,CAPEX!$V$4:$V$1281,'11-25years'!B101)</f>
        <v>0</v>
      </c>
      <c r="G101" s="125">
        <f>SUMIFS(CAPEX!$AA$4:$AA$1281,CAPEX!$G$4:$G$1281,'11-25years'!$A101,CAPEX!$I$4:$I$1281,'11-25years'!G$2,CAPEX!$V$4:$V$1281,'11-25years'!B101)</f>
        <v>0</v>
      </c>
      <c r="H101" s="128">
        <f t="shared" si="3"/>
        <v>0</v>
      </c>
    </row>
    <row r="102" spans="1:8" x14ac:dyDescent="0.25">
      <c r="A102" s="84" t="s">
        <v>228</v>
      </c>
      <c r="B102" s="124">
        <v>16</v>
      </c>
      <c r="C102" s="125">
        <f>SUMIFS(CAPEX!$AA$4:$AA$1281,CAPEX!$G$4:$G$1281,'11-25years'!$A102,CAPEX!$I$4:$I$1281,'11-25years'!C$2,CAPEX!$V$4:$V$1281,'11-25years'!B102)</f>
        <v>0</v>
      </c>
      <c r="D102" s="125">
        <f>SUMIFS(CAPEX!$AA$4:$AA$1281,CAPEX!$G$4:$G$1281,'11-25years'!$A102,CAPEX!$I$4:$I$1281,'11-25years'!D$2,CAPEX!$V$4:$V$1281,'11-25years'!B102)</f>
        <v>0</v>
      </c>
      <c r="E102" s="125">
        <f>SUMIFS(CAPEX!$AA$4:$AA$1281,CAPEX!$G$4:$G$1281,'11-25years'!$A102,CAPEX!$I$4:$I$1281,'11-25years'!E$2,CAPEX!$V$4:$V$1281,'11-25years'!B102)</f>
        <v>0</v>
      </c>
      <c r="F102" s="125">
        <f>SUMIFS(CAPEX!$AA$4:$AA$1281,CAPEX!$G$4:$G$1281,'11-25years'!$A102,CAPEX!$I$4:$I$1281,'11-25years'!F$2,CAPEX!$V$4:$V$1281,'11-25years'!B102)</f>
        <v>0</v>
      </c>
      <c r="G102" s="125">
        <f>SUMIFS(CAPEX!$AA$4:$AA$1281,CAPEX!$G$4:$G$1281,'11-25years'!$A102,CAPEX!$I$4:$I$1281,'11-25years'!G$2,CAPEX!$V$4:$V$1281,'11-25years'!B102)</f>
        <v>0</v>
      </c>
      <c r="H102" s="128">
        <f t="shared" si="3"/>
        <v>0</v>
      </c>
    </row>
    <row r="103" spans="1:8" x14ac:dyDescent="0.25">
      <c r="A103" s="84" t="s">
        <v>226</v>
      </c>
      <c r="B103" s="124">
        <v>16</v>
      </c>
      <c r="C103" s="125">
        <f>SUMIFS(CAPEX!$AA$4:$AA$1281,CAPEX!$G$4:$G$1281,'11-25years'!$A103,CAPEX!$I$4:$I$1281,'11-25years'!C$2,CAPEX!$V$4:$V$1281,'11-25years'!B103)</f>
        <v>338830</v>
      </c>
      <c r="D103" s="125">
        <f>SUMIFS(CAPEX!$AA$4:$AA$1281,CAPEX!$G$4:$G$1281,'11-25years'!$A103,CAPEX!$I$4:$I$1281,'11-25years'!D$2,CAPEX!$V$4:$V$1281,'11-25years'!B103)</f>
        <v>0</v>
      </c>
      <c r="E103" s="125">
        <f>SUMIFS(CAPEX!$AA$4:$AA$1281,CAPEX!$G$4:$G$1281,'11-25years'!$A103,CAPEX!$I$4:$I$1281,'11-25years'!E$2,CAPEX!$V$4:$V$1281,'11-25years'!B103)</f>
        <v>0</v>
      </c>
      <c r="F103" s="125">
        <f>SUMIFS(CAPEX!$AA$4:$AA$1281,CAPEX!$G$4:$G$1281,'11-25years'!$A103,CAPEX!$I$4:$I$1281,'11-25years'!F$2,CAPEX!$V$4:$V$1281,'11-25years'!B103)</f>
        <v>211770</v>
      </c>
      <c r="G103" s="125">
        <f>SUMIFS(CAPEX!$AA$4:$AA$1281,CAPEX!$G$4:$G$1281,'11-25years'!$A103,CAPEX!$I$4:$I$1281,'11-25years'!G$2,CAPEX!$V$4:$V$1281,'11-25years'!B103)</f>
        <v>0</v>
      </c>
      <c r="H103" s="128">
        <f t="shared" si="3"/>
        <v>550600</v>
      </c>
    </row>
    <row r="104" spans="1:8" x14ac:dyDescent="0.25">
      <c r="A104" s="84" t="s">
        <v>256</v>
      </c>
      <c r="B104" s="124">
        <v>16</v>
      </c>
      <c r="C104" s="125">
        <f>SUMIFS(CAPEX!$AA$4:$AA$1281,CAPEX!$G$4:$G$1281,'11-25years'!$A104,CAPEX!$I$4:$I$1281,'11-25years'!C$2,CAPEX!$V$4:$V$1281,'11-25years'!B104)</f>
        <v>0</v>
      </c>
      <c r="D104" s="125">
        <f>SUMIFS(CAPEX!$AA$4:$AA$1281,CAPEX!$G$4:$G$1281,'11-25years'!$A104,CAPEX!$I$4:$I$1281,'11-25years'!D$2,CAPEX!$V$4:$V$1281,'11-25years'!B104)</f>
        <v>0</v>
      </c>
      <c r="E104" s="125">
        <f>SUMIFS(CAPEX!$AA$4:$AA$1281,CAPEX!$G$4:$G$1281,'11-25years'!$A104,CAPEX!$I$4:$I$1281,'11-25years'!E$2,CAPEX!$V$4:$V$1281,'11-25years'!B104)</f>
        <v>0</v>
      </c>
      <c r="F104" s="125">
        <f>SUMIFS(CAPEX!$AA$4:$AA$1281,CAPEX!$G$4:$G$1281,'11-25years'!$A104,CAPEX!$I$4:$I$1281,'11-25years'!F$2,CAPEX!$V$4:$V$1281,'11-25years'!B104)</f>
        <v>0</v>
      </c>
      <c r="G104" s="125">
        <f>SUMIFS(CAPEX!$AA$4:$AA$1281,CAPEX!$G$4:$G$1281,'11-25years'!$A104,CAPEX!$I$4:$I$1281,'11-25years'!G$2,CAPEX!$V$4:$V$1281,'11-25years'!B104)</f>
        <v>0</v>
      </c>
      <c r="H104" s="128">
        <f t="shared" si="3"/>
        <v>0</v>
      </c>
    </row>
    <row r="105" spans="1:8" x14ac:dyDescent="0.25">
      <c r="A105" s="84" t="s">
        <v>578</v>
      </c>
      <c r="B105" s="124">
        <v>16</v>
      </c>
      <c r="C105" s="125">
        <f>SUMIFS(CAPEX!$AA$4:$AA$1281,CAPEX!$G$4:$G$1281,'11-25years'!$A105,CAPEX!$I$4:$I$1281,'11-25years'!C$2,CAPEX!$V$4:$V$1281,'11-25years'!B105)</f>
        <v>0</v>
      </c>
      <c r="D105" s="125">
        <f>SUMIFS(CAPEX!$AA$4:$AA$1281,CAPEX!$G$4:$G$1281,'11-25years'!$A105,CAPEX!$I$4:$I$1281,'11-25years'!D$2,CAPEX!$V$4:$V$1281,'11-25years'!B105)</f>
        <v>0</v>
      </c>
      <c r="E105" s="125">
        <f>SUMIFS(CAPEX!$AA$4:$AA$1281,CAPEX!$G$4:$G$1281,'11-25years'!$A105,CAPEX!$I$4:$I$1281,'11-25years'!E$2,CAPEX!$V$4:$V$1281,'11-25years'!B105)</f>
        <v>0</v>
      </c>
      <c r="F105" s="125">
        <f>SUMIFS(CAPEX!$AA$4:$AA$1281,CAPEX!$G$4:$G$1281,'11-25years'!$A105,CAPEX!$I$4:$I$1281,'11-25years'!F$2,CAPEX!$V$4:$V$1281,'11-25years'!B105)</f>
        <v>0</v>
      </c>
      <c r="G105" s="125">
        <f>SUMIFS(CAPEX!$AA$4:$AA$1281,CAPEX!$G$4:$G$1281,'11-25years'!$A105,CAPEX!$I$4:$I$1281,'11-25years'!G$2,CAPEX!$V$4:$V$1281,'11-25years'!B105)</f>
        <v>0</v>
      </c>
      <c r="H105" s="128">
        <f t="shared" si="3"/>
        <v>0</v>
      </c>
    </row>
    <row r="106" spans="1:8" x14ac:dyDescent="0.25">
      <c r="A106" s="84" t="s">
        <v>403</v>
      </c>
      <c r="B106" s="124">
        <v>16</v>
      </c>
      <c r="C106" s="125">
        <f>SUMIFS(CAPEX!$AA$4:$AA$1281,CAPEX!$G$4:$G$1281,'11-25years'!$A106,CAPEX!$I$4:$I$1281,'11-25years'!C$2,CAPEX!$V$4:$V$1281,'11-25years'!B106)</f>
        <v>0</v>
      </c>
      <c r="D106" s="125">
        <f>SUMIFS(CAPEX!$AA$4:$AA$1281,CAPEX!$G$4:$G$1281,'11-25years'!$A106,CAPEX!$I$4:$I$1281,'11-25years'!D$2,CAPEX!$V$4:$V$1281,'11-25years'!B106)</f>
        <v>0</v>
      </c>
      <c r="E106" s="125">
        <f>SUMIFS(CAPEX!$AA$4:$AA$1281,CAPEX!$G$4:$G$1281,'11-25years'!$A106,CAPEX!$I$4:$I$1281,'11-25years'!E$2,CAPEX!$V$4:$V$1281,'11-25years'!B106)</f>
        <v>0</v>
      </c>
      <c r="F106" s="125">
        <f>SUMIFS(CAPEX!$AA$4:$AA$1281,CAPEX!$G$4:$G$1281,'11-25years'!$A106,CAPEX!$I$4:$I$1281,'11-25years'!F$2,CAPEX!$V$4:$V$1281,'11-25years'!B106)</f>
        <v>0</v>
      </c>
      <c r="G106" s="125">
        <f>SUMIFS(CAPEX!$AA$4:$AA$1281,CAPEX!$G$4:$G$1281,'11-25years'!$A106,CAPEX!$I$4:$I$1281,'11-25years'!G$2,CAPEX!$V$4:$V$1281,'11-25years'!B106)</f>
        <v>0</v>
      </c>
      <c r="H106" s="128">
        <f t="shared" si="3"/>
        <v>0</v>
      </c>
    </row>
    <row r="107" spans="1:8" x14ac:dyDescent="0.25">
      <c r="A107" s="84" t="s">
        <v>364</v>
      </c>
      <c r="B107" s="124">
        <v>16</v>
      </c>
      <c r="C107" s="125">
        <f>SUMIFS(CAPEX!$AA$4:$AA$1281,CAPEX!$G$4:$G$1281,'11-25years'!$A107,CAPEX!$I$4:$I$1281,'11-25years'!C$2,CAPEX!$V$4:$V$1281,'11-25years'!B107)</f>
        <v>0</v>
      </c>
      <c r="D107" s="125">
        <f>SUMIFS(CAPEX!$AA$4:$AA$1281,CAPEX!$G$4:$G$1281,'11-25years'!$A107,CAPEX!$I$4:$I$1281,'11-25years'!D$2,CAPEX!$V$4:$V$1281,'11-25years'!B107)</f>
        <v>0</v>
      </c>
      <c r="E107" s="125">
        <f>SUMIFS(CAPEX!$AA$4:$AA$1281,CAPEX!$G$4:$G$1281,'11-25years'!$A107,CAPEX!$I$4:$I$1281,'11-25years'!E$2,CAPEX!$V$4:$V$1281,'11-25years'!B107)</f>
        <v>0</v>
      </c>
      <c r="F107" s="125">
        <f>SUMIFS(CAPEX!$AA$4:$AA$1281,CAPEX!$G$4:$G$1281,'11-25years'!$A107,CAPEX!$I$4:$I$1281,'11-25years'!F$2,CAPEX!$V$4:$V$1281,'11-25years'!B107)</f>
        <v>0</v>
      </c>
      <c r="G107" s="125">
        <f>SUMIFS(CAPEX!$AA$4:$AA$1281,CAPEX!$G$4:$G$1281,'11-25years'!$A107,CAPEX!$I$4:$I$1281,'11-25years'!G$2,CAPEX!$V$4:$V$1281,'11-25years'!B107)</f>
        <v>0</v>
      </c>
      <c r="H107" s="128">
        <f t="shared" si="3"/>
        <v>0</v>
      </c>
    </row>
    <row r="108" spans="1:8" x14ac:dyDescent="0.25">
      <c r="A108" s="84" t="s">
        <v>239</v>
      </c>
      <c r="B108" s="124">
        <v>16</v>
      </c>
      <c r="C108" s="125">
        <f>SUMIFS(CAPEX!$AA$4:$AA$1281,CAPEX!$G$4:$G$1281,'11-25years'!$A108,CAPEX!$I$4:$I$1281,'11-25years'!C$2,CAPEX!$V$4:$V$1281,'11-25years'!B108)</f>
        <v>0</v>
      </c>
      <c r="D108" s="125">
        <f>SUMIFS(CAPEX!$AA$4:$AA$1281,CAPEX!$G$4:$G$1281,'11-25years'!$A108,CAPEX!$I$4:$I$1281,'11-25years'!D$2,CAPEX!$V$4:$V$1281,'11-25years'!B108)</f>
        <v>0</v>
      </c>
      <c r="E108" s="125">
        <f>SUMIFS(CAPEX!$AA$4:$AA$1281,CAPEX!$G$4:$G$1281,'11-25years'!$A108,CAPEX!$I$4:$I$1281,'11-25years'!E$2,CAPEX!$V$4:$V$1281,'11-25years'!B108)</f>
        <v>0</v>
      </c>
      <c r="F108" s="125">
        <f>SUMIFS(CAPEX!$AA$4:$AA$1281,CAPEX!$G$4:$G$1281,'11-25years'!$A108,CAPEX!$I$4:$I$1281,'11-25years'!F$2,CAPEX!$V$4:$V$1281,'11-25years'!B108)</f>
        <v>0</v>
      </c>
      <c r="G108" s="125">
        <f>SUMIFS(CAPEX!$AA$4:$AA$1281,CAPEX!$G$4:$G$1281,'11-25years'!$A108,CAPEX!$I$4:$I$1281,'11-25years'!G$2,CAPEX!$V$4:$V$1281,'11-25years'!B108)</f>
        <v>0</v>
      </c>
      <c r="H108" s="128">
        <f t="shared" si="3"/>
        <v>0</v>
      </c>
    </row>
    <row r="109" spans="1:8" x14ac:dyDescent="0.25">
      <c r="A109" s="84" t="s">
        <v>243</v>
      </c>
      <c r="B109" s="124">
        <v>16</v>
      </c>
      <c r="C109" s="125">
        <f>SUMIFS(CAPEX!$AA$4:$AA$1281,CAPEX!$G$4:$G$1281,'11-25years'!$A109,CAPEX!$I$4:$I$1281,'11-25years'!C$2,CAPEX!$V$4:$V$1281,'11-25years'!B109)</f>
        <v>0</v>
      </c>
      <c r="D109" s="125">
        <f>SUMIFS(CAPEX!$AA$4:$AA$1281,CAPEX!$G$4:$G$1281,'11-25years'!$A109,CAPEX!$I$4:$I$1281,'11-25years'!D$2,CAPEX!$V$4:$V$1281,'11-25years'!B109)</f>
        <v>0</v>
      </c>
      <c r="E109" s="125">
        <f>SUMIFS(CAPEX!$AA$4:$AA$1281,CAPEX!$G$4:$G$1281,'11-25years'!$A109,CAPEX!$I$4:$I$1281,'11-25years'!E$2,CAPEX!$V$4:$V$1281,'11-25years'!B109)</f>
        <v>0</v>
      </c>
      <c r="F109" s="125">
        <f>SUMIFS(CAPEX!$AA$4:$AA$1281,CAPEX!$G$4:$G$1281,'11-25years'!$A109,CAPEX!$I$4:$I$1281,'11-25years'!F$2,CAPEX!$V$4:$V$1281,'11-25years'!B109)</f>
        <v>0</v>
      </c>
      <c r="G109" s="125">
        <f>SUMIFS(CAPEX!$AA$4:$AA$1281,CAPEX!$G$4:$G$1281,'11-25years'!$A109,CAPEX!$I$4:$I$1281,'11-25years'!G$2,CAPEX!$V$4:$V$1281,'11-25years'!B109)</f>
        <v>0</v>
      </c>
      <c r="H109" s="128">
        <f t="shared" si="3"/>
        <v>0</v>
      </c>
    </row>
    <row r="110" spans="1:8" x14ac:dyDescent="0.25">
      <c r="A110" s="127" t="s">
        <v>246</v>
      </c>
      <c r="B110" s="124">
        <v>16</v>
      </c>
      <c r="C110" s="125">
        <f>SUMIFS(CAPEX!$AA$4:$AA$1281,CAPEX!$G$4:$G$1281,'11-25years'!$A110,CAPEX!$I$4:$I$1281,'11-25years'!C$2,CAPEX!$V$4:$V$1281,'11-25years'!B110)</f>
        <v>0</v>
      </c>
      <c r="D110" s="125">
        <f>SUMIFS(CAPEX!$AA$4:$AA$1281,CAPEX!$G$4:$G$1281,'11-25years'!$A110,CAPEX!$I$4:$I$1281,'11-25years'!D$2,CAPEX!$V$4:$V$1281,'11-25years'!B110)</f>
        <v>0</v>
      </c>
      <c r="E110" s="125">
        <f>SUMIFS(CAPEX!$AA$4:$AA$1281,CAPEX!$G$4:$G$1281,'11-25years'!$A110,CAPEX!$I$4:$I$1281,'11-25years'!E$2,CAPEX!$V$4:$V$1281,'11-25years'!B110)</f>
        <v>0</v>
      </c>
      <c r="F110" s="125">
        <f>SUMIFS(CAPEX!$AA$4:$AA$1281,CAPEX!$G$4:$G$1281,'11-25years'!$A110,CAPEX!$I$4:$I$1281,'11-25years'!F$2,CAPEX!$V$4:$V$1281,'11-25years'!B110)</f>
        <v>0</v>
      </c>
      <c r="G110" s="125">
        <f>SUMIFS(CAPEX!$AA$4:$AA$1281,CAPEX!$G$4:$G$1281,'11-25years'!$A110,CAPEX!$I$4:$I$1281,'11-25years'!G$2,CAPEX!$V$4:$V$1281,'11-25years'!B110)</f>
        <v>0</v>
      </c>
      <c r="H110" s="128">
        <f t="shared" si="3"/>
        <v>0</v>
      </c>
    </row>
    <row r="111" spans="1:8" x14ac:dyDescent="0.25">
      <c r="A111" s="124" t="s">
        <v>281</v>
      </c>
      <c r="B111" s="124">
        <v>17</v>
      </c>
      <c r="C111" s="125">
        <f>SUMIFS(CAPEX!$AA$4:$AA$1281,CAPEX!$G$4:$G$1281,'11-25years'!$A111,CAPEX!$I$4:$I$1281,'11-25years'!C$2,CAPEX!$V$4:$V$1281,'11-25years'!B111)</f>
        <v>0</v>
      </c>
      <c r="D111" s="125">
        <f>SUMIFS(CAPEX!$AA$4:$AA$1281,CAPEX!$G$4:$G$1281,'11-25years'!$A111,CAPEX!$I$4:$I$1281,'11-25years'!D$2,CAPEX!$V$4:$V$1281,'11-25years'!B111)</f>
        <v>0</v>
      </c>
      <c r="E111" s="125">
        <f>SUMIFS(CAPEX!$AA$4:$AA$1281,CAPEX!$G$4:$G$1281,'11-25years'!$A111,CAPEX!$I$4:$I$1281,'11-25years'!E$2,CAPEX!$V$4:$V$1281,'11-25years'!B111)</f>
        <v>0</v>
      </c>
      <c r="F111" s="125">
        <f>SUMIFS(CAPEX!$AA$4:$AA$1281,CAPEX!$G$4:$G$1281,'11-25years'!$A111,CAPEX!$I$4:$I$1281,'11-25years'!F$2,CAPEX!$V$4:$V$1281,'11-25years'!B111)</f>
        <v>0</v>
      </c>
      <c r="G111" s="125">
        <f>SUMIFS(CAPEX!$AA$4:$AA$1281,CAPEX!$G$4:$G$1281,'11-25years'!$A111,CAPEX!$I$4:$I$1281,'11-25years'!G$2,CAPEX!$V$4:$V$1281,'11-25years'!B111)</f>
        <v>0</v>
      </c>
      <c r="H111" s="128">
        <f t="shared" ref="H111:H174" si="4">SUM(C111:G111)</f>
        <v>0</v>
      </c>
    </row>
    <row r="112" spans="1:8" x14ac:dyDescent="0.25">
      <c r="A112" s="84" t="s">
        <v>488</v>
      </c>
      <c r="B112" s="124">
        <v>17</v>
      </c>
      <c r="C112" s="125">
        <f>SUMIFS(CAPEX!$AA$4:$AA$1281,CAPEX!$G$4:$G$1281,'11-25years'!$A112,CAPEX!$I$4:$I$1281,'11-25years'!C$2,CAPEX!$V$4:$V$1281,'11-25years'!B112)</f>
        <v>0</v>
      </c>
      <c r="D112" s="125">
        <f>SUMIFS(CAPEX!$AA$4:$AA$1281,CAPEX!$G$4:$G$1281,'11-25years'!$A112,CAPEX!$I$4:$I$1281,'11-25years'!D$2,CAPEX!$V$4:$V$1281,'11-25years'!B112)</f>
        <v>0</v>
      </c>
      <c r="E112" s="125">
        <f>SUMIFS(CAPEX!$AA$4:$AA$1281,CAPEX!$G$4:$G$1281,'11-25years'!$A112,CAPEX!$I$4:$I$1281,'11-25years'!E$2,CAPEX!$V$4:$V$1281,'11-25years'!B112)</f>
        <v>0</v>
      </c>
      <c r="F112" s="125">
        <f>SUMIFS(CAPEX!$AA$4:$AA$1281,CAPEX!$G$4:$G$1281,'11-25years'!$A112,CAPEX!$I$4:$I$1281,'11-25years'!F$2,CAPEX!$V$4:$V$1281,'11-25years'!B112)</f>
        <v>0</v>
      </c>
      <c r="G112" s="125">
        <f>SUMIFS(CAPEX!$AA$4:$AA$1281,CAPEX!$G$4:$G$1281,'11-25years'!$A112,CAPEX!$I$4:$I$1281,'11-25years'!G$2,CAPEX!$V$4:$V$1281,'11-25years'!B112)</f>
        <v>0</v>
      </c>
      <c r="H112" s="128">
        <f t="shared" si="4"/>
        <v>0</v>
      </c>
    </row>
    <row r="113" spans="1:8" x14ac:dyDescent="0.25">
      <c r="A113" s="84" t="s">
        <v>217</v>
      </c>
      <c r="B113" s="124">
        <v>17</v>
      </c>
      <c r="C113" s="125">
        <f>SUMIFS(CAPEX!$AA$4:$AA$1281,CAPEX!$G$4:$G$1281,'11-25years'!$A113,CAPEX!$I$4:$I$1281,'11-25years'!C$2,CAPEX!$V$4:$V$1281,'11-25years'!B113)</f>
        <v>189020</v>
      </c>
      <c r="D113" s="125">
        <f>SUMIFS(CAPEX!$AA$4:$AA$1281,CAPEX!$G$4:$G$1281,'11-25years'!$A113,CAPEX!$I$4:$I$1281,'11-25years'!D$2,CAPEX!$V$4:$V$1281,'11-25years'!B113)</f>
        <v>0</v>
      </c>
      <c r="E113" s="125">
        <f>SUMIFS(CAPEX!$AA$4:$AA$1281,CAPEX!$G$4:$G$1281,'11-25years'!$A113,CAPEX!$I$4:$I$1281,'11-25years'!E$2,CAPEX!$V$4:$V$1281,'11-25years'!B113)</f>
        <v>0</v>
      </c>
      <c r="F113" s="125">
        <f>SUMIFS(CAPEX!$AA$4:$AA$1281,CAPEX!$G$4:$G$1281,'11-25years'!$A113,CAPEX!$I$4:$I$1281,'11-25years'!F$2,CAPEX!$V$4:$V$1281,'11-25years'!B113)</f>
        <v>0</v>
      </c>
      <c r="G113" s="125">
        <f>SUMIFS(CAPEX!$AA$4:$AA$1281,CAPEX!$G$4:$G$1281,'11-25years'!$A113,CAPEX!$I$4:$I$1281,'11-25years'!G$2,CAPEX!$V$4:$V$1281,'11-25years'!B113)</f>
        <v>0</v>
      </c>
      <c r="H113" s="128">
        <f t="shared" si="4"/>
        <v>189020</v>
      </c>
    </row>
    <row r="114" spans="1:8" x14ac:dyDescent="0.25">
      <c r="A114" s="84" t="s">
        <v>469</v>
      </c>
      <c r="B114" s="124">
        <v>17</v>
      </c>
      <c r="C114" s="125">
        <f>SUMIFS(CAPEX!$AA$4:$AA$1281,CAPEX!$G$4:$G$1281,'11-25years'!$A114,CAPEX!$I$4:$I$1281,'11-25years'!C$2,CAPEX!$V$4:$V$1281,'11-25years'!B114)</f>
        <v>0</v>
      </c>
      <c r="D114" s="125">
        <f>SUMIFS(CAPEX!$AA$4:$AA$1281,CAPEX!$G$4:$G$1281,'11-25years'!$A114,CAPEX!$I$4:$I$1281,'11-25years'!D$2,CAPEX!$V$4:$V$1281,'11-25years'!B114)</f>
        <v>0</v>
      </c>
      <c r="E114" s="125">
        <f>SUMIFS(CAPEX!$AA$4:$AA$1281,CAPEX!$G$4:$G$1281,'11-25years'!$A114,CAPEX!$I$4:$I$1281,'11-25years'!E$2,CAPEX!$V$4:$V$1281,'11-25years'!B114)</f>
        <v>0</v>
      </c>
      <c r="F114" s="125">
        <f>SUMIFS(CAPEX!$AA$4:$AA$1281,CAPEX!$G$4:$G$1281,'11-25years'!$A114,CAPEX!$I$4:$I$1281,'11-25years'!F$2,CAPEX!$V$4:$V$1281,'11-25years'!B114)</f>
        <v>0</v>
      </c>
      <c r="G114" s="125">
        <f>SUMIFS(CAPEX!$AA$4:$AA$1281,CAPEX!$G$4:$G$1281,'11-25years'!$A114,CAPEX!$I$4:$I$1281,'11-25years'!G$2,CAPEX!$V$4:$V$1281,'11-25years'!B114)</f>
        <v>0</v>
      </c>
      <c r="H114" s="128">
        <f t="shared" si="4"/>
        <v>0</v>
      </c>
    </row>
    <row r="115" spans="1:8" x14ac:dyDescent="0.25">
      <c r="A115" s="84" t="s">
        <v>265</v>
      </c>
      <c r="B115" s="124">
        <v>17</v>
      </c>
      <c r="C115" s="125">
        <f>SUMIFS(CAPEX!$AA$4:$AA$1281,CAPEX!$G$4:$G$1281,'11-25years'!$A115,CAPEX!$I$4:$I$1281,'11-25years'!C$2,CAPEX!$V$4:$V$1281,'11-25years'!B115)</f>
        <v>0</v>
      </c>
      <c r="D115" s="125">
        <f>SUMIFS(CAPEX!$AA$4:$AA$1281,CAPEX!$G$4:$G$1281,'11-25years'!$A115,CAPEX!$I$4:$I$1281,'11-25years'!D$2,CAPEX!$V$4:$V$1281,'11-25years'!B115)</f>
        <v>0</v>
      </c>
      <c r="E115" s="125">
        <f>SUMIFS(CAPEX!$AA$4:$AA$1281,CAPEX!$G$4:$G$1281,'11-25years'!$A115,CAPEX!$I$4:$I$1281,'11-25years'!E$2,CAPEX!$V$4:$V$1281,'11-25years'!B115)</f>
        <v>0</v>
      </c>
      <c r="F115" s="125">
        <f>SUMIFS(CAPEX!$AA$4:$AA$1281,CAPEX!$G$4:$G$1281,'11-25years'!$A115,CAPEX!$I$4:$I$1281,'11-25years'!F$2,CAPEX!$V$4:$V$1281,'11-25years'!B115)</f>
        <v>0</v>
      </c>
      <c r="G115" s="125">
        <f>SUMIFS(CAPEX!$AA$4:$AA$1281,CAPEX!$G$4:$G$1281,'11-25years'!$A115,CAPEX!$I$4:$I$1281,'11-25years'!G$2,CAPEX!$V$4:$V$1281,'11-25years'!B115)</f>
        <v>0</v>
      </c>
      <c r="H115" s="128">
        <f t="shared" si="4"/>
        <v>0</v>
      </c>
    </row>
    <row r="116" spans="1:8" x14ac:dyDescent="0.25">
      <c r="A116" s="84" t="s">
        <v>211</v>
      </c>
      <c r="B116" s="124">
        <v>17</v>
      </c>
      <c r="C116" s="125">
        <f>SUMIFS(CAPEX!$AA$4:$AA$1281,CAPEX!$G$4:$G$1281,'11-25years'!$A116,CAPEX!$I$4:$I$1281,'11-25years'!C$2,CAPEX!$V$4:$V$1281,'11-25years'!B116)</f>
        <v>156870</v>
      </c>
      <c r="D116" s="125">
        <f>SUMIFS(CAPEX!$AA$4:$AA$1281,CAPEX!$G$4:$G$1281,'11-25years'!$A116,CAPEX!$I$4:$I$1281,'11-25years'!D$2,CAPEX!$V$4:$V$1281,'11-25years'!B116)</f>
        <v>0</v>
      </c>
      <c r="E116" s="125">
        <f>SUMIFS(CAPEX!$AA$4:$AA$1281,CAPEX!$G$4:$G$1281,'11-25years'!$A116,CAPEX!$I$4:$I$1281,'11-25years'!E$2,CAPEX!$V$4:$V$1281,'11-25years'!B116)</f>
        <v>0</v>
      </c>
      <c r="F116" s="125">
        <f>SUMIFS(CAPEX!$AA$4:$AA$1281,CAPEX!$G$4:$G$1281,'11-25years'!$A116,CAPEX!$I$4:$I$1281,'11-25years'!F$2,CAPEX!$V$4:$V$1281,'11-25years'!B116)</f>
        <v>0</v>
      </c>
      <c r="G116" s="125">
        <f>SUMIFS(CAPEX!$AA$4:$AA$1281,CAPEX!$G$4:$G$1281,'11-25years'!$A116,CAPEX!$I$4:$I$1281,'11-25years'!G$2,CAPEX!$V$4:$V$1281,'11-25years'!B116)</f>
        <v>0</v>
      </c>
      <c r="H116" s="128">
        <f t="shared" si="4"/>
        <v>156870</v>
      </c>
    </row>
    <row r="117" spans="1:8" x14ac:dyDescent="0.25">
      <c r="A117" s="84" t="s">
        <v>195</v>
      </c>
      <c r="B117" s="124">
        <v>17</v>
      </c>
      <c r="C117" s="125">
        <f>SUMIFS(CAPEX!$AA$4:$AA$1281,CAPEX!$G$4:$G$1281,'11-25years'!$A117,CAPEX!$I$4:$I$1281,'11-25years'!C$2,CAPEX!$V$4:$V$1281,'11-25years'!B117)</f>
        <v>0</v>
      </c>
      <c r="D117" s="125">
        <f>SUMIFS(CAPEX!$AA$4:$AA$1281,CAPEX!$G$4:$G$1281,'11-25years'!$A117,CAPEX!$I$4:$I$1281,'11-25years'!D$2,CAPEX!$V$4:$V$1281,'11-25years'!B117)</f>
        <v>0</v>
      </c>
      <c r="E117" s="125">
        <f>SUMIFS(CAPEX!$AA$4:$AA$1281,CAPEX!$G$4:$G$1281,'11-25years'!$A117,CAPEX!$I$4:$I$1281,'11-25years'!E$2,CAPEX!$V$4:$V$1281,'11-25years'!B117)</f>
        <v>0</v>
      </c>
      <c r="F117" s="125">
        <f>SUMIFS(CAPEX!$AA$4:$AA$1281,CAPEX!$G$4:$G$1281,'11-25years'!$A117,CAPEX!$I$4:$I$1281,'11-25years'!F$2,CAPEX!$V$4:$V$1281,'11-25years'!B117)</f>
        <v>0</v>
      </c>
      <c r="G117" s="125">
        <f>SUMIFS(CAPEX!$AA$4:$AA$1281,CAPEX!$G$4:$G$1281,'11-25years'!$A117,CAPEX!$I$4:$I$1281,'11-25years'!G$2,CAPEX!$V$4:$V$1281,'11-25years'!B117)</f>
        <v>0</v>
      </c>
      <c r="H117" s="128">
        <f t="shared" si="4"/>
        <v>0</v>
      </c>
    </row>
    <row r="118" spans="1:8" x14ac:dyDescent="0.25">
      <c r="A118" s="84" t="s">
        <v>313</v>
      </c>
      <c r="B118" s="124">
        <v>17</v>
      </c>
      <c r="C118" s="125">
        <f>SUMIFS(CAPEX!$AA$4:$AA$1281,CAPEX!$G$4:$G$1281,'11-25years'!$A118,CAPEX!$I$4:$I$1281,'11-25years'!C$2,CAPEX!$V$4:$V$1281,'11-25years'!B118)</f>
        <v>0</v>
      </c>
      <c r="D118" s="125">
        <f>SUMIFS(CAPEX!$AA$4:$AA$1281,CAPEX!$G$4:$G$1281,'11-25years'!$A118,CAPEX!$I$4:$I$1281,'11-25years'!D$2,CAPEX!$V$4:$V$1281,'11-25years'!B118)</f>
        <v>0</v>
      </c>
      <c r="E118" s="125">
        <f>SUMIFS(CAPEX!$AA$4:$AA$1281,CAPEX!$G$4:$G$1281,'11-25years'!$A118,CAPEX!$I$4:$I$1281,'11-25years'!E$2,CAPEX!$V$4:$V$1281,'11-25years'!B118)</f>
        <v>0</v>
      </c>
      <c r="F118" s="125">
        <f>SUMIFS(CAPEX!$AA$4:$AA$1281,CAPEX!$G$4:$G$1281,'11-25years'!$A118,CAPEX!$I$4:$I$1281,'11-25years'!F$2,CAPEX!$V$4:$V$1281,'11-25years'!B118)</f>
        <v>0</v>
      </c>
      <c r="G118" s="125">
        <f>SUMIFS(CAPEX!$AA$4:$AA$1281,CAPEX!$G$4:$G$1281,'11-25years'!$A118,CAPEX!$I$4:$I$1281,'11-25years'!G$2,CAPEX!$V$4:$V$1281,'11-25years'!B118)</f>
        <v>0</v>
      </c>
      <c r="H118" s="128">
        <f t="shared" si="4"/>
        <v>0</v>
      </c>
    </row>
    <row r="119" spans="1:8" x14ac:dyDescent="0.25">
      <c r="A119" s="84" t="s">
        <v>697</v>
      </c>
      <c r="B119" s="124">
        <v>17</v>
      </c>
      <c r="C119" s="125">
        <f>SUMIFS(CAPEX!$AA$4:$AA$1281,CAPEX!$G$4:$G$1281,'11-25years'!$A119,CAPEX!$I$4:$I$1281,'11-25years'!C$2,CAPEX!$V$4:$V$1281,'11-25years'!B119)</f>
        <v>0</v>
      </c>
      <c r="D119" s="125">
        <f>SUMIFS(CAPEX!$AA$4:$AA$1281,CAPEX!$G$4:$G$1281,'11-25years'!$A119,CAPEX!$I$4:$I$1281,'11-25years'!D$2,CAPEX!$V$4:$V$1281,'11-25years'!B119)</f>
        <v>0</v>
      </c>
      <c r="E119" s="125">
        <f>SUMIFS(CAPEX!$AA$4:$AA$1281,CAPEX!$G$4:$G$1281,'11-25years'!$A119,CAPEX!$I$4:$I$1281,'11-25years'!E$2,CAPEX!$V$4:$V$1281,'11-25years'!B119)</f>
        <v>0</v>
      </c>
      <c r="F119" s="125">
        <f>SUMIFS(CAPEX!$AA$4:$AA$1281,CAPEX!$G$4:$G$1281,'11-25years'!$A119,CAPEX!$I$4:$I$1281,'11-25years'!F$2,CAPEX!$V$4:$V$1281,'11-25years'!B119)</f>
        <v>0</v>
      </c>
      <c r="G119" s="125">
        <f>SUMIFS(CAPEX!$AA$4:$AA$1281,CAPEX!$G$4:$G$1281,'11-25years'!$A119,CAPEX!$I$4:$I$1281,'11-25years'!G$2,CAPEX!$V$4:$V$1281,'11-25years'!B119)</f>
        <v>0</v>
      </c>
      <c r="H119" s="128">
        <f t="shared" si="4"/>
        <v>0</v>
      </c>
    </row>
    <row r="120" spans="1:8" x14ac:dyDescent="0.25">
      <c r="A120" s="84" t="s">
        <v>228</v>
      </c>
      <c r="B120" s="124">
        <v>17</v>
      </c>
      <c r="C120" s="125">
        <f>SUMIFS(CAPEX!$AA$4:$AA$1281,CAPEX!$G$4:$G$1281,'11-25years'!$A120,CAPEX!$I$4:$I$1281,'11-25years'!C$2,CAPEX!$V$4:$V$1281,'11-25years'!B120)</f>
        <v>0</v>
      </c>
      <c r="D120" s="125">
        <f>SUMIFS(CAPEX!$AA$4:$AA$1281,CAPEX!$G$4:$G$1281,'11-25years'!$A120,CAPEX!$I$4:$I$1281,'11-25years'!D$2,CAPEX!$V$4:$V$1281,'11-25years'!B120)</f>
        <v>0</v>
      </c>
      <c r="E120" s="125">
        <f>SUMIFS(CAPEX!$AA$4:$AA$1281,CAPEX!$G$4:$G$1281,'11-25years'!$A120,CAPEX!$I$4:$I$1281,'11-25years'!E$2,CAPEX!$V$4:$V$1281,'11-25years'!B120)</f>
        <v>0</v>
      </c>
      <c r="F120" s="125">
        <f>SUMIFS(CAPEX!$AA$4:$AA$1281,CAPEX!$G$4:$G$1281,'11-25years'!$A120,CAPEX!$I$4:$I$1281,'11-25years'!F$2,CAPEX!$V$4:$V$1281,'11-25years'!B120)</f>
        <v>0</v>
      </c>
      <c r="G120" s="125">
        <f>SUMIFS(CAPEX!$AA$4:$AA$1281,CAPEX!$G$4:$G$1281,'11-25years'!$A120,CAPEX!$I$4:$I$1281,'11-25years'!G$2,CAPEX!$V$4:$V$1281,'11-25years'!B120)</f>
        <v>0</v>
      </c>
      <c r="H120" s="128">
        <f t="shared" si="4"/>
        <v>0</v>
      </c>
    </row>
    <row r="121" spans="1:8" x14ac:dyDescent="0.25">
      <c r="A121" s="84" t="s">
        <v>226</v>
      </c>
      <c r="B121" s="124">
        <v>17</v>
      </c>
      <c r="C121" s="125">
        <f>SUMIFS(CAPEX!$AA$4:$AA$1281,CAPEX!$G$4:$G$1281,'11-25years'!$A121,CAPEX!$I$4:$I$1281,'11-25years'!C$2,CAPEX!$V$4:$V$1281,'11-25years'!B121)</f>
        <v>95690</v>
      </c>
      <c r="D121" s="125">
        <f>SUMIFS(CAPEX!$AA$4:$AA$1281,CAPEX!$G$4:$G$1281,'11-25years'!$A121,CAPEX!$I$4:$I$1281,'11-25years'!D$2,CAPEX!$V$4:$V$1281,'11-25years'!B121)</f>
        <v>0</v>
      </c>
      <c r="E121" s="125">
        <f>SUMIFS(CAPEX!$AA$4:$AA$1281,CAPEX!$G$4:$G$1281,'11-25years'!$A121,CAPEX!$I$4:$I$1281,'11-25years'!E$2,CAPEX!$V$4:$V$1281,'11-25years'!B121)</f>
        <v>0</v>
      </c>
      <c r="F121" s="125">
        <f>SUMIFS(CAPEX!$AA$4:$AA$1281,CAPEX!$G$4:$G$1281,'11-25years'!$A121,CAPEX!$I$4:$I$1281,'11-25years'!F$2,CAPEX!$V$4:$V$1281,'11-25years'!B121)</f>
        <v>0</v>
      </c>
      <c r="G121" s="125">
        <f>SUMIFS(CAPEX!$AA$4:$AA$1281,CAPEX!$G$4:$G$1281,'11-25years'!$A121,CAPEX!$I$4:$I$1281,'11-25years'!G$2,CAPEX!$V$4:$V$1281,'11-25years'!B121)</f>
        <v>0</v>
      </c>
      <c r="H121" s="128">
        <f t="shared" si="4"/>
        <v>95690</v>
      </c>
    </row>
    <row r="122" spans="1:8" x14ac:dyDescent="0.25">
      <c r="A122" s="84" t="s">
        <v>256</v>
      </c>
      <c r="B122" s="124">
        <v>17</v>
      </c>
      <c r="C122" s="125">
        <f>SUMIFS(CAPEX!$AA$4:$AA$1281,CAPEX!$G$4:$G$1281,'11-25years'!$A122,CAPEX!$I$4:$I$1281,'11-25years'!C$2,CAPEX!$V$4:$V$1281,'11-25years'!B122)</f>
        <v>0</v>
      </c>
      <c r="D122" s="125">
        <f>SUMIFS(CAPEX!$AA$4:$AA$1281,CAPEX!$G$4:$G$1281,'11-25years'!$A122,CAPEX!$I$4:$I$1281,'11-25years'!D$2,CAPEX!$V$4:$V$1281,'11-25years'!B122)</f>
        <v>0</v>
      </c>
      <c r="E122" s="125">
        <f>SUMIFS(CAPEX!$AA$4:$AA$1281,CAPEX!$G$4:$G$1281,'11-25years'!$A122,CAPEX!$I$4:$I$1281,'11-25years'!E$2,CAPEX!$V$4:$V$1281,'11-25years'!B122)</f>
        <v>0</v>
      </c>
      <c r="F122" s="125">
        <f>SUMIFS(CAPEX!$AA$4:$AA$1281,CAPEX!$G$4:$G$1281,'11-25years'!$A122,CAPEX!$I$4:$I$1281,'11-25years'!F$2,CAPEX!$V$4:$V$1281,'11-25years'!B122)</f>
        <v>0</v>
      </c>
      <c r="G122" s="125">
        <f>SUMIFS(CAPEX!$AA$4:$AA$1281,CAPEX!$G$4:$G$1281,'11-25years'!$A122,CAPEX!$I$4:$I$1281,'11-25years'!G$2,CAPEX!$V$4:$V$1281,'11-25years'!B122)</f>
        <v>0</v>
      </c>
      <c r="H122" s="128">
        <f t="shared" si="4"/>
        <v>0</v>
      </c>
    </row>
    <row r="123" spans="1:8" x14ac:dyDescent="0.25">
      <c r="A123" s="84" t="s">
        <v>578</v>
      </c>
      <c r="B123" s="124">
        <v>17</v>
      </c>
      <c r="C123" s="125">
        <f>SUMIFS(CAPEX!$AA$4:$AA$1281,CAPEX!$G$4:$G$1281,'11-25years'!$A123,CAPEX!$I$4:$I$1281,'11-25years'!C$2,CAPEX!$V$4:$V$1281,'11-25years'!B123)</f>
        <v>0</v>
      </c>
      <c r="D123" s="125">
        <f>SUMIFS(CAPEX!$AA$4:$AA$1281,CAPEX!$G$4:$G$1281,'11-25years'!$A123,CAPEX!$I$4:$I$1281,'11-25years'!D$2,CAPEX!$V$4:$V$1281,'11-25years'!B123)</f>
        <v>0</v>
      </c>
      <c r="E123" s="125">
        <f>SUMIFS(CAPEX!$AA$4:$AA$1281,CAPEX!$G$4:$G$1281,'11-25years'!$A123,CAPEX!$I$4:$I$1281,'11-25years'!E$2,CAPEX!$V$4:$V$1281,'11-25years'!B123)</f>
        <v>0</v>
      </c>
      <c r="F123" s="125">
        <f>SUMIFS(CAPEX!$AA$4:$AA$1281,CAPEX!$G$4:$G$1281,'11-25years'!$A123,CAPEX!$I$4:$I$1281,'11-25years'!F$2,CAPEX!$V$4:$V$1281,'11-25years'!B123)</f>
        <v>0</v>
      </c>
      <c r="G123" s="125">
        <f>SUMIFS(CAPEX!$AA$4:$AA$1281,CAPEX!$G$4:$G$1281,'11-25years'!$A123,CAPEX!$I$4:$I$1281,'11-25years'!G$2,CAPEX!$V$4:$V$1281,'11-25years'!B123)</f>
        <v>0</v>
      </c>
      <c r="H123" s="128">
        <f t="shared" si="4"/>
        <v>0</v>
      </c>
    </row>
    <row r="124" spans="1:8" x14ac:dyDescent="0.25">
      <c r="A124" s="84" t="s">
        <v>403</v>
      </c>
      <c r="B124" s="124">
        <v>17</v>
      </c>
      <c r="C124" s="125">
        <f>SUMIFS(CAPEX!$AA$4:$AA$1281,CAPEX!$G$4:$G$1281,'11-25years'!$A124,CAPEX!$I$4:$I$1281,'11-25years'!C$2,CAPEX!$V$4:$V$1281,'11-25years'!B124)</f>
        <v>0</v>
      </c>
      <c r="D124" s="125">
        <f>SUMIFS(CAPEX!$AA$4:$AA$1281,CAPEX!$G$4:$G$1281,'11-25years'!$A124,CAPEX!$I$4:$I$1281,'11-25years'!D$2,CAPEX!$V$4:$V$1281,'11-25years'!B124)</f>
        <v>0</v>
      </c>
      <c r="E124" s="125">
        <f>SUMIFS(CAPEX!$AA$4:$AA$1281,CAPEX!$G$4:$G$1281,'11-25years'!$A124,CAPEX!$I$4:$I$1281,'11-25years'!E$2,CAPEX!$V$4:$V$1281,'11-25years'!B124)</f>
        <v>0</v>
      </c>
      <c r="F124" s="125">
        <f>SUMIFS(CAPEX!$AA$4:$AA$1281,CAPEX!$G$4:$G$1281,'11-25years'!$A124,CAPEX!$I$4:$I$1281,'11-25years'!F$2,CAPEX!$V$4:$V$1281,'11-25years'!B124)</f>
        <v>0</v>
      </c>
      <c r="G124" s="125">
        <f>SUMIFS(CAPEX!$AA$4:$AA$1281,CAPEX!$G$4:$G$1281,'11-25years'!$A124,CAPEX!$I$4:$I$1281,'11-25years'!G$2,CAPEX!$V$4:$V$1281,'11-25years'!B124)</f>
        <v>0</v>
      </c>
      <c r="H124" s="128">
        <f t="shared" si="4"/>
        <v>0</v>
      </c>
    </row>
    <row r="125" spans="1:8" x14ac:dyDescent="0.25">
      <c r="A125" s="84" t="s">
        <v>364</v>
      </c>
      <c r="B125" s="124">
        <v>17</v>
      </c>
      <c r="C125" s="125">
        <f>SUMIFS(CAPEX!$AA$4:$AA$1281,CAPEX!$G$4:$G$1281,'11-25years'!$A125,CAPEX!$I$4:$I$1281,'11-25years'!C$2,CAPEX!$V$4:$V$1281,'11-25years'!B125)</f>
        <v>0</v>
      </c>
      <c r="D125" s="125">
        <f>SUMIFS(CAPEX!$AA$4:$AA$1281,CAPEX!$G$4:$G$1281,'11-25years'!$A125,CAPEX!$I$4:$I$1281,'11-25years'!D$2,CAPEX!$V$4:$V$1281,'11-25years'!B125)</f>
        <v>0</v>
      </c>
      <c r="E125" s="125">
        <f>SUMIFS(CAPEX!$AA$4:$AA$1281,CAPEX!$G$4:$G$1281,'11-25years'!$A125,CAPEX!$I$4:$I$1281,'11-25years'!E$2,CAPEX!$V$4:$V$1281,'11-25years'!B125)</f>
        <v>0</v>
      </c>
      <c r="F125" s="125">
        <f>SUMIFS(CAPEX!$AA$4:$AA$1281,CAPEX!$G$4:$G$1281,'11-25years'!$A125,CAPEX!$I$4:$I$1281,'11-25years'!F$2,CAPEX!$V$4:$V$1281,'11-25years'!B125)</f>
        <v>0</v>
      </c>
      <c r="G125" s="125">
        <f>SUMIFS(CAPEX!$AA$4:$AA$1281,CAPEX!$G$4:$G$1281,'11-25years'!$A125,CAPEX!$I$4:$I$1281,'11-25years'!G$2,CAPEX!$V$4:$V$1281,'11-25years'!B125)</f>
        <v>0</v>
      </c>
      <c r="H125" s="128">
        <f t="shared" si="4"/>
        <v>0</v>
      </c>
    </row>
    <row r="126" spans="1:8" x14ac:dyDescent="0.25">
      <c r="A126" s="84" t="s">
        <v>239</v>
      </c>
      <c r="B126" s="124">
        <v>17</v>
      </c>
      <c r="C126" s="125">
        <f>SUMIFS(CAPEX!$AA$4:$AA$1281,CAPEX!$G$4:$G$1281,'11-25years'!$A126,CAPEX!$I$4:$I$1281,'11-25years'!C$2,CAPEX!$V$4:$V$1281,'11-25years'!B126)</f>
        <v>0</v>
      </c>
      <c r="D126" s="125">
        <f>SUMIFS(CAPEX!$AA$4:$AA$1281,CAPEX!$G$4:$G$1281,'11-25years'!$A126,CAPEX!$I$4:$I$1281,'11-25years'!D$2,CAPEX!$V$4:$V$1281,'11-25years'!B126)</f>
        <v>0</v>
      </c>
      <c r="E126" s="125">
        <f>SUMIFS(CAPEX!$AA$4:$AA$1281,CAPEX!$G$4:$G$1281,'11-25years'!$A126,CAPEX!$I$4:$I$1281,'11-25years'!E$2,CAPEX!$V$4:$V$1281,'11-25years'!B126)</f>
        <v>0</v>
      </c>
      <c r="F126" s="125">
        <f>SUMIFS(CAPEX!$AA$4:$AA$1281,CAPEX!$G$4:$G$1281,'11-25years'!$A126,CAPEX!$I$4:$I$1281,'11-25years'!F$2,CAPEX!$V$4:$V$1281,'11-25years'!B126)</f>
        <v>0</v>
      </c>
      <c r="G126" s="125">
        <f>SUMIFS(CAPEX!$AA$4:$AA$1281,CAPEX!$G$4:$G$1281,'11-25years'!$A126,CAPEX!$I$4:$I$1281,'11-25years'!G$2,CAPEX!$V$4:$V$1281,'11-25years'!B126)</f>
        <v>0</v>
      </c>
      <c r="H126" s="128">
        <f t="shared" si="4"/>
        <v>0</v>
      </c>
    </row>
    <row r="127" spans="1:8" x14ac:dyDescent="0.25">
      <c r="A127" s="84" t="s">
        <v>243</v>
      </c>
      <c r="B127" s="124">
        <v>17</v>
      </c>
      <c r="C127" s="125">
        <f>SUMIFS(CAPEX!$AA$4:$AA$1281,CAPEX!$G$4:$G$1281,'11-25years'!$A127,CAPEX!$I$4:$I$1281,'11-25years'!C$2,CAPEX!$V$4:$V$1281,'11-25years'!B127)</f>
        <v>0</v>
      </c>
      <c r="D127" s="125">
        <f>SUMIFS(CAPEX!$AA$4:$AA$1281,CAPEX!$G$4:$G$1281,'11-25years'!$A127,CAPEX!$I$4:$I$1281,'11-25years'!D$2,CAPEX!$V$4:$V$1281,'11-25years'!B127)</f>
        <v>0</v>
      </c>
      <c r="E127" s="125">
        <f>SUMIFS(CAPEX!$AA$4:$AA$1281,CAPEX!$G$4:$G$1281,'11-25years'!$A127,CAPEX!$I$4:$I$1281,'11-25years'!E$2,CAPEX!$V$4:$V$1281,'11-25years'!B127)</f>
        <v>0</v>
      </c>
      <c r="F127" s="125">
        <f>SUMIFS(CAPEX!$AA$4:$AA$1281,CAPEX!$G$4:$G$1281,'11-25years'!$A127,CAPEX!$I$4:$I$1281,'11-25years'!F$2,CAPEX!$V$4:$V$1281,'11-25years'!B127)</f>
        <v>0</v>
      </c>
      <c r="G127" s="125">
        <f>SUMIFS(CAPEX!$AA$4:$AA$1281,CAPEX!$G$4:$G$1281,'11-25years'!$A127,CAPEX!$I$4:$I$1281,'11-25years'!G$2,CAPEX!$V$4:$V$1281,'11-25years'!B127)</f>
        <v>0</v>
      </c>
      <c r="H127" s="128">
        <f t="shared" si="4"/>
        <v>0</v>
      </c>
    </row>
    <row r="128" spans="1:8" x14ac:dyDescent="0.25">
      <c r="A128" s="127" t="s">
        <v>246</v>
      </c>
      <c r="B128" s="124">
        <v>17</v>
      </c>
      <c r="C128" s="125">
        <f>SUMIFS(CAPEX!$AA$4:$AA$1281,CAPEX!$G$4:$G$1281,'11-25years'!$A128,CAPEX!$I$4:$I$1281,'11-25years'!C$2,CAPEX!$V$4:$V$1281,'11-25years'!B128)</f>
        <v>0</v>
      </c>
      <c r="D128" s="125">
        <f>SUMIFS(CAPEX!$AA$4:$AA$1281,CAPEX!$G$4:$G$1281,'11-25years'!$A128,CAPEX!$I$4:$I$1281,'11-25years'!D$2,CAPEX!$V$4:$V$1281,'11-25years'!B128)</f>
        <v>0</v>
      </c>
      <c r="E128" s="125">
        <f>SUMIFS(CAPEX!$AA$4:$AA$1281,CAPEX!$G$4:$G$1281,'11-25years'!$A128,CAPEX!$I$4:$I$1281,'11-25years'!E$2,CAPEX!$V$4:$V$1281,'11-25years'!B128)</f>
        <v>0</v>
      </c>
      <c r="F128" s="125">
        <f>SUMIFS(CAPEX!$AA$4:$AA$1281,CAPEX!$G$4:$G$1281,'11-25years'!$A128,CAPEX!$I$4:$I$1281,'11-25years'!F$2,CAPEX!$V$4:$V$1281,'11-25years'!B128)</f>
        <v>0</v>
      </c>
      <c r="G128" s="125">
        <f>SUMIFS(CAPEX!$AA$4:$AA$1281,CAPEX!$G$4:$G$1281,'11-25years'!$A128,CAPEX!$I$4:$I$1281,'11-25years'!G$2,CAPEX!$V$4:$V$1281,'11-25years'!B128)</f>
        <v>0</v>
      </c>
      <c r="H128" s="128">
        <f t="shared" si="4"/>
        <v>0</v>
      </c>
    </row>
    <row r="129" spans="1:8" x14ac:dyDescent="0.25">
      <c r="A129" s="124" t="s">
        <v>281</v>
      </c>
      <c r="B129" s="124">
        <v>18</v>
      </c>
      <c r="C129" s="125">
        <f>SUMIFS(CAPEX!$AA$4:$AA$1281,CAPEX!$G$4:$G$1281,'11-25years'!$A129,CAPEX!$I$4:$I$1281,'11-25years'!C$2,CAPEX!$V$4:$V$1281,'11-25years'!B129)</f>
        <v>0</v>
      </c>
      <c r="D129" s="125">
        <f>SUMIFS(CAPEX!$AA$4:$AA$1281,CAPEX!$G$4:$G$1281,'11-25years'!$A129,CAPEX!$I$4:$I$1281,'11-25years'!D$2,CAPEX!$V$4:$V$1281,'11-25years'!B129)</f>
        <v>0</v>
      </c>
      <c r="E129" s="125">
        <f>SUMIFS(CAPEX!$AA$4:$AA$1281,CAPEX!$G$4:$G$1281,'11-25years'!$A129,CAPEX!$I$4:$I$1281,'11-25years'!E$2,CAPEX!$V$4:$V$1281,'11-25years'!B129)</f>
        <v>0</v>
      </c>
      <c r="F129" s="125">
        <f>SUMIFS(CAPEX!$AA$4:$AA$1281,CAPEX!$G$4:$G$1281,'11-25years'!$A129,CAPEX!$I$4:$I$1281,'11-25years'!F$2,CAPEX!$V$4:$V$1281,'11-25years'!B129)</f>
        <v>0</v>
      </c>
      <c r="G129" s="125">
        <f>SUMIFS(CAPEX!$AA$4:$AA$1281,CAPEX!$G$4:$G$1281,'11-25years'!$A129,CAPEX!$I$4:$I$1281,'11-25years'!G$2,CAPEX!$V$4:$V$1281,'11-25years'!B129)</f>
        <v>0</v>
      </c>
      <c r="H129" s="128">
        <f t="shared" si="4"/>
        <v>0</v>
      </c>
    </row>
    <row r="130" spans="1:8" x14ac:dyDescent="0.25">
      <c r="A130" s="84" t="s">
        <v>488</v>
      </c>
      <c r="B130" s="124">
        <v>18</v>
      </c>
      <c r="C130" s="125">
        <f>SUMIFS(CAPEX!$AA$4:$AA$1281,CAPEX!$G$4:$G$1281,'11-25years'!$A130,CAPEX!$I$4:$I$1281,'11-25years'!C$2,CAPEX!$V$4:$V$1281,'11-25years'!B130)</f>
        <v>0</v>
      </c>
      <c r="D130" s="125">
        <f>SUMIFS(CAPEX!$AA$4:$AA$1281,CAPEX!$G$4:$G$1281,'11-25years'!$A130,CAPEX!$I$4:$I$1281,'11-25years'!D$2,CAPEX!$V$4:$V$1281,'11-25years'!B130)</f>
        <v>0</v>
      </c>
      <c r="E130" s="125">
        <f>SUMIFS(CAPEX!$AA$4:$AA$1281,CAPEX!$G$4:$G$1281,'11-25years'!$A130,CAPEX!$I$4:$I$1281,'11-25years'!E$2,CAPEX!$V$4:$V$1281,'11-25years'!B130)</f>
        <v>0</v>
      </c>
      <c r="F130" s="125">
        <f>SUMIFS(CAPEX!$AA$4:$AA$1281,CAPEX!$G$4:$G$1281,'11-25years'!$A130,CAPEX!$I$4:$I$1281,'11-25years'!F$2,CAPEX!$V$4:$V$1281,'11-25years'!B130)</f>
        <v>0</v>
      </c>
      <c r="G130" s="125">
        <f>SUMIFS(CAPEX!$AA$4:$AA$1281,CAPEX!$G$4:$G$1281,'11-25years'!$A130,CAPEX!$I$4:$I$1281,'11-25years'!G$2,CAPEX!$V$4:$V$1281,'11-25years'!B130)</f>
        <v>0</v>
      </c>
      <c r="H130" s="128">
        <f t="shared" si="4"/>
        <v>0</v>
      </c>
    </row>
    <row r="131" spans="1:8" x14ac:dyDescent="0.25">
      <c r="A131" s="84" t="s">
        <v>217</v>
      </c>
      <c r="B131" s="124">
        <v>18</v>
      </c>
      <c r="C131" s="125">
        <f>SUMIFS(CAPEX!$AA$4:$AA$1281,CAPEX!$G$4:$G$1281,'11-25years'!$A131,CAPEX!$I$4:$I$1281,'11-25years'!C$2,CAPEX!$V$4:$V$1281,'11-25years'!B131)</f>
        <v>0</v>
      </c>
      <c r="D131" s="125">
        <f>SUMIFS(CAPEX!$AA$4:$AA$1281,CAPEX!$G$4:$G$1281,'11-25years'!$A131,CAPEX!$I$4:$I$1281,'11-25years'!D$2,CAPEX!$V$4:$V$1281,'11-25years'!B131)</f>
        <v>0</v>
      </c>
      <c r="E131" s="125">
        <f>SUMIFS(CAPEX!$AA$4:$AA$1281,CAPEX!$G$4:$G$1281,'11-25years'!$A131,CAPEX!$I$4:$I$1281,'11-25years'!E$2,CAPEX!$V$4:$V$1281,'11-25years'!B131)</f>
        <v>0</v>
      </c>
      <c r="F131" s="125">
        <f>SUMIFS(CAPEX!$AA$4:$AA$1281,CAPEX!$G$4:$G$1281,'11-25years'!$A131,CAPEX!$I$4:$I$1281,'11-25years'!F$2,CAPEX!$V$4:$V$1281,'11-25years'!B131)</f>
        <v>0</v>
      </c>
      <c r="G131" s="125">
        <f>SUMIFS(CAPEX!$AA$4:$AA$1281,CAPEX!$G$4:$G$1281,'11-25years'!$A131,CAPEX!$I$4:$I$1281,'11-25years'!G$2,CAPEX!$V$4:$V$1281,'11-25years'!B131)</f>
        <v>0</v>
      </c>
      <c r="H131" s="128">
        <f t="shared" si="4"/>
        <v>0</v>
      </c>
    </row>
    <row r="132" spans="1:8" x14ac:dyDescent="0.25">
      <c r="A132" s="84" t="s">
        <v>469</v>
      </c>
      <c r="B132" s="124">
        <v>18</v>
      </c>
      <c r="C132" s="125">
        <f>SUMIFS(CAPEX!$AA$4:$AA$1281,CAPEX!$G$4:$G$1281,'11-25years'!$A132,CAPEX!$I$4:$I$1281,'11-25years'!C$2,CAPEX!$V$4:$V$1281,'11-25years'!B132)</f>
        <v>0</v>
      </c>
      <c r="D132" s="125">
        <f>SUMIFS(CAPEX!$AA$4:$AA$1281,CAPEX!$G$4:$G$1281,'11-25years'!$A132,CAPEX!$I$4:$I$1281,'11-25years'!D$2,CAPEX!$V$4:$V$1281,'11-25years'!B132)</f>
        <v>0</v>
      </c>
      <c r="E132" s="125">
        <f>SUMIFS(CAPEX!$AA$4:$AA$1281,CAPEX!$G$4:$G$1281,'11-25years'!$A132,CAPEX!$I$4:$I$1281,'11-25years'!E$2,CAPEX!$V$4:$V$1281,'11-25years'!B132)</f>
        <v>0</v>
      </c>
      <c r="F132" s="125">
        <f>SUMIFS(CAPEX!$AA$4:$AA$1281,CAPEX!$G$4:$G$1281,'11-25years'!$A132,CAPEX!$I$4:$I$1281,'11-25years'!F$2,CAPEX!$V$4:$V$1281,'11-25years'!B132)</f>
        <v>0</v>
      </c>
      <c r="G132" s="125">
        <f>SUMIFS(CAPEX!$AA$4:$AA$1281,CAPEX!$G$4:$G$1281,'11-25years'!$A132,CAPEX!$I$4:$I$1281,'11-25years'!G$2,CAPEX!$V$4:$V$1281,'11-25years'!B132)</f>
        <v>0</v>
      </c>
      <c r="H132" s="128">
        <f t="shared" si="4"/>
        <v>0</v>
      </c>
    </row>
    <row r="133" spans="1:8" x14ac:dyDescent="0.25">
      <c r="A133" s="84" t="s">
        <v>265</v>
      </c>
      <c r="B133" s="124">
        <v>18</v>
      </c>
      <c r="C133" s="125">
        <f>SUMIFS(CAPEX!$AA$4:$AA$1281,CAPEX!$G$4:$G$1281,'11-25years'!$A133,CAPEX!$I$4:$I$1281,'11-25years'!C$2,CAPEX!$V$4:$V$1281,'11-25years'!B133)</f>
        <v>0</v>
      </c>
      <c r="D133" s="125">
        <f>SUMIFS(CAPEX!$AA$4:$AA$1281,CAPEX!$G$4:$G$1281,'11-25years'!$A133,CAPEX!$I$4:$I$1281,'11-25years'!D$2,CAPEX!$V$4:$V$1281,'11-25years'!B133)</f>
        <v>0</v>
      </c>
      <c r="E133" s="125">
        <f>SUMIFS(CAPEX!$AA$4:$AA$1281,CAPEX!$G$4:$G$1281,'11-25years'!$A133,CAPEX!$I$4:$I$1281,'11-25years'!E$2,CAPEX!$V$4:$V$1281,'11-25years'!B133)</f>
        <v>0</v>
      </c>
      <c r="F133" s="125">
        <f>SUMIFS(CAPEX!$AA$4:$AA$1281,CAPEX!$G$4:$G$1281,'11-25years'!$A133,CAPEX!$I$4:$I$1281,'11-25years'!F$2,CAPEX!$V$4:$V$1281,'11-25years'!B133)</f>
        <v>0</v>
      </c>
      <c r="G133" s="125">
        <f>SUMIFS(CAPEX!$AA$4:$AA$1281,CAPEX!$G$4:$G$1281,'11-25years'!$A133,CAPEX!$I$4:$I$1281,'11-25years'!G$2,CAPEX!$V$4:$V$1281,'11-25years'!B133)</f>
        <v>0</v>
      </c>
      <c r="H133" s="128">
        <f t="shared" si="4"/>
        <v>0</v>
      </c>
    </row>
    <row r="134" spans="1:8" x14ac:dyDescent="0.25">
      <c r="A134" s="84" t="s">
        <v>211</v>
      </c>
      <c r="B134" s="124">
        <v>18</v>
      </c>
      <c r="C134" s="125">
        <f>SUMIFS(CAPEX!$AA$4:$AA$1281,CAPEX!$G$4:$G$1281,'11-25years'!$A134,CAPEX!$I$4:$I$1281,'11-25years'!C$2,CAPEX!$V$4:$V$1281,'11-25years'!B134)</f>
        <v>0</v>
      </c>
      <c r="D134" s="125">
        <f>SUMIFS(CAPEX!$AA$4:$AA$1281,CAPEX!$G$4:$G$1281,'11-25years'!$A134,CAPEX!$I$4:$I$1281,'11-25years'!D$2,CAPEX!$V$4:$V$1281,'11-25years'!B134)</f>
        <v>0</v>
      </c>
      <c r="E134" s="125">
        <f>SUMIFS(CAPEX!$AA$4:$AA$1281,CAPEX!$G$4:$G$1281,'11-25years'!$A134,CAPEX!$I$4:$I$1281,'11-25years'!E$2,CAPEX!$V$4:$V$1281,'11-25years'!B134)</f>
        <v>0</v>
      </c>
      <c r="F134" s="125">
        <f>SUMIFS(CAPEX!$AA$4:$AA$1281,CAPEX!$G$4:$G$1281,'11-25years'!$A134,CAPEX!$I$4:$I$1281,'11-25years'!F$2,CAPEX!$V$4:$V$1281,'11-25years'!B134)</f>
        <v>0</v>
      </c>
      <c r="G134" s="125">
        <f>SUMIFS(CAPEX!$AA$4:$AA$1281,CAPEX!$G$4:$G$1281,'11-25years'!$A134,CAPEX!$I$4:$I$1281,'11-25years'!G$2,CAPEX!$V$4:$V$1281,'11-25years'!B134)</f>
        <v>0</v>
      </c>
      <c r="H134" s="128">
        <f t="shared" si="4"/>
        <v>0</v>
      </c>
    </row>
    <row r="135" spans="1:8" x14ac:dyDescent="0.25">
      <c r="A135" s="84" t="s">
        <v>195</v>
      </c>
      <c r="B135" s="124">
        <v>18</v>
      </c>
      <c r="C135" s="125">
        <f>SUMIFS(CAPEX!$AA$4:$AA$1281,CAPEX!$G$4:$G$1281,'11-25years'!$A135,CAPEX!$I$4:$I$1281,'11-25years'!C$2,CAPEX!$V$4:$V$1281,'11-25years'!B135)</f>
        <v>0</v>
      </c>
      <c r="D135" s="125">
        <f>SUMIFS(CAPEX!$AA$4:$AA$1281,CAPEX!$G$4:$G$1281,'11-25years'!$A135,CAPEX!$I$4:$I$1281,'11-25years'!D$2,CAPEX!$V$4:$V$1281,'11-25years'!B135)</f>
        <v>0</v>
      </c>
      <c r="E135" s="125">
        <f>SUMIFS(CAPEX!$AA$4:$AA$1281,CAPEX!$G$4:$G$1281,'11-25years'!$A135,CAPEX!$I$4:$I$1281,'11-25years'!E$2,CAPEX!$V$4:$V$1281,'11-25years'!B135)</f>
        <v>0</v>
      </c>
      <c r="F135" s="125">
        <f>SUMIFS(CAPEX!$AA$4:$AA$1281,CAPEX!$G$4:$G$1281,'11-25years'!$A135,CAPEX!$I$4:$I$1281,'11-25years'!F$2,CAPEX!$V$4:$V$1281,'11-25years'!B135)</f>
        <v>0</v>
      </c>
      <c r="G135" s="125">
        <f>SUMIFS(CAPEX!$AA$4:$AA$1281,CAPEX!$G$4:$G$1281,'11-25years'!$A135,CAPEX!$I$4:$I$1281,'11-25years'!G$2,CAPEX!$V$4:$V$1281,'11-25years'!B135)</f>
        <v>0</v>
      </c>
      <c r="H135" s="128">
        <f t="shared" si="4"/>
        <v>0</v>
      </c>
    </row>
    <row r="136" spans="1:8" x14ac:dyDescent="0.25">
      <c r="A136" s="84" t="s">
        <v>313</v>
      </c>
      <c r="B136" s="124">
        <v>18</v>
      </c>
      <c r="C136" s="125">
        <f>SUMIFS(CAPEX!$AA$4:$AA$1281,CAPEX!$G$4:$G$1281,'11-25years'!$A136,CAPEX!$I$4:$I$1281,'11-25years'!C$2,CAPEX!$V$4:$V$1281,'11-25years'!B136)</f>
        <v>0</v>
      </c>
      <c r="D136" s="125">
        <f>SUMIFS(CAPEX!$AA$4:$AA$1281,CAPEX!$G$4:$G$1281,'11-25years'!$A136,CAPEX!$I$4:$I$1281,'11-25years'!D$2,CAPEX!$V$4:$V$1281,'11-25years'!B136)</f>
        <v>0</v>
      </c>
      <c r="E136" s="125">
        <f>SUMIFS(CAPEX!$AA$4:$AA$1281,CAPEX!$G$4:$G$1281,'11-25years'!$A136,CAPEX!$I$4:$I$1281,'11-25years'!E$2,CAPEX!$V$4:$V$1281,'11-25years'!B136)</f>
        <v>0</v>
      </c>
      <c r="F136" s="125">
        <f>SUMIFS(CAPEX!$AA$4:$AA$1281,CAPEX!$G$4:$G$1281,'11-25years'!$A136,CAPEX!$I$4:$I$1281,'11-25years'!F$2,CAPEX!$V$4:$V$1281,'11-25years'!B136)</f>
        <v>0</v>
      </c>
      <c r="G136" s="125">
        <f>SUMIFS(CAPEX!$AA$4:$AA$1281,CAPEX!$G$4:$G$1281,'11-25years'!$A136,CAPEX!$I$4:$I$1281,'11-25years'!G$2,CAPEX!$V$4:$V$1281,'11-25years'!B136)</f>
        <v>0</v>
      </c>
      <c r="H136" s="128">
        <f t="shared" si="4"/>
        <v>0</v>
      </c>
    </row>
    <row r="137" spans="1:8" x14ac:dyDescent="0.25">
      <c r="A137" s="84" t="s">
        <v>697</v>
      </c>
      <c r="B137" s="124">
        <v>18</v>
      </c>
      <c r="C137" s="125">
        <f>SUMIFS(CAPEX!$AA$4:$AA$1281,CAPEX!$G$4:$G$1281,'11-25years'!$A137,CAPEX!$I$4:$I$1281,'11-25years'!C$2,CAPEX!$V$4:$V$1281,'11-25years'!B137)</f>
        <v>0</v>
      </c>
      <c r="D137" s="125">
        <f>SUMIFS(CAPEX!$AA$4:$AA$1281,CAPEX!$G$4:$G$1281,'11-25years'!$A137,CAPEX!$I$4:$I$1281,'11-25years'!D$2,CAPEX!$V$4:$V$1281,'11-25years'!B137)</f>
        <v>0</v>
      </c>
      <c r="E137" s="125">
        <f>SUMIFS(CAPEX!$AA$4:$AA$1281,CAPEX!$G$4:$G$1281,'11-25years'!$A137,CAPEX!$I$4:$I$1281,'11-25years'!E$2,CAPEX!$V$4:$V$1281,'11-25years'!B137)</f>
        <v>0</v>
      </c>
      <c r="F137" s="125">
        <f>SUMIFS(CAPEX!$AA$4:$AA$1281,CAPEX!$G$4:$G$1281,'11-25years'!$A137,CAPEX!$I$4:$I$1281,'11-25years'!F$2,CAPEX!$V$4:$V$1281,'11-25years'!B137)</f>
        <v>0</v>
      </c>
      <c r="G137" s="125">
        <f>SUMIFS(CAPEX!$AA$4:$AA$1281,CAPEX!$G$4:$G$1281,'11-25years'!$A137,CAPEX!$I$4:$I$1281,'11-25years'!G$2,CAPEX!$V$4:$V$1281,'11-25years'!B137)</f>
        <v>0</v>
      </c>
      <c r="H137" s="128">
        <f t="shared" si="4"/>
        <v>0</v>
      </c>
    </row>
    <row r="138" spans="1:8" x14ac:dyDescent="0.25">
      <c r="A138" s="84" t="s">
        <v>228</v>
      </c>
      <c r="B138" s="124">
        <v>18</v>
      </c>
      <c r="C138" s="125">
        <f>SUMIFS(CAPEX!$AA$4:$AA$1281,CAPEX!$G$4:$G$1281,'11-25years'!$A138,CAPEX!$I$4:$I$1281,'11-25years'!C$2,CAPEX!$V$4:$V$1281,'11-25years'!B138)</f>
        <v>0</v>
      </c>
      <c r="D138" s="125">
        <f>SUMIFS(CAPEX!$AA$4:$AA$1281,CAPEX!$G$4:$G$1281,'11-25years'!$A138,CAPEX!$I$4:$I$1281,'11-25years'!D$2,CAPEX!$V$4:$V$1281,'11-25years'!B138)</f>
        <v>0</v>
      </c>
      <c r="E138" s="125">
        <f>SUMIFS(CAPEX!$AA$4:$AA$1281,CAPEX!$G$4:$G$1281,'11-25years'!$A138,CAPEX!$I$4:$I$1281,'11-25years'!E$2,CAPEX!$V$4:$V$1281,'11-25years'!B138)</f>
        <v>0</v>
      </c>
      <c r="F138" s="125">
        <f>SUMIFS(CAPEX!$AA$4:$AA$1281,CAPEX!$G$4:$G$1281,'11-25years'!$A138,CAPEX!$I$4:$I$1281,'11-25years'!F$2,CAPEX!$V$4:$V$1281,'11-25years'!B138)</f>
        <v>0</v>
      </c>
      <c r="G138" s="125">
        <f>SUMIFS(CAPEX!$AA$4:$AA$1281,CAPEX!$G$4:$G$1281,'11-25years'!$A138,CAPEX!$I$4:$I$1281,'11-25years'!G$2,CAPEX!$V$4:$V$1281,'11-25years'!B138)</f>
        <v>0</v>
      </c>
      <c r="H138" s="128">
        <f t="shared" si="4"/>
        <v>0</v>
      </c>
    </row>
    <row r="139" spans="1:8" x14ac:dyDescent="0.25">
      <c r="A139" s="84" t="s">
        <v>226</v>
      </c>
      <c r="B139" s="124">
        <v>18</v>
      </c>
      <c r="C139" s="125">
        <f>SUMIFS(CAPEX!$AA$4:$AA$1281,CAPEX!$G$4:$G$1281,'11-25years'!$A139,CAPEX!$I$4:$I$1281,'11-25years'!C$2,CAPEX!$V$4:$V$1281,'11-25years'!B139)</f>
        <v>0</v>
      </c>
      <c r="D139" s="125">
        <f>SUMIFS(CAPEX!$AA$4:$AA$1281,CAPEX!$G$4:$G$1281,'11-25years'!$A139,CAPEX!$I$4:$I$1281,'11-25years'!D$2,CAPEX!$V$4:$V$1281,'11-25years'!B139)</f>
        <v>0</v>
      </c>
      <c r="E139" s="125">
        <f>SUMIFS(CAPEX!$AA$4:$AA$1281,CAPEX!$G$4:$G$1281,'11-25years'!$A139,CAPEX!$I$4:$I$1281,'11-25years'!E$2,CAPEX!$V$4:$V$1281,'11-25years'!B139)</f>
        <v>0</v>
      </c>
      <c r="F139" s="125">
        <f>SUMIFS(CAPEX!$AA$4:$AA$1281,CAPEX!$G$4:$G$1281,'11-25years'!$A139,CAPEX!$I$4:$I$1281,'11-25years'!F$2,CAPEX!$V$4:$V$1281,'11-25years'!B139)</f>
        <v>0</v>
      </c>
      <c r="G139" s="125">
        <f>SUMIFS(CAPEX!$AA$4:$AA$1281,CAPEX!$G$4:$G$1281,'11-25years'!$A139,CAPEX!$I$4:$I$1281,'11-25years'!G$2,CAPEX!$V$4:$V$1281,'11-25years'!B139)</f>
        <v>0</v>
      </c>
      <c r="H139" s="128">
        <f t="shared" si="4"/>
        <v>0</v>
      </c>
    </row>
    <row r="140" spans="1:8" x14ac:dyDescent="0.25">
      <c r="A140" s="84" t="s">
        <v>256</v>
      </c>
      <c r="B140" s="124">
        <v>18</v>
      </c>
      <c r="C140" s="125">
        <f>SUMIFS(CAPEX!$AA$4:$AA$1281,CAPEX!$G$4:$G$1281,'11-25years'!$A140,CAPEX!$I$4:$I$1281,'11-25years'!C$2,CAPEX!$V$4:$V$1281,'11-25years'!B140)</f>
        <v>0</v>
      </c>
      <c r="D140" s="125">
        <f>SUMIFS(CAPEX!$AA$4:$AA$1281,CAPEX!$G$4:$G$1281,'11-25years'!$A140,CAPEX!$I$4:$I$1281,'11-25years'!D$2,CAPEX!$V$4:$V$1281,'11-25years'!B140)</f>
        <v>0</v>
      </c>
      <c r="E140" s="125">
        <f>SUMIFS(CAPEX!$AA$4:$AA$1281,CAPEX!$G$4:$G$1281,'11-25years'!$A140,CAPEX!$I$4:$I$1281,'11-25years'!E$2,CAPEX!$V$4:$V$1281,'11-25years'!B140)</f>
        <v>0</v>
      </c>
      <c r="F140" s="125">
        <f>SUMIFS(CAPEX!$AA$4:$AA$1281,CAPEX!$G$4:$G$1281,'11-25years'!$A140,CAPEX!$I$4:$I$1281,'11-25years'!F$2,CAPEX!$V$4:$V$1281,'11-25years'!B140)</f>
        <v>0</v>
      </c>
      <c r="G140" s="125">
        <f>SUMIFS(CAPEX!$AA$4:$AA$1281,CAPEX!$G$4:$G$1281,'11-25years'!$A140,CAPEX!$I$4:$I$1281,'11-25years'!G$2,CAPEX!$V$4:$V$1281,'11-25years'!B140)</f>
        <v>0</v>
      </c>
      <c r="H140" s="128">
        <f t="shared" si="4"/>
        <v>0</v>
      </c>
    </row>
    <row r="141" spans="1:8" x14ac:dyDescent="0.25">
      <c r="A141" s="84" t="s">
        <v>578</v>
      </c>
      <c r="B141" s="124">
        <v>18</v>
      </c>
      <c r="C141" s="125">
        <f>SUMIFS(CAPEX!$AA$4:$AA$1281,CAPEX!$G$4:$G$1281,'11-25years'!$A141,CAPEX!$I$4:$I$1281,'11-25years'!C$2,CAPEX!$V$4:$V$1281,'11-25years'!B141)</f>
        <v>0</v>
      </c>
      <c r="D141" s="125">
        <f>SUMIFS(CAPEX!$AA$4:$AA$1281,CAPEX!$G$4:$G$1281,'11-25years'!$A141,CAPEX!$I$4:$I$1281,'11-25years'!D$2,CAPEX!$V$4:$V$1281,'11-25years'!B141)</f>
        <v>0</v>
      </c>
      <c r="E141" s="125">
        <f>SUMIFS(CAPEX!$AA$4:$AA$1281,CAPEX!$G$4:$G$1281,'11-25years'!$A141,CAPEX!$I$4:$I$1281,'11-25years'!E$2,CAPEX!$V$4:$V$1281,'11-25years'!B141)</f>
        <v>0</v>
      </c>
      <c r="F141" s="125">
        <f>SUMIFS(CAPEX!$AA$4:$AA$1281,CAPEX!$G$4:$G$1281,'11-25years'!$A141,CAPEX!$I$4:$I$1281,'11-25years'!F$2,CAPEX!$V$4:$V$1281,'11-25years'!B141)</f>
        <v>0</v>
      </c>
      <c r="G141" s="125">
        <f>SUMIFS(CAPEX!$AA$4:$AA$1281,CAPEX!$G$4:$G$1281,'11-25years'!$A141,CAPEX!$I$4:$I$1281,'11-25years'!G$2,CAPEX!$V$4:$V$1281,'11-25years'!B141)</f>
        <v>0</v>
      </c>
      <c r="H141" s="128">
        <f t="shared" si="4"/>
        <v>0</v>
      </c>
    </row>
    <row r="142" spans="1:8" x14ac:dyDescent="0.25">
      <c r="A142" s="84" t="s">
        <v>403</v>
      </c>
      <c r="B142" s="124">
        <v>18</v>
      </c>
      <c r="C142" s="125">
        <f>SUMIFS(CAPEX!$AA$4:$AA$1281,CAPEX!$G$4:$G$1281,'11-25years'!$A142,CAPEX!$I$4:$I$1281,'11-25years'!C$2,CAPEX!$V$4:$V$1281,'11-25years'!B142)</f>
        <v>0</v>
      </c>
      <c r="D142" s="125">
        <f>SUMIFS(CAPEX!$AA$4:$AA$1281,CAPEX!$G$4:$G$1281,'11-25years'!$A142,CAPEX!$I$4:$I$1281,'11-25years'!D$2,CAPEX!$V$4:$V$1281,'11-25years'!B142)</f>
        <v>0</v>
      </c>
      <c r="E142" s="125">
        <f>SUMIFS(CAPEX!$AA$4:$AA$1281,CAPEX!$G$4:$G$1281,'11-25years'!$A142,CAPEX!$I$4:$I$1281,'11-25years'!E$2,CAPEX!$V$4:$V$1281,'11-25years'!B142)</f>
        <v>0</v>
      </c>
      <c r="F142" s="125">
        <f>SUMIFS(CAPEX!$AA$4:$AA$1281,CAPEX!$G$4:$G$1281,'11-25years'!$A142,CAPEX!$I$4:$I$1281,'11-25years'!F$2,CAPEX!$V$4:$V$1281,'11-25years'!B142)</f>
        <v>0</v>
      </c>
      <c r="G142" s="125">
        <f>SUMIFS(CAPEX!$AA$4:$AA$1281,CAPEX!$G$4:$G$1281,'11-25years'!$A142,CAPEX!$I$4:$I$1281,'11-25years'!G$2,CAPEX!$V$4:$V$1281,'11-25years'!B142)</f>
        <v>0</v>
      </c>
      <c r="H142" s="128">
        <f t="shared" si="4"/>
        <v>0</v>
      </c>
    </row>
    <row r="143" spans="1:8" x14ac:dyDescent="0.25">
      <c r="A143" s="84" t="s">
        <v>364</v>
      </c>
      <c r="B143" s="124">
        <v>18</v>
      </c>
      <c r="C143" s="125">
        <f>SUMIFS(CAPEX!$AA$4:$AA$1281,CAPEX!$G$4:$G$1281,'11-25years'!$A143,CAPEX!$I$4:$I$1281,'11-25years'!C$2,CAPEX!$V$4:$V$1281,'11-25years'!B143)</f>
        <v>0</v>
      </c>
      <c r="D143" s="125">
        <f>SUMIFS(CAPEX!$AA$4:$AA$1281,CAPEX!$G$4:$G$1281,'11-25years'!$A143,CAPEX!$I$4:$I$1281,'11-25years'!D$2,CAPEX!$V$4:$V$1281,'11-25years'!B143)</f>
        <v>0</v>
      </c>
      <c r="E143" s="125">
        <f>SUMIFS(CAPEX!$AA$4:$AA$1281,CAPEX!$G$4:$G$1281,'11-25years'!$A143,CAPEX!$I$4:$I$1281,'11-25years'!E$2,CAPEX!$V$4:$V$1281,'11-25years'!B143)</f>
        <v>0</v>
      </c>
      <c r="F143" s="125">
        <f>SUMIFS(CAPEX!$AA$4:$AA$1281,CAPEX!$G$4:$G$1281,'11-25years'!$A143,CAPEX!$I$4:$I$1281,'11-25years'!F$2,CAPEX!$V$4:$V$1281,'11-25years'!B143)</f>
        <v>0</v>
      </c>
      <c r="G143" s="125">
        <f>SUMIFS(CAPEX!$AA$4:$AA$1281,CAPEX!$G$4:$G$1281,'11-25years'!$A143,CAPEX!$I$4:$I$1281,'11-25years'!G$2,CAPEX!$V$4:$V$1281,'11-25years'!B143)</f>
        <v>0</v>
      </c>
      <c r="H143" s="128">
        <f t="shared" si="4"/>
        <v>0</v>
      </c>
    </row>
    <row r="144" spans="1:8" x14ac:dyDescent="0.25">
      <c r="A144" s="84" t="s">
        <v>239</v>
      </c>
      <c r="B144" s="124">
        <v>18</v>
      </c>
      <c r="C144" s="125">
        <f>SUMIFS(CAPEX!$AA$4:$AA$1281,CAPEX!$G$4:$G$1281,'11-25years'!$A144,CAPEX!$I$4:$I$1281,'11-25years'!C$2,CAPEX!$V$4:$V$1281,'11-25years'!B144)</f>
        <v>0</v>
      </c>
      <c r="D144" s="125">
        <f>SUMIFS(CAPEX!$AA$4:$AA$1281,CAPEX!$G$4:$G$1281,'11-25years'!$A144,CAPEX!$I$4:$I$1281,'11-25years'!D$2,CAPEX!$V$4:$V$1281,'11-25years'!B144)</f>
        <v>0</v>
      </c>
      <c r="E144" s="125">
        <f>SUMIFS(CAPEX!$AA$4:$AA$1281,CAPEX!$G$4:$G$1281,'11-25years'!$A144,CAPEX!$I$4:$I$1281,'11-25years'!E$2,CAPEX!$V$4:$V$1281,'11-25years'!B144)</f>
        <v>0</v>
      </c>
      <c r="F144" s="125">
        <f>SUMIFS(CAPEX!$AA$4:$AA$1281,CAPEX!$G$4:$G$1281,'11-25years'!$A144,CAPEX!$I$4:$I$1281,'11-25years'!F$2,CAPEX!$V$4:$V$1281,'11-25years'!B144)</f>
        <v>0</v>
      </c>
      <c r="G144" s="125">
        <f>SUMIFS(CAPEX!$AA$4:$AA$1281,CAPEX!$G$4:$G$1281,'11-25years'!$A144,CAPEX!$I$4:$I$1281,'11-25years'!G$2,CAPEX!$V$4:$V$1281,'11-25years'!B144)</f>
        <v>0</v>
      </c>
      <c r="H144" s="128">
        <f t="shared" si="4"/>
        <v>0</v>
      </c>
    </row>
    <row r="145" spans="1:8" x14ac:dyDescent="0.25">
      <c r="A145" s="84" t="s">
        <v>243</v>
      </c>
      <c r="B145" s="124">
        <v>18</v>
      </c>
      <c r="C145" s="125">
        <f>SUMIFS(CAPEX!$AA$4:$AA$1281,CAPEX!$G$4:$G$1281,'11-25years'!$A145,CAPEX!$I$4:$I$1281,'11-25years'!C$2,CAPEX!$V$4:$V$1281,'11-25years'!B145)</f>
        <v>0</v>
      </c>
      <c r="D145" s="125">
        <f>SUMIFS(CAPEX!$AA$4:$AA$1281,CAPEX!$G$4:$G$1281,'11-25years'!$A145,CAPEX!$I$4:$I$1281,'11-25years'!D$2,CAPEX!$V$4:$V$1281,'11-25years'!B145)</f>
        <v>0</v>
      </c>
      <c r="E145" s="125">
        <f>SUMIFS(CAPEX!$AA$4:$AA$1281,CAPEX!$G$4:$G$1281,'11-25years'!$A145,CAPEX!$I$4:$I$1281,'11-25years'!E$2,CAPEX!$V$4:$V$1281,'11-25years'!B145)</f>
        <v>0</v>
      </c>
      <c r="F145" s="125">
        <f>SUMIFS(CAPEX!$AA$4:$AA$1281,CAPEX!$G$4:$G$1281,'11-25years'!$A145,CAPEX!$I$4:$I$1281,'11-25years'!F$2,CAPEX!$V$4:$V$1281,'11-25years'!B145)</f>
        <v>0</v>
      </c>
      <c r="G145" s="125">
        <f>SUMIFS(CAPEX!$AA$4:$AA$1281,CAPEX!$G$4:$G$1281,'11-25years'!$A145,CAPEX!$I$4:$I$1281,'11-25years'!G$2,CAPEX!$V$4:$V$1281,'11-25years'!B145)</f>
        <v>0</v>
      </c>
      <c r="H145" s="128">
        <f t="shared" si="4"/>
        <v>0</v>
      </c>
    </row>
    <row r="146" spans="1:8" x14ac:dyDescent="0.25">
      <c r="A146" s="127" t="s">
        <v>246</v>
      </c>
      <c r="B146" s="124">
        <v>18</v>
      </c>
      <c r="C146" s="125">
        <f>SUMIFS(CAPEX!$AA$4:$AA$1281,CAPEX!$G$4:$G$1281,'11-25years'!$A146,CAPEX!$I$4:$I$1281,'11-25years'!C$2,CAPEX!$V$4:$V$1281,'11-25years'!B146)</f>
        <v>0</v>
      </c>
      <c r="D146" s="125">
        <f>SUMIFS(CAPEX!$AA$4:$AA$1281,CAPEX!$G$4:$G$1281,'11-25years'!$A146,CAPEX!$I$4:$I$1281,'11-25years'!D$2,CAPEX!$V$4:$V$1281,'11-25years'!B146)</f>
        <v>0</v>
      </c>
      <c r="E146" s="125">
        <f>SUMIFS(CAPEX!$AA$4:$AA$1281,CAPEX!$G$4:$G$1281,'11-25years'!$A146,CAPEX!$I$4:$I$1281,'11-25years'!E$2,CAPEX!$V$4:$V$1281,'11-25years'!B146)</f>
        <v>0</v>
      </c>
      <c r="F146" s="125">
        <f>SUMIFS(CAPEX!$AA$4:$AA$1281,CAPEX!$G$4:$G$1281,'11-25years'!$A146,CAPEX!$I$4:$I$1281,'11-25years'!F$2,CAPEX!$V$4:$V$1281,'11-25years'!B146)</f>
        <v>0</v>
      </c>
      <c r="G146" s="125">
        <f>SUMIFS(CAPEX!$AA$4:$AA$1281,CAPEX!$G$4:$G$1281,'11-25years'!$A146,CAPEX!$I$4:$I$1281,'11-25years'!G$2,CAPEX!$V$4:$V$1281,'11-25years'!B146)</f>
        <v>0</v>
      </c>
      <c r="H146" s="128">
        <f t="shared" si="4"/>
        <v>0</v>
      </c>
    </row>
    <row r="147" spans="1:8" x14ac:dyDescent="0.25">
      <c r="A147" s="124" t="s">
        <v>281</v>
      </c>
      <c r="B147" s="124">
        <v>19</v>
      </c>
      <c r="C147" s="125">
        <f>SUMIFS(CAPEX!$AA$4:$AA$1281,CAPEX!$G$4:$G$1281,'11-25years'!$A147,CAPEX!$I$4:$I$1281,'11-25years'!C$2,CAPEX!$V$4:$V$1281,'11-25years'!B147)</f>
        <v>0</v>
      </c>
      <c r="D147" s="125">
        <f>SUMIFS(CAPEX!$AA$4:$AA$1281,CAPEX!$G$4:$G$1281,'11-25years'!$A147,CAPEX!$I$4:$I$1281,'11-25years'!D$2,CAPEX!$V$4:$V$1281,'11-25years'!B147)</f>
        <v>0</v>
      </c>
      <c r="E147" s="125">
        <f>SUMIFS(CAPEX!$AA$4:$AA$1281,CAPEX!$G$4:$G$1281,'11-25years'!$A147,CAPEX!$I$4:$I$1281,'11-25years'!E$2,CAPEX!$V$4:$V$1281,'11-25years'!B147)</f>
        <v>0</v>
      </c>
      <c r="F147" s="125">
        <f>SUMIFS(CAPEX!$AA$4:$AA$1281,CAPEX!$G$4:$G$1281,'11-25years'!$A147,CAPEX!$I$4:$I$1281,'11-25years'!F$2,CAPEX!$V$4:$V$1281,'11-25years'!B147)</f>
        <v>0</v>
      </c>
      <c r="G147" s="125">
        <f>SUMIFS(CAPEX!$AA$4:$AA$1281,CAPEX!$G$4:$G$1281,'11-25years'!$A147,CAPEX!$I$4:$I$1281,'11-25years'!G$2,CAPEX!$V$4:$V$1281,'11-25years'!B147)</f>
        <v>0</v>
      </c>
      <c r="H147" s="128">
        <f t="shared" si="4"/>
        <v>0</v>
      </c>
    </row>
    <row r="148" spans="1:8" x14ac:dyDescent="0.25">
      <c r="A148" s="84" t="s">
        <v>488</v>
      </c>
      <c r="B148" s="124">
        <v>19</v>
      </c>
      <c r="C148" s="125">
        <f>SUMIFS(CAPEX!$AA$4:$AA$1281,CAPEX!$G$4:$G$1281,'11-25years'!$A148,CAPEX!$I$4:$I$1281,'11-25years'!C$2,CAPEX!$V$4:$V$1281,'11-25years'!B148)</f>
        <v>0</v>
      </c>
      <c r="D148" s="125">
        <f>SUMIFS(CAPEX!$AA$4:$AA$1281,CAPEX!$G$4:$G$1281,'11-25years'!$A148,CAPEX!$I$4:$I$1281,'11-25years'!D$2,CAPEX!$V$4:$V$1281,'11-25years'!B148)</f>
        <v>0</v>
      </c>
      <c r="E148" s="125">
        <f>SUMIFS(CAPEX!$AA$4:$AA$1281,CAPEX!$G$4:$G$1281,'11-25years'!$A148,CAPEX!$I$4:$I$1281,'11-25years'!E$2,CAPEX!$V$4:$V$1281,'11-25years'!B148)</f>
        <v>0</v>
      </c>
      <c r="F148" s="125">
        <f>SUMIFS(CAPEX!$AA$4:$AA$1281,CAPEX!$G$4:$G$1281,'11-25years'!$A148,CAPEX!$I$4:$I$1281,'11-25years'!F$2,CAPEX!$V$4:$V$1281,'11-25years'!B148)</f>
        <v>0</v>
      </c>
      <c r="G148" s="125">
        <f>SUMIFS(CAPEX!$AA$4:$AA$1281,CAPEX!$G$4:$G$1281,'11-25years'!$A148,CAPEX!$I$4:$I$1281,'11-25years'!G$2,CAPEX!$V$4:$V$1281,'11-25years'!B148)</f>
        <v>0</v>
      </c>
      <c r="H148" s="128">
        <f t="shared" si="4"/>
        <v>0</v>
      </c>
    </row>
    <row r="149" spans="1:8" x14ac:dyDescent="0.25">
      <c r="A149" s="84" t="s">
        <v>217</v>
      </c>
      <c r="B149" s="124">
        <v>19</v>
      </c>
      <c r="C149" s="125">
        <f>SUMIFS(CAPEX!$AA$4:$AA$1281,CAPEX!$G$4:$G$1281,'11-25years'!$A149,CAPEX!$I$4:$I$1281,'11-25years'!C$2,CAPEX!$V$4:$V$1281,'11-25years'!B149)</f>
        <v>0</v>
      </c>
      <c r="D149" s="125">
        <f>SUMIFS(CAPEX!$AA$4:$AA$1281,CAPEX!$G$4:$G$1281,'11-25years'!$A149,CAPEX!$I$4:$I$1281,'11-25years'!D$2,CAPEX!$V$4:$V$1281,'11-25years'!B149)</f>
        <v>0</v>
      </c>
      <c r="E149" s="125">
        <f>SUMIFS(CAPEX!$AA$4:$AA$1281,CAPEX!$G$4:$G$1281,'11-25years'!$A149,CAPEX!$I$4:$I$1281,'11-25years'!E$2,CAPEX!$V$4:$V$1281,'11-25years'!B149)</f>
        <v>0</v>
      </c>
      <c r="F149" s="125">
        <f>SUMIFS(CAPEX!$AA$4:$AA$1281,CAPEX!$G$4:$G$1281,'11-25years'!$A149,CAPEX!$I$4:$I$1281,'11-25years'!F$2,CAPEX!$V$4:$V$1281,'11-25years'!B149)</f>
        <v>0</v>
      </c>
      <c r="G149" s="125">
        <f>SUMIFS(CAPEX!$AA$4:$AA$1281,CAPEX!$G$4:$G$1281,'11-25years'!$A149,CAPEX!$I$4:$I$1281,'11-25years'!G$2,CAPEX!$V$4:$V$1281,'11-25years'!B149)</f>
        <v>0</v>
      </c>
      <c r="H149" s="128">
        <f t="shared" si="4"/>
        <v>0</v>
      </c>
    </row>
    <row r="150" spans="1:8" x14ac:dyDescent="0.25">
      <c r="A150" s="84" t="s">
        <v>469</v>
      </c>
      <c r="B150" s="124">
        <v>19</v>
      </c>
      <c r="C150" s="125">
        <f>SUMIFS(CAPEX!$AA$4:$AA$1281,CAPEX!$G$4:$G$1281,'11-25years'!$A150,CAPEX!$I$4:$I$1281,'11-25years'!C$2,CAPEX!$V$4:$V$1281,'11-25years'!B150)</f>
        <v>0</v>
      </c>
      <c r="D150" s="125">
        <f>SUMIFS(CAPEX!$AA$4:$AA$1281,CAPEX!$G$4:$G$1281,'11-25years'!$A150,CAPEX!$I$4:$I$1281,'11-25years'!D$2,CAPEX!$V$4:$V$1281,'11-25years'!B150)</f>
        <v>0</v>
      </c>
      <c r="E150" s="125">
        <f>SUMIFS(CAPEX!$AA$4:$AA$1281,CAPEX!$G$4:$G$1281,'11-25years'!$A150,CAPEX!$I$4:$I$1281,'11-25years'!E$2,CAPEX!$V$4:$V$1281,'11-25years'!B150)</f>
        <v>0</v>
      </c>
      <c r="F150" s="125">
        <f>SUMIFS(CAPEX!$AA$4:$AA$1281,CAPEX!$G$4:$G$1281,'11-25years'!$A150,CAPEX!$I$4:$I$1281,'11-25years'!F$2,CAPEX!$V$4:$V$1281,'11-25years'!B150)</f>
        <v>0</v>
      </c>
      <c r="G150" s="125">
        <f>SUMIFS(CAPEX!$AA$4:$AA$1281,CAPEX!$G$4:$G$1281,'11-25years'!$A150,CAPEX!$I$4:$I$1281,'11-25years'!G$2,CAPEX!$V$4:$V$1281,'11-25years'!B150)</f>
        <v>0</v>
      </c>
      <c r="H150" s="128">
        <f t="shared" si="4"/>
        <v>0</v>
      </c>
    </row>
    <row r="151" spans="1:8" x14ac:dyDescent="0.25">
      <c r="A151" s="84" t="s">
        <v>265</v>
      </c>
      <c r="B151" s="124">
        <v>19</v>
      </c>
      <c r="C151" s="125">
        <f>SUMIFS(CAPEX!$AA$4:$AA$1281,CAPEX!$G$4:$G$1281,'11-25years'!$A151,CAPEX!$I$4:$I$1281,'11-25years'!C$2,CAPEX!$V$4:$V$1281,'11-25years'!B151)</f>
        <v>0</v>
      </c>
      <c r="D151" s="125">
        <f>SUMIFS(CAPEX!$AA$4:$AA$1281,CAPEX!$G$4:$G$1281,'11-25years'!$A151,CAPEX!$I$4:$I$1281,'11-25years'!D$2,CAPEX!$V$4:$V$1281,'11-25years'!B151)</f>
        <v>0</v>
      </c>
      <c r="E151" s="125">
        <f>SUMIFS(CAPEX!$AA$4:$AA$1281,CAPEX!$G$4:$G$1281,'11-25years'!$A151,CAPEX!$I$4:$I$1281,'11-25years'!E$2,CAPEX!$V$4:$V$1281,'11-25years'!B151)</f>
        <v>0</v>
      </c>
      <c r="F151" s="125">
        <f>SUMIFS(CAPEX!$AA$4:$AA$1281,CAPEX!$G$4:$G$1281,'11-25years'!$A151,CAPEX!$I$4:$I$1281,'11-25years'!F$2,CAPEX!$V$4:$V$1281,'11-25years'!B151)</f>
        <v>0</v>
      </c>
      <c r="G151" s="125">
        <f>SUMIFS(CAPEX!$AA$4:$AA$1281,CAPEX!$G$4:$G$1281,'11-25years'!$A151,CAPEX!$I$4:$I$1281,'11-25years'!G$2,CAPEX!$V$4:$V$1281,'11-25years'!B151)</f>
        <v>0</v>
      </c>
      <c r="H151" s="128">
        <f t="shared" si="4"/>
        <v>0</v>
      </c>
    </row>
    <row r="152" spans="1:8" x14ac:dyDescent="0.25">
      <c r="A152" s="84" t="s">
        <v>211</v>
      </c>
      <c r="B152" s="124">
        <v>19</v>
      </c>
      <c r="C152" s="125">
        <f>SUMIFS(CAPEX!$AA$4:$AA$1281,CAPEX!$G$4:$G$1281,'11-25years'!$A152,CAPEX!$I$4:$I$1281,'11-25years'!C$2,CAPEX!$V$4:$V$1281,'11-25years'!B152)</f>
        <v>156870</v>
      </c>
      <c r="D152" s="125">
        <f>SUMIFS(CAPEX!$AA$4:$AA$1281,CAPEX!$G$4:$G$1281,'11-25years'!$A152,CAPEX!$I$4:$I$1281,'11-25years'!D$2,CAPEX!$V$4:$V$1281,'11-25years'!B152)</f>
        <v>0</v>
      </c>
      <c r="E152" s="125">
        <f>SUMIFS(CAPEX!$AA$4:$AA$1281,CAPEX!$G$4:$G$1281,'11-25years'!$A152,CAPEX!$I$4:$I$1281,'11-25years'!E$2,CAPEX!$V$4:$V$1281,'11-25years'!B152)</f>
        <v>0</v>
      </c>
      <c r="F152" s="125">
        <f>SUMIFS(CAPEX!$AA$4:$AA$1281,CAPEX!$G$4:$G$1281,'11-25years'!$A152,CAPEX!$I$4:$I$1281,'11-25years'!F$2,CAPEX!$V$4:$V$1281,'11-25years'!B152)</f>
        <v>0</v>
      </c>
      <c r="G152" s="125">
        <f>SUMIFS(CAPEX!$AA$4:$AA$1281,CAPEX!$G$4:$G$1281,'11-25years'!$A152,CAPEX!$I$4:$I$1281,'11-25years'!G$2,CAPEX!$V$4:$V$1281,'11-25years'!B152)</f>
        <v>0</v>
      </c>
      <c r="H152" s="128">
        <f t="shared" si="4"/>
        <v>156870</v>
      </c>
    </row>
    <row r="153" spans="1:8" x14ac:dyDescent="0.25">
      <c r="A153" s="84" t="s">
        <v>195</v>
      </c>
      <c r="B153" s="124">
        <v>19</v>
      </c>
      <c r="C153" s="125">
        <f>SUMIFS(CAPEX!$AA$4:$AA$1281,CAPEX!$G$4:$G$1281,'11-25years'!$A153,CAPEX!$I$4:$I$1281,'11-25years'!C$2,CAPEX!$V$4:$V$1281,'11-25years'!B153)</f>
        <v>0</v>
      </c>
      <c r="D153" s="125">
        <f>SUMIFS(CAPEX!$AA$4:$AA$1281,CAPEX!$G$4:$G$1281,'11-25years'!$A153,CAPEX!$I$4:$I$1281,'11-25years'!D$2,CAPEX!$V$4:$V$1281,'11-25years'!B153)</f>
        <v>0</v>
      </c>
      <c r="E153" s="125">
        <f>SUMIFS(CAPEX!$AA$4:$AA$1281,CAPEX!$G$4:$G$1281,'11-25years'!$A153,CAPEX!$I$4:$I$1281,'11-25years'!E$2,CAPEX!$V$4:$V$1281,'11-25years'!B153)</f>
        <v>56370</v>
      </c>
      <c r="F153" s="125">
        <f>SUMIFS(CAPEX!$AA$4:$AA$1281,CAPEX!$G$4:$G$1281,'11-25years'!$A153,CAPEX!$I$4:$I$1281,'11-25years'!F$2,CAPEX!$V$4:$V$1281,'11-25years'!B153)</f>
        <v>0</v>
      </c>
      <c r="G153" s="125">
        <f>SUMIFS(CAPEX!$AA$4:$AA$1281,CAPEX!$G$4:$G$1281,'11-25years'!$A153,CAPEX!$I$4:$I$1281,'11-25years'!G$2,CAPEX!$V$4:$V$1281,'11-25years'!B153)</f>
        <v>0</v>
      </c>
      <c r="H153" s="128">
        <f t="shared" si="4"/>
        <v>56370</v>
      </c>
    </row>
    <row r="154" spans="1:8" x14ac:dyDescent="0.25">
      <c r="A154" s="84" t="s">
        <v>313</v>
      </c>
      <c r="B154" s="124">
        <v>19</v>
      </c>
      <c r="C154" s="125">
        <f>SUMIFS(CAPEX!$AA$4:$AA$1281,CAPEX!$G$4:$G$1281,'11-25years'!$A154,CAPEX!$I$4:$I$1281,'11-25years'!C$2,CAPEX!$V$4:$V$1281,'11-25years'!B154)</f>
        <v>0</v>
      </c>
      <c r="D154" s="125">
        <f>SUMIFS(CAPEX!$AA$4:$AA$1281,CAPEX!$G$4:$G$1281,'11-25years'!$A154,CAPEX!$I$4:$I$1281,'11-25years'!D$2,CAPEX!$V$4:$V$1281,'11-25years'!B154)</f>
        <v>0</v>
      </c>
      <c r="E154" s="125">
        <f>SUMIFS(CAPEX!$AA$4:$AA$1281,CAPEX!$G$4:$G$1281,'11-25years'!$A154,CAPEX!$I$4:$I$1281,'11-25years'!E$2,CAPEX!$V$4:$V$1281,'11-25years'!B154)</f>
        <v>0</v>
      </c>
      <c r="F154" s="125">
        <f>SUMIFS(CAPEX!$AA$4:$AA$1281,CAPEX!$G$4:$G$1281,'11-25years'!$A154,CAPEX!$I$4:$I$1281,'11-25years'!F$2,CAPEX!$V$4:$V$1281,'11-25years'!B154)</f>
        <v>0</v>
      </c>
      <c r="G154" s="125">
        <f>SUMIFS(CAPEX!$AA$4:$AA$1281,CAPEX!$G$4:$G$1281,'11-25years'!$A154,CAPEX!$I$4:$I$1281,'11-25years'!G$2,CAPEX!$V$4:$V$1281,'11-25years'!B154)</f>
        <v>0</v>
      </c>
      <c r="H154" s="128">
        <f t="shared" si="4"/>
        <v>0</v>
      </c>
    </row>
    <row r="155" spans="1:8" x14ac:dyDescent="0.25">
      <c r="A155" s="84" t="s">
        <v>697</v>
      </c>
      <c r="B155" s="124">
        <v>19</v>
      </c>
      <c r="C155" s="125">
        <f>SUMIFS(CAPEX!$AA$4:$AA$1281,CAPEX!$G$4:$G$1281,'11-25years'!$A155,CAPEX!$I$4:$I$1281,'11-25years'!C$2,CAPEX!$V$4:$V$1281,'11-25years'!B155)</f>
        <v>0</v>
      </c>
      <c r="D155" s="125">
        <f>SUMIFS(CAPEX!$AA$4:$AA$1281,CAPEX!$G$4:$G$1281,'11-25years'!$A155,CAPEX!$I$4:$I$1281,'11-25years'!D$2,CAPEX!$V$4:$V$1281,'11-25years'!B155)</f>
        <v>0</v>
      </c>
      <c r="E155" s="125">
        <f>SUMIFS(CAPEX!$AA$4:$AA$1281,CAPEX!$G$4:$G$1281,'11-25years'!$A155,CAPEX!$I$4:$I$1281,'11-25years'!E$2,CAPEX!$V$4:$V$1281,'11-25years'!B155)</f>
        <v>0</v>
      </c>
      <c r="F155" s="125">
        <f>SUMIFS(CAPEX!$AA$4:$AA$1281,CAPEX!$G$4:$G$1281,'11-25years'!$A155,CAPEX!$I$4:$I$1281,'11-25years'!F$2,CAPEX!$V$4:$V$1281,'11-25years'!B155)</f>
        <v>0</v>
      </c>
      <c r="G155" s="125">
        <f>SUMIFS(CAPEX!$AA$4:$AA$1281,CAPEX!$G$4:$G$1281,'11-25years'!$A155,CAPEX!$I$4:$I$1281,'11-25years'!G$2,CAPEX!$V$4:$V$1281,'11-25years'!B155)</f>
        <v>0</v>
      </c>
      <c r="H155" s="128">
        <f t="shared" si="4"/>
        <v>0</v>
      </c>
    </row>
    <row r="156" spans="1:8" x14ac:dyDescent="0.25">
      <c r="A156" s="84" t="s">
        <v>228</v>
      </c>
      <c r="B156" s="124">
        <v>19</v>
      </c>
      <c r="C156" s="125">
        <f>SUMIFS(CAPEX!$AA$4:$AA$1281,CAPEX!$G$4:$G$1281,'11-25years'!$A156,CAPEX!$I$4:$I$1281,'11-25years'!C$2,CAPEX!$V$4:$V$1281,'11-25years'!B156)</f>
        <v>0</v>
      </c>
      <c r="D156" s="125">
        <f>SUMIFS(CAPEX!$AA$4:$AA$1281,CAPEX!$G$4:$G$1281,'11-25years'!$A156,CAPEX!$I$4:$I$1281,'11-25years'!D$2,CAPEX!$V$4:$V$1281,'11-25years'!B156)</f>
        <v>0</v>
      </c>
      <c r="E156" s="125">
        <f>SUMIFS(CAPEX!$AA$4:$AA$1281,CAPEX!$G$4:$G$1281,'11-25years'!$A156,CAPEX!$I$4:$I$1281,'11-25years'!E$2,CAPEX!$V$4:$V$1281,'11-25years'!B156)</f>
        <v>0</v>
      </c>
      <c r="F156" s="125">
        <f>SUMIFS(CAPEX!$AA$4:$AA$1281,CAPEX!$G$4:$G$1281,'11-25years'!$A156,CAPEX!$I$4:$I$1281,'11-25years'!F$2,CAPEX!$V$4:$V$1281,'11-25years'!B156)</f>
        <v>0</v>
      </c>
      <c r="G156" s="125">
        <f>SUMIFS(CAPEX!$AA$4:$AA$1281,CAPEX!$G$4:$G$1281,'11-25years'!$A156,CAPEX!$I$4:$I$1281,'11-25years'!G$2,CAPEX!$V$4:$V$1281,'11-25years'!B156)</f>
        <v>0</v>
      </c>
      <c r="H156" s="128">
        <f t="shared" si="4"/>
        <v>0</v>
      </c>
    </row>
    <row r="157" spans="1:8" x14ac:dyDescent="0.25">
      <c r="A157" s="84" t="s">
        <v>226</v>
      </c>
      <c r="B157" s="124">
        <v>19</v>
      </c>
      <c r="C157" s="125">
        <f>SUMIFS(CAPEX!$AA$4:$AA$1281,CAPEX!$G$4:$G$1281,'11-25years'!$A157,CAPEX!$I$4:$I$1281,'11-25years'!C$2,CAPEX!$V$4:$V$1281,'11-25years'!B157)</f>
        <v>0</v>
      </c>
      <c r="D157" s="125">
        <f>SUMIFS(CAPEX!$AA$4:$AA$1281,CAPEX!$G$4:$G$1281,'11-25years'!$A157,CAPEX!$I$4:$I$1281,'11-25years'!D$2,CAPEX!$V$4:$V$1281,'11-25years'!B157)</f>
        <v>0</v>
      </c>
      <c r="E157" s="125">
        <f>SUMIFS(CAPEX!$AA$4:$AA$1281,CAPEX!$G$4:$G$1281,'11-25years'!$A157,CAPEX!$I$4:$I$1281,'11-25years'!E$2,CAPEX!$V$4:$V$1281,'11-25years'!B157)</f>
        <v>0</v>
      </c>
      <c r="F157" s="125">
        <f>SUMIFS(CAPEX!$AA$4:$AA$1281,CAPEX!$G$4:$G$1281,'11-25years'!$A157,CAPEX!$I$4:$I$1281,'11-25years'!F$2,CAPEX!$V$4:$V$1281,'11-25years'!B157)</f>
        <v>0</v>
      </c>
      <c r="G157" s="125">
        <f>SUMIFS(CAPEX!$AA$4:$AA$1281,CAPEX!$G$4:$G$1281,'11-25years'!$A157,CAPEX!$I$4:$I$1281,'11-25years'!G$2,CAPEX!$V$4:$V$1281,'11-25years'!B157)</f>
        <v>0</v>
      </c>
      <c r="H157" s="128">
        <f t="shared" si="4"/>
        <v>0</v>
      </c>
    </row>
    <row r="158" spans="1:8" x14ac:dyDescent="0.25">
      <c r="A158" s="84" t="s">
        <v>256</v>
      </c>
      <c r="B158" s="124">
        <v>19</v>
      </c>
      <c r="C158" s="125">
        <f>SUMIFS(CAPEX!$AA$4:$AA$1281,CAPEX!$G$4:$G$1281,'11-25years'!$A158,CAPEX!$I$4:$I$1281,'11-25years'!C$2,CAPEX!$V$4:$V$1281,'11-25years'!B158)</f>
        <v>0</v>
      </c>
      <c r="D158" s="125">
        <f>SUMIFS(CAPEX!$AA$4:$AA$1281,CAPEX!$G$4:$G$1281,'11-25years'!$A158,CAPEX!$I$4:$I$1281,'11-25years'!D$2,CAPEX!$V$4:$V$1281,'11-25years'!B158)</f>
        <v>0</v>
      </c>
      <c r="E158" s="125">
        <f>SUMIFS(CAPEX!$AA$4:$AA$1281,CAPEX!$G$4:$G$1281,'11-25years'!$A158,CAPEX!$I$4:$I$1281,'11-25years'!E$2,CAPEX!$V$4:$V$1281,'11-25years'!B158)</f>
        <v>0</v>
      </c>
      <c r="F158" s="125">
        <f>SUMIFS(CAPEX!$AA$4:$AA$1281,CAPEX!$G$4:$G$1281,'11-25years'!$A158,CAPEX!$I$4:$I$1281,'11-25years'!F$2,CAPEX!$V$4:$V$1281,'11-25years'!B158)</f>
        <v>0</v>
      </c>
      <c r="G158" s="125">
        <f>SUMIFS(CAPEX!$AA$4:$AA$1281,CAPEX!$G$4:$G$1281,'11-25years'!$A158,CAPEX!$I$4:$I$1281,'11-25years'!G$2,CAPEX!$V$4:$V$1281,'11-25years'!B158)</f>
        <v>0</v>
      </c>
      <c r="H158" s="128">
        <f t="shared" si="4"/>
        <v>0</v>
      </c>
    </row>
    <row r="159" spans="1:8" x14ac:dyDescent="0.25">
      <c r="A159" s="84" t="s">
        <v>578</v>
      </c>
      <c r="B159" s="124">
        <v>19</v>
      </c>
      <c r="C159" s="125">
        <f>SUMIFS(CAPEX!$AA$4:$AA$1281,CAPEX!$G$4:$G$1281,'11-25years'!$A159,CAPEX!$I$4:$I$1281,'11-25years'!C$2,CAPEX!$V$4:$V$1281,'11-25years'!B159)</f>
        <v>0</v>
      </c>
      <c r="D159" s="125">
        <f>SUMIFS(CAPEX!$AA$4:$AA$1281,CAPEX!$G$4:$G$1281,'11-25years'!$A159,CAPEX!$I$4:$I$1281,'11-25years'!D$2,CAPEX!$V$4:$V$1281,'11-25years'!B159)</f>
        <v>0</v>
      </c>
      <c r="E159" s="125">
        <f>SUMIFS(CAPEX!$AA$4:$AA$1281,CAPEX!$G$4:$G$1281,'11-25years'!$A159,CAPEX!$I$4:$I$1281,'11-25years'!E$2,CAPEX!$V$4:$V$1281,'11-25years'!B159)</f>
        <v>0</v>
      </c>
      <c r="F159" s="125">
        <f>SUMIFS(CAPEX!$AA$4:$AA$1281,CAPEX!$G$4:$G$1281,'11-25years'!$A159,CAPEX!$I$4:$I$1281,'11-25years'!F$2,CAPEX!$V$4:$V$1281,'11-25years'!B159)</f>
        <v>0</v>
      </c>
      <c r="G159" s="125">
        <f>SUMIFS(CAPEX!$AA$4:$AA$1281,CAPEX!$G$4:$G$1281,'11-25years'!$A159,CAPEX!$I$4:$I$1281,'11-25years'!G$2,CAPEX!$V$4:$V$1281,'11-25years'!B159)</f>
        <v>0</v>
      </c>
      <c r="H159" s="128">
        <f t="shared" si="4"/>
        <v>0</v>
      </c>
    </row>
    <row r="160" spans="1:8" x14ac:dyDescent="0.25">
      <c r="A160" s="84" t="s">
        <v>403</v>
      </c>
      <c r="B160" s="124">
        <v>19</v>
      </c>
      <c r="C160" s="125">
        <f>SUMIFS(CAPEX!$AA$4:$AA$1281,CAPEX!$G$4:$G$1281,'11-25years'!$A160,CAPEX!$I$4:$I$1281,'11-25years'!C$2,CAPEX!$V$4:$V$1281,'11-25years'!B160)</f>
        <v>0</v>
      </c>
      <c r="D160" s="125">
        <f>SUMIFS(CAPEX!$AA$4:$AA$1281,CAPEX!$G$4:$G$1281,'11-25years'!$A160,CAPEX!$I$4:$I$1281,'11-25years'!D$2,CAPEX!$V$4:$V$1281,'11-25years'!B160)</f>
        <v>0</v>
      </c>
      <c r="E160" s="125">
        <f>SUMIFS(CAPEX!$AA$4:$AA$1281,CAPEX!$G$4:$G$1281,'11-25years'!$A160,CAPEX!$I$4:$I$1281,'11-25years'!E$2,CAPEX!$V$4:$V$1281,'11-25years'!B160)</f>
        <v>0</v>
      </c>
      <c r="F160" s="125">
        <f>SUMIFS(CAPEX!$AA$4:$AA$1281,CAPEX!$G$4:$G$1281,'11-25years'!$A160,CAPEX!$I$4:$I$1281,'11-25years'!F$2,CAPEX!$V$4:$V$1281,'11-25years'!B160)</f>
        <v>0</v>
      </c>
      <c r="G160" s="125">
        <f>SUMIFS(CAPEX!$AA$4:$AA$1281,CAPEX!$G$4:$G$1281,'11-25years'!$A160,CAPEX!$I$4:$I$1281,'11-25years'!G$2,CAPEX!$V$4:$V$1281,'11-25years'!B160)</f>
        <v>0</v>
      </c>
      <c r="H160" s="128">
        <f t="shared" si="4"/>
        <v>0</v>
      </c>
    </row>
    <row r="161" spans="1:8" x14ac:dyDescent="0.25">
      <c r="A161" s="84" t="s">
        <v>364</v>
      </c>
      <c r="B161" s="124">
        <v>19</v>
      </c>
      <c r="C161" s="125">
        <f>SUMIFS(CAPEX!$AA$4:$AA$1281,CAPEX!$G$4:$G$1281,'11-25years'!$A161,CAPEX!$I$4:$I$1281,'11-25years'!C$2,CAPEX!$V$4:$V$1281,'11-25years'!B161)</f>
        <v>0</v>
      </c>
      <c r="D161" s="125">
        <f>SUMIFS(CAPEX!$AA$4:$AA$1281,CAPEX!$G$4:$G$1281,'11-25years'!$A161,CAPEX!$I$4:$I$1281,'11-25years'!D$2,CAPEX!$V$4:$V$1281,'11-25years'!B161)</f>
        <v>0</v>
      </c>
      <c r="E161" s="125">
        <f>SUMIFS(CAPEX!$AA$4:$AA$1281,CAPEX!$G$4:$G$1281,'11-25years'!$A161,CAPEX!$I$4:$I$1281,'11-25years'!E$2,CAPEX!$V$4:$V$1281,'11-25years'!B161)</f>
        <v>0</v>
      </c>
      <c r="F161" s="125">
        <f>SUMIFS(CAPEX!$AA$4:$AA$1281,CAPEX!$G$4:$G$1281,'11-25years'!$A161,CAPEX!$I$4:$I$1281,'11-25years'!F$2,CAPEX!$V$4:$V$1281,'11-25years'!B161)</f>
        <v>0</v>
      </c>
      <c r="G161" s="125">
        <f>SUMIFS(CAPEX!$AA$4:$AA$1281,CAPEX!$G$4:$G$1281,'11-25years'!$A161,CAPEX!$I$4:$I$1281,'11-25years'!G$2,CAPEX!$V$4:$V$1281,'11-25years'!B161)</f>
        <v>0</v>
      </c>
      <c r="H161" s="128">
        <f t="shared" si="4"/>
        <v>0</v>
      </c>
    </row>
    <row r="162" spans="1:8" x14ac:dyDescent="0.25">
      <c r="A162" s="84" t="s">
        <v>239</v>
      </c>
      <c r="B162" s="124">
        <v>19</v>
      </c>
      <c r="C162" s="125">
        <f>SUMIFS(CAPEX!$AA$4:$AA$1281,CAPEX!$G$4:$G$1281,'11-25years'!$A162,CAPEX!$I$4:$I$1281,'11-25years'!C$2,CAPEX!$V$4:$V$1281,'11-25years'!B162)</f>
        <v>0</v>
      </c>
      <c r="D162" s="125">
        <f>SUMIFS(CAPEX!$AA$4:$AA$1281,CAPEX!$G$4:$G$1281,'11-25years'!$A162,CAPEX!$I$4:$I$1281,'11-25years'!D$2,CAPEX!$V$4:$V$1281,'11-25years'!B162)</f>
        <v>0</v>
      </c>
      <c r="E162" s="125">
        <f>SUMIFS(CAPEX!$AA$4:$AA$1281,CAPEX!$G$4:$G$1281,'11-25years'!$A162,CAPEX!$I$4:$I$1281,'11-25years'!E$2,CAPEX!$V$4:$V$1281,'11-25years'!B162)</f>
        <v>0</v>
      </c>
      <c r="F162" s="125">
        <f>SUMIFS(CAPEX!$AA$4:$AA$1281,CAPEX!$G$4:$G$1281,'11-25years'!$A162,CAPEX!$I$4:$I$1281,'11-25years'!F$2,CAPEX!$V$4:$V$1281,'11-25years'!B162)</f>
        <v>0</v>
      </c>
      <c r="G162" s="125">
        <f>SUMIFS(CAPEX!$AA$4:$AA$1281,CAPEX!$G$4:$G$1281,'11-25years'!$A162,CAPEX!$I$4:$I$1281,'11-25years'!G$2,CAPEX!$V$4:$V$1281,'11-25years'!B162)</f>
        <v>0</v>
      </c>
      <c r="H162" s="128">
        <f t="shared" si="4"/>
        <v>0</v>
      </c>
    </row>
    <row r="163" spans="1:8" x14ac:dyDescent="0.25">
      <c r="A163" s="84" t="s">
        <v>243</v>
      </c>
      <c r="B163" s="124">
        <v>19</v>
      </c>
      <c r="C163" s="125">
        <f>SUMIFS(CAPEX!$AA$4:$AA$1281,CAPEX!$G$4:$G$1281,'11-25years'!$A163,CAPEX!$I$4:$I$1281,'11-25years'!C$2,CAPEX!$V$4:$V$1281,'11-25years'!B163)</f>
        <v>0</v>
      </c>
      <c r="D163" s="125">
        <f>SUMIFS(CAPEX!$AA$4:$AA$1281,CAPEX!$G$4:$G$1281,'11-25years'!$A163,CAPEX!$I$4:$I$1281,'11-25years'!D$2,CAPEX!$V$4:$V$1281,'11-25years'!B163)</f>
        <v>0</v>
      </c>
      <c r="E163" s="125">
        <f>SUMIFS(CAPEX!$AA$4:$AA$1281,CAPEX!$G$4:$G$1281,'11-25years'!$A163,CAPEX!$I$4:$I$1281,'11-25years'!E$2,CAPEX!$V$4:$V$1281,'11-25years'!B163)</f>
        <v>0</v>
      </c>
      <c r="F163" s="125">
        <f>SUMIFS(CAPEX!$AA$4:$AA$1281,CAPEX!$G$4:$G$1281,'11-25years'!$A163,CAPEX!$I$4:$I$1281,'11-25years'!F$2,CAPEX!$V$4:$V$1281,'11-25years'!B163)</f>
        <v>0</v>
      </c>
      <c r="G163" s="125">
        <f>SUMIFS(CAPEX!$AA$4:$AA$1281,CAPEX!$G$4:$G$1281,'11-25years'!$A163,CAPEX!$I$4:$I$1281,'11-25years'!G$2,CAPEX!$V$4:$V$1281,'11-25years'!B163)</f>
        <v>0</v>
      </c>
      <c r="H163" s="128">
        <f t="shared" si="4"/>
        <v>0</v>
      </c>
    </row>
    <row r="164" spans="1:8" x14ac:dyDescent="0.25">
      <c r="A164" s="127" t="s">
        <v>246</v>
      </c>
      <c r="B164" s="124">
        <v>19</v>
      </c>
      <c r="C164" s="125">
        <f>SUMIFS(CAPEX!$AA$4:$AA$1281,CAPEX!$G$4:$G$1281,'11-25years'!$A164,CAPEX!$I$4:$I$1281,'11-25years'!C$2,CAPEX!$V$4:$V$1281,'11-25years'!B164)</f>
        <v>0</v>
      </c>
      <c r="D164" s="125">
        <f>SUMIFS(CAPEX!$AA$4:$AA$1281,CAPEX!$G$4:$G$1281,'11-25years'!$A164,CAPEX!$I$4:$I$1281,'11-25years'!D$2,CAPEX!$V$4:$V$1281,'11-25years'!B164)</f>
        <v>0</v>
      </c>
      <c r="E164" s="125">
        <f>SUMIFS(CAPEX!$AA$4:$AA$1281,CAPEX!$G$4:$G$1281,'11-25years'!$A164,CAPEX!$I$4:$I$1281,'11-25years'!E$2,CAPEX!$V$4:$V$1281,'11-25years'!B164)</f>
        <v>0</v>
      </c>
      <c r="F164" s="125">
        <f>SUMIFS(CAPEX!$AA$4:$AA$1281,CAPEX!$G$4:$G$1281,'11-25years'!$A164,CAPEX!$I$4:$I$1281,'11-25years'!F$2,CAPEX!$V$4:$V$1281,'11-25years'!B164)</f>
        <v>0</v>
      </c>
      <c r="G164" s="125">
        <f>SUMIFS(CAPEX!$AA$4:$AA$1281,CAPEX!$G$4:$G$1281,'11-25years'!$A164,CAPEX!$I$4:$I$1281,'11-25years'!G$2,CAPEX!$V$4:$V$1281,'11-25years'!B164)</f>
        <v>0</v>
      </c>
      <c r="H164" s="128">
        <f t="shared" si="4"/>
        <v>0</v>
      </c>
    </row>
    <row r="165" spans="1:8" x14ac:dyDescent="0.25">
      <c r="A165" s="124" t="s">
        <v>281</v>
      </c>
      <c r="B165" s="124">
        <v>20</v>
      </c>
      <c r="C165" s="125">
        <f>SUMIFS(CAPEX!$AA$4:$AA$1281,CAPEX!$G$4:$G$1281,'11-25years'!$A165,CAPEX!$I$4:$I$1281,'11-25years'!C$2,CAPEX!$V$4:$V$1281,'11-25years'!B165)</f>
        <v>0</v>
      </c>
      <c r="D165" s="125">
        <f>SUMIFS(CAPEX!$AA$4:$AA$1281,CAPEX!$G$4:$G$1281,'11-25years'!$A165,CAPEX!$I$4:$I$1281,'11-25years'!D$2,CAPEX!$V$4:$V$1281,'11-25years'!B165)</f>
        <v>0</v>
      </c>
      <c r="E165" s="125">
        <f>SUMIFS(CAPEX!$AA$4:$AA$1281,CAPEX!$G$4:$G$1281,'11-25years'!$A165,CAPEX!$I$4:$I$1281,'11-25years'!E$2,CAPEX!$V$4:$V$1281,'11-25years'!B165)</f>
        <v>0</v>
      </c>
      <c r="F165" s="125">
        <f>SUMIFS(CAPEX!$AA$4:$AA$1281,CAPEX!$G$4:$G$1281,'11-25years'!$A165,CAPEX!$I$4:$I$1281,'11-25years'!F$2,CAPEX!$V$4:$V$1281,'11-25years'!B165)</f>
        <v>0</v>
      </c>
      <c r="G165" s="125">
        <f>SUMIFS(CAPEX!$AA$4:$AA$1281,CAPEX!$G$4:$G$1281,'11-25years'!$A165,CAPEX!$I$4:$I$1281,'11-25years'!G$2,CAPEX!$V$4:$V$1281,'11-25years'!B165)</f>
        <v>0</v>
      </c>
      <c r="H165" s="128">
        <f t="shared" si="4"/>
        <v>0</v>
      </c>
    </row>
    <row r="166" spans="1:8" x14ac:dyDescent="0.25">
      <c r="A166" s="84" t="s">
        <v>488</v>
      </c>
      <c r="B166" s="124">
        <v>20</v>
      </c>
      <c r="C166" s="125">
        <f>SUMIFS(CAPEX!$AA$4:$AA$1281,CAPEX!$G$4:$G$1281,'11-25years'!$A166,CAPEX!$I$4:$I$1281,'11-25years'!C$2,CAPEX!$V$4:$V$1281,'11-25years'!B166)</f>
        <v>0</v>
      </c>
      <c r="D166" s="125">
        <f>SUMIFS(CAPEX!$AA$4:$AA$1281,CAPEX!$G$4:$G$1281,'11-25years'!$A166,CAPEX!$I$4:$I$1281,'11-25years'!D$2,CAPEX!$V$4:$V$1281,'11-25years'!B166)</f>
        <v>0</v>
      </c>
      <c r="E166" s="125">
        <f>SUMIFS(CAPEX!$AA$4:$AA$1281,CAPEX!$G$4:$G$1281,'11-25years'!$A166,CAPEX!$I$4:$I$1281,'11-25years'!E$2,CAPEX!$V$4:$V$1281,'11-25years'!B166)</f>
        <v>0</v>
      </c>
      <c r="F166" s="125">
        <f>SUMIFS(CAPEX!$AA$4:$AA$1281,CAPEX!$G$4:$G$1281,'11-25years'!$A166,CAPEX!$I$4:$I$1281,'11-25years'!F$2,CAPEX!$V$4:$V$1281,'11-25years'!B166)</f>
        <v>0</v>
      </c>
      <c r="G166" s="125">
        <f>SUMIFS(CAPEX!$AA$4:$AA$1281,CAPEX!$G$4:$G$1281,'11-25years'!$A166,CAPEX!$I$4:$I$1281,'11-25years'!G$2,CAPEX!$V$4:$V$1281,'11-25years'!B166)</f>
        <v>0</v>
      </c>
      <c r="H166" s="128">
        <f t="shared" si="4"/>
        <v>0</v>
      </c>
    </row>
    <row r="167" spans="1:8" x14ac:dyDescent="0.25">
      <c r="A167" s="84" t="s">
        <v>217</v>
      </c>
      <c r="B167" s="124">
        <v>20</v>
      </c>
      <c r="C167" s="125">
        <f>SUMIFS(CAPEX!$AA$4:$AA$1281,CAPEX!$G$4:$G$1281,'11-25years'!$A167,CAPEX!$I$4:$I$1281,'11-25years'!C$2,CAPEX!$V$4:$V$1281,'11-25years'!B167)</f>
        <v>0</v>
      </c>
      <c r="D167" s="125">
        <f>SUMIFS(CAPEX!$AA$4:$AA$1281,CAPEX!$G$4:$G$1281,'11-25years'!$A167,CAPEX!$I$4:$I$1281,'11-25years'!D$2,CAPEX!$V$4:$V$1281,'11-25years'!B167)</f>
        <v>0</v>
      </c>
      <c r="E167" s="125">
        <f>SUMIFS(CAPEX!$AA$4:$AA$1281,CAPEX!$G$4:$G$1281,'11-25years'!$A167,CAPEX!$I$4:$I$1281,'11-25years'!E$2,CAPEX!$V$4:$V$1281,'11-25years'!B167)</f>
        <v>0</v>
      </c>
      <c r="F167" s="125">
        <f>SUMIFS(CAPEX!$AA$4:$AA$1281,CAPEX!$G$4:$G$1281,'11-25years'!$A167,CAPEX!$I$4:$I$1281,'11-25years'!F$2,CAPEX!$V$4:$V$1281,'11-25years'!B167)</f>
        <v>0</v>
      </c>
      <c r="G167" s="125">
        <f>SUMIFS(CAPEX!$AA$4:$AA$1281,CAPEX!$G$4:$G$1281,'11-25years'!$A167,CAPEX!$I$4:$I$1281,'11-25years'!G$2,CAPEX!$V$4:$V$1281,'11-25years'!B167)</f>
        <v>0</v>
      </c>
      <c r="H167" s="128">
        <f t="shared" si="4"/>
        <v>0</v>
      </c>
    </row>
    <row r="168" spans="1:8" x14ac:dyDescent="0.25">
      <c r="A168" s="84" t="s">
        <v>469</v>
      </c>
      <c r="B168" s="124">
        <v>20</v>
      </c>
      <c r="C168" s="125">
        <f>SUMIFS(CAPEX!$AA$4:$AA$1281,CAPEX!$G$4:$G$1281,'11-25years'!$A168,CAPEX!$I$4:$I$1281,'11-25years'!C$2,CAPEX!$V$4:$V$1281,'11-25years'!B168)</f>
        <v>0</v>
      </c>
      <c r="D168" s="125">
        <f>SUMIFS(CAPEX!$AA$4:$AA$1281,CAPEX!$G$4:$G$1281,'11-25years'!$A168,CAPEX!$I$4:$I$1281,'11-25years'!D$2,CAPEX!$V$4:$V$1281,'11-25years'!B168)</f>
        <v>0</v>
      </c>
      <c r="E168" s="125">
        <f>SUMIFS(CAPEX!$AA$4:$AA$1281,CAPEX!$G$4:$G$1281,'11-25years'!$A168,CAPEX!$I$4:$I$1281,'11-25years'!E$2,CAPEX!$V$4:$V$1281,'11-25years'!B168)</f>
        <v>0</v>
      </c>
      <c r="F168" s="125">
        <f>SUMIFS(CAPEX!$AA$4:$AA$1281,CAPEX!$G$4:$G$1281,'11-25years'!$A168,CAPEX!$I$4:$I$1281,'11-25years'!F$2,CAPEX!$V$4:$V$1281,'11-25years'!B168)</f>
        <v>0</v>
      </c>
      <c r="G168" s="125">
        <f>SUMIFS(CAPEX!$AA$4:$AA$1281,CAPEX!$G$4:$G$1281,'11-25years'!$A168,CAPEX!$I$4:$I$1281,'11-25years'!G$2,CAPEX!$V$4:$V$1281,'11-25years'!B168)</f>
        <v>0</v>
      </c>
      <c r="H168" s="128">
        <f t="shared" si="4"/>
        <v>0</v>
      </c>
    </row>
    <row r="169" spans="1:8" x14ac:dyDescent="0.25">
      <c r="A169" s="84" t="s">
        <v>265</v>
      </c>
      <c r="B169" s="124">
        <v>20</v>
      </c>
      <c r="C169" s="125">
        <f>SUMIFS(CAPEX!$AA$4:$AA$1281,CAPEX!$G$4:$G$1281,'11-25years'!$A169,CAPEX!$I$4:$I$1281,'11-25years'!C$2,CAPEX!$V$4:$V$1281,'11-25years'!B169)</f>
        <v>0</v>
      </c>
      <c r="D169" s="125">
        <f>SUMIFS(CAPEX!$AA$4:$AA$1281,CAPEX!$G$4:$G$1281,'11-25years'!$A169,CAPEX!$I$4:$I$1281,'11-25years'!D$2,CAPEX!$V$4:$V$1281,'11-25years'!B169)</f>
        <v>0</v>
      </c>
      <c r="E169" s="125">
        <f>SUMIFS(CAPEX!$AA$4:$AA$1281,CAPEX!$G$4:$G$1281,'11-25years'!$A169,CAPEX!$I$4:$I$1281,'11-25years'!E$2,CAPEX!$V$4:$V$1281,'11-25years'!B169)</f>
        <v>0</v>
      </c>
      <c r="F169" s="125">
        <f>SUMIFS(CAPEX!$AA$4:$AA$1281,CAPEX!$G$4:$G$1281,'11-25years'!$A169,CAPEX!$I$4:$I$1281,'11-25years'!F$2,CAPEX!$V$4:$V$1281,'11-25years'!B169)</f>
        <v>0</v>
      </c>
      <c r="G169" s="125">
        <f>SUMIFS(CAPEX!$AA$4:$AA$1281,CAPEX!$G$4:$G$1281,'11-25years'!$A169,CAPEX!$I$4:$I$1281,'11-25years'!G$2,CAPEX!$V$4:$V$1281,'11-25years'!B169)</f>
        <v>0</v>
      </c>
      <c r="H169" s="128">
        <f t="shared" si="4"/>
        <v>0</v>
      </c>
    </row>
    <row r="170" spans="1:8" x14ac:dyDescent="0.25">
      <c r="A170" s="84" t="s">
        <v>211</v>
      </c>
      <c r="B170" s="124">
        <v>20</v>
      </c>
      <c r="C170" s="125">
        <f>SUMIFS(CAPEX!$AA$4:$AA$1281,CAPEX!$G$4:$G$1281,'11-25years'!$A170,CAPEX!$I$4:$I$1281,'11-25years'!C$2,CAPEX!$V$4:$V$1281,'11-25years'!B170)</f>
        <v>721350</v>
      </c>
      <c r="D170" s="125">
        <f>SUMIFS(CAPEX!$AA$4:$AA$1281,CAPEX!$G$4:$G$1281,'11-25years'!$A170,CAPEX!$I$4:$I$1281,'11-25years'!D$2,CAPEX!$V$4:$V$1281,'11-25years'!B170)</f>
        <v>110950</v>
      </c>
      <c r="E170" s="125">
        <f>SUMIFS(CAPEX!$AA$4:$AA$1281,CAPEX!$G$4:$G$1281,'11-25years'!$A170,CAPEX!$I$4:$I$1281,'11-25years'!E$2,CAPEX!$V$4:$V$1281,'11-25years'!B170)</f>
        <v>5500</v>
      </c>
      <c r="F170" s="125">
        <f>SUMIFS(CAPEX!$AA$4:$AA$1281,CAPEX!$G$4:$G$1281,'11-25years'!$A170,CAPEX!$I$4:$I$1281,'11-25years'!F$2,CAPEX!$V$4:$V$1281,'11-25years'!B170)</f>
        <v>0</v>
      </c>
      <c r="G170" s="125">
        <f>SUMIFS(CAPEX!$AA$4:$AA$1281,CAPEX!$G$4:$G$1281,'11-25years'!$A170,CAPEX!$I$4:$I$1281,'11-25years'!G$2,CAPEX!$V$4:$V$1281,'11-25years'!B170)</f>
        <v>0</v>
      </c>
      <c r="H170" s="128">
        <f t="shared" si="4"/>
        <v>837800</v>
      </c>
    </row>
    <row r="171" spans="1:8" x14ac:dyDescent="0.25">
      <c r="A171" s="84" t="s">
        <v>195</v>
      </c>
      <c r="B171" s="124">
        <v>20</v>
      </c>
      <c r="C171" s="125">
        <f>SUMIFS(CAPEX!$AA$4:$AA$1281,CAPEX!$G$4:$G$1281,'11-25years'!$A171,CAPEX!$I$4:$I$1281,'11-25years'!C$2,CAPEX!$V$4:$V$1281,'11-25years'!B171)</f>
        <v>462600</v>
      </c>
      <c r="D171" s="125">
        <f>SUMIFS(CAPEX!$AA$4:$AA$1281,CAPEX!$G$4:$G$1281,'11-25years'!$A171,CAPEX!$I$4:$I$1281,'11-25years'!D$2,CAPEX!$V$4:$V$1281,'11-25years'!B171)</f>
        <v>66260</v>
      </c>
      <c r="E171" s="125">
        <f>SUMIFS(CAPEX!$AA$4:$AA$1281,CAPEX!$G$4:$G$1281,'11-25years'!$A171,CAPEX!$I$4:$I$1281,'11-25years'!E$2,CAPEX!$V$4:$V$1281,'11-25years'!B171)</f>
        <v>70160</v>
      </c>
      <c r="F171" s="125">
        <f>SUMIFS(CAPEX!$AA$4:$AA$1281,CAPEX!$G$4:$G$1281,'11-25years'!$A171,CAPEX!$I$4:$I$1281,'11-25years'!F$2,CAPEX!$V$4:$V$1281,'11-25years'!B171)</f>
        <v>0</v>
      </c>
      <c r="G171" s="125">
        <f>SUMIFS(CAPEX!$AA$4:$AA$1281,CAPEX!$G$4:$G$1281,'11-25years'!$A171,CAPEX!$I$4:$I$1281,'11-25years'!G$2,CAPEX!$V$4:$V$1281,'11-25years'!B171)</f>
        <v>5400</v>
      </c>
      <c r="H171" s="128">
        <f t="shared" si="4"/>
        <v>604420</v>
      </c>
    </row>
    <row r="172" spans="1:8" x14ac:dyDescent="0.25">
      <c r="A172" s="84" t="s">
        <v>313</v>
      </c>
      <c r="B172" s="124">
        <v>20</v>
      </c>
      <c r="C172" s="125">
        <f>SUMIFS(CAPEX!$AA$4:$AA$1281,CAPEX!$G$4:$G$1281,'11-25years'!$A172,CAPEX!$I$4:$I$1281,'11-25years'!C$2,CAPEX!$V$4:$V$1281,'11-25years'!B172)</f>
        <v>0</v>
      </c>
      <c r="D172" s="125">
        <f>SUMIFS(CAPEX!$AA$4:$AA$1281,CAPEX!$G$4:$G$1281,'11-25years'!$A172,CAPEX!$I$4:$I$1281,'11-25years'!D$2,CAPEX!$V$4:$V$1281,'11-25years'!B172)</f>
        <v>0</v>
      </c>
      <c r="E172" s="125">
        <f>SUMIFS(CAPEX!$AA$4:$AA$1281,CAPEX!$G$4:$G$1281,'11-25years'!$A172,CAPEX!$I$4:$I$1281,'11-25years'!E$2,CAPEX!$V$4:$V$1281,'11-25years'!B172)</f>
        <v>0</v>
      </c>
      <c r="F172" s="125">
        <f>SUMIFS(CAPEX!$AA$4:$AA$1281,CAPEX!$G$4:$G$1281,'11-25years'!$A172,CAPEX!$I$4:$I$1281,'11-25years'!F$2,CAPEX!$V$4:$V$1281,'11-25years'!B172)</f>
        <v>0</v>
      </c>
      <c r="G172" s="125">
        <f>SUMIFS(CAPEX!$AA$4:$AA$1281,CAPEX!$G$4:$G$1281,'11-25years'!$A172,CAPEX!$I$4:$I$1281,'11-25years'!G$2,CAPEX!$V$4:$V$1281,'11-25years'!B172)</f>
        <v>0</v>
      </c>
      <c r="H172" s="128">
        <f t="shared" si="4"/>
        <v>0</v>
      </c>
    </row>
    <row r="173" spans="1:8" x14ac:dyDescent="0.25">
      <c r="A173" s="84" t="s">
        <v>697</v>
      </c>
      <c r="B173" s="124">
        <v>20</v>
      </c>
      <c r="C173" s="125">
        <f>SUMIFS(CAPEX!$AA$4:$AA$1281,CAPEX!$G$4:$G$1281,'11-25years'!$A173,CAPEX!$I$4:$I$1281,'11-25years'!C$2,CAPEX!$V$4:$V$1281,'11-25years'!B173)</f>
        <v>0</v>
      </c>
      <c r="D173" s="125">
        <f>SUMIFS(CAPEX!$AA$4:$AA$1281,CAPEX!$G$4:$G$1281,'11-25years'!$A173,CAPEX!$I$4:$I$1281,'11-25years'!D$2,CAPEX!$V$4:$V$1281,'11-25years'!B173)</f>
        <v>0</v>
      </c>
      <c r="E173" s="125">
        <f>SUMIFS(CAPEX!$AA$4:$AA$1281,CAPEX!$G$4:$G$1281,'11-25years'!$A173,CAPEX!$I$4:$I$1281,'11-25years'!E$2,CAPEX!$V$4:$V$1281,'11-25years'!B173)</f>
        <v>0</v>
      </c>
      <c r="F173" s="125">
        <f>SUMIFS(CAPEX!$AA$4:$AA$1281,CAPEX!$G$4:$G$1281,'11-25years'!$A173,CAPEX!$I$4:$I$1281,'11-25years'!F$2,CAPEX!$V$4:$V$1281,'11-25years'!B173)</f>
        <v>0</v>
      </c>
      <c r="G173" s="125">
        <f>SUMIFS(CAPEX!$AA$4:$AA$1281,CAPEX!$G$4:$G$1281,'11-25years'!$A173,CAPEX!$I$4:$I$1281,'11-25years'!G$2,CAPEX!$V$4:$V$1281,'11-25years'!B173)</f>
        <v>0</v>
      </c>
      <c r="H173" s="128">
        <f t="shared" si="4"/>
        <v>0</v>
      </c>
    </row>
    <row r="174" spans="1:8" x14ac:dyDescent="0.25">
      <c r="A174" s="84" t="s">
        <v>228</v>
      </c>
      <c r="B174" s="124">
        <v>20</v>
      </c>
      <c r="C174" s="125">
        <f>SUMIFS(CAPEX!$AA$4:$AA$1281,CAPEX!$G$4:$G$1281,'11-25years'!$A174,CAPEX!$I$4:$I$1281,'11-25years'!C$2,CAPEX!$V$4:$V$1281,'11-25years'!B174)</f>
        <v>0</v>
      </c>
      <c r="D174" s="125">
        <f>SUMIFS(CAPEX!$AA$4:$AA$1281,CAPEX!$G$4:$G$1281,'11-25years'!$A174,CAPEX!$I$4:$I$1281,'11-25years'!D$2,CAPEX!$V$4:$V$1281,'11-25years'!B174)</f>
        <v>0</v>
      </c>
      <c r="E174" s="125">
        <f>SUMIFS(CAPEX!$AA$4:$AA$1281,CAPEX!$G$4:$G$1281,'11-25years'!$A174,CAPEX!$I$4:$I$1281,'11-25years'!E$2,CAPEX!$V$4:$V$1281,'11-25years'!B174)</f>
        <v>0</v>
      </c>
      <c r="F174" s="125">
        <f>SUMIFS(CAPEX!$AA$4:$AA$1281,CAPEX!$G$4:$G$1281,'11-25years'!$A174,CAPEX!$I$4:$I$1281,'11-25years'!F$2,CAPEX!$V$4:$V$1281,'11-25years'!B174)</f>
        <v>0</v>
      </c>
      <c r="G174" s="125">
        <f>SUMIFS(CAPEX!$AA$4:$AA$1281,CAPEX!$G$4:$G$1281,'11-25years'!$A174,CAPEX!$I$4:$I$1281,'11-25years'!G$2,CAPEX!$V$4:$V$1281,'11-25years'!B174)</f>
        <v>0</v>
      </c>
      <c r="H174" s="128">
        <f t="shared" si="4"/>
        <v>0</v>
      </c>
    </row>
    <row r="175" spans="1:8" x14ac:dyDescent="0.25">
      <c r="A175" s="84" t="s">
        <v>226</v>
      </c>
      <c r="B175" s="124">
        <v>20</v>
      </c>
      <c r="C175" s="125">
        <f>SUMIFS(CAPEX!$AA$4:$AA$1281,CAPEX!$G$4:$G$1281,'11-25years'!$A175,CAPEX!$I$4:$I$1281,'11-25years'!C$2,CAPEX!$V$4:$V$1281,'11-25years'!B175)</f>
        <v>0</v>
      </c>
      <c r="D175" s="125">
        <f>SUMIFS(CAPEX!$AA$4:$AA$1281,CAPEX!$G$4:$G$1281,'11-25years'!$A175,CAPEX!$I$4:$I$1281,'11-25years'!D$2,CAPEX!$V$4:$V$1281,'11-25years'!B175)</f>
        <v>0</v>
      </c>
      <c r="E175" s="125">
        <f>SUMIFS(CAPEX!$AA$4:$AA$1281,CAPEX!$G$4:$G$1281,'11-25years'!$A175,CAPEX!$I$4:$I$1281,'11-25years'!E$2,CAPEX!$V$4:$V$1281,'11-25years'!B175)</f>
        <v>0</v>
      </c>
      <c r="F175" s="125">
        <f>SUMIFS(CAPEX!$AA$4:$AA$1281,CAPEX!$G$4:$G$1281,'11-25years'!$A175,CAPEX!$I$4:$I$1281,'11-25years'!F$2,CAPEX!$V$4:$V$1281,'11-25years'!B175)</f>
        <v>0</v>
      </c>
      <c r="G175" s="125">
        <f>SUMIFS(CAPEX!$AA$4:$AA$1281,CAPEX!$G$4:$G$1281,'11-25years'!$A175,CAPEX!$I$4:$I$1281,'11-25years'!G$2,CAPEX!$V$4:$V$1281,'11-25years'!B175)</f>
        <v>0</v>
      </c>
      <c r="H175" s="128">
        <f t="shared" ref="H175:H182" si="5">SUM(C175:G175)</f>
        <v>0</v>
      </c>
    </row>
    <row r="176" spans="1:8" x14ac:dyDescent="0.25">
      <c r="A176" s="84" t="s">
        <v>256</v>
      </c>
      <c r="B176" s="124">
        <v>20</v>
      </c>
      <c r="C176" s="125">
        <f>SUMIFS(CAPEX!$AA$4:$AA$1281,CAPEX!$G$4:$G$1281,'11-25years'!$A176,CAPEX!$I$4:$I$1281,'11-25years'!C$2,CAPEX!$V$4:$V$1281,'11-25years'!B176)</f>
        <v>0</v>
      </c>
      <c r="D176" s="125">
        <f>SUMIFS(CAPEX!$AA$4:$AA$1281,CAPEX!$G$4:$G$1281,'11-25years'!$A176,CAPEX!$I$4:$I$1281,'11-25years'!D$2,CAPEX!$V$4:$V$1281,'11-25years'!B176)</f>
        <v>0</v>
      </c>
      <c r="E176" s="125">
        <f>SUMIFS(CAPEX!$AA$4:$AA$1281,CAPEX!$G$4:$G$1281,'11-25years'!$A176,CAPEX!$I$4:$I$1281,'11-25years'!E$2,CAPEX!$V$4:$V$1281,'11-25years'!B176)</f>
        <v>0</v>
      </c>
      <c r="F176" s="125">
        <f>SUMIFS(CAPEX!$AA$4:$AA$1281,CAPEX!$G$4:$G$1281,'11-25years'!$A176,CAPEX!$I$4:$I$1281,'11-25years'!F$2,CAPEX!$V$4:$V$1281,'11-25years'!B176)</f>
        <v>0</v>
      </c>
      <c r="G176" s="125">
        <f>SUMIFS(CAPEX!$AA$4:$AA$1281,CAPEX!$G$4:$G$1281,'11-25years'!$A176,CAPEX!$I$4:$I$1281,'11-25years'!G$2,CAPEX!$V$4:$V$1281,'11-25years'!B176)</f>
        <v>0</v>
      </c>
      <c r="H176" s="128">
        <f t="shared" si="5"/>
        <v>0</v>
      </c>
    </row>
    <row r="177" spans="1:8" x14ac:dyDescent="0.25">
      <c r="A177" s="84" t="s">
        <v>578</v>
      </c>
      <c r="B177" s="124">
        <v>20</v>
      </c>
      <c r="C177" s="125">
        <f>SUMIFS(CAPEX!$AA$4:$AA$1281,CAPEX!$G$4:$G$1281,'11-25years'!$A177,CAPEX!$I$4:$I$1281,'11-25years'!C$2,CAPEX!$V$4:$V$1281,'11-25years'!B177)</f>
        <v>0</v>
      </c>
      <c r="D177" s="125">
        <f>SUMIFS(CAPEX!$AA$4:$AA$1281,CAPEX!$G$4:$G$1281,'11-25years'!$A177,CAPEX!$I$4:$I$1281,'11-25years'!D$2,CAPEX!$V$4:$V$1281,'11-25years'!B177)</f>
        <v>0</v>
      </c>
      <c r="E177" s="125">
        <f>SUMIFS(CAPEX!$AA$4:$AA$1281,CAPEX!$G$4:$G$1281,'11-25years'!$A177,CAPEX!$I$4:$I$1281,'11-25years'!E$2,CAPEX!$V$4:$V$1281,'11-25years'!B177)</f>
        <v>0</v>
      </c>
      <c r="F177" s="125">
        <f>SUMIFS(CAPEX!$AA$4:$AA$1281,CAPEX!$G$4:$G$1281,'11-25years'!$A177,CAPEX!$I$4:$I$1281,'11-25years'!F$2,CAPEX!$V$4:$V$1281,'11-25years'!B177)</f>
        <v>0</v>
      </c>
      <c r="G177" s="125">
        <f>SUMIFS(CAPEX!$AA$4:$AA$1281,CAPEX!$G$4:$G$1281,'11-25years'!$A177,CAPEX!$I$4:$I$1281,'11-25years'!G$2,CAPEX!$V$4:$V$1281,'11-25years'!B177)</f>
        <v>0</v>
      </c>
      <c r="H177" s="128">
        <f t="shared" si="5"/>
        <v>0</v>
      </c>
    </row>
    <row r="178" spans="1:8" x14ac:dyDescent="0.25">
      <c r="A178" s="84" t="s">
        <v>403</v>
      </c>
      <c r="B178" s="124">
        <v>20</v>
      </c>
      <c r="C178" s="125">
        <f>SUMIFS(CAPEX!$AA$4:$AA$1281,CAPEX!$G$4:$G$1281,'11-25years'!$A178,CAPEX!$I$4:$I$1281,'11-25years'!C$2,CAPEX!$V$4:$V$1281,'11-25years'!B178)</f>
        <v>0</v>
      </c>
      <c r="D178" s="125">
        <f>SUMIFS(CAPEX!$AA$4:$AA$1281,CAPEX!$G$4:$G$1281,'11-25years'!$A178,CAPEX!$I$4:$I$1281,'11-25years'!D$2,CAPEX!$V$4:$V$1281,'11-25years'!B178)</f>
        <v>0</v>
      </c>
      <c r="E178" s="125">
        <f>SUMIFS(CAPEX!$AA$4:$AA$1281,CAPEX!$G$4:$G$1281,'11-25years'!$A178,CAPEX!$I$4:$I$1281,'11-25years'!E$2,CAPEX!$V$4:$V$1281,'11-25years'!B178)</f>
        <v>0</v>
      </c>
      <c r="F178" s="125">
        <f>SUMIFS(CAPEX!$AA$4:$AA$1281,CAPEX!$G$4:$G$1281,'11-25years'!$A178,CAPEX!$I$4:$I$1281,'11-25years'!F$2,CAPEX!$V$4:$V$1281,'11-25years'!B178)</f>
        <v>0</v>
      </c>
      <c r="G178" s="125">
        <f>SUMIFS(CAPEX!$AA$4:$AA$1281,CAPEX!$G$4:$G$1281,'11-25years'!$A178,CAPEX!$I$4:$I$1281,'11-25years'!G$2,CAPEX!$V$4:$V$1281,'11-25years'!B178)</f>
        <v>0</v>
      </c>
      <c r="H178" s="128">
        <f t="shared" si="5"/>
        <v>0</v>
      </c>
    </row>
    <row r="179" spans="1:8" x14ac:dyDescent="0.25">
      <c r="A179" s="84" t="s">
        <v>364</v>
      </c>
      <c r="B179" s="124">
        <v>20</v>
      </c>
      <c r="C179" s="125">
        <f>SUMIFS(CAPEX!$AA$4:$AA$1281,CAPEX!$G$4:$G$1281,'11-25years'!$A179,CAPEX!$I$4:$I$1281,'11-25years'!C$2,CAPEX!$V$4:$V$1281,'11-25years'!B179)</f>
        <v>0</v>
      </c>
      <c r="D179" s="125">
        <f>SUMIFS(CAPEX!$AA$4:$AA$1281,CAPEX!$G$4:$G$1281,'11-25years'!$A179,CAPEX!$I$4:$I$1281,'11-25years'!D$2,CAPEX!$V$4:$V$1281,'11-25years'!B179)</f>
        <v>0</v>
      </c>
      <c r="E179" s="125">
        <f>SUMIFS(CAPEX!$AA$4:$AA$1281,CAPEX!$G$4:$G$1281,'11-25years'!$A179,CAPEX!$I$4:$I$1281,'11-25years'!E$2,CAPEX!$V$4:$V$1281,'11-25years'!B179)</f>
        <v>0</v>
      </c>
      <c r="F179" s="125">
        <f>SUMIFS(CAPEX!$AA$4:$AA$1281,CAPEX!$G$4:$G$1281,'11-25years'!$A179,CAPEX!$I$4:$I$1281,'11-25years'!F$2,CAPEX!$V$4:$V$1281,'11-25years'!B179)</f>
        <v>0</v>
      </c>
      <c r="G179" s="125">
        <f>SUMIFS(CAPEX!$AA$4:$AA$1281,CAPEX!$G$4:$G$1281,'11-25years'!$A179,CAPEX!$I$4:$I$1281,'11-25years'!G$2,CAPEX!$V$4:$V$1281,'11-25years'!B179)</f>
        <v>0</v>
      </c>
      <c r="H179" s="128">
        <f t="shared" si="5"/>
        <v>0</v>
      </c>
    </row>
    <row r="180" spans="1:8" x14ac:dyDescent="0.25">
      <c r="A180" s="84" t="s">
        <v>239</v>
      </c>
      <c r="B180" s="124">
        <v>20</v>
      </c>
      <c r="C180" s="125">
        <f>SUMIFS(CAPEX!$AA$4:$AA$1281,CAPEX!$G$4:$G$1281,'11-25years'!$A180,CAPEX!$I$4:$I$1281,'11-25years'!C$2,CAPEX!$V$4:$V$1281,'11-25years'!B180)</f>
        <v>0</v>
      </c>
      <c r="D180" s="125">
        <f>SUMIFS(CAPEX!$AA$4:$AA$1281,CAPEX!$G$4:$G$1281,'11-25years'!$A180,CAPEX!$I$4:$I$1281,'11-25years'!D$2,CAPEX!$V$4:$V$1281,'11-25years'!B180)</f>
        <v>0</v>
      </c>
      <c r="E180" s="125">
        <f>SUMIFS(CAPEX!$AA$4:$AA$1281,CAPEX!$G$4:$G$1281,'11-25years'!$A180,CAPEX!$I$4:$I$1281,'11-25years'!E$2,CAPEX!$V$4:$V$1281,'11-25years'!B180)</f>
        <v>0</v>
      </c>
      <c r="F180" s="125">
        <f>SUMIFS(CAPEX!$AA$4:$AA$1281,CAPEX!$G$4:$G$1281,'11-25years'!$A180,CAPEX!$I$4:$I$1281,'11-25years'!F$2,CAPEX!$V$4:$V$1281,'11-25years'!B180)</f>
        <v>0</v>
      </c>
      <c r="G180" s="125">
        <f>SUMIFS(CAPEX!$AA$4:$AA$1281,CAPEX!$G$4:$G$1281,'11-25years'!$A180,CAPEX!$I$4:$I$1281,'11-25years'!G$2,CAPEX!$V$4:$V$1281,'11-25years'!B180)</f>
        <v>0</v>
      </c>
      <c r="H180" s="128">
        <f t="shared" si="5"/>
        <v>0</v>
      </c>
    </row>
    <row r="181" spans="1:8" x14ac:dyDescent="0.25">
      <c r="A181" s="84" t="s">
        <v>243</v>
      </c>
      <c r="B181" s="124">
        <v>20</v>
      </c>
      <c r="C181" s="125">
        <f>SUMIFS(CAPEX!$AA$4:$AA$1281,CAPEX!$G$4:$G$1281,'11-25years'!$A181,CAPEX!$I$4:$I$1281,'11-25years'!C$2,CAPEX!$V$4:$V$1281,'11-25years'!B181)</f>
        <v>0</v>
      </c>
      <c r="D181" s="125">
        <f>SUMIFS(CAPEX!$AA$4:$AA$1281,CAPEX!$G$4:$G$1281,'11-25years'!$A181,CAPEX!$I$4:$I$1281,'11-25years'!D$2,CAPEX!$V$4:$V$1281,'11-25years'!B181)</f>
        <v>0</v>
      </c>
      <c r="E181" s="125">
        <f>SUMIFS(CAPEX!$AA$4:$AA$1281,CAPEX!$G$4:$G$1281,'11-25years'!$A181,CAPEX!$I$4:$I$1281,'11-25years'!E$2,CAPEX!$V$4:$V$1281,'11-25years'!B181)</f>
        <v>0</v>
      </c>
      <c r="F181" s="125">
        <f>SUMIFS(CAPEX!$AA$4:$AA$1281,CAPEX!$G$4:$G$1281,'11-25years'!$A181,CAPEX!$I$4:$I$1281,'11-25years'!F$2,CAPEX!$V$4:$V$1281,'11-25years'!B181)</f>
        <v>0</v>
      </c>
      <c r="G181" s="125">
        <f>SUMIFS(CAPEX!$AA$4:$AA$1281,CAPEX!$G$4:$G$1281,'11-25years'!$A181,CAPEX!$I$4:$I$1281,'11-25years'!G$2,CAPEX!$V$4:$V$1281,'11-25years'!B181)</f>
        <v>0</v>
      </c>
      <c r="H181" s="128">
        <f t="shared" si="5"/>
        <v>0</v>
      </c>
    </row>
    <row r="182" spans="1:8" x14ac:dyDescent="0.25">
      <c r="A182" s="127" t="s">
        <v>246</v>
      </c>
      <c r="B182" s="124">
        <v>20</v>
      </c>
      <c r="C182" s="125">
        <f>SUMIFS(CAPEX!$AA$4:$AA$1281,CAPEX!$G$4:$G$1281,'11-25years'!$A182,CAPEX!$I$4:$I$1281,'11-25years'!C$2,CAPEX!$V$4:$V$1281,'11-25years'!B182)</f>
        <v>0</v>
      </c>
      <c r="D182" s="125">
        <f>SUMIFS(CAPEX!$AA$4:$AA$1281,CAPEX!$G$4:$G$1281,'11-25years'!$A182,CAPEX!$I$4:$I$1281,'11-25years'!D$2,CAPEX!$V$4:$V$1281,'11-25years'!B182)</f>
        <v>0</v>
      </c>
      <c r="E182" s="125">
        <f>SUMIFS(CAPEX!$AA$4:$AA$1281,CAPEX!$G$4:$G$1281,'11-25years'!$A182,CAPEX!$I$4:$I$1281,'11-25years'!E$2,CAPEX!$V$4:$V$1281,'11-25years'!B182)</f>
        <v>0</v>
      </c>
      <c r="F182" s="125">
        <f>SUMIFS(CAPEX!$AA$4:$AA$1281,CAPEX!$G$4:$G$1281,'11-25years'!$A182,CAPEX!$I$4:$I$1281,'11-25years'!F$2,CAPEX!$V$4:$V$1281,'11-25years'!B182)</f>
        <v>0</v>
      </c>
      <c r="G182" s="125">
        <f>SUMIFS(CAPEX!$AA$4:$AA$1281,CAPEX!$G$4:$G$1281,'11-25years'!$A182,CAPEX!$I$4:$I$1281,'11-25years'!G$2,CAPEX!$V$4:$V$1281,'11-25years'!B182)</f>
        <v>0</v>
      </c>
      <c r="H182" s="128">
        <f t="shared" si="5"/>
        <v>0</v>
      </c>
    </row>
    <row r="183" spans="1:8" x14ac:dyDescent="0.25">
      <c r="A183" s="124" t="s">
        <v>281</v>
      </c>
      <c r="B183" s="124">
        <v>21</v>
      </c>
      <c r="C183" s="125">
        <f>SUMIFS(CAPEX!$AA$4:$AA$1281,CAPEX!$G$4:$G$1281,'11-25years'!$A183,CAPEX!$I$4:$I$1281,'11-25years'!C$2,CAPEX!$V$4:$V$1281,'11-25years'!B183)</f>
        <v>0</v>
      </c>
      <c r="D183" s="125">
        <f>SUMIFS(CAPEX!$AA$4:$AA$1281,CAPEX!$G$4:$G$1281,'11-25years'!$A183,CAPEX!$I$4:$I$1281,'11-25years'!D$2,CAPEX!$V$4:$V$1281,'11-25years'!B183)</f>
        <v>0</v>
      </c>
      <c r="E183" s="125">
        <f>SUMIFS(CAPEX!$AA$4:$AA$1281,CAPEX!$G$4:$G$1281,'11-25years'!$A183,CAPEX!$I$4:$I$1281,'11-25years'!E$2,CAPEX!$V$4:$V$1281,'11-25years'!B183)</f>
        <v>0</v>
      </c>
      <c r="F183" s="125">
        <f>SUMIFS(CAPEX!$AA$4:$AA$1281,CAPEX!$G$4:$G$1281,'11-25years'!$A183,CAPEX!$I$4:$I$1281,'11-25years'!F$2,CAPEX!$V$4:$V$1281,'11-25years'!B183)</f>
        <v>0</v>
      </c>
      <c r="G183" s="125">
        <f>SUMIFS(CAPEX!$AA$4:$AA$1281,CAPEX!$G$4:$G$1281,'11-25years'!$A183,CAPEX!$I$4:$I$1281,'11-25years'!G$2,CAPEX!$V$4:$V$1281,'11-25years'!B183)</f>
        <v>0</v>
      </c>
      <c r="H183" s="128">
        <f t="shared" ref="H183:H200" si="6">SUM(C183:G183)</f>
        <v>0</v>
      </c>
    </row>
    <row r="184" spans="1:8" x14ac:dyDescent="0.25">
      <c r="A184" s="84" t="s">
        <v>488</v>
      </c>
      <c r="B184" s="124">
        <v>21</v>
      </c>
      <c r="C184" s="125">
        <f>SUMIFS(CAPEX!$AA$4:$AA$1281,CAPEX!$G$4:$G$1281,'11-25years'!$A184,CAPEX!$I$4:$I$1281,'11-25years'!C$2,CAPEX!$V$4:$V$1281,'11-25years'!B184)</f>
        <v>0</v>
      </c>
      <c r="D184" s="125">
        <f>SUMIFS(CAPEX!$AA$4:$AA$1281,CAPEX!$G$4:$G$1281,'11-25years'!$A184,CAPEX!$I$4:$I$1281,'11-25years'!D$2,CAPEX!$V$4:$V$1281,'11-25years'!B184)</f>
        <v>0</v>
      </c>
      <c r="E184" s="125">
        <f>SUMIFS(CAPEX!$AA$4:$AA$1281,CAPEX!$G$4:$G$1281,'11-25years'!$A184,CAPEX!$I$4:$I$1281,'11-25years'!E$2,CAPEX!$V$4:$V$1281,'11-25years'!B184)</f>
        <v>0</v>
      </c>
      <c r="F184" s="125">
        <f>SUMIFS(CAPEX!$AA$4:$AA$1281,CAPEX!$G$4:$G$1281,'11-25years'!$A184,CAPEX!$I$4:$I$1281,'11-25years'!F$2,CAPEX!$V$4:$V$1281,'11-25years'!B184)</f>
        <v>0</v>
      </c>
      <c r="G184" s="125">
        <f>SUMIFS(CAPEX!$AA$4:$AA$1281,CAPEX!$G$4:$G$1281,'11-25years'!$A184,CAPEX!$I$4:$I$1281,'11-25years'!G$2,CAPEX!$V$4:$V$1281,'11-25years'!B184)</f>
        <v>0</v>
      </c>
      <c r="H184" s="128">
        <f t="shared" si="6"/>
        <v>0</v>
      </c>
    </row>
    <row r="185" spans="1:8" x14ac:dyDescent="0.25">
      <c r="A185" s="84" t="s">
        <v>217</v>
      </c>
      <c r="B185" s="124">
        <v>21</v>
      </c>
      <c r="C185" s="125">
        <f>SUMIFS(CAPEX!$AA$4:$AA$1281,CAPEX!$G$4:$G$1281,'11-25years'!$A185,CAPEX!$I$4:$I$1281,'11-25years'!C$2,CAPEX!$V$4:$V$1281,'11-25years'!B185)</f>
        <v>70000</v>
      </c>
      <c r="D185" s="125">
        <f>SUMIFS(CAPEX!$AA$4:$AA$1281,CAPEX!$G$4:$G$1281,'11-25years'!$A185,CAPEX!$I$4:$I$1281,'11-25years'!D$2,CAPEX!$V$4:$V$1281,'11-25years'!B185)</f>
        <v>50190</v>
      </c>
      <c r="E185" s="125">
        <f>SUMIFS(CAPEX!$AA$4:$AA$1281,CAPEX!$G$4:$G$1281,'11-25years'!$A185,CAPEX!$I$4:$I$1281,'11-25years'!E$2,CAPEX!$V$4:$V$1281,'11-25years'!B185)</f>
        <v>0</v>
      </c>
      <c r="F185" s="125">
        <f>SUMIFS(CAPEX!$AA$4:$AA$1281,CAPEX!$G$4:$G$1281,'11-25years'!$A185,CAPEX!$I$4:$I$1281,'11-25years'!F$2,CAPEX!$V$4:$V$1281,'11-25years'!B185)</f>
        <v>0</v>
      </c>
      <c r="G185" s="125">
        <f>SUMIFS(CAPEX!$AA$4:$AA$1281,CAPEX!$G$4:$G$1281,'11-25years'!$A185,CAPEX!$I$4:$I$1281,'11-25years'!G$2,CAPEX!$V$4:$V$1281,'11-25years'!B185)</f>
        <v>0</v>
      </c>
      <c r="H185" s="128">
        <f t="shared" si="6"/>
        <v>120190</v>
      </c>
    </row>
    <row r="186" spans="1:8" x14ac:dyDescent="0.25">
      <c r="A186" s="84" t="s">
        <v>469</v>
      </c>
      <c r="B186" s="124">
        <v>21</v>
      </c>
      <c r="C186" s="125">
        <f>SUMIFS(CAPEX!$AA$4:$AA$1281,CAPEX!$G$4:$G$1281,'11-25years'!$A186,CAPEX!$I$4:$I$1281,'11-25years'!C$2,CAPEX!$V$4:$V$1281,'11-25years'!B186)</f>
        <v>0</v>
      </c>
      <c r="D186" s="125">
        <f>SUMIFS(CAPEX!$AA$4:$AA$1281,CAPEX!$G$4:$G$1281,'11-25years'!$A186,CAPEX!$I$4:$I$1281,'11-25years'!D$2,CAPEX!$V$4:$V$1281,'11-25years'!B186)</f>
        <v>0</v>
      </c>
      <c r="E186" s="125">
        <f>SUMIFS(CAPEX!$AA$4:$AA$1281,CAPEX!$G$4:$G$1281,'11-25years'!$A186,CAPEX!$I$4:$I$1281,'11-25years'!E$2,CAPEX!$V$4:$V$1281,'11-25years'!B186)</f>
        <v>0</v>
      </c>
      <c r="F186" s="125">
        <f>SUMIFS(CAPEX!$AA$4:$AA$1281,CAPEX!$G$4:$G$1281,'11-25years'!$A186,CAPEX!$I$4:$I$1281,'11-25years'!F$2,CAPEX!$V$4:$V$1281,'11-25years'!B186)</f>
        <v>0</v>
      </c>
      <c r="G186" s="125">
        <f>SUMIFS(CAPEX!$AA$4:$AA$1281,CAPEX!$G$4:$G$1281,'11-25years'!$A186,CAPEX!$I$4:$I$1281,'11-25years'!G$2,CAPEX!$V$4:$V$1281,'11-25years'!B186)</f>
        <v>0</v>
      </c>
      <c r="H186" s="128">
        <f t="shared" si="6"/>
        <v>0</v>
      </c>
    </row>
    <row r="187" spans="1:8" x14ac:dyDescent="0.25">
      <c r="A187" s="84" t="s">
        <v>265</v>
      </c>
      <c r="B187" s="124">
        <v>21</v>
      </c>
      <c r="C187" s="125">
        <f>SUMIFS(CAPEX!$AA$4:$AA$1281,CAPEX!$G$4:$G$1281,'11-25years'!$A187,CAPEX!$I$4:$I$1281,'11-25years'!C$2,CAPEX!$V$4:$V$1281,'11-25years'!B187)</f>
        <v>0</v>
      </c>
      <c r="D187" s="125">
        <f>SUMIFS(CAPEX!$AA$4:$AA$1281,CAPEX!$G$4:$G$1281,'11-25years'!$A187,CAPEX!$I$4:$I$1281,'11-25years'!D$2,CAPEX!$V$4:$V$1281,'11-25years'!B187)</f>
        <v>0</v>
      </c>
      <c r="E187" s="125">
        <f>SUMIFS(CAPEX!$AA$4:$AA$1281,CAPEX!$G$4:$G$1281,'11-25years'!$A187,CAPEX!$I$4:$I$1281,'11-25years'!E$2,CAPEX!$V$4:$V$1281,'11-25years'!B187)</f>
        <v>0</v>
      </c>
      <c r="F187" s="125">
        <f>SUMIFS(CAPEX!$AA$4:$AA$1281,CAPEX!$G$4:$G$1281,'11-25years'!$A187,CAPEX!$I$4:$I$1281,'11-25years'!F$2,CAPEX!$V$4:$V$1281,'11-25years'!B187)</f>
        <v>0</v>
      </c>
      <c r="G187" s="125">
        <f>SUMIFS(CAPEX!$AA$4:$AA$1281,CAPEX!$G$4:$G$1281,'11-25years'!$A187,CAPEX!$I$4:$I$1281,'11-25years'!G$2,CAPEX!$V$4:$V$1281,'11-25years'!B187)</f>
        <v>0</v>
      </c>
      <c r="H187" s="128">
        <f t="shared" si="6"/>
        <v>0</v>
      </c>
    </row>
    <row r="188" spans="1:8" x14ac:dyDescent="0.25">
      <c r="A188" s="84" t="s">
        <v>211</v>
      </c>
      <c r="B188" s="124">
        <v>21</v>
      </c>
      <c r="C188" s="125">
        <f>SUMIFS(CAPEX!$AA$4:$AA$1281,CAPEX!$G$4:$G$1281,'11-25years'!$A188,CAPEX!$I$4:$I$1281,'11-25years'!C$2,CAPEX!$V$4:$V$1281,'11-25years'!B188)</f>
        <v>0</v>
      </c>
      <c r="D188" s="125">
        <f>SUMIFS(CAPEX!$AA$4:$AA$1281,CAPEX!$G$4:$G$1281,'11-25years'!$A188,CAPEX!$I$4:$I$1281,'11-25years'!D$2,CAPEX!$V$4:$V$1281,'11-25years'!B188)</f>
        <v>0</v>
      </c>
      <c r="E188" s="125">
        <f>SUMIFS(CAPEX!$AA$4:$AA$1281,CAPEX!$G$4:$G$1281,'11-25years'!$A188,CAPEX!$I$4:$I$1281,'11-25years'!E$2,CAPEX!$V$4:$V$1281,'11-25years'!B188)</f>
        <v>0</v>
      </c>
      <c r="F188" s="125">
        <f>SUMIFS(CAPEX!$AA$4:$AA$1281,CAPEX!$G$4:$G$1281,'11-25years'!$A188,CAPEX!$I$4:$I$1281,'11-25years'!F$2,CAPEX!$V$4:$V$1281,'11-25years'!B188)</f>
        <v>0</v>
      </c>
      <c r="G188" s="125">
        <f>SUMIFS(CAPEX!$AA$4:$AA$1281,CAPEX!$G$4:$G$1281,'11-25years'!$A188,CAPEX!$I$4:$I$1281,'11-25years'!G$2,CAPEX!$V$4:$V$1281,'11-25years'!B188)</f>
        <v>0</v>
      </c>
      <c r="H188" s="128">
        <f t="shared" si="6"/>
        <v>0</v>
      </c>
    </row>
    <row r="189" spans="1:8" x14ac:dyDescent="0.25">
      <c r="A189" s="84" t="s">
        <v>195</v>
      </c>
      <c r="B189" s="124">
        <v>21</v>
      </c>
      <c r="C189" s="125">
        <f>SUMIFS(CAPEX!$AA$4:$AA$1281,CAPEX!$G$4:$G$1281,'11-25years'!$A189,CAPEX!$I$4:$I$1281,'11-25years'!C$2,CAPEX!$V$4:$V$1281,'11-25years'!B189)</f>
        <v>16720</v>
      </c>
      <c r="D189" s="125">
        <f>SUMIFS(CAPEX!$AA$4:$AA$1281,CAPEX!$G$4:$G$1281,'11-25years'!$A189,CAPEX!$I$4:$I$1281,'11-25years'!D$2,CAPEX!$V$4:$V$1281,'11-25years'!B189)</f>
        <v>0</v>
      </c>
      <c r="E189" s="125">
        <f>SUMIFS(CAPEX!$AA$4:$AA$1281,CAPEX!$G$4:$G$1281,'11-25years'!$A189,CAPEX!$I$4:$I$1281,'11-25years'!E$2,CAPEX!$V$4:$V$1281,'11-25years'!B189)</f>
        <v>0</v>
      </c>
      <c r="F189" s="125">
        <f>SUMIFS(CAPEX!$AA$4:$AA$1281,CAPEX!$G$4:$G$1281,'11-25years'!$A189,CAPEX!$I$4:$I$1281,'11-25years'!F$2,CAPEX!$V$4:$V$1281,'11-25years'!B189)</f>
        <v>0</v>
      </c>
      <c r="G189" s="125">
        <f>SUMIFS(CAPEX!$AA$4:$AA$1281,CAPEX!$G$4:$G$1281,'11-25years'!$A189,CAPEX!$I$4:$I$1281,'11-25years'!G$2,CAPEX!$V$4:$V$1281,'11-25years'!B189)</f>
        <v>0</v>
      </c>
      <c r="H189" s="128">
        <f t="shared" si="6"/>
        <v>16720</v>
      </c>
    </row>
    <row r="190" spans="1:8" x14ac:dyDescent="0.25">
      <c r="A190" s="84" t="s">
        <v>313</v>
      </c>
      <c r="B190" s="124">
        <v>21</v>
      </c>
      <c r="C190" s="125">
        <f>SUMIFS(CAPEX!$AA$4:$AA$1281,CAPEX!$G$4:$G$1281,'11-25years'!$A190,CAPEX!$I$4:$I$1281,'11-25years'!C$2,CAPEX!$V$4:$V$1281,'11-25years'!B190)</f>
        <v>0</v>
      </c>
      <c r="D190" s="125">
        <f>SUMIFS(CAPEX!$AA$4:$AA$1281,CAPEX!$G$4:$G$1281,'11-25years'!$A190,CAPEX!$I$4:$I$1281,'11-25years'!D$2,CAPEX!$V$4:$V$1281,'11-25years'!B190)</f>
        <v>0</v>
      </c>
      <c r="E190" s="125">
        <f>SUMIFS(CAPEX!$AA$4:$AA$1281,CAPEX!$G$4:$G$1281,'11-25years'!$A190,CAPEX!$I$4:$I$1281,'11-25years'!E$2,CAPEX!$V$4:$V$1281,'11-25years'!B190)</f>
        <v>0</v>
      </c>
      <c r="F190" s="125">
        <f>SUMIFS(CAPEX!$AA$4:$AA$1281,CAPEX!$G$4:$G$1281,'11-25years'!$A190,CAPEX!$I$4:$I$1281,'11-25years'!F$2,CAPEX!$V$4:$V$1281,'11-25years'!B190)</f>
        <v>0</v>
      </c>
      <c r="G190" s="125">
        <f>SUMIFS(CAPEX!$AA$4:$AA$1281,CAPEX!$G$4:$G$1281,'11-25years'!$A190,CAPEX!$I$4:$I$1281,'11-25years'!G$2,CAPEX!$V$4:$V$1281,'11-25years'!B190)</f>
        <v>0</v>
      </c>
      <c r="H190" s="128">
        <f t="shared" si="6"/>
        <v>0</v>
      </c>
    </row>
    <row r="191" spans="1:8" x14ac:dyDescent="0.25">
      <c r="A191" s="84" t="s">
        <v>697</v>
      </c>
      <c r="B191" s="124">
        <v>21</v>
      </c>
      <c r="C191" s="125">
        <f>SUMIFS(CAPEX!$AA$4:$AA$1281,CAPEX!$G$4:$G$1281,'11-25years'!$A191,CAPEX!$I$4:$I$1281,'11-25years'!C$2,CAPEX!$V$4:$V$1281,'11-25years'!B191)</f>
        <v>0</v>
      </c>
      <c r="D191" s="125">
        <f>SUMIFS(CAPEX!$AA$4:$AA$1281,CAPEX!$G$4:$G$1281,'11-25years'!$A191,CAPEX!$I$4:$I$1281,'11-25years'!D$2,CAPEX!$V$4:$V$1281,'11-25years'!B191)</f>
        <v>0</v>
      </c>
      <c r="E191" s="125">
        <f>SUMIFS(CAPEX!$AA$4:$AA$1281,CAPEX!$G$4:$G$1281,'11-25years'!$A191,CAPEX!$I$4:$I$1281,'11-25years'!E$2,CAPEX!$V$4:$V$1281,'11-25years'!B191)</f>
        <v>0</v>
      </c>
      <c r="F191" s="125">
        <f>SUMIFS(CAPEX!$AA$4:$AA$1281,CAPEX!$G$4:$G$1281,'11-25years'!$A191,CAPEX!$I$4:$I$1281,'11-25years'!F$2,CAPEX!$V$4:$V$1281,'11-25years'!B191)</f>
        <v>0</v>
      </c>
      <c r="G191" s="125">
        <f>SUMIFS(CAPEX!$AA$4:$AA$1281,CAPEX!$G$4:$G$1281,'11-25years'!$A191,CAPEX!$I$4:$I$1281,'11-25years'!G$2,CAPEX!$V$4:$V$1281,'11-25years'!B191)</f>
        <v>0</v>
      </c>
      <c r="H191" s="128">
        <f t="shared" si="6"/>
        <v>0</v>
      </c>
    </row>
    <row r="192" spans="1:8" x14ac:dyDescent="0.25">
      <c r="A192" s="84" t="s">
        <v>228</v>
      </c>
      <c r="B192" s="124">
        <v>21</v>
      </c>
      <c r="C192" s="125">
        <f>SUMIFS(CAPEX!$AA$4:$AA$1281,CAPEX!$G$4:$G$1281,'11-25years'!$A192,CAPEX!$I$4:$I$1281,'11-25years'!C$2,CAPEX!$V$4:$V$1281,'11-25years'!B192)</f>
        <v>0</v>
      </c>
      <c r="D192" s="125">
        <f>SUMIFS(CAPEX!$AA$4:$AA$1281,CAPEX!$G$4:$G$1281,'11-25years'!$A192,CAPEX!$I$4:$I$1281,'11-25years'!D$2,CAPEX!$V$4:$V$1281,'11-25years'!B192)</f>
        <v>0</v>
      </c>
      <c r="E192" s="125">
        <f>SUMIFS(CAPEX!$AA$4:$AA$1281,CAPEX!$G$4:$G$1281,'11-25years'!$A192,CAPEX!$I$4:$I$1281,'11-25years'!E$2,CAPEX!$V$4:$V$1281,'11-25years'!B192)</f>
        <v>0</v>
      </c>
      <c r="F192" s="125">
        <f>SUMIFS(CAPEX!$AA$4:$AA$1281,CAPEX!$G$4:$G$1281,'11-25years'!$A192,CAPEX!$I$4:$I$1281,'11-25years'!F$2,CAPEX!$V$4:$V$1281,'11-25years'!B192)</f>
        <v>0</v>
      </c>
      <c r="G192" s="125">
        <f>SUMIFS(CAPEX!$AA$4:$AA$1281,CAPEX!$G$4:$G$1281,'11-25years'!$A192,CAPEX!$I$4:$I$1281,'11-25years'!G$2,CAPEX!$V$4:$V$1281,'11-25years'!B192)</f>
        <v>0</v>
      </c>
      <c r="H192" s="128">
        <f t="shared" si="6"/>
        <v>0</v>
      </c>
    </row>
    <row r="193" spans="1:8" x14ac:dyDescent="0.25">
      <c r="A193" s="84" t="s">
        <v>226</v>
      </c>
      <c r="B193" s="124">
        <v>21</v>
      </c>
      <c r="C193" s="125">
        <f>SUMIFS(CAPEX!$AA$4:$AA$1281,CAPEX!$G$4:$G$1281,'11-25years'!$A193,CAPEX!$I$4:$I$1281,'11-25years'!C$2,CAPEX!$V$4:$V$1281,'11-25years'!B193)</f>
        <v>0</v>
      </c>
      <c r="D193" s="125">
        <f>SUMIFS(CAPEX!$AA$4:$AA$1281,CAPEX!$G$4:$G$1281,'11-25years'!$A193,CAPEX!$I$4:$I$1281,'11-25years'!D$2,CAPEX!$V$4:$V$1281,'11-25years'!B193)</f>
        <v>0</v>
      </c>
      <c r="E193" s="125">
        <f>SUMIFS(CAPEX!$AA$4:$AA$1281,CAPEX!$G$4:$G$1281,'11-25years'!$A193,CAPEX!$I$4:$I$1281,'11-25years'!E$2,CAPEX!$V$4:$V$1281,'11-25years'!B193)</f>
        <v>0</v>
      </c>
      <c r="F193" s="125">
        <f>SUMIFS(CAPEX!$AA$4:$AA$1281,CAPEX!$G$4:$G$1281,'11-25years'!$A193,CAPEX!$I$4:$I$1281,'11-25years'!F$2,CAPEX!$V$4:$V$1281,'11-25years'!B193)</f>
        <v>0</v>
      </c>
      <c r="G193" s="125">
        <f>SUMIFS(CAPEX!$AA$4:$AA$1281,CAPEX!$G$4:$G$1281,'11-25years'!$A193,CAPEX!$I$4:$I$1281,'11-25years'!G$2,CAPEX!$V$4:$V$1281,'11-25years'!B193)</f>
        <v>0</v>
      </c>
      <c r="H193" s="128">
        <f t="shared" si="6"/>
        <v>0</v>
      </c>
    </row>
    <row r="194" spans="1:8" x14ac:dyDescent="0.25">
      <c r="A194" s="84" t="s">
        <v>256</v>
      </c>
      <c r="B194" s="124">
        <v>21</v>
      </c>
      <c r="C194" s="125">
        <f>SUMIFS(CAPEX!$AA$4:$AA$1281,CAPEX!$G$4:$G$1281,'11-25years'!$A194,CAPEX!$I$4:$I$1281,'11-25years'!C$2,CAPEX!$V$4:$V$1281,'11-25years'!B194)</f>
        <v>0</v>
      </c>
      <c r="D194" s="125">
        <f>SUMIFS(CAPEX!$AA$4:$AA$1281,CAPEX!$G$4:$G$1281,'11-25years'!$A194,CAPEX!$I$4:$I$1281,'11-25years'!D$2,CAPEX!$V$4:$V$1281,'11-25years'!B194)</f>
        <v>0</v>
      </c>
      <c r="E194" s="125">
        <f>SUMIFS(CAPEX!$AA$4:$AA$1281,CAPEX!$G$4:$G$1281,'11-25years'!$A194,CAPEX!$I$4:$I$1281,'11-25years'!E$2,CAPEX!$V$4:$V$1281,'11-25years'!B194)</f>
        <v>0</v>
      </c>
      <c r="F194" s="125">
        <f>SUMIFS(CAPEX!$AA$4:$AA$1281,CAPEX!$G$4:$G$1281,'11-25years'!$A194,CAPEX!$I$4:$I$1281,'11-25years'!F$2,CAPEX!$V$4:$V$1281,'11-25years'!B194)</f>
        <v>0</v>
      </c>
      <c r="G194" s="125">
        <f>SUMIFS(CAPEX!$AA$4:$AA$1281,CAPEX!$G$4:$G$1281,'11-25years'!$A194,CAPEX!$I$4:$I$1281,'11-25years'!G$2,CAPEX!$V$4:$V$1281,'11-25years'!B194)</f>
        <v>0</v>
      </c>
      <c r="H194" s="128">
        <f t="shared" si="6"/>
        <v>0</v>
      </c>
    </row>
    <row r="195" spans="1:8" x14ac:dyDescent="0.25">
      <c r="A195" s="84" t="s">
        <v>578</v>
      </c>
      <c r="B195" s="124">
        <v>21</v>
      </c>
      <c r="C195" s="125">
        <f>SUMIFS(CAPEX!$AA$4:$AA$1281,CAPEX!$G$4:$G$1281,'11-25years'!$A195,CAPEX!$I$4:$I$1281,'11-25years'!C$2,CAPEX!$V$4:$V$1281,'11-25years'!B195)</f>
        <v>0</v>
      </c>
      <c r="D195" s="125">
        <f>SUMIFS(CAPEX!$AA$4:$AA$1281,CAPEX!$G$4:$G$1281,'11-25years'!$A195,CAPEX!$I$4:$I$1281,'11-25years'!D$2,CAPEX!$V$4:$V$1281,'11-25years'!B195)</f>
        <v>0</v>
      </c>
      <c r="E195" s="125">
        <f>SUMIFS(CAPEX!$AA$4:$AA$1281,CAPEX!$G$4:$G$1281,'11-25years'!$A195,CAPEX!$I$4:$I$1281,'11-25years'!E$2,CAPEX!$V$4:$V$1281,'11-25years'!B195)</f>
        <v>0</v>
      </c>
      <c r="F195" s="125">
        <f>SUMIFS(CAPEX!$AA$4:$AA$1281,CAPEX!$G$4:$G$1281,'11-25years'!$A195,CAPEX!$I$4:$I$1281,'11-25years'!F$2,CAPEX!$V$4:$V$1281,'11-25years'!B195)</f>
        <v>0</v>
      </c>
      <c r="G195" s="125">
        <f>SUMIFS(CAPEX!$AA$4:$AA$1281,CAPEX!$G$4:$G$1281,'11-25years'!$A195,CAPEX!$I$4:$I$1281,'11-25years'!G$2,CAPEX!$V$4:$V$1281,'11-25years'!B195)</f>
        <v>0</v>
      </c>
      <c r="H195" s="128">
        <f t="shared" si="6"/>
        <v>0</v>
      </c>
    </row>
    <row r="196" spans="1:8" x14ac:dyDescent="0.25">
      <c r="A196" s="84" t="s">
        <v>403</v>
      </c>
      <c r="B196" s="124">
        <v>21</v>
      </c>
      <c r="C196" s="125">
        <f>SUMIFS(CAPEX!$AA$4:$AA$1281,CAPEX!$G$4:$G$1281,'11-25years'!$A196,CAPEX!$I$4:$I$1281,'11-25years'!C$2,CAPEX!$V$4:$V$1281,'11-25years'!B196)</f>
        <v>0</v>
      </c>
      <c r="D196" s="125">
        <f>SUMIFS(CAPEX!$AA$4:$AA$1281,CAPEX!$G$4:$G$1281,'11-25years'!$A196,CAPEX!$I$4:$I$1281,'11-25years'!D$2,CAPEX!$V$4:$V$1281,'11-25years'!B196)</f>
        <v>0</v>
      </c>
      <c r="E196" s="125">
        <f>SUMIFS(CAPEX!$AA$4:$AA$1281,CAPEX!$G$4:$G$1281,'11-25years'!$A196,CAPEX!$I$4:$I$1281,'11-25years'!E$2,CAPEX!$V$4:$V$1281,'11-25years'!B196)</f>
        <v>0</v>
      </c>
      <c r="F196" s="125">
        <f>SUMIFS(CAPEX!$AA$4:$AA$1281,CAPEX!$G$4:$G$1281,'11-25years'!$A196,CAPEX!$I$4:$I$1281,'11-25years'!F$2,CAPEX!$V$4:$V$1281,'11-25years'!B196)</f>
        <v>0</v>
      </c>
      <c r="G196" s="125">
        <f>SUMIFS(CAPEX!$AA$4:$AA$1281,CAPEX!$G$4:$G$1281,'11-25years'!$A196,CAPEX!$I$4:$I$1281,'11-25years'!G$2,CAPEX!$V$4:$V$1281,'11-25years'!B196)</f>
        <v>0</v>
      </c>
      <c r="H196" s="128">
        <f t="shared" si="6"/>
        <v>0</v>
      </c>
    </row>
    <row r="197" spans="1:8" x14ac:dyDescent="0.25">
      <c r="A197" s="84" t="s">
        <v>364</v>
      </c>
      <c r="B197" s="124">
        <v>21</v>
      </c>
      <c r="C197" s="125">
        <f>SUMIFS(CAPEX!$AA$4:$AA$1281,CAPEX!$G$4:$G$1281,'11-25years'!$A197,CAPEX!$I$4:$I$1281,'11-25years'!C$2,CAPEX!$V$4:$V$1281,'11-25years'!B197)</f>
        <v>0</v>
      </c>
      <c r="D197" s="125">
        <f>SUMIFS(CAPEX!$AA$4:$AA$1281,CAPEX!$G$4:$G$1281,'11-25years'!$A197,CAPEX!$I$4:$I$1281,'11-25years'!D$2,CAPEX!$V$4:$V$1281,'11-25years'!B197)</f>
        <v>0</v>
      </c>
      <c r="E197" s="125">
        <f>SUMIFS(CAPEX!$AA$4:$AA$1281,CAPEX!$G$4:$G$1281,'11-25years'!$A197,CAPEX!$I$4:$I$1281,'11-25years'!E$2,CAPEX!$V$4:$V$1281,'11-25years'!B197)</f>
        <v>0</v>
      </c>
      <c r="F197" s="125">
        <f>SUMIFS(CAPEX!$AA$4:$AA$1281,CAPEX!$G$4:$G$1281,'11-25years'!$A197,CAPEX!$I$4:$I$1281,'11-25years'!F$2,CAPEX!$V$4:$V$1281,'11-25years'!B197)</f>
        <v>0</v>
      </c>
      <c r="G197" s="125">
        <f>SUMIFS(CAPEX!$AA$4:$AA$1281,CAPEX!$G$4:$G$1281,'11-25years'!$A197,CAPEX!$I$4:$I$1281,'11-25years'!G$2,CAPEX!$V$4:$V$1281,'11-25years'!B197)</f>
        <v>0</v>
      </c>
      <c r="H197" s="128">
        <f t="shared" si="6"/>
        <v>0</v>
      </c>
    </row>
    <row r="198" spans="1:8" x14ac:dyDescent="0.25">
      <c r="A198" s="84" t="s">
        <v>239</v>
      </c>
      <c r="B198" s="124">
        <v>21</v>
      </c>
      <c r="C198" s="125">
        <f>SUMIFS(CAPEX!$AA$4:$AA$1281,CAPEX!$G$4:$G$1281,'11-25years'!$A198,CAPEX!$I$4:$I$1281,'11-25years'!C$2,CAPEX!$V$4:$V$1281,'11-25years'!B198)</f>
        <v>0</v>
      </c>
      <c r="D198" s="125">
        <f>SUMIFS(CAPEX!$AA$4:$AA$1281,CAPEX!$G$4:$G$1281,'11-25years'!$A198,CAPEX!$I$4:$I$1281,'11-25years'!D$2,CAPEX!$V$4:$V$1281,'11-25years'!B198)</f>
        <v>0</v>
      </c>
      <c r="E198" s="125">
        <f>SUMIFS(CAPEX!$AA$4:$AA$1281,CAPEX!$G$4:$G$1281,'11-25years'!$A198,CAPEX!$I$4:$I$1281,'11-25years'!E$2,CAPEX!$V$4:$V$1281,'11-25years'!B198)</f>
        <v>0</v>
      </c>
      <c r="F198" s="125">
        <f>SUMIFS(CAPEX!$AA$4:$AA$1281,CAPEX!$G$4:$G$1281,'11-25years'!$A198,CAPEX!$I$4:$I$1281,'11-25years'!F$2,CAPEX!$V$4:$V$1281,'11-25years'!B198)</f>
        <v>0</v>
      </c>
      <c r="G198" s="125">
        <f>SUMIFS(CAPEX!$AA$4:$AA$1281,CAPEX!$G$4:$G$1281,'11-25years'!$A198,CAPEX!$I$4:$I$1281,'11-25years'!G$2,CAPEX!$V$4:$V$1281,'11-25years'!B198)</f>
        <v>0</v>
      </c>
      <c r="H198" s="128">
        <f t="shared" si="6"/>
        <v>0</v>
      </c>
    </row>
    <row r="199" spans="1:8" x14ac:dyDescent="0.25">
      <c r="A199" s="84" t="s">
        <v>243</v>
      </c>
      <c r="B199" s="124">
        <v>21</v>
      </c>
      <c r="C199" s="125">
        <f>SUMIFS(CAPEX!$AA$4:$AA$1281,CAPEX!$G$4:$G$1281,'11-25years'!$A199,CAPEX!$I$4:$I$1281,'11-25years'!C$2,CAPEX!$V$4:$V$1281,'11-25years'!B199)</f>
        <v>0</v>
      </c>
      <c r="D199" s="125">
        <f>SUMIFS(CAPEX!$AA$4:$AA$1281,CAPEX!$G$4:$G$1281,'11-25years'!$A199,CAPEX!$I$4:$I$1281,'11-25years'!D$2,CAPEX!$V$4:$V$1281,'11-25years'!B199)</f>
        <v>0</v>
      </c>
      <c r="E199" s="125">
        <f>SUMIFS(CAPEX!$AA$4:$AA$1281,CAPEX!$G$4:$G$1281,'11-25years'!$A199,CAPEX!$I$4:$I$1281,'11-25years'!E$2,CAPEX!$V$4:$V$1281,'11-25years'!B199)</f>
        <v>0</v>
      </c>
      <c r="F199" s="125">
        <f>SUMIFS(CAPEX!$AA$4:$AA$1281,CAPEX!$G$4:$G$1281,'11-25years'!$A199,CAPEX!$I$4:$I$1281,'11-25years'!F$2,CAPEX!$V$4:$V$1281,'11-25years'!B199)</f>
        <v>0</v>
      </c>
      <c r="G199" s="125">
        <f>SUMIFS(CAPEX!$AA$4:$AA$1281,CAPEX!$G$4:$G$1281,'11-25years'!$A199,CAPEX!$I$4:$I$1281,'11-25years'!G$2,CAPEX!$V$4:$V$1281,'11-25years'!B199)</f>
        <v>0</v>
      </c>
      <c r="H199" s="128">
        <f t="shared" si="6"/>
        <v>0</v>
      </c>
    </row>
    <row r="200" spans="1:8" x14ac:dyDescent="0.25">
      <c r="A200" s="127" t="s">
        <v>246</v>
      </c>
      <c r="B200" s="124">
        <v>21</v>
      </c>
      <c r="C200" s="125">
        <f>SUMIFS(CAPEX!$AA$4:$AA$1281,CAPEX!$G$4:$G$1281,'11-25years'!$A200,CAPEX!$I$4:$I$1281,'11-25years'!C$2,CAPEX!$V$4:$V$1281,'11-25years'!B200)</f>
        <v>0</v>
      </c>
      <c r="D200" s="125">
        <f>SUMIFS(CAPEX!$AA$4:$AA$1281,CAPEX!$G$4:$G$1281,'11-25years'!$A200,CAPEX!$I$4:$I$1281,'11-25years'!D$2,CAPEX!$V$4:$V$1281,'11-25years'!B200)</f>
        <v>0</v>
      </c>
      <c r="E200" s="125">
        <f>SUMIFS(CAPEX!$AA$4:$AA$1281,CAPEX!$G$4:$G$1281,'11-25years'!$A200,CAPEX!$I$4:$I$1281,'11-25years'!E$2,CAPEX!$V$4:$V$1281,'11-25years'!B200)</f>
        <v>0</v>
      </c>
      <c r="F200" s="125">
        <f>SUMIFS(CAPEX!$AA$4:$AA$1281,CAPEX!$G$4:$G$1281,'11-25years'!$A200,CAPEX!$I$4:$I$1281,'11-25years'!F$2,CAPEX!$V$4:$V$1281,'11-25years'!B200)</f>
        <v>0</v>
      </c>
      <c r="G200" s="125">
        <f>SUMIFS(CAPEX!$AA$4:$AA$1281,CAPEX!$G$4:$G$1281,'11-25years'!$A200,CAPEX!$I$4:$I$1281,'11-25years'!G$2,CAPEX!$V$4:$V$1281,'11-25years'!B200)</f>
        <v>0</v>
      </c>
      <c r="H200" s="128">
        <f t="shared" si="6"/>
        <v>0</v>
      </c>
    </row>
    <row r="201" spans="1:8" x14ac:dyDescent="0.25">
      <c r="A201" s="124" t="s">
        <v>281</v>
      </c>
      <c r="B201" s="124">
        <v>22</v>
      </c>
      <c r="C201" s="125">
        <f>SUMIFS(CAPEX!$AA$4:$AA$1281,CAPEX!$G$4:$G$1281,'11-25years'!$A201,CAPEX!$I$4:$I$1281,'11-25years'!C$2,CAPEX!$V$4:$V$1281,'11-25years'!B201)</f>
        <v>0</v>
      </c>
      <c r="D201" s="125">
        <f>SUMIFS(CAPEX!$AA$4:$AA$1281,CAPEX!$G$4:$G$1281,'11-25years'!$A201,CAPEX!$I$4:$I$1281,'11-25years'!D$2,CAPEX!$V$4:$V$1281,'11-25years'!B201)</f>
        <v>0</v>
      </c>
      <c r="E201" s="125">
        <f>SUMIFS(CAPEX!$AA$4:$AA$1281,CAPEX!$G$4:$G$1281,'11-25years'!$A201,CAPEX!$I$4:$I$1281,'11-25years'!E$2,CAPEX!$V$4:$V$1281,'11-25years'!B201)</f>
        <v>0</v>
      </c>
      <c r="F201" s="125">
        <f>SUMIFS(CAPEX!$AA$4:$AA$1281,CAPEX!$G$4:$G$1281,'11-25years'!$A201,CAPEX!$I$4:$I$1281,'11-25years'!F$2,CAPEX!$V$4:$V$1281,'11-25years'!B201)</f>
        <v>0</v>
      </c>
      <c r="G201" s="125">
        <f>SUMIFS(CAPEX!$AA$4:$AA$1281,CAPEX!$G$4:$G$1281,'11-25years'!$A201,CAPEX!$I$4:$I$1281,'11-25years'!G$2,CAPEX!$V$4:$V$1281,'11-25years'!B201)</f>
        <v>0</v>
      </c>
      <c r="H201" s="128">
        <f t="shared" ref="H201:H264" si="7">SUM(C201:G201)</f>
        <v>0</v>
      </c>
    </row>
    <row r="202" spans="1:8" x14ac:dyDescent="0.25">
      <c r="A202" s="84" t="s">
        <v>488</v>
      </c>
      <c r="B202" s="124">
        <v>22</v>
      </c>
      <c r="C202" s="125">
        <f>SUMIFS(CAPEX!$AA$4:$AA$1281,CAPEX!$G$4:$G$1281,'11-25years'!$A202,CAPEX!$I$4:$I$1281,'11-25years'!C$2,CAPEX!$V$4:$V$1281,'11-25years'!B202)</f>
        <v>0</v>
      </c>
      <c r="D202" s="125">
        <f>SUMIFS(CAPEX!$AA$4:$AA$1281,CAPEX!$G$4:$G$1281,'11-25years'!$A202,CAPEX!$I$4:$I$1281,'11-25years'!D$2,CAPEX!$V$4:$V$1281,'11-25years'!B202)</f>
        <v>0</v>
      </c>
      <c r="E202" s="125">
        <f>SUMIFS(CAPEX!$AA$4:$AA$1281,CAPEX!$G$4:$G$1281,'11-25years'!$A202,CAPEX!$I$4:$I$1281,'11-25years'!E$2,CAPEX!$V$4:$V$1281,'11-25years'!B202)</f>
        <v>0</v>
      </c>
      <c r="F202" s="125">
        <f>SUMIFS(CAPEX!$AA$4:$AA$1281,CAPEX!$G$4:$G$1281,'11-25years'!$A202,CAPEX!$I$4:$I$1281,'11-25years'!F$2,CAPEX!$V$4:$V$1281,'11-25years'!B202)</f>
        <v>0</v>
      </c>
      <c r="G202" s="125">
        <f>SUMIFS(CAPEX!$AA$4:$AA$1281,CAPEX!$G$4:$G$1281,'11-25years'!$A202,CAPEX!$I$4:$I$1281,'11-25years'!G$2,CAPEX!$V$4:$V$1281,'11-25years'!B202)</f>
        <v>0</v>
      </c>
      <c r="H202" s="128">
        <f t="shared" si="7"/>
        <v>0</v>
      </c>
    </row>
    <row r="203" spans="1:8" x14ac:dyDescent="0.25">
      <c r="A203" s="84" t="s">
        <v>217</v>
      </c>
      <c r="B203" s="124">
        <v>22</v>
      </c>
      <c r="C203" s="125">
        <f>SUMIFS(CAPEX!$AA$4:$AA$1281,CAPEX!$G$4:$G$1281,'11-25years'!$A203,CAPEX!$I$4:$I$1281,'11-25years'!C$2,CAPEX!$V$4:$V$1281,'11-25years'!B203)</f>
        <v>0</v>
      </c>
      <c r="D203" s="125">
        <f>SUMIFS(CAPEX!$AA$4:$AA$1281,CAPEX!$G$4:$G$1281,'11-25years'!$A203,CAPEX!$I$4:$I$1281,'11-25years'!D$2,CAPEX!$V$4:$V$1281,'11-25years'!B203)</f>
        <v>0</v>
      </c>
      <c r="E203" s="125">
        <f>SUMIFS(CAPEX!$AA$4:$AA$1281,CAPEX!$G$4:$G$1281,'11-25years'!$A203,CAPEX!$I$4:$I$1281,'11-25years'!E$2,CAPEX!$V$4:$V$1281,'11-25years'!B203)</f>
        <v>0</v>
      </c>
      <c r="F203" s="125">
        <f>SUMIFS(CAPEX!$AA$4:$AA$1281,CAPEX!$G$4:$G$1281,'11-25years'!$A203,CAPEX!$I$4:$I$1281,'11-25years'!F$2,CAPEX!$V$4:$V$1281,'11-25years'!B203)</f>
        <v>0</v>
      </c>
      <c r="G203" s="125">
        <f>SUMIFS(CAPEX!$AA$4:$AA$1281,CAPEX!$G$4:$G$1281,'11-25years'!$A203,CAPEX!$I$4:$I$1281,'11-25years'!G$2,CAPEX!$V$4:$V$1281,'11-25years'!B203)</f>
        <v>0</v>
      </c>
      <c r="H203" s="128">
        <f t="shared" si="7"/>
        <v>0</v>
      </c>
    </row>
    <row r="204" spans="1:8" x14ac:dyDescent="0.25">
      <c r="A204" s="84" t="s">
        <v>469</v>
      </c>
      <c r="B204" s="124">
        <v>22</v>
      </c>
      <c r="C204" s="125">
        <f>SUMIFS(CAPEX!$AA$4:$AA$1281,CAPEX!$G$4:$G$1281,'11-25years'!$A204,CAPEX!$I$4:$I$1281,'11-25years'!C$2,CAPEX!$V$4:$V$1281,'11-25years'!B204)</f>
        <v>0</v>
      </c>
      <c r="D204" s="125">
        <f>SUMIFS(CAPEX!$AA$4:$AA$1281,CAPEX!$G$4:$G$1281,'11-25years'!$A204,CAPEX!$I$4:$I$1281,'11-25years'!D$2,CAPEX!$V$4:$V$1281,'11-25years'!B204)</f>
        <v>0</v>
      </c>
      <c r="E204" s="125">
        <f>SUMIFS(CAPEX!$AA$4:$AA$1281,CAPEX!$G$4:$G$1281,'11-25years'!$A204,CAPEX!$I$4:$I$1281,'11-25years'!E$2,CAPEX!$V$4:$V$1281,'11-25years'!B204)</f>
        <v>0</v>
      </c>
      <c r="F204" s="125">
        <f>SUMIFS(CAPEX!$AA$4:$AA$1281,CAPEX!$G$4:$G$1281,'11-25years'!$A204,CAPEX!$I$4:$I$1281,'11-25years'!F$2,CAPEX!$V$4:$V$1281,'11-25years'!B204)</f>
        <v>0</v>
      </c>
      <c r="G204" s="125">
        <f>SUMIFS(CAPEX!$AA$4:$AA$1281,CAPEX!$G$4:$G$1281,'11-25years'!$A204,CAPEX!$I$4:$I$1281,'11-25years'!G$2,CAPEX!$V$4:$V$1281,'11-25years'!B204)</f>
        <v>0</v>
      </c>
      <c r="H204" s="128">
        <f t="shared" si="7"/>
        <v>0</v>
      </c>
    </row>
    <row r="205" spans="1:8" x14ac:dyDescent="0.25">
      <c r="A205" s="84" t="s">
        <v>265</v>
      </c>
      <c r="B205" s="124">
        <v>22</v>
      </c>
      <c r="C205" s="125">
        <f>SUMIFS(CAPEX!$AA$4:$AA$1281,CAPEX!$G$4:$G$1281,'11-25years'!$A205,CAPEX!$I$4:$I$1281,'11-25years'!C$2,CAPEX!$V$4:$V$1281,'11-25years'!B205)</f>
        <v>0</v>
      </c>
      <c r="D205" s="125">
        <f>SUMIFS(CAPEX!$AA$4:$AA$1281,CAPEX!$G$4:$G$1281,'11-25years'!$A205,CAPEX!$I$4:$I$1281,'11-25years'!D$2,CAPEX!$V$4:$V$1281,'11-25years'!B205)</f>
        <v>0</v>
      </c>
      <c r="E205" s="125">
        <f>SUMIFS(CAPEX!$AA$4:$AA$1281,CAPEX!$G$4:$G$1281,'11-25years'!$A205,CAPEX!$I$4:$I$1281,'11-25years'!E$2,CAPEX!$V$4:$V$1281,'11-25years'!B205)</f>
        <v>0</v>
      </c>
      <c r="F205" s="125">
        <f>SUMIFS(CAPEX!$AA$4:$AA$1281,CAPEX!$G$4:$G$1281,'11-25years'!$A205,CAPEX!$I$4:$I$1281,'11-25years'!F$2,CAPEX!$V$4:$V$1281,'11-25years'!B205)</f>
        <v>0</v>
      </c>
      <c r="G205" s="125">
        <f>SUMIFS(CAPEX!$AA$4:$AA$1281,CAPEX!$G$4:$G$1281,'11-25years'!$A205,CAPEX!$I$4:$I$1281,'11-25years'!G$2,CAPEX!$V$4:$V$1281,'11-25years'!B205)</f>
        <v>0</v>
      </c>
      <c r="H205" s="128">
        <f t="shared" si="7"/>
        <v>0</v>
      </c>
    </row>
    <row r="206" spans="1:8" x14ac:dyDescent="0.25">
      <c r="A206" s="84" t="s">
        <v>211</v>
      </c>
      <c r="B206" s="124">
        <v>22</v>
      </c>
      <c r="C206" s="125">
        <f>SUMIFS(CAPEX!$AA$4:$AA$1281,CAPEX!$G$4:$G$1281,'11-25years'!$A206,CAPEX!$I$4:$I$1281,'11-25years'!C$2,CAPEX!$V$4:$V$1281,'11-25years'!B206)</f>
        <v>0</v>
      </c>
      <c r="D206" s="125">
        <f>SUMIFS(CAPEX!$AA$4:$AA$1281,CAPEX!$G$4:$G$1281,'11-25years'!$A206,CAPEX!$I$4:$I$1281,'11-25years'!D$2,CAPEX!$V$4:$V$1281,'11-25years'!B206)</f>
        <v>0</v>
      </c>
      <c r="E206" s="125">
        <f>SUMIFS(CAPEX!$AA$4:$AA$1281,CAPEX!$G$4:$G$1281,'11-25years'!$A206,CAPEX!$I$4:$I$1281,'11-25years'!E$2,CAPEX!$V$4:$V$1281,'11-25years'!B206)</f>
        <v>0</v>
      </c>
      <c r="F206" s="125">
        <f>SUMIFS(CAPEX!$AA$4:$AA$1281,CAPEX!$G$4:$G$1281,'11-25years'!$A206,CAPEX!$I$4:$I$1281,'11-25years'!F$2,CAPEX!$V$4:$V$1281,'11-25years'!B206)</f>
        <v>0</v>
      </c>
      <c r="G206" s="125">
        <f>SUMIFS(CAPEX!$AA$4:$AA$1281,CAPEX!$G$4:$G$1281,'11-25years'!$A206,CAPEX!$I$4:$I$1281,'11-25years'!G$2,CAPEX!$V$4:$V$1281,'11-25years'!B206)</f>
        <v>0</v>
      </c>
      <c r="H206" s="128">
        <f t="shared" si="7"/>
        <v>0</v>
      </c>
    </row>
    <row r="207" spans="1:8" x14ac:dyDescent="0.25">
      <c r="A207" s="84" t="s">
        <v>195</v>
      </c>
      <c r="B207" s="124">
        <v>22</v>
      </c>
      <c r="C207" s="125">
        <f>SUMIFS(CAPEX!$AA$4:$AA$1281,CAPEX!$G$4:$G$1281,'11-25years'!$A207,CAPEX!$I$4:$I$1281,'11-25years'!C$2,CAPEX!$V$4:$V$1281,'11-25years'!B207)</f>
        <v>18290</v>
      </c>
      <c r="D207" s="125">
        <f>SUMIFS(CAPEX!$AA$4:$AA$1281,CAPEX!$G$4:$G$1281,'11-25years'!$A207,CAPEX!$I$4:$I$1281,'11-25years'!D$2,CAPEX!$V$4:$V$1281,'11-25years'!B207)</f>
        <v>0</v>
      </c>
      <c r="E207" s="125">
        <f>SUMIFS(CAPEX!$AA$4:$AA$1281,CAPEX!$G$4:$G$1281,'11-25years'!$A207,CAPEX!$I$4:$I$1281,'11-25years'!E$2,CAPEX!$V$4:$V$1281,'11-25years'!B207)</f>
        <v>0</v>
      </c>
      <c r="F207" s="125">
        <f>SUMIFS(CAPEX!$AA$4:$AA$1281,CAPEX!$G$4:$G$1281,'11-25years'!$A207,CAPEX!$I$4:$I$1281,'11-25years'!F$2,CAPEX!$V$4:$V$1281,'11-25years'!B207)</f>
        <v>0</v>
      </c>
      <c r="G207" s="125">
        <f>SUMIFS(CAPEX!$AA$4:$AA$1281,CAPEX!$G$4:$G$1281,'11-25years'!$A207,CAPEX!$I$4:$I$1281,'11-25years'!G$2,CAPEX!$V$4:$V$1281,'11-25years'!B207)</f>
        <v>0</v>
      </c>
      <c r="H207" s="128">
        <f t="shared" si="7"/>
        <v>18290</v>
      </c>
    </row>
    <row r="208" spans="1:8" x14ac:dyDescent="0.25">
      <c r="A208" s="84" t="s">
        <v>313</v>
      </c>
      <c r="B208" s="124">
        <v>22</v>
      </c>
      <c r="C208" s="125">
        <f>SUMIFS(CAPEX!$AA$4:$AA$1281,CAPEX!$G$4:$G$1281,'11-25years'!$A208,CAPEX!$I$4:$I$1281,'11-25years'!C$2,CAPEX!$V$4:$V$1281,'11-25years'!B208)</f>
        <v>0</v>
      </c>
      <c r="D208" s="125">
        <f>SUMIFS(CAPEX!$AA$4:$AA$1281,CAPEX!$G$4:$G$1281,'11-25years'!$A208,CAPEX!$I$4:$I$1281,'11-25years'!D$2,CAPEX!$V$4:$V$1281,'11-25years'!B208)</f>
        <v>0</v>
      </c>
      <c r="E208" s="125">
        <f>SUMIFS(CAPEX!$AA$4:$AA$1281,CAPEX!$G$4:$G$1281,'11-25years'!$A208,CAPEX!$I$4:$I$1281,'11-25years'!E$2,CAPEX!$V$4:$V$1281,'11-25years'!B208)</f>
        <v>0</v>
      </c>
      <c r="F208" s="125">
        <f>SUMIFS(CAPEX!$AA$4:$AA$1281,CAPEX!$G$4:$G$1281,'11-25years'!$A208,CAPEX!$I$4:$I$1281,'11-25years'!F$2,CAPEX!$V$4:$V$1281,'11-25years'!B208)</f>
        <v>0</v>
      </c>
      <c r="G208" s="125">
        <f>SUMIFS(CAPEX!$AA$4:$AA$1281,CAPEX!$G$4:$G$1281,'11-25years'!$A208,CAPEX!$I$4:$I$1281,'11-25years'!G$2,CAPEX!$V$4:$V$1281,'11-25years'!B208)</f>
        <v>0</v>
      </c>
      <c r="H208" s="128">
        <f t="shared" si="7"/>
        <v>0</v>
      </c>
    </row>
    <row r="209" spans="1:8" x14ac:dyDescent="0.25">
      <c r="A209" s="84" t="s">
        <v>697</v>
      </c>
      <c r="B209" s="124">
        <v>22</v>
      </c>
      <c r="C209" s="125">
        <f>SUMIFS(CAPEX!$AA$4:$AA$1281,CAPEX!$G$4:$G$1281,'11-25years'!$A209,CAPEX!$I$4:$I$1281,'11-25years'!C$2,CAPEX!$V$4:$V$1281,'11-25years'!B209)</f>
        <v>0</v>
      </c>
      <c r="D209" s="125">
        <f>SUMIFS(CAPEX!$AA$4:$AA$1281,CAPEX!$G$4:$G$1281,'11-25years'!$A209,CAPEX!$I$4:$I$1281,'11-25years'!D$2,CAPEX!$V$4:$V$1281,'11-25years'!B209)</f>
        <v>0</v>
      </c>
      <c r="E209" s="125">
        <f>SUMIFS(CAPEX!$AA$4:$AA$1281,CAPEX!$G$4:$G$1281,'11-25years'!$A209,CAPEX!$I$4:$I$1281,'11-25years'!E$2,CAPEX!$V$4:$V$1281,'11-25years'!B209)</f>
        <v>0</v>
      </c>
      <c r="F209" s="125">
        <f>SUMIFS(CAPEX!$AA$4:$AA$1281,CAPEX!$G$4:$G$1281,'11-25years'!$A209,CAPEX!$I$4:$I$1281,'11-25years'!F$2,CAPEX!$V$4:$V$1281,'11-25years'!B209)</f>
        <v>0</v>
      </c>
      <c r="G209" s="125">
        <f>SUMIFS(CAPEX!$AA$4:$AA$1281,CAPEX!$G$4:$G$1281,'11-25years'!$A209,CAPEX!$I$4:$I$1281,'11-25years'!G$2,CAPEX!$V$4:$V$1281,'11-25years'!B209)</f>
        <v>0</v>
      </c>
      <c r="H209" s="128">
        <f t="shared" si="7"/>
        <v>0</v>
      </c>
    </row>
    <row r="210" spans="1:8" x14ac:dyDescent="0.25">
      <c r="A210" s="84" t="s">
        <v>228</v>
      </c>
      <c r="B210" s="124">
        <v>22</v>
      </c>
      <c r="C210" s="125">
        <f>SUMIFS(CAPEX!$AA$4:$AA$1281,CAPEX!$G$4:$G$1281,'11-25years'!$A210,CAPEX!$I$4:$I$1281,'11-25years'!C$2,CAPEX!$V$4:$V$1281,'11-25years'!B210)</f>
        <v>0</v>
      </c>
      <c r="D210" s="125">
        <f>SUMIFS(CAPEX!$AA$4:$AA$1281,CAPEX!$G$4:$G$1281,'11-25years'!$A210,CAPEX!$I$4:$I$1281,'11-25years'!D$2,CAPEX!$V$4:$V$1281,'11-25years'!B210)</f>
        <v>0</v>
      </c>
      <c r="E210" s="125">
        <f>SUMIFS(CAPEX!$AA$4:$AA$1281,CAPEX!$G$4:$G$1281,'11-25years'!$A210,CAPEX!$I$4:$I$1281,'11-25years'!E$2,CAPEX!$V$4:$V$1281,'11-25years'!B210)</f>
        <v>0</v>
      </c>
      <c r="F210" s="125">
        <f>SUMIFS(CAPEX!$AA$4:$AA$1281,CAPEX!$G$4:$G$1281,'11-25years'!$A210,CAPEX!$I$4:$I$1281,'11-25years'!F$2,CAPEX!$V$4:$V$1281,'11-25years'!B210)</f>
        <v>0</v>
      </c>
      <c r="G210" s="125">
        <f>SUMIFS(CAPEX!$AA$4:$AA$1281,CAPEX!$G$4:$G$1281,'11-25years'!$A210,CAPEX!$I$4:$I$1281,'11-25years'!G$2,CAPEX!$V$4:$V$1281,'11-25years'!B210)</f>
        <v>0</v>
      </c>
      <c r="H210" s="128">
        <f t="shared" si="7"/>
        <v>0</v>
      </c>
    </row>
    <row r="211" spans="1:8" x14ac:dyDescent="0.25">
      <c r="A211" s="84" t="s">
        <v>226</v>
      </c>
      <c r="B211" s="124">
        <v>22</v>
      </c>
      <c r="C211" s="125">
        <f>SUMIFS(CAPEX!$AA$4:$AA$1281,CAPEX!$G$4:$G$1281,'11-25years'!$A211,CAPEX!$I$4:$I$1281,'11-25years'!C$2,CAPEX!$V$4:$V$1281,'11-25years'!B211)</f>
        <v>0</v>
      </c>
      <c r="D211" s="125">
        <f>SUMIFS(CAPEX!$AA$4:$AA$1281,CAPEX!$G$4:$G$1281,'11-25years'!$A211,CAPEX!$I$4:$I$1281,'11-25years'!D$2,CAPEX!$V$4:$V$1281,'11-25years'!B211)</f>
        <v>0</v>
      </c>
      <c r="E211" s="125">
        <f>SUMIFS(CAPEX!$AA$4:$AA$1281,CAPEX!$G$4:$G$1281,'11-25years'!$A211,CAPEX!$I$4:$I$1281,'11-25years'!E$2,CAPEX!$V$4:$V$1281,'11-25years'!B211)</f>
        <v>0</v>
      </c>
      <c r="F211" s="125">
        <f>SUMIFS(CAPEX!$AA$4:$AA$1281,CAPEX!$G$4:$G$1281,'11-25years'!$A211,CAPEX!$I$4:$I$1281,'11-25years'!F$2,CAPEX!$V$4:$V$1281,'11-25years'!B211)</f>
        <v>0</v>
      </c>
      <c r="G211" s="125">
        <f>SUMIFS(CAPEX!$AA$4:$AA$1281,CAPEX!$G$4:$G$1281,'11-25years'!$A211,CAPEX!$I$4:$I$1281,'11-25years'!G$2,CAPEX!$V$4:$V$1281,'11-25years'!B211)</f>
        <v>0</v>
      </c>
      <c r="H211" s="128">
        <f t="shared" si="7"/>
        <v>0</v>
      </c>
    </row>
    <row r="212" spans="1:8" x14ac:dyDescent="0.25">
      <c r="A212" s="84" t="s">
        <v>256</v>
      </c>
      <c r="B212" s="124">
        <v>22</v>
      </c>
      <c r="C212" s="125">
        <f>SUMIFS(CAPEX!$AA$4:$AA$1281,CAPEX!$G$4:$G$1281,'11-25years'!$A212,CAPEX!$I$4:$I$1281,'11-25years'!C$2,CAPEX!$V$4:$V$1281,'11-25years'!B212)</f>
        <v>0</v>
      </c>
      <c r="D212" s="125">
        <f>SUMIFS(CAPEX!$AA$4:$AA$1281,CAPEX!$G$4:$G$1281,'11-25years'!$A212,CAPEX!$I$4:$I$1281,'11-25years'!D$2,CAPEX!$V$4:$V$1281,'11-25years'!B212)</f>
        <v>0</v>
      </c>
      <c r="E212" s="125">
        <f>SUMIFS(CAPEX!$AA$4:$AA$1281,CAPEX!$G$4:$G$1281,'11-25years'!$A212,CAPEX!$I$4:$I$1281,'11-25years'!E$2,CAPEX!$V$4:$V$1281,'11-25years'!B212)</f>
        <v>0</v>
      </c>
      <c r="F212" s="125">
        <f>SUMIFS(CAPEX!$AA$4:$AA$1281,CAPEX!$G$4:$G$1281,'11-25years'!$A212,CAPEX!$I$4:$I$1281,'11-25years'!F$2,CAPEX!$V$4:$V$1281,'11-25years'!B212)</f>
        <v>0</v>
      </c>
      <c r="G212" s="125">
        <f>SUMIFS(CAPEX!$AA$4:$AA$1281,CAPEX!$G$4:$G$1281,'11-25years'!$A212,CAPEX!$I$4:$I$1281,'11-25years'!G$2,CAPEX!$V$4:$V$1281,'11-25years'!B212)</f>
        <v>0</v>
      </c>
      <c r="H212" s="128">
        <f t="shared" si="7"/>
        <v>0</v>
      </c>
    </row>
    <row r="213" spans="1:8" x14ac:dyDescent="0.25">
      <c r="A213" s="84" t="s">
        <v>578</v>
      </c>
      <c r="B213" s="124">
        <v>22</v>
      </c>
      <c r="C213" s="125">
        <f>SUMIFS(CAPEX!$AA$4:$AA$1281,CAPEX!$G$4:$G$1281,'11-25years'!$A213,CAPEX!$I$4:$I$1281,'11-25years'!C$2,CAPEX!$V$4:$V$1281,'11-25years'!B213)</f>
        <v>0</v>
      </c>
      <c r="D213" s="125">
        <f>SUMIFS(CAPEX!$AA$4:$AA$1281,CAPEX!$G$4:$G$1281,'11-25years'!$A213,CAPEX!$I$4:$I$1281,'11-25years'!D$2,CAPEX!$V$4:$V$1281,'11-25years'!B213)</f>
        <v>0</v>
      </c>
      <c r="E213" s="125">
        <f>SUMIFS(CAPEX!$AA$4:$AA$1281,CAPEX!$G$4:$G$1281,'11-25years'!$A213,CAPEX!$I$4:$I$1281,'11-25years'!E$2,CAPEX!$V$4:$V$1281,'11-25years'!B213)</f>
        <v>0</v>
      </c>
      <c r="F213" s="125">
        <f>SUMIFS(CAPEX!$AA$4:$AA$1281,CAPEX!$G$4:$G$1281,'11-25years'!$A213,CAPEX!$I$4:$I$1281,'11-25years'!F$2,CAPEX!$V$4:$V$1281,'11-25years'!B213)</f>
        <v>0</v>
      </c>
      <c r="G213" s="125">
        <f>SUMIFS(CAPEX!$AA$4:$AA$1281,CAPEX!$G$4:$G$1281,'11-25years'!$A213,CAPEX!$I$4:$I$1281,'11-25years'!G$2,CAPEX!$V$4:$V$1281,'11-25years'!B213)</f>
        <v>0</v>
      </c>
      <c r="H213" s="128">
        <f t="shared" si="7"/>
        <v>0</v>
      </c>
    </row>
    <row r="214" spans="1:8" x14ac:dyDescent="0.25">
      <c r="A214" s="84" t="s">
        <v>403</v>
      </c>
      <c r="B214" s="124">
        <v>22</v>
      </c>
      <c r="C214" s="125">
        <f>SUMIFS(CAPEX!$AA$4:$AA$1281,CAPEX!$G$4:$G$1281,'11-25years'!$A214,CAPEX!$I$4:$I$1281,'11-25years'!C$2,CAPEX!$V$4:$V$1281,'11-25years'!B214)</f>
        <v>0</v>
      </c>
      <c r="D214" s="125">
        <f>SUMIFS(CAPEX!$AA$4:$AA$1281,CAPEX!$G$4:$G$1281,'11-25years'!$A214,CAPEX!$I$4:$I$1281,'11-25years'!D$2,CAPEX!$V$4:$V$1281,'11-25years'!B214)</f>
        <v>0</v>
      </c>
      <c r="E214" s="125">
        <f>SUMIFS(CAPEX!$AA$4:$AA$1281,CAPEX!$G$4:$G$1281,'11-25years'!$A214,CAPEX!$I$4:$I$1281,'11-25years'!E$2,CAPEX!$V$4:$V$1281,'11-25years'!B214)</f>
        <v>0</v>
      </c>
      <c r="F214" s="125">
        <f>SUMIFS(CAPEX!$AA$4:$AA$1281,CAPEX!$G$4:$G$1281,'11-25years'!$A214,CAPEX!$I$4:$I$1281,'11-25years'!F$2,CAPEX!$V$4:$V$1281,'11-25years'!B214)</f>
        <v>0</v>
      </c>
      <c r="G214" s="125">
        <f>SUMIFS(CAPEX!$AA$4:$AA$1281,CAPEX!$G$4:$G$1281,'11-25years'!$A214,CAPEX!$I$4:$I$1281,'11-25years'!G$2,CAPEX!$V$4:$V$1281,'11-25years'!B214)</f>
        <v>0</v>
      </c>
      <c r="H214" s="128">
        <f t="shared" si="7"/>
        <v>0</v>
      </c>
    </row>
    <row r="215" spans="1:8" x14ac:dyDescent="0.25">
      <c r="A215" s="84" t="s">
        <v>364</v>
      </c>
      <c r="B215" s="124">
        <v>22</v>
      </c>
      <c r="C215" s="125">
        <f>SUMIFS(CAPEX!$AA$4:$AA$1281,CAPEX!$G$4:$G$1281,'11-25years'!$A215,CAPEX!$I$4:$I$1281,'11-25years'!C$2,CAPEX!$V$4:$V$1281,'11-25years'!B215)</f>
        <v>0</v>
      </c>
      <c r="D215" s="125">
        <f>SUMIFS(CAPEX!$AA$4:$AA$1281,CAPEX!$G$4:$G$1281,'11-25years'!$A215,CAPEX!$I$4:$I$1281,'11-25years'!D$2,CAPEX!$V$4:$V$1281,'11-25years'!B215)</f>
        <v>0</v>
      </c>
      <c r="E215" s="125">
        <f>SUMIFS(CAPEX!$AA$4:$AA$1281,CAPEX!$G$4:$G$1281,'11-25years'!$A215,CAPEX!$I$4:$I$1281,'11-25years'!E$2,CAPEX!$V$4:$V$1281,'11-25years'!B215)</f>
        <v>0</v>
      </c>
      <c r="F215" s="125">
        <f>SUMIFS(CAPEX!$AA$4:$AA$1281,CAPEX!$G$4:$G$1281,'11-25years'!$A215,CAPEX!$I$4:$I$1281,'11-25years'!F$2,CAPEX!$V$4:$V$1281,'11-25years'!B215)</f>
        <v>0</v>
      </c>
      <c r="G215" s="125">
        <f>SUMIFS(CAPEX!$AA$4:$AA$1281,CAPEX!$G$4:$G$1281,'11-25years'!$A215,CAPEX!$I$4:$I$1281,'11-25years'!G$2,CAPEX!$V$4:$V$1281,'11-25years'!B215)</f>
        <v>0</v>
      </c>
      <c r="H215" s="128">
        <f t="shared" si="7"/>
        <v>0</v>
      </c>
    </row>
    <row r="216" spans="1:8" x14ac:dyDescent="0.25">
      <c r="A216" s="84" t="s">
        <v>239</v>
      </c>
      <c r="B216" s="124">
        <v>22</v>
      </c>
      <c r="C216" s="125">
        <f>SUMIFS(CAPEX!$AA$4:$AA$1281,CAPEX!$G$4:$G$1281,'11-25years'!$A216,CAPEX!$I$4:$I$1281,'11-25years'!C$2,CAPEX!$V$4:$V$1281,'11-25years'!B216)</f>
        <v>0</v>
      </c>
      <c r="D216" s="125">
        <f>SUMIFS(CAPEX!$AA$4:$AA$1281,CAPEX!$G$4:$G$1281,'11-25years'!$A216,CAPEX!$I$4:$I$1281,'11-25years'!D$2,CAPEX!$V$4:$V$1281,'11-25years'!B216)</f>
        <v>0</v>
      </c>
      <c r="E216" s="125">
        <f>SUMIFS(CAPEX!$AA$4:$AA$1281,CAPEX!$G$4:$G$1281,'11-25years'!$A216,CAPEX!$I$4:$I$1281,'11-25years'!E$2,CAPEX!$V$4:$V$1281,'11-25years'!B216)</f>
        <v>0</v>
      </c>
      <c r="F216" s="125">
        <f>SUMIFS(CAPEX!$AA$4:$AA$1281,CAPEX!$G$4:$G$1281,'11-25years'!$A216,CAPEX!$I$4:$I$1281,'11-25years'!F$2,CAPEX!$V$4:$V$1281,'11-25years'!B216)</f>
        <v>0</v>
      </c>
      <c r="G216" s="125">
        <f>SUMIFS(CAPEX!$AA$4:$AA$1281,CAPEX!$G$4:$G$1281,'11-25years'!$A216,CAPEX!$I$4:$I$1281,'11-25years'!G$2,CAPEX!$V$4:$V$1281,'11-25years'!B216)</f>
        <v>0</v>
      </c>
      <c r="H216" s="128">
        <f t="shared" si="7"/>
        <v>0</v>
      </c>
    </row>
    <row r="217" spans="1:8" x14ac:dyDescent="0.25">
      <c r="A217" s="84" t="s">
        <v>243</v>
      </c>
      <c r="B217" s="124">
        <v>22</v>
      </c>
      <c r="C217" s="125">
        <f>SUMIFS(CAPEX!$AA$4:$AA$1281,CAPEX!$G$4:$G$1281,'11-25years'!$A217,CAPEX!$I$4:$I$1281,'11-25years'!C$2,CAPEX!$V$4:$V$1281,'11-25years'!B217)</f>
        <v>0</v>
      </c>
      <c r="D217" s="125">
        <f>SUMIFS(CAPEX!$AA$4:$AA$1281,CAPEX!$G$4:$G$1281,'11-25years'!$A217,CAPEX!$I$4:$I$1281,'11-25years'!D$2,CAPEX!$V$4:$V$1281,'11-25years'!B217)</f>
        <v>0</v>
      </c>
      <c r="E217" s="125">
        <f>SUMIFS(CAPEX!$AA$4:$AA$1281,CAPEX!$G$4:$G$1281,'11-25years'!$A217,CAPEX!$I$4:$I$1281,'11-25years'!E$2,CAPEX!$V$4:$V$1281,'11-25years'!B217)</f>
        <v>0</v>
      </c>
      <c r="F217" s="125">
        <f>SUMIFS(CAPEX!$AA$4:$AA$1281,CAPEX!$G$4:$G$1281,'11-25years'!$A217,CAPEX!$I$4:$I$1281,'11-25years'!F$2,CAPEX!$V$4:$V$1281,'11-25years'!B217)</f>
        <v>0</v>
      </c>
      <c r="G217" s="125">
        <f>SUMIFS(CAPEX!$AA$4:$AA$1281,CAPEX!$G$4:$G$1281,'11-25years'!$A217,CAPEX!$I$4:$I$1281,'11-25years'!G$2,CAPEX!$V$4:$V$1281,'11-25years'!B217)</f>
        <v>0</v>
      </c>
      <c r="H217" s="128">
        <f t="shared" si="7"/>
        <v>0</v>
      </c>
    </row>
    <row r="218" spans="1:8" x14ac:dyDescent="0.25">
      <c r="A218" s="127" t="s">
        <v>246</v>
      </c>
      <c r="B218" s="124">
        <v>22</v>
      </c>
      <c r="C218" s="125">
        <f>SUMIFS(CAPEX!$AA$4:$AA$1281,CAPEX!$G$4:$G$1281,'11-25years'!$A218,CAPEX!$I$4:$I$1281,'11-25years'!C$2,CAPEX!$V$4:$V$1281,'11-25years'!B218)</f>
        <v>0</v>
      </c>
      <c r="D218" s="125">
        <f>SUMIFS(CAPEX!$AA$4:$AA$1281,CAPEX!$G$4:$G$1281,'11-25years'!$A218,CAPEX!$I$4:$I$1281,'11-25years'!D$2,CAPEX!$V$4:$V$1281,'11-25years'!B218)</f>
        <v>0</v>
      </c>
      <c r="E218" s="125">
        <f>SUMIFS(CAPEX!$AA$4:$AA$1281,CAPEX!$G$4:$G$1281,'11-25years'!$A218,CAPEX!$I$4:$I$1281,'11-25years'!E$2,CAPEX!$V$4:$V$1281,'11-25years'!B218)</f>
        <v>0</v>
      </c>
      <c r="F218" s="125">
        <f>SUMIFS(CAPEX!$AA$4:$AA$1281,CAPEX!$G$4:$G$1281,'11-25years'!$A218,CAPEX!$I$4:$I$1281,'11-25years'!F$2,CAPEX!$V$4:$V$1281,'11-25years'!B218)</f>
        <v>0</v>
      </c>
      <c r="G218" s="125">
        <f>SUMIFS(CAPEX!$AA$4:$AA$1281,CAPEX!$G$4:$G$1281,'11-25years'!$A218,CAPEX!$I$4:$I$1281,'11-25years'!G$2,CAPEX!$V$4:$V$1281,'11-25years'!B218)</f>
        <v>0</v>
      </c>
      <c r="H218" s="128">
        <f t="shared" si="7"/>
        <v>0</v>
      </c>
    </row>
    <row r="219" spans="1:8" x14ac:dyDescent="0.25">
      <c r="A219" s="124" t="s">
        <v>281</v>
      </c>
      <c r="B219" s="124">
        <v>23</v>
      </c>
      <c r="C219" s="125">
        <f>SUMIFS(CAPEX!$AA$4:$AA$1281,CAPEX!$G$4:$G$1281,'11-25years'!$A219,CAPEX!$I$4:$I$1281,'11-25years'!C$2,CAPEX!$V$4:$V$1281,'11-25years'!B219)</f>
        <v>0</v>
      </c>
      <c r="D219" s="125">
        <f>SUMIFS(CAPEX!$AA$4:$AA$1281,CAPEX!$G$4:$G$1281,'11-25years'!$A219,CAPEX!$I$4:$I$1281,'11-25years'!D$2,CAPEX!$V$4:$V$1281,'11-25years'!B219)</f>
        <v>0</v>
      </c>
      <c r="E219" s="125">
        <f>SUMIFS(CAPEX!$AA$4:$AA$1281,CAPEX!$G$4:$G$1281,'11-25years'!$A219,CAPEX!$I$4:$I$1281,'11-25years'!E$2,CAPEX!$V$4:$V$1281,'11-25years'!B219)</f>
        <v>0</v>
      </c>
      <c r="F219" s="125">
        <f>SUMIFS(CAPEX!$AA$4:$AA$1281,CAPEX!$G$4:$G$1281,'11-25years'!$A219,CAPEX!$I$4:$I$1281,'11-25years'!F$2,CAPEX!$V$4:$V$1281,'11-25years'!B219)</f>
        <v>0</v>
      </c>
      <c r="G219" s="125">
        <f>SUMIFS(CAPEX!$AA$4:$AA$1281,CAPEX!$G$4:$G$1281,'11-25years'!$A219,CAPEX!$I$4:$I$1281,'11-25years'!G$2,CAPEX!$V$4:$V$1281,'11-25years'!B219)</f>
        <v>0</v>
      </c>
      <c r="H219" s="128">
        <f t="shared" si="7"/>
        <v>0</v>
      </c>
    </row>
    <row r="220" spans="1:8" x14ac:dyDescent="0.25">
      <c r="A220" s="84" t="s">
        <v>488</v>
      </c>
      <c r="B220" s="124">
        <v>23</v>
      </c>
      <c r="C220" s="125">
        <f>SUMIFS(CAPEX!$AA$4:$AA$1281,CAPEX!$G$4:$G$1281,'11-25years'!$A220,CAPEX!$I$4:$I$1281,'11-25years'!C$2,CAPEX!$V$4:$V$1281,'11-25years'!B220)</f>
        <v>0</v>
      </c>
      <c r="D220" s="125">
        <f>SUMIFS(CAPEX!$AA$4:$AA$1281,CAPEX!$G$4:$G$1281,'11-25years'!$A220,CAPEX!$I$4:$I$1281,'11-25years'!D$2,CAPEX!$V$4:$V$1281,'11-25years'!B220)</f>
        <v>0</v>
      </c>
      <c r="E220" s="125">
        <f>SUMIFS(CAPEX!$AA$4:$AA$1281,CAPEX!$G$4:$G$1281,'11-25years'!$A220,CAPEX!$I$4:$I$1281,'11-25years'!E$2,CAPEX!$V$4:$V$1281,'11-25years'!B220)</f>
        <v>0</v>
      </c>
      <c r="F220" s="125">
        <f>SUMIFS(CAPEX!$AA$4:$AA$1281,CAPEX!$G$4:$G$1281,'11-25years'!$A220,CAPEX!$I$4:$I$1281,'11-25years'!F$2,CAPEX!$V$4:$V$1281,'11-25years'!B220)</f>
        <v>0</v>
      </c>
      <c r="G220" s="125">
        <f>SUMIFS(CAPEX!$AA$4:$AA$1281,CAPEX!$G$4:$G$1281,'11-25years'!$A220,CAPEX!$I$4:$I$1281,'11-25years'!G$2,CAPEX!$V$4:$V$1281,'11-25years'!B220)</f>
        <v>0</v>
      </c>
      <c r="H220" s="128">
        <f t="shared" si="7"/>
        <v>0</v>
      </c>
    </row>
    <row r="221" spans="1:8" x14ac:dyDescent="0.25">
      <c r="A221" s="84" t="s">
        <v>217</v>
      </c>
      <c r="B221" s="124">
        <v>23</v>
      </c>
      <c r="C221" s="125">
        <f>SUMIFS(CAPEX!$AA$4:$AA$1281,CAPEX!$G$4:$G$1281,'11-25years'!$A221,CAPEX!$I$4:$I$1281,'11-25years'!C$2,CAPEX!$V$4:$V$1281,'11-25years'!B221)</f>
        <v>0</v>
      </c>
      <c r="D221" s="125">
        <f>SUMIFS(CAPEX!$AA$4:$AA$1281,CAPEX!$G$4:$G$1281,'11-25years'!$A221,CAPEX!$I$4:$I$1281,'11-25years'!D$2,CAPEX!$V$4:$V$1281,'11-25years'!B221)</f>
        <v>0</v>
      </c>
      <c r="E221" s="125">
        <f>SUMIFS(CAPEX!$AA$4:$AA$1281,CAPEX!$G$4:$G$1281,'11-25years'!$A221,CAPEX!$I$4:$I$1281,'11-25years'!E$2,CAPEX!$V$4:$V$1281,'11-25years'!B221)</f>
        <v>0</v>
      </c>
      <c r="F221" s="125">
        <f>SUMIFS(CAPEX!$AA$4:$AA$1281,CAPEX!$G$4:$G$1281,'11-25years'!$A221,CAPEX!$I$4:$I$1281,'11-25years'!F$2,CAPEX!$V$4:$V$1281,'11-25years'!B221)</f>
        <v>0</v>
      </c>
      <c r="G221" s="125">
        <f>SUMIFS(CAPEX!$AA$4:$AA$1281,CAPEX!$G$4:$G$1281,'11-25years'!$A221,CAPEX!$I$4:$I$1281,'11-25years'!G$2,CAPEX!$V$4:$V$1281,'11-25years'!B221)</f>
        <v>0</v>
      </c>
      <c r="H221" s="128">
        <f t="shared" si="7"/>
        <v>0</v>
      </c>
    </row>
    <row r="222" spans="1:8" x14ac:dyDescent="0.25">
      <c r="A222" s="84" t="s">
        <v>469</v>
      </c>
      <c r="B222" s="124">
        <v>23</v>
      </c>
      <c r="C222" s="125">
        <f>SUMIFS(CAPEX!$AA$4:$AA$1281,CAPEX!$G$4:$G$1281,'11-25years'!$A222,CAPEX!$I$4:$I$1281,'11-25years'!C$2,CAPEX!$V$4:$V$1281,'11-25years'!B222)</f>
        <v>0</v>
      </c>
      <c r="D222" s="125">
        <f>SUMIFS(CAPEX!$AA$4:$AA$1281,CAPEX!$G$4:$G$1281,'11-25years'!$A222,CAPEX!$I$4:$I$1281,'11-25years'!D$2,CAPEX!$V$4:$V$1281,'11-25years'!B222)</f>
        <v>0</v>
      </c>
      <c r="E222" s="125">
        <f>SUMIFS(CAPEX!$AA$4:$AA$1281,CAPEX!$G$4:$G$1281,'11-25years'!$A222,CAPEX!$I$4:$I$1281,'11-25years'!E$2,CAPEX!$V$4:$V$1281,'11-25years'!B222)</f>
        <v>0</v>
      </c>
      <c r="F222" s="125">
        <f>SUMIFS(CAPEX!$AA$4:$AA$1281,CAPEX!$G$4:$G$1281,'11-25years'!$A222,CAPEX!$I$4:$I$1281,'11-25years'!F$2,CAPEX!$V$4:$V$1281,'11-25years'!B222)</f>
        <v>0</v>
      </c>
      <c r="G222" s="125">
        <f>SUMIFS(CAPEX!$AA$4:$AA$1281,CAPEX!$G$4:$G$1281,'11-25years'!$A222,CAPEX!$I$4:$I$1281,'11-25years'!G$2,CAPEX!$V$4:$V$1281,'11-25years'!B222)</f>
        <v>0</v>
      </c>
      <c r="H222" s="128">
        <f t="shared" si="7"/>
        <v>0</v>
      </c>
    </row>
    <row r="223" spans="1:8" x14ac:dyDescent="0.25">
      <c r="A223" s="84" t="s">
        <v>265</v>
      </c>
      <c r="B223" s="124">
        <v>23</v>
      </c>
      <c r="C223" s="125">
        <f>SUMIFS(CAPEX!$AA$4:$AA$1281,CAPEX!$G$4:$G$1281,'11-25years'!$A223,CAPEX!$I$4:$I$1281,'11-25years'!C$2,CAPEX!$V$4:$V$1281,'11-25years'!B223)</f>
        <v>0</v>
      </c>
      <c r="D223" s="125">
        <f>SUMIFS(CAPEX!$AA$4:$AA$1281,CAPEX!$G$4:$G$1281,'11-25years'!$A223,CAPEX!$I$4:$I$1281,'11-25years'!D$2,CAPEX!$V$4:$V$1281,'11-25years'!B223)</f>
        <v>0</v>
      </c>
      <c r="E223" s="125">
        <f>SUMIFS(CAPEX!$AA$4:$AA$1281,CAPEX!$G$4:$G$1281,'11-25years'!$A223,CAPEX!$I$4:$I$1281,'11-25years'!E$2,CAPEX!$V$4:$V$1281,'11-25years'!B223)</f>
        <v>0</v>
      </c>
      <c r="F223" s="125">
        <f>SUMIFS(CAPEX!$AA$4:$AA$1281,CAPEX!$G$4:$G$1281,'11-25years'!$A223,CAPEX!$I$4:$I$1281,'11-25years'!F$2,CAPEX!$V$4:$V$1281,'11-25years'!B223)</f>
        <v>0</v>
      </c>
      <c r="G223" s="125">
        <f>SUMIFS(CAPEX!$AA$4:$AA$1281,CAPEX!$G$4:$G$1281,'11-25years'!$A223,CAPEX!$I$4:$I$1281,'11-25years'!G$2,CAPEX!$V$4:$V$1281,'11-25years'!B223)</f>
        <v>0</v>
      </c>
      <c r="H223" s="128">
        <f t="shared" si="7"/>
        <v>0</v>
      </c>
    </row>
    <row r="224" spans="1:8" x14ac:dyDescent="0.25">
      <c r="A224" s="84" t="s">
        <v>211</v>
      </c>
      <c r="B224" s="124">
        <v>23</v>
      </c>
      <c r="C224" s="125">
        <f>SUMIFS(CAPEX!$AA$4:$AA$1281,CAPEX!$G$4:$G$1281,'11-25years'!$A224,CAPEX!$I$4:$I$1281,'11-25years'!C$2,CAPEX!$V$4:$V$1281,'11-25years'!B224)</f>
        <v>0</v>
      </c>
      <c r="D224" s="125">
        <f>SUMIFS(CAPEX!$AA$4:$AA$1281,CAPEX!$G$4:$G$1281,'11-25years'!$A224,CAPEX!$I$4:$I$1281,'11-25years'!D$2,CAPEX!$V$4:$V$1281,'11-25years'!B224)</f>
        <v>0</v>
      </c>
      <c r="E224" s="125">
        <f>SUMIFS(CAPEX!$AA$4:$AA$1281,CAPEX!$G$4:$G$1281,'11-25years'!$A224,CAPEX!$I$4:$I$1281,'11-25years'!E$2,CAPEX!$V$4:$V$1281,'11-25years'!B224)</f>
        <v>0</v>
      </c>
      <c r="F224" s="125">
        <f>SUMIFS(CAPEX!$AA$4:$AA$1281,CAPEX!$G$4:$G$1281,'11-25years'!$A224,CAPEX!$I$4:$I$1281,'11-25years'!F$2,CAPEX!$V$4:$V$1281,'11-25years'!B224)</f>
        <v>0</v>
      </c>
      <c r="G224" s="125">
        <f>SUMIFS(CAPEX!$AA$4:$AA$1281,CAPEX!$G$4:$G$1281,'11-25years'!$A224,CAPEX!$I$4:$I$1281,'11-25years'!G$2,CAPEX!$V$4:$V$1281,'11-25years'!B224)</f>
        <v>0</v>
      </c>
      <c r="H224" s="128">
        <f t="shared" si="7"/>
        <v>0</v>
      </c>
    </row>
    <row r="225" spans="1:8" x14ac:dyDescent="0.25">
      <c r="A225" s="84" t="s">
        <v>195</v>
      </c>
      <c r="B225" s="124">
        <v>23</v>
      </c>
      <c r="C225" s="125">
        <f>SUMIFS(CAPEX!$AA$4:$AA$1281,CAPEX!$G$4:$G$1281,'11-25years'!$A225,CAPEX!$I$4:$I$1281,'11-25years'!C$2,CAPEX!$V$4:$V$1281,'11-25years'!B225)</f>
        <v>0</v>
      </c>
      <c r="D225" s="125">
        <f>SUMIFS(CAPEX!$AA$4:$AA$1281,CAPEX!$G$4:$G$1281,'11-25years'!$A225,CAPEX!$I$4:$I$1281,'11-25years'!D$2,CAPEX!$V$4:$V$1281,'11-25years'!B225)</f>
        <v>0</v>
      </c>
      <c r="E225" s="125">
        <f>SUMIFS(CAPEX!$AA$4:$AA$1281,CAPEX!$G$4:$G$1281,'11-25years'!$A225,CAPEX!$I$4:$I$1281,'11-25years'!E$2,CAPEX!$V$4:$V$1281,'11-25years'!B225)</f>
        <v>0</v>
      </c>
      <c r="F225" s="125">
        <f>SUMIFS(CAPEX!$AA$4:$AA$1281,CAPEX!$G$4:$G$1281,'11-25years'!$A225,CAPEX!$I$4:$I$1281,'11-25years'!F$2,CAPEX!$V$4:$V$1281,'11-25years'!B225)</f>
        <v>0</v>
      </c>
      <c r="G225" s="125">
        <f>SUMIFS(CAPEX!$AA$4:$AA$1281,CAPEX!$G$4:$G$1281,'11-25years'!$A225,CAPEX!$I$4:$I$1281,'11-25years'!G$2,CAPEX!$V$4:$V$1281,'11-25years'!B225)</f>
        <v>0</v>
      </c>
      <c r="H225" s="128">
        <f t="shared" si="7"/>
        <v>0</v>
      </c>
    </row>
    <row r="226" spans="1:8" x14ac:dyDescent="0.25">
      <c r="A226" s="84" t="s">
        <v>313</v>
      </c>
      <c r="B226" s="124">
        <v>23</v>
      </c>
      <c r="C226" s="125">
        <f>SUMIFS(CAPEX!$AA$4:$AA$1281,CAPEX!$G$4:$G$1281,'11-25years'!$A226,CAPEX!$I$4:$I$1281,'11-25years'!C$2,CAPEX!$V$4:$V$1281,'11-25years'!B226)</f>
        <v>0</v>
      </c>
      <c r="D226" s="125">
        <f>SUMIFS(CAPEX!$AA$4:$AA$1281,CAPEX!$G$4:$G$1281,'11-25years'!$A226,CAPEX!$I$4:$I$1281,'11-25years'!D$2,CAPEX!$V$4:$V$1281,'11-25years'!B226)</f>
        <v>0</v>
      </c>
      <c r="E226" s="125">
        <f>SUMIFS(CAPEX!$AA$4:$AA$1281,CAPEX!$G$4:$G$1281,'11-25years'!$A226,CAPEX!$I$4:$I$1281,'11-25years'!E$2,CAPEX!$V$4:$V$1281,'11-25years'!B226)</f>
        <v>0</v>
      </c>
      <c r="F226" s="125">
        <f>SUMIFS(CAPEX!$AA$4:$AA$1281,CAPEX!$G$4:$G$1281,'11-25years'!$A226,CAPEX!$I$4:$I$1281,'11-25years'!F$2,CAPEX!$V$4:$V$1281,'11-25years'!B226)</f>
        <v>0</v>
      </c>
      <c r="G226" s="125">
        <f>SUMIFS(CAPEX!$AA$4:$AA$1281,CAPEX!$G$4:$G$1281,'11-25years'!$A226,CAPEX!$I$4:$I$1281,'11-25years'!G$2,CAPEX!$V$4:$V$1281,'11-25years'!B226)</f>
        <v>0</v>
      </c>
      <c r="H226" s="128">
        <f t="shared" si="7"/>
        <v>0</v>
      </c>
    </row>
    <row r="227" spans="1:8" x14ac:dyDescent="0.25">
      <c r="A227" s="84" t="s">
        <v>697</v>
      </c>
      <c r="B227" s="124">
        <v>23</v>
      </c>
      <c r="C227" s="125">
        <f>SUMIFS(CAPEX!$AA$4:$AA$1281,CAPEX!$G$4:$G$1281,'11-25years'!$A227,CAPEX!$I$4:$I$1281,'11-25years'!C$2,CAPEX!$V$4:$V$1281,'11-25years'!B227)</f>
        <v>0</v>
      </c>
      <c r="D227" s="125">
        <f>SUMIFS(CAPEX!$AA$4:$AA$1281,CAPEX!$G$4:$G$1281,'11-25years'!$A227,CAPEX!$I$4:$I$1281,'11-25years'!D$2,CAPEX!$V$4:$V$1281,'11-25years'!B227)</f>
        <v>0</v>
      </c>
      <c r="E227" s="125">
        <f>SUMIFS(CAPEX!$AA$4:$AA$1281,CAPEX!$G$4:$G$1281,'11-25years'!$A227,CAPEX!$I$4:$I$1281,'11-25years'!E$2,CAPEX!$V$4:$V$1281,'11-25years'!B227)</f>
        <v>0</v>
      </c>
      <c r="F227" s="125">
        <f>SUMIFS(CAPEX!$AA$4:$AA$1281,CAPEX!$G$4:$G$1281,'11-25years'!$A227,CAPEX!$I$4:$I$1281,'11-25years'!F$2,CAPEX!$V$4:$V$1281,'11-25years'!B227)</f>
        <v>0</v>
      </c>
      <c r="G227" s="125">
        <f>SUMIFS(CAPEX!$AA$4:$AA$1281,CAPEX!$G$4:$G$1281,'11-25years'!$A227,CAPEX!$I$4:$I$1281,'11-25years'!G$2,CAPEX!$V$4:$V$1281,'11-25years'!B227)</f>
        <v>0</v>
      </c>
      <c r="H227" s="128">
        <f t="shared" si="7"/>
        <v>0</v>
      </c>
    </row>
    <row r="228" spans="1:8" x14ac:dyDescent="0.25">
      <c r="A228" s="84" t="s">
        <v>228</v>
      </c>
      <c r="B228" s="124">
        <v>23</v>
      </c>
      <c r="C228" s="125">
        <f>SUMIFS(CAPEX!$AA$4:$AA$1281,CAPEX!$G$4:$G$1281,'11-25years'!$A228,CAPEX!$I$4:$I$1281,'11-25years'!C$2,CAPEX!$V$4:$V$1281,'11-25years'!B228)</f>
        <v>0</v>
      </c>
      <c r="D228" s="125">
        <f>SUMIFS(CAPEX!$AA$4:$AA$1281,CAPEX!$G$4:$G$1281,'11-25years'!$A228,CAPEX!$I$4:$I$1281,'11-25years'!D$2,CAPEX!$V$4:$V$1281,'11-25years'!B228)</f>
        <v>0</v>
      </c>
      <c r="E228" s="125">
        <f>SUMIFS(CAPEX!$AA$4:$AA$1281,CAPEX!$G$4:$G$1281,'11-25years'!$A228,CAPEX!$I$4:$I$1281,'11-25years'!E$2,CAPEX!$V$4:$V$1281,'11-25years'!B228)</f>
        <v>0</v>
      </c>
      <c r="F228" s="125">
        <f>SUMIFS(CAPEX!$AA$4:$AA$1281,CAPEX!$G$4:$G$1281,'11-25years'!$A228,CAPEX!$I$4:$I$1281,'11-25years'!F$2,CAPEX!$V$4:$V$1281,'11-25years'!B228)</f>
        <v>0</v>
      </c>
      <c r="G228" s="125">
        <f>SUMIFS(CAPEX!$AA$4:$AA$1281,CAPEX!$G$4:$G$1281,'11-25years'!$A228,CAPEX!$I$4:$I$1281,'11-25years'!G$2,CAPEX!$V$4:$V$1281,'11-25years'!B228)</f>
        <v>0</v>
      </c>
      <c r="H228" s="128">
        <f t="shared" si="7"/>
        <v>0</v>
      </c>
    </row>
    <row r="229" spans="1:8" x14ac:dyDescent="0.25">
      <c r="A229" s="84" t="s">
        <v>226</v>
      </c>
      <c r="B229" s="124">
        <v>23</v>
      </c>
      <c r="C229" s="125">
        <f>SUMIFS(CAPEX!$AA$4:$AA$1281,CAPEX!$G$4:$G$1281,'11-25years'!$A229,CAPEX!$I$4:$I$1281,'11-25years'!C$2,CAPEX!$V$4:$V$1281,'11-25years'!B229)</f>
        <v>0</v>
      </c>
      <c r="D229" s="125">
        <f>SUMIFS(CAPEX!$AA$4:$AA$1281,CAPEX!$G$4:$G$1281,'11-25years'!$A229,CAPEX!$I$4:$I$1281,'11-25years'!D$2,CAPEX!$V$4:$V$1281,'11-25years'!B229)</f>
        <v>0</v>
      </c>
      <c r="E229" s="125">
        <f>SUMIFS(CAPEX!$AA$4:$AA$1281,CAPEX!$G$4:$G$1281,'11-25years'!$A229,CAPEX!$I$4:$I$1281,'11-25years'!E$2,CAPEX!$V$4:$V$1281,'11-25years'!B229)</f>
        <v>0</v>
      </c>
      <c r="F229" s="125">
        <f>SUMIFS(CAPEX!$AA$4:$AA$1281,CAPEX!$G$4:$G$1281,'11-25years'!$A229,CAPEX!$I$4:$I$1281,'11-25years'!F$2,CAPEX!$V$4:$V$1281,'11-25years'!B229)</f>
        <v>0</v>
      </c>
      <c r="G229" s="125">
        <f>SUMIFS(CAPEX!$AA$4:$AA$1281,CAPEX!$G$4:$G$1281,'11-25years'!$A229,CAPEX!$I$4:$I$1281,'11-25years'!G$2,CAPEX!$V$4:$V$1281,'11-25years'!B229)</f>
        <v>0</v>
      </c>
      <c r="H229" s="128">
        <f t="shared" si="7"/>
        <v>0</v>
      </c>
    </row>
    <row r="230" spans="1:8" x14ac:dyDescent="0.25">
      <c r="A230" s="84" t="s">
        <v>256</v>
      </c>
      <c r="B230" s="124">
        <v>23</v>
      </c>
      <c r="C230" s="125">
        <f>SUMIFS(CAPEX!$AA$4:$AA$1281,CAPEX!$G$4:$G$1281,'11-25years'!$A230,CAPEX!$I$4:$I$1281,'11-25years'!C$2,CAPEX!$V$4:$V$1281,'11-25years'!B230)</f>
        <v>0</v>
      </c>
      <c r="D230" s="125">
        <f>SUMIFS(CAPEX!$AA$4:$AA$1281,CAPEX!$G$4:$G$1281,'11-25years'!$A230,CAPEX!$I$4:$I$1281,'11-25years'!D$2,CAPEX!$V$4:$V$1281,'11-25years'!B230)</f>
        <v>0</v>
      </c>
      <c r="E230" s="125">
        <f>SUMIFS(CAPEX!$AA$4:$AA$1281,CAPEX!$G$4:$G$1281,'11-25years'!$A230,CAPEX!$I$4:$I$1281,'11-25years'!E$2,CAPEX!$V$4:$V$1281,'11-25years'!B230)</f>
        <v>0</v>
      </c>
      <c r="F230" s="125">
        <f>SUMIFS(CAPEX!$AA$4:$AA$1281,CAPEX!$G$4:$G$1281,'11-25years'!$A230,CAPEX!$I$4:$I$1281,'11-25years'!F$2,CAPEX!$V$4:$V$1281,'11-25years'!B230)</f>
        <v>0</v>
      </c>
      <c r="G230" s="125">
        <f>SUMIFS(CAPEX!$AA$4:$AA$1281,CAPEX!$G$4:$G$1281,'11-25years'!$A230,CAPEX!$I$4:$I$1281,'11-25years'!G$2,CAPEX!$V$4:$V$1281,'11-25years'!B230)</f>
        <v>0</v>
      </c>
      <c r="H230" s="128">
        <f t="shared" si="7"/>
        <v>0</v>
      </c>
    </row>
    <row r="231" spans="1:8" x14ac:dyDescent="0.25">
      <c r="A231" s="84" t="s">
        <v>578</v>
      </c>
      <c r="B231" s="124">
        <v>23</v>
      </c>
      <c r="C231" s="125">
        <f>SUMIFS(CAPEX!$AA$4:$AA$1281,CAPEX!$G$4:$G$1281,'11-25years'!$A231,CAPEX!$I$4:$I$1281,'11-25years'!C$2,CAPEX!$V$4:$V$1281,'11-25years'!B231)</f>
        <v>0</v>
      </c>
      <c r="D231" s="125">
        <f>SUMIFS(CAPEX!$AA$4:$AA$1281,CAPEX!$G$4:$G$1281,'11-25years'!$A231,CAPEX!$I$4:$I$1281,'11-25years'!D$2,CAPEX!$V$4:$V$1281,'11-25years'!B231)</f>
        <v>0</v>
      </c>
      <c r="E231" s="125">
        <f>SUMIFS(CAPEX!$AA$4:$AA$1281,CAPEX!$G$4:$G$1281,'11-25years'!$A231,CAPEX!$I$4:$I$1281,'11-25years'!E$2,CAPEX!$V$4:$V$1281,'11-25years'!B231)</f>
        <v>0</v>
      </c>
      <c r="F231" s="125">
        <f>SUMIFS(CAPEX!$AA$4:$AA$1281,CAPEX!$G$4:$G$1281,'11-25years'!$A231,CAPEX!$I$4:$I$1281,'11-25years'!F$2,CAPEX!$V$4:$V$1281,'11-25years'!B231)</f>
        <v>0</v>
      </c>
      <c r="G231" s="125">
        <f>SUMIFS(CAPEX!$AA$4:$AA$1281,CAPEX!$G$4:$G$1281,'11-25years'!$A231,CAPEX!$I$4:$I$1281,'11-25years'!G$2,CAPEX!$V$4:$V$1281,'11-25years'!B231)</f>
        <v>0</v>
      </c>
      <c r="H231" s="128">
        <f t="shared" si="7"/>
        <v>0</v>
      </c>
    </row>
    <row r="232" spans="1:8" x14ac:dyDescent="0.25">
      <c r="A232" s="84" t="s">
        <v>403</v>
      </c>
      <c r="B232" s="124">
        <v>23</v>
      </c>
      <c r="C232" s="125">
        <f>SUMIFS(CAPEX!$AA$4:$AA$1281,CAPEX!$G$4:$G$1281,'11-25years'!$A232,CAPEX!$I$4:$I$1281,'11-25years'!C$2,CAPEX!$V$4:$V$1281,'11-25years'!B232)</f>
        <v>0</v>
      </c>
      <c r="D232" s="125">
        <f>SUMIFS(CAPEX!$AA$4:$AA$1281,CAPEX!$G$4:$G$1281,'11-25years'!$A232,CAPEX!$I$4:$I$1281,'11-25years'!D$2,CAPEX!$V$4:$V$1281,'11-25years'!B232)</f>
        <v>0</v>
      </c>
      <c r="E232" s="125">
        <f>SUMIFS(CAPEX!$AA$4:$AA$1281,CAPEX!$G$4:$G$1281,'11-25years'!$A232,CAPEX!$I$4:$I$1281,'11-25years'!E$2,CAPEX!$V$4:$V$1281,'11-25years'!B232)</f>
        <v>0</v>
      </c>
      <c r="F232" s="125">
        <f>SUMIFS(CAPEX!$AA$4:$AA$1281,CAPEX!$G$4:$G$1281,'11-25years'!$A232,CAPEX!$I$4:$I$1281,'11-25years'!F$2,CAPEX!$V$4:$V$1281,'11-25years'!B232)</f>
        <v>0</v>
      </c>
      <c r="G232" s="125">
        <f>SUMIFS(CAPEX!$AA$4:$AA$1281,CAPEX!$G$4:$G$1281,'11-25years'!$A232,CAPEX!$I$4:$I$1281,'11-25years'!G$2,CAPEX!$V$4:$V$1281,'11-25years'!B232)</f>
        <v>0</v>
      </c>
      <c r="H232" s="128">
        <f t="shared" si="7"/>
        <v>0</v>
      </c>
    </row>
    <row r="233" spans="1:8" x14ac:dyDescent="0.25">
      <c r="A233" s="84" t="s">
        <v>364</v>
      </c>
      <c r="B233" s="124">
        <v>23</v>
      </c>
      <c r="C233" s="125">
        <f>SUMIFS(CAPEX!$AA$4:$AA$1281,CAPEX!$G$4:$G$1281,'11-25years'!$A233,CAPEX!$I$4:$I$1281,'11-25years'!C$2,CAPEX!$V$4:$V$1281,'11-25years'!B233)</f>
        <v>0</v>
      </c>
      <c r="D233" s="125">
        <f>SUMIFS(CAPEX!$AA$4:$AA$1281,CAPEX!$G$4:$G$1281,'11-25years'!$A233,CAPEX!$I$4:$I$1281,'11-25years'!D$2,CAPEX!$V$4:$V$1281,'11-25years'!B233)</f>
        <v>0</v>
      </c>
      <c r="E233" s="125">
        <f>SUMIFS(CAPEX!$AA$4:$AA$1281,CAPEX!$G$4:$G$1281,'11-25years'!$A233,CAPEX!$I$4:$I$1281,'11-25years'!E$2,CAPEX!$V$4:$V$1281,'11-25years'!B233)</f>
        <v>0</v>
      </c>
      <c r="F233" s="125">
        <f>SUMIFS(CAPEX!$AA$4:$AA$1281,CAPEX!$G$4:$G$1281,'11-25years'!$A233,CAPEX!$I$4:$I$1281,'11-25years'!F$2,CAPEX!$V$4:$V$1281,'11-25years'!B233)</f>
        <v>0</v>
      </c>
      <c r="G233" s="125">
        <f>SUMIFS(CAPEX!$AA$4:$AA$1281,CAPEX!$G$4:$G$1281,'11-25years'!$A233,CAPEX!$I$4:$I$1281,'11-25years'!G$2,CAPEX!$V$4:$V$1281,'11-25years'!B233)</f>
        <v>0</v>
      </c>
      <c r="H233" s="128">
        <f t="shared" si="7"/>
        <v>0</v>
      </c>
    </row>
    <row r="234" spans="1:8" x14ac:dyDescent="0.25">
      <c r="A234" s="84" t="s">
        <v>239</v>
      </c>
      <c r="B234" s="124">
        <v>23</v>
      </c>
      <c r="C234" s="125">
        <f>SUMIFS(CAPEX!$AA$4:$AA$1281,CAPEX!$G$4:$G$1281,'11-25years'!$A234,CAPEX!$I$4:$I$1281,'11-25years'!C$2,CAPEX!$V$4:$V$1281,'11-25years'!B234)</f>
        <v>0</v>
      </c>
      <c r="D234" s="125">
        <f>SUMIFS(CAPEX!$AA$4:$AA$1281,CAPEX!$G$4:$G$1281,'11-25years'!$A234,CAPEX!$I$4:$I$1281,'11-25years'!D$2,CAPEX!$V$4:$V$1281,'11-25years'!B234)</f>
        <v>0</v>
      </c>
      <c r="E234" s="125">
        <f>SUMIFS(CAPEX!$AA$4:$AA$1281,CAPEX!$G$4:$G$1281,'11-25years'!$A234,CAPEX!$I$4:$I$1281,'11-25years'!E$2,CAPEX!$V$4:$V$1281,'11-25years'!B234)</f>
        <v>0</v>
      </c>
      <c r="F234" s="125">
        <f>SUMIFS(CAPEX!$AA$4:$AA$1281,CAPEX!$G$4:$G$1281,'11-25years'!$A234,CAPEX!$I$4:$I$1281,'11-25years'!F$2,CAPEX!$V$4:$V$1281,'11-25years'!B234)</f>
        <v>0</v>
      </c>
      <c r="G234" s="125">
        <f>SUMIFS(CAPEX!$AA$4:$AA$1281,CAPEX!$G$4:$G$1281,'11-25years'!$A234,CAPEX!$I$4:$I$1281,'11-25years'!G$2,CAPEX!$V$4:$V$1281,'11-25years'!B234)</f>
        <v>0</v>
      </c>
      <c r="H234" s="128">
        <f t="shared" si="7"/>
        <v>0</v>
      </c>
    </row>
    <row r="235" spans="1:8" x14ac:dyDescent="0.25">
      <c r="A235" s="84" t="s">
        <v>243</v>
      </c>
      <c r="B235" s="124">
        <v>23</v>
      </c>
      <c r="C235" s="125">
        <f>SUMIFS(CAPEX!$AA$4:$AA$1281,CAPEX!$G$4:$G$1281,'11-25years'!$A235,CAPEX!$I$4:$I$1281,'11-25years'!C$2,CAPEX!$V$4:$V$1281,'11-25years'!B235)</f>
        <v>0</v>
      </c>
      <c r="D235" s="125">
        <f>SUMIFS(CAPEX!$AA$4:$AA$1281,CAPEX!$G$4:$G$1281,'11-25years'!$A235,CAPEX!$I$4:$I$1281,'11-25years'!D$2,CAPEX!$V$4:$V$1281,'11-25years'!B235)</f>
        <v>0</v>
      </c>
      <c r="E235" s="125">
        <f>SUMIFS(CAPEX!$AA$4:$AA$1281,CAPEX!$G$4:$G$1281,'11-25years'!$A235,CAPEX!$I$4:$I$1281,'11-25years'!E$2,CAPEX!$V$4:$V$1281,'11-25years'!B235)</f>
        <v>0</v>
      </c>
      <c r="F235" s="125">
        <f>SUMIFS(CAPEX!$AA$4:$AA$1281,CAPEX!$G$4:$G$1281,'11-25years'!$A235,CAPEX!$I$4:$I$1281,'11-25years'!F$2,CAPEX!$V$4:$V$1281,'11-25years'!B235)</f>
        <v>0</v>
      </c>
      <c r="G235" s="125">
        <f>SUMIFS(CAPEX!$AA$4:$AA$1281,CAPEX!$G$4:$G$1281,'11-25years'!$A235,CAPEX!$I$4:$I$1281,'11-25years'!G$2,CAPEX!$V$4:$V$1281,'11-25years'!B235)</f>
        <v>0</v>
      </c>
      <c r="H235" s="128">
        <f t="shared" si="7"/>
        <v>0</v>
      </c>
    </row>
    <row r="236" spans="1:8" x14ac:dyDescent="0.25">
      <c r="A236" s="127" t="s">
        <v>246</v>
      </c>
      <c r="B236" s="124">
        <v>23</v>
      </c>
      <c r="C236" s="125">
        <f>SUMIFS(CAPEX!$AA$4:$AA$1281,CAPEX!$G$4:$G$1281,'11-25years'!$A236,CAPEX!$I$4:$I$1281,'11-25years'!C$2,CAPEX!$V$4:$V$1281,'11-25years'!B236)</f>
        <v>0</v>
      </c>
      <c r="D236" s="125">
        <f>SUMIFS(CAPEX!$AA$4:$AA$1281,CAPEX!$G$4:$G$1281,'11-25years'!$A236,CAPEX!$I$4:$I$1281,'11-25years'!D$2,CAPEX!$V$4:$V$1281,'11-25years'!B236)</f>
        <v>0</v>
      </c>
      <c r="E236" s="125">
        <f>SUMIFS(CAPEX!$AA$4:$AA$1281,CAPEX!$G$4:$G$1281,'11-25years'!$A236,CAPEX!$I$4:$I$1281,'11-25years'!E$2,CAPEX!$V$4:$V$1281,'11-25years'!B236)</f>
        <v>0</v>
      </c>
      <c r="F236" s="125">
        <f>SUMIFS(CAPEX!$AA$4:$AA$1281,CAPEX!$G$4:$G$1281,'11-25years'!$A236,CAPEX!$I$4:$I$1281,'11-25years'!F$2,CAPEX!$V$4:$V$1281,'11-25years'!B236)</f>
        <v>0</v>
      </c>
      <c r="G236" s="125">
        <f>SUMIFS(CAPEX!$AA$4:$AA$1281,CAPEX!$G$4:$G$1281,'11-25years'!$A236,CAPEX!$I$4:$I$1281,'11-25years'!G$2,CAPEX!$V$4:$V$1281,'11-25years'!B236)</f>
        <v>0</v>
      </c>
      <c r="H236" s="128">
        <f t="shared" si="7"/>
        <v>0</v>
      </c>
    </row>
    <row r="237" spans="1:8" x14ac:dyDescent="0.25">
      <c r="A237" s="124" t="s">
        <v>281</v>
      </c>
      <c r="B237" s="124">
        <v>24</v>
      </c>
      <c r="C237" s="125">
        <f>SUMIFS(CAPEX!$AA$4:$AA$1281,CAPEX!$G$4:$G$1281,'11-25years'!$A237,CAPEX!$I$4:$I$1281,'11-25years'!C$2,CAPEX!$V$4:$V$1281,'11-25years'!B237)</f>
        <v>0</v>
      </c>
      <c r="D237" s="125">
        <f>SUMIFS(CAPEX!$AA$4:$AA$1281,CAPEX!$G$4:$G$1281,'11-25years'!$A237,CAPEX!$I$4:$I$1281,'11-25years'!D$2,CAPEX!$V$4:$V$1281,'11-25years'!B237)</f>
        <v>0</v>
      </c>
      <c r="E237" s="125">
        <f>SUMIFS(CAPEX!$AA$4:$AA$1281,CAPEX!$G$4:$G$1281,'11-25years'!$A237,CAPEX!$I$4:$I$1281,'11-25years'!E$2,CAPEX!$V$4:$V$1281,'11-25years'!B237)</f>
        <v>0</v>
      </c>
      <c r="F237" s="125">
        <f>SUMIFS(CAPEX!$AA$4:$AA$1281,CAPEX!$G$4:$G$1281,'11-25years'!$A237,CAPEX!$I$4:$I$1281,'11-25years'!F$2,CAPEX!$V$4:$V$1281,'11-25years'!B237)</f>
        <v>0</v>
      </c>
      <c r="G237" s="125">
        <f>SUMIFS(CAPEX!$AA$4:$AA$1281,CAPEX!$G$4:$G$1281,'11-25years'!$A237,CAPEX!$I$4:$I$1281,'11-25years'!G$2,CAPEX!$V$4:$V$1281,'11-25years'!B237)</f>
        <v>0</v>
      </c>
      <c r="H237" s="128">
        <f t="shared" si="7"/>
        <v>0</v>
      </c>
    </row>
    <row r="238" spans="1:8" x14ac:dyDescent="0.25">
      <c r="A238" s="84" t="s">
        <v>488</v>
      </c>
      <c r="B238" s="124">
        <v>24</v>
      </c>
      <c r="C238" s="125">
        <f>SUMIFS(CAPEX!$AA$4:$AA$1281,CAPEX!$G$4:$G$1281,'11-25years'!$A238,CAPEX!$I$4:$I$1281,'11-25years'!C$2,CAPEX!$V$4:$V$1281,'11-25years'!B238)</f>
        <v>0</v>
      </c>
      <c r="D238" s="125">
        <f>SUMIFS(CAPEX!$AA$4:$AA$1281,CAPEX!$G$4:$G$1281,'11-25years'!$A238,CAPEX!$I$4:$I$1281,'11-25years'!D$2,CAPEX!$V$4:$V$1281,'11-25years'!B238)</f>
        <v>0</v>
      </c>
      <c r="E238" s="125">
        <f>SUMIFS(CAPEX!$AA$4:$AA$1281,CAPEX!$G$4:$G$1281,'11-25years'!$A238,CAPEX!$I$4:$I$1281,'11-25years'!E$2,CAPEX!$V$4:$V$1281,'11-25years'!B238)</f>
        <v>0</v>
      </c>
      <c r="F238" s="125">
        <f>SUMIFS(CAPEX!$AA$4:$AA$1281,CAPEX!$G$4:$G$1281,'11-25years'!$A238,CAPEX!$I$4:$I$1281,'11-25years'!F$2,CAPEX!$V$4:$V$1281,'11-25years'!B238)</f>
        <v>0</v>
      </c>
      <c r="G238" s="125">
        <f>SUMIFS(CAPEX!$AA$4:$AA$1281,CAPEX!$G$4:$G$1281,'11-25years'!$A238,CAPEX!$I$4:$I$1281,'11-25years'!G$2,CAPEX!$V$4:$V$1281,'11-25years'!B238)</f>
        <v>0</v>
      </c>
      <c r="H238" s="128">
        <f t="shared" si="7"/>
        <v>0</v>
      </c>
    </row>
    <row r="239" spans="1:8" x14ac:dyDescent="0.25">
      <c r="A239" s="84" t="s">
        <v>217</v>
      </c>
      <c r="B239" s="124">
        <v>24</v>
      </c>
      <c r="C239" s="125">
        <f>SUMIFS(CAPEX!$AA$4:$AA$1281,CAPEX!$G$4:$G$1281,'11-25years'!$A239,CAPEX!$I$4:$I$1281,'11-25years'!C$2,CAPEX!$V$4:$V$1281,'11-25years'!B239)</f>
        <v>0</v>
      </c>
      <c r="D239" s="125">
        <f>SUMIFS(CAPEX!$AA$4:$AA$1281,CAPEX!$G$4:$G$1281,'11-25years'!$A239,CAPEX!$I$4:$I$1281,'11-25years'!D$2,CAPEX!$V$4:$V$1281,'11-25years'!B239)</f>
        <v>0</v>
      </c>
      <c r="E239" s="125">
        <f>SUMIFS(CAPEX!$AA$4:$AA$1281,CAPEX!$G$4:$G$1281,'11-25years'!$A239,CAPEX!$I$4:$I$1281,'11-25years'!E$2,CAPEX!$V$4:$V$1281,'11-25years'!B239)</f>
        <v>0</v>
      </c>
      <c r="F239" s="125">
        <f>SUMIFS(CAPEX!$AA$4:$AA$1281,CAPEX!$G$4:$G$1281,'11-25years'!$A239,CAPEX!$I$4:$I$1281,'11-25years'!F$2,CAPEX!$V$4:$V$1281,'11-25years'!B239)</f>
        <v>0</v>
      </c>
      <c r="G239" s="125">
        <f>SUMIFS(CAPEX!$AA$4:$AA$1281,CAPEX!$G$4:$G$1281,'11-25years'!$A239,CAPEX!$I$4:$I$1281,'11-25years'!G$2,CAPEX!$V$4:$V$1281,'11-25years'!B239)</f>
        <v>0</v>
      </c>
      <c r="H239" s="128">
        <f t="shared" si="7"/>
        <v>0</v>
      </c>
    </row>
    <row r="240" spans="1:8" x14ac:dyDescent="0.25">
      <c r="A240" s="84" t="s">
        <v>469</v>
      </c>
      <c r="B240" s="124">
        <v>24</v>
      </c>
      <c r="C240" s="125">
        <f>SUMIFS(CAPEX!$AA$4:$AA$1281,CAPEX!$G$4:$G$1281,'11-25years'!$A240,CAPEX!$I$4:$I$1281,'11-25years'!C$2,CAPEX!$V$4:$V$1281,'11-25years'!B240)</f>
        <v>0</v>
      </c>
      <c r="D240" s="125">
        <f>SUMIFS(CAPEX!$AA$4:$AA$1281,CAPEX!$G$4:$G$1281,'11-25years'!$A240,CAPEX!$I$4:$I$1281,'11-25years'!D$2,CAPEX!$V$4:$V$1281,'11-25years'!B240)</f>
        <v>0</v>
      </c>
      <c r="E240" s="125">
        <f>SUMIFS(CAPEX!$AA$4:$AA$1281,CAPEX!$G$4:$G$1281,'11-25years'!$A240,CAPEX!$I$4:$I$1281,'11-25years'!E$2,CAPEX!$V$4:$V$1281,'11-25years'!B240)</f>
        <v>0</v>
      </c>
      <c r="F240" s="125">
        <f>SUMIFS(CAPEX!$AA$4:$AA$1281,CAPEX!$G$4:$G$1281,'11-25years'!$A240,CAPEX!$I$4:$I$1281,'11-25years'!F$2,CAPEX!$V$4:$V$1281,'11-25years'!B240)</f>
        <v>0</v>
      </c>
      <c r="G240" s="125">
        <f>SUMIFS(CAPEX!$AA$4:$AA$1281,CAPEX!$G$4:$G$1281,'11-25years'!$A240,CAPEX!$I$4:$I$1281,'11-25years'!G$2,CAPEX!$V$4:$V$1281,'11-25years'!B240)</f>
        <v>0</v>
      </c>
      <c r="H240" s="128">
        <f t="shared" si="7"/>
        <v>0</v>
      </c>
    </row>
    <row r="241" spans="1:8" x14ac:dyDescent="0.25">
      <c r="A241" s="84" t="s">
        <v>265</v>
      </c>
      <c r="B241" s="124">
        <v>24</v>
      </c>
      <c r="C241" s="125">
        <f>SUMIFS(CAPEX!$AA$4:$AA$1281,CAPEX!$G$4:$G$1281,'11-25years'!$A241,CAPEX!$I$4:$I$1281,'11-25years'!C$2,CAPEX!$V$4:$V$1281,'11-25years'!B241)</f>
        <v>0</v>
      </c>
      <c r="D241" s="125">
        <f>SUMIFS(CAPEX!$AA$4:$AA$1281,CAPEX!$G$4:$G$1281,'11-25years'!$A241,CAPEX!$I$4:$I$1281,'11-25years'!D$2,CAPEX!$V$4:$V$1281,'11-25years'!B241)</f>
        <v>0</v>
      </c>
      <c r="E241" s="125">
        <f>SUMIFS(CAPEX!$AA$4:$AA$1281,CAPEX!$G$4:$G$1281,'11-25years'!$A241,CAPEX!$I$4:$I$1281,'11-25years'!E$2,CAPEX!$V$4:$V$1281,'11-25years'!B241)</f>
        <v>0</v>
      </c>
      <c r="F241" s="125">
        <f>SUMIFS(CAPEX!$AA$4:$AA$1281,CAPEX!$G$4:$G$1281,'11-25years'!$A241,CAPEX!$I$4:$I$1281,'11-25years'!F$2,CAPEX!$V$4:$V$1281,'11-25years'!B241)</f>
        <v>0</v>
      </c>
      <c r="G241" s="125">
        <f>SUMIFS(CAPEX!$AA$4:$AA$1281,CAPEX!$G$4:$G$1281,'11-25years'!$A241,CAPEX!$I$4:$I$1281,'11-25years'!G$2,CAPEX!$V$4:$V$1281,'11-25years'!B241)</f>
        <v>0</v>
      </c>
      <c r="H241" s="128">
        <f t="shared" si="7"/>
        <v>0</v>
      </c>
    </row>
    <row r="242" spans="1:8" x14ac:dyDescent="0.25">
      <c r="A242" s="84" t="s">
        <v>211</v>
      </c>
      <c r="B242" s="124">
        <v>24</v>
      </c>
      <c r="C242" s="125">
        <f>SUMIFS(CAPEX!$AA$4:$AA$1281,CAPEX!$G$4:$G$1281,'11-25years'!$A242,CAPEX!$I$4:$I$1281,'11-25years'!C$2,CAPEX!$V$4:$V$1281,'11-25years'!B242)</f>
        <v>0</v>
      </c>
      <c r="D242" s="125">
        <f>SUMIFS(CAPEX!$AA$4:$AA$1281,CAPEX!$G$4:$G$1281,'11-25years'!$A242,CAPEX!$I$4:$I$1281,'11-25years'!D$2,CAPEX!$V$4:$V$1281,'11-25years'!B242)</f>
        <v>0</v>
      </c>
      <c r="E242" s="125">
        <f>SUMIFS(CAPEX!$AA$4:$AA$1281,CAPEX!$G$4:$G$1281,'11-25years'!$A242,CAPEX!$I$4:$I$1281,'11-25years'!E$2,CAPEX!$V$4:$V$1281,'11-25years'!B242)</f>
        <v>0</v>
      </c>
      <c r="F242" s="125">
        <f>SUMIFS(CAPEX!$AA$4:$AA$1281,CAPEX!$G$4:$G$1281,'11-25years'!$A242,CAPEX!$I$4:$I$1281,'11-25years'!F$2,CAPEX!$V$4:$V$1281,'11-25years'!B242)</f>
        <v>0</v>
      </c>
      <c r="G242" s="125">
        <f>SUMIFS(CAPEX!$AA$4:$AA$1281,CAPEX!$G$4:$G$1281,'11-25years'!$A242,CAPEX!$I$4:$I$1281,'11-25years'!G$2,CAPEX!$V$4:$V$1281,'11-25years'!B242)</f>
        <v>0</v>
      </c>
      <c r="H242" s="128">
        <f t="shared" si="7"/>
        <v>0</v>
      </c>
    </row>
    <row r="243" spans="1:8" x14ac:dyDescent="0.25">
      <c r="A243" s="84" t="s">
        <v>195</v>
      </c>
      <c r="B243" s="124">
        <v>24</v>
      </c>
      <c r="C243" s="125">
        <f>SUMIFS(CAPEX!$AA$4:$AA$1281,CAPEX!$G$4:$G$1281,'11-25years'!$A243,CAPEX!$I$4:$I$1281,'11-25years'!C$2,CAPEX!$V$4:$V$1281,'11-25years'!B243)</f>
        <v>0</v>
      </c>
      <c r="D243" s="125">
        <f>SUMIFS(CAPEX!$AA$4:$AA$1281,CAPEX!$G$4:$G$1281,'11-25years'!$A243,CAPEX!$I$4:$I$1281,'11-25years'!D$2,CAPEX!$V$4:$V$1281,'11-25years'!B243)</f>
        <v>0</v>
      </c>
      <c r="E243" s="125">
        <f>SUMIFS(CAPEX!$AA$4:$AA$1281,CAPEX!$G$4:$G$1281,'11-25years'!$A243,CAPEX!$I$4:$I$1281,'11-25years'!E$2,CAPEX!$V$4:$V$1281,'11-25years'!B243)</f>
        <v>0</v>
      </c>
      <c r="F243" s="125">
        <f>SUMIFS(CAPEX!$AA$4:$AA$1281,CAPEX!$G$4:$G$1281,'11-25years'!$A243,CAPEX!$I$4:$I$1281,'11-25years'!F$2,CAPEX!$V$4:$V$1281,'11-25years'!B243)</f>
        <v>0</v>
      </c>
      <c r="G243" s="125">
        <f>SUMIFS(CAPEX!$AA$4:$AA$1281,CAPEX!$G$4:$G$1281,'11-25years'!$A243,CAPEX!$I$4:$I$1281,'11-25years'!G$2,CAPEX!$V$4:$V$1281,'11-25years'!B243)</f>
        <v>0</v>
      </c>
      <c r="H243" s="128">
        <f t="shared" si="7"/>
        <v>0</v>
      </c>
    </row>
    <row r="244" spans="1:8" x14ac:dyDescent="0.25">
      <c r="A244" s="84" t="s">
        <v>313</v>
      </c>
      <c r="B244" s="124">
        <v>24</v>
      </c>
      <c r="C244" s="125">
        <f>SUMIFS(CAPEX!$AA$4:$AA$1281,CAPEX!$G$4:$G$1281,'11-25years'!$A244,CAPEX!$I$4:$I$1281,'11-25years'!C$2,CAPEX!$V$4:$V$1281,'11-25years'!B244)</f>
        <v>0</v>
      </c>
      <c r="D244" s="125">
        <f>SUMIFS(CAPEX!$AA$4:$AA$1281,CAPEX!$G$4:$G$1281,'11-25years'!$A244,CAPEX!$I$4:$I$1281,'11-25years'!D$2,CAPEX!$V$4:$V$1281,'11-25years'!B244)</f>
        <v>0</v>
      </c>
      <c r="E244" s="125">
        <f>SUMIFS(CAPEX!$AA$4:$AA$1281,CAPEX!$G$4:$G$1281,'11-25years'!$A244,CAPEX!$I$4:$I$1281,'11-25years'!E$2,CAPEX!$V$4:$V$1281,'11-25years'!B244)</f>
        <v>0</v>
      </c>
      <c r="F244" s="125">
        <f>SUMIFS(CAPEX!$AA$4:$AA$1281,CAPEX!$G$4:$G$1281,'11-25years'!$A244,CAPEX!$I$4:$I$1281,'11-25years'!F$2,CAPEX!$V$4:$V$1281,'11-25years'!B244)</f>
        <v>0</v>
      </c>
      <c r="G244" s="125">
        <f>SUMIFS(CAPEX!$AA$4:$AA$1281,CAPEX!$G$4:$G$1281,'11-25years'!$A244,CAPEX!$I$4:$I$1281,'11-25years'!G$2,CAPEX!$V$4:$V$1281,'11-25years'!B244)</f>
        <v>0</v>
      </c>
      <c r="H244" s="128">
        <f t="shared" si="7"/>
        <v>0</v>
      </c>
    </row>
    <row r="245" spans="1:8" x14ac:dyDescent="0.25">
      <c r="A245" s="84" t="s">
        <v>697</v>
      </c>
      <c r="B245" s="124">
        <v>24</v>
      </c>
      <c r="C245" s="125">
        <f>SUMIFS(CAPEX!$AA$4:$AA$1281,CAPEX!$G$4:$G$1281,'11-25years'!$A245,CAPEX!$I$4:$I$1281,'11-25years'!C$2,CAPEX!$V$4:$V$1281,'11-25years'!B245)</f>
        <v>0</v>
      </c>
      <c r="D245" s="125">
        <f>SUMIFS(CAPEX!$AA$4:$AA$1281,CAPEX!$G$4:$G$1281,'11-25years'!$A245,CAPEX!$I$4:$I$1281,'11-25years'!D$2,CAPEX!$V$4:$V$1281,'11-25years'!B245)</f>
        <v>0</v>
      </c>
      <c r="E245" s="125">
        <f>SUMIFS(CAPEX!$AA$4:$AA$1281,CAPEX!$G$4:$G$1281,'11-25years'!$A245,CAPEX!$I$4:$I$1281,'11-25years'!E$2,CAPEX!$V$4:$V$1281,'11-25years'!B245)</f>
        <v>0</v>
      </c>
      <c r="F245" s="125">
        <f>SUMIFS(CAPEX!$AA$4:$AA$1281,CAPEX!$G$4:$G$1281,'11-25years'!$A245,CAPEX!$I$4:$I$1281,'11-25years'!F$2,CAPEX!$V$4:$V$1281,'11-25years'!B245)</f>
        <v>0</v>
      </c>
      <c r="G245" s="125">
        <f>SUMIFS(CAPEX!$AA$4:$AA$1281,CAPEX!$G$4:$G$1281,'11-25years'!$A245,CAPEX!$I$4:$I$1281,'11-25years'!G$2,CAPEX!$V$4:$V$1281,'11-25years'!B245)</f>
        <v>0</v>
      </c>
      <c r="H245" s="128">
        <f t="shared" si="7"/>
        <v>0</v>
      </c>
    </row>
    <row r="246" spans="1:8" x14ac:dyDescent="0.25">
      <c r="A246" s="84" t="s">
        <v>228</v>
      </c>
      <c r="B246" s="124">
        <v>24</v>
      </c>
      <c r="C246" s="125">
        <f>SUMIFS(CAPEX!$AA$4:$AA$1281,CAPEX!$G$4:$G$1281,'11-25years'!$A246,CAPEX!$I$4:$I$1281,'11-25years'!C$2,CAPEX!$V$4:$V$1281,'11-25years'!B246)</f>
        <v>0</v>
      </c>
      <c r="D246" s="125">
        <f>SUMIFS(CAPEX!$AA$4:$AA$1281,CAPEX!$G$4:$G$1281,'11-25years'!$A246,CAPEX!$I$4:$I$1281,'11-25years'!D$2,CAPEX!$V$4:$V$1281,'11-25years'!B246)</f>
        <v>0</v>
      </c>
      <c r="E246" s="125">
        <f>SUMIFS(CAPEX!$AA$4:$AA$1281,CAPEX!$G$4:$G$1281,'11-25years'!$A246,CAPEX!$I$4:$I$1281,'11-25years'!E$2,CAPEX!$V$4:$V$1281,'11-25years'!B246)</f>
        <v>0</v>
      </c>
      <c r="F246" s="125">
        <f>SUMIFS(CAPEX!$AA$4:$AA$1281,CAPEX!$G$4:$G$1281,'11-25years'!$A246,CAPEX!$I$4:$I$1281,'11-25years'!F$2,CAPEX!$V$4:$V$1281,'11-25years'!B246)</f>
        <v>0</v>
      </c>
      <c r="G246" s="125">
        <f>SUMIFS(CAPEX!$AA$4:$AA$1281,CAPEX!$G$4:$G$1281,'11-25years'!$A246,CAPEX!$I$4:$I$1281,'11-25years'!G$2,CAPEX!$V$4:$V$1281,'11-25years'!B246)</f>
        <v>0</v>
      </c>
      <c r="H246" s="128">
        <f t="shared" si="7"/>
        <v>0</v>
      </c>
    </row>
    <row r="247" spans="1:8" x14ac:dyDescent="0.25">
      <c r="A247" s="84" t="s">
        <v>226</v>
      </c>
      <c r="B247" s="124">
        <v>24</v>
      </c>
      <c r="C247" s="125">
        <f>SUMIFS(CAPEX!$AA$4:$AA$1281,CAPEX!$G$4:$G$1281,'11-25years'!$A247,CAPEX!$I$4:$I$1281,'11-25years'!C$2,CAPEX!$V$4:$V$1281,'11-25years'!B247)</f>
        <v>0</v>
      </c>
      <c r="D247" s="125">
        <f>SUMIFS(CAPEX!$AA$4:$AA$1281,CAPEX!$G$4:$G$1281,'11-25years'!$A247,CAPEX!$I$4:$I$1281,'11-25years'!D$2,CAPEX!$V$4:$V$1281,'11-25years'!B247)</f>
        <v>0</v>
      </c>
      <c r="E247" s="125">
        <f>SUMIFS(CAPEX!$AA$4:$AA$1281,CAPEX!$G$4:$G$1281,'11-25years'!$A247,CAPEX!$I$4:$I$1281,'11-25years'!E$2,CAPEX!$V$4:$V$1281,'11-25years'!B247)</f>
        <v>0</v>
      </c>
      <c r="F247" s="125">
        <f>SUMIFS(CAPEX!$AA$4:$AA$1281,CAPEX!$G$4:$G$1281,'11-25years'!$A247,CAPEX!$I$4:$I$1281,'11-25years'!F$2,CAPEX!$V$4:$V$1281,'11-25years'!B247)</f>
        <v>0</v>
      </c>
      <c r="G247" s="125">
        <f>SUMIFS(CAPEX!$AA$4:$AA$1281,CAPEX!$G$4:$G$1281,'11-25years'!$A247,CAPEX!$I$4:$I$1281,'11-25years'!G$2,CAPEX!$V$4:$V$1281,'11-25years'!B247)</f>
        <v>0</v>
      </c>
      <c r="H247" s="128">
        <f t="shared" si="7"/>
        <v>0</v>
      </c>
    </row>
    <row r="248" spans="1:8" x14ac:dyDescent="0.25">
      <c r="A248" s="84" t="s">
        <v>256</v>
      </c>
      <c r="B248" s="124">
        <v>24</v>
      </c>
      <c r="C248" s="125">
        <f>SUMIFS(CAPEX!$AA$4:$AA$1281,CAPEX!$G$4:$G$1281,'11-25years'!$A248,CAPEX!$I$4:$I$1281,'11-25years'!C$2,CAPEX!$V$4:$V$1281,'11-25years'!B248)</f>
        <v>0</v>
      </c>
      <c r="D248" s="125">
        <f>SUMIFS(CAPEX!$AA$4:$AA$1281,CAPEX!$G$4:$G$1281,'11-25years'!$A248,CAPEX!$I$4:$I$1281,'11-25years'!D$2,CAPEX!$V$4:$V$1281,'11-25years'!B248)</f>
        <v>0</v>
      </c>
      <c r="E248" s="125">
        <f>SUMIFS(CAPEX!$AA$4:$AA$1281,CAPEX!$G$4:$G$1281,'11-25years'!$A248,CAPEX!$I$4:$I$1281,'11-25years'!E$2,CAPEX!$V$4:$V$1281,'11-25years'!B248)</f>
        <v>0</v>
      </c>
      <c r="F248" s="125">
        <f>SUMIFS(CAPEX!$AA$4:$AA$1281,CAPEX!$G$4:$G$1281,'11-25years'!$A248,CAPEX!$I$4:$I$1281,'11-25years'!F$2,CAPEX!$V$4:$V$1281,'11-25years'!B248)</f>
        <v>0</v>
      </c>
      <c r="G248" s="125">
        <f>SUMIFS(CAPEX!$AA$4:$AA$1281,CAPEX!$G$4:$G$1281,'11-25years'!$A248,CAPEX!$I$4:$I$1281,'11-25years'!G$2,CAPEX!$V$4:$V$1281,'11-25years'!B248)</f>
        <v>0</v>
      </c>
      <c r="H248" s="128">
        <f t="shared" si="7"/>
        <v>0</v>
      </c>
    </row>
    <row r="249" spans="1:8" x14ac:dyDescent="0.25">
      <c r="A249" s="84" t="s">
        <v>578</v>
      </c>
      <c r="B249" s="124">
        <v>24</v>
      </c>
      <c r="C249" s="125">
        <f>SUMIFS(CAPEX!$AA$4:$AA$1281,CAPEX!$G$4:$G$1281,'11-25years'!$A249,CAPEX!$I$4:$I$1281,'11-25years'!C$2,CAPEX!$V$4:$V$1281,'11-25years'!B249)</f>
        <v>0</v>
      </c>
      <c r="D249" s="125">
        <f>SUMIFS(CAPEX!$AA$4:$AA$1281,CAPEX!$G$4:$G$1281,'11-25years'!$A249,CAPEX!$I$4:$I$1281,'11-25years'!D$2,CAPEX!$V$4:$V$1281,'11-25years'!B249)</f>
        <v>0</v>
      </c>
      <c r="E249" s="125">
        <f>SUMIFS(CAPEX!$AA$4:$AA$1281,CAPEX!$G$4:$G$1281,'11-25years'!$A249,CAPEX!$I$4:$I$1281,'11-25years'!E$2,CAPEX!$V$4:$V$1281,'11-25years'!B249)</f>
        <v>0</v>
      </c>
      <c r="F249" s="125">
        <f>SUMIFS(CAPEX!$AA$4:$AA$1281,CAPEX!$G$4:$G$1281,'11-25years'!$A249,CAPEX!$I$4:$I$1281,'11-25years'!F$2,CAPEX!$V$4:$V$1281,'11-25years'!B249)</f>
        <v>0</v>
      </c>
      <c r="G249" s="125">
        <f>SUMIFS(CAPEX!$AA$4:$AA$1281,CAPEX!$G$4:$G$1281,'11-25years'!$A249,CAPEX!$I$4:$I$1281,'11-25years'!G$2,CAPEX!$V$4:$V$1281,'11-25years'!B249)</f>
        <v>0</v>
      </c>
      <c r="H249" s="128">
        <f t="shared" si="7"/>
        <v>0</v>
      </c>
    </row>
    <row r="250" spans="1:8" x14ac:dyDescent="0.25">
      <c r="A250" s="84" t="s">
        <v>403</v>
      </c>
      <c r="B250" s="124">
        <v>24</v>
      </c>
      <c r="C250" s="125">
        <f>SUMIFS(CAPEX!$AA$4:$AA$1281,CAPEX!$G$4:$G$1281,'11-25years'!$A250,CAPEX!$I$4:$I$1281,'11-25years'!C$2,CAPEX!$V$4:$V$1281,'11-25years'!B250)</f>
        <v>0</v>
      </c>
      <c r="D250" s="125">
        <f>SUMIFS(CAPEX!$AA$4:$AA$1281,CAPEX!$G$4:$G$1281,'11-25years'!$A250,CAPEX!$I$4:$I$1281,'11-25years'!D$2,CAPEX!$V$4:$V$1281,'11-25years'!B250)</f>
        <v>0</v>
      </c>
      <c r="E250" s="125">
        <f>SUMIFS(CAPEX!$AA$4:$AA$1281,CAPEX!$G$4:$G$1281,'11-25years'!$A250,CAPEX!$I$4:$I$1281,'11-25years'!E$2,CAPEX!$V$4:$V$1281,'11-25years'!B250)</f>
        <v>0</v>
      </c>
      <c r="F250" s="125">
        <f>SUMIFS(CAPEX!$AA$4:$AA$1281,CAPEX!$G$4:$G$1281,'11-25years'!$A250,CAPEX!$I$4:$I$1281,'11-25years'!F$2,CAPEX!$V$4:$V$1281,'11-25years'!B250)</f>
        <v>0</v>
      </c>
      <c r="G250" s="125">
        <f>SUMIFS(CAPEX!$AA$4:$AA$1281,CAPEX!$G$4:$G$1281,'11-25years'!$A250,CAPEX!$I$4:$I$1281,'11-25years'!G$2,CAPEX!$V$4:$V$1281,'11-25years'!B250)</f>
        <v>0</v>
      </c>
      <c r="H250" s="128">
        <f t="shared" si="7"/>
        <v>0</v>
      </c>
    </row>
    <row r="251" spans="1:8" x14ac:dyDescent="0.25">
      <c r="A251" s="84" t="s">
        <v>364</v>
      </c>
      <c r="B251" s="124">
        <v>24</v>
      </c>
      <c r="C251" s="125">
        <f>SUMIFS(CAPEX!$AA$4:$AA$1281,CAPEX!$G$4:$G$1281,'11-25years'!$A251,CAPEX!$I$4:$I$1281,'11-25years'!C$2,CAPEX!$V$4:$V$1281,'11-25years'!B251)</f>
        <v>0</v>
      </c>
      <c r="D251" s="125">
        <f>SUMIFS(CAPEX!$AA$4:$AA$1281,CAPEX!$G$4:$G$1281,'11-25years'!$A251,CAPEX!$I$4:$I$1281,'11-25years'!D$2,CAPEX!$V$4:$V$1281,'11-25years'!B251)</f>
        <v>0</v>
      </c>
      <c r="E251" s="125">
        <f>SUMIFS(CAPEX!$AA$4:$AA$1281,CAPEX!$G$4:$G$1281,'11-25years'!$A251,CAPEX!$I$4:$I$1281,'11-25years'!E$2,CAPEX!$V$4:$V$1281,'11-25years'!B251)</f>
        <v>0</v>
      </c>
      <c r="F251" s="125">
        <f>SUMIFS(CAPEX!$AA$4:$AA$1281,CAPEX!$G$4:$G$1281,'11-25years'!$A251,CAPEX!$I$4:$I$1281,'11-25years'!F$2,CAPEX!$V$4:$V$1281,'11-25years'!B251)</f>
        <v>0</v>
      </c>
      <c r="G251" s="125">
        <f>SUMIFS(CAPEX!$AA$4:$AA$1281,CAPEX!$G$4:$G$1281,'11-25years'!$A251,CAPEX!$I$4:$I$1281,'11-25years'!G$2,CAPEX!$V$4:$V$1281,'11-25years'!B251)</f>
        <v>0</v>
      </c>
      <c r="H251" s="128">
        <f t="shared" si="7"/>
        <v>0</v>
      </c>
    </row>
    <row r="252" spans="1:8" x14ac:dyDescent="0.25">
      <c r="A252" s="84" t="s">
        <v>239</v>
      </c>
      <c r="B252" s="124">
        <v>24</v>
      </c>
      <c r="C252" s="125">
        <f>SUMIFS(CAPEX!$AA$4:$AA$1281,CAPEX!$G$4:$G$1281,'11-25years'!$A252,CAPEX!$I$4:$I$1281,'11-25years'!C$2,CAPEX!$V$4:$V$1281,'11-25years'!B252)</f>
        <v>0</v>
      </c>
      <c r="D252" s="125">
        <f>SUMIFS(CAPEX!$AA$4:$AA$1281,CAPEX!$G$4:$G$1281,'11-25years'!$A252,CAPEX!$I$4:$I$1281,'11-25years'!D$2,CAPEX!$V$4:$V$1281,'11-25years'!B252)</f>
        <v>0</v>
      </c>
      <c r="E252" s="125">
        <f>SUMIFS(CAPEX!$AA$4:$AA$1281,CAPEX!$G$4:$G$1281,'11-25years'!$A252,CAPEX!$I$4:$I$1281,'11-25years'!E$2,CAPEX!$V$4:$V$1281,'11-25years'!B252)</f>
        <v>0</v>
      </c>
      <c r="F252" s="125">
        <f>SUMIFS(CAPEX!$AA$4:$AA$1281,CAPEX!$G$4:$G$1281,'11-25years'!$A252,CAPEX!$I$4:$I$1281,'11-25years'!F$2,CAPEX!$V$4:$V$1281,'11-25years'!B252)</f>
        <v>0</v>
      </c>
      <c r="G252" s="125">
        <f>SUMIFS(CAPEX!$AA$4:$AA$1281,CAPEX!$G$4:$G$1281,'11-25years'!$A252,CAPEX!$I$4:$I$1281,'11-25years'!G$2,CAPEX!$V$4:$V$1281,'11-25years'!B252)</f>
        <v>0</v>
      </c>
      <c r="H252" s="128">
        <f t="shared" si="7"/>
        <v>0</v>
      </c>
    </row>
    <row r="253" spans="1:8" x14ac:dyDescent="0.25">
      <c r="A253" s="84" t="s">
        <v>243</v>
      </c>
      <c r="B253" s="124">
        <v>24</v>
      </c>
      <c r="C253" s="125">
        <f>SUMIFS(CAPEX!$AA$4:$AA$1281,CAPEX!$G$4:$G$1281,'11-25years'!$A253,CAPEX!$I$4:$I$1281,'11-25years'!C$2,CAPEX!$V$4:$V$1281,'11-25years'!B253)</f>
        <v>0</v>
      </c>
      <c r="D253" s="125">
        <f>SUMIFS(CAPEX!$AA$4:$AA$1281,CAPEX!$G$4:$G$1281,'11-25years'!$A253,CAPEX!$I$4:$I$1281,'11-25years'!D$2,CAPEX!$V$4:$V$1281,'11-25years'!B253)</f>
        <v>0</v>
      </c>
      <c r="E253" s="125">
        <f>SUMIFS(CAPEX!$AA$4:$AA$1281,CAPEX!$G$4:$G$1281,'11-25years'!$A253,CAPEX!$I$4:$I$1281,'11-25years'!E$2,CAPEX!$V$4:$V$1281,'11-25years'!B253)</f>
        <v>0</v>
      </c>
      <c r="F253" s="125">
        <f>SUMIFS(CAPEX!$AA$4:$AA$1281,CAPEX!$G$4:$G$1281,'11-25years'!$A253,CAPEX!$I$4:$I$1281,'11-25years'!F$2,CAPEX!$V$4:$V$1281,'11-25years'!B253)</f>
        <v>0</v>
      </c>
      <c r="G253" s="125">
        <f>SUMIFS(CAPEX!$AA$4:$AA$1281,CAPEX!$G$4:$G$1281,'11-25years'!$A253,CAPEX!$I$4:$I$1281,'11-25years'!G$2,CAPEX!$V$4:$V$1281,'11-25years'!B253)</f>
        <v>0</v>
      </c>
      <c r="H253" s="128">
        <f t="shared" si="7"/>
        <v>0</v>
      </c>
    </row>
    <row r="254" spans="1:8" x14ac:dyDescent="0.25">
      <c r="A254" s="127" t="s">
        <v>246</v>
      </c>
      <c r="B254" s="124">
        <v>24</v>
      </c>
      <c r="C254" s="125">
        <f>SUMIFS(CAPEX!$AA$4:$AA$1281,CAPEX!$G$4:$G$1281,'11-25years'!$A254,CAPEX!$I$4:$I$1281,'11-25years'!C$2,CAPEX!$V$4:$V$1281,'11-25years'!B254)</f>
        <v>0</v>
      </c>
      <c r="D254" s="125">
        <f>SUMIFS(CAPEX!$AA$4:$AA$1281,CAPEX!$G$4:$G$1281,'11-25years'!$A254,CAPEX!$I$4:$I$1281,'11-25years'!D$2,CAPEX!$V$4:$V$1281,'11-25years'!B254)</f>
        <v>0</v>
      </c>
      <c r="E254" s="125">
        <f>SUMIFS(CAPEX!$AA$4:$AA$1281,CAPEX!$G$4:$G$1281,'11-25years'!$A254,CAPEX!$I$4:$I$1281,'11-25years'!E$2,CAPEX!$V$4:$V$1281,'11-25years'!B254)</f>
        <v>0</v>
      </c>
      <c r="F254" s="125">
        <f>SUMIFS(CAPEX!$AA$4:$AA$1281,CAPEX!$G$4:$G$1281,'11-25years'!$A254,CAPEX!$I$4:$I$1281,'11-25years'!F$2,CAPEX!$V$4:$V$1281,'11-25years'!B254)</f>
        <v>0</v>
      </c>
      <c r="G254" s="125">
        <f>SUMIFS(CAPEX!$AA$4:$AA$1281,CAPEX!$G$4:$G$1281,'11-25years'!$A254,CAPEX!$I$4:$I$1281,'11-25years'!G$2,CAPEX!$V$4:$V$1281,'11-25years'!B254)</f>
        <v>0</v>
      </c>
      <c r="H254" s="128">
        <f t="shared" si="7"/>
        <v>0</v>
      </c>
    </row>
    <row r="255" spans="1:8" x14ac:dyDescent="0.25">
      <c r="A255" s="124" t="s">
        <v>281</v>
      </c>
      <c r="B255" s="124">
        <v>25</v>
      </c>
      <c r="C255" s="125">
        <f>SUMIFS(CAPEX!$AA$4:$AA$1281,CAPEX!$G$4:$G$1281,'11-25years'!$A255,CAPEX!$I$4:$I$1281,'11-25years'!C$2,CAPEX!$V$4:$V$1281,'11-25years'!B255)</f>
        <v>0</v>
      </c>
      <c r="D255" s="125">
        <f>SUMIFS(CAPEX!$AA$4:$AA$1281,CAPEX!$G$4:$G$1281,'11-25years'!$A255,CAPEX!$I$4:$I$1281,'11-25years'!D$2,CAPEX!$V$4:$V$1281,'11-25years'!B255)</f>
        <v>0</v>
      </c>
      <c r="E255" s="125">
        <f>SUMIFS(CAPEX!$AA$4:$AA$1281,CAPEX!$G$4:$G$1281,'11-25years'!$A255,CAPEX!$I$4:$I$1281,'11-25years'!E$2,CAPEX!$V$4:$V$1281,'11-25years'!B255)</f>
        <v>0</v>
      </c>
      <c r="F255" s="125">
        <f>SUMIFS(CAPEX!$AA$4:$AA$1281,CAPEX!$G$4:$G$1281,'11-25years'!$A255,CAPEX!$I$4:$I$1281,'11-25years'!F$2,CAPEX!$V$4:$V$1281,'11-25years'!B255)</f>
        <v>0</v>
      </c>
      <c r="G255" s="125">
        <f>SUMIFS(CAPEX!$AA$4:$AA$1281,CAPEX!$G$4:$G$1281,'11-25years'!$A255,CAPEX!$I$4:$I$1281,'11-25years'!G$2,CAPEX!$V$4:$V$1281,'11-25years'!B255)</f>
        <v>0</v>
      </c>
      <c r="H255" s="128">
        <f t="shared" si="7"/>
        <v>0</v>
      </c>
    </row>
    <row r="256" spans="1:8" x14ac:dyDescent="0.25">
      <c r="A256" s="84" t="s">
        <v>488</v>
      </c>
      <c r="B256" s="124">
        <v>25</v>
      </c>
      <c r="C256" s="125">
        <f>SUMIFS(CAPEX!$AA$4:$AA$1281,CAPEX!$G$4:$G$1281,'11-25years'!$A256,CAPEX!$I$4:$I$1281,'11-25years'!C$2,CAPEX!$V$4:$V$1281,'11-25years'!B256)</f>
        <v>0</v>
      </c>
      <c r="D256" s="125">
        <f>SUMIFS(CAPEX!$AA$4:$AA$1281,CAPEX!$G$4:$G$1281,'11-25years'!$A256,CAPEX!$I$4:$I$1281,'11-25years'!D$2,CAPEX!$V$4:$V$1281,'11-25years'!B256)</f>
        <v>0</v>
      </c>
      <c r="E256" s="125">
        <f>SUMIFS(CAPEX!$AA$4:$AA$1281,CAPEX!$G$4:$G$1281,'11-25years'!$A256,CAPEX!$I$4:$I$1281,'11-25years'!E$2,CAPEX!$V$4:$V$1281,'11-25years'!B256)</f>
        <v>0</v>
      </c>
      <c r="F256" s="125">
        <f>SUMIFS(CAPEX!$AA$4:$AA$1281,CAPEX!$G$4:$G$1281,'11-25years'!$A256,CAPEX!$I$4:$I$1281,'11-25years'!F$2,CAPEX!$V$4:$V$1281,'11-25years'!B256)</f>
        <v>0</v>
      </c>
      <c r="G256" s="125">
        <f>SUMIFS(CAPEX!$AA$4:$AA$1281,CAPEX!$G$4:$G$1281,'11-25years'!$A256,CAPEX!$I$4:$I$1281,'11-25years'!G$2,CAPEX!$V$4:$V$1281,'11-25years'!B256)</f>
        <v>0</v>
      </c>
      <c r="H256" s="128">
        <f t="shared" si="7"/>
        <v>0</v>
      </c>
    </row>
    <row r="257" spans="1:8" x14ac:dyDescent="0.25">
      <c r="A257" s="84" t="s">
        <v>217</v>
      </c>
      <c r="B257" s="124">
        <v>25</v>
      </c>
      <c r="C257" s="125">
        <f>SUMIFS(CAPEX!$AA$4:$AA$1281,CAPEX!$G$4:$G$1281,'11-25years'!$A257,CAPEX!$I$4:$I$1281,'11-25years'!C$2,CAPEX!$V$4:$V$1281,'11-25years'!B257)</f>
        <v>0</v>
      </c>
      <c r="D257" s="125">
        <f>SUMIFS(CAPEX!$AA$4:$AA$1281,CAPEX!$G$4:$G$1281,'11-25years'!$A257,CAPEX!$I$4:$I$1281,'11-25years'!D$2,CAPEX!$V$4:$V$1281,'11-25years'!B257)</f>
        <v>0</v>
      </c>
      <c r="E257" s="125">
        <f>SUMIFS(CAPEX!$AA$4:$AA$1281,CAPEX!$G$4:$G$1281,'11-25years'!$A257,CAPEX!$I$4:$I$1281,'11-25years'!E$2,CAPEX!$V$4:$V$1281,'11-25years'!B257)</f>
        <v>0</v>
      </c>
      <c r="F257" s="125">
        <f>SUMIFS(CAPEX!$AA$4:$AA$1281,CAPEX!$G$4:$G$1281,'11-25years'!$A257,CAPEX!$I$4:$I$1281,'11-25years'!F$2,CAPEX!$V$4:$V$1281,'11-25years'!B257)</f>
        <v>0</v>
      </c>
      <c r="G257" s="125">
        <f>SUMIFS(CAPEX!$AA$4:$AA$1281,CAPEX!$G$4:$G$1281,'11-25years'!$A257,CAPEX!$I$4:$I$1281,'11-25years'!G$2,CAPEX!$V$4:$V$1281,'11-25years'!B257)</f>
        <v>0</v>
      </c>
      <c r="H257" s="128">
        <f t="shared" si="7"/>
        <v>0</v>
      </c>
    </row>
    <row r="258" spans="1:8" x14ac:dyDescent="0.25">
      <c r="A258" s="84" t="s">
        <v>469</v>
      </c>
      <c r="B258" s="124">
        <v>25</v>
      </c>
      <c r="C258" s="125">
        <f>SUMIFS(CAPEX!$AA$4:$AA$1281,CAPEX!$G$4:$G$1281,'11-25years'!$A258,CAPEX!$I$4:$I$1281,'11-25years'!C$2,CAPEX!$V$4:$V$1281,'11-25years'!B258)</f>
        <v>0</v>
      </c>
      <c r="D258" s="125">
        <f>SUMIFS(CAPEX!$AA$4:$AA$1281,CAPEX!$G$4:$G$1281,'11-25years'!$A258,CAPEX!$I$4:$I$1281,'11-25years'!D$2,CAPEX!$V$4:$V$1281,'11-25years'!B258)</f>
        <v>0</v>
      </c>
      <c r="E258" s="125">
        <f>SUMIFS(CAPEX!$AA$4:$AA$1281,CAPEX!$G$4:$G$1281,'11-25years'!$A258,CAPEX!$I$4:$I$1281,'11-25years'!E$2,CAPEX!$V$4:$V$1281,'11-25years'!B258)</f>
        <v>0</v>
      </c>
      <c r="F258" s="125">
        <f>SUMIFS(CAPEX!$AA$4:$AA$1281,CAPEX!$G$4:$G$1281,'11-25years'!$A258,CAPEX!$I$4:$I$1281,'11-25years'!F$2,CAPEX!$V$4:$V$1281,'11-25years'!B258)</f>
        <v>0</v>
      </c>
      <c r="G258" s="125">
        <f>SUMIFS(CAPEX!$AA$4:$AA$1281,CAPEX!$G$4:$G$1281,'11-25years'!$A258,CAPEX!$I$4:$I$1281,'11-25years'!G$2,CAPEX!$V$4:$V$1281,'11-25years'!B258)</f>
        <v>0</v>
      </c>
      <c r="H258" s="128">
        <f t="shared" si="7"/>
        <v>0</v>
      </c>
    </row>
    <row r="259" spans="1:8" x14ac:dyDescent="0.25">
      <c r="A259" s="84" t="s">
        <v>265</v>
      </c>
      <c r="B259" s="124">
        <v>25</v>
      </c>
      <c r="C259" s="125">
        <f>SUMIFS(CAPEX!$AA$4:$AA$1281,CAPEX!$G$4:$G$1281,'11-25years'!$A259,CAPEX!$I$4:$I$1281,'11-25years'!C$2,CAPEX!$V$4:$V$1281,'11-25years'!B259)</f>
        <v>0</v>
      </c>
      <c r="D259" s="125">
        <f>SUMIFS(CAPEX!$AA$4:$AA$1281,CAPEX!$G$4:$G$1281,'11-25years'!$A259,CAPEX!$I$4:$I$1281,'11-25years'!D$2,CAPEX!$V$4:$V$1281,'11-25years'!B259)</f>
        <v>0</v>
      </c>
      <c r="E259" s="125">
        <f>SUMIFS(CAPEX!$AA$4:$AA$1281,CAPEX!$G$4:$G$1281,'11-25years'!$A259,CAPEX!$I$4:$I$1281,'11-25years'!E$2,CAPEX!$V$4:$V$1281,'11-25years'!B259)</f>
        <v>0</v>
      </c>
      <c r="F259" s="125">
        <f>SUMIFS(CAPEX!$AA$4:$AA$1281,CAPEX!$G$4:$G$1281,'11-25years'!$A259,CAPEX!$I$4:$I$1281,'11-25years'!F$2,CAPEX!$V$4:$V$1281,'11-25years'!B259)</f>
        <v>0</v>
      </c>
      <c r="G259" s="125">
        <f>SUMIFS(CAPEX!$AA$4:$AA$1281,CAPEX!$G$4:$G$1281,'11-25years'!$A259,CAPEX!$I$4:$I$1281,'11-25years'!G$2,CAPEX!$V$4:$V$1281,'11-25years'!B259)</f>
        <v>0</v>
      </c>
      <c r="H259" s="128">
        <f t="shared" si="7"/>
        <v>0</v>
      </c>
    </row>
    <row r="260" spans="1:8" x14ac:dyDescent="0.25">
      <c r="A260" s="84" t="s">
        <v>211</v>
      </c>
      <c r="B260" s="124">
        <v>25</v>
      </c>
      <c r="C260" s="125">
        <f>SUMIFS(CAPEX!$AA$4:$AA$1281,CAPEX!$G$4:$G$1281,'11-25years'!$A260,CAPEX!$I$4:$I$1281,'11-25years'!C$2,CAPEX!$V$4:$V$1281,'11-25years'!B260)</f>
        <v>59530</v>
      </c>
      <c r="D260" s="125">
        <f>SUMIFS(CAPEX!$AA$4:$AA$1281,CAPEX!$G$4:$G$1281,'11-25years'!$A260,CAPEX!$I$4:$I$1281,'11-25years'!D$2,CAPEX!$V$4:$V$1281,'11-25years'!B260)</f>
        <v>882160</v>
      </c>
      <c r="E260" s="125">
        <f>SUMIFS(CAPEX!$AA$4:$AA$1281,CAPEX!$G$4:$G$1281,'11-25years'!$A260,CAPEX!$I$4:$I$1281,'11-25years'!E$2,CAPEX!$V$4:$V$1281,'11-25years'!B260)</f>
        <v>800970</v>
      </c>
      <c r="F260" s="125">
        <f>SUMIFS(CAPEX!$AA$4:$AA$1281,CAPEX!$G$4:$G$1281,'11-25years'!$A260,CAPEX!$I$4:$I$1281,'11-25years'!F$2,CAPEX!$V$4:$V$1281,'11-25years'!B260)</f>
        <v>0</v>
      </c>
      <c r="G260" s="125">
        <f>SUMIFS(CAPEX!$AA$4:$AA$1281,CAPEX!$G$4:$G$1281,'11-25years'!$A260,CAPEX!$I$4:$I$1281,'11-25years'!G$2,CAPEX!$V$4:$V$1281,'11-25years'!B260)</f>
        <v>0</v>
      </c>
      <c r="H260" s="128">
        <f t="shared" si="7"/>
        <v>1742660</v>
      </c>
    </row>
    <row r="261" spans="1:8" x14ac:dyDescent="0.25">
      <c r="A261" s="84" t="s">
        <v>195</v>
      </c>
      <c r="B261" s="124">
        <v>25</v>
      </c>
      <c r="C261" s="125">
        <f>SUMIFS(CAPEX!$AA$4:$AA$1281,CAPEX!$G$4:$G$1281,'11-25years'!$A261,CAPEX!$I$4:$I$1281,'11-25years'!C$2,CAPEX!$V$4:$V$1281,'11-25years'!B261)</f>
        <v>0</v>
      </c>
      <c r="D261" s="125">
        <f>SUMIFS(CAPEX!$AA$4:$AA$1281,CAPEX!$G$4:$G$1281,'11-25years'!$A261,CAPEX!$I$4:$I$1281,'11-25years'!D$2,CAPEX!$V$4:$V$1281,'11-25years'!B261)</f>
        <v>0</v>
      </c>
      <c r="E261" s="125">
        <f>SUMIFS(CAPEX!$AA$4:$AA$1281,CAPEX!$G$4:$G$1281,'11-25years'!$A261,CAPEX!$I$4:$I$1281,'11-25years'!E$2,CAPEX!$V$4:$V$1281,'11-25years'!B261)</f>
        <v>0</v>
      </c>
      <c r="F261" s="125">
        <f>SUMIFS(CAPEX!$AA$4:$AA$1281,CAPEX!$G$4:$G$1281,'11-25years'!$A261,CAPEX!$I$4:$I$1281,'11-25years'!F$2,CAPEX!$V$4:$V$1281,'11-25years'!B261)</f>
        <v>0</v>
      </c>
      <c r="G261" s="125">
        <f>SUMIFS(CAPEX!$AA$4:$AA$1281,CAPEX!$G$4:$G$1281,'11-25years'!$A261,CAPEX!$I$4:$I$1281,'11-25years'!G$2,CAPEX!$V$4:$V$1281,'11-25years'!B261)</f>
        <v>0</v>
      </c>
      <c r="H261" s="128">
        <f t="shared" si="7"/>
        <v>0</v>
      </c>
    </row>
    <row r="262" spans="1:8" x14ac:dyDescent="0.25">
      <c r="A262" s="84" t="s">
        <v>313</v>
      </c>
      <c r="B262" s="124">
        <v>25</v>
      </c>
      <c r="C262" s="125">
        <f>SUMIFS(CAPEX!$AA$4:$AA$1281,CAPEX!$G$4:$G$1281,'11-25years'!$A262,CAPEX!$I$4:$I$1281,'11-25years'!C$2,CAPEX!$V$4:$V$1281,'11-25years'!B262)</f>
        <v>0</v>
      </c>
      <c r="D262" s="125">
        <f>SUMIFS(CAPEX!$AA$4:$AA$1281,CAPEX!$G$4:$G$1281,'11-25years'!$A262,CAPEX!$I$4:$I$1281,'11-25years'!D$2,CAPEX!$V$4:$V$1281,'11-25years'!B262)</f>
        <v>0</v>
      </c>
      <c r="E262" s="125">
        <f>SUMIFS(CAPEX!$AA$4:$AA$1281,CAPEX!$G$4:$G$1281,'11-25years'!$A262,CAPEX!$I$4:$I$1281,'11-25years'!E$2,CAPEX!$V$4:$V$1281,'11-25years'!B262)</f>
        <v>0</v>
      </c>
      <c r="F262" s="125">
        <f>SUMIFS(CAPEX!$AA$4:$AA$1281,CAPEX!$G$4:$G$1281,'11-25years'!$A262,CAPEX!$I$4:$I$1281,'11-25years'!F$2,CAPEX!$V$4:$V$1281,'11-25years'!B262)</f>
        <v>0</v>
      </c>
      <c r="G262" s="125">
        <f>SUMIFS(CAPEX!$AA$4:$AA$1281,CAPEX!$G$4:$G$1281,'11-25years'!$A262,CAPEX!$I$4:$I$1281,'11-25years'!G$2,CAPEX!$V$4:$V$1281,'11-25years'!B262)</f>
        <v>0</v>
      </c>
      <c r="H262" s="128">
        <f t="shared" si="7"/>
        <v>0</v>
      </c>
    </row>
    <row r="263" spans="1:8" x14ac:dyDescent="0.25">
      <c r="A263" s="84" t="s">
        <v>697</v>
      </c>
      <c r="B263" s="124">
        <v>25</v>
      </c>
      <c r="C263" s="125">
        <f>SUMIFS(CAPEX!$AA$4:$AA$1281,CAPEX!$G$4:$G$1281,'11-25years'!$A263,CAPEX!$I$4:$I$1281,'11-25years'!C$2,CAPEX!$V$4:$V$1281,'11-25years'!B263)</f>
        <v>0</v>
      </c>
      <c r="D263" s="125">
        <f>SUMIFS(CAPEX!$AA$4:$AA$1281,CAPEX!$G$4:$G$1281,'11-25years'!$A263,CAPEX!$I$4:$I$1281,'11-25years'!D$2,CAPEX!$V$4:$V$1281,'11-25years'!B263)</f>
        <v>0</v>
      </c>
      <c r="E263" s="125">
        <f>SUMIFS(CAPEX!$AA$4:$AA$1281,CAPEX!$G$4:$G$1281,'11-25years'!$A263,CAPEX!$I$4:$I$1281,'11-25years'!E$2,CAPEX!$V$4:$V$1281,'11-25years'!B263)</f>
        <v>0</v>
      </c>
      <c r="F263" s="125">
        <f>SUMIFS(CAPEX!$AA$4:$AA$1281,CAPEX!$G$4:$G$1281,'11-25years'!$A263,CAPEX!$I$4:$I$1281,'11-25years'!F$2,CAPEX!$V$4:$V$1281,'11-25years'!B263)</f>
        <v>0</v>
      </c>
      <c r="G263" s="125">
        <f>SUMIFS(CAPEX!$AA$4:$AA$1281,CAPEX!$G$4:$G$1281,'11-25years'!$A263,CAPEX!$I$4:$I$1281,'11-25years'!G$2,CAPEX!$V$4:$V$1281,'11-25years'!B263)</f>
        <v>0</v>
      </c>
      <c r="H263" s="128">
        <f t="shared" si="7"/>
        <v>0</v>
      </c>
    </row>
    <row r="264" spans="1:8" x14ac:dyDescent="0.25">
      <c r="A264" s="84" t="s">
        <v>228</v>
      </c>
      <c r="B264" s="124">
        <v>25</v>
      </c>
      <c r="C264" s="125">
        <f>SUMIFS(CAPEX!$AA$4:$AA$1281,CAPEX!$G$4:$G$1281,'11-25years'!$A264,CAPEX!$I$4:$I$1281,'11-25years'!C$2,CAPEX!$V$4:$V$1281,'11-25years'!B264)</f>
        <v>0</v>
      </c>
      <c r="D264" s="125">
        <f>SUMIFS(CAPEX!$AA$4:$AA$1281,CAPEX!$G$4:$G$1281,'11-25years'!$A264,CAPEX!$I$4:$I$1281,'11-25years'!D$2,CAPEX!$V$4:$V$1281,'11-25years'!B264)</f>
        <v>0</v>
      </c>
      <c r="E264" s="125">
        <f>SUMIFS(CAPEX!$AA$4:$AA$1281,CAPEX!$G$4:$G$1281,'11-25years'!$A264,CAPEX!$I$4:$I$1281,'11-25years'!E$2,CAPEX!$V$4:$V$1281,'11-25years'!B264)</f>
        <v>0</v>
      </c>
      <c r="F264" s="125">
        <f>SUMIFS(CAPEX!$AA$4:$AA$1281,CAPEX!$G$4:$G$1281,'11-25years'!$A264,CAPEX!$I$4:$I$1281,'11-25years'!F$2,CAPEX!$V$4:$V$1281,'11-25years'!B264)</f>
        <v>0</v>
      </c>
      <c r="G264" s="125">
        <f>SUMIFS(CAPEX!$AA$4:$AA$1281,CAPEX!$G$4:$G$1281,'11-25years'!$A264,CAPEX!$I$4:$I$1281,'11-25years'!G$2,CAPEX!$V$4:$V$1281,'11-25years'!B264)</f>
        <v>0</v>
      </c>
      <c r="H264" s="128">
        <f t="shared" si="7"/>
        <v>0</v>
      </c>
    </row>
    <row r="265" spans="1:8" x14ac:dyDescent="0.25">
      <c r="A265" s="84" t="s">
        <v>226</v>
      </c>
      <c r="B265" s="124">
        <v>25</v>
      </c>
      <c r="C265" s="125">
        <f>SUMIFS(CAPEX!$AA$4:$AA$1281,CAPEX!$G$4:$G$1281,'11-25years'!$A265,CAPEX!$I$4:$I$1281,'11-25years'!C$2,CAPEX!$V$4:$V$1281,'11-25years'!B265)</f>
        <v>1480</v>
      </c>
      <c r="D265" s="125">
        <f>SUMIFS(CAPEX!$AA$4:$AA$1281,CAPEX!$G$4:$G$1281,'11-25years'!$A265,CAPEX!$I$4:$I$1281,'11-25years'!D$2,CAPEX!$V$4:$V$1281,'11-25years'!B265)</f>
        <v>0</v>
      </c>
      <c r="E265" s="125">
        <f>SUMIFS(CAPEX!$AA$4:$AA$1281,CAPEX!$G$4:$G$1281,'11-25years'!$A265,CAPEX!$I$4:$I$1281,'11-25years'!E$2,CAPEX!$V$4:$V$1281,'11-25years'!B265)</f>
        <v>0</v>
      </c>
      <c r="F265" s="125">
        <f>SUMIFS(CAPEX!$AA$4:$AA$1281,CAPEX!$G$4:$G$1281,'11-25years'!$A265,CAPEX!$I$4:$I$1281,'11-25years'!F$2,CAPEX!$V$4:$V$1281,'11-25years'!B265)</f>
        <v>0</v>
      </c>
      <c r="G265" s="125">
        <f>SUMIFS(CAPEX!$AA$4:$AA$1281,CAPEX!$G$4:$G$1281,'11-25years'!$A265,CAPEX!$I$4:$I$1281,'11-25years'!G$2,CAPEX!$V$4:$V$1281,'11-25years'!B265)</f>
        <v>0</v>
      </c>
      <c r="H265" s="128">
        <f t="shared" ref="H265:H272" si="8">SUM(C265:G265)</f>
        <v>1480</v>
      </c>
    </row>
    <row r="266" spans="1:8" x14ac:dyDescent="0.25">
      <c r="A266" s="84" t="s">
        <v>256</v>
      </c>
      <c r="B266" s="124">
        <v>25</v>
      </c>
      <c r="C266" s="125">
        <f>SUMIFS(CAPEX!$AA$4:$AA$1281,CAPEX!$G$4:$G$1281,'11-25years'!$A266,CAPEX!$I$4:$I$1281,'11-25years'!C$2,CAPEX!$V$4:$V$1281,'11-25years'!B266)</f>
        <v>0</v>
      </c>
      <c r="D266" s="125">
        <f>SUMIFS(CAPEX!$AA$4:$AA$1281,CAPEX!$G$4:$G$1281,'11-25years'!$A266,CAPEX!$I$4:$I$1281,'11-25years'!D$2,CAPEX!$V$4:$V$1281,'11-25years'!B266)</f>
        <v>0</v>
      </c>
      <c r="E266" s="125">
        <f>SUMIFS(CAPEX!$AA$4:$AA$1281,CAPEX!$G$4:$G$1281,'11-25years'!$A266,CAPEX!$I$4:$I$1281,'11-25years'!E$2,CAPEX!$V$4:$V$1281,'11-25years'!B266)</f>
        <v>0</v>
      </c>
      <c r="F266" s="125">
        <f>SUMIFS(CAPEX!$AA$4:$AA$1281,CAPEX!$G$4:$G$1281,'11-25years'!$A266,CAPEX!$I$4:$I$1281,'11-25years'!F$2,CAPEX!$V$4:$V$1281,'11-25years'!B266)</f>
        <v>0</v>
      </c>
      <c r="G266" s="125">
        <f>SUMIFS(CAPEX!$AA$4:$AA$1281,CAPEX!$G$4:$G$1281,'11-25years'!$A266,CAPEX!$I$4:$I$1281,'11-25years'!G$2,CAPEX!$V$4:$V$1281,'11-25years'!B266)</f>
        <v>0</v>
      </c>
      <c r="H266" s="128">
        <f t="shared" si="8"/>
        <v>0</v>
      </c>
    </row>
    <row r="267" spans="1:8" x14ac:dyDescent="0.25">
      <c r="A267" s="84" t="s">
        <v>578</v>
      </c>
      <c r="B267" s="124">
        <v>25</v>
      </c>
      <c r="C267" s="125">
        <f>SUMIFS(CAPEX!$AA$4:$AA$1281,CAPEX!$G$4:$G$1281,'11-25years'!$A267,CAPEX!$I$4:$I$1281,'11-25years'!C$2,CAPEX!$V$4:$V$1281,'11-25years'!B267)</f>
        <v>0</v>
      </c>
      <c r="D267" s="125">
        <f>SUMIFS(CAPEX!$AA$4:$AA$1281,CAPEX!$G$4:$G$1281,'11-25years'!$A267,CAPEX!$I$4:$I$1281,'11-25years'!D$2,CAPEX!$V$4:$V$1281,'11-25years'!B267)</f>
        <v>0</v>
      </c>
      <c r="E267" s="125">
        <f>SUMIFS(CAPEX!$AA$4:$AA$1281,CAPEX!$G$4:$G$1281,'11-25years'!$A267,CAPEX!$I$4:$I$1281,'11-25years'!E$2,CAPEX!$V$4:$V$1281,'11-25years'!B267)</f>
        <v>0</v>
      </c>
      <c r="F267" s="125">
        <f>SUMIFS(CAPEX!$AA$4:$AA$1281,CAPEX!$G$4:$G$1281,'11-25years'!$A267,CAPEX!$I$4:$I$1281,'11-25years'!F$2,CAPEX!$V$4:$V$1281,'11-25years'!B267)</f>
        <v>0</v>
      </c>
      <c r="G267" s="125">
        <f>SUMIFS(CAPEX!$AA$4:$AA$1281,CAPEX!$G$4:$G$1281,'11-25years'!$A267,CAPEX!$I$4:$I$1281,'11-25years'!G$2,CAPEX!$V$4:$V$1281,'11-25years'!B267)</f>
        <v>0</v>
      </c>
      <c r="H267" s="128">
        <f t="shared" si="8"/>
        <v>0</v>
      </c>
    </row>
    <row r="268" spans="1:8" x14ac:dyDescent="0.25">
      <c r="A268" s="84" t="s">
        <v>403</v>
      </c>
      <c r="B268" s="124">
        <v>25</v>
      </c>
      <c r="C268" s="125">
        <f>SUMIFS(CAPEX!$AA$4:$AA$1281,CAPEX!$G$4:$G$1281,'11-25years'!$A268,CAPEX!$I$4:$I$1281,'11-25years'!C$2,CAPEX!$V$4:$V$1281,'11-25years'!B268)</f>
        <v>0</v>
      </c>
      <c r="D268" s="125">
        <f>SUMIFS(CAPEX!$AA$4:$AA$1281,CAPEX!$G$4:$G$1281,'11-25years'!$A268,CAPEX!$I$4:$I$1281,'11-25years'!D$2,CAPEX!$V$4:$V$1281,'11-25years'!B268)</f>
        <v>0</v>
      </c>
      <c r="E268" s="125">
        <f>SUMIFS(CAPEX!$AA$4:$AA$1281,CAPEX!$G$4:$G$1281,'11-25years'!$A268,CAPEX!$I$4:$I$1281,'11-25years'!E$2,CAPEX!$V$4:$V$1281,'11-25years'!B268)</f>
        <v>0</v>
      </c>
      <c r="F268" s="125">
        <f>SUMIFS(CAPEX!$AA$4:$AA$1281,CAPEX!$G$4:$G$1281,'11-25years'!$A268,CAPEX!$I$4:$I$1281,'11-25years'!F$2,CAPEX!$V$4:$V$1281,'11-25years'!B268)</f>
        <v>0</v>
      </c>
      <c r="G268" s="125">
        <f>SUMIFS(CAPEX!$AA$4:$AA$1281,CAPEX!$G$4:$G$1281,'11-25years'!$A268,CAPEX!$I$4:$I$1281,'11-25years'!G$2,CAPEX!$V$4:$V$1281,'11-25years'!B268)</f>
        <v>0</v>
      </c>
      <c r="H268" s="128">
        <f t="shared" si="8"/>
        <v>0</v>
      </c>
    </row>
    <row r="269" spans="1:8" x14ac:dyDescent="0.25">
      <c r="A269" s="84" t="s">
        <v>364</v>
      </c>
      <c r="B269" s="124">
        <v>25</v>
      </c>
      <c r="C269" s="125">
        <f>SUMIFS(CAPEX!$AA$4:$AA$1281,CAPEX!$G$4:$G$1281,'11-25years'!$A269,CAPEX!$I$4:$I$1281,'11-25years'!C$2,CAPEX!$V$4:$V$1281,'11-25years'!B269)</f>
        <v>0</v>
      </c>
      <c r="D269" s="125">
        <f>SUMIFS(CAPEX!$AA$4:$AA$1281,CAPEX!$G$4:$G$1281,'11-25years'!$A269,CAPEX!$I$4:$I$1281,'11-25years'!D$2,CAPEX!$V$4:$V$1281,'11-25years'!B269)</f>
        <v>0</v>
      </c>
      <c r="E269" s="125">
        <f>SUMIFS(CAPEX!$AA$4:$AA$1281,CAPEX!$G$4:$G$1281,'11-25years'!$A269,CAPEX!$I$4:$I$1281,'11-25years'!E$2,CAPEX!$V$4:$V$1281,'11-25years'!B269)</f>
        <v>0</v>
      </c>
      <c r="F269" s="125">
        <f>SUMIFS(CAPEX!$AA$4:$AA$1281,CAPEX!$G$4:$G$1281,'11-25years'!$A269,CAPEX!$I$4:$I$1281,'11-25years'!F$2,CAPEX!$V$4:$V$1281,'11-25years'!B269)</f>
        <v>0</v>
      </c>
      <c r="G269" s="125">
        <f>SUMIFS(CAPEX!$AA$4:$AA$1281,CAPEX!$G$4:$G$1281,'11-25years'!$A269,CAPEX!$I$4:$I$1281,'11-25years'!G$2,CAPEX!$V$4:$V$1281,'11-25years'!B269)</f>
        <v>0</v>
      </c>
      <c r="H269" s="128">
        <f t="shared" si="8"/>
        <v>0</v>
      </c>
    </row>
    <row r="270" spans="1:8" x14ac:dyDescent="0.25">
      <c r="A270" s="84" t="s">
        <v>239</v>
      </c>
      <c r="B270" s="124">
        <v>25</v>
      </c>
      <c r="C270" s="125">
        <f>SUMIFS(CAPEX!$AA$4:$AA$1281,CAPEX!$G$4:$G$1281,'11-25years'!$A270,CAPEX!$I$4:$I$1281,'11-25years'!C$2,CAPEX!$V$4:$V$1281,'11-25years'!B270)</f>
        <v>0</v>
      </c>
      <c r="D270" s="125">
        <f>SUMIFS(CAPEX!$AA$4:$AA$1281,CAPEX!$G$4:$G$1281,'11-25years'!$A270,CAPEX!$I$4:$I$1281,'11-25years'!D$2,CAPEX!$V$4:$V$1281,'11-25years'!B270)</f>
        <v>0</v>
      </c>
      <c r="E270" s="125">
        <f>SUMIFS(CAPEX!$AA$4:$AA$1281,CAPEX!$G$4:$G$1281,'11-25years'!$A270,CAPEX!$I$4:$I$1281,'11-25years'!E$2,CAPEX!$V$4:$V$1281,'11-25years'!B270)</f>
        <v>0</v>
      </c>
      <c r="F270" s="125">
        <f>SUMIFS(CAPEX!$AA$4:$AA$1281,CAPEX!$G$4:$G$1281,'11-25years'!$A270,CAPEX!$I$4:$I$1281,'11-25years'!F$2,CAPEX!$V$4:$V$1281,'11-25years'!B270)</f>
        <v>0</v>
      </c>
      <c r="G270" s="125">
        <f>SUMIFS(CAPEX!$AA$4:$AA$1281,CAPEX!$G$4:$G$1281,'11-25years'!$A270,CAPEX!$I$4:$I$1281,'11-25years'!G$2,CAPEX!$V$4:$V$1281,'11-25years'!B270)</f>
        <v>0</v>
      </c>
      <c r="H270" s="128">
        <f t="shared" si="8"/>
        <v>0</v>
      </c>
    </row>
    <row r="271" spans="1:8" x14ac:dyDescent="0.25">
      <c r="A271" s="84" t="s">
        <v>243</v>
      </c>
      <c r="B271" s="124">
        <v>25</v>
      </c>
      <c r="C271" s="125">
        <f>SUMIFS(CAPEX!$AA$4:$AA$1281,CAPEX!$G$4:$G$1281,'11-25years'!$A271,CAPEX!$I$4:$I$1281,'11-25years'!C$2,CAPEX!$V$4:$V$1281,'11-25years'!B271)</f>
        <v>0</v>
      </c>
      <c r="D271" s="125">
        <f>SUMIFS(CAPEX!$AA$4:$AA$1281,CAPEX!$G$4:$G$1281,'11-25years'!$A271,CAPEX!$I$4:$I$1281,'11-25years'!D$2,CAPEX!$V$4:$V$1281,'11-25years'!B271)</f>
        <v>0</v>
      </c>
      <c r="E271" s="125">
        <f>SUMIFS(CAPEX!$AA$4:$AA$1281,CAPEX!$G$4:$G$1281,'11-25years'!$A271,CAPEX!$I$4:$I$1281,'11-25years'!E$2,CAPEX!$V$4:$V$1281,'11-25years'!B271)</f>
        <v>0</v>
      </c>
      <c r="F271" s="125">
        <f>SUMIFS(CAPEX!$AA$4:$AA$1281,CAPEX!$G$4:$G$1281,'11-25years'!$A271,CAPEX!$I$4:$I$1281,'11-25years'!F$2,CAPEX!$V$4:$V$1281,'11-25years'!B271)</f>
        <v>0</v>
      </c>
      <c r="G271" s="125">
        <f>SUMIFS(CAPEX!$AA$4:$AA$1281,CAPEX!$G$4:$G$1281,'11-25years'!$A271,CAPEX!$I$4:$I$1281,'11-25years'!G$2,CAPEX!$V$4:$V$1281,'11-25years'!B271)</f>
        <v>0</v>
      </c>
      <c r="H271" s="128">
        <f t="shared" si="8"/>
        <v>0</v>
      </c>
    </row>
    <row r="272" spans="1:8" ht="15.75" thickBot="1" x14ac:dyDescent="0.3">
      <c r="A272" s="127" t="s">
        <v>246</v>
      </c>
      <c r="B272" s="124">
        <v>25</v>
      </c>
      <c r="C272" s="125">
        <f>SUMIFS(CAPEX!$AA$4:$AA$1281,CAPEX!$G$4:$G$1281,'11-25years'!$A272,CAPEX!$I$4:$I$1281,'11-25years'!C$2,CAPEX!$V$4:$V$1281,'11-25years'!B272)</f>
        <v>0</v>
      </c>
      <c r="D272" s="125">
        <f>SUMIFS(CAPEX!$AA$4:$AA$1281,CAPEX!$G$4:$G$1281,'11-25years'!$A272,CAPEX!$I$4:$I$1281,'11-25years'!D$2,CAPEX!$V$4:$V$1281,'11-25years'!B272)</f>
        <v>0</v>
      </c>
      <c r="E272" s="125">
        <f>SUMIFS(CAPEX!$AA$4:$AA$1281,CAPEX!$G$4:$G$1281,'11-25years'!$A272,CAPEX!$I$4:$I$1281,'11-25years'!E$2,CAPEX!$V$4:$V$1281,'11-25years'!B272)</f>
        <v>0</v>
      </c>
      <c r="F272" s="125">
        <f>SUMIFS(CAPEX!$AA$4:$AA$1281,CAPEX!$G$4:$G$1281,'11-25years'!$A272,CAPEX!$I$4:$I$1281,'11-25years'!F$2,CAPEX!$V$4:$V$1281,'11-25years'!B272)</f>
        <v>0</v>
      </c>
      <c r="G272" s="125">
        <f>SUMIFS(CAPEX!$AA$4:$AA$1281,CAPEX!$G$4:$G$1281,'11-25years'!$A272,CAPEX!$I$4:$I$1281,'11-25years'!G$2,CAPEX!$V$4:$V$1281,'11-25years'!B272)</f>
        <v>0</v>
      </c>
      <c r="H272" s="128">
        <f t="shared" si="8"/>
        <v>0</v>
      </c>
    </row>
    <row r="273" spans="1:8" ht="15.75" thickBot="1" x14ac:dyDescent="0.3">
      <c r="A273" s="130"/>
      <c r="B273" s="156"/>
      <c r="C273" s="131">
        <f>SUM(C3:C272)</f>
        <v>5683620</v>
      </c>
      <c r="D273" s="131">
        <f t="shared" ref="D273:G273" si="9">SUM(D3:D272)</f>
        <v>3966760</v>
      </c>
      <c r="E273" s="131">
        <f t="shared" si="9"/>
        <v>3301340</v>
      </c>
      <c r="F273" s="131">
        <f t="shared" si="9"/>
        <v>512400</v>
      </c>
      <c r="G273" s="131">
        <f t="shared" si="9"/>
        <v>7010</v>
      </c>
      <c r="H273" s="129">
        <f>SUM(C273:G273)</f>
        <v>13471130</v>
      </c>
    </row>
  </sheetData>
  <mergeCells count="1">
    <mergeCell ref="H1:H2"/>
  </mergeCells>
  <pageMargins left="0.7" right="0.7" top="0.75" bottom="0.75" header="0.3" footer="0.3"/>
  <pageSetup paperSize="9" scale="70" orientation="landscape"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48CAE-5514-41A6-84A0-CDBFFFFBDE5E}">
  <sheetPr filterMode="1">
    <tabColor rgb="FF7030A0"/>
  </sheetPr>
  <dimension ref="A1:BY325"/>
  <sheetViews>
    <sheetView zoomScale="70" zoomScaleNormal="70" workbookViewId="0">
      <pane xSplit="1" topLeftCell="B1" activePane="topRight" state="frozen"/>
      <selection pane="topRight" activeCell="C90" sqref="C90"/>
    </sheetView>
  </sheetViews>
  <sheetFormatPr defaultColWidth="17.85546875" defaultRowHeight="15" x14ac:dyDescent="0.25"/>
  <cols>
    <col min="1" max="1" width="30.7109375" style="4" customWidth="1"/>
    <col min="2" max="2" width="30.7109375" style="59" customWidth="1"/>
    <col min="3" max="3" width="30.7109375" style="4" customWidth="1"/>
    <col min="4" max="4" width="30.7109375" style="2" customWidth="1"/>
    <col min="5" max="6" width="30.7109375" customWidth="1"/>
    <col min="7" max="7" width="15.140625" bestFit="1" customWidth="1"/>
    <col min="8" max="9" width="14" bestFit="1" customWidth="1"/>
    <col min="10" max="11" width="12.28515625" bestFit="1" customWidth="1"/>
    <col min="12" max="12" width="13.85546875" bestFit="1" customWidth="1"/>
    <col min="13" max="18" width="14" bestFit="1" customWidth="1"/>
    <col min="19" max="21" width="12.28515625" bestFit="1" customWidth="1"/>
    <col min="22" max="22" width="14" bestFit="1" customWidth="1"/>
    <col min="23" max="25" width="12.28515625" bestFit="1" customWidth="1"/>
    <col min="26" max="27" width="14" bestFit="1" customWidth="1"/>
    <col min="28" max="31" width="12.28515625" bestFit="1" customWidth="1"/>
    <col min="32" max="33" width="14" bestFit="1" customWidth="1"/>
    <col min="34" max="34" width="12.28515625" bestFit="1" customWidth="1"/>
    <col min="35" max="35" width="14" bestFit="1" customWidth="1"/>
    <col min="36" max="36" width="12.28515625" bestFit="1" customWidth="1"/>
    <col min="37" max="37" width="14" bestFit="1" customWidth="1"/>
    <col min="38" max="44" width="12.28515625" bestFit="1" customWidth="1"/>
    <col min="45" max="45" width="14" bestFit="1" customWidth="1"/>
    <col min="46" max="54" width="12.28515625" bestFit="1" customWidth="1"/>
    <col min="55" max="55" width="14" bestFit="1" customWidth="1"/>
  </cols>
  <sheetData>
    <row r="1" spans="1:55" ht="18" x14ac:dyDescent="0.25">
      <c r="A1" s="1" t="s">
        <v>0</v>
      </c>
      <c r="B1" s="60"/>
      <c r="C1" s="1"/>
    </row>
    <row r="2" spans="1:55" ht="18" x14ac:dyDescent="0.25">
      <c r="A2" s="1" t="s">
        <v>1</v>
      </c>
      <c r="B2" s="60"/>
      <c r="C2" s="1"/>
    </row>
    <row r="3" spans="1:55" ht="18" x14ac:dyDescent="0.25">
      <c r="A3" s="1"/>
      <c r="B3" s="60"/>
      <c r="C3" s="1"/>
    </row>
    <row r="4" spans="1:55" ht="18" x14ac:dyDescent="0.25">
      <c r="A4" s="1" t="s">
        <v>2</v>
      </c>
      <c r="B4" s="60"/>
      <c r="C4" s="1"/>
      <c r="V4" s="109">
        <f>SUM(Data!P9,Data!R9,Data!T9,Data!V9,Data!X9)</f>
        <v>0</v>
      </c>
    </row>
    <row r="5" spans="1:55" s="57" customFormat="1" ht="18" x14ac:dyDescent="0.25">
      <c r="A5" s="36" t="s">
        <v>704</v>
      </c>
      <c r="B5" s="60"/>
      <c r="C5" s="60"/>
      <c r="D5" s="55"/>
      <c r="AH5" s="109">
        <f>SUM(Data!Z10,Data!AB10,Data!AD10,Data!AF10,Data!AH10,Data!AJ10,Data!AL10,Data!AN10,Data!AP10,Data!AR10,Data!AT10,Data!AV10,Data!AX10,Data!AZ10,Data!BB10)</f>
        <v>50190</v>
      </c>
    </row>
    <row r="6" spans="1:55" s="57" customFormat="1" ht="18" x14ac:dyDescent="0.25">
      <c r="A6" s="60"/>
      <c r="B6" s="60"/>
      <c r="C6" s="60"/>
      <c r="D6" s="55"/>
    </row>
    <row r="7" spans="1:55" ht="18" customHeight="1" x14ac:dyDescent="0.25">
      <c r="A7" s="261" t="s">
        <v>3</v>
      </c>
      <c r="B7" s="261" t="s">
        <v>4</v>
      </c>
      <c r="C7" s="261" t="s">
        <v>5</v>
      </c>
      <c r="D7" s="265">
        <v>0</v>
      </c>
      <c r="E7" s="265"/>
      <c r="F7" s="265">
        <v>1</v>
      </c>
      <c r="G7" s="265"/>
      <c r="H7" s="265">
        <v>2</v>
      </c>
      <c r="I7" s="265"/>
      <c r="J7" s="265">
        <v>3</v>
      </c>
      <c r="K7" s="265"/>
      <c r="L7" s="265">
        <v>4</v>
      </c>
      <c r="M7" s="265"/>
      <c r="N7" s="265">
        <v>5</v>
      </c>
      <c r="O7" s="265"/>
      <c r="P7" s="265">
        <v>6</v>
      </c>
      <c r="Q7" s="265"/>
      <c r="R7" s="265">
        <v>7</v>
      </c>
      <c r="S7" s="265"/>
      <c r="T7" s="265">
        <v>8</v>
      </c>
      <c r="U7" s="265"/>
      <c r="V7" s="265">
        <v>9</v>
      </c>
      <c r="W7" s="265"/>
      <c r="X7" s="265">
        <v>10</v>
      </c>
      <c r="Y7" s="265"/>
      <c r="Z7" s="265">
        <v>11</v>
      </c>
      <c r="AA7" s="265"/>
      <c r="AB7" s="265">
        <v>12</v>
      </c>
      <c r="AC7" s="265"/>
      <c r="AD7" s="265">
        <v>13</v>
      </c>
      <c r="AE7" s="265"/>
      <c r="AF7" s="265">
        <v>14</v>
      </c>
      <c r="AG7" s="265"/>
      <c r="AH7" s="265">
        <v>15</v>
      </c>
      <c r="AI7" s="265"/>
      <c r="AJ7" s="265">
        <v>16</v>
      </c>
      <c r="AK7" s="265"/>
      <c r="AL7" s="265">
        <v>17</v>
      </c>
      <c r="AM7" s="265"/>
      <c r="AN7" s="265">
        <v>18</v>
      </c>
      <c r="AO7" s="265"/>
      <c r="AP7" s="265">
        <v>19</v>
      </c>
      <c r="AQ7" s="265"/>
      <c r="AR7" s="265">
        <v>20</v>
      </c>
      <c r="AS7" s="265"/>
      <c r="AT7" s="265">
        <v>21</v>
      </c>
      <c r="AU7" s="265"/>
      <c r="AV7" s="265">
        <v>22</v>
      </c>
      <c r="AW7" s="265"/>
      <c r="AX7" s="265">
        <v>23</v>
      </c>
      <c r="AY7" s="265"/>
      <c r="AZ7" s="265">
        <v>24</v>
      </c>
      <c r="BA7" s="265"/>
      <c r="BB7" s="265">
        <v>25</v>
      </c>
      <c r="BC7" s="265"/>
    </row>
    <row r="8" spans="1:55" x14ac:dyDescent="0.25">
      <c r="A8" s="262"/>
      <c r="B8" s="262"/>
      <c r="C8" s="262"/>
      <c r="D8" s="72" t="s">
        <v>9</v>
      </c>
      <c r="E8" s="72" t="s">
        <v>10</v>
      </c>
      <c r="F8" s="72" t="s">
        <v>9</v>
      </c>
      <c r="G8" s="72" t="s">
        <v>10</v>
      </c>
      <c r="H8" s="72" t="s">
        <v>9</v>
      </c>
      <c r="I8" s="72" t="s">
        <v>10</v>
      </c>
      <c r="J8" s="72" t="s">
        <v>9</v>
      </c>
      <c r="K8" s="72" t="s">
        <v>10</v>
      </c>
      <c r="L8" s="72" t="s">
        <v>9</v>
      </c>
      <c r="M8" s="72" t="s">
        <v>10</v>
      </c>
      <c r="N8" s="72" t="s">
        <v>9</v>
      </c>
      <c r="O8" s="72" t="s">
        <v>10</v>
      </c>
      <c r="P8" s="72" t="s">
        <v>9</v>
      </c>
      <c r="Q8" s="72" t="s">
        <v>10</v>
      </c>
      <c r="R8" s="72" t="s">
        <v>9</v>
      </c>
      <c r="S8" s="72" t="s">
        <v>10</v>
      </c>
      <c r="T8" s="72" t="s">
        <v>9</v>
      </c>
      <c r="U8" s="72" t="s">
        <v>10</v>
      </c>
      <c r="V8" s="72" t="s">
        <v>9</v>
      </c>
      <c r="W8" s="72" t="s">
        <v>10</v>
      </c>
      <c r="X8" s="72" t="s">
        <v>9</v>
      </c>
      <c r="Y8" s="72" t="s">
        <v>10</v>
      </c>
      <c r="Z8" s="72" t="s">
        <v>9</v>
      </c>
      <c r="AA8" s="72" t="s">
        <v>10</v>
      </c>
      <c r="AB8" s="72" t="s">
        <v>9</v>
      </c>
      <c r="AC8" s="72" t="s">
        <v>10</v>
      </c>
      <c r="AD8" s="72" t="s">
        <v>9</v>
      </c>
      <c r="AE8" s="72" t="s">
        <v>10</v>
      </c>
      <c r="AF8" s="72" t="s">
        <v>9</v>
      </c>
      <c r="AG8" s="72" t="s">
        <v>10</v>
      </c>
      <c r="AH8" s="72" t="s">
        <v>9</v>
      </c>
      <c r="AI8" s="72" t="s">
        <v>10</v>
      </c>
      <c r="AJ8" s="72" t="s">
        <v>9</v>
      </c>
      <c r="AK8" s="72" t="s">
        <v>10</v>
      </c>
      <c r="AL8" s="72" t="s">
        <v>9</v>
      </c>
      <c r="AM8" s="72" t="s">
        <v>10</v>
      </c>
      <c r="AN8" s="72" t="s">
        <v>9</v>
      </c>
      <c r="AO8" s="72" t="s">
        <v>10</v>
      </c>
      <c r="AP8" s="72" t="s">
        <v>9</v>
      </c>
      <c r="AQ8" s="72" t="s">
        <v>10</v>
      </c>
      <c r="AR8" s="72" t="s">
        <v>9</v>
      </c>
      <c r="AS8" s="72" t="s">
        <v>10</v>
      </c>
      <c r="AT8" s="72" t="s">
        <v>9</v>
      </c>
      <c r="AU8" s="72" t="s">
        <v>10</v>
      </c>
      <c r="AV8" s="72" t="s">
        <v>9</v>
      </c>
      <c r="AW8" s="72" t="s">
        <v>10</v>
      </c>
      <c r="AX8" s="72" t="s">
        <v>9</v>
      </c>
      <c r="AY8" s="72" t="s">
        <v>10</v>
      </c>
      <c r="AZ8" s="72" t="s">
        <v>9</v>
      </c>
      <c r="BA8" s="72" t="s">
        <v>10</v>
      </c>
      <c r="BB8" s="72" t="s">
        <v>9</v>
      </c>
      <c r="BC8" s="72" t="s">
        <v>10</v>
      </c>
    </row>
    <row r="9" spans="1:55" hidden="1" x14ac:dyDescent="0.25">
      <c r="A9" s="85" t="s">
        <v>11</v>
      </c>
      <c r="B9" s="62" t="str">
        <f>VLOOKUP(A9,CAPEX!$C$4:$I$1281,7,FALSE)</f>
        <v>Dock 6</v>
      </c>
      <c r="C9" s="61">
        <v>1342</v>
      </c>
      <c r="D9" s="65">
        <f>SUMIFS(CAPEX!$Y$4:$Y$1281,CAPEX!$C$4:$C$1281,Data!$A9,CAPEX!$V$4:$V$1281,Data!D$7)</f>
        <v>33320</v>
      </c>
      <c r="E9" s="65">
        <f>SUMIFS(CAPEX!$AA$4:$AA$1281,CAPEX!$C$4:$C$1281,Data!$A9,CAPEX!$V$4:$V$1281,Data!D$7)</f>
        <v>50810</v>
      </c>
      <c r="F9" s="65">
        <f>SUMIFS(CAPEX!$Y$4:$Y$1281,CAPEX!$C$4:$C$1281,Data!$A9,CAPEX!$V$4:$V$1281,Data!F$7)</f>
        <v>0</v>
      </c>
      <c r="G9" s="65">
        <f>SUMIFS(CAPEX!$AA$4:$AA$1281,CAPEX!$C$4:$C$1281,Data!$A9,CAPEX!$V$4:$V$1281,Data!F$7)</f>
        <v>0</v>
      </c>
      <c r="H9" s="65">
        <f>SUMIFS(CAPEX!$Y$4:$Y$1281,CAPEX!$C$4:$C$1281,Data!$A9,CAPEX!$V$4:$V$1281,Data!H$7)</f>
        <v>0</v>
      </c>
      <c r="I9" s="65">
        <f>SUMIFS(CAPEX!$AA$4:$AA$1281,CAPEX!$C$4:$C$1281,Data!$A9,CAPEX!$V$4:$V$1281,Data!H$7)</f>
        <v>39480</v>
      </c>
      <c r="J9" s="65">
        <f>SUMIFS(CAPEX!$Y$4:$Y$1281,CAPEX!$C$4:$C$1281,Data!$A9,CAPEX!$V$4:$V$1281,Data!J$7)</f>
        <v>0</v>
      </c>
      <c r="K9" s="65">
        <f>SUMIFS(CAPEX!$AA$4:$AA$1281,CAPEX!$C$4:$C$1281,Data!$A9,CAPEX!$V$4:$V$1281,Data!J$7)</f>
        <v>0</v>
      </c>
      <c r="L9" s="65">
        <f>SUMIFS(CAPEX!$Y$4:$Y$1281,CAPEX!$C$4:$C$1281,Data!$A9,CAPEX!$V$4:$V$1281,Data!L$7)</f>
        <v>0</v>
      </c>
      <c r="M9" s="65">
        <f>SUMIFS(CAPEX!$AA$4:$AA$1281,CAPEX!$C$4:$C$1281,Data!$A9,CAPEX!$V$4:$V$1281,Data!L$7)</f>
        <v>0</v>
      </c>
      <c r="N9" s="65">
        <f>SUMIFS(CAPEX!$Y$4:$Y$1281,CAPEX!$C$4:$C$1281,Data!$A9,CAPEX!$V$4:$V$1281,Data!N$7)</f>
        <v>0</v>
      </c>
      <c r="O9" s="65">
        <f>SUMIFS(CAPEX!$AA$4:$AA$1281,CAPEX!$C$4:$C$1281,Data!$A9,CAPEX!$V$4:$V$1281,Data!N$7)</f>
        <v>0</v>
      </c>
      <c r="P9" s="65">
        <f>SUMIFS(CAPEX!$Y$4:$Y$1281,CAPEX!$C$4:$C$1281,Data!$A9,CAPEX!$V$4:$V$1281,Data!P$7)</f>
        <v>0</v>
      </c>
      <c r="Q9" s="65">
        <f>SUMIFS(CAPEX!$AA$4:$AA$1281,CAPEX!$C$4:$C$1281,Data!$A9,CAPEX!$V$4:$V$1281,Data!P$7)</f>
        <v>0</v>
      </c>
      <c r="R9" s="65">
        <f>SUMIFS(CAPEX!$Y$4:$Y$1281,CAPEX!$C$4:$C$1281,Data!$A9,CAPEX!$V$4:$V$1281,Data!R$7)</f>
        <v>0</v>
      </c>
      <c r="S9" s="65">
        <f>SUMIFS(CAPEX!$AA$4:$AA$1281,CAPEX!$C$4:$C$1281,Data!$A9,CAPEX!$V$4:$V$1281,Data!R$7)</f>
        <v>0</v>
      </c>
      <c r="T9" s="65">
        <f>SUMIFS(CAPEX!$Y$4:$Y$1281,CAPEX!$C$4:$C$1281,Data!$A9,CAPEX!$V$4:$V$1281,Data!T$7)</f>
        <v>0</v>
      </c>
      <c r="U9" s="65">
        <f>SUMIFS(CAPEX!$AA$4:$AA$1281,CAPEX!$C$4:$C$1281,Data!$A9,CAPEX!$V$4:$V$1281,Data!T$7)</f>
        <v>0</v>
      </c>
      <c r="V9" s="65">
        <f>SUMIFS(CAPEX!$Y$4:$Y$1281,CAPEX!$C$4:$C$1281,Data!$A9,CAPEX!$V$4:$V$1281,Data!V$7)</f>
        <v>0</v>
      </c>
      <c r="W9" s="65">
        <f>SUMIFS(CAPEX!$AA$4:$AA$1281,CAPEX!$C$4:$C$1281,Data!$A9,CAPEX!$V$4:$V$1281,Data!V$7)</f>
        <v>0</v>
      </c>
      <c r="X9" s="65">
        <f>SUMIFS(CAPEX!$Y$4:$Y$1281,CAPEX!$C$4:$C$1281,Data!$A9,CAPEX!$V$4:$V$1281,Data!X$7)</f>
        <v>0</v>
      </c>
      <c r="Y9" s="65">
        <f>SUMIFS(CAPEX!$AA$4:$AA$1281,CAPEX!$C$4:$C$1281,Data!$A9,CAPEX!$V$4:$V$1281,Data!X$7)</f>
        <v>0</v>
      </c>
      <c r="Z9" s="65">
        <f>SUMIFS(CAPEX!$Y$4:$Y$1281,CAPEX!$C$4:$C$1281,Data!$A9,CAPEX!$V$4:$V$1281,Data!Z$7)</f>
        <v>0</v>
      </c>
      <c r="AA9" s="65">
        <f>SUMIFS(CAPEX!$AA$4:$AA$1281,CAPEX!$C$4:$C$1281,Data!$A9,CAPEX!$V$4:$V$1281,Data!Z$7)</f>
        <v>0</v>
      </c>
      <c r="AB9" s="65">
        <f>SUMIFS(CAPEX!$Y$4:$Y$1281,CAPEX!$C$4:$C$1281,Data!$A9,CAPEX!$V$4:$V$1281,Data!AB$7)</f>
        <v>0</v>
      </c>
      <c r="AC9" s="65">
        <f>SUMIFS(CAPEX!$AA$4:$AA$1281,CAPEX!$C$4:$C$1281,Data!$A9,CAPEX!$V$4:$V$1281,Data!AB$7)</f>
        <v>0</v>
      </c>
      <c r="AD9" s="65">
        <f>SUMIFS(CAPEX!$Y$4:$Y$1281,CAPEX!$C$4:$C$1281,Data!$A9,CAPEX!$V$4:$V$1281,Data!AD$7)</f>
        <v>0</v>
      </c>
      <c r="AE9" s="65">
        <f>SUMIFS(CAPEX!$AA$4:$AA$1281,CAPEX!$C$4:$C$1281,Data!$A9,CAPEX!$V$4:$V$1281,Data!AD$7)</f>
        <v>0</v>
      </c>
      <c r="AF9" s="65">
        <f>SUMIFS(CAPEX!$Y$4:$Y$1281,CAPEX!$C$4:$C$1281,Data!$A9,CAPEX!$V$4:$V$1281,Data!AF$7)</f>
        <v>0</v>
      </c>
      <c r="AG9" s="65">
        <f>SUMIFS(CAPEX!$AA$4:$AA$1281,CAPEX!$C$4:$C$1281,Data!$A9,CAPEX!$V$4:$V$1281,Data!AF$7)</f>
        <v>0</v>
      </c>
      <c r="AH9" s="65">
        <f>SUMIFS(CAPEX!$Y$4:$Y$1281,CAPEX!$C$4:$C$1281,Data!$A9,CAPEX!$V$4:$V$1281,Data!AH$7)</f>
        <v>0</v>
      </c>
      <c r="AI9" s="65">
        <f>SUMIFS(CAPEX!$AA$4:$AA$1281,CAPEX!$C$4:$C$1281,Data!$A9,CAPEX!$V$4:$V$1281,Data!AH$7)</f>
        <v>0</v>
      </c>
      <c r="AJ9" s="65">
        <f>SUMIFS(CAPEX!$Y$4:$Y$1281,CAPEX!$C$4:$C$1281,Data!$A9,CAPEX!$V$4:$V$1281,Data!AJ$7)</f>
        <v>0</v>
      </c>
      <c r="AK9" s="65">
        <f>SUMIFS(CAPEX!$AA$4:$AA$1281,CAPEX!$C$4:$C$1281,Data!$A9,CAPEX!$V$4:$V$1281,Data!AJ$7)</f>
        <v>0</v>
      </c>
      <c r="AL9" s="65">
        <f>SUMIFS(CAPEX!$Y$4:$Y$1281,CAPEX!$C$4:$C$1281,Data!$A9,CAPEX!$V$4:$V$1281,Data!AL$7)</f>
        <v>0</v>
      </c>
      <c r="AM9" s="65">
        <f>SUMIFS(CAPEX!$AA$4:$AA$1281,CAPEX!$C$4:$C$1281,Data!$A9,CAPEX!$V$4:$V$1281,Data!AL$7)</f>
        <v>0</v>
      </c>
      <c r="AN9" s="65">
        <f>SUMIFS(CAPEX!$Y$4:$Y$1281,CAPEX!$C$4:$C$1281,Data!$A9,CAPEX!$V$4:$V$1281,Data!AN$7)</f>
        <v>0</v>
      </c>
      <c r="AO9" s="65">
        <f>SUMIFS(CAPEX!$AA$4:$AA$1281,CAPEX!$C$4:$C$1281,Data!$A9,CAPEX!$V$4:$V$1281,Data!AN$7)</f>
        <v>0</v>
      </c>
      <c r="AP9" s="65">
        <f>SUMIFS(CAPEX!$Y$4:$Y$1281,CAPEX!$C$4:$C$1281,Data!$A9,CAPEX!$V$4:$V$1281,Data!AP$7)</f>
        <v>0</v>
      </c>
      <c r="AQ9" s="65">
        <f>SUMIFS(CAPEX!$AA$4:$AA$1281,CAPEX!$C$4:$C$1281,Data!$A9,CAPEX!$V$4:$V$1281,Data!AP$7)</f>
        <v>0</v>
      </c>
      <c r="AR9" s="65">
        <f>SUMIFS(CAPEX!$Y$4:$Y$1281,CAPEX!$C$4:$C$1281,Data!$A9,CAPEX!$V$4:$V$1281,Data!AR$7)</f>
        <v>0</v>
      </c>
      <c r="AS9" s="65">
        <f>SUMIFS(CAPEX!$AA$4:$AA$1281,CAPEX!$C$4:$C$1281,Data!$A9,CAPEX!$V$4:$V$1281,Data!AR$7)</f>
        <v>0</v>
      </c>
      <c r="AT9" s="65">
        <f>SUMIFS(CAPEX!$Y$4:$Y$1281,CAPEX!$C$4:$C$1281,Data!$A9,CAPEX!$V$4:$V$1281,Data!AT$7)</f>
        <v>0</v>
      </c>
      <c r="AU9" s="65">
        <f>SUMIFS(CAPEX!$AA$4:$AA$1281,CAPEX!$C$4:$C$1281,Data!$A9,CAPEX!$V$4:$V$1281,Data!AT$7)</f>
        <v>0</v>
      </c>
      <c r="AV9" s="65">
        <f>SUMIFS(CAPEX!$Y$4:$Y$1281,CAPEX!$C$4:$C$1281,Data!$A9,CAPEX!$V$4:$V$1281,Data!AV$7)</f>
        <v>0</v>
      </c>
      <c r="AW9" s="65">
        <f>SUMIFS(CAPEX!$AA$4:$AA$1281,CAPEX!$C$4:$C$1281,Data!$A9,CAPEX!$V$4:$V$1281,Data!AV$7)</f>
        <v>0</v>
      </c>
      <c r="AX9" s="65">
        <f>SUMIFS(CAPEX!$Y$4:$Y$1281,CAPEX!$C$4:$C$1281,Data!$A9,CAPEX!$V$4:$V$1281,Data!AX$7)</f>
        <v>0</v>
      </c>
      <c r="AY9" s="65">
        <f>SUMIFS(CAPEX!$AA$4:$AA$1281,CAPEX!$C$4:$C$1281,Data!$A9,CAPEX!$V$4:$V$1281,Data!AX$7)</f>
        <v>0</v>
      </c>
      <c r="AZ9" s="65">
        <f>SUMIFS(CAPEX!$Y$4:$Y$1281,CAPEX!$C$4:$C$1281,Data!$A9,CAPEX!$V$4:$V$1281,Data!AZ$7)</f>
        <v>0</v>
      </c>
      <c r="BA9" s="65">
        <f>SUMIFS(CAPEX!$AA$4:$AA$1281,CAPEX!$C$4:$C$1281,Data!$A9,CAPEX!$V$4:$V$1281,Data!AZ$7)</f>
        <v>0</v>
      </c>
      <c r="BB9" s="65">
        <f>SUMIFS(CAPEX!$Y$4:$Y$1281,CAPEX!$C$4:$C$1281,Data!$A9,CAPEX!$V$4:$V$1281,Data!BB$7)</f>
        <v>0</v>
      </c>
      <c r="BC9" s="65">
        <f>SUMIFS(CAPEX!$AA$4:$AA$1281,CAPEX!$C$4:$C$1281,Data!$A9,CAPEX!$V$4:$V$1281,Data!BB$7)</f>
        <v>0</v>
      </c>
    </row>
    <row r="10" spans="1:55" x14ac:dyDescent="0.25">
      <c r="A10" s="85" t="s">
        <v>12</v>
      </c>
      <c r="B10" s="62" t="str">
        <f>VLOOKUP(A10,CAPEX!$C$4:$I$1281,7,FALSE)</f>
        <v>Austal</v>
      </c>
      <c r="C10" s="61">
        <v>382</v>
      </c>
      <c r="D10" s="65">
        <f>SUMIFS(CAPEX!$Y$4:$Y$1281,CAPEX!$C$4:$C$1281,Data!$A10,CAPEX!$V$4:$V$1281,Data!D$7)</f>
        <v>95200</v>
      </c>
      <c r="E10" s="65">
        <f>SUMIFS(CAPEX!$AA$4:$AA$1281,CAPEX!$C$4:$C$1281,Data!$A10,CAPEX!$V$4:$V$1281,Data!D$7)</f>
        <v>19050</v>
      </c>
      <c r="F10" s="65">
        <f>SUMIFS(CAPEX!$Y$4:$Y$1281,CAPEX!$C$4:$C$1281,Data!$A10,CAPEX!$V$4:$V$1281,Data!F$7)</f>
        <v>0</v>
      </c>
      <c r="G10" s="65">
        <f>SUMIFS(CAPEX!$AA$4:$AA$1281,CAPEX!$C$4:$C$1281,Data!$A10,CAPEX!$V$4:$V$1281,Data!F$7)</f>
        <v>0</v>
      </c>
      <c r="H10" s="65">
        <f>SUMIFS(CAPEX!$Y$4:$Y$1281,CAPEX!$C$4:$C$1281,Data!$A10,CAPEX!$V$4:$V$1281,Data!H$7)</f>
        <v>0</v>
      </c>
      <c r="I10" s="65">
        <f>SUMIFS(CAPEX!$AA$4:$AA$1281,CAPEX!$C$4:$C$1281,Data!$A10,CAPEX!$V$4:$V$1281,Data!H$7)</f>
        <v>0</v>
      </c>
      <c r="J10" s="65">
        <f>SUMIFS(CAPEX!$Y$4:$Y$1281,CAPEX!$C$4:$C$1281,Data!$A10,CAPEX!$V$4:$V$1281,Data!J$7)</f>
        <v>0</v>
      </c>
      <c r="K10" s="65">
        <f>SUMIFS(CAPEX!$AA$4:$AA$1281,CAPEX!$C$4:$C$1281,Data!$A10,CAPEX!$V$4:$V$1281,Data!J$7)</f>
        <v>0</v>
      </c>
      <c r="L10" s="65">
        <f>SUMIFS(CAPEX!$Y$4:$Y$1281,CAPEX!$C$4:$C$1281,Data!$A10,CAPEX!$V$4:$V$1281,Data!L$7)</f>
        <v>0</v>
      </c>
      <c r="M10" s="65">
        <f>SUMIFS(CAPEX!$AA$4:$AA$1281,CAPEX!$C$4:$C$1281,Data!$A10,CAPEX!$V$4:$V$1281,Data!L$7)</f>
        <v>0</v>
      </c>
      <c r="N10" s="65">
        <f>SUMIFS(CAPEX!$Y$4:$Y$1281,CAPEX!$C$4:$C$1281,Data!$A10,CAPEX!$V$4:$V$1281,Data!N$7)</f>
        <v>0</v>
      </c>
      <c r="O10" s="65">
        <f>SUMIFS(CAPEX!$AA$4:$AA$1281,CAPEX!$C$4:$C$1281,Data!$A10,CAPEX!$V$4:$V$1281,Data!N$7)</f>
        <v>0</v>
      </c>
      <c r="P10" s="65">
        <f>SUMIFS(CAPEX!$Y$4:$Y$1281,CAPEX!$C$4:$C$1281,Data!$A10,CAPEX!$V$4:$V$1281,Data!P$7)</f>
        <v>0</v>
      </c>
      <c r="Q10" s="65">
        <f>SUMIFS(CAPEX!$AA$4:$AA$1281,CAPEX!$C$4:$C$1281,Data!$A10,CAPEX!$V$4:$V$1281,Data!P$7)</f>
        <v>0</v>
      </c>
      <c r="R10" s="65">
        <f>SUMIFS(CAPEX!$Y$4:$Y$1281,CAPEX!$C$4:$C$1281,Data!$A10,CAPEX!$V$4:$V$1281,Data!R$7)</f>
        <v>0</v>
      </c>
      <c r="S10" s="65">
        <f>SUMIFS(CAPEX!$AA$4:$AA$1281,CAPEX!$C$4:$C$1281,Data!$A10,CAPEX!$V$4:$V$1281,Data!R$7)</f>
        <v>0</v>
      </c>
      <c r="T10" s="65">
        <f>SUMIFS(CAPEX!$Y$4:$Y$1281,CAPEX!$C$4:$C$1281,Data!$A10,CAPEX!$V$4:$V$1281,Data!T$7)</f>
        <v>0</v>
      </c>
      <c r="U10" s="65">
        <f>SUMIFS(CAPEX!$AA$4:$AA$1281,CAPEX!$C$4:$C$1281,Data!$A10,CAPEX!$V$4:$V$1281,Data!T$7)</f>
        <v>0</v>
      </c>
      <c r="V10" s="65">
        <f>SUMIFS(CAPEX!$Y$4:$Y$1281,CAPEX!$C$4:$C$1281,Data!$A10,CAPEX!$V$4:$V$1281,Data!V$7)</f>
        <v>0</v>
      </c>
      <c r="W10" s="65">
        <f>SUMIFS(CAPEX!$AA$4:$AA$1281,CAPEX!$C$4:$C$1281,Data!$A10,CAPEX!$V$4:$V$1281,Data!V$7)</f>
        <v>0</v>
      </c>
      <c r="X10" s="65">
        <f>SUMIFS(CAPEX!$Y$4:$Y$1281,CAPEX!$C$4:$C$1281,Data!$A10,CAPEX!$V$4:$V$1281,Data!X$7)</f>
        <v>0</v>
      </c>
      <c r="Y10" s="65">
        <f>SUMIFS(CAPEX!$AA$4:$AA$1281,CAPEX!$C$4:$C$1281,Data!$A10,CAPEX!$V$4:$V$1281,Data!X$7)</f>
        <v>0</v>
      </c>
      <c r="Z10" s="65">
        <f>SUMIFS(CAPEX!$Y$4:$Y$1281,CAPEX!$C$4:$C$1281,Data!$A10,CAPEX!$V$4:$V$1281,Data!Z$7)</f>
        <v>0</v>
      </c>
      <c r="AA10" s="65">
        <f>SUMIFS(CAPEX!$AA$4:$AA$1281,CAPEX!$C$4:$C$1281,Data!$A10,CAPEX!$V$4:$V$1281,Data!Z$7)</f>
        <v>0</v>
      </c>
      <c r="AB10" s="65">
        <f>SUMIFS(CAPEX!$Y$4:$Y$1281,CAPEX!$C$4:$C$1281,Data!$A10,CAPEX!$V$4:$V$1281,Data!AB$7)</f>
        <v>0</v>
      </c>
      <c r="AC10" s="65">
        <f>SUMIFS(CAPEX!$AA$4:$AA$1281,CAPEX!$C$4:$C$1281,Data!$A10,CAPEX!$V$4:$V$1281,Data!AB$7)</f>
        <v>0</v>
      </c>
      <c r="AD10" s="65">
        <f>SUMIFS(CAPEX!$Y$4:$Y$1281,CAPEX!$C$4:$C$1281,Data!$A10,CAPEX!$V$4:$V$1281,Data!AD$7)</f>
        <v>0</v>
      </c>
      <c r="AE10" s="65">
        <f>SUMIFS(CAPEX!$AA$4:$AA$1281,CAPEX!$C$4:$C$1281,Data!$A10,CAPEX!$V$4:$V$1281,Data!AD$7)</f>
        <v>0</v>
      </c>
      <c r="AF10" s="65">
        <f>SUMIFS(CAPEX!$Y$4:$Y$1281,CAPEX!$C$4:$C$1281,Data!$A10,CAPEX!$V$4:$V$1281,Data!AF$7)</f>
        <v>0</v>
      </c>
      <c r="AG10" s="65">
        <f>SUMIFS(CAPEX!$AA$4:$AA$1281,CAPEX!$C$4:$C$1281,Data!$A10,CAPEX!$V$4:$V$1281,Data!AF$7)</f>
        <v>0</v>
      </c>
      <c r="AH10" s="65">
        <f>SUMIFS(CAPEX!$Y$4:$Y$1281,CAPEX!$C$4:$C$1281,Data!$A10,CAPEX!$V$4:$V$1281,Data!AH$7)</f>
        <v>0</v>
      </c>
      <c r="AI10" s="65">
        <f>SUMIFS(CAPEX!$AA$4:$AA$1281,CAPEX!$C$4:$C$1281,Data!$A10,CAPEX!$V$4:$V$1281,Data!AH$7)</f>
        <v>0</v>
      </c>
      <c r="AJ10" s="65">
        <f>SUMIFS(CAPEX!$Y$4:$Y$1281,CAPEX!$C$4:$C$1281,Data!$A10,CAPEX!$V$4:$V$1281,Data!AJ$7)</f>
        <v>0</v>
      </c>
      <c r="AK10" s="65">
        <f>SUMIFS(CAPEX!$AA$4:$AA$1281,CAPEX!$C$4:$C$1281,Data!$A10,CAPEX!$V$4:$V$1281,Data!AJ$7)</f>
        <v>0</v>
      </c>
      <c r="AL10" s="65">
        <f>SUMIFS(CAPEX!$Y$4:$Y$1281,CAPEX!$C$4:$C$1281,Data!$A10,CAPEX!$V$4:$V$1281,Data!AL$7)</f>
        <v>0</v>
      </c>
      <c r="AM10" s="65">
        <f>SUMIFS(CAPEX!$AA$4:$AA$1281,CAPEX!$C$4:$C$1281,Data!$A10,CAPEX!$V$4:$V$1281,Data!AL$7)</f>
        <v>0</v>
      </c>
      <c r="AN10" s="65">
        <f>SUMIFS(CAPEX!$Y$4:$Y$1281,CAPEX!$C$4:$C$1281,Data!$A10,CAPEX!$V$4:$V$1281,Data!AN$7)</f>
        <v>0</v>
      </c>
      <c r="AO10" s="65">
        <f>SUMIFS(CAPEX!$AA$4:$AA$1281,CAPEX!$C$4:$C$1281,Data!$A10,CAPEX!$V$4:$V$1281,Data!AN$7)</f>
        <v>0</v>
      </c>
      <c r="AP10" s="65">
        <f>SUMIFS(CAPEX!$Y$4:$Y$1281,CAPEX!$C$4:$C$1281,Data!$A10,CAPEX!$V$4:$V$1281,Data!AP$7)</f>
        <v>0</v>
      </c>
      <c r="AQ10" s="65">
        <f>SUMIFS(CAPEX!$AA$4:$AA$1281,CAPEX!$C$4:$C$1281,Data!$A10,CAPEX!$V$4:$V$1281,Data!AP$7)</f>
        <v>0</v>
      </c>
      <c r="AR10" s="65">
        <f>SUMIFS(CAPEX!$Y$4:$Y$1281,CAPEX!$C$4:$C$1281,Data!$A10,CAPEX!$V$4:$V$1281,Data!AR$7)</f>
        <v>0</v>
      </c>
      <c r="AS10" s="65">
        <f>SUMIFS(CAPEX!$AA$4:$AA$1281,CAPEX!$C$4:$C$1281,Data!$A10,CAPEX!$V$4:$V$1281,Data!AR$7)</f>
        <v>0</v>
      </c>
      <c r="AT10" s="65">
        <f>SUMIFS(CAPEX!$Y$4:$Y$1281,CAPEX!$C$4:$C$1281,Data!$A10,CAPEX!$V$4:$V$1281,Data!AT$7)</f>
        <v>50190</v>
      </c>
      <c r="AU10" s="65">
        <f>SUMIFS(CAPEX!$AA$4:$AA$1281,CAPEX!$C$4:$C$1281,Data!$A10,CAPEX!$V$4:$V$1281,Data!AT$7)</f>
        <v>50190</v>
      </c>
      <c r="AV10" s="65">
        <f>SUMIFS(CAPEX!$Y$4:$Y$1281,CAPEX!$C$4:$C$1281,Data!$A10,CAPEX!$V$4:$V$1281,Data!AV$7)</f>
        <v>0</v>
      </c>
      <c r="AW10" s="65">
        <f>SUMIFS(CAPEX!$AA$4:$AA$1281,CAPEX!$C$4:$C$1281,Data!$A10,CAPEX!$V$4:$V$1281,Data!AV$7)</f>
        <v>0</v>
      </c>
      <c r="AX10" s="65">
        <f>SUMIFS(CAPEX!$Y$4:$Y$1281,CAPEX!$C$4:$C$1281,Data!$A10,CAPEX!$V$4:$V$1281,Data!AX$7)</f>
        <v>0</v>
      </c>
      <c r="AY10" s="65">
        <f>SUMIFS(CAPEX!$AA$4:$AA$1281,CAPEX!$C$4:$C$1281,Data!$A10,CAPEX!$V$4:$V$1281,Data!AX$7)</f>
        <v>0</v>
      </c>
      <c r="AZ10" s="65">
        <f>SUMIFS(CAPEX!$Y$4:$Y$1281,CAPEX!$C$4:$C$1281,Data!$A10,CAPEX!$V$4:$V$1281,Data!AZ$7)</f>
        <v>0</v>
      </c>
      <c r="BA10" s="65">
        <f>SUMIFS(CAPEX!$AA$4:$AA$1281,CAPEX!$C$4:$C$1281,Data!$A10,CAPEX!$V$4:$V$1281,Data!AZ$7)</f>
        <v>0</v>
      </c>
      <c r="BB10" s="65">
        <f>SUMIFS(CAPEX!$Y$4:$Y$1281,CAPEX!$C$4:$C$1281,Data!$A10,CAPEX!$V$4:$V$1281,Data!BB$7)</f>
        <v>0</v>
      </c>
      <c r="BC10" s="65">
        <f>SUMIFS(CAPEX!$AA$4:$AA$1281,CAPEX!$C$4:$C$1281,Data!$A10,CAPEX!$V$4:$V$1281,Data!BB$7)</f>
        <v>0</v>
      </c>
    </row>
    <row r="11" spans="1:55" x14ac:dyDescent="0.25">
      <c r="A11" s="85" t="s">
        <v>13</v>
      </c>
      <c r="B11" s="62" t="str">
        <f>VLOOKUP(A11,CAPEX!$C$4:$I$1281,7,FALSE)</f>
        <v>Austal</v>
      </c>
      <c r="C11" s="61">
        <v>11130</v>
      </c>
      <c r="D11" s="65">
        <f>SUMIFS(CAPEX!$Y$4:$Y$1281,CAPEX!$C$4:$C$1281,Data!$A11,CAPEX!$V$4:$V$1281,Data!D$7)</f>
        <v>773610</v>
      </c>
      <c r="E11" s="65">
        <f>SUMIFS(CAPEX!$AA$4:$AA$1281,CAPEX!$C$4:$C$1281,Data!$A11,CAPEX!$V$4:$V$1281,Data!D$7)</f>
        <v>427030</v>
      </c>
      <c r="F11" s="65">
        <f>SUMIFS(CAPEX!$Y$4:$Y$1281,CAPEX!$C$4:$C$1281,Data!$A11,CAPEX!$V$4:$V$1281,Data!F$7)</f>
        <v>0</v>
      </c>
      <c r="G11" s="65">
        <f>SUMIFS(CAPEX!$AA$4:$AA$1281,CAPEX!$C$4:$C$1281,Data!$A11,CAPEX!$V$4:$V$1281,Data!F$7)</f>
        <v>0</v>
      </c>
      <c r="H11" s="65">
        <f>SUMIFS(CAPEX!$Y$4:$Y$1281,CAPEX!$C$4:$C$1281,Data!$A11,CAPEX!$V$4:$V$1281,Data!H$7)</f>
        <v>0</v>
      </c>
      <c r="I11" s="65">
        <f>SUMIFS(CAPEX!$AA$4:$AA$1281,CAPEX!$C$4:$C$1281,Data!$A11,CAPEX!$V$4:$V$1281,Data!H$7)</f>
        <v>0</v>
      </c>
      <c r="J11" s="65">
        <f>SUMIFS(CAPEX!$Y$4:$Y$1281,CAPEX!$C$4:$C$1281,Data!$A11,CAPEX!$V$4:$V$1281,Data!J$7)</f>
        <v>0</v>
      </c>
      <c r="K11" s="65">
        <f>SUMIFS(CAPEX!$AA$4:$AA$1281,CAPEX!$C$4:$C$1281,Data!$A11,CAPEX!$V$4:$V$1281,Data!J$7)</f>
        <v>0</v>
      </c>
      <c r="L11" s="65">
        <f>SUMIFS(CAPEX!$Y$4:$Y$1281,CAPEX!$C$4:$C$1281,Data!$A11,CAPEX!$V$4:$V$1281,Data!L$7)</f>
        <v>0</v>
      </c>
      <c r="M11" s="65">
        <f>SUMIFS(CAPEX!$AA$4:$AA$1281,CAPEX!$C$4:$C$1281,Data!$A11,CAPEX!$V$4:$V$1281,Data!L$7)</f>
        <v>0</v>
      </c>
      <c r="N11" s="65">
        <f>SUMIFS(CAPEX!$Y$4:$Y$1281,CAPEX!$C$4:$C$1281,Data!$A11,CAPEX!$V$4:$V$1281,Data!N$7)</f>
        <v>0</v>
      </c>
      <c r="O11" s="65">
        <f>SUMIFS(CAPEX!$AA$4:$AA$1281,CAPEX!$C$4:$C$1281,Data!$A11,CAPEX!$V$4:$V$1281,Data!N$7)</f>
        <v>0</v>
      </c>
      <c r="P11" s="65">
        <f>SUMIFS(CAPEX!$Y$4:$Y$1281,CAPEX!$C$4:$C$1281,Data!$A11,CAPEX!$V$4:$V$1281,Data!P$7)</f>
        <v>0</v>
      </c>
      <c r="Q11" s="65">
        <f>SUMIFS(CAPEX!$AA$4:$AA$1281,CAPEX!$C$4:$C$1281,Data!$A11,CAPEX!$V$4:$V$1281,Data!P$7)</f>
        <v>0</v>
      </c>
      <c r="R11" s="65">
        <f>SUMIFS(CAPEX!$Y$4:$Y$1281,CAPEX!$C$4:$C$1281,Data!$A11,CAPEX!$V$4:$V$1281,Data!R$7)</f>
        <v>0</v>
      </c>
      <c r="S11" s="65">
        <f>SUMIFS(CAPEX!$AA$4:$AA$1281,CAPEX!$C$4:$C$1281,Data!$A11,CAPEX!$V$4:$V$1281,Data!R$7)</f>
        <v>0</v>
      </c>
      <c r="T11" s="65">
        <f>SUMIFS(CAPEX!$Y$4:$Y$1281,CAPEX!$C$4:$C$1281,Data!$A11,CAPEX!$V$4:$V$1281,Data!T$7)</f>
        <v>0</v>
      </c>
      <c r="U11" s="65">
        <f>SUMIFS(CAPEX!$AA$4:$AA$1281,CAPEX!$C$4:$C$1281,Data!$A11,CAPEX!$V$4:$V$1281,Data!T$7)</f>
        <v>0</v>
      </c>
      <c r="V11" s="65">
        <f>SUMIFS(CAPEX!$Y$4:$Y$1281,CAPEX!$C$4:$C$1281,Data!$A11,CAPEX!$V$4:$V$1281,Data!V$7)</f>
        <v>0</v>
      </c>
      <c r="W11" s="65">
        <f>SUMIFS(CAPEX!$AA$4:$AA$1281,CAPEX!$C$4:$C$1281,Data!$A11,CAPEX!$V$4:$V$1281,Data!V$7)</f>
        <v>0</v>
      </c>
      <c r="X11" s="65">
        <f>SUMIFS(CAPEX!$Y$4:$Y$1281,CAPEX!$C$4:$C$1281,Data!$A11,CAPEX!$V$4:$V$1281,Data!X$7)</f>
        <v>0</v>
      </c>
      <c r="Y11" s="65">
        <f>SUMIFS(CAPEX!$AA$4:$AA$1281,CAPEX!$C$4:$C$1281,Data!$A11,CAPEX!$V$4:$V$1281,Data!X$7)</f>
        <v>0</v>
      </c>
      <c r="Z11" s="65">
        <f>SUMIFS(CAPEX!$Y$4:$Y$1281,CAPEX!$C$4:$C$1281,Data!$A11,CAPEX!$V$4:$V$1281,Data!Z$7)</f>
        <v>0</v>
      </c>
      <c r="AA11" s="65">
        <f>SUMIFS(CAPEX!$AA$4:$AA$1281,CAPEX!$C$4:$C$1281,Data!$A11,CAPEX!$V$4:$V$1281,Data!Z$7)</f>
        <v>318140</v>
      </c>
      <c r="AB11" s="65">
        <f>SUMIFS(CAPEX!$Y$4:$Y$1281,CAPEX!$C$4:$C$1281,Data!$A11,CAPEX!$V$4:$V$1281,Data!AB$7)</f>
        <v>0</v>
      </c>
      <c r="AC11" s="65">
        <f>SUMIFS(CAPEX!$AA$4:$AA$1281,CAPEX!$C$4:$C$1281,Data!$A11,CAPEX!$V$4:$V$1281,Data!AB$7)</f>
        <v>0</v>
      </c>
      <c r="AD11" s="65">
        <f>SUMIFS(CAPEX!$Y$4:$Y$1281,CAPEX!$C$4:$C$1281,Data!$A11,CAPEX!$V$4:$V$1281,Data!AD$7)</f>
        <v>0</v>
      </c>
      <c r="AE11" s="65">
        <f>SUMIFS(CAPEX!$AA$4:$AA$1281,CAPEX!$C$4:$C$1281,Data!$A11,CAPEX!$V$4:$V$1281,Data!AD$7)</f>
        <v>0</v>
      </c>
      <c r="AF11" s="65">
        <f>SUMIFS(CAPEX!$Y$4:$Y$1281,CAPEX!$C$4:$C$1281,Data!$A11,CAPEX!$V$4:$V$1281,Data!AF$7)</f>
        <v>0</v>
      </c>
      <c r="AG11" s="65">
        <f>SUMIFS(CAPEX!$AA$4:$AA$1281,CAPEX!$C$4:$C$1281,Data!$A11,CAPEX!$V$4:$V$1281,Data!AF$7)</f>
        <v>0</v>
      </c>
      <c r="AH11" s="65">
        <f>SUMIFS(CAPEX!$Y$4:$Y$1281,CAPEX!$C$4:$C$1281,Data!$A11,CAPEX!$V$4:$V$1281,Data!AH$7)</f>
        <v>0</v>
      </c>
      <c r="AI11" s="65">
        <f>SUMIFS(CAPEX!$AA$4:$AA$1281,CAPEX!$C$4:$C$1281,Data!$A11,CAPEX!$V$4:$V$1281,Data!AH$7)</f>
        <v>0</v>
      </c>
      <c r="AJ11" s="65">
        <f>SUMIFS(CAPEX!$Y$4:$Y$1281,CAPEX!$C$4:$C$1281,Data!$A11,CAPEX!$V$4:$V$1281,Data!AJ$7)</f>
        <v>0</v>
      </c>
      <c r="AK11" s="65">
        <f>SUMIFS(CAPEX!$AA$4:$AA$1281,CAPEX!$C$4:$C$1281,Data!$A11,CAPEX!$V$4:$V$1281,Data!AJ$7)</f>
        <v>0</v>
      </c>
      <c r="AL11" s="65">
        <f>SUMIFS(CAPEX!$Y$4:$Y$1281,CAPEX!$C$4:$C$1281,Data!$A11,CAPEX!$V$4:$V$1281,Data!AL$7)</f>
        <v>0</v>
      </c>
      <c r="AM11" s="65">
        <f>SUMIFS(CAPEX!$AA$4:$AA$1281,CAPEX!$C$4:$C$1281,Data!$A11,CAPEX!$V$4:$V$1281,Data!AL$7)</f>
        <v>0</v>
      </c>
      <c r="AN11" s="65">
        <f>SUMIFS(CAPEX!$Y$4:$Y$1281,CAPEX!$C$4:$C$1281,Data!$A11,CAPEX!$V$4:$V$1281,Data!AN$7)</f>
        <v>0</v>
      </c>
      <c r="AO11" s="65">
        <f>SUMIFS(CAPEX!$AA$4:$AA$1281,CAPEX!$C$4:$C$1281,Data!$A11,CAPEX!$V$4:$V$1281,Data!AN$7)</f>
        <v>0</v>
      </c>
      <c r="AP11" s="65">
        <f>SUMIFS(CAPEX!$Y$4:$Y$1281,CAPEX!$C$4:$C$1281,Data!$A11,CAPEX!$V$4:$V$1281,Data!AP$7)</f>
        <v>0</v>
      </c>
      <c r="AQ11" s="65">
        <f>SUMIFS(CAPEX!$AA$4:$AA$1281,CAPEX!$C$4:$C$1281,Data!$A11,CAPEX!$V$4:$V$1281,Data!AP$7)</f>
        <v>0</v>
      </c>
      <c r="AR11" s="65">
        <f>SUMIFS(CAPEX!$Y$4:$Y$1281,CAPEX!$C$4:$C$1281,Data!$A11,CAPEX!$V$4:$V$1281,Data!AR$7)</f>
        <v>0</v>
      </c>
      <c r="AS11" s="65">
        <f>SUMIFS(CAPEX!$AA$4:$AA$1281,CAPEX!$C$4:$C$1281,Data!$A11,CAPEX!$V$4:$V$1281,Data!AR$7)</f>
        <v>0</v>
      </c>
      <c r="AT11" s="65">
        <f>SUMIFS(CAPEX!$Y$4:$Y$1281,CAPEX!$C$4:$C$1281,Data!$A11,CAPEX!$V$4:$V$1281,Data!AT$7)</f>
        <v>0</v>
      </c>
      <c r="AU11" s="65">
        <f>SUMIFS(CAPEX!$AA$4:$AA$1281,CAPEX!$C$4:$C$1281,Data!$A11,CAPEX!$V$4:$V$1281,Data!AT$7)</f>
        <v>0</v>
      </c>
      <c r="AV11" s="65">
        <f>SUMIFS(CAPEX!$Y$4:$Y$1281,CAPEX!$C$4:$C$1281,Data!$A11,CAPEX!$V$4:$V$1281,Data!AV$7)</f>
        <v>0</v>
      </c>
      <c r="AW11" s="65">
        <f>SUMIFS(CAPEX!$AA$4:$AA$1281,CAPEX!$C$4:$C$1281,Data!$A11,CAPEX!$V$4:$V$1281,Data!AV$7)</f>
        <v>0</v>
      </c>
      <c r="AX11" s="65">
        <f>SUMIFS(CAPEX!$Y$4:$Y$1281,CAPEX!$C$4:$C$1281,Data!$A11,CAPEX!$V$4:$V$1281,Data!AX$7)</f>
        <v>0</v>
      </c>
      <c r="AY11" s="65">
        <f>SUMIFS(CAPEX!$AA$4:$AA$1281,CAPEX!$C$4:$C$1281,Data!$A11,CAPEX!$V$4:$V$1281,Data!AX$7)</f>
        <v>0</v>
      </c>
      <c r="AZ11" s="65">
        <f>SUMIFS(CAPEX!$Y$4:$Y$1281,CAPEX!$C$4:$C$1281,Data!$A11,CAPEX!$V$4:$V$1281,Data!AZ$7)</f>
        <v>0</v>
      </c>
      <c r="BA11" s="65">
        <f>SUMIFS(CAPEX!$AA$4:$AA$1281,CAPEX!$C$4:$C$1281,Data!$A11,CAPEX!$V$4:$V$1281,Data!AZ$7)</f>
        <v>0</v>
      </c>
      <c r="BB11" s="65">
        <f>SUMIFS(CAPEX!$Y$4:$Y$1281,CAPEX!$C$4:$C$1281,Data!$A11,CAPEX!$V$4:$V$1281,Data!BB$7)</f>
        <v>0</v>
      </c>
      <c r="BC11" s="65">
        <f>SUMIFS(CAPEX!$AA$4:$AA$1281,CAPEX!$C$4:$C$1281,Data!$A11,CAPEX!$V$4:$V$1281,Data!BB$7)</f>
        <v>0</v>
      </c>
    </row>
    <row r="12" spans="1:55" x14ac:dyDescent="0.25">
      <c r="A12" s="85" t="s">
        <v>14</v>
      </c>
      <c r="B12" s="62" t="str">
        <f>VLOOKUP(A12,CAPEX!$C$4:$I$1281,7,FALSE)</f>
        <v>Austal</v>
      </c>
      <c r="C12" s="61">
        <v>27390</v>
      </c>
      <c r="D12" s="65">
        <f>SUMIFS(CAPEX!$Y$4:$Y$1281,CAPEX!$C$4:$C$1281,Data!$A12,CAPEX!$V$4:$V$1281,Data!D$7)</f>
        <v>537350</v>
      </c>
      <c r="E12" s="65">
        <f>SUMIFS(CAPEX!$AA$4:$AA$1281,CAPEX!$C$4:$C$1281,Data!$A12,CAPEX!$V$4:$V$1281,Data!D$7)</f>
        <v>888260</v>
      </c>
      <c r="F12" s="65">
        <f>SUMIFS(CAPEX!$Y$4:$Y$1281,CAPEX!$C$4:$C$1281,Data!$A12,CAPEX!$V$4:$V$1281,Data!F$7)</f>
        <v>0</v>
      </c>
      <c r="G12" s="65">
        <f>SUMIFS(CAPEX!$AA$4:$AA$1281,CAPEX!$C$4:$C$1281,Data!$A12,CAPEX!$V$4:$V$1281,Data!F$7)</f>
        <v>0</v>
      </c>
      <c r="H12" s="65">
        <f>SUMIFS(CAPEX!$Y$4:$Y$1281,CAPEX!$C$4:$C$1281,Data!$A12,CAPEX!$V$4:$V$1281,Data!H$7)</f>
        <v>0</v>
      </c>
      <c r="I12" s="65">
        <f>SUMIFS(CAPEX!$AA$4:$AA$1281,CAPEX!$C$4:$C$1281,Data!$A12,CAPEX!$V$4:$V$1281,Data!H$7)</f>
        <v>0</v>
      </c>
      <c r="J12" s="65">
        <f>SUMIFS(CAPEX!$Y$4:$Y$1281,CAPEX!$C$4:$C$1281,Data!$A12,CAPEX!$V$4:$V$1281,Data!J$7)</f>
        <v>0</v>
      </c>
      <c r="K12" s="65">
        <f>SUMIFS(CAPEX!$AA$4:$AA$1281,CAPEX!$C$4:$C$1281,Data!$A12,CAPEX!$V$4:$V$1281,Data!J$7)</f>
        <v>0</v>
      </c>
      <c r="L12" s="65">
        <f>SUMIFS(CAPEX!$Y$4:$Y$1281,CAPEX!$C$4:$C$1281,Data!$A12,CAPEX!$V$4:$V$1281,Data!L$7)</f>
        <v>0</v>
      </c>
      <c r="M12" s="65">
        <f>SUMIFS(CAPEX!$AA$4:$AA$1281,CAPEX!$C$4:$C$1281,Data!$A12,CAPEX!$V$4:$V$1281,Data!L$7)</f>
        <v>0</v>
      </c>
      <c r="N12" s="65">
        <f>SUMIFS(CAPEX!$Y$4:$Y$1281,CAPEX!$C$4:$C$1281,Data!$A12,CAPEX!$V$4:$V$1281,Data!N$7)</f>
        <v>0</v>
      </c>
      <c r="O12" s="65">
        <f>SUMIFS(CAPEX!$AA$4:$AA$1281,CAPEX!$C$4:$C$1281,Data!$A12,CAPEX!$V$4:$V$1281,Data!N$7)</f>
        <v>0</v>
      </c>
      <c r="P12" s="65">
        <f>SUMIFS(CAPEX!$Y$4:$Y$1281,CAPEX!$C$4:$C$1281,Data!$A12,CAPEX!$V$4:$V$1281,Data!P$7)</f>
        <v>0</v>
      </c>
      <c r="Q12" s="65">
        <f>SUMIFS(CAPEX!$AA$4:$AA$1281,CAPEX!$C$4:$C$1281,Data!$A12,CAPEX!$V$4:$V$1281,Data!P$7)</f>
        <v>0</v>
      </c>
      <c r="R12" s="65">
        <f>SUMIFS(CAPEX!$Y$4:$Y$1281,CAPEX!$C$4:$C$1281,Data!$A12,CAPEX!$V$4:$V$1281,Data!R$7)</f>
        <v>0</v>
      </c>
      <c r="S12" s="65">
        <f>SUMIFS(CAPEX!$AA$4:$AA$1281,CAPEX!$C$4:$C$1281,Data!$A12,CAPEX!$V$4:$V$1281,Data!R$7)</f>
        <v>0</v>
      </c>
      <c r="T12" s="65">
        <f>SUMIFS(CAPEX!$Y$4:$Y$1281,CAPEX!$C$4:$C$1281,Data!$A12,CAPEX!$V$4:$V$1281,Data!T$7)</f>
        <v>0</v>
      </c>
      <c r="U12" s="65">
        <f>SUMIFS(CAPEX!$AA$4:$AA$1281,CAPEX!$C$4:$C$1281,Data!$A12,CAPEX!$V$4:$V$1281,Data!T$7)</f>
        <v>0</v>
      </c>
      <c r="V12" s="65">
        <f>SUMIFS(CAPEX!$Y$4:$Y$1281,CAPEX!$C$4:$C$1281,Data!$A12,CAPEX!$V$4:$V$1281,Data!V$7)</f>
        <v>0</v>
      </c>
      <c r="W12" s="65">
        <f>SUMIFS(CAPEX!$AA$4:$AA$1281,CAPEX!$C$4:$C$1281,Data!$A12,CAPEX!$V$4:$V$1281,Data!V$7)</f>
        <v>0</v>
      </c>
      <c r="X12" s="65">
        <f>SUMIFS(CAPEX!$Y$4:$Y$1281,CAPEX!$C$4:$C$1281,Data!$A12,CAPEX!$V$4:$V$1281,Data!X$7)</f>
        <v>0</v>
      </c>
      <c r="Y12" s="65">
        <f>SUMIFS(CAPEX!$AA$4:$AA$1281,CAPEX!$C$4:$C$1281,Data!$A12,CAPEX!$V$4:$V$1281,Data!X$7)</f>
        <v>0</v>
      </c>
      <c r="Z12" s="65">
        <f>SUMIFS(CAPEX!$Y$4:$Y$1281,CAPEX!$C$4:$C$1281,Data!$A12,CAPEX!$V$4:$V$1281,Data!Z$7)</f>
        <v>0</v>
      </c>
      <c r="AA12" s="65">
        <f>SUMIFS(CAPEX!$AA$4:$AA$1281,CAPEX!$C$4:$C$1281,Data!$A12,CAPEX!$V$4:$V$1281,Data!Z$7)</f>
        <v>0</v>
      </c>
      <c r="AB12" s="65">
        <f>SUMIFS(CAPEX!$Y$4:$Y$1281,CAPEX!$C$4:$C$1281,Data!$A12,CAPEX!$V$4:$V$1281,Data!AB$7)</f>
        <v>151060</v>
      </c>
      <c r="AC12" s="65">
        <f>SUMIFS(CAPEX!$AA$4:$AA$1281,CAPEX!$C$4:$C$1281,Data!$A12,CAPEX!$V$4:$V$1281,Data!AB$7)</f>
        <v>322240</v>
      </c>
      <c r="AD12" s="65">
        <f>SUMIFS(CAPEX!$Y$4:$Y$1281,CAPEX!$C$4:$C$1281,Data!$A12,CAPEX!$V$4:$V$1281,Data!AD$7)</f>
        <v>0</v>
      </c>
      <c r="AE12" s="65">
        <f>SUMIFS(CAPEX!$AA$4:$AA$1281,CAPEX!$C$4:$C$1281,Data!$A12,CAPEX!$V$4:$V$1281,Data!AD$7)</f>
        <v>0</v>
      </c>
      <c r="AF12" s="65">
        <f>SUMIFS(CAPEX!$Y$4:$Y$1281,CAPEX!$C$4:$C$1281,Data!$A12,CAPEX!$V$4:$V$1281,Data!AF$7)</f>
        <v>0</v>
      </c>
      <c r="AG12" s="65">
        <f>SUMIFS(CAPEX!$AA$4:$AA$1281,CAPEX!$C$4:$C$1281,Data!$A12,CAPEX!$V$4:$V$1281,Data!AF$7)</f>
        <v>0</v>
      </c>
      <c r="AH12" s="65">
        <f>SUMIFS(CAPEX!$Y$4:$Y$1281,CAPEX!$C$4:$C$1281,Data!$A12,CAPEX!$V$4:$V$1281,Data!AH$7)</f>
        <v>0</v>
      </c>
      <c r="AI12" s="65">
        <f>SUMIFS(CAPEX!$AA$4:$AA$1281,CAPEX!$C$4:$C$1281,Data!$A12,CAPEX!$V$4:$V$1281,Data!AH$7)</f>
        <v>0</v>
      </c>
      <c r="AJ12" s="65">
        <f>SUMIFS(CAPEX!$Y$4:$Y$1281,CAPEX!$C$4:$C$1281,Data!$A12,CAPEX!$V$4:$V$1281,Data!AJ$7)</f>
        <v>0</v>
      </c>
      <c r="AK12" s="65">
        <f>SUMIFS(CAPEX!$AA$4:$AA$1281,CAPEX!$C$4:$C$1281,Data!$A12,CAPEX!$V$4:$V$1281,Data!AJ$7)</f>
        <v>0</v>
      </c>
      <c r="AL12" s="65">
        <f>SUMIFS(CAPEX!$Y$4:$Y$1281,CAPEX!$C$4:$C$1281,Data!$A12,CAPEX!$V$4:$V$1281,Data!AL$7)</f>
        <v>0</v>
      </c>
      <c r="AM12" s="65">
        <f>SUMIFS(CAPEX!$AA$4:$AA$1281,CAPEX!$C$4:$C$1281,Data!$A12,CAPEX!$V$4:$V$1281,Data!AL$7)</f>
        <v>0</v>
      </c>
      <c r="AN12" s="65">
        <f>SUMIFS(CAPEX!$Y$4:$Y$1281,CAPEX!$C$4:$C$1281,Data!$A12,CAPEX!$V$4:$V$1281,Data!AN$7)</f>
        <v>0</v>
      </c>
      <c r="AO12" s="65">
        <f>SUMIFS(CAPEX!$AA$4:$AA$1281,CAPEX!$C$4:$C$1281,Data!$A12,CAPEX!$V$4:$V$1281,Data!AN$7)</f>
        <v>0</v>
      </c>
      <c r="AP12" s="65">
        <f>SUMIFS(CAPEX!$Y$4:$Y$1281,CAPEX!$C$4:$C$1281,Data!$A12,CAPEX!$V$4:$V$1281,Data!AP$7)</f>
        <v>0</v>
      </c>
      <c r="AQ12" s="65">
        <f>SUMIFS(CAPEX!$AA$4:$AA$1281,CAPEX!$C$4:$C$1281,Data!$A12,CAPEX!$V$4:$V$1281,Data!AP$7)</f>
        <v>0</v>
      </c>
      <c r="AR12" s="65">
        <f>SUMIFS(CAPEX!$Y$4:$Y$1281,CAPEX!$C$4:$C$1281,Data!$A12,CAPEX!$V$4:$V$1281,Data!AR$7)</f>
        <v>0</v>
      </c>
      <c r="AS12" s="65">
        <f>SUMIFS(CAPEX!$AA$4:$AA$1281,CAPEX!$C$4:$C$1281,Data!$A12,CAPEX!$V$4:$V$1281,Data!AR$7)</f>
        <v>0</v>
      </c>
      <c r="AT12" s="65">
        <f>SUMIFS(CAPEX!$Y$4:$Y$1281,CAPEX!$C$4:$C$1281,Data!$A12,CAPEX!$V$4:$V$1281,Data!AT$7)</f>
        <v>0</v>
      </c>
      <c r="AU12" s="65">
        <f>SUMIFS(CAPEX!$AA$4:$AA$1281,CAPEX!$C$4:$C$1281,Data!$A12,CAPEX!$V$4:$V$1281,Data!AT$7)</f>
        <v>0</v>
      </c>
      <c r="AV12" s="65">
        <f>SUMIFS(CAPEX!$Y$4:$Y$1281,CAPEX!$C$4:$C$1281,Data!$A12,CAPEX!$V$4:$V$1281,Data!AV$7)</f>
        <v>0</v>
      </c>
      <c r="AW12" s="65">
        <f>SUMIFS(CAPEX!$AA$4:$AA$1281,CAPEX!$C$4:$C$1281,Data!$A12,CAPEX!$V$4:$V$1281,Data!AV$7)</f>
        <v>0</v>
      </c>
      <c r="AX12" s="65">
        <f>SUMIFS(CAPEX!$Y$4:$Y$1281,CAPEX!$C$4:$C$1281,Data!$A12,CAPEX!$V$4:$V$1281,Data!AX$7)</f>
        <v>0</v>
      </c>
      <c r="AY12" s="65">
        <f>SUMIFS(CAPEX!$AA$4:$AA$1281,CAPEX!$C$4:$C$1281,Data!$A12,CAPEX!$V$4:$V$1281,Data!AX$7)</f>
        <v>0</v>
      </c>
      <c r="AZ12" s="65">
        <f>SUMIFS(CAPEX!$Y$4:$Y$1281,CAPEX!$C$4:$C$1281,Data!$A12,CAPEX!$V$4:$V$1281,Data!AZ$7)</f>
        <v>0</v>
      </c>
      <c r="BA12" s="65">
        <f>SUMIFS(CAPEX!$AA$4:$AA$1281,CAPEX!$C$4:$C$1281,Data!$A12,CAPEX!$V$4:$V$1281,Data!AZ$7)</f>
        <v>0</v>
      </c>
      <c r="BB12" s="65">
        <f>SUMIFS(CAPEX!$Y$4:$Y$1281,CAPEX!$C$4:$C$1281,Data!$A12,CAPEX!$V$4:$V$1281,Data!BB$7)</f>
        <v>0</v>
      </c>
      <c r="BC12" s="65">
        <f>SUMIFS(CAPEX!$AA$4:$AA$1281,CAPEX!$C$4:$C$1281,Data!$A12,CAPEX!$V$4:$V$1281,Data!BB$7)</f>
        <v>0</v>
      </c>
    </row>
    <row r="13" spans="1:55" x14ac:dyDescent="0.25">
      <c r="A13" s="85" t="s">
        <v>15</v>
      </c>
      <c r="B13" s="62" t="str">
        <f>VLOOKUP(A13,CAPEX!$C$4:$I$1281,7,FALSE)</f>
        <v>Austal</v>
      </c>
      <c r="C13" s="61">
        <v>40562</v>
      </c>
      <c r="D13" s="65">
        <f>SUMIFS(CAPEX!$Y$4:$Y$1281,CAPEX!$C$4:$C$1281,Data!$A13,CAPEX!$V$4:$V$1281,Data!D$7)</f>
        <v>1170090</v>
      </c>
      <c r="E13" s="65">
        <f>SUMIFS(CAPEX!$AA$4:$AA$1281,CAPEX!$C$4:$C$1281,Data!$A13,CAPEX!$V$4:$V$1281,Data!D$7)</f>
        <v>1333770</v>
      </c>
      <c r="F13" s="65">
        <f>SUMIFS(CAPEX!$Y$4:$Y$1281,CAPEX!$C$4:$C$1281,Data!$A13,CAPEX!$V$4:$V$1281,Data!F$7)</f>
        <v>0</v>
      </c>
      <c r="G13" s="65">
        <f>SUMIFS(CAPEX!$AA$4:$AA$1281,CAPEX!$C$4:$C$1281,Data!$A13,CAPEX!$V$4:$V$1281,Data!F$7)</f>
        <v>0</v>
      </c>
      <c r="H13" s="65">
        <f>SUMIFS(CAPEX!$Y$4:$Y$1281,CAPEX!$C$4:$C$1281,Data!$A13,CAPEX!$V$4:$V$1281,Data!H$7)</f>
        <v>143700</v>
      </c>
      <c r="I13" s="65">
        <f>SUMIFS(CAPEX!$AA$4:$AA$1281,CAPEX!$C$4:$C$1281,Data!$A13,CAPEX!$V$4:$V$1281,Data!H$7)</f>
        <v>0</v>
      </c>
      <c r="J13" s="65">
        <f>SUMIFS(CAPEX!$Y$4:$Y$1281,CAPEX!$C$4:$C$1281,Data!$A13,CAPEX!$V$4:$V$1281,Data!J$7)</f>
        <v>0</v>
      </c>
      <c r="K13" s="65">
        <f>SUMIFS(CAPEX!$AA$4:$AA$1281,CAPEX!$C$4:$C$1281,Data!$A13,CAPEX!$V$4:$V$1281,Data!J$7)</f>
        <v>0</v>
      </c>
      <c r="L13" s="65">
        <f>SUMIFS(CAPEX!$Y$4:$Y$1281,CAPEX!$C$4:$C$1281,Data!$A13,CAPEX!$V$4:$V$1281,Data!L$7)</f>
        <v>0</v>
      </c>
      <c r="M13" s="65">
        <f>SUMIFS(CAPEX!$AA$4:$AA$1281,CAPEX!$C$4:$C$1281,Data!$A13,CAPEX!$V$4:$V$1281,Data!L$7)</f>
        <v>0</v>
      </c>
      <c r="N13" s="65">
        <f>SUMIFS(CAPEX!$Y$4:$Y$1281,CAPEX!$C$4:$C$1281,Data!$A13,CAPEX!$V$4:$V$1281,Data!N$7)</f>
        <v>0</v>
      </c>
      <c r="O13" s="65">
        <f>SUMIFS(CAPEX!$AA$4:$AA$1281,CAPEX!$C$4:$C$1281,Data!$A13,CAPEX!$V$4:$V$1281,Data!N$7)</f>
        <v>0</v>
      </c>
      <c r="P13" s="65">
        <f>SUMIFS(CAPEX!$Y$4:$Y$1281,CAPEX!$C$4:$C$1281,Data!$A13,CAPEX!$V$4:$V$1281,Data!P$7)</f>
        <v>0</v>
      </c>
      <c r="Q13" s="65">
        <f>SUMIFS(CAPEX!$AA$4:$AA$1281,CAPEX!$C$4:$C$1281,Data!$A13,CAPEX!$V$4:$V$1281,Data!P$7)</f>
        <v>0</v>
      </c>
      <c r="R13" s="65">
        <f>SUMIFS(CAPEX!$Y$4:$Y$1281,CAPEX!$C$4:$C$1281,Data!$A13,CAPEX!$V$4:$V$1281,Data!R$7)</f>
        <v>0</v>
      </c>
      <c r="S13" s="65">
        <f>SUMIFS(CAPEX!$AA$4:$AA$1281,CAPEX!$C$4:$C$1281,Data!$A13,CAPEX!$V$4:$V$1281,Data!R$7)</f>
        <v>0</v>
      </c>
      <c r="T13" s="65">
        <f>SUMIFS(CAPEX!$Y$4:$Y$1281,CAPEX!$C$4:$C$1281,Data!$A13,CAPEX!$V$4:$V$1281,Data!T$7)</f>
        <v>0</v>
      </c>
      <c r="U13" s="65">
        <f>SUMIFS(CAPEX!$AA$4:$AA$1281,CAPEX!$C$4:$C$1281,Data!$A13,CAPEX!$V$4:$V$1281,Data!T$7)</f>
        <v>0</v>
      </c>
      <c r="V13" s="65">
        <f>SUMIFS(CAPEX!$Y$4:$Y$1281,CAPEX!$C$4:$C$1281,Data!$A13,CAPEX!$V$4:$V$1281,Data!V$7)</f>
        <v>0</v>
      </c>
      <c r="W13" s="65">
        <f>SUMIFS(CAPEX!$AA$4:$AA$1281,CAPEX!$C$4:$C$1281,Data!$A13,CAPEX!$V$4:$V$1281,Data!V$7)</f>
        <v>0</v>
      </c>
      <c r="X13" s="65">
        <f>SUMIFS(CAPEX!$Y$4:$Y$1281,CAPEX!$C$4:$C$1281,Data!$A13,CAPEX!$V$4:$V$1281,Data!X$7)</f>
        <v>0</v>
      </c>
      <c r="Y13" s="65">
        <f>SUMIFS(CAPEX!$AA$4:$AA$1281,CAPEX!$C$4:$C$1281,Data!$A13,CAPEX!$V$4:$V$1281,Data!X$7)</f>
        <v>0</v>
      </c>
      <c r="Z13" s="65">
        <f>SUMIFS(CAPEX!$Y$4:$Y$1281,CAPEX!$C$4:$C$1281,Data!$A13,CAPEX!$V$4:$V$1281,Data!Z$7)</f>
        <v>318770</v>
      </c>
      <c r="AA13" s="65">
        <f>SUMIFS(CAPEX!$AA$4:$AA$1281,CAPEX!$C$4:$C$1281,Data!$A13,CAPEX!$V$4:$V$1281,Data!Z$7)</f>
        <v>318140</v>
      </c>
      <c r="AB13" s="65">
        <f>SUMIFS(CAPEX!$Y$4:$Y$1281,CAPEX!$C$4:$C$1281,Data!$A13,CAPEX!$V$4:$V$1281,Data!AB$7)</f>
        <v>0</v>
      </c>
      <c r="AC13" s="65">
        <f>SUMIFS(CAPEX!$AA$4:$AA$1281,CAPEX!$C$4:$C$1281,Data!$A13,CAPEX!$V$4:$V$1281,Data!AB$7)</f>
        <v>0</v>
      </c>
      <c r="AD13" s="65">
        <f>SUMIFS(CAPEX!$Y$4:$Y$1281,CAPEX!$C$4:$C$1281,Data!$A13,CAPEX!$V$4:$V$1281,Data!AD$7)</f>
        <v>0</v>
      </c>
      <c r="AE13" s="65">
        <f>SUMIFS(CAPEX!$AA$4:$AA$1281,CAPEX!$C$4:$C$1281,Data!$A13,CAPEX!$V$4:$V$1281,Data!AD$7)</f>
        <v>0</v>
      </c>
      <c r="AF13" s="65">
        <f>SUMIFS(CAPEX!$Y$4:$Y$1281,CAPEX!$C$4:$C$1281,Data!$A13,CAPEX!$V$4:$V$1281,Data!AF$7)</f>
        <v>0</v>
      </c>
      <c r="AG13" s="65">
        <f>SUMIFS(CAPEX!$AA$4:$AA$1281,CAPEX!$C$4:$C$1281,Data!$A13,CAPEX!$V$4:$V$1281,Data!AF$7)</f>
        <v>0</v>
      </c>
      <c r="AH13" s="65">
        <f>SUMIFS(CAPEX!$Y$4:$Y$1281,CAPEX!$C$4:$C$1281,Data!$A13,CAPEX!$V$4:$V$1281,Data!AH$7)</f>
        <v>0</v>
      </c>
      <c r="AI13" s="65">
        <f>SUMIFS(CAPEX!$AA$4:$AA$1281,CAPEX!$C$4:$C$1281,Data!$A13,CAPEX!$V$4:$V$1281,Data!AH$7)</f>
        <v>0</v>
      </c>
      <c r="AJ13" s="65">
        <f>SUMIFS(CAPEX!$Y$4:$Y$1281,CAPEX!$C$4:$C$1281,Data!$A13,CAPEX!$V$4:$V$1281,Data!AJ$7)</f>
        <v>0</v>
      </c>
      <c r="AK13" s="65">
        <f>SUMIFS(CAPEX!$AA$4:$AA$1281,CAPEX!$C$4:$C$1281,Data!$A13,CAPEX!$V$4:$V$1281,Data!AJ$7)</f>
        <v>0</v>
      </c>
      <c r="AL13" s="65">
        <f>SUMIFS(CAPEX!$Y$4:$Y$1281,CAPEX!$C$4:$C$1281,Data!$A13,CAPEX!$V$4:$V$1281,Data!AL$7)</f>
        <v>0</v>
      </c>
      <c r="AM13" s="65">
        <f>SUMIFS(CAPEX!$AA$4:$AA$1281,CAPEX!$C$4:$C$1281,Data!$A13,CAPEX!$V$4:$V$1281,Data!AL$7)</f>
        <v>0</v>
      </c>
      <c r="AN13" s="65">
        <f>SUMIFS(CAPEX!$Y$4:$Y$1281,CAPEX!$C$4:$C$1281,Data!$A13,CAPEX!$V$4:$V$1281,Data!AN$7)</f>
        <v>0</v>
      </c>
      <c r="AO13" s="65">
        <f>SUMIFS(CAPEX!$AA$4:$AA$1281,CAPEX!$C$4:$C$1281,Data!$A13,CAPEX!$V$4:$V$1281,Data!AN$7)</f>
        <v>0</v>
      </c>
      <c r="AP13" s="65">
        <f>SUMIFS(CAPEX!$Y$4:$Y$1281,CAPEX!$C$4:$C$1281,Data!$A13,CAPEX!$V$4:$V$1281,Data!AP$7)</f>
        <v>0</v>
      </c>
      <c r="AQ13" s="65">
        <f>SUMIFS(CAPEX!$AA$4:$AA$1281,CAPEX!$C$4:$C$1281,Data!$A13,CAPEX!$V$4:$V$1281,Data!AP$7)</f>
        <v>0</v>
      </c>
      <c r="AR13" s="65">
        <f>SUMIFS(CAPEX!$Y$4:$Y$1281,CAPEX!$C$4:$C$1281,Data!$A13,CAPEX!$V$4:$V$1281,Data!AR$7)</f>
        <v>0</v>
      </c>
      <c r="AS13" s="65">
        <f>SUMIFS(CAPEX!$AA$4:$AA$1281,CAPEX!$C$4:$C$1281,Data!$A13,CAPEX!$V$4:$V$1281,Data!AR$7)</f>
        <v>0</v>
      </c>
      <c r="AT13" s="65">
        <f>SUMIFS(CAPEX!$Y$4:$Y$1281,CAPEX!$C$4:$C$1281,Data!$A13,CAPEX!$V$4:$V$1281,Data!AT$7)</f>
        <v>0</v>
      </c>
      <c r="AU13" s="65">
        <f>SUMIFS(CAPEX!$AA$4:$AA$1281,CAPEX!$C$4:$C$1281,Data!$A13,CAPEX!$V$4:$V$1281,Data!AT$7)</f>
        <v>0</v>
      </c>
      <c r="AV13" s="65">
        <f>SUMIFS(CAPEX!$Y$4:$Y$1281,CAPEX!$C$4:$C$1281,Data!$A13,CAPEX!$V$4:$V$1281,Data!AV$7)</f>
        <v>0</v>
      </c>
      <c r="AW13" s="65">
        <f>SUMIFS(CAPEX!$AA$4:$AA$1281,CAPEX!$C$4:$C$1281,Data!$A13,CAPEX!$V$4:$V$1281,Data!AV$7)</f>
        <v>0</v>
      </c>
      <c r="AX13" s="65">
        <f>SUMIFS(CAPEX!$Y$4:$Y$1281,CAPEX!$C$4:$C$1281,Data!$A13,CAPEX!$V$4:$V$1281,Data!AX$7)</f>
        <v>0</v>
      </c>
      <c r="AY13" s="65">
        <f>SUMIFS(CAPEX!$AA$4:$AA$1281,CAPEX!$C$4:$C$1281,Data!$A13,CAPEX!$V$4:$V$1281,Data!AX$7)</f>
        <v>0</v>
      </c>
      <c r="AZ13" s="65">
        <f>SUMIFS(CAPEX!$Y$4:$Y$1281,CAPEX!$C$4:$C$1281,Data!$A13,CAPEX!$V$4:$V$1281,Data!AZ$7)</f>
        <v>0</v>
      </c>
      <c r="BA13" s="65">
        <f>SUMIFS(CAPEX!$AA$4:$AA$1281,CAPEX!$C$4:$C$1281,Data!$A13,CAPEX!$V$4:$V$1281,Data!AZ$7)</f>
        <v>0</v>
      </c>
      <c r="BB13" s="65">
        <f>SUMIFS(CAPEX!$Y$4:$Y$1281,CAPEX!$C$4:$C$1281,Data!$A13,CAPEX!$V$4:$V$1281,Data!BB$7)</f>
        <v>0</v>
      </c>
      <c r="BC13" s="65">
        <f>SUMIFS(CAPEX!$AA$4:$AA$1281,CAPEX!$C$4:$C$1281,Data!$A13,CAPEX!$V$4:$V$1281,Data!BB$7)</f>
        <v>0</v>
      </c>
    </row>
    <row r="14" spans="1:55" hidden="1" x14ac:dyDescent="0.25">
      <c r="A14" s="85" t="s">
        <v>16</v>
      </c>
      <c r="B14" s="62" t="str">
        <f>VLOOKUP(A14,CAPEX!$C$4:$I$1281,7,FALSE)</f>
        <v>Dock 6</v>
      </c>
      <c r="C14" s="61">
        <v>27025</v>
      </c>
      <c r="D14" s="65">
        <f>SUMIFS(CAPEX!$Y$4:$Y$1281,CAPEX!$C$4:$C$1281,Data!$A14,CAPEX!$V$4:$V$1281,Data!D$7)</f>
        <v>779570</v>
      </c>
      <c r="E14" s="65">
        <f>SUMIFS(CAPEX!$AA$4:$AA$1281,CAPEX!$C$4:$C$1281,Data!$A14,CAPEX!$V$4:$V$1281,Data!D$7)</f>
        <v>628680</v>
      </c>
      <c r="F14" s="65">
        <f>SUMIFS(CAPEX!$Y$4:$Y$1281,CAPEX!$C$4:$C$1281,Data!$A14,CAPEX!$V$4:$V$1281,Data!F$7)</f>
        <v>0</v>
      </c>
      <c r="G14" s="65">
        <f>SUMIFS(CAPEX!$AA$4:$AA$1281,CAPEX!$C$4:$C$1281,Data!$A14,CAPEX!$V$4:$V$1281,Data!F$7)</f>
        <v>0</v>
      </c>
      <c r="H14" s="65">
        <f>SUMIFS(CAPEX!$Y$4:$Y$1281,CAPEX!$C$4:$C$1281,Data!$A14,CAPEX!$V$4:$V$1281,Data!H$7)</f>
        <v>635900</v>
      </c>
      <c r="I14" s="65">
        <f>SUMIFS(CAPEX!$AA$4:$AA$1281,CAPEX!$C$4:$C$1281,Data!$A14,CAPEX!$V$4:$V$1281,Data!H$7)</f>
        <v>0</v>
      </c>
      <c r="J14" s="65">
        <f>SUMIFS(CAPEX!$Y$4:$Y$1281,CAPEX!$C$4:$C$1281,Data!$A14,CAPEX!$V$4:$V$1281,Data!J$7)</f>
        <v>0</v>
      </c>
      <c r="K14" s="65">
        <f>SUMIFS(CAPEX!$AA$4:$AA$1281,CAPEX!$C$4:$C$1281,Data!$A14,CAPEX!$V$4:$V$1281,Data!J$7)</f>
        <v>0</v>
      </c>
      <c r="L14" s="65">
        <f>SUMIFS(CAPEX!$Y$4:$Y$1281,CAPEX!$C$4:$C$1281,Data!$A14,CAPEX!$V$4:$V$1281,Data!L$7)</f>
        <v>0</v>
      </c>
      <c r="M14" s="65">
        <f>SUMIFS(CAPEX!$AA$4:$AA$1281,CAPEX!$C$4:$C$1281,Data!$A14,CAPEX!$V$4:$V$1281,Data!L$7)</f>
        <v>0</v>
      </c>
      <c r="N14" s="65">
        <f>SUMIFS(CAPEX!$Y$4:$Y$1281,CAPEX!$C$4:$C$1281,Data!$A14,CAPEX!$V$4:$V$1281,Data!N$7)</f>
        <v>0</v>
      </c>
      <c r="O14" s="65">
        <f>SUMIFS(CAPEX!$AA$4:$AA$1281,CAPEX!$C$4:$C$1281,Data!$A14,CAPEX!$V$4:$V$1281,Data!N$7)</f>
        <v>0</v>
      </c>
      <c r="P14" s="65">
        <f>SUMIFS(CAPEX!$Y$4:$Y$1281,CAPEX!$C$4:$C$1281,Data!$A14,CAPEX!$V$4:$V$1281,Data!P$7)</f>
        <v>0</v>
      </c>
      <c r="Q14" s="65">
        <f>SUMIFS(CAPEX!$AA$4:$AA$1281,CAPEX!$C$4:$C$1281,Data!$A14,CAPEX!$V$4:$V$1281,Data!P$7)</f>
        <v>0</v>
      </c>
      <c r="R14" s="65">
        <f>SUMIFS(CAPEX!$Y$4:$Y$1281,CAPEX!$C$4:$C$1281,Data!$A14,CAPEX!$V$4:$V$1281,Data!R$7)</f>
        <v>0</v>
      </c>
      <c r="S14" s="65">
        <f>SUMIFS(CAPEX!$AA$4:$AA$1281,CAPEX!$C$4:$C$1281,Data!$A14,CAPEX!$V$4:$V$1281,Data!R$7)</f>
        <v>0</v>
      </c>
      <c r="T14" s="65">
        <f>SUMIFS(CAPEX!$Y$4:$Y$1281,CAPEX!$C$4:$C$1281,Data!$A14,CAPEX!$V$4:$V$1281,Data!T$7)</f>
        <v>0</v>
      </c>
      <c r="U14" s="65">
        <f>SUMIFS(CAPEX!$AA$4:$AA$1281,CAPEX!$C$4:$C$1281,Data!$A14,CAPEX!$V$4:$V$1281,Data!T$7)</f>
        <v>0</v>
      </c>
      <c r="V14" s="65">
        <f>SUMIFS(CAPEX!$Y$4:$Y$1281,CAPEX!$C$4:$C$1281,Data!$A14,CAPEX!$V$4:$V$1281,Data!V$7)</f>
        <v>0</v>
      </c>
      <c r="W14" s="65">
        <f>SUMIFS(CAPEX!$AA$4:$AA$1281,CAPEX!$C$4:$C$1281,Data!$A14,CAPEX!$V$4:$V$1281,Data!V$7)</f>
        <v>0</v>
      </c>
      <c r="X14" s="65">
        <f>SUMIFS(CAPEX!$Y$4:$Y$1281,CAPEX!$C$4:$C$1281,Data!$A14,CAPEX!$V$4:$V$1281,Data!X$7)</f>
        <v>0</v>
      </c>
      <c r="Y14" s="65">
        <f>SUMIFS(CAPEX!$AA$4:$AA$1281,CAPEX!$C$4:$C$1281,Data!$A14,CAPEX!$V$4:$V$1281,Data!X$7)</f>
        <v>0</v>
      </c>
      <c r="Z14" s="65">
        <f>SUMIFS(CAPEX!$Y$4:$Y$1281,CAPEX!$C$4:$C$1281,Data!$A14,CAPEX!$V$4:$V$1281,Data!Z$7)</f>
        <v>36400</v>
      </c>
      <c r="AA14" s="65">
        <f>SUMIFS(CAPEX!$AA$4:$AA$1281,CAPEX!$C$4:$C$1281,Data!$A14,CAPEX!$V$4:$V$1281,Data!Z$7)</f>
        <v>0</v>
      </c>
      <c r="AB14" s="65">
        <f>SUMIFS(CAPEX!$Y$4:$Y$1281,CAPEX!$C$4:$C$1281,Data!$A14,CAPEX!$V$4:$V$1281,Data!AB$7)</f>
        <v>0</v>
      </c>
      <c r="AC14" s="65">
        <f>SUMIFS(CAPEX!$AA$4:$AA$1281,CAPEX!$C$4:$C$1281,Data!$A14,CAPEX!$V$4:$V$1281,Data!AB$7)</f>
        <v>0</v>
      </c>
      <c r="AD14" s="65">
        <f>SUMIFS(CAPEX!$Y$4:$Y$1281,CAPEX!$C$4:$C$1281,Data!$A14,CAPEX!$V$4:$V$1281,Data!AD$7)</f>
        <v>0</v>
      </c>
      <c r="AE14" s="65">
        <f>SUMIFS(CAPEX!$AA$4:$AA$1281,CAPEX!$C$4:$C$1281,Data!$A14,CAPEX!$V$4:$V$1281,Data!AD$7)</f>
        <v>0</v>
      </c>
      <c r="AF14" s="65">
        <f>SUMIFS(CAPEX!$Y$4:$Y$1281,CAPEX!$C$4:$C$1281,Data!$A14,CAPEX!$V$4:$V$1281,Data!AF$7)</f>
        <v>129930</v>
      </c>
      <c r="AG14" s="65">
        <f>SUMIFS(CAPEX!$AA$4:$AA$1281,CAPEX!$C$4:$C$1281,Data!$A14,CAPEX!$V$4:$V$1281,Data!AF$7)</f>
        <v>529910</v>
      </c>
      <c r="AH14" s="65">
        <f>SUMIFS(CAPEX!$Y$4:$Y$1281,CAPEX!$C$4:$C$1281,Data!$A14,CAPEX!$V$4:$V$1281,Data!AH$7)</f>
        <v>0</v>
      </c>
      <c r="AI14" s="65">
        <f>SUMIFS(CAPEX!$AA$4:$AA$1281,CAPEX!$C$4:$C$1281,Data!$A14,CAPEX!$V$4:$V$1281,Data!AH$7)</f>
        <v>0</v>
      </c>
      <c r="AJ14" s="65">
        <f>SUMIFS(CAPEX!$Y$4:$Y$1281,CAPEX!$C$4:$C$1281,Data!$A14,CAPEX!$V$4:$V$1281,Data!AJ$7)</f>
        <v>0</v>
      </c>
      <c r="AK14" s="65">
        <f>SUMIFS(CAPEX!$AA$4:$AA$1281,CAPEX!$C$4:$C$1281,Data!$A14,CAPEX!$V$4:$V$1281,Data!AJ$7)</f>
        <v>0</v>
      </c>
      <c r="AL14" s="65">
        <f>SUMIFS(CAPEX!$Y$4:$Y$1281,CAPEX!$C$4:$C$1281,Data!$A14,CAPEX!$V$4:$V$1281,Data!AL$7)</f>
        <v>0</v>
      </c>
      <c r="AM14" s="65">
        <f>SUMIFS(CAPEX!$AA$4:$AA$1281,CAPEX!$C$4:$C$1281,Data!$A14,CAPEX!$V$4:$V$1281,Data!AL$7)</f>
        <v>0</v>
      </c>
      <c r="AN14" s="65">
        <f>SUMIFS(CAPEX!$Y$4:$Y$1281,CAPEX!$C$4:$C$1281,Data!$A14,CAPEX!$V$4:$V$1281,Data!AN$7)</f>
        <v>0</v>
      </c>
      <c r="AO14" s="65">
        <f>SUMIFS(CAPEX!$AA$4:$AA$1281,CAPEX!$C$4:$C$1281,Data!$A14,CAPEX!$V$4:$V$1281,Data!AN$7)</f>
        <v>0</v>
      </c>
      <c r="AP14" s="65">
        <f>SUMIFS(CAPEX!$Y$4:$Y$1281,CAPEX!$C$4:$C$1281,Data!$A14,CAPEX!$V$4:$V$1281,Data!AP$7)</f>
        <v>0</v>
      </c>
      <c r="AQ14" s="65">
        <f>SUMIFS(CAPEX!$AA$4:$AA$1281,CAPEX!$C$4:$C$1281,Data!$A14,CAPEX!$V$4:$V$1281,Data!AP$7)</f>
        <v>0</v>
      </c>
      <c r="AR14" s="65">
        <f>SUMIFS(CAPEX!$Y$4:$Y$1281,CAPEX!$C$4:$C$1281,Data!$A14,CAPEX!$V$4:$V$1281,Data!AR$7)</f>
        <v>0</v>
      </c>
      <c r="AS14" s="65">
        <f>SUMIFS(CAPEX!$AA$4:$AA$1281,CAPEX!$C$4:$C$1281,Data!$A14,CAPEX!$V$4:$V$1281,Data!AR$7)</f>
        <v>0</v>
      </c>
      <c r="AT14" s="65">
        <f>SUMIFS(CAPEX!$Y$4:$Y$1281,CAPEX!$C$4:$C$1281,Data!$A14,CAPEX!$V$4:$V$1281,Data!AT$7)</f>
        <v>0</v>
      </c>
      <c r="AU14" s="65">
        <f>SUMIFS(CAPEX!$AA$4:$AA$1281,CAPEX!$C$4:$C$1281,Data!$A14,CAPEX!$V$4:$V$1281,Data!AT$7)</f>
        <v>0</v>
      </c>
      <c r="AV14" s="65">
        <f>SUMIFS(CAPEX!$Y$4:$Y$1281,CAPEX!$C$4:$C$1281,Data!$A14,CAPEX!$V$4:$V$1281,Data!AV$7)</f>
        <v>0</v>
      </c>
      <c r="AW14" s="65">
        <f>SUMIFS(CAPEX!$AA$4:$AA$1281,CAPEX!$C$4:$C$1281,Data!$A14,CAPEX!$V$4:$V$1281,Data!AV$7)</f>
        <v>0</v>
      </c>
      <c r="AX14" s="65">
        <f>SUMIFS(CAPEX!$Y$4:$Y$1281,CAPEX!$C$4:$C$1281,Data!$A14,CAPEX!$V$4:$V$1281,Data!AX$7)</f>
        <v>0</v>
      </c>
      <c r="AY14" s="65">
        <f>SUMIFS(CAPEX!$AA$4:$AA$1281,CAPEX!$C$4:$C$1281,Data!$A14,CAPEX!$V$4:$V$1281,Data!AX$7)</f>
        <v>0</v>
      </c>
      <c r="AZ14" s="65">
        <f>SUMIFS(CAPEX!$Y$4:$Y$1281,CAPEX!$C$4:$C$1281,Data!$A14,CAPEX!$V$4:$V$1281,Data!AZ$7)</f>
        <v>0</v>
      </c>
      <c r="BA14" s="65">
        <f>SUMIFS(CAPEX!$AA$4:$AA$1281,CAPEX!$C$4:$C$1281,Data!$A14,CAPEX!$V$4:$V$1281,Data!AZ$7)</f>
        <v>0</v>
      </c>
      <c r="BB14" s="65">
        <f>SUMIFS(CAPEX!$Y$4:$Y$1281,CAPEX!$C$4:$C$1281,Data!$A14,CAPEX!$V$4:$V$1281,Data!BB$7)</f>
        <v>0</v>
      </c>
      <c r="BC14" s="65">
        <f>SUMIFS(CAPEX!$AA$4:$AA$1281,CAPEX!$C$4:$C$1281,Data!$A14,CAPEX!$V$4:$V$1281,Data!BB$7)</f>
        <v>0</v>
      </c>
    </row>
    <row r="15" spans="1:55" hidden="1" x14ac:dyDescent="0.25">
      <c r="A15" s="85" t="s">
        <v>17</v>
      </c>
      <c r="B15" s="62" t="str">
        <f>VLOOKUP(A15,CAPEX!$C$4:$I$1281,7,FALSE)</f>
        <v>Navy</v>
      </c>
      <c r="C15" s="61">
        <v>11880</v>
      </c>
      <c r="D15" s="65">
        <f>SUMIFS(CAPEX!$Y$4:$Y$1281,CAPEX!$C$4:$C$1281,Data!$A15,CAPEX!$V$4:$V$1281,Data!D$7)</f>
        <v>342700</v>
      </c>
      <c r="E15" s="65">
        <f>SUMIFS(CAPEX!$AA$4:$AA$1281,CAPEX!$C$4:$C$1281,Data!$A15,CAPEX!$V$4:$V$1281,Data!D$7)</f>
        <v>166820</v>
      </c>
      <c r="F15" s="65">
        <f>SUMIFS(CAPEX!$Y$4:$Y$1281,CAPEX!$C$4:$C$1281,Data!$A15,CAPEX!$V$4:$V$1281,Data!F$7)</f>
        <v>0</v>
      </c>
      <c r="G15" s="65">
        <f>SUMIFS(CAPEX!$AA$4:$AA$1281,CAPEX!$C$4:$C$1281,Data!$A15,CAPEX!$V$4:$V$1281,Data!F$7)</f>
        <v>0</v>
      </c>
      <c r="H15" s="65">
        <f>SUMIFS(CAPEX!$Y$4:$Y$1281,CAPEX!$C$4:$C$1281,Data!$A15,CAPEX!$V$4:$V$1281,Data!H$7)</f>
        <v>0</v>
      </c>
      <c r="I15" s="65">
        <f>SUMIFS(CAPEX!$AA$4:$AA$1281,CAPEX!$C$4:$C$1281,Data!$A15,CAPEX!$V$4:$V$1281,Data!H$7)</f>
        <v>0</v>
      </c>
      <c r="J15" s="65">
        <f>SUMIFS(CAPEX!$Y$4:$Y$1281,CAPEX!$C$4:$C$1281,Data!$A15,CAPEX!$V$4:$V$1281,Data!J$7)</f>
        <v>0</v>
      </c>
      <c r="K15" s="65">
        <f>SUMIFS(CAPEX!$AA$4:$AA$1281,CAPEX!$C$4:$C$1281,Data!$A15,CAPEX!$V$4:$V$1281,Data!J$7)</f>
        <v>0</v>
      </c>
      <c r="L15" s="65">
        <f>SUMIFS(CAPEX!$Y$4:$Y$1281,CAPEX!$C$4:$C$1281,Data!$A15,CAPEX!$V$4:$V$1281,Data!L$7)</f>
        <v>0</v>
      </c>
      <c r="M15" s="65">
        <f>SUMIFS(CAPEX!$AA$4:$AA$1281,CAPEX!$C$4:$C$1281,Data!$A15,CAPEX!$V$4:$V$1281,Data!L$7)</f>
        <v>0</v>
      </c>
      <c r="N15" s="65">
        <f>SUMIFS(CAPEX!$Y$4:$Y$1281,CAPEX!$C$4:$C$1281,Data!$A15,CAPEX!$V$4:$V$1281,Data!N$7)</f>
        <v>0</v>
      </c>
      <c r="O15" s="65">
        <f>SUMIFS(CAPEX!$AA$4:$AA$1281,CAPEX!$C$4:$C$1281,Data!$A15,CAPEX!$V$4:$V$1281,Data!N$7)</f>
        <v>0</v>
      </c>
      <c r="P15" s="65">
        <f>SUMIFS(CAPEX!$Y$4:$Y$1281,CAPEX!$C$4:$C$1281,Data!$A15,CAPEX!$V$4:$V$1281,Data!P$7)</f>
        <v>57120</v>
      </c>
      <c r="Q15" s="65">
        <f>SUMIFS(CAPEX!$AA$4:$AA$1281,CAPEX!$C$4:$C$1281,Data!$A15,CAPEX!$V$4:$V$1281,Data!P$7)</f>
        <v>129420</v>
      </c>
      <c r="R15" s="65">
        <f>SUMIFS(CAPEX!$Y$4:$Y$1281,CAPEX!$C$4:$C$1281,Data!$A15,CAPEX!$V$4:$V$1281,Data!R$7)</f>
        <v>0</v>
      </c>
      <c r="S15" s="65">
        <f>SUMIFS(CAPEX!$AA$4:$AA$1281,CAPEX!$C$4:$C$1281,Data!$A15,CAPEX!$V$4:$V$1281,Data!R$7)</f>
        <v>0</v>
      </c>
      <c r="T15" s="65">
        <f>SUMIFS(CAPEX!$Y$4:$Y$1281,CAPEX!$C$4:$C$1281,Data!$A15,CAPEX!$V$4:$V$1281,Data!T$7)</f>
        <v>0</v>
      </c>
      <c r="U15" s="65">
        <f>SUMIFS(CAPEX!$AA$4:$AA$1281,CAPEX!$C$4:$C$1281,Data!$A15,CAPEX!$V$4:$V$1281,Data!T$7)</f>
        <v>0</v>
      </c>
      <c r="V15" s="65">
        <f>SUMIFS(CAPEX!$Y$4:$Y$1281,CAPEX!$C$4:$C$1281,Data!$A15,CAPEX!$V$4:$V$1281,Data!V$7)</f>
        <v>0</v>
      </c>
      <c r="W15" s="65">
        <f>SUMIFS(CAPEX!$AA$4:$AA$1281,CAPEX!$C$4:$C$1281,Data!$A15,CAPEX!$V$4:$V$1281,Data!V$7)</f>
        <v>0</v>
      </c>
      <c r="X15" s="65">
        <f>SUMIFS(CAPEX!$Y$4:$Y$1281,CAPEX!$C$4:$C$1281,Data!$A15,CAPEX!$V$4:$V$1281,Data!X$7)</f>
        <v>0</v>
      </c>
      <c r="Y15" s="65">
        <f>SUMIFS(CAPEX!$AA$4:$AA$1281,CAPEX!$C$4:$C$1281,Data!$A15,CAPEX!$V$4:$V$1281,Data!X$7)</f>
        <v>0</v>
      </c>
      <c r="Z15" s="65">
        <f>SUMIFS(CAPEX!$Y$4:$Y$1281,CAPEX!$C$4:$C$1281,Data!$A15,CAPEX!$V$4:$V$1281,Data!Z$7)</f>
        <v>0</v>
      </c>
      <c r="AA15" s="65">
        <f>SUMIFS(CAPEX!$AA$4:$AA$1281,CAPEX!$C$4:$C$1281,Data!$A15,CAPEX!$V$4:$V$1281,Data!Z$7)</f>
        <v>0</v>
      </c>
      <c r="AB15" s="65">
        <f>SUMIFS(CAPEX!$Y$4:$Y$1281,CAPEX!$C$4:$C$1281,Data!$A15,CAPEX!$V$4:$V$1281,Data!AB$7)</f>
        <v>0</v>
      </c>
      <c r="AC15" s="65">
        <f>SUMIFS(CAPEX!$AA$4:$AA$1281,CAPEX!$C$4:$C$1281,Data!$A15,CAPEX!$V$4:$V$1281,Data!AB$7)</f>
        <v>0</v>
      </c>
      <c r="AD15" s="65">
        <f>SUMIFS(CAPEX!$Y$4:$Y$1281,CAPEX!$C$4:$C$1281,Data!$A15,CAPEX!$V$4:$V$1281,Data!AD$7)</f>
        <v>0</v>
      </c>
      <c r="AE15" s="65">
        <f>SUMIFS(CAPEX!$AA$4:$AA$1281,CAPEX!$C$4:$C$1281,Data!$A15,CAPEX!$V$4:$V$1281,Data!AD$7)</f>
        <v>0</v>
      </c>
      <c r="AF15" s="65">
        <f>SUMIFS(CAPEX!$Y$4:$Y$1281,CAPEX!$C$4:$C$1281,Data!$A15,CAPEX!$V$4:$V$1281,Data!AF$7)</f>
        <v>0</v>
      </c>
      <c r="AG15" s="65">
        <f>SUMIFS(CAPEX!$AA$4:$AA$1281,CAPEX!$C$4:$C$1281,Data!$A15,CAPEX!$V$4:$V$1281,Data!AF$7)</f>
        <v>0</v>
      </c>
      <c r="AH15" s="65">
        <f>SUMIFS(CAPEX!$Y$4:$Y$1281,CAPEX!$C$4:$C$1281,Data!$A15,CAPEX!$V$4:$V$1281,Data!AH$7)</f>
        <v>0</v>
      </c>
      <c r="AI15" s="65">
        <f>SUMIFS(CAPEX!$AA$4:$AA$1281,CAPEX!$C$4:$C$1281,Data!$A15,CAPEX!$V$4:$V$1281,Data!AH$7)</f>
        <v>0</v>
      </c>
      <c r="AJ15" s="65">
        <f>SUMIFS(CAPEX!$Y$4:$Y$1281,CAPEX!$C$4:$C$1281,Data!$A15,CAPEX!$V$4:$V$1281,Data!AJ$7)</f>
        <v>0</v>
      </c>
      <c r="AK15" s="65">
        <f>SUMIFS(CAPEX!$AA$4:$AA$1281,CAPEX!$C$4:$C$1281,Data!$A15,CAPEX!$V$4:$V$1281,Data!AJ$7)</f>
        <v>0</v>
      </c>
      <c r="AL15" s="65">
        <f>SUMIFS(CAPEX!$Y$4:$Y$1281,CAPEX!$C$4:$C$1281,Data!$A15,CAPEX!$V$4:$V$1281,Data!AL$7)</f>
        <v>0</v>
      </c>
      <c r="AM15" s="65">
        <f>SUMIFS(CAPEX!$AA$4:$AA$1281,CAPEX!$C$4:$C$1281,Data!$A15,CAPEX!$V$4:$V$1281,Data!AL$7)</f>
        <v>0</v>
      </c>
      <c r="AN15" s="65">
        <f>SUMIFS(CAPEX!$Y$4:$Y$1281,CAPEX!$C$4:$C$1281,Data!$A15,CAPEX!$V$4:$V$1281,Data!AN$7)</f>
        <v>0</v>
      </c>
      <c r="AO15" s="65">
        <f>SUMIFS(CAPEX!$AA$4:$AA$1281,CAPEX!$C$4:$C$1281,Data!$A15,CAPEX!$V$4:$V$1281,Data!AN$7)</f>
        <v>0</v>
      </c>
      <c r="AP15" s="65">
        <f>SUMIFS(CAPEX!$Y$4:$Y$1281,CAPEX!$C$4:$C$1281,Data!$A15,CAPEX!$V$4:$V$1281,Data!AP$7)</f>
        <v>0</v>
      </c>
      <c r="AQ15" s="65">
        <f>SUMIFS(CAPEX!$AA$4:$AA$1281,CAPEX!$C$4:$C$1281,Data!$A15,CAPEX!$V$4:$V$1281,Data!AP$7)</f>
        <v>0</v>
      </c>
      <c r="AR15" s="65">
        <f>SUMIFS(CAPEX!$Y$4:$Y$1281,CAPEX!$C$4:$C$1281,Data!$A15,CAPEX!$V$4:$V$1281,Data!AR$7)</f>
        <v>0</v>
      </c>
      <c r="AS15" s="65">
        <f>SUMIFS(CAPEX!$AA$4:$AA$1281,CAPEX!$C$4:$C$1281,Data!$A15,CAPEX!$V$4:$V$1281,Data!AR$7)</f>
        <v>0</v>
      </c>
      <c r="AT15" s="65">
        <f>SUMIFS(CAPEX!$Y$4:$Y$1281,CAPEX!$C$4:$C$1281,Data!$A15,CAPEX!$V$4:$V$1281,Data!AT$7)</f>
        <v>16030</v>
      </c>
      <c r="AU15" s="65">
        <f>SUMIFS(CAPEX!$AA$4:$AA$1281,CAPEX!$C$4:$C$1281,Data!$A15,CAPEX!$V$4:$V$1281,Data!AT$7)</f>
        <v>70000</v>
      </c>
      <c r="AV15" s="65">
        <f>SUMIFS(CAPEX!$Y$4:$Y$1281,CAPEX!$C$4:$C$1281,Data!$A15,CAPEX!$V$4:$V$1281,Data!AV$7)</f>
        <v>0</v>
      </c>
      <c r="AW15" s="65">
        <f>SUMIFS(CAPEX!$AA$4:$AA$1281,CAPEX!$C$4:$C$1281,Data!$A15,CAPEX!$V$4:$V$1281,Data!AV$7)</f>
        <v>0</v>
      </c>
      <c r="AX15" s="65">
        <f>SUMIFS(CAPEX!$Y$4:$Y$1281,CAPEX!$C$4:$C$1281,Data!$A15,CAPEX!$V$4:$V$1281,Data!AX$7)</f>
        <v>0</v>
      </c>
      <c r="AY15" s="65">
        <f>SUMIFS(CAPEX!$AA$4:$AA$1281,CAPEX!$C$4:$C$1281,Data!$A15,CAPEX!$V$4:$V$1281,Data!AX$7)</f>
        <v>0</v>
      </c>
      <c r="AZ15" s="65">
        <f>SUMIFS(CAPEX!$Y$4:$Y$1281,CAPEX!$C$4:$C$1281,Data!$A15,CAPEX!$V$4:$V$1281,Data!AZ$7)</f>
        <v>0</v>
      </c>
      <c r="BA15" s="65">
        <f>SUMIFS(CAPEX!$AA$4:$AA$1281,CAPEX!$C$4:$C$1281,Data!$A15,CAPEX!$V$4:$V$1281,Data!AZ$7)</f>
        <v>0</v>
      </c>
      <c r="BB15" s="65">
        <f>SUMIFS(CAPEX!$Y$4:$Y$1281,CAPEX!$C$4:$C$1281,Data!$A15,CAPEX!$V$4:$V$1281,Data!BB$7)</f>
        <v>0</v>
      </c>
      <c r="BC15" s="65">
        <f>SUMIFS(CAPEX!$AA$4:$AA$1281,CAPEX!$C$4:$C$1281,Data!$A15,CAPEX!$V$4:$V$1281,Data!BB$7)</f>
        <v>0</v>
      </c>
    </row>
    <row r="16" spans="1:55" hidden="1" x14ac:dyDescent="0.25">
      <c r="A16" s="85" t="s">
        <v>18</v>
      </c>
      <c r="B16" s="62" t="str">
        <f>VLOOKUP(A16,CAPEX!$C$4:$I$1281,7,FALSE)</f>
        <v>Navy</v>
      </c>
      <c r="C16" s="61">
        <v>166</v>
      </c>
      <c r="D16" s="65">
        <f>SUMIFS(CAPEX!$Y$4:$Y$1281,CAPEX!$C$4:$C$1281,Data!$A16,CAPEX!$V$4:$V$1281,Data!D$7)</f>
        <v>0</v>
      </c>
      <c r="E16" s="65">
        <f>SUMIFS(CAPEX!$AA$4:$AA$1281,CAPEX!$C$4:$C$1281,Data!$A16,CAPEX!$V$4:$V$1281,Data!D$7)</f>
        <v>4740</v>
      </c>
      <c r="F16" s="65">
        <f>SUMIFS(CAPEX!$Y$4:$Y$1281,CAPEX!$C$4:$C$1281,Data!$A16,CAPEX!$V$4:$V$1281,Data!F$7)</f>
        <v>0</v>
      </c>
      <c r="G16" s="65">
        <f>SUMIFS(CAPEX!$AA$4:$AA$1281,CAPEX!$C$4:$C$1281,Data!$A16,CAPEX!$V$4:$V$1281,Data!F$7)</f>
        <v>0</v>
      </c>
      <c r="H16" s="65">
        <f>SUMIFS(CAPEX!$Y$4:$Y$1281,CAPEX!$C$4:$C$1281,Data!$A16,CAPEX!$V$4:$V$1281,Data!H$7)</f>
        <v>0</v>
      </c>
      <c r="I16" s="65">
        <f>SUMIFS(CAPEX!$AA$4:$AA$1281,CAPEX!$C$4:$C$1281,Data!$A16,CAPEX!$V$4:$V$1281,Data!H$7)</f>
        <v>0</v>
      </c>
      <c r="J16" s="65">
        <f>SUMIFS(CAPEX!$Y$4:$Y$1281,CAPEX!$C$4:$C$1281,Data!$A16,CAPEX!$V$4:$V$1281,Data!J$7)</f>
        <v>0</v>
      </c>
      <c r="K16" s="65">
        <f>SUMIFS(CAPEX!$AA$4:$AA$1281,CAPEX!$C$4:$C$1281,Data!$A16,CAPEX!$V$4:$V$1281,Data!J$7)</f>
        <v>0</v>
      </c>
      <c r="L16" s="65">
        <f>SUMIFS(CAPEX!$Y$4:$Y$1281,CAPEX!$C$4:$C$1281,Data!$A16,CAPEX!$V$4:$V$1281,Data!L$7)</f>
        <v>0</v>
      </c>
      <c r="M16" s="65">
        <f>SUMIFS(CAPEX!$AA$4:$AA$1281,CAPEX!$C$4:$C$1281,Data!$A16,CAPEX!$V$4:$V$1281,Data!L$7)</f>
        <v>0</v>
      </c>
      <c r="N16" s="65">
        <f>SUMIFS(CAPEX!$Y$4:$Y$1281,CAPEX!$C$4:$C$1281,Data!$A16,CAPEX!$V$4:$V$1281,Data!N$7)</f>
        <v>0</v>
      </c>
      <c r="O16" s="65">
        <f>SUMIFS(CAPEX!$AA$4:$AA$1281,CAPEX!$C$4:$C$1281,Data!$A16,CAPEX!$V$4:$V$1281,Data!N$7)</f>
        <v>0</v>
      </c>
      <c r="P16" s="65">
        <f>SUMIFS(CAPEX!$Y$4:$Y$1281,CAPEX!$C$4:$C$1281,Data!$A16,CAPEX!$V$4:$V$1281,Data!P$7)</f>
        <v>0</v>
      </c>
      <c r="Q16" s="65">
        <f>SUMIFS(CAPEX!$AA$4:$AA$1281,CAPEX!$C$4:$C$1281,Data!$A16,CAPEX!$V$4:$V$1281,Data!P$7)</f>
        <v>0</v>
      </c>
      <c r="R16" s="65">
        <f>SUMIFS(CAPEX!$Y$4:$Y$1281,CAPEX!$C$4:$C$1281,Data!$A16,CAPEX!$V$4:$V$1281,Data!R$7)</f>
        <v>0</v>
      </c>
      <c r="S16" s="65">
        <f>SUMIFS(CAPEX!$AA$4:$AA$1281,CAPEX!$C$4:$C$1281,Data!$A16,CAPEX!$V$4:$V$1281,Data!R$7)</f>
        <v>0</v>
      </c>
      <c r="T16" s="65">
        <f>SUMIFS(CAPEX!$Y$4:$Y$1281,CAPEX!$C$4:$C$1281,Data!$A16,CAPEX!$V$4:$V$1281,Data!T$7)</f>
        <v>0</v>
      </c>
      <c r="U16" s="65">
        <f>SUMIFS(CAPEX!$AA$4:$AA$1281,CAPEX!$C$4:$C$1281,Data!$A16,CAPEX!$V$4:$V$1281,Data!T$7)</f>
        <v>0</v>
      </c>
      <c r="V16" s="65">
        <f>SUMIFS(CAPEX!$Y$4:$Y$1281,CAPEX!$C$4:$C$1281,Data!$A16,CAPEX!$V$4:$V$1281,Data!V$7)</f>
        <v>0</v>
      </c>
      <c r="W16" s="65">
        <f>SUMIFS(CAPEX!$AA$4:$AA$1281,CAPEX!$C$4:$C$1281,Data!$A16,CAPEX!$V$4:$V$1281,Data!V$7)</f>
        <v>0</v>
      </c>
      <c r="X16" s="65">
        <f>SUMIFS(CAPEX!$Y$4:$Y$1281,CAPEX!$C$4:$C$1281,Data!$A16,CAPEX!$V$4:$V$1281,Data!X$7)</f>
        <v>0</v>
      </c>
      <c r="Y16" s="65">
        <f>SUMIFS(CAPEX!$AA$4:$AA$1281,CAPEX!$C$4:$C$1281,Data!$A16,CAPEX!$V$4:$V$1281,Data!X$7)</f>
        <v>2000</v>
      </c>
      <c r="Z16" s="65">
        <f>SUMIFS(CAPEX!$Y$4:$Y$1281,CAPEX!$C$4:$C$1281,Data!$A16,CAPEX!$V$4:$V$1281,Data!Z$7)</f>
        <v>0</v>
      </c>
      <c r="AA16" s="65">
        <f>SUMIFS(CAPEX!$AA$4:$AA$1281,CAPEX!$C$4:$C$1281,Data!$A16,CAPEX!$V$4:$V$1281,Data!Z$7)</f>
        <v>0</v>
      </c>
      <c r="AB16" s="65">
        <f>SUMIFS(CAPEX!$Y$4:$Y$1281,CAPEX!$C$4:$C$1281,Data!$A16,CAPEX!$V$4:$V$1281,Data!AB$7)</f>
        <v>0</v>
      </c>
      <c r="AC16" s="65">
        <f>SUMIFS(CAPEX!$AA$4:$AA$1281,CAPEX!$C$4:$C$1281,Data!$A16,CAPEX!$V$4:$V$1281,Data!AB$7)</f>
        <v>0</v>
      </c>
      <c r="AD16" s="65">
        <f>SUMIFS(CAPEX!$Y$4:$Y$1281,CAPEX!$C$4:$C$1281,Data!$A16,CAPEX!$V$4:$V$1281,Data!AD$7)</f>
        <v>0</v>
      </c>
      <c r="AE16" s="65">
        <f>SUMIFS(CAPEX!$AA$4:$AA$1281,CAPEX!$C$4:$C$1281,Data!$A16,CAPEX!$V$4:$V$1281,Data!AD$7)</f>
        <v>0</v>
      </c>
      <c r="AF16" s="65">
        <f>SUMIFS(CAPEX!$Y$4:$Y$1281,CAPEX!$C$4:$C$1281,Data!$A16,CAPEX!$V$4:$V$1281,Data!AF$7)</f>
        <v>0</v>
      </c>
      <c r="AG16" s="65">
        <f>SUMIFS(CAPEX!$AA$4:$AA$1281,CAPEX!$C$4:$C$1281,Data!$A16,CAPEX!$V$4:$V$1281,Data!AF$7)</f>
        <v>0</v>
      </c>
      <c r="AH16" s="65">
        <f>SUMIFS(CAPEX!$Y$4:$Y$1281,CAPEX!$C$4:$C$1281,Data!$A16,CAPEX!$V$4:$V$1281,Data!AH$7)</f>
        <v>0</v>
      </c>
      <c r="AI16" s="65">
        <f>SUMIFS(CAPEX!$AA$4:$AA$1281,CAPEX!$C$4:$C$1281,Data!$A16,CAPEX!$V$4:$V$1281,Data!AH$7)</f>
        <v>0</v>
      </c>
      <c r="AJ16" s="65">
        <f>SUMIFS(CAPEX!$Y$4:$Y$1281,CAPEX!$C$4:$C$1281,Data!$A16,CAPEX!$V$4:$V$1281,Data!AJ$7)</f>
        <v>0</v>
      </c>
      <c r="AK16" s="65">
        <f>SUMIFS(CAPEX!$AA$4:$AA$1281,CAPEX!$C$4:$C$1281,Data!$A16,CAPEX!$V$4:$V$1281,Data!AJ$7)</f>
        <v>0</v>
      </c>
      <c r="AL16" s="65">
        <f>SUMIFS(CAPEX!$Y$4:$Y$1281,CAPEX!$C$4:$C$1281,Data!$A16,CAPEX!$V$4:$V$1281,Data!AL$7)</f>
        <v>0</v>
      </c>
      <c r="AM16" s="65">
        <f>SUMIFS(CAPEX!$AA$4:$AA$1281,CAPEX!$C$4:$C$1281,Data!$A16,CAPEX!$V$4:$V$1281,Data!AL$7)</f>
        <v>0</v>
      </c>
      <c r="AN16" s="65">
        <f>SUMIFS(CAPEX!$Y$4:$Y$1281,CAPEX!$C$4:$C$1281,Data!$A16,CAPEX!$V$4:$V$1281,Data!AN$7)</f>
        <v>0</v>
      </c>
      <c r="AO16" s="65">
        <f>SUMIFS(CAPEX!$AA$4:$AA$1281,CAPEX!$C$4:$C$1281,Data!$A16,CAPEX!$V$4:$V$1281,Data!AN$7)</f>
        <v>0</v>
      </c>
      <c r="AP16" s="65">
        <f>SUMIFS(CAPEX!$Y$4:$Y$1281,CAPEX!$C$4:$C$1281,Data!$A16,CAPEX!$V$4:$V$1281,Data!AP$7)</f>
        <v>0</v>
      </c>
      <c r="AQ16" s="65">
        <f>SUMIFS(CAPEX!$AA$4:$AA$1281,CAPEX!$C$4:$C$1281,Data!$A16,CAPEX!$V$4:$V$1281,Data!AP$7)</f>
        <v>0</v>
      </c>
      <c r="AR16" s="65">
        <f>SUMIFS(CAPEX!$Y$4:$Y$1281,CAPEX!$C$4:$C$1281,Data!$A16,CAPEX!$V$4:$V$1281,Data!AR$7)</f>
        <v>0</v>
      </c>
      <c r="AS16" s="65">
        <f>SUMIFS(CAPEX!$AA$4:$AA$1281,CAPEX!$C$4:$C$1281,Data!$A16,CAPEX!$V$4:$V$1281,Data!AR$7)</f>
        <v>2000</v>
      </c>
      <c r="AT16" s="65">
        <f>SUMIFS(CAPEX!$Y$4:$Y$1281,CAPEX!$C$4:$C$1281,Data!$A16,CAPEX!$V$4:$V$1281,Data!AT$7)</f>
        <v>0</v>
      </c>
      <c r="AU16" s="65">
        <f>SUMIFS(CAPEX!$AA$4:$AA$1281,CAPEX!$C$4:$C$1281,Data!$A16,CAPEX!$V$4:$V$1281,Data!AT$7)</f>
        <v>0</v>
      </c>
      <c r="AV16" s="65">
        <f>SUMIFS(CAPEX!$Y$4:$Y$1281,CAPEX!$C$4:$C$1281,Data!$A16,CAPEX!$V$4:$V$1281,Data!AV$7)</f>
        <v>0</v>
      </c>
      <c r="AW16" s="65">
        <f>SUMIFS(CAPEX!$AA$4:$AA$1281,CAPEX!$C$4:$C$1281,Data!$A16,CAPEX!$V$4:$V$1281,Data!AV$7)</f>
        <v>0</v>
      </c>
      <c r="AX16" s="65">
        <f>SUMIFS(CAPEX!$Y$4:$Y$1281,CAPEX!$C$4:$C$1281,Data!$A16,CAPEX!$V$4:$V$1281,Data!AX$7)</f>
        <v>0</v>
      </c>
      <c r="AY16" s="65">
        <f>SUMIFS(CAPEX!$AA$4:$AA$1281,CAPEX!$C$4:$C$1281,Data!$A16,CAPEX!$V$4:$V$1281,Data!AX$7)</f>
        <v>0</v>
      </c>
      <c r="AZ16" s="65">
        <f>SUMIFS(CAPEX!$Y$4:$Y$1281,CAPEX!$C$4:$C$1281,Data!$A16,CAPEX!$V$4:$V$1281,Data!AZ$7)</f>
        <v>0</v>
      </c>
      <c r="BA16" s="65">
        <f>SUMIFS(CAPEX!$AA$4:$AA$1281,CAPEX!$C$4:$C$1281,Data!$A16,CAPEX!$V$4:$V$1281,Data!AZ$7)</f>
        <v>0</v>
      </c>
      <c r="BB16" s="65">
        <f>SUMIFS(CAPEX!$Y$4:$Y$1281,CAPEX!$C$4:$C$1281,Data!$A16,CAPEX!$V$4:$V$1281,Data!BB$7)</f>
        <v>0</v>
      </c>
      <c r="BC16" s="65">
        <f>SUMIFS(CAPEX!$AA$4:$AA$1281,CAPEX!$C$4:$C$1281,Data!$A16,CAPEX!$V$4:$V$1281,Data!BB$7)</f>
        <v>0</v>
      </c>
    </row>
    <row r="17" spans="1:55" hidden="1" x14ac:dyDescent="0.25">
      <c r="A17" s="85" t="s">
        <v>19</v>
      </c>
      <c r="B17" s="62" t="str">
        <f>VLOOKUP(A17,CAPEX!$C$4:$I$1281,7,FALSE)</f>
        <v>Navy</v>
      </c>
      <c r="C17" s="61">
        <v>1500</v>
      </c>
      <c r="D17" s="65">
        <f>SUMIFS(CAPEX!$Y$4:$Y$1281,CAPEX!$C$4:$C$1281,Data!$A17,CAPEX!$V$4:$V$1281,Data!D$7)</f>
        <v>0</v>
      </c>
      <c r="E17" s="65">
        <f>SUMIFS(CAPEX!$AA$4:$AA$1281,CAPEX!$C$4:$C$1281,Data!$A17,CAPEX!$V$4:$V$1281,Data!D$7)</f>
        <v>128120</v>
      </c>
      <c r="F17" s="65">
        <f>SUMIFS(CAPEX!$Y$4:$Y$1281,CAPEX!$C$4:$C$1281,Data!$A17,CAPEX!$V$4:$V$1281,Data!F$7)</f>
        <v>0</v>
      </c>
      <c r="G17" s="65">
        <f>SUMIFS(CAPEX!$AA$4:$AA$1281,CAPEX!$C$4:$C$1281,Data!$A17,CAPEX!$V$4:$V$1281,Data!F$7)</f>
        <v>0</v>
      </c>
      <c r="H17" s="65">
        <f>SUMIFS(CAPEX!$Y$4:$Y$1281,CAPEX!$C$4:$C$1281,Data!$A17,CAPEX!$V$4:$V$1281,Data!H$7)</f>
        <v>0</v>
      </c>
      <c r="I17" s="65">
        <f>SUMIFS(CAPEX!$AA$4:$AA$1281,CAPEX!$C$4:$C$1281,Data!$A17,CAPEX!$V$4:$V$1281,Data!H$7)</f>
        <v>0</v>
      </c>
      <c r="J17" s="65">
        <f>SUMIFS(CAPEX!$Y$4:$Y$1281,CAPEX!$C$4:$C$1281,Data!$A17,CAPEX!$V$4:$V$1281,Data!J$7)</f>
        <v>0</v>
      </c>
      <c r="K17" s="65">
        <f>SUMIFS(CAPEX!$AA$4:$AA$1281,CAPEX!$C$4:$C$1281,Data!$A17,CAPEX!$V$4:$V$1281,Data!J$7)</f>
        <v>0</v>
      </c>
      <c r="L17" s="65">
        <f>SUMIFS(CAPEX!$Y$4:$Y$1281,CAPEX!$C$4:$C$1281,Data!$A17,CAPEX!$V$4:$V$1281,Data!L$7)</f>
        <v>0</v>
      </c>
      <c r="M17" s="65">
        <f>SUMIFS(CAPEX!$AA$4:$AA$1281,CAPEX!$C$4:$C$1281,Data!$A17,CAPEX!$V$4:$V$1281,Data!L$7)</f>
        <v>0</v>
      </c>
      <c r="N17" s="65">
        <f>SUMIFS(CAPEX!$Y$4:$Y$1281,CAPEX!$C$4:$C$1281,Data!$A17,CAPEX!$V$4:$V$1281,Data!N$7)</f>
        <v>0</v>
      </c>
      <c r="O17" s="65">
        <f>SUMIFS(CAPEX!$AA$4:$AA$1281,CAPEX!$C$4:$C$1281,Data!$A17,CAPEX!$V$4:$V$1281,Data!N$7)</f>
        <v>0</v>
      </c>
      <c r="P17" s="65">
        <f>SUMIFS(CAPEX!$Y$4:$Y$1281,CAPEX!$C$4:$C$1281,Data!$A17,CAPEX!$V$4:$V$1281,Data!P$7)</f>
        <v>0</v>
      </c>
      <c r="Q17" s="65">
        <f>SUMIFS(CAPEX!$AA$4:$AA$1281,CAPEX!$C$4:$C$1281,Data!$A17,CAPEX!$V$4:$V$1281,Data!P$7)</f>
        <v>0</v>
      </c>
      <c r="R17" s="65">
        <f>SUMIFS(CAPEX!$Y$4:$Y$1281,CAPEX!$C$4:$C$1281,Data!$A17,CAPEX!$V$4:$V$1281,Data!R$7)</f>
        <v>0</v>
      </c>
      <c r="S17" s="65">
        <f>SUMIFS(CAPEX!$AA$4:$AA$1281,CAPEX!$C$4:$C$1281,Data!$A17,CAPEX!$V$4:$V$1281,Data!R$7)</f>
        <v>0</v>
      </c>
      <c r="T17" s="65">
        <f>SUMIFS(CAPEX!$Y$4:$Y$1281,CAPEX!$C$4:$C$1281,Data!$A17,CAPEX!$V$4:$V$1281,Data!T$7)</f>
        <v>0</v>
      </c>
      <c r="U17" s="65">
        <f>SUMIFS(CAPEX!$AA$4:$AA$1281,CAPEX!$C$4:$C$1281,Data!$A17,CAPEX!$V$4:$V$1281,Data!T$7)</f>
        <v>0</v>
      </c>
      <c r="V17" s="65">
        <f>SUMIFS(CAPEX!$Y$4:$Y$1281,CAPEX!$C$4:$C$1281,Data!$A17,CAPEX!$V$4:$V$1281,Data!V$7)</f>
        <v>0</v>
      </c>
      <c r="W17" s="65">
        <f>SUMIFS(CAPEX!$AA$4:$AA$1281,CAPEX!$C$4:$C$1281,Data!$A17,CAPEX!$V$4:$V$1281,Data!V$7)</f>
        <v>0</v>
      </c>
      <c r="X17" s="65">
        <f>SUMIFS(CAPEX!$Y$4:$Y$1281,CAPEX!$C$4:$C$1281,Data!$A17,CAPEX!$V$4:$V$1281,Data!X$7)</f>
        <v>0</v>
      </c>
      <c r="Y17" s="65">
        <f>SUMIFS(CAPEX!$AA$4:$AA$1281,CAPEX!$C$4:$C$1281,Data!$A17,CAPEX!$V$4:$V$1281,Data!X$7)</f>
        <v>53640</v>
      </c>
      <c r="Z17" s="65">
        <f>SUMIFS(CAPEX!$Y$4:$Y$1281,CAPEX!$C$4:$C$1281,Data!$A17,CAPEX!$V$4:$V$1281,Data!Z$7)</f>
        <v>0</v>
      </c>
      <c r="AA17" s="65">
        <f>SUMIFS(CAPEX!$AA$4:$AA$1281,CAPEX!$C$4:$C$1281,Data!$A17,CAPEX!$V$4:$V$1281,Data!Z$7)</f>
        <v>0</v>
      </c>
      <c r="AB17" s="65">
        <f>SUMIFS(CAPEX!$Y$4:$Y$1281,CAPEX!$C$4:$C$1281,Data!$A17,CAPEX!$V$4:$V$1281,Data!AB$7)</f>
        <v>0</v>
      </c>
      <c r="AC17" s="65">
        <f>SUMIFS(CAPEX!$AA$4:$AA$1281,CAPEX!$C$4:$C$1281,Data!$A17,CAPEX!$V$4:$V$1281,Data!AB$7)</f>
        <v>0</v>
      </c>
      <c r="AD17" s="65">
        <f>SUMIFS(CAPEX!$Y$4:$Y$1281,CAPEX!$C$4:$C$1281,Data!$A17,CAPEX!$V$4:$V$1281,Data!AD$7)</f>
        <v>0</v>
      </c>
      <c r="AE17" s="65">
        <f>SUMIFS(CAPEX!$AA$4:$AA$1281,CAPEX!$C$4:$C$1281,Data!$A17,CAPEX!$V$4:$V$1281,Data!AD$7)</f>
        <v>0</v>
      </c>
      <c r="AF17" s="65">
        <f>SUMIFS(CAPEX!$Y$4:$Y$1281,CAPEX!$C$4:$C$1281,Data!$A17,CAPEX!$V$4:$V$1281,Data!AF$7)</f>
        <v>0</v>
      </c>
      <c r="AG17" s="65">
        <f>SUMIFS(CAPEX!$AA$4:$AA$1281,CAPEX!$C$4:$C$1281,Data!$A17,CAPEX!$V$4:$V$1281,Data!AF$7)</f>
        <v>0</v>
      </c>
      <c r="AH17" s="65">
        <f>SUMIFS(CAPEX!$Y$4:$Y$1281,CAPEX!$C$4:$C$1281,Data!$A17,CAPEX!$V$4:$V$1281,Data!AH$7)</f>
        <v>0</v>
      </c>
      <c r="AI17" s="65">
        <f>SUMIFS(CAPEX!$AA$4:$AA$1281,CAPEX!$C$4:$C$1281,Data!$A17,CAPEX!$V$4:$V$1281,Data!AH$7)</f>
        <v>0</v>
      </c>
      <c r="AJ17" s="65">
        <f>SUMIFS(CAPEX!$Y$4:$Y$1281,CAPEX!$C$4:$C$1281,Data!$A17,CAPEX!$V$4:$V$1281,Data!AJ$7)</f>
        <v>0</v>
      </c>
      <c r="AK17" s="65">
        <f>SUMIFS(CAPEX!$AA$4:$AA$1281,CAPEX!$C$4:$C$1281,Data!$A17,CAPEX!$V$4:$V$1281,Data!AJ$7)</f>
        <v>0</v>
      </c>
      <c r="AL17" s="65">
        <f>SUMIFS(CAPEX!$Y$4:$Y$1281,CAPEX!$C$4:$C$1281,Data!$A17,CAPEX!$V$4:$V$1281,Data!AL$7)</f>
        <v>0</v>
      </c>
      <c r="AM17" s="65">
        <f>SUMIFS(CAPEX!$AA$4:$AA$1281,CAPEX!$C$4:$C$1281,Data!$A17,CAPEX!$V$4:$V$1281,Data!AL$7)</f>
        <v>0</v>
      </c>
      <c r="AN17" s="65">
        <f>SUMIFS(CAPEX!$Y$4:$Y$1281,CAPEX!$C$4:$C$1281,Data!$A17,CAPEX!$V$4:$V$1281,Data!AN$7)</f>
        <v>0</v>
      </c>
      <c r="AO17" s="65">
        <f>SUMIFS(CAPEX!$AA$4:$AA$1281,CAPEX!$C$4:$C$1281,Data!$A17,CAPEX!$V$4:$V$1281,Data!AN$7)</f>
        <v>0</v>
      </c>
      <c r="AP17" s="65">
        <f>SUMIFS(CAPEX!$Y$4:$Y$1281,CAPEX!$C$4:$C$1281,Data!$A17,CAPEX!$V$4:$V$1281,Data!AP$7)</f>
        <v>0</v>
      </c>
      <c r="AQ17" s="65">
        <f>SUMIFS(CAPEX!$AA$4:$AA$1281,CAPEX!$C$4:$C$1281,Data!$A17,CAPEX!$V$4:$V$1281,Data!AP$7)</f>
        <v>0</v>
      </c>
      <c r="AR17" s="65">
        <f>SUMIFS(CAPEX!$Y$4:$Y$1281,CAPEX!$C$4:$C$1281,Data!$A17,CAPEX!$V$4:$V$1281,Data!AR$7)</f>
        <v>0</v>
      </c>
      <c r="AS17" s="65">
        <f>SUMIFS(CAPEX!$AA$4:$AA$1281,CAPEX!$C$4:$C$1281,Data!$A17,CAPEX!$V$4:$V$1281,Data!AR$7)</f>
        <v>58060</v>
      </c>
      <c r="AT17" s="65">
        <f>SUMIFS(CAPEX!$Y$4:$Y$1281,CAPEX!$C$4:$C$1281,Data!$A17,CAPEX!$V$4:$V$1281,Data!AT$7)</f>
        <v>0</v>
      </c>
      <c r="AU17" s="65">
        <f>SUMIFS(CAPEX!$AA$4:$AA$1281,CAPEX!$C$4:$C$1281,Data!$A17,CAPEX!$V$4:$V$1281,Data!AT$7)</f>
        <v>0</v>
      </c>
      <c r="AV17" s="65">
        <f>SUMIFS(CAPEX!$Y$4:$Y$1281,CAPEX!$C$4:$C$1281,Data!$A17,CAPEX!$V$4:$V$1281,Data!AV$7)</f>
        <v>0</v>
      </c>
      <c r="AW17" s="65">
        <f>SUMIFS(CAPEX!$AA$4:$AA$1281,CAPEX!$C$4:$C$1281,Data!$A17,CAPEX!$V$4:$V$1281,Data!AV$7)</f>
        <v>0</v>
      </c>
      <c r="AX17" s="65">
        <f>SUMIFS(CAPEX!$Y$4:$Y$1281,CAPEX!$C$4:$C$1281,Data!$A17,CAPEX!$V$4:$V$1281,Data!AX$7)</f>
        <v>0</v>
      </c>
      <c r="AY17" s="65">
        <f>SUMIFS(CAPEX!$AA$4:$AA$1281,CAPEX!$C$4:$C$1281,Data!$A17,CAPEX!$V$4:$V$1281,Data!AX$7)</f>
        <v>0</v>
      </c>
      <c r="AZ17" s="65">
        <f>SUMIFS(CAPEX!$Y$4:$Y$1281,CAPEX!$C$4:$C$1281,Data!$A17,CAPEX!$V$4:$V$1281,Data!AZ$7)</f>
        <v>0</v>
      </c>
      <c r="BA17" s="65">
        <f>SUMIFS(CAPEX!$AA$4:$AA$1281,CAPEX!$C$4:$C$1281,Data!$A17,CAPEX!$V$4:$V$1281,Data!AZ$7)</f>
        <v>0</v>
      </c>
      <c r="BB17" s="65">
        <f>SUMIFS(CAPEX!$Y$4:$Y$1281,CAPEX!$C$4:$C$1281,Data!$A17,CAPEX!$V$4:$V$1281,Data!BB$7)</f>
        <v>0</v>
      </c>
      <c r="BC17" s="65">
        <f>SUMIFS(CAPEX!$AA$4:$AA$1281,CAPEX!$C$4:$C$1281,Data!$A17,CAPEX!$V$4:$V$1281,Data!BB$7)</f>
        <v>0</v>
      </c>
    </row>
    <row r="18" spans="1:55" hidden="1" x14ac:dyDescent="0.25">
      <c r="A18" s="85" t="s">
        <v>20</v>
      </c>
      <c r="B18" s="62" t="str">
        <f>VLOOKUP(A18,CAPEX!$C$4:$I$1281,7,FALSE)</f>
        <v>Navy</v>
      </c>
      <c r="C18" s="61">
        <v>780</v>
      </c>
      <c r="D18" s="65">
        <f>SUMIFS(CAPEX!$Y$4:$Y$1281,CAPEX!$C$4:$C$1281,Data!$A18,CAPEX!$V$4:$V$1281,Data!D$7)</f>
        <v>0</v>
      </c>
      <c r="E18" s="65">
        <f>SUMIFS(CAPEX!$AA$4:$AA$1281,CAPEX!$C$4:$C$1281,Data!$A18,CAPEX!$V$4:$V$1281,Data!D$7)</f>
        <v>97960</v>
      </c>
      <c r="F18" s="65">
        <f>SUMIFS(CAPEX!$Y$4:$Y$1281,CAPEX!$C$4:$C$1281,Data!$A18,CAPEX!$V$4:$V$1281,Data!F$7)</f>
        <v>0</v>
      </c>
      <c r="G18" s="65">
        <f>SUMIFS(CAPEX!$AA$4:$AA$1281,CAPEX!$C$4:$C$1281,Data!$A18,CAPEX!$V$4:$V$1281,Data!F$7)</f>
        <v>0</v>
      </c>
      <c r="H18" s="65">
        <f>SUMIFS(CAPEX!$Y$4:$Y$1281,CAPEX!$C$4:$C$1281,Data!$A18,CAPEX!$V$4:$V$1281,Data!H$7)</f>
        <v>0</v>
      </c>
      <c r="I18" s="65">
        <f>SUMIFS(CAPEX!$AA$4:$AA$1281,CAPEX!$C$4:$C$1281,Data!$A18,CAPEX!$V$4:$V$1281,Data!H$7)</f>
        <v>0</v>
      </c>
      <c r="J18" s="65">
        <f>SUMIFS(CAPEX!$Y$4:$Y$1281,CAPEX!$C$4:$C$1281,Data!$A18,CAPEX!$V$4:$V$1281,Data!J$7)</f>
        <v>0</v>
      </c>
      <c r="K18" s="65">
        <f>SUMIFS(CAPEX!$AA$4:$AA$1281,CAPEX!$C$4:$C$1281,Data!$A18,CAPEX!$V$4:$V$1281,Data!J$7)</f>
        <v>0</v>
      </c>
      <c r="L18" s="65">
        <f>SUMIFS(CAPEX!$Y$4:$Y$1281,CAPEX!$C$4:$C$1281,Data!$A18,CAPEX!$V$4:$V$1281,Data!L$7)</f>
        <v>0</v>
      </c>
      <c r="M18" s="65">
        <f>SUMIFS(CAPEX!$AA$4:$AA$1281,CAPEX!$C$4:$C$1281,Data!$A18,CAPEX!$V$4:$V$1281,Data!L$7)</f>
        <v>0</v>
      </c>
      <c r="N18" s="65">
        <f>SUMIFS(CAPEX!$Y$4:$Y$1281,CAPEX!$C$4:$C$1281,Data!$A18,CAPEX!$V$4:$V$1281,Data!N$7)</f>
        <v>0</v>
      </c>
      <c r="O18" s="65">
        <f>SUMIFS(CAPEX!$AA$4:$AA$1281,CAPEX!$C$4:$C$1281,Data!$A18,CAPEX!$V$4:$V$1281,Data!N$7)</f>
        <v>0</v>
      </c>
      <c r="P18" s="65">
        <f>SUMIFS(CAPEX!$Y$4:$Y$1281,CAPEX!$C$4:$C$1281,Data!$A18,CAPEX!$V$4:$V$1281,Data!P$7)</f>
        <v>0</v>
      </c>
      <c r="Q18" s="65">
        <f>SUMIFS(CAPEX!$AA$4:$AA$1281,CAPEX!$C$4:$C$1281,Data!$A18,CAPEX!$V$4:$V$1281,Data!P$7)</f>
        <v>0</v>
      </c>
      <c r="R18" s="65">
        <f>SUMIFS(CAPEX!$Y$4:$Y$1281,CAPEX!$C$4:$C$1281,Data!$A18,CAPEX!$V$4:$V$1281,Data!R$7)</f>
        <v>0</v>
      </c>
      <c r="S18" s="65">
        <f>SUMIFS(CAPEX!$AA$4:$AA$1281,CAPEX!$C$4:$C$1281,Data!$A18,CAPEX!$V$4:$V$1281,Data!R$7)</f>
        <v>0</v>
      </c>
      <c r="T18" s="65">
        <f>SUMIFS(CAPEX!$Y$4:$Y$1281,CAPEX!$C$4:$C$1281,Data!$A18,CAPEX!$V$4:$V$1281,Data!T$7)</f>
        <v>0</v>
      </c>
      <c r="U18" s="65">
        <f>SUMIFS(CAPEX!$AA$4:$AA$1281,CAPEX!$C$4:$C$1281,Data!$A18,CAPEX!$V$4:$V$1281,Data!T$7)</f>
        <v>0</v>
      </c>
      <c r="V18" s="65">
        <f>SUMIFS(CAPEX!$Y$4:$Y$1281,CAPEX!$C$4:$C$1281,Data!$A18,CAPEX!$V$4:$V$1281,Data!V$7)</f>
        <v>0</v>
      </c>
      <c r="W18" s="65">
        <f>SUMIFS(CAPEX!$AA$4:$AA$1281,CAPEX!$C$4:$C$1281,Data!$A18,CAPEX!$V$4:$V$1281,Data!V$7)</f>
        <v>0</v>
      </c>
      <c r="X18" s="65">
        <f>SUMIFS(CAPEX!$Y$4:$Y$1281,CAPEX!$C$4:$C$1281,Data!$A18,CAPEX!$V$4:$V$1281,Data!X$7)</f>
        <v>489000</v>
      </c>
      <c r="Y18" s="65">
        <f>SUMIFS(CAPEX!$AA$4:$AA$1281,CAPEX!$C$4:$C$1281,Data!$A18,CAPEX!$V$4:$V$1281,Data!X$7)</f>
        <v>73980</v>
      </c>
      <c r="Z18" s="65">
        <f>SUMIFS(CAPEX!$Y$4:$Y$1281,CAPEX!$C$4:$C$1281,Data!$A18,CAPEX!$V$4:$V$1281,Data!Z$7)</f>
        <v>6790</v>
      </c>
      <c r="AA18" s="65">
        <f>SUMIFS(CAPEX!$AA$4:$AA$1281,CAPEX!$C$4:$C$1281,Data!$A18,CAPEX!$V$4:$V$1281,Data!Z$7)</f>
        <v>0</v>
      </c>
      <c r="AB18" s="65">
        <f>SUMIFS(CAPEX!$Y$4:$Y$1281,CAPEX!$C$4:$C$1281,Data!$A18,CAPEX!$V$4:$V$1281,Data!AB$7)</f>
        <v>0</v>
      </c>
      <c r="AC18" s="65">
        <f>SUMIFS(CAPEX!$AA$4:$AA$1281,CAPEX!$C$4:$C$1281,Data!$A18,CAPEX!$V$4:$V$1281,Data!AB$7)</f>
        <v>0</v>
      </c>
      <c r="AD18" s="65">
        <f>SUMIFS(CAPEX!$Y$4:$Y$1281,CAPEX!$C$4:$C$1281,Data!$A18,CAPEX!$V$4:$V$1281,Data!AD$7)</f>
        <v>0</v>
      </c>
      <c r="AE18" s="65">
        <f>SUMIFS(CAPEX!$AA$4:$AA$1281,CAPEX!$C$4:$C$1281,Data!$A18,CAPEX!$V$4:$V$1281,Data!AD$7)</f>
        <v>0</v>
      </c>
      <c r="AF18" s="65">
        <f>SUMIFS(CAPEX!$Y$4:$Y$1281,CAPEX!$C$4:$C$1281,Data!$A18,CAPEX!$V$4:$V$1281,Data!AF$7)</f>
        <v>0</v>
      </c>
      <c r="AG18" s="65">
        <f>SUMIFS(CAPEX!$AA$4:$AA$1281,CAPEX!$C$4:$C$1281,Data!$A18,CAPEX!$V$4:$V$1281,Data!AF$7)</f>
        <v>0</v>
      </c>
      <c r="AH18" s="65">
        <f>SUMIFS(CAPEX!$Y$4:$Y$1281,CAPEX!$C$4:$C$1281,Data!$A18,CAPEX!$V$4:$V$1281,Data!AH$7)</f>
        <v>0</v>
      </c>
      <c r="AI18" s="65">
        <f>SUMIFS(CAPEX!$AA$4:$AA$1281,CAPEX!$C$4:$C$1281,Data!$A18,CAPEX!$V$4:$V$1281,Data!AH$7)</f>
        <v>0</v>
      </c>
      <c r="AJ18" s="65">
        <f>SUMIFS(CAPEX!$Y$4:$Y$1281,CAPEX!$C$4:$C$1281,Data!$A18,CAPEX!$V$4:$V$1281,Data!AJ$7)</f>
        <v>0</v>
      </c>
      <c r="AK18" s="65">
        <f>SUMIFS(CAPEX!$AA$4:$AA$1281,CAPEX!$C$4:$C$1281,Data!$A18,CAPEX!$V$4:$V$1281,Data!AJ$7)</f>
        <v>0</v>
      </c>
      <c r="AL18" s="65">
        <f>SUMIFS(CAPEX!$Y$4:$Y$1281,CAPEX!$C$4:$C$1281,Data!$A18,CAPEX!$V$4:$V$1281,Data!AL$7)</f>
        <v>0</v>
      </c>
      <c r="AM18" s="65">
        <f>SUMIFS(CAPEX!$AA$4:$AA$1281,CAPEX!$C$4:$C$1281,Data!$A18,CAPEX!$V$4:$V$1281,Data!AL$7)</f>
        <v>0</v>
      </c>
      <c r="AN18" s="65">
        <f>SUMIFS(CAPEX!$Y$4:$Y$1281,CAPEX!$C$4:$C$1281,Data!$A18,CAPEX!$V$4:$V$1281,Data!AN$7)</f>
        <v>0</v>
      </c>
      <c r="AO18" s="65">
        <f>SUMIFS(CAPEX!$AA$4:$AA$1281,CAPEX!$C$4:$C$1281,Data!$A18,CAPEX!$V$4:$V$1281,Data!AN$7)</f>
        <v>0</v>
      </c>
      <c r="AP18" s="65">
        <f>SUMIFS(CAPEX!$Y$4:$Y$1281,CAPEX!$C$4:$C$1281,Data!$A18,CAPEX!$V$4:$V$1281,Data!AP$7)</f>
        <v>0</v>
      </c>
      <c r="AQ18" s="65">
        <f>SUMIFS(CAPEX!$AA$4:$AA$1281,CAPEX!$C$4:$C$1281,Data!$A18,CAPEX!$V$4:$V$1281,Data!AP$7)</f>
        <v>0</v>
      </c>
      <c r="AR18" s="65">
        <f>SUMIFS(CAPEX!$Y$4:$Y$1281,CAPEX!$C$4:$C$1281,Data!$A18,CAPEX!$V$4:$V$1281,Data!AR$7)</f>
        <v>0</v>
      </c>
      <c r="AS18" s="65">
        <f>SUMIFS(CAPEX!$AA$4:$AA$1281,CAPEX!$C$4:$C$1281,Data!$A18,CAPEX!$V$4:$V$1281,Data!AR$7)</f>
        <v>76280</v>
      </c>
      <c r="AT18" s="65">
        <f>SUMIFS(CAPEX!$Y$4:$Y$1281,CAPEX!$C$4:$C$1281,Data!$A18,CAPEX!$V$4:$V$1281,Data!AT$7)</f>
        <v>0</v>
      </c>
      <c r="AU18" s="65">
        <f>SUMIFS(CAPEX!$AA$4:$AA$1281,CAPEX!$C$4:$C$1281,Data!$A18,CAPEX!$V$4:$V$1281,Data!AT$7)</f>
        <v>0</v>
      </c>
      <c r="AV18" s="65">
        <f>SUMIFS(CAPEX!$Y$4:$Y$1281,CAPEX!$C$4:$C$1281,Data!$A18,CAPEX!$V$4:$V$1281,Data!AV$7)</f>
        <v>0</v>
      </c>
      <c r="AW18" s="65">
        <f>SUMIFS(CAPEX!$AA$4:$AA$1281,CAPEX!$C$4:$C$1281,Data!$A18,CAPEX!$V$4:$V$1281,Data!AV$7)</f>
        <v>0</v>
      </c>
      <c r="AX18" s="65">
        <f>SUMIFS(CAPEX!$Y$4:$Y$1281,CAPEX!$C$4:$C$1281,Data!$A18,CAPEX!$V$4:$V$1281,Data!AX$7)</f>
        <v>0</v>
      </c>
      <c r="AY18" s="65">
        <f>SUMIFS(CAPEX!$AA$4:$AA$1281,CAPEX!$C$4:$C$1281,Data!$A18,CAPEX!$V$4:$V$1281,Data!AX$7)</f>
        <v>0</v>
      </c>
      <c r="AZ18" s="65">
        <f>SUMIFS(CAPEX!$Y$4:$Y$1281,CAPEX!$C$4:$C$1281,Data!$A18,CAPEX!$V$4:$V$1281,Data!AZ$7)</f>
        <v>0</v>
      </c>
      <c r="BA18" s="65">
        <f>SUMIFS(CAPEX!$AA$4:$AA$1281,CAPEX!$C$4:$C$1281,Data!$A18,CAPEX!$V$4:$V$1281,Data!AZ$7)</f>
        <v>0</v>
      </c>
      <c r="BB18" s="65">
        <f>SUMIFS(CAPEX!$Y$4:$Y$1281,CAPEX!$C$4:$C$1281,Data!$A18,CAPEX!$V$4:$V$1281,Data!BB$7)</f>
        <v>0</v>
      </c>
      <c r="BC18" s="65">
        <f>SUMIFS(CAPEX!$AA$4:$AA$1281,CAPEX!$C$4:$C$1281,Data!$A18,CAPEX!$V$4:$V$1281,Data!BB$7)</f>
        <v>0</v>
      </c>
    </row>
    <row r="19" spans="1:55" hidden="1" x14ac:dyDescent="0.25">
      <c r="A19" s="85" t="s">
        <v>21</v>
      </c>
      <c r="B19" s="62" t="str">
        <f>VLOOKUP(A19,CAPEX!$C$4:$I$1281,7,FALSE)</f>
        <v>Navy</v>
      </c>
      <c r="C19" s="61">
        <v>1300</v>
      </c>
      <c r="D19" s="65">
        <f>SUMIFS(CAPEX!$Y$4:$Y$1281,CAPEX!$C$4:$C$1281,Data!$A19,CAPEX!$V$4:$V$1281,Data!D$7)</f>
        <v>0</v>
      </c>
      <c r="E19" s="65">
        <f>SUMIFS(CAPEX!$AA$4:$AA$1281,CAPEX!$C$4:$C$1281,Data!$A19,CAPEX!$V$4:$V$1281,Data!D$7)</f>
        <v>207840</v>
      </c>
      <c r="F19" s="65">
        <f>SUMIFS(CAPEX!$Y$4:$Y$1281,CAPEX!$C$4:$C$1281,Data!$A19,CAPEX!$V$4:$V$1281,Data!F$7)</f>
        <v>0</v>
      </c>
      <c r="G19" s="65">
        <f>SUMIFS(CAPEX!$AA$4:$AA$1281,CAPEX!$C$4:$C$1281,Data!$A19,CAPEX!$V$4:$V$1281,Data!F$7)</f>
        <v>0</v>
      </c>
      <c r="H19" s="65">
        <f>SUMIFS(CAPEX!$Y$4:$Y$1281,CAPEX!$C$4:$C$1281,Data!$A19,CAPEX!$V$4:$V$1281,Data!H$7)</f>
        <v>0</v>
      </c>
      <c r="I19" s="65">
        <f>SUMIFS(CAPEX!$AA$4:$AA$1281,CAPEX!$C$4:$C$1281,Data!$A19,CAPEX!$V$4:$V$1281,Data!H$7)</f>
        <v>0</v>
      </c>
      <c r="J19" s="65">
        <f>SUMIFS(CAPEX!$Y$4:$Y$1281,CAPEX!$C$4:$C$1281,Data!$A19,CAPEX!$V$4:$V$1281,Data!J$7)</f>
        <v>0</v>
      </c>
      <c r="K19" s="65">
        <f>SUMIFS(CAPEX!$AA$4:$AA$1281,CAPEX!$C$4:$C$1281,Data!$A19,CAPEX!$V$4:$V$1281,Data!J$7)</f>
        <v>0</v>
      </c>
      <c r="L19" s="65">
        <f>SUMIFS(CAPEX!$Y$4:$Y$1281,CAPEX!$C$4:$C$1281,Data!$A19,CAPEX!$V$4:$V$1281,Data!L$7)</f>
        <v>0</v>
      </c>
      <c r="M19" s="65">
        <f>SUMIFS(CAPEX!$AA$4:$AA$1281,CAPEX!$C$4:$C$1281,Data!$A19,CAPEX!$V$4:$V$1281,Data!L$7)</f>
        <v>0</v>
      </c>
      <c r="N19" s="65">
        <f>SUMIFS(CAPEX!$Y$4:$Y$1281,CAPEX!$C$4:$C$1281,Data!$A19,CAPEX!$V$4:$V$1281,Data!N$7)</f>
        <v>0</v>
      </c>
      <c r="O19" s="65">
        <f>SUMIFS(CAPEX!$AA$4:$AA$1281,CAPEX!$C$4:$C$1281,Data!$A19,CAPEX!$V$4:$V$1281,Data!N$7)</f>
        <v>0</v>
      </c>
      <c r="P19" s="65">
        <f>SUMIFS(CAPEX!$Y$4:$Y$1281,CAPEX!$C$4:$C$1281,Data!$A19,CAPEX!$V$4:$V$1281,Data!P$7)</f>
        <v>0</v>
      </c>
      <c r="Q19" s="65">
        <f>SUMIFS(CAPEX!$AA$4:$AA$1281,CAPEX!$C$4:$C$1281,Data!$A19,CAPEX!$V$4:$V$1281,Data!P$7)</f>
        <v>0</v>
      </c>
      <c r="R19" s="65">
        <f>SUMIFS(CAPEX!$Y$4:$Y$1281,CAPEX!$C$4:$C$1281,Data!$A19,CAPEX!$V$4:$V$1281,Data!R$7)</f>
        <v>0</v>
      </c>
      <c r="S19" s="65">
        <f>SUMIFS(CAPEX!$AA$4:$AA$1281,CAPEX!$C$4:$C$1281,Data!$A19,CAPEX!$V$4:$V$1281,Data!R$7)</f>
        <v>0</v>
      </c>
      <c r="T19" s="65">
        <f>SUMIFS(CAPEX!$Y$4:$Y$1281,CAPEX!$C$4:$C$1281,Data!$A19,CAPEX!$V$4:$V$1281,Data!T$7)</f>
        <v>0</v>
      </c>
      <c r="U19" s="65">
        <f>SUMIFS(CAPEX!$AA$4:$AA$1281,CAPEX!$C$4:$C$1281,Data!$A19,CAPEX!$V$4:$V$1281,Data!T$7)</f>
        <v>0</v>
      </c>
      <c r="V19" s="65">
        <f>SUMIFS(CAPEX!$Y$4:$Y$1281,CAPEX!$C$4:$C$1281,Data!$A19,CAPEX!$V$4:$V$1281,Data!V$7)</f>
        <v>0</v>
      </c>
      <c r="W19" s="65">
        <f>SUMIFS(CAPEX!$AA$4:$AA$1281,CAPEX!$C$4:$C$1281,Data!$A19,CAPEX!$V$4:$V$1281,Data!V$7)</f>
        <v>0</v>
      </c>
      <c r="X19" s="65">
        <f>SUMIFS(CAPEX!$Y$4:$Y$1281,CAPEX!$C$4:$C$1281,Data!$A19,CAPEX!$V$4:$V$1281,Data!X$7)</f>
        <v>0</v>
      </c>
      <c r="Y19" s="65">
        <f>SUMIFS(CAPEX!$AA$4:$AA$1281,CAPEX!$C$4:$C$1281,Data!$A19,CAPEX!$V$4:$V$1281,Data!X$7)</f>
        <v>114280</v>
      </c>
      <c r="Z19" s="65">
        <f>SUMIFS(CAPEX!$Y$4:$Y$1281,CAPEX!$C$4:$C$1281,Data!$A19,CAPEX!$V$4:$V$1281,Data!Z$7)</f>
        <v>0</v>
      </c>
      <c r="AA19" s="65">
        <f>SUMIFS(CAPEX!$AA$4:$AA$1281,CAPEX!$C$4:$C$1281,Data!$A19,CAPEX!$V$4:$V$1281,Data!Z$7)</f>
        <v>0</v>
      </c>
      <c r="AB19" s="65">
        <f>SUMIFS(CAPEX!$Y$4:$Y$1281,CAPEX!$C$4:$C$1281,Data!$A19,CAPEX!$V$4:$V$1281,Data!AB$7)</f>
        <v>0</v>
      </c>
      <c r="AC19" s="65">
        <f>SUMIFS(CAPEX!$AA$4:$AA$1281,CAPEX!$C$4:$C$1281,Data!$A19,CAPEX!$V$4:$V$1281,Data!AB$7)</f>
        <v>0</v>
      </c>
      <c r="AD19" s="65">
        <f>SUMIFS(CAPEX!$Y$4:$Y$1281,CAPEX!$C$4:$C$1281,Data!$A19,CAPEX!$V$4:$V$1281,Data!AD$7)</f>
        <v>0</v>
      </c>
      <c r="AE19" s="65">
        <f>SUMIFS(CAPEX!$AA$4:$AA$1281,CAPEX!$C$4:$C$1281,Data!$A19,CAPEX!$V$4:$V$1281,Data!AD$7)</f>
        <v>0</v>
      </c>
      <c r="AF19" s="65">
        <f>SUMIFS(CAPEX!$Y$4:$Y$1281,CAPEX!$C$4:$C$1281,Data!$A19,CAPEX!$V$4:$V$1281,Data!AF$7)</f>
        <v>0</v>
      </c>
      <c r="AG19" s="65">
        <f>SUMIFS(CAPEX!$AA$4:$AA$1281,CAPEX!$C$4:$C$1281,Data!$A19,CAPEX!$V$4:$V$1281,Data!AF$7)</f>
        <v>0</v>
      </c>
      <c r="AH19" s="65">
        <f>SUMIFS(CAPEX!$Y$4:$Y$1281,CAPEX!$C$4:$C$1281,Data!$A19,CAPEX!$V$4:$V$1281,Data!AH$7)</f>
        <v>0</v>
      </c>
      <c r="AI19" s="65">
        <f>SUMIFS(CAPEX!$AA$4:$AA$1281,CAPEX!$C$4:$C$1281,Data!$A19,CAPEX!$V$4:$V$1281,Data!AH$7)</f>
        <v>0</v>
      </c>
      <c r="AJ19" s="65">
        <f>SUMIFS(CAPEX!$Y$4:$Y$1281,CAPEX!$C$4:$C$1281,Data!$A19,CAPEX!$V$4:$V$1281,Data!AJ$7)</f>
        <v>0</v>
      </c>
      <c r="AK19" s="65">
        <f>SUMIFS(CAPEX!$AA$4:$AA$1281,CAPEX!$C$4:$C$1281,Data!$A19,CAPEX!$V$4:$V$1281,Data!AJ$7)</f>
        <v>0</v>
      </c>
      <c r="AL19" s="65">
        <f>SUMIFS(CAPEX!$Y$4:$Y$1281,CAPEX!$C$4:$C$1281,Data!$A19,CAPEX!$V$4:$V$1281,Data!AL$7)</f>
        <v>0</v>
      </c>
      <c r="AM19" s="65">
        <f>SUMIFS(CAPEX!$AA$4:$AA$1281,CAPEX!$C$4:$C$1281,Data!$A19,CAPEX!$V$4:$V$1281,Data!AL$7)</f>
        <v>0</v>
      </c>
      <c r="AN19" s="65">
        <f>SUMIFS(CAPEX!$Y$4:$Y$1281,CAPEX!$C$4:$C$1281,Data!$A19,CAPEX!$V$4:$V$1281,Data!AN$7)</f>
        <v>0</v>
      </c>
      <c r="AO19" s="65">
        <f>SUMIFS(CAPEX!$AA$4:$AA$1281,CAPEX!$C$4:$C$1281,Data!$A19,CAPEX!$V$4:$V$1281,Data!AN$7)</f>
        <v>0</v>
      </c>
      <c r="AP19" s="65">
        <f>SUMIFS(CAPEX!$Y$4:$Y$1281,CAPEX!$C$4:$C$1281,Data!$A19,CAPEX!$V$4:$V$1281,Data!AP$7)</f>
        <v>0</v>
      </c>
      <c r="AQ19" s="65">
        <f>SUMIFS(CAPEX!$AA$4:$AA$1281,CAPEX!$C$4:$C$1281,Data!$A19,CAPEX!$V$4:$V$1281,Data!AP$7)</f>
        <v>0</v>
      </c>
      <c r="AR19" s="65">
        <f>SUMIFS(CAPEX!$Y$4:$Y$1281,CAPEX!$C$4:$C$1281,Data!$A19,CAPEX!$V$4:$V$1281,Data!AR$7)</f>
        <v>0</v>
      </c>
      <c r="AS19" s="65">
        <f>SUMIFS(CAPEX!$AA$4:$AA$1281,CAPEX!$C$4:$C$1281,Data!$A19,CAPEX!$V$4:$V$1281,Data!AR$7)</f>
        <v>118110</v>
      </c>
      <c r="AT19" s="65">
        <f>SUMIFS(CAPEX!$Y$4:$Y$1281,CAPEX!$C$4:$C$1281,Data!$A19,CAPEX!$V$4:$V$1281,Data!AT$7)</f>
        <v>0</v>
      </c>
      <c r="AU19" s="65">
        <f>SUMIFS(CAPEX!$AA$4:$AA$1281,CAPEX!$C$4:$C$1281,Data!$A19,CAPEX!$V$4:$V$1281,Data!AT$7)</f>
        <v>0</v>
      </c>
      <c r="AV19" s="65">
        <f>SUMIFS(CAPEX!$Y$4:$Y$1281,CAPEX!$C$4:$C$1281,Data!$A19,CAPEX!$V$4:$V$1281,Data!AV$7)</f>
        <v>0</v>
      </c>
      <c r="AW19" s="65">
        <f>SUMIFS(CAPEX!$AA$4:$AA$1281,CAPEX!$C$4:$C$1281,Data!$A19,CAPEX!$V$4:$V$1281,Data!AV$7)</f>
        <v>0</v>
      </c>
      <c r="AX19" s="65">
        <f>SUMIFS(CAPEX!$Y$4:$Y$1281,CAPEX!$C$4:$C$1281,Data!$A19,CAPEX!$V$4:$V$1281,Data!AX$7)</f>
        <v>0</v>
      </c>
      <c r="AY19" s="65">
        <f>SUMIFS(CAPEX!$AA$4:$AA$1281,CAPEX!$C$4:$C$1281,Data!$A19,CAPEX!$V$4:$V$1281,Data!AX$7)</f>
        <v>0</v>
      </c>
      <c r="AZ19" s="65">
        <f>SUMIFS(CAPEX!$Y$4:$Y$1281,CAPEX!$C$4:$C$1281,Data!$A19,CAPEX!$V$4:$V$1281,Data!AZ$7)</f>
        <v>0</v>
      </c>
      <c r="BA19" s="65">
        <f>SUMIFS(CAPEX!$AA$4:$AA$1281,CAPEX!$C$4:$C$1281,Data!$A19,CAPEX!$V$4:$V$1281,Data!AZ$7)</f>
        <v>0</v>
      </c>
      <c r="BB19" s="65">
        <f>SUMIFS(CAPEX!$Y$4:$Y$1281,CAPEX!$C$4:$C$1281,Data!$A19,CAPEX!$V$4:$V$1281,Data!BB$7)</f>
        <v>0</v>
      </c>
      <c r="BC19" s="65">
        <f>SUMIFS(CAPEX!$AA$4:$AA$1281,CAPEX!$C$4:$C$1281,Data!$A19,CAPEX!$V$4:$V$1281,Data!BB$7)</f>
        <v>0</v>
      </c>
    </row>
    <row r="20" spans="1:55" hidden="1" x14ac:dyDescent="0.25">
      <c r="A20" s="85" t="s">
        <v>22</v>
      </c>
      <c r="B20" s="62" t="str">
        <f>VLOOKUP(A20,CAPEX!$C$4:$I$1281,7,FALSE)</f>
        <v>Navy</v>
      </c>
      <c r="C20" s="61">
        <v>1050</v>
      </c>
      <c r="D20" s="65">
        <f>SUMIFS(CAPEX!$Y$4:$Y$1281,CAPEX!$C$4:$C$1281,Data!$A20,CAPEX!$V$4:$V$1281,Data!D$7)</f>
        <v>0</v>
      </c>
      <c r="E20" s="65">
        <f>SUMIFS(CAPEX!$AA$4:$AA$1281,CAPEX!$C$4:$C$1281,Data!$A20,CAPEX!$V$4:$V$1281,Data!D$7)</f>
        <v>156410</v>
      </c>
      <c r="F20" s="65">
        <f>SUMIFS(CAPEX!$Y$4:$Y$1281,CAPEX!$C$4:$C$1281,Data!$A20,CAPEX!$V$4:$V$1281,Data!F$7)</f>
        <v>0</v>
      </c>
      <c r="G20" s="65">
        <f>SUMIFS(CAPEX!$AA$4:$AA$1281,CAPEX!$C$4:$C$1281,Data!$A20,CAPEX!$V$4:$V$1281,Data!F$7)</f>
        <v>0</v>
      </c>
      <c r="H20" s="65">
        <f>SUMIFS(CAPEX!$Y$4:$Y$1281,CAPEX!$C$4:$C$1281,Data!$A20,CAPEX!$V$4:$V$1281,Data!H$7)</f>
        <v>0</v>
      </c>
      <c r="I20" s="65">
        <f>SUMIFS(CAPEX!$AA$4:$AA$1281,CAPEX!$C$4:$C$1281,Data!$A20,CAPEX!$V$4:$V$1281,Data!H$7)</f>
        <v>0</v>
      </c>
      <c r="J20" s="65">
        <f>SUMIFS(CAPEX!$Y$4:$Y$1281,CAPEX!$C$4:$C$1281,Data!$A20,CAPEX!$V$4:$V$1281,Data!J$7)</f>
        <v>0</v>
      </c>
      <c r="K20" s="65">
        <f>SUMIFS(CAPEX!$AA$4:$AA$1281,CAPEX!$C$4:$C$1281,Data!$A20,CAPEX!$V$4:$V$1281,Data!J$7)</f>
        <v>0</v>
      </c>
      <c r="L20" s="65">
        <f>SUMIFS(CAPEX!$Y$4:$Y$1281,CAPEX!$C$4:$C$1281,Data!$A20,CAPEX!$V$4:$V$1281,Data!L$7)</f>
        <v>0</v>
      </c>
      <c r="M20" s="65">
        <f>SUMIFS(CAPEX!$AA$4:$AA$1281,CAPEX!$C$4:$C$1281,Data!$A20,CAPEX!$V$4:$V$1281,Data!L$7)</f>
        <v>0</v>
      </c>
      <c r="N20" s="65">
        <f>SUMIFS(CAPEX!$Y$4:$Y$1281,CAPEX!$C$4:$C$1281,Data!$A20,CAPEX!$V$4:$V$1281,Data!N$7)</f>
        <v>0</v>
      </c>
      <c r="O20" s="65">
        <f>SUMIFS(CAPEX!$AA$4:$AA$1281,CAPEX!$C$4:$C$1281,Data!$A20,CAPEX!$V$4:$V$1281,Data!N$7)</f>
        <v>0</v>
      </c>
      <c r="P20" s="65">
        <f>SUMIFS(CAPEX!$Y$4:$Y$1281,CAPEX!$C$4:$C$1281,Data!$A20,CAPEX!$V$4:$V$1281,Data!P$7)</f>
        <v>0</v>
      </c>
      <c r="Q20" s="65">
        <f>SUMIFS(CAPEX!$AA$4:$AA$1281,CAPEX!$C$4:$C$1281,Data!$A20,CAPEX!$V$4:$V$1281,Data!P$7)</f>
        <v>0</v>
      </c>
      <c r="R20" s="65">
        <f>SUMIFS(CAPEX!$Y$4:$Y$1281,CAPEX!$C$4:$C$1281,Data!$A20,CAPEX!$V$4:$V$1281,Data!R$7)</f>
        <v>0</v>
      </c>
      <c r="S20" s="65">
        <f>SUMIFS(CAPEX!$AA$4:$AA$1281,CAPEX!$C$4:$C$1281,Data!$A20,CAPEX!$V$4:$V$1281,Data!R$7)</f>
        <v>0</v>
      </c>
      <c r="T20" s="65">
        <f>SUMIFS(CAPEX!$Y$4:$Y$1281,CAPEX!$C$4:$C$1281,Data!$A20,CAPEX!$V$4:$V$1281,Data!T$7)</f>
        <v>0</v>
      </c>
      <c r="U20" s="65">
        <f>SUMIFS(CAPEX!$AA$4:$AA$1281,CAPEX!$C$4:$C$1281,Data!$A20,CAPEX!$V$4:$V$1281,Data!T$7)</f>
        <v>0</v>
      </c>
      <c r="V20" s="65">
        <f>SUMIFS(CAPEX!$Y$4:$Y$1281,CAPEX!$C$4:$C$1281,Data!$A20,CAPEX!$V$4:$V$1281,Data!V$7)</f>
        <v>0</v>
      </c>
      <c r="W20" s="65">
        <f>SUMIFS(CAPEX!$AA$4:$AA$1281,CAPEX!$C$4:$C$1281,Data!$A20,CAPEX!$V$4:$V$1281,Data!V$7)</f>
        <v>0</v>
      </c>
      <c r="X20" s="65">
        <f>SUMIFS(CAPEX!$Y$4:$Y$1281,CAPEX!$C$4:$C$1281,Data!$A20,CAPEX!$V$4:$V$1281,Data!X$7)</f>
        <v>0</v>
      </c>
      <c r="Y20" s="65">
        <f>SUMIFS(CAPEX!$AA$4:$AA$1281,CAPEX!$C$4:$C$1281,Data!$A20,CAPEX!$V$4:$V$1281,Data!X$7)</f>
        <v>90300</v>
      </c>
      <c r="Z20" s="65">
        <f>SUMIFS(CAPEX!$Y$4:$Y$1281,CAPEX!$C$4:$C$1281,Data!$A20,CAPEX!$V$4:$V$1281,Data!Z$7)</f>
        <v>0</v>
      </c>
      <c r="AA20" s="65">
        <f>SUMIFS(CAPEX!$AA$4:$AA$1281,CAPEX!$C$4:$C$1281,Data!$A20,CAPEX!$V$4:$V$1281,Data!Z$7)</f>
        <v>0</v>
      </c>
      <c r="AB20" s="65">
        <f>SUMIFS(CAPEX!$Y$4:$Y$1281,CAPEX!$C$4:$C$1281,Data!$A20,CAPEX!$V$4:$V$1281,Data!AB$7)</f>
        <v>0</v>
      </c>
      <c r="AC20" s="65">
        <f>SUMIFS(CAPEX!$AA$4:$AA$1281,CAPEX!$C$4:$C$1281,Data!$A20,CAPEX!$V$4:$V$1281,Data!AB$7)</f>
        <v>0</v>
      </c>
      <c r="AD20" s="65">
        <f>SUMIFS(CAPEX!$Y$4:$Y$1281,CAPEX!$C$4:$C$1281,Data!$A20,CAPEX!$V$4:$V$1281,Data!AD$7)</f>
        <v>0</v>
      </c>
      <c r="AE20" s="65">
        <f>SUMIFS(CAPEX!$AA$4:$AA$1281,CAPEX!$C$4:$C$1281,Data!$A20,CAPEX!$V$4:$V$1281,Data!AD$7)</f>
        <v>0</v>
      </c>
      <c r="AF20" s="65">
        <f>SUMIFS(CAPEX!$Y$4:$Y$1281,CAPEX!$C$4:$C$1281,Data!$A20,CAPEX!$V$4:$V$1281,Data!AF$7)</f>
        <v>0</v>
      </c>
      <c r="AG20" s="65">
        <f>SUMIFS(CAPEX!$AA$4:$AA$1281,CAPEX!$C$4:$C$1281,Data!$A20,CAPEX!$V$4:$V$1281,Data!AF$7)</f>
        <v>0</v>
      </c>
      <c r="AH20" s="65">
        <f>SUMIFS(CAPEX!$Y$4:$Y$1281,CAPEX!$C$4:$C$1281,Data!$A20,CAPEX!$V$4:$V$1281,Data!AH$7)</f>
        <v>0</v>
      </c>
      <c r="AI20" s="65">
        <f>SUMIFS(CAPEX!$AA$4:$AA$1281,CAPEX!$C$4:$C$1281,Data!$A20,CAPEX!$V$4:$V$1281,Data!AH$7)</f>
        <v>0</v>
      </c>
      <c r="AJ20" s="65">
        <f>SUMIFS(CAPEX!$Y$4:$Y$1281,CAPEX!$C$4:$C$1281,Data!$A20,CAPEX!$V$4:$V$1281,Data!AJ$7)</f>
        <v>0</v>
      </c>
      <c r="AK20" s="65">
        <f>SUMIFS(CAPEX!$AA$4:$AA$1281,CAPEX!$C$4:$C$1281,Data!$A20,CAPEX!$V$4:$V$1281,Data!AJ$7)</f>
        <v>0</v>
      </c>
      <c r="AL20" s="65">
        <f>SUMIFS(CAPEX!$Y$4:$Y$1281,CAPEX!$C$4:$C$1281,Data!$A20,CAPEX!$V$4:$V$1281,Data!AL$7)</f>
        <v>0</v>
      </c>
      <c r="AM20" s="65">
        <f>SUMIFS(CAPEX!$AA$4:$AA$1281,CAPEX!$C$4:$C$1281,Data!$A20,CAPEX!$V$4:$V$1281,Data!AL$7)</f>
        <v>0</v>
      </c>
      <c r="AN20" s="65">
        <f>SUMIFS(CAPEX!$Y$4:$Y$1281,CAPEX!$C$4:$C$1281,Data!$A20,CAPEX!$V$4:$V$1281,Data!AN$7)</f>
        <v>0</v>
      </c>
      <c r="AO20" s="65">
        <f>SUMIFS(CAPEX!$AA$4:$AA$1281,CAPEX!$C$4:$C$1281,Data!$A20,CAPEX!$V$4:$V$1281,Data!AN$7)</f>
        <v>0</v>
      </c>
      <c r="AP20" s="65">
        <f>SUMIFS(CAPEX!$Y$4:$Y$1281,CAPEX!$C$4:$C$1281,Data!$A20,CAPEX!$V$4:$V$1281,Data!AP$7)</f>
        <v>0</v>
      </c>
      <c r="AQ20" s="65">
        <f>SUMIFS(CAPEX!$AA$4:$AA$1281,CAPEX!$C$4:$C$1281,Data!$A20,CAPEX!$V$4:$V$1281,Data!AP$7)</f>
        <v>0</v>
      </c>
      <c r="AR20" s="65">
        <f>SUMIFS(CAPEX!$Y$4:$Y$1281,CAPEX!$C$4:$C$1281,Data!$A20,CAPEX!$V$4:$V$1281,Data!AR$7)</f>
        <v>0</v>
      </c>
      <c r="AS20" s="65">
        <f>SUMIFS(CAPEX!$AA$4:$AA$1281,CAPEX!$C$4:$C$1281,Data!$A20,CAPEX!$V$4:$V$1281,Data!AR$7)</f>
        <v>93390</v>
      </c>
      <c r="AT20" s="65">
        <f>SUMIFS(CAPEX!$Y$4:$Y$1281,CAPEX!$C$4:$C$1281,Data!$A20,CAPEX!$V$4:$V$1281,Data!AT$7)</f>
        <v>0</v>
      </c>
      <c r="AU20" s="65">
        <f>SUMIFS(CAPEX!$AA$4:$AA$1281,CAPEX!$C$4:$C$1281,Data!$A20,CAPEX!$V$4:$V$1281,Data!AT$7)</f>
        <v>0</v>
      </c>
      <c r="AV20" s="65">
        <f>SUMIFS(CAPEX!$Y$4:$Y$1281,CAPEX!$C$4:$C$1281,Data!$A20,CAPEX!$V$4:$V$1281,Data!AV$7)</f>
        <v>0</v>
      </c>
      <c r="AW20" s="65">
        <f>SUMIFS(CAPEX!$AA$4:$AA$1281,CAPEX!$C$4:$C$1281,Data!$A20,CAPEX!$V$4:$V$1281,Data!AV$7)</f>
        <v>0</v>
      </c>
      <c r="AX20" s="65">
        <f>SUMIFS(CAPEX!$Y$4:$Y$1281,CAPEX!$C$4:$C$1281,Data!$A20,CAPEX!$V$4:$V$1281,Data!AX$7)</f>
        <v>0</v>
      </c>
      <c r="AY20" s="65">
        <f>SUMIFS(CAPEX!$AA$4:$AA$1281,CAPEX!$C$4:$C$1281,Data!$A20,CAPEX!$V$4:$V$1281,Data!AX$7)</f>
        <v>0</v>
      </c>
      <c r="AZ20" s="65">
        <f>SUMIFS(CAPEX!$Y$4:$Y$1281,CAPEX!$C$4:$C$1281,Data!$A20,CAPEX!$V$4:$V$1281,Data!AZ$7)</f>
        <v>0</v>
      </c>
      <c r="BA20" s="65">
        <f>SUMIFS(CAPEX!$AA$4:$AA$1281,CAPEX!$C$4:$C$1281,Data!$A20,CAPEX!$V$4:$V$1281,Data!AZ$7)</f>
        <v>0</v>
      </c>
      <c r="BB20" s="65">
        <f>SUMIFS(CAPEX!$Y$4:$Y$1281,CAPEX!$C$4:$C$1281,Data!$A20,CAPEX!$V$4:$V$1281,Data!BB$7)</f>
        <v>0</v>
      </c>
      <c r="BC20" s="65">
        <f>SUMIFS(CAPEX!$AA$4:$AA$1281,CAPEX!$C$4:$C$1281,Data!$A20,CAPEX!$V$4:$V$1281,Data!BB$7)</f>
        <v>0</v>
      </c>
    </row>
    <row r="21" spans="1:55" hidden="1" x14ac:dyDescent="0.25">
      <c r="A21" s="85" t="s">
        <v>23</v>
      </c>
      <c r="B21" s="62" t="str">
        <f>VLOOKUP(A21,CAPEX!$C$4:$I$1281,7,FALSE)</f>
        <v>Navy</v>
      </c>
      <c r="C21" s="61">
        <v>1300</v>
      </c>
      <c r="D21" s="65">
        <f>SUMIFS(CAPEX!$Y$4:$Y$1281,CAPEX!$C$4:$C$1281,Data!$A21,CAPEX!$V$4:$V$1281,Data!D$7)</f>
        <v>0</v>
      </c>
      <c r="E21" s="65">
        <f>SUMIFS(CAPEX!$AA$4:$AA$1281,CAPEX!$C$4:$C$1281,Data!$A21,CAPEX!$V$4:$V$1281,Data!D$7)</f>
        <v>150950</v>
      </c>
      <c r="F21" s="65">
        <f>SUMIFS(CAPEX!$Y$4:$Y$1281,CAPEX!$C$4:$C$1281,Data!$A21,CAPEX!$V$4:$V$1281,Data!F$7)</f>
        <v>0</v>
      </c>
      <c r="G21" s="65">
        <f>SUMIFS(CAPEX!$AA$4:$AA$1281,CAPEX!$C$4:$C$1281,Data!$A21,CAPEX!$V$4:$V$1281,Data!F$7)</f>
        <v>0</v>
      </c>
      <c r="H21" s="65">
        <f>SUMIFS(CAPEX!$Y$4:$Y$1281,CAPEX!$C$4:$C$1281,Data!$A21,CAPEX!$V$4:$V$1281,Data!H$7)</f>
        <v>0</v>
      </c>
      <c r="I21" s="65">
        <f>SUMIFS(CAPEX!$AA$4:$AA$1281,CAPEX!$C$4:$C$1281,Data!$A21,CAPEX!$V$4:$V$1281,Data!H$7)</f>
        <v>0</v>
      </c>
      <c r="J21" s="65">
        <f>SUMIFS(CAPEX!$Y$4:$Y$1281,CAPEX!$C$4:$C$1281,Data!$A21,CAPEX!$V$4:$V$1281,Data!J$7)</f>
        <v>0</v>
      </c>
      <c r="K21" s="65">
        <f>SUMIFS(CAPEX!$AA$4:$AA$1281,CAPEX!$C$4:$C$1281,Data!$A21,CAPEX!$V$4:$V$1281,Data!J$7)</f>
        <v>0</v>
      </c>
      <c r="L21" s="65">
        <f>SUMIFS(CAPEX!$Y$4:$Y$1281,CAPEX!$C$4:$C$1281,Data!$A21,CAPEX!$V$4:$V$1281,Data!L$7)</f>
        <v>0</v>
      </c>
      <c r="M21" s="65">
        <f>SUMIFS(CAPEX!$AA$4:$AA$1281,CAPEX!$C$4:$C$1281,Data!$A21,CAPEX!$V$4:$V$1281,Data!L$7)</f>
        <v>0</v>
      </c>
      <c r="N21" s="65">
        <f>SUMIFS(CAPEX!$Y$4:$Y$1281,CAPEX!$C$4:$C$1281,Data!$A21,CAPEX!$V$4:$V$1281,Data!N$7)</f>
        <v>0</v>
      </c>
      <c r="O21" s="65">
        <f>SUMIFS(CAPEX!$AA$4:$AA$1281,CAPEX!$C$4:$C$1281,Data!$A21,CAPEX!$V$4:$V$1281,Data!N$7)</f>
        <v>0</v>
      </c>
      <c r="P21" s="65">
        <f>SUMIFS(CAPEX!$Y$4:$Y$1281,CAPEX!$C$4:$C$1281,Data!$A21,CAPEX!$V$4:$V$1281,Data!P$7)</f>
        <v>0</v>
      </c>
      <c r="Q21" s="65">
        <f>SUMIFS(CAPEX!$AA$4:$AA$1281,CAPEX!$C$4:$C$1281,Data!$A21,CAPEX!$V$4:$V$1281,Data!P$7)</f>
        <v>0</v>
      </c>
      <c r="R21" s="65">
        <f>SUMIFS(CAPEX!$Y$4:$Y$1281,CAPEX!$C$4:$C$1281,Data!$A21,CAPEX!$V$4:$V$1281,Data!R$7)</f>
        <v>0</v>
      </c>
      <c r="S21" s="65">
        <f>SUMIFS(CAPEX!$AA$4:$AA$1281,CAPEX!$C$4:$C$1281,Data!$A21,CAPEX!$V$4:$V$1281,Data!R$7)</f>
        <v>0</v>
      </c>
      <c r="T21" s="65">
        <f>SUMIFS(CAPEX!$Y$4:$Y$1281,CAPEX!$C$4:$C$1281,Data!$A21,CAPEX!$V$4:$V$1281,Data!T$7)</f>
        <v>0</v>
      </c>
      <c r="U21" s="65">
        <f>SUMIFS(CAPEX!$AA$4:$AA$1281,CAPEX!$C$4:$C$1281,Data!$A21,CAPEX!$V$4:$V$1281,Data!T$7)</f>
        <v>0</v>
      </c>
      <c r="V21" s="65">
        <f>SUMIFS(CAPEX!$Y$4:$Y$1281,CAPEX!$C$4:$C$1281,Data!$A21,CAPEX!$V$4:$V$1281,Data!V$7)</f>
        <v>0</v>
      </c>
      <c r="W21" s="65">
        <f>SUMIFS(CAPEX!$AA$4:$AA$1281,CAPEX!$C$4:$C$1281,Data!$A21,CAPEX!$V$4:$V$1281,Data!V$7)</f>
        <v>0</v>
      </c>
      <c r="X21" s="65">
        <f>SUMIFS(CAPEX!$Y$4:$Y$1281,CAPEX!$C$4:$C$1281,Data!$A21,CAPEX!$V$4:$V$1281,Data!X$7)</f>
        <v>0</v>
      </c>
      <c r="Y21" s="65">
        <f>SUMIFS(CAPEX!$AA$4:$AA$1281,CAPEX!$C$4:$C$1281,Data!$A21,CAPEX!$V$4:$V$1281,Data!X$7)</f>
        <v>81630</v>
      </c>
      <c r="Z21" s="65">
        <f>SUMIFS(CAPEX!$Y$4:$Y$1281,CAPEX!$C$4:$C$1281,Data!$A21,CAPEX!$V$4:$V$1281,Data!Z$7)</f>
        <v>0</v>
      </c>
      <c r="AA21" s="65">
        <f>SUMIFS(CAPEX!$AA$4:$AA$1281,CAPEX!$C$4:$C$1281,Data!$A21,CAPEX!$V$4:$V$1281,Data!Z$7)</f>
        <v>0</v>
      </c>
      <c r="AB21" s="65">
        <f>SUMIFS(CAPEX!$Y$4:$Y$1281,CAPEX!$C$4:$C$1281,Data!$A21,CAPEX!$V$4:$V$1281,Data!AB$7)</f>
        <v>0</v>
      </c>
      <c r="AC21" s="65">
        <f>SUMIFS(CAPEX!$AA$4:$AA$1281,CAPEX!$C$4:$C$1281,Data!$A21,CAPEX!$V$4:$V$1281,Data!AB$7)</f>
        <v>0</v>
      </c>
      <c r="AD21" s="65">
        <f>SUMIFS(CAPEX!$Y$4:$Y$1281,CAPEX!$C$4:$C$1281,Data!$A21,CAPEX!$V$4:$V$1281,Data!AD$7)</f>
        <v>0</v>
      </c>
      <c r="AE21" s="65">
        <f>SUMIFS(CAPEX!$AA$4:$AA$1281,CAPEX!$C$4:$C$1281,Data!$A21,CAPEX!$V$4:$V$1281,Data!AD$7)</f>
        <v>0</v>
      </c>
      <c r="AF21" s="65">
        <f>SUMIFS(CAPEX!$Y$4:$Y$1281,CAPEX!$C$4:$C$1281,Data!$A21,CAPEX!$V$4:$V$1281,Data!AF$7)</f>
        <v>0</v>
      </c>
      <c r="AG21" s="65">
        <f>SUMIFS(CAPEX!$AA$4:$AA$1281,CAPEX!$C$4:$C$1281,Data!$A21,CAPEX!$V$4:$V$1281,Data!AF$7)</f>
        <v>0</v>
      </c>
      <c r="AH21" s="65">
        <f>SUMIFS(CAPEX!$Y$4:$Y$1281,CAPEX!$C$4:$C$1281,Data!$A21,CAPEX!$V$4:$V$1281,Data!AH$7)</f>
        <v>0</v>
      </c>
      <c r="AI21" s="65">
        <f>SUMIFS(CAPEX!$AA$4:$AA$1281,CAPEX!$C$4:$C$1281,Data!$A21,CAPEX!$V$4:$V$1281,Data!AH$7)</f>
        <v>0</v>
      </c>
      <c r="AJ21" s="65">
        <f>SUMIFS(CAPEX!$Y$4:$Y$1281,CAPEX!$C$4:$C$1281,Data!$A21,CAPEX!$V$4:$V$1281,Data!AJ$7)</f>
        <v>0</v>
      </c>
      <c r="AK21" s="65">
        <f>SUMIFS(CAPEX!$AA$4:$AA$1281,CAPEX!$C$4:$C$1281,Data!$A21,CAPEX!$V$4:$V$1281,Data!AJ$7)</f>
        <v>0</v>
      </c>
      <c r="AL21" s="65">
        <f>SUMIFS(CAPEX!$Y$4:$Y$1281,CAPEX!$C$4:$C$1281,Data!$A21,CAPEX!$V$4:$V$1281,Data!AL$7)</f>
        <v>0</v>
      </c>
      <c r="AM21" s="65">
        <f>SUMIFS(CAPEX!$AA$4:$AA$1281,CAPEX!$C$4:$C$1281,Data!$A21,CAPEX!$V$4:$V$1281,Data!AL$7)</f>
        <v>0</v>
      </c>
      <c r="AN21" s="65">
        <f>SUMIFS(CAPEX!$Y$4:$Y$1281,CAPEX!$C$4:$C$1281,Data!$A21,CAPEX!$V$4:$V$1281,Data!AN$7)</f>
        <v>0</v>
      </c>
      <c r="AO21" s="65">
        <f>SUMIFS(CAPEX!$AA$4:$AA$1281,CAPEX!$C$4:$C$1281,Data!$A21,CAPEX!$V$4:$V$1281,Data!AN$7)</f>
        <v>0</v>
      </c>
      <c r="AP21" s="65">
        <f>SUMIFS(CAPEX!$Y$4:$Y$1281,CAPEX!$C$4:$C$1281,Data!$A21,CAPEX!$V$4:$V$1281,Data!AP$7)</f>
        <v>0</v>
      </c>
      <c r="AQ21" s="65">
        <f>SUMIFS(CAPEX!$AA$4:$AA$1281,CAPEX!$C$4:$C$1281,Data!$A21,CAPEX!$V$4:$V$1281,Data!AP$7)</f>
        <v>0</v>
      </c>
      <c r="AR21" s="65">
        <f>SUMIFS(CAPEX!$Y$4:$Y$1281,CAPEX!$C$4:$C$1281,Data!$A21,CAPEX!$V$4:$V$1281,Data!AR$7)</f>
        <v>0</v>
      </c>
      <c r="AS21" s="65">
        <f>SUMIFS(CAPEX!$AA$4:$AA$1281,CAPEX!$C$4:$C$1281,Data!$A21,CAPEX!$V$4:$V$1281,Data!AR$7)</f>
        <v>85460</v>
      </c>
      <c r="AT21" s="65">
        <f>SUMIFS(CAPEX!$Y$4:$Y$1281,CAPEX!$C$4:$C$1281,Data!$A21,CAPEX!$V$4:$V$1281,Data!AT$7)</f>
        <v>0</v>
      </c>
      <c r="AU21" s="65">
        <f>SUMIFS(CAPEX!$AA$4:$AA$1281,CAPEX!$C$4:$C$1281,Data!$A21,CAPEX!$V$4:$V$1281,Data!AT$7)</f>
        <v>0</v>
      </c>
      <c r="AV21" s="65">
        <f>SUMIFS(CAPEX!$Y$4:$Y$1281,CAPEX!$C$4:$C$1281,Data!$A21,CAPEX!$V$4:$V$1281,Data!AV$7)</f>
        <v>0</v>
      </c>
      <c r="AW21" s="65">
        <f>SUMIFS(CAPEX!$AA$4:$AA$1281,CAPEX!$C$4:$C$1281,Data!$A21,CAPEX!$V$4:$V$1281,Data!AV$7)</f>
        <v>0</v>
      </c>
      <c r="AX21" s="65">
        <f>SUMIFS(CAPEX!$Y$4:$Y$1281,CAPEX!$C$4:$C$1281,Data!$A21,CAPEX!$V$4:$V$1281,Data!AX$7)</f>
        <v>0</v>
      </c>
      <c r="AY21" s="65">
        <f>SUMIFS(CAPEX!$AA$4:$AA$1281,CAPEX!$C$4:$C$1281,Data!$A21,CAPEX!$V$4:$V$1281,Data!AX$7)</f>
        <v>0</v>
      </c>
      <c r="AZ21" s="65">
        <f>SUMIFS(CAPEX!$Y$4:$Y$1281,CAPEX!$C$4:$C$1281,Data!$A21,CAPEX!$V$4:$V$1281,Data!AZ$7)</f>
        <v>0</v>
      </c>
      <c r="BA21" s="65">
        <f>SUMIFS(CAPEX!$AA$4:$AA$1281,CAPEX!$C$4:$C$1281,Data!$A21,CAPEX!$V$4:$V$1281,Data!AZ$7)</f>
        <v>0</v>
      </c>
      <c r="BB21" s="65">
        <f>SUMIFS(CAPEX!$Y$4:$Y$1281,CAPEX!$C$4:$C$1281,Data!$A21,CAPEX!$V$4:$V$1281,Data!BB$7)</f>
        <v>0</v>
      </c>
      <c r="BC21" s="65">
        <f>SUMIFS(CAPEX!$AA$4:$AA$1281,CAPEX!$C$4:$C$1281,Data!$A21,CAPEX!$V$4:$V$1281,Data!BB$7)</f>
        <v>0</v>
      </c>
    </row>
    <row r="22" spans="1:55" hidden="1" x14ac:dyDescent="0.25">
      <c r="A22" s="85" t="s">
        <v>24</v>
      </c>
      <c r="B22" s="62" t="str">
        <f>VLOOKUP(A22,CAPEX!$C$4:$I$1281,7,FALSE)</f>
        <v>Navy</v>
      </c>
      <c r="C22" s="61">
        <v>700</v>
      </c>
      <c r="D22" s="65">
        <f>SUMIFS(CAPEX!$Y$4:$Y$1281,CAPEX!$C$4:$C$1281,Data!$A22,CAPEX!$V$4:$V$1281,Data!D$7)</f>
        <v>0</v>
      </c>
      <c r="E22" s="65">
        <f>SUMIFS(CAPEX!$AA$4:$AA$1281,CAPEX!$C$4:$C$1281,Data!$A22,CAPEX!$V$4:$V$1281,Data!D$7)</f>
        <v>43620</v>
      </c>
      <c r="F22" s="65">
        <f>SUMIFS(CAPEX!$Y$4:$Y$1281,CAPEX!$C$4:$C$1281,Data!$A22,CAPEX!$V$4:$V$1281,Data!F$7)</f>
        <v>0</v>
      </c>
      <c r="G22" s="65">
        <f>SUMIFS(CAPEX!$AA$4:$AA$1281,CAPEX!$C$4:$C$1281,Data!$A22,CAPEX!$V$4:$V$1281,Data!F$7)</f>
        <v>0</v>
      </c>
      <c r="H22" s="65">
        <f>SUMIFS(CAPEX!$Y$4:$Y$1281,CAPEX!$C$4:$C$1281,Data!$A22,CAPEX!$V$4:$V$1281,Data!H$7)</f>
        <v>0</v>
      </c>
      <c r="I22" s="65">
        <f>SUMIFS(CAPEX!$AA$4:$AA$1281,CAPEX!$C$4:$C$1281,Data!$A22,CAPEX!$V$4:$V$1281,Data!H$7)</f>
        <v>0</v>
      </c>
      <c r="J22" s="65">
        <f>SUMIFS(CAPEX!$Y$4:$Y$1281,CAPEX!$C$4:$C$1281,Data!$A22,CAPEX!$V$4:$V$1281,Data!J$7)</f>
        <v>0</v>
      </c>
      <c r="K22" s="65">
        <f>SUMIFS(CAPEX!$AA$4:$AA$1281,CAPEX!$C$4:$C$1281,Data!$A22,CAPEX!$V$4:$V$1281,Data!J$7)</f>
        <v>0</v>
      </c>
      <c r="L22" s="65">
        <f>SUMIFS(CAPEX!$Y$4:$Y$1281,CAPEX!$C$4:$C$1281,Data!$A22,CAPEX!$V$4:$V$1281,Data!L$7)</f>
        <v>0</v>
      </c>
      <c r="M22" s="65">
        <f>SUMIFS(CAPEX!$AA$4:$AA$1281,CAPEX!$C$4:$C$1281,Data!$A22,CAPEX!$V$4:$V$1281,Data!L$7)</f>
        <v>0</v>
      </c>
      <c r="N22" s="65">
        <f>SUMIFS(CAPEX!$Y$4:$Y$1281,CAPEX!$C$4:$C$1281,Data!$A22,CAPEX!$V$4:$V$1281,Data!N$7)</f>
        <v>0</v>
      </c>
      <c r="O22" s="65">
        <f>SUMIFS(CAPEX!$AA$4:$AA$1281,CAPEX!$C$4:$C$1281,Data!$A22,CAPEX!$V$4:$V$1281,Data!N$7)</f>
        <v>0</v>
      </c>
      <c r="P22" s="65">
        <f>SUMIFS(CAPEX!$Y$4:$Y$1281,CAPEX!$C$4:$C$1281,Data!$A22,CAPEX!$V$4:$V$1281,Data!P$7)</f>
        <v>0</v>
      </c>
      <c r="Q22" s="65">
        <f>SUMIFS(CAPEX!$AA$4:$AA$1281,CAPEX!$C$4:$C$1281,Data!$A22,CAPEX!$V$4:$V$1281,Data!P$7)</f>
        <v>0</v>
      </c>
      <c r="R22" s="65">
        <f>SUMIFS(CAPEX!$Y$4:$Y$1281,CAPEX!$C$4:$C$1281,Data!$A22,CAPEX!$V$4:$V$1281,Data!R$7)</f>
        <v>0</v>
      </c>
      <c r="S22" s="65">
        <f>SUMIFS(CAPEX!$AA$4:$AA$1281,CAPEX!$C$4:$C$1281,Data!$A22,CAPEX!$V$4:$V$1281,Data!R$7)</f>
        <v>0</v>
      </c>
      <c r="T22" s="65">
        <f>SUMIFS(CAPEX!$Y$4:$Y$1281,CAPEX!$C$4:$C$1281,Data!$A22,CAPEX!$V$4:$V$1281,Data!T$7)</f>
        <v>0</v>
      </c>
      <c r="U22" s="65">
        <f>SUMIFS(CAPEX!$AA$4:$AA$1281,CAPEX!$C$4:$C$1281,Data!$A22,CAPEX!$V$4:$V$1281,Data!T$7)</f>
        <v>0</v>
      </c>
      <c r="V22" s="65">
        <f>SUMIFS(CAPEX!$Y$4:$Y$1281,CAPEX!$C$4:$C$1281,Data!$A22,CAPEX!$V$4:$V$1281,Data!V$7)</f>
        <v>0</v>
      </c>
      <c r="W22" s="65">
        <f>SUMIFS(CAPEX!$AA$4:$AA$1281,CAPEX!$C$4:$C$1281,Data!$A22,CAPEX!$V$4:$V$1281,Data!V$7)</f>
        <v>0</v>
      </c>
      <c r="X22" s="65">
        <f>SUMIFS(CAPEX!$Y$4:$Y$1281,CAPEX!$C$4:$C$1281,Data!$A22,CAPEX!$V$4:$V$1281,Data!X$7)</f>
        <v>0</v>
      </c>
      <c r="Y22" s="65">
        <f>SUMIFS(CAPEX!$AA$4:$AA$1281,CAPEX!$C$4:$C$1281,Data!$A22,CAPEX!$V$4:$V$1281,Data!X$7)</f>
        <v>0</v>
      </c>
      <c r="Z22" s="65">
        <f>SUMIFS(CAPEX!$Y$4:$Y$1281,CAPEX!$C$4:$C$1281,Data!$A22,CAPEX!$V$4:$V$1281,Data!Z$7)</f>
        <v>0</v>
      </c>
      <c r="AA22" s="65">
        <f>SUMIFS(CAPEX!$AA$4:$AA$1281,CAPEX!$C$4:$C$1281,Data!$A22,CAPEX!$V$4:$V$1281,Data!Z$7)</f>
        <v>0</v>
      </c>
      <c r="AB22" s="65">
        <f>SUMIFS(CAPEX!$Y$4:$Y$1281,CAPEX!$C$4:$C$1281,Data!$A22,CAPEX!$V$4:$V$1281,Data!AB$7)</f>
        <v>0</v>
      </c>
      <c r="AC22" s="65">
        <f>SUMIFS(CAPEX!$AA$4:$AA$1281,CAPEX!$C$4:$C$1281,Data!$A22,CAPEX!$V$4:$V$1281,Data!AB$7)</f>
        <v>0</v>
      </c>
      <c r="AD22" s="65">
        <f>SUMIFS(CAPEX!$Y$4:$Y$1281,CAPEX!$C$4:$C$1281,Data!$A22,CAPEX!$V$4:$V$1281,Data!AD$7)</f>
        <v>0</v>
      </c>
      <c r="AE22" s="65">
        <f>SUMIFS(CAPEX!$AA$4:$AA$1281,CAPEX!$C$4:$C$1281,Data!$A22,CAPEX!$V$4:$V$1281,Data!AD$7)</f>
        <v>0</v>
      </c>
      <c r="AF22" s="65">
        <f>SUMIFS(CAPEX!$Y$4:$Y$1281,CAPEX!$C$4:$C$1281,Data!$A22,CAPEX!$V$4:$V$1281,Data!AF$7)</f>
        <v>0</v>
      </c>
      <c r="AG22" s="65">
        <f>SUMIFS(CAPEX!$AA$4:$AA$1281,CAPEX!$C$4:$C$1281,Data!$A22,CAPEX!$V$4:$V$1281,Data!AF$7)</f>
        <v>0</v>
      </c>
      <c r="AH22" s="65">
        <f>SUMIFS(CAPEX!$Y$4:$Y$1281,CAPEX!$C$4:$C$1281,Data!$A22,CAPEX!$V$4:$V$1281,Data!AH$7)</f>
        <v>0</v>
      </c>
      <c r="AI22" s="65">
        <f>SUMIFS(CAPEX!$AA$4:$AA$1281,CAPEX!$C$4:$C$1281,Data!$A22,CAPEX!$V$4:$V$1281,Data!AH$7)</f>
        <v>0</v>
      </c>
      <c r="AJ22" s="65">
        <f>SUMIFS(CAPEX!$Y$4:$Y$1281,CAPEX!$C$4:$C$1281,Data!$A22,CAPEX!$V$4:$V$1281,Data!AJ$7)</f>
        <v>0</v>
      </c>
      <c r="AK22" s="65">
        <f>SUMIFS(CAPEX!$AA$4:$AA$1281,CAPEX!$C$4:$C$1281,Data!$A22,CAPEX!$V$4:$V$1281,Data!AJ$7)</f>
        <v>0</v>
      </c>
      <c r="AL22" s="65">
        <f>SUMIFS(CAPEX!$Y$4:$Y$1281,CAPEX!$C$4:$C$1281,Data!$A22,CAPEX!$V$4:$V$1281,Data!AL$7)</f>
        <v>0</v>
      </c>
      <c r="AM22" s="65">
        <f>SUMIFS(CAPEX!$AA$4:$AA$1281,CAPEX!$C$4:$C$1281,Data!$A22,CAPEX!$V$4:$V$1281,Data!AL$7)</f>
        <v>0</v>
      </c>
      <c r="AN22" s="65">
        <f>SUMIFS(CAPEX!$Y$4:$Y$1281,CAPEX!$C$4:$C$1281,Data!$A22,CAPEX!$V$4:$V$1281,Data!AN$7)</f>
        <v>0</v>
      </c>
      <c r="AO22" s="65">
        <f>SUMIFS(CAPEX!$AA$4:$AA$1281,CAPEX!$C$4:$C$1281,Data!$A22,CAPEX!$V$4:$V$1281,Data!AN$7)</f>
        <v>0</v>
      </c>
      <c r="AP22" s="65">
        <f>SUMIFS(CAPEX!$Y$4:$Y$1281,CAPEX!$C$4:$C$1281,Data!$A22,CAPEX!$V$4:$V$1281,Data!AP$7)</f>
        <v>0</v>
      </c>
      <c r="AQ22" s="65">
        <f>SUMIFS(CAPEX!$AA$4:$AA$1281,CAPEX!$C$4:$C$1281,Data!$A22,CAPEX!$V$4:$V$1281,Data!AP$7)</f>
        <v>0</v>
      </c>
      <c r="AR22" s="65">
        <f>SUMIFS(CAPEX!$Y$4:$Y$1281,CAPEX!$C$4:$C$1281,Data!$A22,CAPEX!$V$4:$V$1281,Data!AR$7)</f>
        <v>0</v>
      </c>
      <c r="AS22" s="65">
        <f>SUMIFS(CAPEX!$AA$4:$AA$1281,CAPEX!$C$4:$C$1281,Data!$A22,CAPEX!$V$4:$V$1281,Data!AR$7)</f>
        <v>0</v>
      </c>
      <c r="AT22" s="65">
        <f>SUMIFS(CAPEX!$Y$4:$Y$1281,CAPEX!$C$4:$C$1281,Data!$A22,CAPEX!$V$4:$V$1281,Data!AT$7)</f>
        <v>0</v>
      </c>
      <c r="AU22" s="65">
        <f>SUMIFS(CAPEX!$AA$4:$AA$1281,CAPEX!$C$4:$C$1281,Data!$A22,CAPEX!$V$4:$V$1281,Data!AT$7)</f>
        <v>0</v>
      </c>
      <c r="AV22" s="65">
        <f>SUMIFS(CAPEX!$Y$4:$Y$1281,CAPEX!$C$4:$C$1281,Data!$A22,CAPEX!$V$4:$V$1281,Data!AV$7)</f>
        <v>0</v>
      </c>
      <c r="AW22" s="65">
        <f>SUMIFS(CAPEX!$AA$4:$AA$1281,CAPEX!$C$4:$C$1281,Data!$A22,CAPEX!$V$4:$V$1281,Data!AV$7)</f>
        <v>0</v>
      </c>
      <c r="AX22" s="65">
        <f>SUMIFS(CAPEX!$Y$4:$Y$1281,CAPEX!$C$4:$C$1281,Data!$A22,CAPEX!$V$4:$V$1281,Data!AX$7)</f>
        <v>0</v>
      </c>
      <c r="AY22" s="65">
        <f>SUMIFS(CAPEX!$AA$4:$AA$1281,CAPEX!$C$4:$C$1281,Data!$A22,CAPEX!$V$4:$V$1281,Data!AX$7)</f>
        <v>0</v>
      </c>
      <c r="AZ22" s="65">
        <f>SUMIFS(CAPEX!$Y$4:$Y$1281,CAPEX!$C$4:$C$1281,Data!$A22,CAPEX!$V$4:$V$1281,Data!AZ$7)</f>
        <v>0</v>
      </c>
      <c r="BA22" s="65">
        <f>SUMIFS(CAPEX!$AA$4:$AA$1281,CAPEX!$C$4:$C$1281,Data!$A22,CAPEX!$V$4:$V$1281,Data!AZ$7)</f>
        <v>0</v>
      </c>
      <c r="BB22" s="65">
        <f>SUMIFS(CAPEX!$Y$4:$Y$1281,CAPEX!$C$4:$C$1281,Data!$A22,CAPEX!$V$4:$V$1281,Data!BB$7)</f>
        <v>0</v>
      </c>
      <c r="BC22" s="65">
        <f>SUMIFS(CAPEX!$AA$4:$AA$1281,CAPEX!$C$4:$C$1281,Data!$A22,CAPEX!$V$4:$V$1281,Data!BB$7)</f>
        <v>0</v>
      </c>
    </row>
    <row r="23" spans="1:55" hidden="1" x14ac:dyDescent="0.25">
      <c r="A23" s="85" t="s">
        <v>25</v>
      </c>
      <c r="B23" s="62" t="str">
        <f>VLOOKUP(A23,CAPEX!$C$4:$I$1281,7,FALSE)</f>
        <v>Navy</v>
      </c>
      <c r="C23" s="61">
        <v>1100</v>
      </c>
      <c r="D23" s="65">
        <f>SUMIFS(CAPEX!$Y$4:$Y$1281,CAPEX!$C$4:$C$1281,Data!$A23,CAPEX!$V$4:$V$1281,Data!D$7)</f>
        <v>0</v>
      </c>
      <c r="E23" s="65">
        <f>SUMIFS(CAPEX!$AA$4:$AA$1281,CAPEX!$C$4:$C$1281,Data!$A23,CAPEX!$V$4:$V$1281,Data!D$7)</f>
        <v>108830</v>
      </c>
      <c r="F23" s="65">
        <f>SUMIFS(CAPEX!$Y$4:$Y$1281,CAPEX!$C$4:$C$1281,Data!$A23,CAPEX!$V$4:$V$1281,Data!F$7)</f>
        <v>0</v>
      </c>
      <c r="G23" s="65">
        <f>SUMIFS(CAPEX!$AA$4:$AA$1281,CAPEX!$C$4:$C$1281,Data!$A23,CAPEX!$V$4:$V$1281,Data!F$7)</f>
        <v>0</v>
      </c>
      <c r="H23" s="65">
        <f>SUMIFS(CAPEX!$Y$4:$Y$1281,CAPEX!$C$4:$C$1281,Data!$A23,CAPEX!$V$4:$V$1281,Data!H$7)</f>
        <v>0</v>
      </c>
      <c r="I23" s="65">
        <f>SUMIFS(CAPEX!$AA$4:$AA$1281,CAPEX!$C$4:$C$1281,Data!$A23,CAPEX!$V$4:$V$1281,Data!H$7)</f>
        <v>0</v>
      </c>
      <c r="J23" s="65">
        <f>SUMIFS(CAPEX!$Y$4:$Y$1281,CAPEX!$C$4:$C$1281,Data!$A23,CAPEX!$V$4:$V$1281,Data!J$7)</f>
        <v>0</v>
      </c>
      <c r="K23" s="65">
        <f>SUMIFS(CAPEX!$AA$4:$AA$1281,CAPEX!$C$4:$C$1281,Data!$A23,CAPEX!$V$4:$V$1281,Data!J$7)</f>
        <v>0</v>
      </c>
      <c r="L23" s="65">
        <f>SUMIFS(CAPEX!$Y$4:$Y$1281,CAPEX!$C$4:$C$1281,Data!$A23,CAPEX!$V$4:$V$1281,Data!L$7)</f>
        <v>0</v>
      </c>
      <c r="M23" s="65">
        <f>SUMIFS(CAPEX!$AA$4:$AA$1281,CAPEX!$C$4:$C$1281,Data!$A23,CAPEX!$V$4:$V$1281,Data!L$7)</f>
        <v>0</v>
      </c>
      <c r="N23" s="65">
        <f>SUMIFS(CAPEX!$Y$4:$Y$1281,CAPEX!$C$4:$C$1281,Data!$A23,CAPEX!$V$4:$V$1281,Data!N$7)</f>
        <v>0</v>
      </c>
      <c r="O23" s="65">
        <f>SUMIFS(CAPEX!$AA$4:$AA$1281,CAPEX!$C$4:$C$1281,Data!$A23,CAPEX!$V$4:$V$1281,Data!N$7)</f>
        <v>0</v>
      </c>
      <c r="P23" s="65">
        <f>SUMIFS(CAPEX!$Y$4:$Y$1281,CAPEX!$C$4:$C$1281,Data!$A23,CAPEX!$V$4:$V$1281,Data!P$7)</f>
        <v>0</v>
      </c>
      <c r="Q23" s="65">
        <f>SUMIFS(CAPEX!$AA$4:$AA$1281,CAPEX!$C$4:$C$1281,Data!$A23,CAPEX!$V$4:$V$1281,Data!P$7)</f>
        <v>0</v>
      </c>
      <c r="R23" s="65">
        <f>SUMIFS(CAPEX!$Y$4:$Y$1281,CAPEX!$C$4:$C$1281,Data!$A23,CAPEX!$V$4:$V$1281,Data!R$7)</f>
        <v>0</v>
      </c>
      <c r="S23" s="65">
        <f>SUMIFS(CAPEX!$AA$4:$AA$1281,CAPEX!$C$4:$C$1281,Data!$A23,CAPEX!$V$4:$V$1281,Data!R$7)</f>
        <v>0</v>
      </c>
      <c r="T23" s="65">
        <f>SUMIFS(CAPEX!$Y$4:$Y$1281,CAPEX!$C$4:$C$1281,Data!$A23,CAPEX!$V$4:$V$1281,Data!T$7)</f>
        <v>0</v>
      </c>
      <c r="U23" s="65">
        <f>SUMIFS(CAPEX!$AA$4:$AA$1281,CAPEX!$C$4:$C$1281,Data!$A23,CAPEX!$V$4:$V$1281,Data!T$7)</f>
        <v>0</v>
      </c>
      <c r="V23" s="65">
        <f>SUMIFS(CAPEX!$Y$4:$Y$1281,CAPEX!$C$4:$C$1281,Data!$A23,CAPEX!$V$4:$V$1281,Data!V$7)</f>
        <v>0</v>
      </c>
      <c r="W23" s="65">
        <f>SUMIFS(CAPEX!$AA$4:$AA$1281,CAPEX!$C$4:$C$1281,Data!$A23,CAPEX!$V$4:$V$1281,Data!V$7)</f>
        <v>0</v>
      </c>
      <c r="X23" s="65">
        <f>SUMIFS(CAPEX!$Y$4:$Y$1281,CAPEX!$C$4:$C$1281,Data!$A23,CAPEX!$V$4:$V$1281,Data!X$7)</f>
        <v>0</v>
      </c>
      <c r="Y23" s="65">
        <f>SUMIFS(CAPEX!$AA$4:$AA$1281,CAPEX!$C$4:$C$1281,Data!$A23,CAPEX!$V$4:$V$1281,Data!X$7)</f>
        <v>53050</v>
      </c>
      <c r="Z23" s="65">
        <f>SUMIFS(CAPEX!$Y$4:$Y$1281,CAPEX!$C$4:$C$1281,Data!$A23,CAPEX!$V$4:$V$1281,Data!Z$7)</f>
        <v>0</v>
      </c>
      <c r="AA23" s="65">
        <f>SUMIFS(CAPEX!$AA$4:$AA$1281,CAPEX!$C$4:$C$1281,Data!$A23,CAPEX!$V$4:$V$1281,Data!Z$7)</f>
        <v>0</v>
      </c>
      <c r="AB23" s="65">
        <f>SUMIFS(CAPEX!$Y$4:$Y$1281,CAPEX!$C$4:$C$1281,Data!$A23,CAPEX!$V$4:$V$1281,Data!AB$7)</f>
        <v>0</v>
      </c>
      <c r="AC23" s="65">
        <f>SUMIFS(CAPEX!$AA$4:$AA$1281,CAPEX!$C$4:$C$1281,Data!$A23,CAPEX!$V$4:$V$1281,Data!AB$7)</f>
        <v>0</v>
      </c>
      <c r="AD23" s="65">
        <f>SUMIFS(CAPEX!$Y$4:$Y$1281,CAPEX!$C$4:$C$1281,Data!$A23,CAPEX!$V$4:$V$1281,Data!AD$7)</f>
        <v>0</v>
      </c>
      <c r="AE23" s="65">
        <f>SUMIFS(CAPEX!$AA$4:$AA$1281,CAPEX!$C$4:$C$1281,Data!$A23,CAPEX!$V$4:$V$1281,Data!AD$7)</f>
        <v>0</v>
      </c>
      <c r="AF23" s="65">
        <f>SUMIFS(CAPEX!$Y$4:$Y$1281,CAPEX!$C$4:$C$1281,Data!$A23,CAPEX!$V$4:$V$1281,Data!AF$7)</f>
        <v>0</v>
      </c>
      <c r="AG23" s="65">
        <f>SUMIFS(CAPEX!$AA$4:$AA$1281,CAPEX!$C$4:$C$1281,Data!$A23,CAPEX!$V$4:$V$1281,Data!AF$7)</f>
        <v>0</v>
      </c>
      <c r="AH23" s="65">
        <f>SUMIFS(CAPEX!$Y$4:$Y$1281,CAPEX!$C$4:$C$1281,Data!$A23,CAPEX!$V$4:$V$1281,Data!AH$7)</f>
        <v>0</v>
      </c>
      <c r="AI23" s="65">
        <f>SUMIFS(CAPEX!$AA$4:$AA$1281,CAPEX!$C$4:$C$1281,Data!$A23,CAPEX!$V$4:$V$1281,Data!AH$7)</f>
        <v>0</v>
      </c>
      <c r="AJ23" s="65">
        <f>SUMIFS(CAPEX!$Y$4:$Y$1281,CAPEX!$C$4:$C$1281,Data!$A23,CAPEX!$V$4:$V$1281,Data!AJ$7)</f>
        <v>0</v>
      </c>
      <c r="AK23" s="65">
        <f>SUMIFS(CAPEX!$AA$4:$AA$1281,CAPEX!$C$4:$C$1281,Data!$A23,CAPEX!$V$4:$V$1281,Data!AJ$7)</f>
        <v>0</v>
      </c>
      <c r="AL23" s="65">
        <f>SUMIFS(CAPEX!$Y$4:$Y$1281,CAPEX!$C$4:$C$1281,Data!$A23,CAPEX!$V$4:$V$1281,Data!AL$7)</f>
        <v>0</v>
      </c>
      <c r="AM23" s="65">
        <f>SUMIFS(CAPEX!$AA$4:$AA$1281,CAPEX!$C$4:$C$1281,Data!$A23,CAPEX!$V$4:$V$1281,Data!AL$7)</f>
        <v>0</v>
      </c>
      <c r="AN23" s="65">
        <f>SUMIFS(CAPEX!$Y$4:$Y$1281,CAPEX!$C$4:$C$1281,Data!$A23,CAPEX!$V$4:$V$1281,Data!AN$7)</f>
        <v>0</v>
      </c>
      <c r="AO23" s="65">
        <f>SUMIFS(CAPEX!$AA$4:$AA$1281,CAPEX!$C$4:$C$1281,Data!$A23,CAPEX!$V$4:$V$1281,Data!AN$7)</f>
        <v>0</v>
      </c>
      <c r="AP23" s="65">
        <f>SUMIFS(CAPEX!$Y$4:$Y$1281,CAPEX!$C$4:$C$1281,Data!$A23,CAPEX!$V$4:$V$1281,Data!AP$7)</f>
        <v>0</v>
      </c>
      <c r="AQ23" s="65">
        <f>SUMIFS(CAPEX!$AA$4:$AA$1281,CAPEX!$C$4:$C$1281,Data!$A23,CAPEX!$V$4:$V$1281,Data!AP$7)</f>
        <v>0</v>
      </c>
      <c r="AR23" s="65">
        <f>SUMIFS(CAPEX!$Y$4:$Y$1281,CAPEX!$C$4:$C$1281,Data!$A23,CAPEX!$V$4:$V$1281,Data!AR$7)</f>
        <v>0</v>
      </c>
      <c r="AS23" s="65">
        <f>SUMIFS(CAPEX!$AA$4:$AA$1281,CAPEX!$C$4:$C$1281,Data!$A23,CAPEX!$V$4:$V$1281,Data!AR$7)</f>
        <v>312420</v>
      </c>
      <c r="AT23" s="65">
        <f>SUMIFS(CAPEX!$Y$4:$Y$1281,CAPEX!$C$4:$C$1281,Data!$A23,CAPEX!$V$4:$V$1281,Data!AT$7)</f>
        <v>0</v>
      </c>
      <c r="AU23" s="65">
        <f>SUMIFS(CAPEX!$AA$4:$AA$1281,CAPEX!$C$4:$C$1281,Data!$A23,CAPEX!$V$4:$V$1281,Data!AT$7)</f>
        <v>0</v>
      </c>
      <c r="AV23" s="65">
        <f>SUMIFS(CAPEX!$Y$4:$Y$1281,CAPEX!$C$4:$C$1281,Data!$A23,CAPEX!$V$4:$V$1281,Data!AV$7)</f>
        <v>0</v>
      </c>
      <c r="AW23" s="65">
        <f>SUMIFS(CAPEX!$AA$4:$AA$1281,CAPEX!$C$4:$C$1281,Data!$A23,CAPEX!$V$4:$V$1281,Data!AV$7)</f>
        <v>0</v>
      </c>
      <c r="AX23" s="65">
        <f>SUMIFS(CAPEX!$Y$4:$Y$1281,CAPEX!$C$4:$C$1281,Data!$A23,CAPEX!$V$4:$V$1281,Data!AX$7)</f>
        <v>0</v>
      </c>
      <c r="AY23" s="65">
        <f>SUMIFS(CAPEX!$AA$4:$AA$1281,CAPEX!$C$4:$C$1281,Data!$A23,CAPEX!$V$4:$V$1281,Data!AX$7)</f>
        <v>0</v>
      </c>
      <c r="AZ23" s="65">
        <f>SUMIFS(CAPEX!$Y$4:$Y$1281,CAPEX!$C$4:$C$1281,Data!$A23,CAPEX!$V$4:$V$1281,Data!AZ$7)</f>
        <v>0</v>
      </c>
      <c r="BA23" s="65">
        <f>SUMIFS(CAPEX!$AA$4:$AA$1281,CAPEX!$C$4:$C$1281,Data!$A23,CAPEX!$V$4:$V$1281,Data!AZ$7)</f>
        <v>0</v>
      </c>
      <c r="BB23" s="65">
        <f>SUMIFS(CAPEX!$Y$4:$Y$1281,CAPEX!$C$4:$C$1281,Data!$A23,CAPEX!$V$4:$V$1281,Data!BB$7)</f>
        <v>0</v>
      </c>
      <c r="BC23" s="65">
        <f>SUMIFS(CAPEX!$AA$4:$AA$1281,CAPEX!$C$4:$C$1281,Data!$A23,CAPEX!$V$4:$V$1281,Data!BB$7)</f>
        <v>0</v>
      </c>
    </row>
    <row r="24" spans="1:55" hidden="1" x14ac:dyDescent="0.25">
      <c r="A24" s="85" t="s">
        <v>26</v>
      </c>
      <c r="B24" s="62" t="str">
        <f>VLOOKUP(A24,CAPEX!$C$4:$I$1281,7,FALSE)</f>
        <v>Navy</v>
      </c>
      <c r="C24" s="61">
        <v>1500</v>
      </c>
      <c r="D24" s="65">
        <f>SUMIFS(CAPEX!$Y$4:$Y$1281,CAPEX!$C$4:$C$1281,Data!$A24,CAPEX!$V$4:$V$1281,Data!D$7)</f>
        <v>0</v>
      </c>
      <c r="E24" s="65">
        <f>SUMIFS(CAPEX!$AA$4:$AA$1281,CAPEX!$C$4:$C$1281,Data!$A24,CAPEX!$V$4:$V$1281,Data!D$7)</f>
        <v>120050</v>
      </c>
      <c r="F24" s="65">
        <f>SUMIFS(CAPEX!$Y$4:$Y$1281,CAPEX!$C$4:$C$1281,Data!$A24,CAPEX!$V$4:$V$1281,Data!F$7)</f>
        <v>0</v>
      </c>
      <c r="G24" s="65">
        <f>SUMIFS(CAPEX!$AA$4:$AA$1281,CAPEX!$C$4:$C$1281,Data!$A24,CAPEX!$V$4:$V$1281,Data!F$7)</f>
        <v>0</v>
      </c>
      <c r="H24" s="65">
        <f>SUMIFS(CAPEX!$Y$4:$Y$1281,CAPEX!$C$4:$C$1281,Data!$A24,CAPEX!$V$4:$V$1281,Data!H$7)</f>
        <v>0</v>
      </c>
      <c r="I24" s="65">
        <f>SUMIFS(CAPEX!$AA$4:$AA$1281,CAPEX!$C$4:$C$1281,Data!$A24,CAPEX!$V$4:$V$1281,Data!H$7)</f>
        <v>0</v>
      </c>
      <c r="J24" s="65">
        <f>SUMIFS(CAPEX!$Y$4:$Y$1281,CAPEX!$C$4:$C$1281,Data!$A24,CAPEX!$V$4:$V$1281,Data!J$7)</f>
        <v>0</v>
      </c>
      <c r="K24" s="65">
        <f>SUMIFS(CAPEX!$AA$4:$AA$1281,CAPEX!$C$4:$C$1281,Data!$A24,CAPEX!$V$4:$V$1281,Data!J$7)</f>
        <v>0</v>
      </c>
      <c r="L24" s="65">
        <f>SUMIFS(CAPEX!$Y$4:$Y$1281,CAPEX!$C$4:$C$1281,Data!$A24,CAPEX!$V$4:$V$1281,Data!L$7)</f>
        <v>0</v>
      </c>
      <c r="M24" s="65">
        <f>SUMIFS(CAPEX!$AA$4:$AA$1281,CAPEX!$C$4:$C$1281,Data!$A24,CAPEX!$V$4:$V$1281,Data!L$7)</f>
        <v>0</v>
      </c>
      <c r="N24" s="65">
        <f>SUMIFS(CAPEX!$Y$4:$Y$1281,CAPEX!$C$4:$C$1281,Data!$A24,CAPEX!$V$4:$V$1281,Data!N$7)</f>
        <v>0</v>
      </c>
      <c r="O24" s="65">
        <f>SUMIFS(CAPEX!$AA$4:$AA$1281,CAPEX!$C$4:$C$1281,Data!$A24,CAPEX!$V$4:$V$1281,Data!N$7)</f>
        <v>0</v>
      </c>
      <c r="P24" s="65">
        <f>SUMIFS(CAPEX!$Y$4:$Y$1281,CAPEX!$C$4:$C$1281,Data!$A24,CAPEX!$V$4:$V$1281,Data!P$7)</f>
        <v>0</v>
      </c>
      <c r="Q24" s="65">
        <f>SUMIFS(CAPEX!$AA$4:$AA$1281,CAPEX!$C$4:$C$1281,Data!$A24,CAPEX!$V$4:$V$1281,Data!P$7)</f>
        <v>0</v>
      </c>
      <c r="R24" s="65">
        <f>SUMIFS(CAPEX!$Y$4:$Y$1281,CAPEX!$C$4:$C$1281,Data!$A24,CAPEX!$V$4:$V$1281,Data!R$7)</f>
        <v>0</v>
      </c>
      <c r="S24" s="65">
        <f>SUMIFS(CAPEX!$AA$4:$AA$1281,CAPEX!$C$4:$C$1281,Data!$A24,CAPEX!$V$4:$V$1281,Data!R$7)</f>
        <v>0</v>
      </c>
      <c r="T24" s="65">
        <f>SUMIFS(CAPEX!$Y$4:$Y$1281,CAPEX!$C$4:$C$1281,Data!$A24,CAPEX!$V$4:$V$1281,Data!T$7)</f>
        <v>0</v>
      </c>
      <c r="U24" s="65">
        <f>SUMIFS(CAPEX!$AA$4:$AA$1281,CAPEX!$C$4:$C$1281,Data!$A24,CAPEX!$V$4:$V$1281,Data!T$7)</f>
        <v>0</v>
      </c>
      <c r="V24" s="65">
        <f>SUMIFS(CAPEX!$Y$4:$Y$1281,CAPEX!$C$4:$C$1281,Data!$A24,CAPEX!$V$4:$V$1281,Data!V$7)</f>
        <v>0</v>
      </c>
      <c r="W24" s="65">
        <f>SUMIFS(CAPEX!$AA$4:$AA$1281,CAPEX!$C$4:$C$1281,Data!$A24,CAPEX!$V$4:$V$1281,Data!V$7)</f>
        <v>0</v>
      </c>
      <c r="X24" s="65">
        <f>SUMIFS(CAPEX!$Y$4:$Y$1281,CAPEX!$C$4:$C$1281,Data!$A24,CAPEX!$V$4:$V$1281,Data!X$7)</f>
        <v>0</v>
      </c>
      <c r="Y24" s="65">
        <f>SUMIFS(CAPEX!$AA$4:$AA$1281,CAPEX!$C$4:$C$1281,Data!$A24,CAPEX!$V$4:$V$1281,Data!X$7)</f>
        <v>53640</v>
      </c>
      <c r="Z24" s="65">
        <f>SUMIFS(CAPEX!$Y$4:$Y$1281,CAPEX!$C$4:$C$1281,Data!$A24,CAPEX!$V$4:$V$1281,Data!Z$7)</f>
        <v>0</v>
      </c>
      <c r="AA24" s="65">
        <f>SUMIFS(CAPEX!$AA$4:$AA$1281,CAPEX!$C$4:$C$1281,Data!$A24,CAPEX!$V$4:$V$1281,Data!Z$7)</f>
        <v>0</v>
      </c>
      <c r="AB24" s="65">
        <f>SUMIFS(CAPEX!$Y$4:$Y$1281,CAPEX!$C$4:$C$1281,Data!$A24,CAPEX!$V$4:$V$1281,Data!AB$7)</f>
        <v>0</v>
      </c>
      <c r="AC24" s="65">
        <f>SUMIFS(CAPEX!$AA$4:$AA$1281,CAPEX!$C$4:$C$1281,Data!$A24,CAPEX!$V$4:$V$1281,Data!AB$7)</f>
        <v>0</v>
      </c>
      <c r="AD24" s="65">
        <f>SUMIFS(CAPEX!$Y$4:$Y$1281,CAPEX!$C$4:$C$1281,Data!$A24,CAPEX!$V$4:$V$1281,Data!AD$7)</f>
        <v>0</v>
      </c>
      <c r="AE24" s="65">
        <f>SUMIFS(CAPEX!$AA$4:$AA$1281,CAPEX!$C$4:$C$1281,Data!$A24,CAPEX!$V$4:$V$1281,Data!AD$7)</f>
        <v>0</v>
      </c>
      <c r="AF24" s="65">
        <f>SUMIFS(CAPEX!$Y$4:$Y$1281,CAPEX!$C$4:$C$1281,Data!$A24,CAPEX!$V$4:$V$1281,Data!AF$7)</f>
        <v>0</v>
      </c>
      <c r="AG24" s="65">
        <f>SUMIFS(CAPEX!$AA$4:$AA$1281,CAPEX!$C$4:$C$1281,Data!$A24,CAPEX!$V$4:$V$1281,Data!AF$7)</f>
        <v>0</v>
      </c>
      <c r="AH24" s="65">
        <f>SUMIFS(CAPEX!$Y$4:$Y$1281,CAPEX!$C$4:$C$1281,Data!$A24,CAPEX!$V$4:$V$1281,Data!AH$7)</f>
        <v>0</v>
      </c>
      <c r="AI24" s="65">
        <f>SUMIFS(CAPEX!$AA$4:$AA$1281,CAPEX!$C$4:$C$1281,Data!$A24,CAPEX!$V$4:$V$1281,Data!AH$7)</f>
        <v>0</v>
      </c>
      <c r="AJ24" s="65">
        <f>SUMIFS(CAPEX!$Y$4:$Y$1281,CAPEX!$C$4:$C$1281,Data!$A24,CAPEX!$V$4:$V$1281,Data!AJ$7)</f>
        <v>0</v>
      </c>
      <c r="AK24" s="65">
        <f>SUMIFS(CAPEX!$AA$4:$AA$1281,CAPEX!$C$4:$C$1281,Data!$A24,CAPEX!$V$4:$V$1281,Data!AJ$7)</f>
        <v>0</v>
      </c>
      <c r="AL24" s="65">
        <f>SUMIFS(CAPEX!$Y$4:$Y$1281,CAPEX!$C$4:$C$1281,Data!$A24,CAPEX!$V$4:$V$1281,Data!AL$7)</f>
        <v>0</v>
      </c>
      <c r="AM24" s="65">
        <f>SUMIFS(CAPEX!$AA$4:$AA$1281,CAPEX!$C$4:$C$1281,Data!$A24,CAPEX!$V$4:$V$1281,Data!AL$7)</f>
        <v>0</v>
      </c>
      <c r="AN24" s="65">
        <f>SUMIFS(CAPEX!$Y$4:$Y$1281,CAPEX!$C$4:$C$1281,Data!$A24,CAPEX!$V$4:$V$1281,Data!AN$7)</f>
        <v>0</v>
      </c>
      <c r="AO24" s="65">
        <f>SUMIFS(CAPEX!$AA$4:$AA$1281,CAPEX!$C$4:$C$1281,Data!$A24,CAPEX!$V$4:$V$1281,Data!AN$7)</f>
        <v>0</v>
      </c>
      <c r="AP24" s="65">
        <f>SUMIFS(CAPEX!$Y$4:$Y$1281,CAPEX!$C$4:$C$1281,Data!$A24,CAPEX!$V$4:$V$1281,Data!AP$7)</f>
        <v>0</v>
      </c>
      <c r="AQ24" s="65">
        <f>SUMIFS(CAPEX!$AA$4:$AA$1281,CAPEX!$C$4:$C$1281,Data!$A24,CAPEX!$V$4:$V$1281,Data!AP$7)</f>
        <v>0</v>
      </c>
      <c r="AR24" s="65">
        <f>SUMIFS(CAPEX!$Y$4:$Y$1281,CAPEX!$C$4:$C$1281,Data!$A24,CAPEX!$V$4:$V$1281,Data!AR$7)</f>
        <v>0</v>
      </c>
      <c r="AS24" s="65">
        <f>SUMIFS(CAPEX!$AA$4:$AA$1281,CAPEX!$C$4:$C$1281,Data!$A24,CAPEX!$V$4:$V$1281,Data!AR$7)</f>
        <v>58060</v>
      </c>
      <c r="AT24" s="65">
        <f>SUMIFS(CAPEX!$Y$4:$Y$1281,CAPEX!$C$4:$C$1281,Data!$A24,CAPEX!$V$4:$V$1281,Data!AT$7)</f>
        <v>0</v>
      </c>
      <c r="AU24" s="65">
        <f>SUMIFS(CAPEX!$AA$4:$AA$1281,CAPEX!$C$4:$C$1281,Data!$A24,CAPEX!$V$4:$V$1281,Data!AT$7)</f>
        <v>0</v>
      </c>
      <c r="AV24" s="65">
        <f>SUMIFS(CAPEX!$Y$4:$Y$1281,CAPEX!$C$4:$C$1281,Data!$A24,CAPEX!$V$4:$V$1281,Data!AV$7)</f>
        <v>0</v>
      </c>
      <c r="AW24" s="65">
        <f>SUMIFS(CAPEX!$AA$4:$AA$1281,CAPEX!$C$4:$C$1281,Data!$A24,CAPEX!$V$4:$V$1281,Data!AV$7)</f>
        <v>0</v>
      </c>
      <c r="AX24" s="65">
        <f>SUMIFS(CAPEX!$Y$4:$Y$1281,CAPEX!$C$4:$C$1281,Data!$A24,CAPEX!$V$4:$V$1281,Data!AX$7)</f>
        <v>0</v>
      </c>
      <c r="AY24" s="65">
        <f>SUMIFS(CAPEX!$AA$4:$AA$1281,CAPEX!$C$4:$C$1281,Data!$A24,CAPEX!$V$4:$V$1281,Data!AX$7)</f>
        <v>0</v>
      </c>
      <c r="AZ24" s="65">
        <f>SUMIFS(CAPEX!$Y$4:$Y$1281,CAPEX!$C$4:$C$1281,Data!$A24,CAPEX!$V$4:$V$1281,Data!AZ$7)</f>
        <v>0</v>
      </c>
      <c r="BA24" s="65">
        <f>SUMIFS(CAPEX!$AA$4:$AA$1281,CAPEX!$C$4:$C$1281,Data!$A24,CAPEX!$V$4:$V$1281,Data!AZ$7)</f>
        <v>0</v>
      </c>
      <c r="BB24" s="65">
        <f>SUMIFS(CAPEX!$Y$4:$Y$1281,CAPEX!$C$4:$C$1281,Data!$A24,CAPEX!$V$4:$V$1281,Data!BB$7)</f>
        <v>0</v>
      </c>
      <c r="BC24" s="65">
        <f>SUMIFS(CAPEX!$AA$4:$AA$1281,CAPEX!$C$4:$C$1281,Data!$A24,CAPEX!$V$4:$V$1281,Data!BB$7)</f>
        <v>0</v>
      </c>
    </row>
    <row r="25" spans="1:55" hidden="1" x14ac:dyDescent="0.25">
      <c r="A25" s="85" t="s">
        <v>27</v>
      </c>
      <c r="B25" s="62" t="str">
        <f>VLOOKUP(A25,CAPEX!$C$4:$I$1281,7,FALSE)</f>
        <v>Navy</v>
      </c>
      <c r="C25" s="61">
        <v>210</v>
      </c>
      <c r="D25" s="65">
        <f>SUMIFS(CAPEX!$Y$4:$Y$1281,CAPEX!$C$4:$C$1281,Data!$A25,CAPEX!$V$4:$V$1281,Data!D$7)</f>
        <v>0</v>
      </c>
      <c r="E25" s="65">
        <f>SUMIFS(CAPEX!$AA$4:$AA$1281,CAPEX!$C$4:$C$1281,Data!$A25,CAPEX!$V$4:$V$1281,Data!D$7)</f>
        <v>13100</v>
      </c>
      <c r="F25" s="65">
        <f>SUMIFS(CAPEX!$Y$4:$Y$1281,CAPEX!$C$4:$C$1281,Data!$A25,CAPEX!$V$4:$V$1281,Data!F$7)</f>
        <v>0</v>
      </c>
      <c r="G25" s="65">
        <f>SUMIFS(CAPEX!$AA$4:$AA$1281,CAPEX!$C$4:$C$1281,Data!$A25,CAPEX!$V$4:$V$1281,Data!F$7)</f>
        <v>0</v>
      </c>
      <c r="H25" s="65">
        <f>SUMIFS(CAPEX!$Y$4:$Y$1281,CAPEX!$C$4:$C$1281,Data!$A25,CAPEX!$V$4:$V$1281,Data!H$7)</f>
        <v>0</v>
      </c>
      <c r="I25" s="65">
        <f>SUMIFS(CAPEX!$AA$4:$AA$1281,CAPEX!$C$4:$C$1281,Data!$A25,CAPEX!$V$4:$V$1281,Data!H$7)</f>
        <v>0</v>
      </c>
      <c r="J25" s="65">
        <f>SUMIFS(CAPEX!$Y$4:$Y$1281,CAPEX!$C$4:$C$1281,Data!$A25,CAPEX!$V$4:$V$1281,Data!J$7)</f>
        <v>0</v>
      </c>
      <c r="K25" s="65">
        <f>SUMIFS(CAPEX!$AA$4:$AA$1281,CAPEX!$C$4:$C$1281,Data!$A25,CAPEX!$V$4:$V$1281,Data!J$7)</f>
        <v>0</v>
      </c>
      <c r="L25" s="65">
        <f>SUMIFS(CAPEX!$Y$4:$Y$1281,CAPEX!$C$4:$C$1281,Data!$A25,CAPEX!$V$4:$V$1281,Data!L$7)</f>
        <v>0</v>
      </c>
      <c r="M25" s="65">
        <f>SUMIFS(CAPEX!$AA$4:$AA$1281,CAPEX!$C$4:$C$1281,Data!$A25,CAPEX!$V$4:$V$1281,Data!L$7)</f>
        <v>0</v>
      </c>
      <c r="N25" s="65">
        <f>SUMIFS(CAPEX!$Y$4:$Y$1281,CAPEX!$C$4:$C$1281,Data!$A25,CAPEX!$V$4:$V$1281,Data!N$7)</f>
        <v>0</v>
      </c>
      <c r="O25" s="65">
        <f>SUMIFS(CAPEX!$AA$4:$AA$1281,CAPEX!$C$4:$C$1281,Data!$A25,CAPEX!$V$4:$V$1281,Data!N$7)</f>
        <v>0</v>
      </c>
      <c r="P25" s="65">
        <f>SUMIFS(CAPEX!$Y$4:$Y$1281,CAPEX!$C$4:$C$1281,Data!$A25,CAPEX!$V$4:$V$1281,Data!P$7)</f>
        <v>0</v>
      </c>
      <c r="Q25" s="65">
        <f>SUMIFS(CAPEX!$AA$4:$AA$1281,CAPEX!$C$4:$C$1281,Data!$A25,CAPEX!$V$4:$V$1281,Data!P$7)</f>
        <v>0</v>
      </c>
      <c r="R25" s="65">
        <f>SUMIFS(CAPEX!$Y$4:$Y$1281,CAPEX!$C$4:$C$1281,Data!$A25,CAPEX!$V$4:$V$1281,Data!R$7)</f>
        <v>0</v>
      </c>
      <c r="S25" s="65">
        <f>SUMIFS(CAPEX!$AA$4:$AA$1281,CAPEX!$C$4:$C$1281,Data!$A25,CAPEX!$V$4:$V$1281,Data!R$7)</f>
        <v>0</v>
      </c>
      <c r="T25" s="65">
        <f>SUMIFS(CAPEX!$Y$4:$Y$1281,CAPEX!$C$4:$C$1281,Data!$A25,CAPEX!$V$4:$V$1281,Data!T$7)</f>
        <v>0</v>
      </c>
      <c r="U25" s="65">
        <f>SUMIFS(CAPEX!$AA$4:$AA$1281,CAPEX!$C$4:$C$1281,Data!$A25,CAPEX!$V$4:$V$1281,Data!T$7)</f>
        <v>0</v>
      </c>
      <c r="V25" s="65">
        <f>SUMIFS(CAPEX!$Y$4:$Y$1281,CAPEX!$C$4:$C$1281,Data!$A25,CAPEX!$V$4:$V$1281,Data!V$7)</f>
        <v>0</v>
      </c>
      <c r="W25" s="65">
        <f>SUMIFS(CAPEX!$AA$4:$AA$1281,CAPEX!$C$4:$C$1281,Data!$A25,CAPEX!$V$4:$V$1281,Data!V$7)</f>
        <v>0</v>
      </c>
      <c r="X25" s="65">
        <f>SUMIFS(CAPEX!$Y$4:$Y$1281,CAPEX!$C$4:$C$1281,Data!$A25,CAPEX!$V$4:$V$1281,Data!X$7)</f>
        <v>0</v>
      </c>
      <c r="Y25" s="65">
        <f>SUMIFS(CAPEX!$AA$4:$AA$1281,CAPEX!$C$4:$C$1281,Data!$A25,CAPEX!$V$4:$V$1281,Data!X$7)</f>
        <v>0</v>
      </c>
      <c r="Z25" s="65">
        <f>SUMIFS(CAPEX!$Y$4:$Y$1281,CAPEX!$C$4:$C$1281,Data!$A25,CAPEX!$V$4:$V$1281,Data!Z$7)</f>
        <v>0</v>
      </c>
      <c r="AA25" s="65">
        <f>SUMIFS(CAPEX!$AA$4:$AA$1281,CAPEX!$C$4:$C$1281,Data!$A25,CAPEX!$V$4:$V$1281,Data!Z$7)</f>
        <v>0</v>
      </c>
      <c r="AB25" s="65">
        <f>SUMIFS(CAPEX!$Y$4:$Y$1281,CAPEX!$C$4:$C$1281,Data!$A25,CAPEX!$V$4:$V$1281,Data!AB$7)</f>
        <v>0</v>
      </c>
      <c r="AC25" s="65">
        <f>SUMIFS(CAPEX!$AA$4:$AA$1281,CAPEX!$C$4:$C$1281,Data!$A25,CAPEX!$V$4:$V$1281,Data!AB$7)</f>
        <v>0</v>
      </c>
      <c r="AD25" s="65">
        <f>SUMIFS(CAPEX!$Y$4:$Y$1281,CAPEX!$C$4:$C$1281,Data!$A25,CAPEX!$V$4:$V$1281,Data!AD$7)</f>
        <v>0</v>
      </c>
      <c r="AE25" s="65">
        <f>SUMIFS(CAPEX!$AA$4:$AA$1281,CAPEX!$C$4:$C$1281,Data!$A25,CAPEX!$V$4:$V$1281,Data!AD$7)</f>
        <v>0</v>
      </c>
      <c r="AF25" s="65">
        <f>SUMIFS(CAPEX!$Y$4:$Y$1281,CAPEX!$C$4:$C$1281,Data!$A25,CAPEX!$V$4:$V$1281,Data!AF$7)</f>
        <v>0</v>
      </c>
      <c r="AG25" s="65">
        <f>SUMIFS(CAPEX!$AA$4:$AA$1281,CAPEX!$C$4:$C$1281,Data!$A25,CAPEX!$V$4:$V$1281,Data!AF$7)</f>
        <v>0</v>
      </c>
      <c r="AH25" s="65">
        <f>SUMIFS(CAPEX!$Y$4:$Y$1281,CAPEX!$C$4:$C$1281,Data!$A25,CAPEX!$V$4:$V$1281,Data!AH$7)</f>
        <v>0</v>
      </c>
      <c r="AI25" s="65">
        <f>SUMIFS(CAPEX!$AA$4:$AA$1281,CAPEX!$C$4:$C$1281,Data!$A25,CAPEX!$V$4:$V$1281,Data!AH$7)</f>
        <v>0</v>
      </c>
      <c r="AJ25" s="65">
        <f>SUMIFS(CAPEX!$Y$4:$Y$1281,CAPEX!$C$4:$C$1281,Data!$A25,CAPEX!$V$4:$V$1281,Data!AJ$7)</f>
        <v>0</v>
      </c>
      <c r="AK25" s="65">
        <f>SUMIFS(CAPEX!$AA$4:$AA$1281,CAPEX!$C$4:$C$1281,Data!$A25,CAPEX!$V$4:$V$1281,Data!AJ$7)</f>
        <v>0</v>
      </c>
      <c r="AL25" s="65">
        <f>SUMIFS(CAPEX!$Y$4:$Y$1281,CAPEX!$C$4:$C$1281,Data!$A25,CAPEX!$V$4:$V$1281,Data!AL$7)</f>
        <v>0</v>
      </c>
      <c r="AM25" s="65">
        <f>SUMIFS(CAPEX!$AA$4:$AA$1281,CAPEX!$C$4:$C$1281,Data!$A25,CAPEX!$V$4:$V$1281,Data!AL$7)</f>
        <v>0</v>
      </c>
      <c r="AN25" s="65">
        <f>SUMIFS(CAPEX!$Y$4:$Y$1281,CAPEX!$C$4:$C$1281,Data!$A25,CAPEX!$V$4:$V$1281,Data!AN$7)</f>
        <v>0</v>
      </c>
      <c r="AO25" s="65">
        <f>SUMIFS(CAPEX!$AA$4:$AA$1281,CAPEX!$C$4:$C$1281,Data!$A25,CAPEX!$V$4:$V$1281,Data!AN$7)</f>
        <v>0</v>
      </c>
      <c r="AP25" s="65">
        <f>SUMIFS(CAPEX!$Y$4:$Y$1281,CAPEX!$C$4:$C$1281,Data!$A25,CAPEX!$V$4:$V$1281,Data!AP$7)</f>
        <v>0</v>
      </c>
      <c r="AQ25" s="65">
        <f>SUMIFS(CAPEX!$AA$4:$AA$1281,CAPEX!$C$4:$C$1281,Data!$A25,CAPEX!$V$4:$V$1281,Data!AP$7)</f>
        <v>0</v>
      </c>
      <c r="AR25" s="65">
        <f>SUMIFS(CAPEX!$Y$4:$Y$1281,CAPEX!$C$4:$C$1281,Data!$A25,CAPEX!$V$4:$V$1281,Data!AR$7)</f>
        <v>0</v>
      </c>
      <c r="AS25" s="65">
        <f>SUMIFS(CAPEX!$AA$4:$AA$1281,CAPEX!$C$4:$C$1281,Data!$A25,CAPEX!$V$4:$V$1281,Data!AR$7)</f>
        <v>0</v>
      </c>
      <c r="AT25" s="65">
        <f>SUMIFS(CAPEX!$Y$4:$Y$1281,CAPEX!$C$4:$C$1281,Data!$A25,CAPEX!$V$4:$V$1281,Data!AT$7)</f>
        <v>0</v>
      </c>
      <c r="AU25" s="65">
        <f>SUMIFS(CAPEX!$AA$4:$AA$1281,CAPEX!$C$4:$C$1281,Data!$A25,CAPEX!$V$4:$V$1281,Data!AT$7)</f>
        <v>0</v>
      </c>
      <c r="AV25" s="65">
        <f>SUMIFS(CAPEX!$Y$4:$Y$1281,CAPEX!$C$4:$C$1281,Data!$A25,CAPEX!$V$4:$V$1281,Data!AV$7)</f>
        <v>0</v>
      </c>
      <c r="AW25" s="65">
        <f>SUMIFS(CAPEX!$AA$4:$AA$1281,CAPEX!$C$4:$C$1281,Data!$A25,CAPEX!$V$4:$V$1281,Data!AV$7)</f>
        <v>0</v>
      </c>
      <c r="AX25" s="65">
        <f>SUMIFS(CAPEX!$Y$4:$Y$1281,CAPEX!$C$4:$C$1281,Data!$A25,CAPEX!$V$4:$V$1281,Data!AX$7)</f>
        <v>0</v>
      </c>
      <c r="AY25" s="65">
        <f>SUMIFS(CAPEX!$AA$4:$AA$1281,CAPEX!$C$4:$C$1281,Data!$A25,CAPEX!$V$4:$V$1281,Data!AX$7)</f>
        <v>0</v>
      </c>
      <c r="AZ25" s="65">
        <f>SUMIFS(CAPEX!$Y$4:$Y$1281,CAPEX!$C$4:$C$1281,Data!$A25,CAPEX!$V$4:$V$1281,Data!AZ$7)</f>
        <v>0</v>
      </c>
      <c r="BA25" s="65">
        <f>SUMIFS(CAPEX!$AA$4:$AA$1281,CAPEX!$C$4:$C$1281,Data!$A25,CAPEX!$V$4:$V$1281,Data!AZ$7)</f>
        <v>0</v>
      </c>
      <c r="BB25" s="65">
        <f>SUMIFS(CAPEX!$Y$4:$Y$1281,CAPEX!$C$4:$C$1281,Data!$A25,CAPEX!$V$4:$V$1281,Data!BB$7)</f>
        <v>0</v>
      </c>
      <c r="BC25" s="65">
        <f>SUMIFS(CAPEX!$AA$4:$AA$1281,CAPEX!$C$4:$C$1281,Data!$A25,CAPEX!$V$4:$V$1281,Data!BB$7)</f>
        <v>0</v>
      </c>
    </row>
    <row r="26" spans="1:55" hidden="1" x14ac:dyDescent="0.25">
      <c r="A26" s="85" t="s">
        <v>28</v>
      </c>
      <c r="B26" s="62" t="str">
        <f>VLOOKUP(A26,CAPEX!$C$4:$I$1281,7,FALSE)</f>
        <v>Navy</v>
      </c>
      <c r="C26" s="61">
        <v>2600</v>
      </c>
      <c r="D26" s="65">
        <f>SUMIFS(CAPEX!$Y$4:$Y$1281,CAPEX!$C$4:$C$1281,Data!$A26,CAPEX!$V$4:$V$1281,Data!D$7)</f>
        <v>0</v>
      </c>
      <c r="E26" s="65">
        <f>SUMIFS(CAPEX!$AA$4:$AA$1281,CAPEX!$C$4:$C$1281,Data!$A26,CAPEX!$V$4:$V$1281,Data!D$7)</f>
        <v>64790</v>
      </c>
      <c r="F26" s="65">
        <f>SUMIFS(CAPEX!$Y$4:$Y$1281,CAPEX!$C$4:$C$1281,Data!$A26,CAPEX!$V$4:$V$1281,Data!F$7)</f>
        <v>0</v>
      </c>
      <c r="G26" s="65">
        <f>SUMIFS(CAPEX!$AA$4:$AA$1281,CAPEX!$C$4:$C$1281,Data!$A26,CAPEX!$V$4:$V$1281,Data!F$7)</f>
        <v>0</v>
      </c>
      <c r="H26" s="65">
        <f>SUMIFS(CAPEX!$Y$4:$Y$1281,CAPEX!$C$4:$C$1281,Data!$A26,CAPEX!$V$4:$V$1281,Data!H$7)</f>
        <v>0</v>
      </c>
      <c r="I26" s="65">
        <f>SUMIFS(CAPEX!$AA$4:$AA$1281,CAPEX!$C$4:$C$1281,Data!$A26,CAPEX!$V$4:$V$1281,Data!H$7)</f>
        <v>0</v>
      </c>
      <c r="J26" s="65">
        <f>SUMIFS(CAPEX!$Y$4:$Y$1281,CAPEX!$C$4:$C$1281,Data!$A26,CAPEX!$V$4:$V$1281,Data!J$7)</f>
        <v>0</v>
      </c>
      <c r="K26" s="65">
        <f>SUMIFS(CAPEX!$AA$4:$AA$1281,CAPEX!$C$4:$C$1281,Data!$A26,CAPEX!$V$4:$V$1281,Data!J$7)</f>
        <v>0</v>
      </c>
      <c r="L26" s="65">
        <f>SUMIFS(CAPEX!$Y$4:$Y$1281,CAPEX!$C$4:$C$1281,Data!$A26,CAPEX!$V$4:$V$1281,Data!L$7)</f>
        <v>0</v>
      </c>
      <c r="M26" s="65">
        <f>SUMIFS(CAPEX!$AA$4:$AA$1281,CAPEX!$C$4:$C$1281,Data!$A26,CAPEX!$V$4:$V$1281,Data!L$7)</f>
        <v>0</v>
      </c>
      <c r="N26" s="65">
        <f>SUMIFS(CAPEX!$Y$4:$Y$1281,CAPEX!$C$4:$C$1281,Data!$A26,CAPEX!$V$4:$V$1281,Data!N$7)</f>
        <v>0</v>
      </c>
      <c r="O26" s="65">
        <f>SUMIFS(CAPEX!$AA$4:$AA$1281,CAPEX!$C$4:$C$1281,Data!$A26,CAPEX!$V$4:$V$1281,Data!N$7)</f>
        <v>0</v>
      </c>
      <c r="P26" s="65">
        <f>SUMIFS(CAPEX!$Y$4:$Y$1281,CAPEX!$C$4:$C$1281,Data!$A26,CAPEX!$V$4:$V$1281,Data!P$7)</f>
        <v>0</v>
      </c>
      <c r="Q26" s="65">
        <f>SUMIFS(CAPEX!$AA$4:$AA$1281,CAPEX!$C$4:$C$1281,Data!$A26,CAPEX!$V$4:$V$1281,Data!P$7)</f>
        <v>0</v>
      </c>
      <c r="R26" s="65">
        <f>SUMIFS(CAPEX!$Y$4:$Y$1281,CAPEX!$C$4:$C$1281,Data!$A26,CAPEX!$V$4:$V$1281,Data!R$7)</f>
        <v>0</v>
      </c>
      <c r="S26" s="65">
        <f>SUMIFS(CAPEX!$AA$4:$AA$1281,CAPEX!$C$4:$C$1281,Data!$A26,CAPEX!$V$4:$V$1281,Data!R$7)</f>
        <v>0</v>
      </c>
      <c r="T26" s="65">
        <f>SUMIFS(CAPEX!$Y$4:$Y$1281,CAPEX!$C$4:$C$1281,Data!$A26,CAPEX!$V$4:$V$1281,Data!T$7)</f>
        <v>0</v>
      </c>
      <c r="U26" s="65">
        <f>SUMIFS(CAPEX!$AA$4:$AA$1281,CAPEX!$C$4:$C$1281,Data!$A26,CAPEX!$V$4:$V$1281,Data!T$7)</f>
        <v>0</v>
      </c>
      <c r="V26" s="65">
        <f>SUMIFS(CAPEX!$Y$4:$Y$1281,CAPEX!$C$4:$C$1281,Data!$A26,CAPEX!$V$4:$V$1281,Data!V$7)</f>
        <v>0</v>
      </c>
      <c r="W26" s="65">
        <f>SUMIFS(CAPEX!$AA$4:$AA$1281,CAPEX!$C$4:$C$1281,Data!$A26,CAPEX!$V$4:$V$1281,Data!V$7)</f>
        <v>0</v>
      </c>
      <c r="X26" s="65">
        <f>SUMIFS(CAPEX!$Y$4:$Y$1281,CAPEX!$C$4:$C$1281,Data!$A26,CAPEX!$V$4:$V$1281,Data!X$7)</f>
        <v>0</v>
      </c>
      <c r="Y26" s="65">
        <f>SUMIFS(CAPEX!$AA$4:$AA$1281,CAPEX!$C$4:$C$1281,Data!$A26,CAPEX!$V$4:$V$1281,Data!X$7)</f>
        <v>0</v>
      </c>
      <c r="Z26" s="65">
        <f>SUMIFS(CAPEX!$Y$4:$Y$1281,CAPEX!$C$4:$C$1281,Data!$A26,CAPEX!$V$4:$V$1281,Data!Z$7)</f>
        <v>0</v>
      </c>
      <c r="AA26" s="65">
        <f>SUMIFS(CAPEX!$AA$4:$AA$1281,CAPEX!$C$4:$C$1281,Data!$A26,CAPEX!$V$4:$V$1281,Data!Z$7)</f>
        <v>0</v>
      </c>
      <c r="AB26" s="65">
        <f>SUMIFS(CAPEX!$Y$4:$Y$1281,CAPEX!$C$4:$C$1281,Data!$A26,CAPEX!$V$4:$V$1281,Data!AB$7)</f>
        <v>0</v>
      </c>
      <c r="AC26" s="65">
        <f>SUMIFS(CAPEX!$AA$4:$AA$1281,CAPEX!$C$4:$C$1281,Data!$A26,CAPEX!$V$4:$V$1281,Data!AB$7)</f>
        <v>0</v>
      </c>
      <c r="AD26" s="65">
        <f>SUMIFS(CAPEX!$Y$4:$Y$1281,CAPEX!$C$4:$C$1281,Data!$A26,CAPEX!$V$4:$V$1281,Data!AD$7)</f>
        <v>0</v>
      </c>
      <c r="AE26" s="65">
        <f>SUMIFS(CAPEX!$AA$4:$AA$1281,CAPEX!$C$4:$C$1281,Data!$A26,CAPEX!$V$4:$V$1281,Data!AD$7)</f>
        <v>0</v>
      </c>
      <c r="AF26" s="65">
        <f>SUMIFS(CAPEX!$Y$4:$Y$1281,CAPEX!$C$4:$C$1281,Data!$A26,CAPEX!$V$4:$V$1281,Data!AF$7)</f>
        <v>0</v>
      </c>
      <c r="AG26" s="65">
        <f>SUMIFS(CAPEX!$AA$4:$AA$1281,CAPEX!$C$4:$C$1281,Data!$A26,CAPEX!$V$4:$V$1281,Data!AF$7)</f>
        <v>0</v>
      </c>
      <c r="AH26" s="65">
        <f>SUMIFS(CAPEX!$Y$4:$Y$1281,CAPEX!$C$4:$C$1281,Data!$A26,CAPEX!$V$4:$V$1281,Data!AH$7)</f>
        <v>0</v>
      </c>
      <c r="AI26" s="65">
        <f>SUMIFS(CAPEX!$AA$4:$AA$1281,CAPEX!$C$4:$C$1281,Data!$A26,CAPEX!$V$4:$V$1281,Data!AH$7)</f>
        <v>0</v>
      </c>
      <c r="AJ26" s="65">
        <f>SUMIFS(CAPEX!$Y$4:$Y$1281,CAPEX!$C$4:$C$1281,Data!$A26,CAPEX!$V$4:$V$1281,Data!AJ$7)</f>
        <v>0</v>
      </c>
      <c r="AK26" s="65">
        <f>SUMIFS(CAPEX!$AA$4:$AA$1281,CAPEX!$C$4:$C$1281,Data!$A26,CAPEX!$V$4:$V$1281,Data!AJ$7)</f>
        <v>0</v>
      </c>
      <c r="AL26" s="65">
        <f>SUMIFS(CAPEX!$Y$4:$Y$1281,CAPEX!$C$4:$C$1281,Data!$A26,CAPEX!$V$4:$V$1281,Data!AL$7)</f>
        <v>0</v>
      </c>
      <c r="AM26" s="65">
        <f>SUMIFS(CAPEX!$AA$4:$AA$1281,CAPEX!$C$4:$C$1281,Data!$A26,CAPEX!$V$4:$V$1281,Data!AL$7)</f>
        <v>0</v>
      </c>
      <c r="AN26" s="65">
        <f>SUMIFS(CAPEX!$Y$4:$Y$1281,CAPEX!$C$4:$C$1281,Data!$A26,CAPEX!$V$4:$V$1281,Data!AN$7)</f>
        <v>0</v>
      </c>
      <c r="AO26" s="65">
        <f>SUMIFS(CAPEX!$AA$4:$AA$1281,CAPEX!$C$4:$C$1281,Data!$A26,CAPEX!$V$4:$V$1281,Data!AN$7)</f>
        <v>0</v>
      </c>
      <c r="AP26" s="65">
        <f>SUMIFS(CAPEX!$Y$4:$Y$1281,CAPEX!$C$4:$C$1281,Data!$A26,CAPEX!$V$4:$V$1281,Data!AP$7)</f>
        <v>0</v>
      </c>
      <c r="AQ26" s="65">
        <f>SUMIFS(CAPEX!$AA$4:$AA$1281,CAPEX!$C$4:$C$1281,Data!$A26,CAPEX!$V$4:$V$1281,Data!AP$7)</f>
        <v>0</v>
      </c>
      <c r="AR26" s="65">
        <f>SUMIFS(CAPEX!$Y$4:$Y$1281,CAPEX!$C$4:$C$1281,Data!$A26,CAPEX!$V$4:$V$1281,Data!AR$7)</f>
        <v>0</v>
      </c>
      <c r="AS26" s="65">
        <f>SUMIFS(CAPEX!$AA$4:$AA$1281,CAPEX!$C$4:$C$1281,Data!$A26,CAPEX!$V$4:$V$1281,Data!AR$7)</f>
        <v>0</v>
      </c>
      <c r="AT26" s="65">
        <f>SUMIFS(CAPEX!$Y$4:$Y$1281,CAPEX!$C$4:$C$1281,Data!$A26,CAPEX!$V$4:$V$1281,Data!AT$7)</f>
        <v>0</v>
      </c>
      <c r="AU26" s="65">
        <f>SUMIFS(CAPEX!$AA$4:$AA$1281,CAPEX!$C$4:$C$1281,Data!$A26,CAPEX!$V$4:$V$1281,Data!AT$7)</f>
        <v>0</v>
      </c>
      <c r="AV26" s="65">
        <f>SUMIFS(CAPEX!$Y$4:$Y$1281,CAPEX!$C$4:$C$1281,Data!$A26,CAPEX!$V$4:$V$1281,Data!AV$7)</f>
        <v>0</v>
      </c>
      <c r="AW26" s="65">
        <f>SUMIFS(CAPEX!$AA$4:$AA$1281,CAPEX!$C$4:$C$1281,Data!$A26,CAPEX!$V$4:$V$1281,Data!AV$7)</f>
        <v>0</v>
      </c>
      <c r="AX26" s="65">
        <f>SUMIFS(CAPEX!$Y$4:$Y$1281,CAPEX!$C$4:$C$1281,Data!$A26,CAPEX!$V$4:$V$1281,Data!AX$7)</f>
        <v>0</v>
      </c>
      <c r="AY26" s="65">
        <f>SUMIFS(CAPEX!$AA$4:$AA$1281,CAPEX!$C$4:$C$1281,Data!$A26,CAPEX!$V$4:$V$1281,Data!AX$7)</f>
        <v>0</v>
      </c>
      <c r="AZ26" s="65">
        <f>SUMIFS(CAPEX!$Y$4:$Y$1281,CAPEX!$C$4:$C$1281,Data!$A26,CAPEX!$V$4:$V$1281,Data!AZ$7)</f>
        <v>0</v>
      </c>
      <c r="BA26" s="65">
        <f>SUMIFS(CAPEX!$AA$4:$AA$1281,CAPEX!$C$4:$C$1281,Data!$A26,CAPEX!$V$4:$V$1281,Data!AZ$7)</f>
        <v>0</v>
      </c>
      <c r="BB26" s="65">
        <f>SUMIFS(CAPEX!$Y$4:$Y$1281,CAPEX!$C$4:$C$1281,Data!$A26,CAPEX!$V$4:$V$1281,Data!BB$7)</f>
        <v>0</v>
      </c>
      <c r="BC26" s="65">
        <f>SUMIFS(CAPEX!$AA$4:$AA$1281,CAPEX!$C$4:$C$1281,Data!$A26,CAPEX!$V$4:$V$1281,Data!BB$7)</f>
        <v>0</v>
      </c>
    </row>
    <row r="27" spans="1:55" hidden="1" x14ac:dyDescent="0.25">
      <c r="A27" s="85" t="s">
        <v>29</v>
      </c>
      <c r="B27" s="62" t="str">
        <f>VLOOKUP(A27,CAPEX!$C$4:$I$1281,7,FALSE)</f>
        <v>Navy</v>
      </c>
      <c r="C27" s="61">
        <v>210</v>
      </c>
      <c r="D27" s="65">
        <f>SUMIFS(CAPEX!$Y$4:$Y$1281,CAPEX!$C$4:$C$1281,Data!$A27,CAPEX!$V$4:$V$1281,Data!D$7)</f>
        <v>0</v>
      </c>
      <c r="E27" s="65">
        <f>SUMIFS(CAPEX!$AA$4:$AA$1281,CAPEX!$C$4:$C$1281,Data!$A27,CAPEX!$V$4:$V$1281,Data!D$7)</f>
        <v>13100</v>
      </c>
      <c r="F27" s="65">
        <f>SUMIFS(CAPEX!$Y$4:$Y$1281,CAPEX!$C$4:$C$1281,Data!$A27,CAPEX!$V$4:$V$1281,Data!F$7)</f>
        <v>0</v>
      </c>
      <c r="G27" s="65">
        <f>SUMIFS(CAPEX!$AA$4:$AA$1281,CAPEX!$C$4:$C$1281,Data!$A27,CAPEX!$V$4:$V$1281,Data!F$7)</f>
        <v>0</v>
      </c>
      <c r="H27" s="65">
        <f>SUMIFS(CAPEX!$Y$4:$Y$1281,CAPEX!$C$4:$C$1281,Data!$A27,CAPEX!$V$4:$V$1281,Data!H$7)</f>
        <v>0</v>
      </c>
      <c r="I27" s="65">
        <f>SUMIFS(CAPEX!$AA$4:$AA$1281,CAPEX!$C$4:$C$1281,Data!$A27,CAPEX!$V$4:$V$1281,Data!H$7)</f>
        <v>0</v>
      </c>
      <c r="J27" s="65">
        <f>SUMIFS(CAPEX!$Y$4:$Y$1281,CAPEX!$C$4:$C$1281,Data!$A27,CAPEX!$V$4:$V$1281,Data!J$7)</f>
        <v>0</v>
      </c>
      <c r="K27" s="65">
        <f>SUMIFS(CAPEX!$AA$4:$AA$1281,CAPEX!$C$4:$C$1281,Data!$A27,CAPEX!$V$4:$V$1281,Data!J$7)</f>
        <v>0</v>
      </c>
      <c r="L27" s="65">
        <f>SUMIFS(CAPEX!$Y$4:$Y$1281,CAPEX!$C$4:$C$1281,Data!$A27,CAPEX!$V$4:$V$1281,Data!L$7)</f>
        <v>0</v>
      </c>
      <c r="M27" s="65">
        <f>SUMIFS(CAPEX!$AA$4:$AA$1281,CAPEX!$C$4:$C$1281,Data!$A27,CAPEX!$V$4:$V$1281,Data!L$7)</f>
        <v>0</v>
      </c>
      <c r="N27" s="65">
        <f>SUMIFS(CAPEX!$Y$4:$Y$1281,CAPEX!$C$4:$C$1281,Data!$A27,CAPEX!$V$4:$V$1281,Data!N$7)</f>
        <v>0</v>
      </c>
      <c r="O27" s="65">
        <f>SUMIFS(CAPEX!$AA$4:$AA$1281,CAPEX!$C$4:$C$1281,Data!$A27,CAPEX!$V$4:$V$1281,Data!N$7)</f>
        <v>0</v>
      </c>
      <c r="P27" s="65">
        <f>SUMIFS(CAPEX!$Y$4:$Y$1281,CAPEX!$C$4:$C$1281,Data!$A27,CAPEX!$V$4:$V$1281,Data!P$7)</f>
        <v>0</v>
      </c>
      <c r="Q27" s="65">
        <f>SUMIFS(CAPEX!$AA$4:$AA$1281,CAPEX!$C$4:$C$1281,Data!$A27,CAPEX!$V$4:$V$1281,Data!P$7)</f>
        <v>0</v>
      </c>
      <c r="R27" s="65">
        <f>SUMIFS(CAPEX!$Y$4:$Y$1281,CAPEX!$C$4:$C$1281,Data!$A27,CAPEX!$V$4:$V$1281,Data!R$7)</f>
        <v>0</v>
      </c>
      <c r="S27" s="65">
        <f>SUMIFS(CAPEX!$AA$4:$AA$1281,CAPEX!$C$4:$C$1281,Data!$A27,CAPEX!$V$4:$V$1281,Data!R$7)</f>
        <v>0</v>
      </c>
      <c r="T27" s="65">
        <f>SUMIFS(CAPEX!$Y$4:$Y$1281,CAPEX!$C$4:$C$1281,Data!$A27,CAPEX!$V$4:$V$1281,Data!T$7)</f>
        <v>0</v>
      </c>
      <c r="U27" s="65">
        <f>SUMIFS(CAPEX!$AA$4:$AA$1281,CAPEX!$C$4:$C$1281,Data!$A27,CAPEX!$V$4:$V$1281,Data!T$7)</f>
        <v>0</v>
      </c>
      <c r="V27" s="65">
        <f>SUMIFS(CAPEX!$Y$4:$Y$1281,CAPEX!$C$4:$C$1281,Data!$A27,CAPEX!$V$4:$V$1281,Data!V$7)</f>
        <v>0</v>
      </c>
      <c r="W27" s="65">
        <f>SUMIFS(CAPEX!$AA$4:$AA$1281,CAPEX!$C$4:$C$1281,Data!$A27,CAPEX!$V$4:$V$1281,Data!V$7)</f>
        <v>0</v>
      </c>
      <c r="X27" s="65">
        <f>SUMIFS(CAPEX!$Y$4:$Y$1281,CAPEX!$C$4:$C$1281,Data!$A27,CAPEX!$V$4:$V$1281,Data!X$7)</f>
        <v>0</v>
      </c>
      <c r="Y27" s="65">
        <f>SUMIFS(CAPEX!$AA$4:$AA$1281,CAPEX!$C$4:$C$1281,Data!$A27,CAPEX!$V$4:$V$1281,Data!X$7)</f>
        <v>0</v>
      </c>
      <c r="Z27" s="65">
        <f>SUMIFS(CAPEX!$Y$4:$Y$1281,CAPEX!$C$4:$C$1281,Data!$A27,CAPEX!$V$4:$V$1281,Data!Z$7)</f>
        <v>0</v>
      </c>
      <c r="AA27" s="65">
        <f>SUMIFS(CAPEX!$AA$4:$AA$1281,CAPEX!$C$4:$C$1281,Data!$A27,CAPEX!$V$4:$V$1281,Data!Z$7)</f>
        <v>0</v>
      </c>
      <c r="AB27" s="65">
        <f>SUMIFS(CAPEX!$Y$4:$Y$1281,CAPEX!$C$4:$C$1281,Data!$A27,CAPEX!$V$4:$V$1281,Data!AB$7)</f>
        <v>0</v>
      </c>
      <c r="AC27" s="65">
        <f>SUMIFS(CAPEX!$AA$4:$AA$1281,CAPEX!$C$4:$C$1281,Data!$A27,CAPEX!$V$4:$V$1281,Data!AB$7)</f>
        <v>0</v>
      </c>
      <c r="AD27" s="65">
        <f>SUMIFS(CAPEX!$Y$4:$Y$1281,CAPEX!$C$4:$C$1281,Data!$A27,CAPEX!$V$4:$V$1281,Data!AD$7)</f>
        <v>0</v>
      </c>
      <c r="AE27" s="65">
        <f>SUMIFS(CAPEX!$AA$4:$AA$1281,CAPEX!$C$4:$C$1281,Data!$A27,CAPEX!$V$4:$V$1281,Data!AD$7)</f>
        <v>0</v>
      </c>
      <c r="AF27" s="65">
        <f>SUMIFS(CAPEX!$Y$4:$Y$1281,CAPEX!$C$4:$C$1281,Data!$A27,CAPEX!$V$4:$V$1281,Data!AF$7)</f>
        <v>0</v>
      </c>
      <c r="AG27" s="65">
        <f>SUMIFS(CAPEX!$AA$4:$AA$1281,CAPEX!$C$4:$C$1281,Data!$A27,CAPEX!$V$4:$V$1281,Data!AF$7)</f>
        <v>0</v>
      </c>
      <c r="AH27" s="65">
        <f>SUMIFS(CAPEX!$Y$4:$Y$1281,CAPEX!$C$4:$C$1281,Data!$A27,CAPEX!$V$4:$V$1281,Data!AH$7)</f>
        <v>0</v>
      </c>
      <c r="AI27" s="65">
        <f>SUMIFS(CAPEX!$AA$4:$AA$1281,CAPEX!$C$4:$C$1281,Data!$A27,CAPEX!$V$4:$V$1281,Data!AH$7)</f>
        <v>0</v>
      </c>
      <c r="AJ27" s="65">
        <f>SUMIFS(CAPEX!$Y$4:$Y$1281,CAPEX!$C$4:$C$1281,Data!$A27,CAPEX!$V$4:$V$1281,Data!AJ$7)</f>
        <v>0</v>
      </c>
      <c r="AK27" s="65">
        <f>SUMIFS(CAPEX!$AA$4:$AA$1281,CAPEX!$C$4:$C$1281,Data!$A27,CAPEX!$V$4:$V$1281,Data!AJ$7)</f>
        <v>0</v>
      </c>
      <c r="AL27" s="65">
        <f>SUMIFS(CAPEX!$Y$4:$Y$1281,CAPEX!$C$4:$C$1281,Data!$A27,CAPEX!$V$4:$V$1281,Data!AL$7)</f>
        <v>0</v>
      </c>
      <c r="AM27" s="65">
        <f>SUMIFS(CAPEX!$AA$4:$AA$1281,CAPEX!$C$4:$C$1281,Data!$A27,CAPEX!$V$4:$V$1281,Data!AL$7)</f>
        <v>0</v>
      </c>
      <c r="AN27" s="65">
        <f>SUMIFS(CAPEX!$Y$4:$Y$1281,CAPEX!$C$4:$C$1281,Data!$A27,CAPEX!$V$4:$V$1281,Data!AN$7)</f>
        <v>0</v>
      </c>
      <c r="AO27" s="65">
        <f>SUMIFS(CAPEX!$AA$4:$AA$1281,CAPEX!$C$4:$C$1281,Data!$A27,CAPEX!$V$4:$V$1281,Data!AN$7)</f>
        <v>0</v>
      </c>
      <c r="AP27" s="65">
        <f>SUMIFS(CAPEX!$Y$4:$Y$1281,CAPEX!$C$4:$C$1281,Data!$A27,CAPEX!$V$4:$V$1281,Data!AP$7)</f>
        <v>0</v>
      </c>
      <c r="AQ27" s="65">
        <f>SUMIFS(CAPEX!$AA$4:$AA$1281,CAPEX!$C$4:$C$1281,Data!$A27,CAPEX!$V$4:$V$1281,Data!AP$7)</f>
        <v>0</v>
      </c>
      <c r="AR27" s="65">
        <f>SUMIFS(CAPEX!$Y$4:$Y$1281,CAPEX!$C$4:$C$1281,Data!$A27,CAPEX!$V$4:$V$1281,Data!AR$7)</f>
        <v>0</v>
      </c>
      <c r="AS27" s="65">
        <f>SUMIFS(CAPEX!$AA$4:$AA$1281,CAPEX!$C$4:$C$1281,Data!$A27,CAPEX!$V$4:$V$1281,Data!AR$7)</f>
        <v>0</v>
      </c>
      <c r="AT27" s="65">
        <f>SUMIFS(CAPEX!$Y$4:$Y$1281,CAPEX!$C$4:$C$1281,Data!$A27,CAPEX!$V$4:$V$1281,Data!AT$7)</f>
        <v>0</v>
      </c>
      <c r="AU27" s="65">
        <f>SUMIFS(CAPEX!$AA$4:$AA$1281,CAPEX!$C$4:$C$1281,Data!$A27,CAPEX!$V$4:$V$1281,Data!AT$7)</f>
        <v>0</v>
      </c>
      <c r="AV27" s="65">
        <f>SUMIFS(CAPEX!$Y$4:$Y$1281,CAPEX!$C$4:$C$1281,Data!$A27,CAPEX!$V$4:$V$1281,Data!AV$7)</f>
        <v>0</v>
      </c>
      <c r="AW27" s="65">
        <f>SUMIFS(CAPEX!$AA$4:$AA$1281,CAPEX!$C$4:$C$1281,Data!$A27,CAPEX!$V$4:$V$1281,Data!AV$7)</f>
        <v>0</v>
      </c>
      <c r="AX27" s="65">
        <f>SUMIFS(CAPEX!$Y$4:$Y$1281,CAPEX!$C$4:$C$1281,Data!$A27,CAPEX!$V$4:$V$1281,Data!AX$7)</f>
        <v>0</v>
      </c>
      <c r="AY27" s="65">
        <f>SUMIFS(CAPEX!$AA$4:$AA$1281,CAPEX!$C$4:$C$1281,Data!$A27,CAPEX!$V$4:$V$1281,Data!AX$7)</f>
        <v>0</v>
      </c>
      <c r="AZ27" s="65">
        <f>SUMIFS(CAPEX!$Y$4:$Y$1281,CAPEX!$C$4:$C$1281,Data!$A27,CAPEX!$V$4:$V$1281,Data!AZ$7)</f>
        <v>0</v>
      </c>
      <c r="BA27" s="65">
        <f>SUMIFS(CAPEX!$AA$4:$AA$1281,CAPEX!$C$4:$C$1281,Data!$A27,CAPEX!$V$4:$V$1281,Data!AZ$7)</f>
        <v>0</v>
      </c>
      <c r="BB27" s="65">
        <f>SUMIFS(CAPEX!$Y$4:$Y$1281,CAPEX!$C$4:$C$1281,Data!$A27,CAPEX!$V$4:$V$1281,Data!BB$7)</f>
        <v>0</v>
      </c>
      <c r="BC27" s="65">
        <f>SUMIFS(CAPEX!$AA$4:$AA$1281,CAPEX!$C$4:$C$1281,Data!$A27,CAPEX!$V$4:$V$1281,Data!BB$7)</f>
        <v>0</v>
      </c>
    </row>
    <row r="28" spans="1:55" x14ac:dyDescent="0.25">
      <c r="A28" s="85" t="s">
        <v>30</v>
      </c>
      <c r="B28" s="62" t="str">
        <f>VLOOKUP(A28,CAPEX!$C$4:$I$1281,7,FALSE)</f>
        <v>Austal</v>
      </c>
      <c r="C28" s="61">
        <v>13895</v>
      </c>
      <c r="D28" s="65">
        <f>SUMIFS(CAPEX!$Y$4:$Y$1281,CAPEX!$C$4:$C$1281,Data!$A28,CAPEX!$V$4:$V$1281,Data!D$7)</f>
        <v>1001900</v>
      </c>
      <c r="E28" s="65">
        <f>SUMIFS(CAPEX!$AA$4:$AA$1281,CAPEX!$C$4:$C$1281,Data!$A28,CAPEX!$V$4:$V$1281,Data!D$7)</f>
        <v>398930</v>
      </c>
      <c r="F28" s="65">
        <f>SUMIFS(CAPEX!$Y$4:$Y$1281,CAPEX!$C$4:$C$1281,Data!$A28,CAPEX!$V$4:$V$1281,Data!F$7)</f>
        <v>0</v>
      </c>
      <c r="G28" s="65">
        <f>SUMIFS(CAPEX!$AA$4:$AA$1281,CAPEX!$C$4:$C$1281,Data!$A28,CAPEX!$V$4:$V$1281,Data!F$7)</f>
        <v>0</v>
      </c>
      <c r="H28" s="65">
        <f>SUMIFS(CAPEX!$Y$4:$Y$1281,CAPEX!$C$4:$C$1281,Data!$A28,CAPEX!$V$4:$V$1281,Data!H$7)</f>
        <v>0</v>
      </c>
      <c r="I28" s="65">
        <f>SUMIFS(CAPEX!$AA$4:$AA$1281,CAPEX!$C$4:$C$1281,Data!$A28,CAPEX!$V$4:$V$1281,Data!H$7)</f>
        <v>0</v>
      </c>
      <c r="J28" s="65">
        <f>SUMIFS(CAPEX!$Y$4:$Y$1281,CAPEX!$C$4:$C$1281,Data!$A28,CAPEX!$V$4:$V$1281,Data!J$7)</f>
        <v>0</v>
      </c>
      <c r="K28" s="65">
        <f>SUMIFS(CAPEX!$AA$4:$AA$1281,CAPEX!$C$4:$C$1281,Data!$A28,CAPEX!$V$4:$V$1281,Data!J$7)</f>
        <v>0</v>
      </c>
      <c r="L28" s="65">
        <f>SUMIFS(CAPEX!$Y$4:$Y$1281,CAPEX!$C$4:$C$1281,Data!$A28,CAPEX!$V$4:$V$1281,Data!L$7)</f>
        <v>0</v>
      </c>
      <c r="M28" s="65">
        <f>SUMIFS(CAPEX!$AA$4:$AA$1281,CAPEX!$C$4:$C$1281,Data!$A28,CAPEX!$V$4:$V$1281,Data!L$7)</f>
        <v>0</v>
      </c>
      <c r="N28" s="65">
        <f>SUMIFS(CAPEX!$Y$4:$Y$1281,CAPEX!$C$4:$C$1281,Data!$A28,CAPEX!$V$4:$V$1281,Data!N$7)</f>
        <v>0</v>
      </c>
      <c r="O28" s="65">
        <f>SUMIFS(CAPEX!$AA$4:$AA$1281,CAPEX!$C$4:$C$1281,Data!$A28,CAPEX!$V$4:$V$1281,Data!N$7)</f>
        <v>0</v>
      </c>
      <c r="P28" s="65">
        <f>SUMIFS(CAPEX!$Y$4:$Y$1281,CAPEX!$C$4:$C$1281,Data!$A28,CAPEX!$V$4:$V$1281,Data!P$7)</f>
        <v>0</v>
      </c>
      <c r="Q28" s="65">
        <f>SUMIFS(CAPEX!$AA$4:$AA$1281,CAPEX!$C$4:$C$1281,Data!$A28,CAPEX!$V$4:$V$1281,Data!P$7)</f>
        <v>0</v>
      </c>
      <c r="R28" s="65">
        <f>SUMIFS(CAPEX!$Y$4:$Y$1281,CAPEX!$C$4:$C$1281,Data!$A28,CAPEX!$V$4:$V$1281,Data!R$7)</f>
        <v>0</v>
      </c>
      <c r="S28" s="65">
        <f>SUMIFS(CAPEX!$AA$4:$AA$1281,CAPEX!$C$4:$C$1281,Data!$A28,CAPEX!$V$4:$V$1281,Data!R$7)</f>
        <v>0</v>
      </c>
      <c r="T28" s="65">
        <f>SUMIFS(CAPEX!$Y$4:$Y$1281,CAPEX!$C$4:$C$1281,Data!$A28,CAPEX!$V$4:$V$1281,Data!T$7)</f>
        <v>0</v>
      </c>
      <c r="U28" s="65">
        <f>SUMIFS(CAPEX!$AA$4:$AA$1281,CAPEX!$C$4:$C$1281,Data!$A28,CAPEX!$V$4:$V$1281,Data!T$7)</f>
        <v>0</v>
      </c>
      <c r="V28" s="65">
        <f>SUMIFS(CAPEX!$Y$4:$Y$1281,CAPEX!$C$4:$C$1281,Data!$A28,CAPEX!$V$4:$V$1281,Data!V$7)</f>
        <v>0</v>
      </c>
      <c r="W28" s="65">
        <f>SUMIFS(CAPEX!$AA$4:$AA$1281,CAPEX!$C$4:$C$1281,Data!$A28,CAPEX!$V$4:$V$1281,Data!V$7)</f>
        <v>0</v>
      </c>
      <c r="X28" s="65">
        <f>SUMIFS(CAPEX!$Y$4:$Y$1281,CAPEX!$C$4:$C$1281,Data!$A28,CAPEX!$V$4:$V$1281,Data!X$7)</f>
        <v>0</v>
      </c>
      <c r="Y28" s="65">
        <f>SUMIFS(CAPEX!$AA$4:$AA$1281,CAPEX!$C$4:$C$1281,Data!$A28,CAPEX!$V$4:$V$1281,Data!X$7)</f>
        <v>0</v>
      </c>
      <c r="Z28" s="65">
        <f>SUMIFS(CAPEX!$Y$4:$Y$1281,CAPEX!$C$4:$C$1281,Data!$A28,CAPEX!$V$4:$V$1281,Data!Z$7)</f>
        <v>0</v>
      </c>
      <c r="AA28" s="65">
        <f>SUMIFS(CAPEX!$AA$4:$AA$1281,CAPEX!$C$4:$C$1281,Data!$A28,CAPEX!$V$4:$V$1281,Data!Z$7)</f>
        <v>20230</v>
      </c>
      <c r="AB28" s="65">
        <f>SUMIFS(CAPEX!$Y$4:$Y$1281,CAPEX!$C$4:$C$1281,Data!$A28,CAPEX!$V$4:$V$1281,Data!AB$7)</f>
        <v>0</v>
      </c>
      <c r="AC28" s="65">
        <f>SUMIFS(CAPEX!$AA$4:$AA$1281,CAPEX!$C$4:$C$1281,Data!$A28,CAPEX!$V$4:$V$1281,Data!AB$7)</f>
        <v>0</v>
      </c>
      <c r="AD28" s="65">
        <f>SUMIFS(CAPEX!$Y$4:$Y$1281,CAPEX!$C$4:$C$1281,Data!$A28,CAPEX!$V$4:$V$1281,Data!AD$7)</f>
        <v>0</v>
      </c>
      <c r="AE28" s="65">
        <f>SUMIFS(CAPEX!$AA$4:$AA$1281,CAPEX!$C$4:$C$1281,Data!$A28,CAPEX!$V$4:$V$1281,Data!AD$7)</f>
        <v>0</v>
      </c>
      <c r="AF28" s="65">
        <f>SUMIFS(CAPEX!$Y$4:$Y$1281,CAPEX!$C$4:$C$1281,Data!$A28,CAPEX!$V$4:$V$1281,Data!AF$7)</f>
        <v>0</v>
      </c>
      <c r="AG28" s="65">
        <f>SUMIFS(CAPEX!$AA$4:$AA$1281,CAPEX!$C$4:$C$1281,Data!$A28,CAPEX!$V$4:$V$1281,Data!AF$7)</f>
        <v>0</v>
      </c>
      <c r="AH28" s="65">
        <f>SUMIFS(CAPEX!$Y$4:$Y$1281,CAPEX!$C$4:$C$1281,Data!$A28,CAPEX!$V$4:$V$1281,Data!AH$7)</f>
        <v>0</v>
      </c>
      <c r="AI28" s="65">
        <f>SUMIFS(CAPEX!$AA$4:$AA$1281,CAPEX!$C$4:$C$1281,Data!$A28,CAPEX!$V$4:$V$1281,Data!AH$7)</f>
        <v>0</v>
      </c>
      <c r="AJ28" s="65">
        <f>SUMIFS(CAPEX!$Y$4:$Y$1281,CAPEX!$C$4:$C$1281,Data!$A28,CAPEX!$V$4:$V$1281,Data!AJ$7)</f>
        <v>0</v>
      </c>
      <c r="AK28" s="65">
        <f>SUMIFS(CAPEX!$AA$4:$AA$1281,CAPEX!$C$4:$C$1281,Data!$A28,CAPEX!$V$4:$V$1281,Data!AJ$7)</f>
        <v>0</v>
      </c>
      <c r="AL28" s="65">
        <f>SUMIFS(CAPEX!$Y$4:$Y$1281,CAPEX!$C$4:$C$1281,Data!$A28,CAPEX!$V$4:$V$1281,Data!AL$7)</f>
        <v>0</v>
      </c>
      <c r="AM28" s="65">
        <f>SUMIFS(CAPEX!$AA$4:$AA$1281,CAPEX!$C$4:$C$1281,Data!$A28,CAPEX!$V$4:$V$1281,Data!AL$7)</f>
        <v>0</v>
      </c>
      <c r="AN28" s="65">
        <f>SUMIFS(CAPEX!$Y$4:$Y$1281,CAPEX!$C$4:$C$1281,Data!$A28,CAPEX!$V$4:$V$1281,Data!AN$7)</f>
        <v>0</v>
      </c>
      <c r="AO28" s="65">
        <f>SUMIFS(CAPEX!$AA$4:$AA$1281,CAPEX!$C$4:$C$1281,Data!$A28,CAPEX!$V$4:$V$1281,Data!AN$7)</f>
        <v>0</v>
      </c>
      <c r="AP28" s="65">
        <f>SUMIFS(CAPEX!$Y$4:$Y$1281,CAPEX!$C$4:$C$1281,Data!$A28,CAPEX!$V$4:$V$1281,Data!AP$7)</f>
        <v>0</v>
      </c>
      <c r="AQ28" s="65">
        <f>SUMIFS(CAPEX!$AA$4:$AA$1281,CAPEX!$C$4:$C$1281,Data!$A28,CAPEX!$V$4:$V$1281,Data!AP$7)</f>
        <v>0</v>
      </c>
      <c r="AR28" s="65">
        <f>SUMIFS(CAPEX!$Y$4:$Y$1281,CAPEX!$C$4:$C$1281,Data!$A28,CAPEX!$V$4:$V$1281,Data!AR$7)</f>
        <v>0</v>
      </c>
      <c r="AS28" s="65">
        <f>SUMIFS(CAPEX!$AA$4:$AA$1281,CAPEX!$C$4:$C$1281,Data!$A28,CAPEX!$V$4:$V$1281,Data!AR$7)</f>
        <v>0</v>
      </c>
      <c r="AT28" s="65">
        <f>SUMIFS(CAPEX!$Y$4:$Y$1281,CAPEX!$C$4:$C$1281,Data!$A28,CAPEX!$V$4:$V$1281,Data!AT$7)</f>
        <v>0</v>
      </c>
      <c r="AU28" s="65">
        <f>SUMIFS(CAPEX!$AA$4:$AA$1281,CAPEX!$C$4:$C$1281,Data!$A28,CAPEX!$V$4:$V$1281,Data!AT$7)</f>
        <v>0</v>
      </c>
      <c r="AV28" s="65">
        <f>SUMIFS(CAPEX!$Y$4:$Y$1281,CAPEX!$C$4:$C$1281,Data!$A28,CAPEX!$V$4:$V$1281,Data!AV$7)</f>
        <v>0</v>
      </c>
      <c r="AW28" s="65">
        <f>SUMIFS(CAPEX!$AA$4:$AA$1281,CAPEX!$C$4:$C$1281,Data!$A28,CAPEX!$V$4:$V$1281,Data!AV$7)</f>
        <v>0</v>
      </c>
      <c r="AX28" s="65">
        <f>SUMIFS(CAPEX!$Y$4:$Y$1281,CAPEX!$C$4:$C$1281,Data!$A28,CAPEX!$V$4:$V$1281,Data!AX$7)</f>
        <v>0</v>
      </c>
      <c r="AY28" s="65">
        <f>SUMIFS(CAPEX!$AA$4:$AA$1281,CAPEX!$C$4:$C$1281,Data!$A28,CAPEX!$V$4:$V$1281,Data!AX$7)</f>
        <v>0</v>
      </c>
      <c r="AZ28" s="65">
        <f>SUMIFS(CAPEX!$Y$4:$Y$1281,CAPEX!$C$4:$C$1281,Data!$A28,CAPEX!$V$4:$V$1281,Data!AZ$7)</f>
        <v>0</v>
      </c>
      <c r="BA28" s="65">
        <f>SUMIFS(CAPEX!$AA$4:$AA$1281,CAPEX!$C$4:$C$1281,Data!$A28,CAPEX!$V$4:$V$1281,Data!AZ$7)</f>
        <v>0</v>
      </c>
      <c r="BB28" s="65">
        <f>SUMIFS(CAPEX!$Y$4:$Y$1281,CAPEX!$C$4:$C$1281,Data!$A28,CAPEX!$V$4:$V$1281,Data!BB$7)</f>
        <v>0</v>
      </c>
      <c r="BC28" s="65">
        <f>SUMIFS(CAPEX!$AA$4:$AA$1281,CAPEX!$C$4:$C$1281,Data!$A28,CAPEX!$V$4:$V$1281,Data!BB$7)</f>
        <v>0</v>
      </c>
    </row>
    <row r="29" spans="1:55" hidden="1" x14ac:dyDescent="0.25">
      <c r="A29" s="85" t="s">
        <v>31</v>
      </c>
      <c r="B29" s="62" t="str">
        <f>VLOOKUP(A29,CAPEX!$C$4:$I$1281,7,FALSE)</f>
        <v>Dock 6</v>
      </c>
      <c r="C29" s="61">
        <v>15001</v>
      </c>
      <c r="D29" s="65">
        <f>SUMIFS(CAPEX!$Y$4:$Y$1281,CAPEX!$C$4:$C$1281,Data!$A29,CAPEX!$V$4:$V$1281,Data!D$7)</f>
        <v>1031330</v>
      </c>
      <c r="E29" s="65">
        <f>SUMIFS(CAPEX!$AA$4:$AA$1281,CAPEX!$C$4:$C$1281,Data!$A29,CAPEX!$V$4:$V$1281,Data!D$7)</f>
        <v>411100</v>
      </c>
      <c r="F29" s="65">
        <f>SUMIFS(CAPEX!$Y$4:$Y$1281,CAPEX!$C$4:$C$1281,Data!$A29,CAPEX!$V$4:$V$1281,Data!F$7)</f>
        <v>0</v>
      </c>
      <c r="G29" s="65">
        <f>SUMIFS(CAPEX!$AA$4:$AA$1281,CAPEX!$C$4:$C$1281,Data!$A29,CAPEX!$V$4:$V$1281,Data!F$7)</f>
        <v>0</v>
      </c>
      <c r="H29" s="65">
        <f>SUMIFS(CAPEX!$Y$4:$Y$1281,CAPEX!$C$4:$C$1281,Data!$A29,CAPEX!$V$4:$V$1281,Data!H$7)</f>
        <v>0</v>
      </c>
      <c r="I29" s="65">
        <f>SUMIFS(CAPEX!$AA$4:$AA$1281,CAPEX!$C$4:$C$1281,Data!$A29,CAPEX!$V$4:$V$1281,Data!H$7)</f>
        <v>0</v>
      </c>
      <c r="J29" s="65">
        <f>SUMIFS(CAPEX!$Y$4:$Y$1281,CAPEX!$C$4:$C$1281,Data!$A29,CAPEX!$V$4:$V$1281,Data!J$7)</f>
        <v>0</v>
      </c>
      <c r="K29" s="65">
        <f>SUMIFS(CAPEX!$AA$4:$AA$1281,CAPEX!$C$4:$C$1281,Data!$A29,CAPEX!$V$4:$V$1281,Data!J$7)</f>
        <v>0</v>
      </c>
      <c r="L29" s="65">
        <f>SUMIFS(CAPEX!$Y$4:$Y$1281,CAPEX!$C$4:$C$1281,Data!$A29,CAPEX!$V$4:$V$1281,Data!L$7)</f>
        <v>0</v>
      </c>
      <c r="M29" s="65">
        <f>SUMIFS(CAPEX!$AA$4:$AA$1281,CAPEX!$C$4:$C$1281,Data!$A29,CAPEX!$V$4:$V$1281,Data!L$7)</f>
        <v>0</v>
      </c>
      <c r="N29" s="65">
        <f>SUMIFS(CAPEX!$Y$4:$Y$1281,CAPEX!$C$4:$C$1281,Data!$A29,CAPEX!$V$4:$V$1281,Data!N$7)</f>
        <v>0</v>
      </c>
      <c r="O29" s="65">
        <f>SUMIFS(CAPEX!$AA$4:$AA$1281,CAPEX!$C$4:$C$1281,Data!$A29,CAPEX!$V$4:$V$1281,Data!N$7)</f>
        <v>0</v>
      </c>
      <c r="P29" s="65">
        <f>SUMIFS(CAPEX!$Y$4:$Y$1281,CAPEX!$C$4:$C$1281,Data!$A29,CAPEX!$V$4:$V$1281,Data!P$7)</f>
        <v>0</v>
      </c>
      <c r="Q29" s="65">
        <f>SUMIFS(CAPEX!$AA$4:$AA$1281,CAPEX!$C$4:$C$1281,Data!$A29,CAPEX!$V$4:$V$1281,Data!P$7)</f>
        <v>0</v>
      </c>
      <c r="R29" s="65">
        <f>SUMIFS(CAPEX!$Y$4:$Y$1281,CAPEX!$C$4:$C$1281,Data!$A29,CAPEX!$V$4:$V$1281,Data!R$7)</f>
        <v>0</v>
      </c>
      <c r="S29" s="65">
        <f>SUMIFS(CAPEX!$AA$4:$AA$1281,CAPEX!$C$4:$C$1281,Data!$A29,CAPEX!$V$4:$V$1281,Data!R$7)</f>
        <v>0</v>
      </c>
      <c r="T29" s="65">
        <f>SUMIFS(CAPEX!$Y$4:$Y$1281,CAPEX!$C$4:$C$1281,Data!$A29,CAPEX!$V$4:$V$1281,Data!T$7)</f>
        <v>0</v>
      </c>
      <c r="U29" s="65">
        <f>SUMIFS(CAPEX!$AA$4:$AA$1281,CAPEX!$C$4:$C$1281,Data!$A29,CAPEX!$V$4:$V$1281,Data!T$7)</f>
        <v>0</v>
      </c>
      <c r="V29" s="65">
        <f>SUMIFS(CAPEX!$Y$4:$Y$1281,CAPEX!$C$4:$C$1281,Data!$A29,CAPEX!$V$4:$V$1281,Data!V$7)</f>
        <v>0</v>
      </c>
      <c r="W29" s="65">
        <f>SUMIFS(CAPEX!$AA$4:$AA$1281,CAPEX!$C$4:$C$1281,Data!$A29,CAPEX!$V$4:$V$1281,Data!V$7)</f>
        <v>0</v>
      </c>
      <c r="X29" s="65">
        <f>SUMIFS(CAPEX!$Y$4:$Y$1281,CAPEX!$C$4:$C$1281,Data!$A29,CAPEX!$V$4:$V$1281,Data!X$7)</f>
        <v>0</v>
      </c>
      <c r="Y29" s="65">
        <f>SUMIFS(CAPEX!$AA$4:$AA$1281,CAPEX!$C$4:$C$1281,Data!$A29,CAPEX!$V$4:$V$1281,Data!X$7)</f>
        <v>0</v>
      </c>
      <c r="Z29" s="65">
        <f>SUMIFS(CAPEX!$Y$4:$Y$1281,CAPEX!$C$4:$C$1281,Data!$A29,CAPEX!$V$4:$V$1281,Data!Z$7)</f>
        <v>20230</v>
      </c>
      <c r="AA29" s="65">
        <f>SUMIFS(CAPEX!$AA$4:$AA$1281,CAPEX!$C$4:$C$1281,Data!$A29,CAPEX!$V$4:$V$1281,Data!Z$7)</f>
        <v>20230</v>
      </c>
      <c r="AB29" s="65">
        <f>SUMIFS(CAPEX!$Y$4:$Y$1281,CAPEX!$C$4:$C$1281,Data!$A29,CAPEX!$V$4:$V$1281,Data!AB$7)</f>
        <v>0</v>
      </c>
      <c r="AC29" s="65">
        <f>SUMIFS(CAPEX!$AA$4:$AA$1281,CAPEX!$C$4:$C$1281,Data!$A29,CAPEX!$V$4:$V$1281,Data!AB$7)</f>
        <v>0</v>
      </c>
      <c r="AD29" s="65">
        <f>SUMIFS(CAPEX!$Y$4:$Y$1281,CAPEX!$C$4:$C$1281,Data!$A29,CAPEX!$V$4:$V$1281,Data!AD$7)</f>
        <v>0</v>
      </c>
      <c r="AE29" s="65">
        <f>SUMIFS(CAPEX!$AA$4:$AA$1281,CAPEX!$C$4:$C$1281,Data!$A29,CAPEX!$V$4:$V$1281,Data!AD$7)</f>
        <v>0</v>
      </c>
      <c r="AF29" s="65">
        <f>SUMIFS(CAPEX!$Y$4:$Y$1281,CAPEX!$C$4:$C$1281,Data!$A29,CAPEX!$V$4:$V$1281,Data!AF$7)</f>
        <v>721160</v>
      </c>
      <c r="AG29" s="65">
        <f>SUMIFS(CAPEX!$AA$4:$AA$1281,CAPEX!$C$4:$C$1281,Data!$A29,CAPEX!$V$4:$V$1281,Data!AF$7)</f>
        <v>0</v>
      </c>
      <c r="AH29" s="65">
        <f>SUMIFS(CAPEX!$Y$4:$Y$1281,CAPEX!$C$4:$C$1281,Data!$A29,CAPEX!$V$4:$V$1281,Data!AH$7)</f>
        <v>0</v>
      </c>
      <c r="AI29" s="65">
        <f>SUMIFS(CAPEX!$AA$4:$AA$1281,CAPEX!$C$4:$C$1281,Data!$A29,CAPEX!$V$4:$V$1281,Data!AH$7)</f>
        <v>0</v>
      </c>
      <c r="AJ29" s="65">
        <f>SUMIFS(CAPEX!$Y$4:$Y$1281,CAPEX!$C$4:$C$1281,Data!$A29,CAPEX!$V$4:$V$1281,Data!AJ$7)</f>
        <v>0</v>
      </c>
      <c r="AK29" s="65">
        <f>SUMIFS(CAPEX!$AA$4:$AA$1281,CAPEX!$C$4:$C$1281,Data!$A29,CAPEX!$V$4:$V$1281,Data!AJ$7)</f>
        <v>0</v>
      </c>
      <c r="AL29" s="65">
        <f>SUMIFS(CAPEX!$Y$4:$Y$1281,CAPEX!$C$4:$C$1281,Data!$A29,CAPEX!$V$4:$V$1281,Data!AL$7)</f>
        <v>0</v>
      </c>
      <c r="AM29" s="65">
        <f>SUMIFS(CAPEX!$AA$4:$AA$1281,CAPEX!$C$4:$C$1281,Data!$A29,CAPEX!$V$4:$V$1281,Data!AL$7)</f>
        <v>0</v>
      </c>
      <c r="AN29" s="65">
        <f>SUMIFS(CAPEX!$Y$4:$Y$1281,CAPEX!$C$4:$C$1281,Data!$A29,CAPEX!$V$4:$V$1281,Data!AN$7)</f>
        <v>0</v>
      </c>
      <c r="AO29" s="65">
        <f>SUMIFS(CAPEX!$AA$4:$AA$1281,CAPEX!$C$4:$C$1281,Data!$A29,CAPEX!$V$4:$V$1281,Data!AN$7)</f>
        <v>0</v>
      </c>
      <c r="AP29" s="65">
        <f>SUMIFS(CAPEX!$Y$4:$Y$1281,CAPEX!$C$4:$C$1281,Data!$A29,CAPEX!$V$4:$V$1281,Data!AP$7)</f>
        <v>0</v>
      </c>
      <c r="AQ29" s="65">
        <f>SUMIFS(CAPEX!$AA$4:$AA$1281,CAPEX!$C$4:$C$1281,Data!$A29,CAPEX!$V$4:$V$1281,Data!AP$7)</f>
        <v>0</v>
      </c>
      <c r="AR29" s="65">
        <f>SUMIFS(CAPEX!$Y$4:$Y$1281,CAPEX!$C$4:$C$1281,Data!$A29,CAPEX!$V$4:$V$1281,Data!AR$7)</f>
        <v>0</v>
      </c>
      <c r="AS29" s="65">
        <f>SUMIFS(CAPEX!$AA$4:$AA$1281,CAPEX!$C$4:$C$1281,Data!$A29,CAPEX!$V$4:$V$1281,Data!AR$7)</f>
        <v>0</v>
      </c>
      <c r="AT29" s="65">
        <f>SUMIFS(CAPEX!$Y$4:$Y$1281,CAPEX!$C$4:$C$1281,Data!$A29,CAPEX!$V$4:$V$1281,Data!AT$7)</f>
        <v>0</v>
      </c>
      <c r="AU29" s="65">
        <f>SUMIFS(CAPEX!$AA$4:$AA$1281,CAPEX!$C$4:$C$1281,Data!$A29,CAPEX!$V$4:$V$1281,Data!AT$7)</f>
        <v>0</v>
      </c>
      <c r="AV29" s="65">
        <f>SUMIFS(CAPEX!$Y$4:$Y$1281,CAPEX!$C$4:$C$1281,Data!$A29,CAPEX!$V$4:$V$1281,Data!AV$7)</f>
        <v>0</v>
      </c>
      <c r="AW29" s="65">
        <f>SUMIFS(CAPEX!$AA$4:$AA$1281,CAPEX!$C$4:$C$1281,Data!$A29,CAPEX!$V$4:$V$1281,Data!AV$7)</f>
        <v>0</v>
      </c>
      <c r="AX29" s="65">
        <f>SUMIFS(CAPEX!$Y$4:$Y$1281,CAPEX!$C$4:$C$1281,Data!$A29,CAPEX!$V$4:$V$1281,Data!AX$7)</f>
        <v>0</v>
      </c>
      <c r="AY29" s="65">
        <f>SUMIFS(CAPEX!$AA$4:$AA$1281,CAPEX!$C$4:$C$1281,Data!$A29,CAPEX!$V$4:$V$1281,Data!AX$7)</f>
        <v>0</v>
      </c>
      <c r="AZ29" s="65">
        <f>SUMIFS(CAPEX!$Y$4:$Y$1281,CAPEX!$C$4:$C$1281,Data!$A29,CAPEX!$V$4:$V$1281,Data!AZ$7)</f>
        <v>0</v>
      </c>
      <c r="BA29" s="65">
        <f>SUMIFS(CAPEX!$AA$4:$AA$1281,CAPEX!$C$4:$C$1281,Data!$A29,CAPEX!$V$4:$V$1281,Data!AZ$7)</f>
        <v>0</v>
      </c>
      <c r="BB29" s="65">
        <f>SUMIFS(CAPEX!$Y$4:$Y$1281,CAPEX!$C$4:$C$1281,Data!$A29,CAPEX!$V$4:$V$1281,Data!BB$7)</f>
        <v>0</v>
      </c>
      <c r="BC29" s="65">
        <f>SUMIFS(CAPEX!$AA$4:$AA$1281,CAPEX!$C$4:$C$1281,Data!$A29,CAPEX!$V$4:$V$1281,Data!BB$7)</f>
        <v>0</v>
      </c>
    </row>
    <row r="30" spans="1:55" hidden="1" x14ac:dyDescent="0.25">
      <c r="A30" s="85" t="s">
        <v>32</v>
      </c>
      <c r="B30" s="62" t="str">
        <f>VLOOKUP(A30,CAPEX!$C$4:$I$1281,7,FALSE)</f>
        <v>Dock 6</v>
      </c>
      <c r="C30" s="61">
        <v>15008</v>
      </c>
      <c r="D30" s="65">
        <f>SUMIFS(CAPEX!$Y$4:$Y$1281,CAPEX!$C$4:$C$1281,Data!$A30,CAPEX!$V$4:$V$1281,Data!D$7)</f>
        <v>1031500</v>
      </c>
      <c r="E30" s="65">
        <f>SUMIFS(CAPEX!$AA$4:$AA$1281,CAPEX!$C$4:$C$1281,Data!$A30,CAPEX!$V$4:$V$1281,Data!D$7)</f>
        <v>411290</v>
      </c>
      <c r="F30" s="65">
        <f>SUMIFS(CAPEX!$Y$4:$Y$1281,CAPEX!$C$4:$C$1281,Data!$A30,CAPEX!$V$4:$V$1281,Data!F$7)</f>
        <v>0</v>
      </c>
      <c r="G30" s="65">
        <f>SUMIFS(CAPEX!$AA$4:$AA$1281,CAPEX!$C$4:$C$1281,Data!$A30,CAPEX!$V$4:$V$1281,Data!F$7)</f>
        <v>0</v>
      </c>
      <c r="H30" s="65">
        <f>SUMIFS(CAPEX!$Y$4:$Y$1281,CAPEX!$C$4:$C$1281,Data!$A30,CAPEX!$V$4:$V$1281,Data!H$7)</f>
        <v>353117.65</v>
      </c>
      <c r="I30" s="65">
        <f>SUMIFS(CAPEX!$AA$4:$AA$1281,CAPEX!$C$4:$C$1281,Data!$A30,CAPEX!$V$4:$V$1281,Data!H$7)</f>
        <v>0</v>
      </c>
      <c r="J30" s="65">
        <f>SUMIFS(CAPEX!$Y$4:$Y$1281,CAPEX!$C$4:$C$1281,Data!$A30,CAPEX!$V$4:$V$1281,Data!J$7)</f>
        <v>0</v>
      </c>
      <c r="K30" s="65">
        <f>SUMIFS(CAPEX!$AA$4:$AA$1281,CAPEX!$C$4:$C$1281,Data!$A30,CAPEX!$V$4:$V$1281,Data!J$7)</f>
        <v>0</v>
      </c>
      <c r="L30" s="65">
        <f>SUMIFS(CAPEX!$Y$4:$Y$1281,CAPEX!$C$4:$C$1281,Data!$A30,CAPEX!$V$4:$V$1281,Data!L$7)</f>
        <v>0</v>
      </c>
      <c r="M30" s="65">
        <f>SUMIFS(CAPEX!$AA$4:$AA$1281,CAPEX!$C$4:$C$1281,Data!$A30,CAPEX!$V$4:$V$1281,Data!L$7)</f>
        <v>0</v>
      </c>
      <c r="N30" s="65">
        <f>SUMIFS(CAPEX!$Y$4:$Y$1281,CAPEX!$C$4:$C$1281,Data!$A30,CAPEX!$V$4:$V$1281,Data!N$7)</f>
        <v>0</v>
      </c>
      <c r="O30" s="65">
        <f>SUMIFS(CAPEX!$AA$4:$AA$1281,CAPEX!$C$4:$C$1281,Data!$A30,CAPEX!$V$4:$V$1281,Data!N$7)</f>
        <v>0</v>
      </c>
      <c r="P30" s="65">
        <f>SUMIFS(CAPEX!$Y$4:$Y$1281,CAPEX!$C$4:$C$1281,Data!$A30,CAPEX!$V$4:$V$1281,Data!P$7)</f>
        <v>0</v>
      </c>
      <c r="Q30" s="65">
        <f>SUMIFS(CAPEX!$AA$4:$AA$1281,CAPEX!$C$4:$C$1281,Data!$A30,CAPEX!$V$4:$V$1281,Data!P$7)</f>
        <v>0</v>
      </c>
      <c r="R30" s="65">
        <f>SUMIFS(CAPEX!$Y$4:$Y$1281,CAPEX!$C$4:$C$1281,Data!$A30,CAPEX!$V$4:$V$1281,Data!R$7)</f>
        <v>0</v>
      </c>
      <c r="S30" s="65">
        <f>SUMIFS(CAPEX!$AA$4:$AA$1281,CAPEX!$C$4:$C$1281,Data!$A30,CAPEX!$V$4:$V$1281,Data!R$7)</f>
        <v>0</v>
      </c>
      <c r="T30" s="65">
        <f>SUMIFS(CAPEX!$Y$4:$Y$1281,CAPEX!$C$4:$C$1281,Data!$A30,CAPEX!$V$4:$V$1281,Data!T$7)</f>
        <v>0</v>
      </c>
      <c r="U30" s="65">
        <f>SUMIFS(CAPEX!$AA$4:$AA$1281,CAPEX!$C$4:$C$1281,Data!$A30,CAPEX!$V$4:$V$1281,Data!T$7)</f>
        <v>0</v>
      </c>
      <c r="V30" s="65">
        <f>SUMIFS(CAPEX!$Y$4:$Y$1281,CAPEX!$C$4:$C$1281,Data!$A30,CAPEX!$V$4:$V$1281,Data!V$7)</f>
        <v>0</v>
      </c>
      <c r="W30" s="65">
        <f>SUMIFS(CAPEX!$AA$4:$AA$1281,CAPEX!$C$4:$C$1281,Data!$A30,CAPEX!$V$4:$V$1281,Data!V$7)</f>
        <v>0</v>
      </c>
      <c r="X30" s="65">
        <f>SUMIFS(CAPEX!$Y$4:$Y$1281,CAPEX!$C$4:$C$1281,Data!$A30,CAPEX!$V$4:$V$1281,Data!X$7)</f>
        <v>0</v>
      </c>
      <c r="Y30" s="65">
        <f>SUMIFS(CAPEX!$AA$4:$AA$1281,CAPEX!$C$4:$C$1281,Data!$A30,CAPEX!$V$4:$V$1281,Data!X$7)</f>
        <v>0</v>
      </c>
      <c r="Z30" s="65">
        <f>SUMIFS(CAPEX!$Y$4:$Y$1281,CAPEX!$C$4:$C$1281,Data!$A30,CAPEX!$V$4:$V$1281,Data!Z$7)</f>
        <v>20230</v>
      </c>
      <c r="AA30" s="65">
        <f>SUMIFS(CAPEX!$AA$4:$AA$1281,CAPEX!$C$4:$C$1281,Data!$A30,CAPEX!$V$4:$V$1281,Data!Z$7)</f>
        <v>20230</v>
      </c>
      <c r="AB30" s="65">
        <f>SUMIFS(CAPEX!$Y$4:$Y$1281,CAPEX!$C$4:$C$1281,Data!$A30,CAPEX!$V$4:$V$1281,Data!AB$7)</f>
        <v>0</v>
      </c>
      <c r="AC30" s="65">
        <f>SUMIFS(CAPEX!$AA$4:$AA$1281,CAPEX!$C$4:$C$1281,Data!$A30,CAPEX!$V$4:$V$1281,Data!AB$7)</f>
        <v>0</v>
      </c>
      <c r="AD30" s="65">
        <f>SUMIFS(CAPEX!$Y$4:$Y$1281,CAPEX!$C$4:$C$1281,Data!$A30,CAPEX!$V$4:$V$1281,Data!AD$7)</f>
        <v>0</v>
      </c>
      <c r="AE30" s="65">
        <f>SUMIFS(CAPEX!$AA$4:$AA$1281,CAPEX!$C$4:$C$1281,Data!$A30,CAPEX!$V$4:$V$1281,Data!AD$7)</f>
        <v>0</v>
      </c>
      <c r="AF30" s="65">
        <f>SUMIFS(CAPEX!$Y$4:$Y$1281,CAPEX!$C$4:$C$1281,Data!$A30,CAPEX!$V$4:$V$1281,Data!AF$7)</f>
        <v>721160</v>
      </c>
      <c r="AG30" s="65">
        <f>SUMIFS(CAPEX!$AA$4:$AA$1281,CAPEX!$C$4:$C$1281,Data!$A30,CAPEX!$V$4:$V$1281,Data!AF$7)</f>
        <v>0</v>
      </c>
      <c r="AH30" s="65">
        <f>SUMIFS(CAPEX!$Y$4:$Y$1281,CAPEX!$C$4:$C$1281,Data!$A30,CAPEX!$V$4:$V$1281,Data!AH$7)</f>
        <v>0</v>
      </c>
      <c r="AI30" s="65">
        <f>SUMIFS(CAPEX!$AA$4:$AA$1281,CAPEX!$C$4:$C$1281,Data!$A30,CAPEX!$V$4:$V$1281,Data!AH$7)</f>
        <v>0</v>
      </c>
      <c r="AJ30" s="65">
        <f>SUMIFS(CAPEX!$Y$4:$Y$1281,CAPEX!$C$4:$C$1281,Data!$A30,CAPEX!$V$4:$V$1281,Data!AJ$7)</f>
        <v>0</v>
      </c>
      <c r="AK30" s="65">
        <f>SUMIFS(CAPEX!$AA$4:$AA$1281,CAPEX!$C$4:$C$1281,Data!$A30,CAPEX!$V$4:$V$1281,Data!AJ$7)</f>
        <v>0</v>
      </c>
      <c r="AL30" s="65">
        <f>SUMIFS(CAPEX!$Y$4:$Y$1281,CAPEX!$C$4:$C$1281,Data!$A30,CAPEX!$V$4:$V$1281,Data!AL$7)</f>
        <v>0</v>
      </c>
      <c r="AM30" s="65">
        <f>SUMIFS(CAPEX!$AA$4:$AA$1281,CAPEX!$C$4:$C$1281,Data!$A30,CAPEX!$V$4:$V$1281,Data!AL$7)</f>
        <v>0</v>
      </c>
      <c r="AN30" s="65">
        <f>SUMIFS(CAPEX!$Y$4:$Y$1281,CAPEX!$C$4:$C$1281,Data!$A30,CAPEX!$V$4:$V$1281,Data!AN$7)</f>
        <v>0</v>
      </c>
      <c r="AO30" s="65">
        <f>SUMIFS(CAPEX!$AA$4:$AA$1281,CAPEX!$C$4:$C$1281,Data!$A30,CAPEX!$V$4:$V$1281,Data!AN$7)</f>
        <v>0</v>
      </c>
      <c r="AP30" s="65">
        <f>SUMIFS(CAPEX!$Y$4:$Y$1281,CAPEX!$C$4:$C$1281,Data!$A30,CAPEX!$V$4:$V$1281,Data!AP$7)</f>
        <v>0</v>
      </c>
      <c r="AQ30" s="65">
        <f>SUMIFS(CAPEX!$AA$4:$AA$1281,CAPEX!$C$4:$C$1281,Data!$A30,CAPEX!$V$4:$V$1281,Data!AP$7)</f>
        <v>0</v>
      </c>
      <c r="AR30" s="65">
        <f>SUMIFS(CAPEX!$Y$4:$Y$1281,CAPEX!$C$4:$C$1281,Data!$A30,CAPEX!$V$4:$V$1281,Data!AR$7)</f>
        <v>0</v>
      </c>
      <c r="AS30" s="65">
        <f>SUMIFS(CAPEX!$AA$4:$AA$1281,CAPEX!$C$4:$C$1281,Data!$A30,CAPEX!$V$4:$V$1281,Data!AR$7)</f>
        <v>0</v>
      </c>
      <c r="AT30" s="65">
        <f>SUMIFS(CAPEX!$Y$4:$Y$1281,CAPEX!$C$4:$C$1281,Data!$A30,CAPEX!$V$4:$V$1281,Data!AT$7)</f>
        <v>0</v>
      </c>
      <c r="AU30" s="65">
        <f>SUMIFS(CAPEX!$AA$4:$AA$1281,CAPEX!$C$4:$C$1281,Data!$A30,CAPEX!$V$4:$V$1281,Data!AT$7)</f>
        <v>0</v>
      </c>
      <c r="AV30" s="65">
        <f>SUMIFS(CAPEX!$Y$4:$Y$1281,CAPEX!$C$4:$C$1281,Data!$A30,CAPEX!$V$4:$V$1281,Data!AV$7)</f>
        <v>0</v>
      </c>
      <c r="AW30" s="65">
        <f>SUMIFS(CAPEX!$AA$4:$AA$1281,CAPEX!$C$4:$C$1281,Data!$A30,CAPEX!$V$4:$V$1281,Data!AV$7)</f>
        <v>0</v>
      </c>
      <c r="AX30" s="65">
        <f>SUMIFS(CAPEX!$Y$4:$Y$1281,CAPEX!$C$4:$C$1281,Data!$A30,CAPEX!$V$4:$V$1281,Data!AX$7)</f>
        <v>0</v>
      </c>
      <c r="AY30" s="65">
        <f>SUMIFS(CAPEX!$AA$4:$AA$1281,CAPEX!$C$4:$C$1281,Data!$A30,CAPEX!$V$4:$V$1281,Data!AX$7)</f>
        <v>0</v>
      </c>
      <c r="AZ30" s="65">
        <f>SUMIFS(CAPEX!$Y$4:$Y$1281,CAPEX!$C$4:$C$1281,Data!$A30,CAPEX!$V$4:$V$1281,Data!AZ$7)</f>
        <v>0</v>
      </c>
      <c r="BA30" s="65">
        <f>SUMIFS(CAPEX!$AA$4:$AA$1281,CAPEX!$C$4:$C$1281,Data!$A30,CAPEX!$V$4:$V$1281,Data!AZ$7)</f>
        <v>0</v>
      </c>
      <c r="BB30" s="65">
        <f>SUMIFS(CAPEX!$Y$4:$Y$1281,CAPEX!$C$4:$C$1281,Data!$A30,CAPEX!$V$4:$V$1281,Data!BB$7)</f>
        <v>0</v>
      </c>
      <c r="BC30" s="65">
        <f>SUMIFS(CAPEX!$AA$4:$AA$1281,CAPEX!$C$4:$C$1281,Data!$A30,CAPEX!$V$4:$V$1281,Data!BB$7)</f>
        <v>0</v>
      </c>
    </row>
    <row r="31" spans="1:55" hidden="1" x14ac:dyDescent="0.25">
      <c r="A31" s="85" t="s">
        <v>33</v>
      </c>
      <c r="B31" s="62" t="str">
        <f>VLOOKUP(A31,CAPEX!$C$4:$I$1281,7,FALSE)</f>
        <v>Navy</v>
      </c>
      <c r="C31" s="61">
        <v>5913</v>
      </c>
      <c r="D31" s="65">
        <f>SUMIFS(CAPEX!$Y$4:$Y$1281,CAPEX!$C$4:$C$1281,Data!$A31,CAPEX!$V$4:$V$1281,Data!D$7)</f>
        <v>170570</v>
      </c>
      <c r="E31" s="65">
        <f>SUMIFS(CAPEX!$AA$4:$AA$1281,CAPEX!$C$4:$C$1281,Data!$A31,CAPEX!$V$4:$V$1281,Data!D$7)</f>
        <v>66690</v>
      </c>
      <c r="F31" s="65">
        <f>SUMIFS(CAPEX!$Y$4:$Y$1281,CAPEX!$C$4:$C$1281,Data!$A31,CAPEX!$V$4:$V$1281,Data!F$7)</f>
        <v>0</v>
      </c>
      <c r="G31" s="65">
        <f>SUMIFS(CAPEX!$AA$4:$AA$1281,CAPEX!$C$4:$C$1281,Data!$A31,CAPEX!$V$4:$V$1281,Data!F$7)</f>
        <v>0</v>
      </c>
      <c r="H31" s="65">
        <f>SUMIFS(CAPEX!$Y$4:$Y$1281,CAPEX!$C$4:$C$1281,Data!$A31,CAPEX!$V$4:$V$1281,Data!H$7)</f>
        <v>0</v>
      </c>
      <c r="I31" s="65">
        <f>SUMIFS(CAPEX!$AA$4:$AA$1281,CAPEX!$C$4:$C$1281,Data!$A31,CAPEX!$V$4:$V$1281,Data!H$7)</f>
        <v>0</v>
      </c>
      <c r="J31" s="65">
        <f>SUMIFS(CAPEX!$Y$4:$Y$1281,CAPEX!$C$4:$C$1281,Data!$A31,CAPEX!$V$4:$V$1281,Data!J$7)</f>
        <v>0</v>
      </c>
      <c r="K31" s="65">
        <f>SUMIFS(CAPEX!$AA$4:$AA$1281,CAPEX!$C$4:$C$1281,Data!$A31,CAPEX!$V$4:$V$1281,Data!J$7)</f>
        <v>0</v>
      </c>
      <c r="L31" s="65">
        <f>SUMIFS(CAPEX!$Y$4:$Y$1281,CAPEX!$C$4:$C$1281,Data!$A31,CAPEX!$V$4:$V$1281,Data!L$7)</f>
        <v>0</v>
      </c>
      <c r="M31" s="65">
        <f>SUMIFS(CAPEX!$AA$4:$AA$1281,CAPEX!$C$4:$C$1281,Data!$A31,CAPEX!$V$4:$V$1281,Data!L$7)</f>
        <v>0</v>
      </c>
      <c r="N31" s="65">
        <f>SUMIFS(CAPEX!$Y$4:$Y$1281,CAPEX!$C$4:$C$1281,Data!$A31,CAPEX!$V$4:$V$1281,Data!N$7)</f>
        <v>0</v>
      </c>
      <c r="O31" s="65">
        <f>SUMIFS(CAPEX!$AA$4:$AA$1281,CAPEX!$C$4:$C$1281,Data!$A31,CAPEX!$V$4:$V$1281,Data!N$7)</f>
        <v>0</v>
      </c>
      <c r="P31" s="65">
        <f>SUMIFS(CAPEX!$Y$4:$Y$1281,CAPEX!$C$4:$C$1281,Data!$A31,CAPEX!$V$4:$V$1281,Data!P$7)</f>
        <v>284280</v>
      </c>
      <c r="Q31" s="65">
        <f>SUMIFS(CAPEX!$AA$4:$AA$1281,CAPEX!$C$4:$C$1281,Data!$A31,CAPEX!$V$4:$V$1281,Data!P$7)</f>
        <v>0</v>
      </c>
      <c r="R31" s="65">
        <f>SUMIFS(CAPEX!$Y$4:$Y$1281,CAPEX!$C$4:$C$1281,Data!$A31,CAPEX!$V$4:$V$1281,Data!R$7)</f>
        <v>0</v>
      </c>
      <c r="S31" s="65">
        <f>SUMIFS(CAPEX!$AA$4:$AA$1281,CAPEX!$C$4:$C$1281,Data!$A31,CAPEX!$V$4:$V$1281,Data!R$7)</f>
        <v>0</v>
      </c>
      <c r="T31" s="65">
        <f>SUMIFS(CAPEX!$Y$4:$Y$1281,CAPEX!$C$4:$C$1281,Data!$A31,CAPEX!$V$4:$V$1281,Data!T$7)</f>
        <v>0</v>
      </c>
      <c r="U31" s="65">
        <f>SUMIFS(CAPEX!$AA$4:$AA$1281,CAPEX!$C$4:$C$1281,Data!$A31,CAPEX!$V$4:$V$1281,Data!T$7)</f>
        <v>0</v>
      </c>
      <c r="V31" s="65">
        <f>SUMIFS(CAPEX!$Y$4:$Y$1281,CAPEX!$C$4:$C$1281,Data!$A31,CAPEX!$V$4:$V$1281,Data!V$7)</f>
        <v>0</v>
      </c>
      <c r="W31" s="65">
        <f>SUMIFS(CAPEX!$AA$4:$AA$1281,CAPEX!$C$4:$C$1281,Data!$A31,CAPEX!$V$4:$V$1281,Data!V$7)</f>
        <v>0</v>
      </c>
      <c r="X31" s="65">
        <f>SUMIFS(CAPEX!$Y$4:$Y$1281,CAPEX!$C$4:$C$1281,Data!$A31,CAPEX!$V$4:$V$1281,Data!X$7)</f>
        <v>0</v>
      </c>
      <c r="Y31" s="65">
        <f>SUMIFS(CAPEX!$AA$4:$AA$1281,CAPEX!$C$4:$C$1281,Data!$A31,CAPEX!$V$4:$V$1281,Data!X$7)</f>
        <v>0</v>
      </c>
      <c r="Z31" s="65">
        <f>SUMIFS(CAPEX!$Y$4:$Y$1281,CAPEX!$C$4:$C$1281,Data!$A31,CAPEX!$V$4:$V$1281,Data!Z$7)</f>
        <v>0</v>
      </c>
      <c r="AA31" s="65">
        <f>SUMIFS(CAPEX!$AA$4:$AA$1281,CAPEX!$C$4:$C$1281,Data!$A31,CAPEX!$V$4:$V$1281,Data!Z$7)</f>
        <v>0</v>
      </c>
      <c r="AB31" s="65">
        <f>SUMIFS(CAPEX!$Y$4:$Y$1281,CAPEX!$C$4:$C$1281,Data!$A31,CAPEX!$V$4:$V$1281,Data!AB$7)</f>
        <v>0</v>
      </c>
      <c r="AC31" s="65">
        <f>SUMIFS(CAPEX!$AA$4:$AA$1281,CAPEX!$C$4:$C$1281,Data!$A31,CAPEX!$V$4:$V$1281,Data!AB$7)</f>
        <v>0</v>
      </c>
      <c r="AD31" s="65">
        <f>SUMIFS(CAPEX!$Y$4:$Y$1281,CAPEX!$C$4:$C$1281,Data!$A31,CAPEX!$V$4:$V$1281,Data!AD$7)</f>
        <v>0</v>
      </c>
      <c r="AE31" s="65">
        <f>SUMIFS(CAPEX!$AA$4:$AA$1281,CAPEX!$C$4:$C$1281,Data!$A31,CAPEX!$V$4:$V$1281,Data!AD$7)</f>
        <v>0</v>
      </c>
      <c r="AF31" s="65">
        <f>SUMIFS(CAPEX!$Y$4:$Y$1281,CAPEX!$C$4:$C$1281,Data!$A31,CAPEX!$V$4:$V$1281,Data!AF$7)</f>
        <v>0</v>
      </c>
      <c r="AG31" s="65">
        <f>SUMIFS(CAPEX!$AA$4:$AA$1281,CAPEX!$C$4:$C$1281,Data!$A31,CAPEX!$V$4:$V$1281,Data!AF$7)</f>
        <v>0</v>
      </c>
      <c r="AH31" s="65">
        <f>SUMIFS(CAPEX!$Y$4:$Y$1281,CAPEX!$C$4:$C$1281,Data!$A31,CAPEX!$V$4:$V$1281,Data!AH$7)</f>
        <v>0</v>
      </c>
      <c r="AI31" s="65">
        <f>SUMIFS(CAPEX!$AA$4:$AA$1281,CAPEX!$C$4:$C$1281,Data!$A31,CAPEX!$V$4:$V$1281,Data!AH$7)</f>
        <v>0</v>
      </c>
      <c r="AJ31" s="65">
        <f>SUMIFS(CAPEX!$Y$4:$Y$1281,CAPEX!$C$4:$C$1281,Data!$A31,CAPEX!$V$4:$V$1281,Data!AJ$7)</f>
        <v>0</v>
      </c>
      <c r="AK31" s="65">
        <f>SUMIFS(CAPEX!$AA$4:$AA$1281,CAPEX!$C$4:$C$1281,Data!$A31,CAPEX!$V$4:$V$1281,Data!AJ$7)</f>
        <v>0</v>
      </c>
      <c r="AL31" s="65">
        <f>SUMIFS(CAPEX!$Y$4:$Y$1281,CAPEX!$C$4:$C$1281,Data!$A31,CAPEX!$V$4:$V$1281,Data!AL$7)</f>
        <v>0</v>
      </c>
      <c r="AM31" s="65">
        <f>SUMIFS(CAPEX!$AA$4:$AA$1281,CAPEX!$C$4:$C$1281,Data!$A31,CAPEX!$V$4:$V$1281,Data!AL$7)</f>
        <v>0</v>
      </c>
      <c r="AN31" s="65">
        <f>SUMIFS(CAPEX!$Y$4:$Y$1281,CAPEX!$C$4:$C$1281,Data!$A31,CAPEX!$V$4:$V$1281,Data!AN$7)</f>
        <v>0</v>
      </c>
      <c r="AO31" s="65">
        <f>SUMIFS(CAPEX!$AA$4:$AA$1281,CAPEX!$C$4:$C$1281,Data!$A31,CAPEX!$V$4:$V$1281,Data!AN$7)</f>
        <v>0</v>
      </c>
      <c r="AP31" s="65">
        <f>SUMIFS(CAPEX!$Y$4:$Y$1281,CAPEX!$C$4:$C$1281,Data!$A31,CAPEX!$V$4:$V$1281,Data!AP$7)</f>
        <v>0</v>
      </c>
      <c r="AQ31" s="65">
        <f>SUMIFS(CAPEX!$AA$4:$AA$1281,CAPEX!$C$4:$C$1281,Data!$A31,CAPEX!$V$4:$V$1281,Data!AP$7)</f>
        <v>0</v>
      </c>
      <c r="AR31" s="65">
        <f>SUMIFS(CAPEX!$Y$4:$Y$1281,CAPEX!$C$4:$C$1281,Data!$A31,CAPEX!$V$4:$V$1281,Data!AR$7)</f>
        <v>0</v>
      </c>
      <c r="AS31" s="65">
        <f>SUMIFS(CAPEX!$AA$4:$AA$1281,CAPEX!$C$4:$C$1281,Data!$A31,CAPEX!$V$4:$V$1281,Data!AR$7)</f>
        <v>0</v>
      </c>
      <c r="AT31" s="65">
        <f>SUMIFS(CAPEX!$Y$4:$Y$1281,CAPEX!$C$4:$C$1281,Data!$A31,CAPEX!$V$4:$V$1281,Data!AT$7)</f>
        <v>0</v>
      </c>
      <c r="AU31" s="65">
        <f>SUMIFS(CAPEX!$AA$4:$AA$1281,CAPEX!$C$4:$C$1281,Data!$A31,CAPEX!$V$4:$V$1281,Data!AT$7)</f>
        <v>0</v>
      </c>
      <c r="AV31" s="65">
        <f>SUMIFS(CAPEX!$Y$4:$Y$1281,CAPEX!$C$4:$C$1281,Data!$A31,CAPEX!$V$4:$V$1281,Data!AV$7)</f>
        <v>0</v>
      </c>
      <c r="AW31" s="65">
        <f>SUMIFS(CAPEX!$AA$4:$AA$1281,CAPEX!$C$4:$C$1281,Data!$A31,CAPEX!$V$4:$V$1281,Data!AV$7)</f>
        <v>0</v>
      </c>
      <c r="AX31" s="65">
        <f>SUMIFS(CAPEX!$Y$4:$Y$1281,CAPEX!$C$4:$C$1281,Data!$A31,CAPEX!$V$4:$V$1281,Data!AX$7)</f>
        <v>0</v>
      </c>
      <c r="AY31" s="65">
        <f>SUMIFS(CAPEX!$AA$4:$AA$1281,CAPEX!$C$4:$C$1281,Data!$A31,CAPEX!$V$4:$V$1281,Data!AX$7)</f>
        <v>0</v>
      </c>
      <c r="AZ31" s="65">
        <f>SUMIFS(CAPEX!$Y$4:$Y$1281,CAPEX!$C$4:$C$1281,Data!$A31,CAPEX!$V$4:$V$1281,Data!AZ$7)</f>
        <v>0</v>
      </c>
      <c r="BA31" s="65">
        <f>SUMIFS(CAPEX!$AA$4:$AA$1281,CAPEX!$C$4:$C$1281,Data!$A31,CAPEX!$V$4:$V$1281,Data!AZ$7)</f>
        <v>0</v>
      </c>
      <c r="BB31" s="65">
        <f>SUMIFS(CAPEX!$Y$4:$Y$1281,CAPEX!$C$4:$C$1281,Data!$A31,CAPEX!$V$4:$V$1281,Data!BB$7)</f>
        <v>0</v>
      </c>
      <c r="BC31" s="65">
        <f>SUMIFS(CAPEX!$AA$4:$AA$1281,CAPEX!$C$4:$C$1281,Data!$A31,CAPEX!$V$4:$V$1281,Data!BB$7)</f>
        <v>0</v>
      </c>
    </row>
    <row r="32" spans="1:55" hidden="1" x14ac:dyDescent="0.25">
      <c r="A32" s="85" t="s">
        <v>34</v>
      </c>
      <c r="B32" s="62" t="str">
        <f>VLOOKUP(A32,CAPEX!$C$4:$I$1281,7,FALSE)</f>
        <v>Dock 6</v>
      </c>
      <c r="C32" s="61">
        <v>5485</v>
      </c>
      <c r="D32" s="65">
        <f>SUMIFS(CAPEX!$Y$4:$Y$1281,CAPEX!$C$4:$C$1281,Data!$A32,CAPEX!$V$4:$V$1281,Data!D$7)</f>
        <v>158230</v>
      </c>
      <c r="E32" s="65">
        <f>SUMIFS(CAPEX!$AA$4:$AA$1281,CAPEX!$C$4:$C$1281,Data!$A32,CAPEX!$V$4:$V$1281,Data!D$7)</f>
        <v>151220</v>
      </c>
      <c r="F32" s="65">
        <f>SUMIFS(CAPEX!$Y$4:$Y$1281,CAPEX!$C$4:$C$1281,Data!$A32,CAPEX!$V$4:$V$1281,Data!F$7)</f>
        <v>0</v>
      </c>
      <c r="G32" s="65">
        <f>SUMIFS(CAPEX!$AA$4:$AA$1281,CAPEX!$C$4:$C$1281,Data!$A32,CAPEX!$V$4:$V$1281,Data!F$7)</f>
        <v>0</v>
      </c>
      <c r="H32" s="65">
        <f>SUMIFS(CAPEX!$Y$4:$Y$1281,CAPEX!$C$4:$C$1281,Data!$A32,CAPEX!$V$4:$V$1281,Data!H$7)</f>
        <v>0</v>
      </c>
      <c r="I32" s="65">
        <f>SUMIFS(CAPEX!$AA$4:$AA$1281,CAPEX!$C$4:$C$1281,Data!$A32,CAPEX!$V$4:$V$1281,Data!H$7)</f>
        <v>0</v>
      </c>
      <c r="J32" s="65">
        <f>SUMIFS(CAPEX!$Y$4:$Y$1281,CAPEX!$C$4:$C$1281,Data!$A32,CAPEX!$V$4:$V$1281,Data!J$7)</f>
        <v>0</v>
      </c>
      <c r="K32" s="65">
        <f>SUMIFS(CAPEX!$AA$4:$AA$1281,CAPEX!$C$4:$C$1281,Data!$A32,CAPEX!$V$4:$V$1281,Data!J$7)</f>
        <v>0</v>
      </c>
      <c r="L32" s="65">
        <f>SUMIFS(CAPEX!$Y$4:$Y$1281,CAPEX!$C$4:$C$1281,Data!$A32,CAPEX!$V$4:$V$1281,Data!L$7)</f>
        <v>0</v>
      </c>
      <c r="M32" s="65">
        <f>SUMIFS(CAPEX!$AA$4:$AA$1281,CAPEX!$C$4:$C$1281,Data!$A32,CAPEX!$V$4:$V$1281,Data!L$7)</f>
        <v>0</v>
      </c>
      <c r="N32" s="65">
        <f>SUMIFS(CAPEX!$Y$4:$Y$1281,CAPEX!$C$4:$C$1281,Data!$A32,CAPEX!$V$4:$V$1281,Data!N$7)</f>
        <v>0</v>
      </c>
      <c r="O32" s="65">
        <f>SUMIFS(CAPEX!$AA$4:$AA$1281,CAPEX!$C$4:$C$1281,Data!$A32,CAPEX!$V$4:$V$1281,Data!N$7)</f>
        <v>0</v>
      </c>
      <c r="P32" s="65">
        <f>SUMIFS(CAPEX!$Y$4:$Y$1281,CAPEX!$C$4:$C$1281,Data!$A32,CAPEX!$V$4:$V$1281,Data!P$7)</f>
        <v>0</v>
      </c>
      <c r="Q32" s="65">
        <f>SUMIFS(CAPEX!$AA$4:$AA$1281,CAPEX!$C$4:$C$1281,Data!$A32,CAPEX!$V$4:$V$1281,Data!P$7)</f>
        <v>0</v>
      </c>
      <c r="R32" s="65">
        <f>SUMIFS(CAPEX!$Y$4:$Y$1281,CAPEX!$C$4:$C$1281,Data!$A32,CAPEX!$V$4:$V$1281,Data!R$7)</f>
        <v>0</v>
      </c>
      <c r="S32" s="65">
        <f>SUMIFS(CAPEX!$AA$4:$AA$1281,CAPEX!$C$4:$C$1281,Data!$A32,CAPEX!$V$4:$V$1281,Data!R$7)</f>
        <v>0</v>
      </c>
      <c r="T32" s="65">
        <f>SUMIFS(CAPEX!$Y$4:$Y$1281,CAPEX!$C$4:$C$1281,Data!$A32,CAPEX!$V$4:$V$1281,Data!T$7)</f>
        <v>0</v>
      </c>
      <c r="U32" s="65">
        <f>SUMIFS(CAPEX!$AA$4:$AA$1281,CAPEX!$C$4:$C$1281,Data!$A32,CAPEX!$V$4:$V$1281,Data!T$7)</f>
        <v>0</v>
      </c>
      <c r="V32" s="65">
        <f>SUMIFS(CAPEX!$Y$4:$Y$1281,CAPEX!$C$4:$C$1281,Data!$A32,CAPEX!$V$4:$V$1281,Data!V$7)</f>
        <v>0</v>
      </c>
      <c r="W32" s="65">
        <f>SUMIFS(CAPEX!$AA$4:$AA$1281,CAPEX!$C$4:$C$1281,Data!$A32,CAPEX!$V$4:$V$1281,Data!V$7)</f>
        <v>0</v>
      </c>
      <c r="X32" s="65">
        <f>SUMIFS(CAPEX!$Y$4:$Y$1281,CAPEX!$C$4:$C$1281,Data!$A32,CAPEX!$V$4:$V$1281,Data!X$7)</f>
        <v>0</v>
      </c>
      <c r="Y32" s="65">
        <f>SUMIFS(CAPEX!$AA$4:$AA$1281,CAPEX!$C$4:$C$1281,Data!$A32,CAPEX!$V$4:$V$1281,Data!X$7)</f>
        <v>5500</v>
      </c>
      <c r="Z32" s="65">
        <f>SUMIFS(CAPEX!$Y$4:$Y$1281,CAPEX!$C$4:$C$1281,Data!$A32,CAPEX!$V$4:$V$1281,Data!Z$7)</f>
        <v>0</v>
      </c>
      <c r="AA32" s="65">
        <f>SUMIFS(CAPEX!$AA$4:$AA$1281,CAPEX!$C$4:$C$1281,Data!$A32,CAPEX!$V$4:$V$1281,Data!Z$7)</f>
        <v>0</v>
      </c>
      <c r="AB32" s="65">
        <f>SUMIFS(CAPEX!$Y$4:$Y$1281,CAPEX!$C$4:$C$1281,Data!$A32,CAPEX!$V$4:$V$1281,Data!AB$7)</f>
        <v>0</v>
      </c>
      <c r="AC32" s="65">
        <f>SUMIFS(CAPEX!$AA$4:$AA$1281,CAPEX!$C$4:$C$1281,Data!$A32,CAPEX!$V$4:$V$1281,Data!AB$7)</f>
        <v>0</v>
      </c>
      <c r="AD32" s="65">
        <f>SUMIFS(CAPEX!$Y$4:$Y$1281,CAPEX!$C$4:$C$1281,Data!$A32,CAPEX!$V$4:$V$1281,Data!AD$7)</f>
        <v>0</v>
      </c>
      <c r="AE32" s="65">
        <f>SUMIFS(CAPEX!$AA$4:$AA$1281,CAPEX!$C$4:$C$1281,Data!$A32,CAPEX!$V$4:$V$1281,Data!AD$7)</f>
        <v>0</v>
      </c>
      <c r="AF32" s="65">
        <f>SUMIFS(CAPEX!$Y$4:$Y$1281,CAPEX!$C$4:$C$1281,Data!$A32,CAPEX!$V$4:$V$1281,Data!AF$7)</f>
        <v>7420</v>
      </c>
      <c r="AG32" s="65">
        <f>SUMIFS(CAPEX!$AA$4:$AA$1281,CAPEX!$C$4:$C$1281,Data!$A32,CAPEX!$V$4:$V$1281,Data!AF$7)</f>
        <v>7420</v>
      </c>
      <c r="AH32" s="65">
        <f>SUMIFS(CAPEX!$Y$4:$Y$1281,CAPEX!$C$4:$C$1281,Data!$A32,CAPEX!$V$4:$V$1281,Data!AH$7)</f>
        <v>0</v>
      </c>
      <c r="AI32" s="65">
        <f>SUMIFS(CAPEX!$AA$4:$AA$1281,CAPEX!$C$4:$C$1281,Data!$A32,CAPEX!$V$4:$V$1281,Data!AH$7)</f>
        <v>0</v>
      </c>
      <c r="AJ32" s="65">
        <f>SUMIFS(CAPEX!$Y$4:$Y$1281,CAPEX!$C$4:$C$1281,Data!$A32,CAPEX!$V$4:$V$1281,Data!AJ$7)</f>
        <v>0</v>
      </c>
      <c r="AK32" s="65">
        <f>SUMIFS(CAPEX!$AA$4:$AA$1281,CAPEX!$C$4:$C$1281,Data!$A32,CAPEX!$V$4:$V$1281,Data!AJ$7)</f>
        <v>0</v>
      </c>
      <c r="AL32" s="65">
        <f>SUMIFS(CAPEX!$Y$4:$Y$1281,CAPEX!$C$4:$C$1281,Data!$A32,CAPEX!$V$4:$V$1281,Data!AL$7)</f>
        <v>0</v>
      </c>
      <c r="AM32" s="65">
        <f>SUMIFS(CAPEX!$AA$4:$AA$1281,CAPEX!$C$4:$C$1281,Data!$A32,CAPEX!$V$4:$V$1281,Data!AL$7)</f>
        <v>0</v>
      </c>
      <c r="AN32" s="65">
        <f>SUMIFS(CAPEX!$Y$4:$Y$1281,CAPEX!$C$4:$C$1281,Data!$A32,CAPEX!$V$4:$V$1281,Data!AN$7)</f>
        <v>0</v>
      </c>
      <c r="AO32" s="65">
        <f>SUMIFS(CAPEX!$AA$4:$AA$1281,CAPEX!$C$4:$C$1281,Data!$A32,CAPEX!$V$4:$V$1281,Data!AN$7)</f>
        <v>0</v>
      </c>
      <c r="AP32" s="65">
        <f>SUMIFS(CAPEX!$Y$4:$Y$1281,CAPEX!$C$4:$C$1281,Data!$A32,CAPEX!$V$4:$V$1281,Data!AP$7)</f>
        <v>0</v>
      </c>
      <c r="AQ32" s="65">
        <f>SUMIFS(CAPEX!$AA$4:$AA$1281,CAPEX!$C$4:$C$1281,Data!$A32,CAPEX!$V$4:$V$1281,Data!AP$7)</f>
        <v>0</v>
      </c>
      <c r="AR32" s="65">
        <f>SUMIFS(CAPEX!$Y$4:$Y$1281,CAPEX!$C$4:$C$1281,Data!$A32,CAPEX!$V$4:$V$1281,Data!AR$7)</f>
        <v>0</v>
      </c>
      <c r="AS32" s="65">
        <f>SUMIFS(CAPEX!$AA$4:$AA$1281,CAPEX!$C$4:$C$1281,Data!$A32,CAPEX!$V$4:$V$1281,Data!AR$7)</f>
        <v>5500</v>
      </c>
      <c r="AT32" s="65">
        <f>SUMIFS(CAPEX!$Y$4:$Y$1281,CAPEX!$C$4:$C$1281,Data!$A32,CAPEX!$V$4:$V$1281,Data!AT$7)</f>
        <v>0</v>
      </c>
      <c r="AU32" s="65">
        <f>SUMIFS(CAPEX!$AA$4:$AA$1281,CAPEX!$C$4:$C$1281,Data!$A32,CAPEX!$V$4:$V$1281,Data!AT$7)</f>
        <v>0</v>
      </c>
      <c r="AV32" s="65">
        <f>SUMIFS(CAPEX!$Y$4:$Y$1281,CAPEX!$C$4:$C$1281,Data!$A32,CAPEX!$V$4:$V$1281,Data!AV$7)</f>
        <v>0</v>
      </c>
      <c r="AW32" s="65">
        <f>SUMIFS(CAPEX!$AA$4:$AA$1281,CAPEX!$C$4:$C$1281,Data!$A32,CAPEX!$V$4:$V$1281,Data!AV$7)</f>
        <v>0</v>
      </c>
      <c r="AX32" s="65">
        <f>SUMIFS(CAPEX!$Y$4:$Y$1281,CAPEX!$C$4:$C$1281,Data!$A32,CAPEX!$V$4:$V$1281,Data!AX$7)</f>
        <v>0</v>
      </c>
      <c r="AY32" s="65">
        <f>SUMIFS(CAPEX!$AA$4:$AA$1281,CAPEX!$C$4:$C$1281,Data!$A32,CAPEX!$V$4:$V$1281,Data!AX$7)</f>
        <v>0</v>
      </c>
      <c r="AZ32" s="65">
        <f>SUMIFS(CAPEX!$Y$4:$Y$1281,CAPEX!$C$4:$C$1281,Data!$A32,CAPEX!$V$4:$V$1281,Data!AZ$7)</f>
        <v>0</v>
      </c>
      <c r="BA32" s="65">
        <f>SUMIFS(CAPEX!$AA$4:$AA$1281,CAPEX!$C$4:$C$1281,Data!$A32,CAPEX!$V$4:$V$1281,Data!AZ$7)</f>
        <v>0</v>
      </c>
      <c r="BB32" s="65">
        <f>SUMIFS(CAPEX!$Y$4:$Y$1281,CAPEX!$C$4:$C$1281,Data!$A32,CAPEX!$V$4:$V$1281,Data!BB$7)</f>
        <v>0</v>
      </c>
      <c r="BC32" s="65">
        <f>SUMIFS(CAPEX!$AA$4:$AA$1281,CAPEX!$C$4:$C$1281,Data!$A32,CAPEX!$V$4:$V$1281,Data!BB$7)</f>
        <v>0</v>
      </c>
    </row>
    <row r="33" spans="1:55" s="57" customFormat="1" hidden="1" x14ac:dyDescent="0.25">
      <c r="A33" s="85" t="s">
        <v>38</v>
      </c>
      <c r="B33" s="62" t="str">
        <f>VLOOKUP(A33,CAPEX!$C$4:$I$1281,7,FALSE)</f>
        <v>Navy</v>
      </c>
      <c r="C33" s="61">
        <v>1200</v>
      </c>
      <c r="D33" s="65">
        <f>SUMIFS(CAPEX!$Y$4:$Y$1281,CAPEX!$C$4:$C$1281,Data!$A33,CAPEX!$V$4:$V$1281,Data!D$7)</f>
        <v>0</v>
      </c>
      <c r="E33" s="65">
        <f>SUMIFS(CAPEX!$AA$4:$AA$1281,CAPEX!$C$4:$C$1281,Data!$A33,CAPEX!$V$4:$V$1281,Data!D$7)</f>
        <v>0</v>
      </c>
      <c r="F33" s="65">
        <f>SUMIFS(CAPEX!$Y$4:$Y$1281,CAPEX!$C$4:$C$1281,Data!$A33,CAPEX!$V$4:$V$1281,Data!F$7)</f>
        <v>0</v>
      </c>
      <c r="G33" s="65">
        <f>SUMIFS(CAPEX!$AA$4:$AA$1281,CAPEX!$C$4:$C$1281,Data!$A33,CAPEX!$V$4:$V$1281,Data!F$7)</f>
        <v>0</v>
      </c>
      <c r="H33" s="65">
        <f>SUMIFS(CAPEX!$Y$4:$Y$1281,CAPEX!$C$4:$C$1281,Data!$A33,CAPEX!$V$4:$V$1281,Data!H$7)</f>
        <v>0</v>
      </c>
      <c r="I33" s="65">
        <f>SUMIFS(CAPEX!$AA$4:$AA$1281,CAPEX!$C$4:$C$1281,Data!$A33,CAPEX!$V$4:$V$1281,Data!H$7)</f>
        <v>0</v>
      </c>
      <c r="J33" s="65">
        <f>SUMIFS(CAPEX!$Y$4:$Y$1281,CAPEX!$C$4:$C$1281,Data!$A33,CAPEX!$V$4:$V$1281,Data!J$7)</f>
        <v>0</v>
      </c>
      <c r="K33" s="65">
        <f>SUMIFS(CAPEX!$AA$4:$AA$1281,CAPEX!$C$4:$C$1281,Data!$A33,CAPEX!$V$4:$V$1281,Data!J$7)</f>
        <v>0</v>
      </c>
      <c r="L33" s="65">
        <f>SUMIFS(CAPEX!$Y$4:$Y$1281,CAPEX!$C$4:$C$1281,Data!$A33,CAPEX!$V$4:$V$1281,Data!L$7)</f>
        <v>0</v>
      </c>
      <c r="M33" s="65">
        <f>SUMIFS(CAPEX!$AA$4:$AA$1281,CAPEX!$C$4:$C$1281,Data!$A33,CAPEX!$V$4:$V$1281,Data!L$7)</f>
        <v>0</v>
      </c>
      <c r="N33" s="65">
        <f>SUMIFS(CAPEX!$Y$4:$Y$1281,CAPEX!$C$4:$C$1281,Data!$A33,CAPEX!$V$4:$V$1281,Data!N$7)</f>
        <v>0</v>
      </c>
      <c r="O33" s="65">
        <f>SUMIFS(CAPEX!$AA$4:$AA$1281,CAPEX!$C$4:$C$1281,Data!$A33,CAPEX!$V$4:$V$1281,Data!N$7)</f>
        <v>0</v>
      </c>
      <c r="P33" s="65">
        <f>SUMIFS(CAPEX!$Y$4:$Y$1281,CAPEX!$C$4:$C$1281,Data!$A33,CAPEX!$V$4:$V$1281,Data!P$7)</f>
        <v>0</v>
      </c>
      <c r="Q33" s="65">
        <f>SUMIFS(CAPEX!$AA$4:$AA$1281,CAPEX!$C$4:$C$1281,Data!$A33,CAPEX!$V$4:$V$1281,Data!P$7)</f>
        <v>0</v>
      </c>
      <c r="R33" s="65">
        <f>SUMIFS(CAPEX!$Y$4:$Y$1281,CAPEX!$C$4:$C$1281,Data!$A33,CAPEX!$V$4:$V$1281,Data!R$7)</f>
        <v>0</v>
      </c>
      <c r="S33" s="65">
        <f>SUMIFS(CAPEX!$AA$4:$AA$1281,CAPEX!$C$4:$C$1281,Data!$A33,CAPEX!$V$4:$V$1281,Data!R$7)</f>
        <v>0</v>
      </c>
      <c r="T33" s="65">
        <f>SUMIFS(CAPEX!$Y$4:$Y$1281,CAPEX!$C$4:$C$1281,Data!$A33,CAPEX!$V$4:$V$1281,Data!T$7)</f>
        <v>0</v>
      </c>
      <c r="U33" s="65">
        <f>SUMIFS(CAPEX!$AA$4:$AA$1281,CAPEX!$C$4:$C$1281,Data!$A33,CAPEX!$V$4:$V$1281,Data!T$7)</f>
        <v>0</v>
      </c>
      <c r="V33" s="65">
        <f>SUMIFS(CAPEX!$Y$4:$Y$1281,CAPEX!$C$4:$C$1281,Data!$A33,CAPEX!$V$4:$V$1281,Data!V$7)</f>
        <v>0</v>
      </c>
      <c r="W33" s="65">
        <f>SUMIFS(CAPEX!$AA$4:$AA$1281,CAPEX!$C$4:$C$1281,Data!$A33,CAPEX!$V$4:$V$1281,Data!V$7)</f>
        <v>0</v>
      </c>
      <c r="X33" s="65">
        <f>SUMIFS(CAPEX!$Y$4:$Y$1281,CAPEX!$C$4:$C$1281,Data!$A33,CAPEX!$V$4:$V$1281,Data!X$7)</f>
        <v>0</v>
      </c>
      <c r="Y33" s="65">
        <f>SUMIFS(CAPEX!$AA$4:$AA$1281,CAPEX!$C$4:$C$1281,Data!$A33,CAPEX!$V$4:$V$1281,Data!X$7)</f>
        <v>92970</v>
      </c>
      <c r="Z33" s="65">
        <f>SUMIFS(CAPEX!$Y$4:$Y$1281,CAPEX!$C$4:$C$1281,Data!$A33,CAPEX!$V$4:$V$1281,Data!Z$7)</f>
        <v>0</v>
      </c>
      <c r="AA33" s="65">
        <f>SUMIFS(CAPEX!$AA$4:$AA$1281,CAPEX!$C$4:$C$1281,Data!$A33,CAPEX!$V$4:$V$1281,Data!Z$7)</f>
        <v>0</v>
      </c>
      <c r="AB33" s="65">
        <f>SUMIFS(CAPEX!$Y$4:$Y$1281,CAPEX!$C$4:$C$1281,Data!$A33,CAPEX!$V$4:$V$1281,Data!AB$7)</f>
        <v>0</v>
      </c>
      <c r="AC33" s="65">
        <f>SUMIFS(CAPEX!$AA$4:$AA$1281,CAPEX!$C$4:$C$1281,Data!$A33,CAPEX!$V$4:$V$1281,Data!AB$7)</f>
        <v>0</v>
      </c>
      <c r="AD33" s="65">
        <f>SUMIFS(CAPEX!$Y$4:$Y$1281,CAPEX!$C$4:$C$1281,Data!$A33,CAPEX!$V$4:$V$1281,Data!AD$7)</f>
        <v>0</v>
      </c>
      <c r="AE33" s="65">
        <f>SUMIFS(CAPEX!$AA$4:$AA$1281,CAPEX!$C$4:$C$1281,Data!$A33,CAPEX!$V$4:$V$1281,Data!AD$7)</f>
        <v>0</v>
      </c>
      <c r="AF33" s="65">
        <f>SUMIFS(CAPEX!$Y$4:$Y$1281,CAPEX!$C$4:$C$1281,Data!$A33,CAPEX!$V$4:$V$1281,Data!AF$7)</f>
        <v>0</v>
      </c>
      <c r="AG33" s="65">
        <f>SUMIFS(CAPEX!$AA$4:$AA$1281,CAPEX!$C$4:$C$1281,Data!$A33,CAPEX!$V$4:$V$1281,Data!AF$7)</f>
        <v>0</v>
      </c>
      <c r="AH33" s="65">
        <f>SUMIFS(CAPEX!$Y$4:$Y$1281,CAPEX!$C$4:$C$1281,Data!$A33,CAPEX!$V$4:$V$1281,Data!AH$7)</f>
        <v>0</v>
      </c>
      <c r="AI33" s="65">
        <f>SUMIFS(CAPEX!$AA$4:$AA$1281,CAPEX!$C$4:$C$1281,Data!$A33,CAPEX!$V$4:$V$1281,Data!AH$7)</f>
        <v>0</v>
      </c>
      <c r="AJ33" s="65">
        <f>SUMIFS(CAPEX!$Y$4:$Y$1281,CAPEX!$C$4:$C$1281,Data!$A33,CAPEX!$V$4:$V$1281,Data!AJ$7)</f>
        <v>0</v>
      </c>
      <c r="AK33" s="65">
        <f>SUMIFS(CAPEX!$AA$4:$AA$1281,CAPEX!$C$4:$C$1281,Data!$A33,CAPEX!$V$4:$V$1281,Data!AJ$7)</f>
        <v>0</v>
      </c>
      <c r="AL33" s="65">
        <f>SUMIFS(CAPEX!$Y$4:$Y$1281,CAPEX!$C$4:$C$1281,Data!$A33,CAPEX!$V$4:$V$1281,Data!AL$7)</f>
        <v>0</v>
      </c>
      <c r="AM33" s="65">
        <f>SUMIFS(CAPEX!$AA$4:$AA$1281,CAPEX!$C$4:$C$1281,Data!$A33,CAPEX!$V$4:$V$1281,Data!AL$7)</f>
        <v>0</v>
      </c>
      <c r="AN33" s="65">
        <f>SUMIFS(CAPEX!$Y$4:$Y$1281,CAPEX!$C$4:$C$1281,Data!$A33,CAPEX!$V$4:$V$1281,Data!AN$7)</f>
        <v>0</v>
      </c>
      <c r="AO33" s="65">
        <f>SUMIFS(CAPEX!$AA$4:$AA$1281,CAPEX!$C$4:$C$1281,Data!$A33,CAPEX!$V$4:$V$1281,Data!AN$7)</f>
        <v>0</v>
      </c>
      <c r="AP33" s="65">
        <f>SUMIFS(CAPEX!$Y$4:$Y$1281,CAPEX!$C$4:$C$1281,Data!$A33,CAPEX!$V$4:$V$1281,Data!AP$7)</f>
        <v>0</v>
      </c>
      <c r="AQ33" s="65">
        <f>SUMIFS(CAPEX!$AA$4:$AA$1281,CAPEX!$C$4:$C$1281,Data!$A33,CAPEX!$V$4:$V$1281,Data!AP$7)</f>
        <v>0</v>
      </c>
      <c r="AR33" s="65">
        <f>SUMIFS(CAPEX!$Y$4:$Y$1281,CAPEX!$C$4:$C$1281,Data!$A33,CAPEX!$V$4:$V$1281,Data!AR$7)</f>
        <v>0</v>
      </c>
      <c r="AS33" s="65">
        <f>SUMIFS(CAPEX!$AA$4:$AA$1281,CAPEX!$C$4:$C$1281,Data!$A33,CAPEX!$V$4:$V$1281,Data!AR$7)</f>
        <v>0</v>
      </c>
      <c r="AT33" s="65">
        <f>SUMIFS(CAPEX!$Y$4:$Y$1281,CAPEX!$C$4:$C$1281,Data!$A33,CAPEX!$V$4:$V$1281,Data!AT$7)</f>
        <v>0</v>
      </c>
      <c r="AU33" s="65">
        <f>SUMIFS(CAPEX!$AA$4:$AA$1281,CAPEX!$C$4:$C$1281,Data!$A33,CAPEX!$V$4:$V$1281,Data!AT$7)</f>
        <v>0</v>
      </c>
      <c r="AV33" s="65">
        <f>SUMIFS(CAPEX!$Y$4:$Y$1281,CAPEX!$C$4:$C$1281,Data!$A33,CAPEX!$V$4:$V$1281,Data!AV$7)</f>
        <v>0</v>
      </c>
      <c r="AW33" s="65">
        <f>SUMIFS(CAPEX!$AA$4:$AA$1281,CAPEX!$C$4:$C$1281,Data!$A33,CAPEX!$V$4:$V$1281,Data!AV$7)</f>
        <v>0</v>
      </c>
      <c r="AX33" s="65">
        <f>SUMIFS(CAPEX!$Y$4:$Y$1281,CAPEX!$C$4:$C$1281,Data!$A33,CAPEX!$V$4:$V$1281,Data!AX$7)</f>
        <v>0</v>
      </c>
      <c r="AY33" s="65">
        <f>SUMIFS(CAPEX!$AA$4:$AA$1281,CAPEX!$C$4:$C$1281,Data!$A33,CAPEX!$V$4:$V$1281,Data!AX$7)</f>
        <v>0</v>
      </c>
      <c r="AZ33" s="65">
        <f>SUMIFS(CAPEX!$Y$4:$Y$1281,CAPEX!$C$4:$C$1281,Data!$A33,CAPEX!$V$4:$V$1281,Data!AZ$7)</f>
        <v>0</v>
      </c>
      <c r="BA33" s="65">
        <f>SUMIFS(CAPEX!$AA$4:$AA$1281,CAPEX!$C$4:$C$1281,Data!$A33,CAPEX!$V$4:$V$1281,Data!AZ$7)</f>
        <v>0</v>
      </c>
      <c r="BB33" s="65">
        <f>SUMIFS(CAPEX!$Y$4:$Y$1281,CAPEX!$C$4:$C$1281,Data!$A33,CAPEX!$V$4:$V$1281,Data!BB$7)</f>
        <v>0</v>
      </c>
      <c r="BC33" s="65">
        <f>SUMIFS(CAPEX!$AA$4:$AA$1281,CAPEX!$C$4:$C$1281,Data!$A33,CAPEX!$V$4:$V$1281,Data!BB$7)</f>
        <v>0</v>
      </c>
    </row>
    <row r="34" spans="1:55" hidden="1" x14ac:dyDescent="0.25">
      <c r="A34" s="85" t="s">
        <v>35</v>
      </c>
      <c r="B34" s="62" t="str">
        <f>VLOOKUP(A34,CAPEX!$C$4:$I$1281,7,FALSE)</f>
        <v>Navy</v>
      </c>
      <c r="C34" s="61">
        <v>1250</v>
      </c>
      <c r="D34" s="65">
        <f>SUMIFS(CAPEX!$Y$4:$Y$1281,CAPEX!$C$4:$C$1281,Data!$A34,CAPEX!$V$4:$V$1281,Data!D$7)</f>
        <v>0</v>
      </c>
      <c r="E34" s="65">
        <f>SUMIFS(CAPEX!$AA$4:$AA$1281,CAPEX!$C$4:$C$1281,Data!$A34,CAPEX!$V$4:$V$1281,Data!D$7)</f>
        <v>155300</v>
      </c>
      <c r="F34" s="65">
        <f>SUMIFS(CAPEX!$Y$4:$Y$1281,CAPEX!$C$4:$C$1281,Data!$A34,CAPEX!$V$4:$V$1281,Data!F$7)</f>
        <v>0</v>
      </c>
      <c r="G34" s="65">
        <f>SUMIFS(CAPEX!$AA$4:$AA$1281,CAPEX!$C$4:$C$1281,Data!$A34,CAPEX!$V$4:$V$1281,Data!F$7)</f>
        <v>0</v>
      </c>
      <c r="H34" s="65">
        <f>SUMIFS(CAPEX!$Y$4:$Y$1281,CAPEX!$C$4:$C$1281,Data!$A34,CAPEX!$V$4:$V$1281,Data!H$7)</f>
        <v>0</v>
      </c>
      <c r="I34" s="65">
        <f>SUMIFS(CAPEX!$AA$4:$AA$1281,CAPEX!$C$4:$C$1281,Data!$A34,CAPEX!$V$4:$V$1281,Data!H$7)</f>
        <v>0</v>
      </c>
      <c r="J34" s="65">
        <f>SUMIFS(CAPEX!$Y$4:$Y$1281,CAPEX!$C$4:$C$1281,Data!$A34,CAPEX!$V$4:$V$1281,Data!J$7)</f>
        <v>0</v>
      </c>
      <c r="K34" s="65">
        <f>SUMIFS(CAPEX!$AA$4:$AA$1281,CAPEX!$C$4:$C$1281,Data!$A34,CAPEX!$V$4:$V$1281,Data!J$7)</f>
        <v>0</v>
      </c>
      <c r="L34" s="65">
        <f>SUMIFS(CAPEX!$Y$4:$Y$1281,CAPEX!$C$4:$C$1281,Data!$A34,CAPEX!$V$4:$V$1281,Data!L$7)</f>
        <v>0</v>
      </c>
      <c r="M34" s="65">
        <f>SUMIFS(CAPEX!$AA$4:$AA$1281,CAPEX!$C$4:$C$1281,Data!$A34,CAPEX!$V$4:$V$1281,Data!L$7)</f>
        <v>0</v>
      </c>
      <c r="N34" s="65">
        <f>SUMIFS(CAPEX!$Y$4:$Y$1281,CAPEX!$C$4:$C$1281,Data!$A34,CAPEX!$V$4:$V$1281,Data!N$7)</f>
        <v>0</v>
      </c>
      <c r="O34" s="65">
        <f>SUMIFS(CAPEX!$AA$4:$AA$1281,CAPEX!$C$4:$C$1281,Data!$A34,CAPEX!$V$4:$V$1281,Data!N$7)</f>
        <v>0</v>
      </c>
      <c r="P34" s="65">
        <f>SUMIFS(CAPEX!$Y$4:$Y$1281,CAPEX!$C$4:$C$1281,Data!$A34,CAPEX!$V$4:$V$1281,Data!P$7)</f>
        <v>0</v>
      </c>
      <c r="Q34" s="65">
        <f>SUMIFS(CAPEX!$AA$4:$AA$1281,CAPEX!$C$4:$C$1281,Data!$A34,CAPEX!$V$4:$V$1281,Data!P$7)</f>
        <v>0</v>
      </c>
      <c r="R34" s="65">
        <f>SUMIFS(CAPEX!$Y$4:$Y$1281,CAPEX!$C$4:$C$1281,Data!$A34,CAPEX!$V$4:$V$1281,Data!R$7)</f>
        <v>0</v>
      </c>
      <c r="S34" s="65">
        <f>SUMIFS(CAPEX!$AA$4:$AA$1281,CAPEX!$C$4:$C$1281,Data!$A34,CAPEX!$V$4:$V$1281,Data!R$7)</f>
        <v>0</v>
      </c>
      <c r="T34" s="65">
        <f>SUMIFS(CAPEX!$Y$4:$Y$1281,CAPEX!$C$4:$C$1281,Data!$A34,CAPEX!$V$4:$V$1281,Data!T$7)</f>
        <v>0</v>
      </c>
      <c r="U34" s="65">
        <f>SUMIFS(CAPEX!$AA$4:$AA$1281,CAPEX!$C$4:$C$1281,Data!$A34,CAPEX!$V$4:$V$1281,Data!T$7)</f>
        <v>0</v>
      </c>
      <c r="V34" s="65">
        <f>SUMIFS(CAPEX!$Y$4:$Y$1281,CAPEX!$C$4:$C$1281,Data!$A34,CAPEX!$V$4:$V$1281,Data!V$7)</f>
        <v>0</v>
      </c>
      <c r="W34" s="65">
        <f>SUMIFS(CAPEX!$AA$4:$AA$1281,CAPEX!$C$4:$C$1281,Data!$A34,CAPEX!$V$4:$V$1281,Data!V$7)</f>
        <v>0</v>
      </c>
      <c r="X34" s="65">
        <f>SUMIFS(CAPEX!$Y$4:$Y$1281,CAPEX!$C$4:$C$1281,Data!$A34,CAPEX!$V$4:$V$1281,Data!X$7)</f>
        <v>0</v>
      </c>
      <c r="Y34" s="65">
        <f>SUMIFS(CAPEX!$AA$4:$AA$1281,CAPEX!$C$4:$C$1281,Data!$A34,CAPEX!$V$4:$V$1281,Data!X$7)</f>
        <v>0</v>
      </c>
      <c r="Z34" s="65">
        <f>SUMIFS(CAPEX!$Y$4:$Y$1281,CAPEX!$C$4:$C$1281,Data!$A34,CAPEX!$V$4:$V$1281,Data!Z$7)</f>
        <v>0</v>
      </c>
      <c r="AA34" s="65">
        <f>SUMIFS(CAPEX!$AA$4:$AA$1281,CAPEX!$C$4:$C$1281,Data!$A34,CAPEX!$V$4:$V$1281,Data!Z$7)</f>
        <v>0</v>
      </c>
      <c r="AB34" s="65">
        <f>SUMIFS(CAPEX!$Y$4:$Y$1281,CAPEX!$C$4:$C$1281,Data!$A34,CAPEX!$V$4:$V$1281,Data!AB$7)</f>
        <v>0</v>
      </c>
      <c r="AC34" s="65">
        <f>SUMIFS(CAPEX!$AA$4:$AA$1281,CAPEX!$C$4:$C$1281,Data!$A34,CAPEX!$V$4:$V$1281,Data!AB$7)</f>
        <v>0</v>
      </c>
      <c r="AD34" s="65">
        <f>SUMIFS(CAPEX!$Y$4:$Y$1281,CAPEX!$C$4:$C$1281,Data!$A34,CAPEX!$V$4:$V$1281,Data!AD$7)</f>
        <v>0</v>
      </c>
      <c r="AE34" s="65">
        <f>SUMIFS(CAPEX!$AA$4:$AA$1281,CAPEX!$C$4:$C$1281,Data!$A34,CAPEX!$V$4:$V$1281,Data!AD$7)</f>
        <v>0</v>
      </c>
      <c r="AF34" s="65">
        <f>SUMIFS(CAPEX!$Y$4:$Y$1281,CAPEX!$C$4:$C$1281,Data!$A34,CAPEX!$V$4:$V$1281,Data!AF$7)</f>
        <v>0</v>
      </c>
      <c r="AG34" s="65">
        <f>SUMIFS(CAPEX!$AA$4:$AA$1281,CAPEX!$C$4:$C$1281,Data!$A34,CAPEX!$V$4:$V$1281,Data!AF$7)</f>
        <v>0</v>
      </c>
      <c r="AH34" s="65">
        <f>SUMIFS(CAPEX!$Y$4:$Y$1281,CAPEX!$C$4:$C$1281,Data!$A34,CAPEX!$V$4:$V$1281,Data!AH$7)</f>
        <v>0</v>
      </c>
      <c r="AI34" s="65">
        <f>SUMIFS(CAPEX!$AA$4:$AA$1281,CAPEX!$C$4:$C$1281,Data!$A34,CAPEX!$V$4:$V$1281,Data!AH$7)</f>
        <v>0</v>
      </c>
      <c r="AJ34" s="65">
        <f>SUMIFS(CAPEX!$Y$4:$Y$1281,CAPEX!$C$4:$C$1281,Data!$A34,CAPEX!$V$4:$V$1281,Data!AJ$7)</f>
        <v>0</v>
      </c>
      <c r="AK34" s="65">
        <f>SUMIFS(CAPEX!$AA$4:$AA$1281,CAPEX!$C$4:$C$1281,Data!$A34,CAPEX!$V$4:$V$1281,Data!AJ$7)</f>
        <v>0</v>
      </c>
      <c r="AL34" s="65">
        <f>SUMIFS(CAPEX!$Y$4:$Y$1281,CAPEX!$C$4:$C$1281,Data!$A34,CAPEX!$V$4:$V$1281,Data!AL$7)</f>
        <v>2730</v>
      </c>
      <c r="AM34" s="65">
        <f>SUMIFS(CAPEX!$AA$4:$AA$1281,CAPEX!$C$4:$C$1281,Data!$A34,CAPEX!$V$4:$V$1281,Data!AL$7)</f>
        <v>150000</v>
      </c>
      <c r="AN34" s="65">
        <f>SUMIFS(CAPEX!$Y$4:$Y$1281,CAPEX!$C$4:$C$1281,Data!$A34,CAPEX!$V$4:$V$1281,Data!AN$7)</f>
        <v>0</v>
      </c>
      <c r="AO34" s="65">
        <f>SUMIFS(CAPEX!$AA$4:$AA$1281,CAPEX!$C$4:$C$1281,Data!$A34,CAPEX!$V$4:$V$1281,Data!AN$7)</f>
        <v>0</v>
      </c>
      <c r="AP34" s="65">
        <f>SUMIFS(CAPEX!$Y$4:$Y$1281,CAPEX!$C$4:$C$1281,Data!$A34,CAPEX!$V$4:$V$1281,Data!AP$7)</f>
        <v>0</v>
      </c>
      <c r="AQ34" s="65">
        <f>SUMIFS(CAPEX!$AA$4:$AA$1281,CAPEX!$C$4:$C$1281,Data!$A34,CAPEX!$V$4:$V$1281,Data!AP$7)</f>
        <v>0</v>
      </c>
      <c r="AR34" s="65">
        <f>SUMIFS(CAPEX!$Y$4:$Y$1281,CAPEX!$C$4:$C$1281,Data!$A34,CAPEX!$V$4:$V$1281,Data!AR$7)</f>
        <v>0</v>
      </c>
      <c r="AS34" s="65">
        <f>SUMIFS(CAPEX!$AA$4:$AA$1281,CAPEX!$C$4:$C$1281,Data!$A34,CAPEX!$V$4:$V$1281,Data!AR$7)</f>
        <v>0</v>
      </c>
      <c r="AT34" s="65">
        <f>SUMIFS(CAPEX!$Y$4:$Y$1281,CAPEX!$C$4:$C$1281,Data!$A34,CAPEX!$V$4:$V$1281,Data!AT$7)</f>
        <v>0</v>
      </c>
      <c r="AU34" s="65">
        <f>SUMIFS(CAPEX!$AA$4:$AA$1281,CAPEX!$C$4:$C$1281,Data!$A34,CAPEX!$V$4:$V$1281,Data!AT$7)</f>
        <v>0</v>
      </c>
      <c r="AV34" s="65">
        <f>SUMIFS(CAPEX!$Y$4:$Y$1281,CAPEX!$C$4:$C$1281,Data!$A34,CAPEX!$V$4:$V$1281,Data!AV$7)</f>
        <v>0</v>
      </c>
      <c r="AW34" s="65">
        <f>SUMIFS(CAPEX!$AA$4:$AA$1281,CAPEX!$C$4:$C$1281,Data!$A34,CAPEX!$V$4:$V$1281,Data!AV$7)</f>
        <v>0</v>
      </c>
      <c r="AX34" s="65">
        <f>SUMIFS(CAPEX!$Y$4:$Y$1281,CAPEX!$C$4:$C$1281,Data!$A34,CAPEX!$V$4:$V$1281,Data!AX$7)</f>
        <v>0</v>
      </c>
      <c r="AY34" s="65">
        <f>SUMIFS(CAPEX!$AA$4:$AA$1281,CAPEX!$C$4:$C$1281,Data!$A34,CAPEX!$V$4:$V$1281,Data!AX$7)</f>
        <v>0</v>
      </c>
      <c r="AZ34" s="65">
        <f>SUMIFS(CAPEX!$Y$4:$Y$1281,CAPEX!$C$4:$C$1281,Data!$A34,CAPEX!$V$4:$V$1281,Data!AZ$7)</f>
        <v>0</v>
      </c>
      <c r="BA34" s="65">
        <f>SUMIFS(CAPEX!$AA$4:$AA$1281,CAPEX!$C$4:$C$1281,Data!$A34,CAPEX!$V$4:$V$1281,Data!AZ$7)</f>
        <v>0</v>
      </c>
      <c r="BB34" s="65">
        <f>SUMIFS(CAPEX!$Y$4:$Y$1281,CAPEX!$C$4:$C$1281,Data!$A34,CAPEX!$V$4:$V$1281,Data!BB$7)</f>
        <v>0</v>
      </c>
      <c r="BC34" s="65">
        <f>SUMIFS(CAPEX!$AA$4:$AA$1281,CAPEX!$C$4:$C$1281,Data!$A34,CAPEX!$V$4:$V$1281,Data!BB$7)</f>
        <v>0</v>
      </c>
    </row>
    <row r="35" spans="1:55" hidden="1" x14ac:dyDescent="0.25">
      <c r="A35" s="85" t="s">
        <v>36</v>
      </c>
      <c r="B35" s="62" t="str">
        <f>VLOOKUP(A35,CAPEX!$C$4:$I$1281,7,FALSE)</f>
        <v>Navy</v>
      </c>
      <c r="C35" s="61">
        <v>220</v>
      </c>
      <c r="D35" s="65">
        <f>SUMIFS(CAPEX!$Y$4:$Y$1281,CAPEX!$C$4:$C$1281,Data!$A35,CAPEX!$V$4:$V$1281,Data!D$7)</f>
        <v>0</v>
      </c>
      <c r="E35" s="65">
        <f>SUMIFS(CAPEX!$AA$4:$AA$1281,CAPEX!$C$4:$C$1281,Data!$A35,CAPEX!$V$4:$V$1281,Data!D$7)</f>
        <v>0</v>
      </c>
      <c r="F35" s="65">
        <f>SUMIFS(CAPEX!$Y$4:$Y$1281,CAPEX!$C$4:$C$1281,Data!$A35,CAPEX!$V$4:$V$1281,Data!F$7)</f>
        <v>0</v>
      </c>
      <c r="G35" s="65">
        <f>SUMIFS(CAPEX!$AA$4:$AA$1281,CAPEX!$C$4:$C$1281,Data!$A35,CAPEX!$V$4:$V$1281,Data!F$7)</f>
        <v>0</v>
      </c>
      <c r="H35" s="65">
        <f>SUMIFS(CAPEX!$Y$4:$Y$1281,CAPEX!$C$4:$C$1281,Data!$A35,CAPEX!$V$4:$V$1281,Data!H$7)</f>
        <v>0</v>
      </c>
      <c r="I35" s="65">
        <f>SUMIFS(CAPEX!$AA$4:$AA$1281,CAPEX!$C$4:$C$1281,Data!$A35,CAPEX!$V$4:$V$1281,Data!H$7)</f>
        <v>27420</v>
      </c>
      <c r="J35" s="65">
        <f>SUMIFS(CAPEX!$Y$4:$Y$1281,CAPEX!$C$4:$C$1281,Data!$A35,CAPEX!$V$4:$V$1281,Data!J$7)</f>
        <v>0</v>
      </c>
      <c r="K35" s="65">
        <f>SUMIFS(CAPEX!$AA$4:$AA$1281,CAPEX!$C$4:$C$1281,Data!$A35,CAPEX!$V$4:$V$1281,Data!J$7)</f>
        <v>0</v>
      </c>
      <c r="L35" s="65">
        <f>SUMIFS(CAPEX!$Y$4:$Y$1281,CAPEX!$C$4:$C$1281,Data!$A35,CAPEX!$V$4:$V$1281,Data!L$7)</f>
        <v>0</v>
      </c>
      <c r="M35" s="65">
        <f>SUMIFS(CAPEX!$AA$4:$AA$1281,CAPEX!$C$4:$C$1281,Data!$A35,CAPEX!$V$4:$V$1281,Data!L$7)</f>
        <v>0</v>
      </c>
      <c r="N35" s="65">
        <f>SUMIFS(CAPEX!$Y$4:$Y$1281,CAPEX!$C$4:$C$1281,Data!$A35,CAPEX!$V$4:$V$1281,Data!N$7)</f>
        <v>0</v>
      </c>
      <c r="O35" s="65">
        <f>SUMIFS(CAPEX!$AA$4:$AA$1281,CAPEX!$C$4:$C$1281,Data!$A35,CAPEX!$V$4:$V$1281,Data!N$7)</f>
        <v>0</v>
      </c>
      <c r="P35" s="65">
        <f>SUMIFS(CAPEX!$Y$4:$Y$1281,CAPEX!$C$4:$C$1281,Data!$A35,CAPEX!$V$4:$V$1281,Data!P$7)</f>
        <v>0</v>
      </c>
      <c r="Q35" s="65">
        <f>SUMIFS(CAPEX!$AA$4:$AA$1281,CAPEX!$C$4:$C$1281,Data!$A35,CAPEX!$V$4:$V$1281,Data!P$7)</f>
        <v>0</v>
      </c>
      <c r="R35" s="65">
        <f>SUMIFS(CAPEX!$Y$4:$Y$1281,CAPEX!$C$4:$C$1281,Data!$A35,CAPEX!$V$4:$V$1281,Data!R$7)</f>
        <v>0</v>
      </c>
      <c r="S35" s="65">
        <f>SUMIFS(CAPEX!$AA$4:$AA$1281,CAPEX!$C$4:$C$1281,Data!$A35,CAPEX!$V$4:$V$1281,Data!R$7)</f>
        <v>0</v>
      </c>
      <c r="T35" s="65">
        <f>SUMIFS(CAPEX!$Y$4:$Y$1281,CAPEX!$C$4:$C$1281,Data!$A35,CAPEX!$V$4:$V$1281,Data!T$7)</f>
        <v>0</v>
      </c>
      <c r="U35" s="65">
        <f>SUMIFS(CAPEX!$AA$4:$AA$1281,CAPEX!$C$4:$C$1281,Data!$A35,CAPEX!$V$4:$V$1281,Data!T$7)</f>
        <v>0</v>
      </c>
      <c r="V35" s="65">
        <f>SUMIFS(CAPEX!$Y$4:$Y$1281,CAPEX!$C$4:$C$1281,Data!$A35,CAPEX!$V$4:$V$1281,Data!V$7)</f>
        <v>0</v>
      </c>
      <c r="W35" s="65">
        <f>SUMIFS(CAPEX!$AA$4:$AA$1281,CAPEX!$C$4:$C$1281,Data!$A35,CAPEX!$V$4:$V$1281,Data!V$7)</f>
        <v>0</v>
      </c>
      <c r="X35" s="65">
        <f>SUMIFS(CAPEX!$Y$4:$Y$1281,CAPEX!$C$4:$C$1281,Data!$A35,CAPEX!$V$4:$V$1281,Data!X$7)</f>
        <v>0</v>
      </c>
      <c r="Y35" s="65">
        <f>SUMIFS(CAPEX!$AA$4:$AA$1281,CAPEX!$C$4:$C$1281,Data!$A35,CAPEX!$V$4:$V$1281,Data!X$7)</f>
        <v>0</v>
      </c>
      <c r="Z35" s="65">
        <f>SUMIFS(CAPEX!$Y$4:$Y$1281,CAPEX!$C$4:$C$1281,Data!$A35,CAPEX!$V$4:$V$1281,Data!Z$7)</f>
        <v>0</v>
      </c>
      <c r="AA35" s="65">
        <f>SUMIFS(CAPEX!$AA$4:$AA$1281,CAPEX!$C$4:$C$1281,Data!$A35,CAPEX!$V$4:$V$1281,Data!Z$7)</f>
        <v>0</v>
      </c>
      <c r="AB35" s="65">
        <f>SUMIFS(CAPEX!$Y$4:$Y$1281,CAPEX!$C$4:$C$1281,Data!$A35,CAPEX!$V$4:$V$1281,Data!AB$7)</f>
        <v>0</v>
      </c>
      <c r="AC35" s="65">
        <f>SUMIFS(CAPEX!$AA$4:$AA$1281,CAPEX!$C$4:$C$1281,Data!$A35,CAPEX!$V$4:$V$1281,Data!AB$7)</f>
        <v>0</v>
      </c>
      <c r="AD35" s="65">
        <f>SUMIFS(CAPEX!$Y$4:$Y$1281,CAPEX!$C$4:$C$1281,Data!$A35,CAPEX!$V$4:$V$1281,Data!AD$7)</f>
        <v>0</v>
      </c>
      <c r="AE35" s="65">
        <f>SUMIFS(CAPEX!$AA$4:$AA$1281,CAPEX!$C$4:$C$1281,Data!$A35,CAPEX!$V$4:$V$1281,Data!AD$7)</f>
        <v>0</v>
      </c>
      <c r="AF35" s="65">
        <f>SUMIFS(CAPEX!$Y$4:$Y$1281,CAPEX!$C$4:$C$1281,Data!$A35,CAPEX!$V$4:$V$1281,Data!AF$7)</f>
        <v>0</v>
      </c>
      <c r="AG35" s="65">
        <f>SUMIFS(CAPEX!$AA$4:$AA$1281,CAPEX!$C$4:$C$1281,Data!$A35,CAPEX!$V$4:$V$1281,Data!AF$7)</f>
        <v>0</v>
      </c>
      <c r="AH35" s="65">
        <f>SUMIFS(CAPEX!$Y$4:$Y$1281,CAPEX!$C$4:$C$1281,Data!$A35,CAPEX!$V$4:$V$1281,Data!AH$7)</f>
        <v>0</v>
      </c>
      <c r="AI35" s="65">
        <f>SUMIFS(CAPEX!$AA$4:$AA$1281,CAPEX!$C$4:$C$1281,Data!$A35,CAPEX!$V$4:$V$1281,Data!AH$7)</f>
        <v>0</v>
      </c>
      <c r="AJ35" s="65">
        <f>SUMIFS(CAPEX!$Y$4:$Y$1281,CAPEX!$C$4:$C$1281,Data!$A35,CAPEX!$V$4:$V$1281,Data!AJ$7)</f>
        <v>0</v>
      </c>
      <c r="AK35" s="65">
        <f>SUMIFS(CAPEX!$AA$4:$AA$1281,CAPEX!$C$4:$C$1281,Data!$A35,CAPEX!$V$4:$V$1281,Data!AJ$7)</f>
        <v>0</v>
      </c>
      <c r="AL35" s="65">
        <f>SUMIFS(CAPEX!$Y$4:$Y$1281,CAPEX!$C$4:$C$1281,Data!$A35,CAPEX!$V$4:$V$1281,Data!AL$7)</f>
        <v>0</v>
      </c>
      <c r="AM35" s="65">
        <f>SUMIFS(CAPEX!$AA$4:$AA$1281,CAPEX!$C$4:$C$1281,Data!$A35,CAPEX!$V$4:$V$1281,Data!AL$7)</f>
        <v>0</v>
      </c>
      <c r="AN35" s="65">
        <f>SUMIFS(CAPEX!$Y$4:$Y$1281,CAPEX!$C$4:$C$1281,Data!$A35,CAPEX!$V$4:$V$1281,Data!AN$7)</f>
        <v>0</v>
      </c>
      <c r="AO35" s="65">
        <f>SUMIFS(CAPEX!$AA$4:$AA$1281,CAPEX!$C$4:$C$1281,Data!$A35,CAPEX!$V$4:$V$1281,Data!AN$7)</f>
        <v>0</v>
      </c>
      <c r="AP35" s="65">
        <f>SUMIFS(CAPEX!$Y$4:$Y$1281,CAPEX!$C$4:$C$1281,Data!$A35,CAPEX!$V$4:$V$1281,Data!AP$7)</f>
        <v>0</v>
      </c>
      <c r="AQ35" s="65">
        <f>SUMIFS(CAPEX!$AA$4:$AA$1281,CAPEX!$C$4:$C$1281,Data!$A35,CAPEX!$V$4:$V$1281,Data!AP$7)</f>
        <v>0</v>
      </c>
      <c r="AR35" s="65">
        <f>SUMIFS(CAPEX!$Y$4:$Y$1281,CAPEX!$C$4:$C$1281,Data!$A35,CAPEX!$V$4:$V$1281,Data!AR$7)</f>
        <v>0</v>
      </c>
      <c r="AS35" s="65">
        <f>SUMIFS(CAPEX!$AA$4:$AA$1281,CAPEX!$C$4:$C$1281,Data!$A35,CAPEX!$V$4:$V$1281,Data!AR$7)</f>
        <v>0</v>
      </c>
      <c r="AT35" s="65">
        <f>SUMIFS(CAPEX!$Y$4:$Y$1281,CAPEX!$C$4:$C$1281,Data!$A35,CAPEX!$V$4:$V$1281,Data!AT$7)</f>
        <v>0</v>
      </c>
      <c r="AU35" s="65">
        <f>SUMIFS(CAPEX!$AA$4:$AA$1281,CAPEX!$C$4:$C$1281,Data!$A35,CAPEX!$V$4:$V$1281,Data!AT$7)</f>
        <v>0</v>
      </c>
      <c r="AV35" s="65">
        <f>SUMIFS(CAPEX!$Y$4:$Y$1281,CAPEX!$C$4:$C$1281,Data!$A35,CAPEX!$V$4:$V$1281,Data!AV$7)</f>
        <v>0</v>
      </c>
      <c r="AW35" s="65">
        <f>SUMIFS(CAPEX!$AA$4:$AA$1281,CAPEX!$C$4:$C$1281,Data!$A35,CAPEX!$V$4:$V$1281,Data!AV$7)</f>
        <v>0</v>
      </c>
      <c r="AX35" s="65">
        <f>SUMIFS(CAPEX!$Y$4:$Y$1281,CAPEX!$C$4:$C$1281,Data!$A35,CAPEX!$V$4:$V$1281,Data!AX$7)</f>
        <v>0</v>
      </c>
      <c r="AY35" s="65">
        <f>SUMIFS(CAPEX!$AA$4:$AA$1281,CAPEX!$C$4:$C$1281,Data!$A35,CAPEX!$V$4:$V$1281,Data!AX$7)</f>
        <v>0</v>
      </c>
      <c r="AZ35" s="65">
        <f>SUMIFS(CAPEX!$Y$4:$Y$1281,CAPEX!$C$4:$C$1281,Data!$A35,CAPEX!$V$4:$V$1281,Data!AZ$7)</f>
        <v>0</v>
      </c>
      <c r="BA35" s="65">
        <f>SUMIFS(CAPEX!$AA$4:$AA$1281,CAPEX!$C$4:$C$1281,Data!$A35,CAPEX!$V$4:$V$1281,Data!AZ$7)</f>
        <v>0</v>
      </c>
      <c r="BB35" s="65">
        <f>SUMIFS(CAPEX!$Y$4:$Y$1281,CAPEX!$C$4:$C$1281,Data!$A35,CAPEX!$V$4:$V$1281,Data!BB$7)</f>
        <v>0</v>
      </c>
      <c r="BC35" s="65">
        <f>SUMIFS(CAPEX!$AA$4:$AA$1281,CAPEX!$C$4:$C$1281,Data!$A35,CAPEX!$V$4:$V$1281,Data!BB$7)</f>
        <v>0</v>
      </c>
    </row>
    <row r="36" spans="1:55" hidden="1" x14ac:dyDescent="0.25">
      <c r="A36" s="85" t="s">
        <v>37</v>
      </c>
      <c r="B36" s="62" t="str">
        <f>VLOOKUP(A36,CAPEX!$C$4:$I$1281,7,FALSE)</f>
        <v>Navy</v>
      </c>
      <c r="C36" s="61">
        <v>6186</v>
      </c>
      <c r="D36" s="65">
        <f>SUMIFS(CAPEX!$Y$4:$Y$1281,CAPEX!$C$4:$C$1281,Data!$A36,CAPEX!$V$4:$V$1281,Data!D$7)</f>
        <v>249500</v>
      </c>
      <c r="E36" s="65">
        <f>SUMIFS(CAPEX!$AA$4:$AA$1281,CAPEX!$C$4:$C$1281,Data!$A36,CAPEX!$V$4:$V$1281,Data!D$7)</f>
        <v>420740</v>
      </c>
      <c r="F36" s="65">
        <f>SUMIFS(CAPEX!$Y$4:$Y$1281,CAPEX!$C$4:$C$1281,Data!$A36,CAPEX!$V$4:$V$1281,Data!F$7)</f>
        <v>74900</v>
      </c>
      <c r="G36" s="65">
        <f>SUMIFS(CAPEX!$AA$4:$AA$1281,CAPEX!$C$4:$C$1281,Data!$A36,CAPEX!$V$4:$V$1281,Data!F$7)</f>
        <v>89500</v>
      </c>
      <c r="H36" s="65">
        <f>SUMIFS(CAPEX!$Y$4:$Y$1281,CAPEX!$C$4:$C$1281,Data!$A36,CAPEX!$V$4:$V$1281,Data!H$7)</f>
        <v>0</v>
      </c>
      <c r="I36" s="65">
        <f>SUMIFS(CAPEX!$AA$4:$AA$1281,CAPEX!$C$4:$C$1281,Data!$A36,CAPEX!$V$4:$V$1281,Data!H$7)</f>
        <v>156870</v>
      </c>
      <c r="J36" s="65">
        <f>SUMIFS(CAPEX!$Y$4:$Y$1281,CAPEX!$C$4:$C$1281,Data!$A36,CAPEX!$V$4:$V$1281,Data!J$7)</f>
        <v>83800</v>
      </c>
      <c r="K36" s="65">
        <f>SUMIFS(CAPEX!$AA$4:$AA$1281,CAPEX!$C$4:$C$1281,Data!$A36,CAPEX!$V$4:$V$1281,Data!J$7)</f>
        <v>30330</v>
      </c>
      <c r="L36" s="65">
        <f>SUMIFS(CAPEX!$Y$4:$Y$1281,CAPEX!$C$4:$C$1281,Data!$A36,CAPEX!$V$4:$V$1281,Data!L$7)</f>
        <v>0</v>
      </c>
      <c r="M36" s="65">
        <f>SUMIFS(CAPEX!$AA$4:$AA$1281,CAPEX!$C$4:$C$1281,Data!$A36,CAPEX!$V$4:$V$1281,Data!L$7)</f>
        <v>156870</v>
      </c>
      <c r="N36" s="65">
        <f>SUMIFS(CAPEX!$Y$4:$Y$1281,CAPEX!$C$4:$C$1281,Data!$A36,CAPEX!$V$4:$V$1281,Data!N$7)</f>
        <v>993200</v>
      </c>
      <c r="O36" s="65">
        <f>SUMIFS(CAPEX!$AA$4:$AA$1281,CAPEX!$C$4:$C$1281,Data!$A36,CAPEX!$V$4:$V$1281,Data!N$7)</f>
        <v>156870</v>
      </c>
      <c r="P36" s="65">
        <f>SUMIFS(CAPEX!$Y$4:$Y$1281,CAPEX!$C$4:$C$1281,Data!$A36,CAPEX!$V$4:$V$1281,Data!P$7)</f>
        <v>0</v>
      </c>
      <c r="Q36" s="65">
        <f>SUMIFS(CAPEX!$AA$4:$AA$1281,CAPEX!$C$4:$C$1281,Data!$A36,CAPEX!$V$4:$V$1281,Data!P$7)</f>
        <v>0</v>
      </c>
      <c r="R36" s="65">
        <f>SUMIFS(CAPEX!$Y$4:$Y$1281,CAPEX!$C$4:$C$1281,Data!$A36,CAPEX!$V$4:$V$1281,Data!R$7)</f>
        <v>0</v>
      </c>
      <c r="S36" s="65">
        <f>SUMIFS(CAPEX!$AA$4:$AA$1281,CAPEX!$C$4:$C$1281,Data!$A36,CAPEX!$V$4:$V$1281,Data!R$7)</f>
        <v>0</v>
      </c>
      <c r="T36" s="65">
        <f>SUMIFS(CAPEX!$Y$4:$Y$1281,CAPEX!$C$4:$C$1281,Data!$A36,CAPEX!$V$4:$V$1281,Data!T$7)</f>
        <v>0</v>
      </c>
      <c r="U36" s="65">
        <f>SUMIFS(CAPEX!$AA$4:$AA$1281,CAPEX!$C$4:$C$1281,Data!$A36,CAPEX!$V$4:$V$1281,Data!T$7)</f>
        <v>0</v>
      </c>
      <c r="V36" s="65">
        <f>SUMIFS(CAPEX!$Y$4:$Y$1281,CAPEX!$C$4:$C$1281,Data!$A36,CAPEX!$V$4:$V$1281,Data!V$7)</f>
        <v>0</v>
      </c>
      <c r="W36" s="65">
        <f>SUMIFS(CAPEX!$AA$4:$AA$1281,CAPEX!$C$4:$C$1281,Data!$A36,CAPEX!$V$4:$V$1281,Data!V$7)</f>
        <v>0</v>
      </c>
      <c r="X36" s="65">
        <f>SUMIFS(CAPEX!$Y$4:$Y$1281,CAPEX!$C$4:$C$1281,Data!$A36,CAPEX!$V$4:$V$1281,Data!X$7)</f>
        <v>130390</v>
      </c>
      <c r="Y36" s="65">
        <f>SUMIFS(CAPEX!$AA$4:$AA$1281,CAPEX!$C$4:$C$1281,Data!$A36,CAPEX!$V$4:$V$1281,Data!X$7)</f>
        <v>0</v>
      </c>
      <c r="Z36" s="65">
        <f>SUMIFS(CAPEX!$Y$4:$Y$1281,CAPEX!$C$4:$C$1281,Data!$A36,CAPEX!$V$4:$V$1281,Data!Z$7)</f>
        <v>16450</v>
      </c>
      <c r="AA36" s="65">
        <f>SUMIFS(CAPEX!$AA$4:$AA$1281,CAPEX!$C$4:$C$1281,Data!$A36,CAPEX!$V$4:$V$1281,Data!Z$7)</f>
        <v>33170</v>
      </c>
      <c r="AB36" s="65">
        <f>SUMIFS(CAPEX!$Y$4:$Y$1281,CAPEX!$C$4:$C$1281,Data!$A36,CAPEX!$V$4:$V$1281,Data!AB$7)</f>
        <v>0</v>
      </c>
      <c r="AC36" s="65">
        <f>SUMIFS(CAPEX!$AA$4:$AA$1281,CAPEX!$C$4:$C$1281,Data!$A36,CAPEX!$V$4:$V$1281,Data!AB$7)</f>
        <v>0</v>
      </c>
      <c r="AD36" s="65">
        <f>SUMIFS(CAPEX!$Y$4:$Y$1281,CAPEX!$C$4:$C$1281,Data!$A36,CAPEX!$V$4:$V$1281,Data!AD$7)</f>
        <v>0</v>
      </c>
      <c r="AE36" s="65">
        <f>SUMIFS(CAPEX!$AA$4:$AA$1281,CAPEX!$C$4:$C$1281,Data!$A36,CAPEX!$V$4:$V$1281,Data!AD$7)</f>
        <v>0</v>
      </c>
      <c r="AF36" s="65">
        <f>SUMIFS(CAPEX!$Y$4:$Y$1281,CAPEX!$C$4:$C$1281,Data!$A36,CAPEX!$V$4:$V$1281,Data!AF$7)</f>
        <v>0</v>
      </c>
      <c r="AG36" s="65">
        <f>SUMIFS(CAPEX!$AA$4:$AA$1281,CAPEX!$C$4:$C$1281,Data!$A36,CAPEX!$V$4:$V$1281,Data!AF$7)</f>
        <v>0</v>
      </c>
      <c r="AH36" s="65">
        <f>SUMIFS(CAPEX!$Y$4:$Y$1281,CAPEX!$C$4:$C$1281,Data!$A36,CAPEX!$V$4:$V$1281,Data!AH$7)</f>
        <v>0</v>
      </c>
      <c r="AI36" s="65">
        <f>SUMIFS(CAPEX!$AA$4:$AA$1281,CAPEX!$C$4:$C$1281,Data!$A36,CAPEX!$V$4:$V$1281,Data!AH$7)</f>
        <v>0</v>
      </c>
      <c r="AJ36" s="65">
        <f>SUMIFS(CAPEX!$Y$4:$Y$1281,CAPEX!$C$4:$C$1281,Data!$A36,CAPEX!$V$4:$V$1281,Data!AJ$7)</f>
        <v>0</v>
      </c>
      <c r="AK36" s="65">
        <f>SUMIFS(CAPEX!$AA$4:$AA$1281,CAPEX!$C$4:$C$1281,Data!$A36,CAPEX!$V$4:$V$1281,Data!AJ$7)</f>
        <v>72780</v>
      </c>
      <c r="AL36" s="65">
        <f>SUMIFS(CAPEX!$Y$4:$Y$1281,CAPEX!$C$4:$C$1281,Data!$A36,CAPEX!$V$4:$V$1281,Data!AL$7)</f>
        <v>0</v>
      </c>
      <c r="AM36" s="65">
        <f>SUMIFS(CAPEX!$AA$4:$AA$1281,CAPEX!$C$4:$C$1281,Data!$A36,CAPEX!$V$4:$V$1281,Data!AL$7)</f>
        <v>156870</v>
      </c>
      <c r="AN36" s="65">
        <f>SUMIFS(CAPEX!$Y$4:$Y$1281,CAPEX!$C$4:$C$1281,Data!$A36,CAPEX!$V$4:$V$1281,Data!AN$7)</f>
        <v>0</v>
      </c>
      <c r="AO36" s="65">
        <f>SUMIFS(CAPEX!$AA$4:$AA$1281,CAPEX!$C$4:$C$1281,Data!$A36,CAPEX!$V$4:$V$1281,Data!AN$7)</f>
        <v>0</v>
      </c>
      <c r="AP36" s="65">
        <f>SUMIFS(CAPEX!$Y$4:$Y$1281,CAPEX!$C$4:$C$1281,Data!$A36,CAPEX!$V$4:$V$1281,Data!AP$7)</f>
        <v>0</v>
      </c>
      <c r="AQ36" s="65">
        <f>SUMIFS(CAPEX!$AA$4:$AA$1281,CAPEX!$C$4:$C$1281,Data!$A36,CAPEX!$V$4:$V$1281,Data!AP$7)</f>
        <v>156870</v>
      </c>
      <c r="AR36" s="65">
        <f>SUMIFS(CAPEX!$Y$4:$Y$1281,CAPEX!$C$4:$C$1281,Data!$A36,CAPEX!$V$4:$V$1281,Data!AR$7)</f>
        <v>0</v>
      </c>
      <c r="AS36" s="65">
        <f>SUMIFS(CAPEX!$AA$4:$AA$1281,CAPEX!$C$4:$C$1281,Data!$A36,CAPEX!$V$4:$V$1281,Data!AR$7)</f>
        <v>156870</v>
      </c>
      <c r="AT36" s="65">
        <f>SUMIFS(CAPEX!$Y$4:$Y$1281,CAPEX!$C$4:$C$1281,Data!$A36,CAPEX!$V$4:$V$1281,Data!AT$7)</f>
        <v>0</v>
      </c>
      <c r="AU36" s="65">
        <f>SUMIFS(CAPEX!$AA$4:$AA$1281,CAPEX!$C$4:$C$1281,Data!$A36,CAPEX!$V$4:$V$1281,Data!AT$7)</f>
        <v>16720</v>
      </c>
      <c r="AV36" s="65">
        <f>SUMIFS(CAPEX!$Y$4:$Y$1281,CAPEX!$C$4:$C$1281,Data!$A36,CAPEX!$V$4:$V$1281,Data!AV$7)</f>
        <v>0</v>
      </c>
      <c r="AW36" s="65">
        <f>SUMIFS(CAPEX!$AA$4:$AA$1281,CAPEX!$C$4:$C$1281,Data!$A36,CAPEX!$V$4:$V$1281,Data!AV$7)</f>
        <v>0</v>
      </c>
      <c r="AX36" s="65">
        <f>SUMIFS(CAPEX!$Y$4:$Y$1281,CAPEX!$C$4:$C$1281,Data!$A36,CAPEX!$V$4:$V$1281,Data!AX$7)</f>
        <v>0</v>
      </c>
      <c r="AY36" s="65">
        <f>SUMIFS(CAPEX!$AA$4:$AA$1281,CAPEX!$C$4:$C$1281,Data!$A36,CAPEX!$V$4:$V$1281,Data!AX$7)</f>
        <v>0</v>
      </c>
      <c r="AZ36" s="65">
        <f>SUMIFS(CAPEX!$Y$4:$Y$1281,CAPEX!$C$4:$C$1281,Data!$A36,CAPEX!$V$4:$V$1281,Data!AZ$7)</f>
        <v>0</v>
      </c>
      <c r="BA36" s="65">
        <f>SUMIFS(CAPEX!$AA$4:$AA$1281,CAPEX!$C$4:$C$1281,Data!$A36,CAPEX!$V$4:$V$1281,Data!AZ$7)</f>
        <v>0</v>
      </c>
      <c r="BB36" s="65">
        <f>SUMIFS(CAPEX!$Y$4:$Y$1281,CAPEX!$C$4:$C$1281,Data!$A36,CAPEX!$V$4:$V$1281,Data!BB$7)</f>
        <v>0</v>
      </c>
      <c r="BC36" s="65">
        <f>SUMIFS(CAPEX!$AA$4:$AA$1281,CAPEX!$C$4:$C$1281,Data!$A36,CAPEX!$V$4:$V$1281,Data!BB$7)</f>
        <v>0</v>
      </c>
    </row>
    <row r="37" spans="1:55" hidden="1" x14ac:dyDescent="0.25">
      <c r="A37" s="85" t="s">
        <v>39</v>
      </c>
      <c r="B37" s="62" t="str">
        <f>VLOOKUP(A37,CAPEX!$C$4:$I$1281,7,FALSE)</f>
        <v>Navy</v>
      </c>
      <c r="C37" s="61">
        <v>502</v>
      </c>
      <c r="D37" s="65">
        <f>SUMIFS(CAPEX!$Y$4:$Y$1281,CAPEX!$C$4:$C$1281,Data!$A37,CAPEX!$V$4:$V$1281,Data!D$7)</f>
        <v>0</v>
      </c>
      <c r="E37" s="65">
        <f>SUMIFS(CAPEX!$AA$4:$AA$1281,CAPEX!$C$4:$C$1281,Data!$A37,CAPEX!$V$4:$V$1281,Data!D$7)</f>
        <v>0</v>
      </c>
      <c r="F37" s="65">
        <f>SUMIFS(CAPEX!$Y$4:$Y$1281,CAPEX!$C$4:$C$1281,Data!$A37,CAPEX!$V$4:$V$1281,Data!F$7)</f>
        <v>0</v>
      </c>
      <c r="G37" s="65">
        <f>SUMIFS(CAPEX!$AA$4:$AA$1281,CAPEX!$C$4:$C$1281,Data!$A37,CAPEX!$V$4:$V$1281,Data!F$7)</f>
        <v>0</v>
      </c>
      <c r="H37" s="65">
        <f>SUMIFS(CAPEX!$Y$4:$Y$1281,CAPEX!$C$4:$C$1281,Data!$A37,CAPEX!$V$4:$V$1281,Data!H$7)</f>
        <v>63100</v>
      </c>
      <c r="I37" s="65">
        <f>SUMIFS(CAPEX!$AA$4:$AA$1281,CAPEX!$C$4:$C$1281,Data!$A37,CAPEX!$V$4:$V$1281,Data!H$7)</f>
        <v>62550</v>
      </c>
      <c r="J37" s="65">
        <f>SUMIFS(CAPEX!$Y$4:$Y$1281,CAPEX!$C$4:$C$1281,Data!$A37,CAPEX!$V$4:$V$1281,Data!J$7)</f>
        <v>0</v>
      </c>
      <c r="K37" s="65">
        <f>SUMIFS(CAPEX!$AA$4:$AA$1281,CAPEX!$C$4:$C$1281,Data!$A37,CAPEX!$V$4:$V$1281,Data!J$7)</f>
        <v>0</v>
      </c>
      <c r="L37" s="65">
        <f>SUMIFS(CAPEX!$Y$4:$Y$1281,CAPEX!$C$4:$C$1281,Data!$A37,CAPEX!$V$4:$V$1281,Data!L$7)</f>
        <v>0</v>
      </c>
      <c r="M37" s="65">
        <f>SUMIFS(CAPEX!$AA$4:$AA$1281,CAPEX!$C$4:$C$1281,Data!$A37,CAPEX!$V$4:$V$1281,Data!L$7)</f>
        <v>0</v>
      </c>
      <c r="N37" s="65">
        <f>SUMIFS(CAPEX!$Y$4:$Y$1281,CAPEX!$C$4:$C$1281,Data!$A37,CAPEX!$V$4:$V$1281,Data!N$7)</f>
        <v>0</v>
      </c>
      <c r="O37" s="65">
        <f>SUMIFS(CAPEX!$AA$4:$AA$1281,CAPEX!$C$4:$C$1281,Data!$A37,CAPEX!$V$4:$V$1281,Data!N$7)</f>
        <v>0</v>
      </c>
      <c r="P37" s="65">
        <f>SUMIFS(CAPEX!$Y$4:$Y$1281,CAPEX!$C$4:$C$1281,Data!$A37,CAPEX!$V$4:$V$1281,Data!P$7)</f>
        <v>0</v>
      </c>
      <c r="Q37" s="65">
        <f>SUMIFS(CAPEX!$AA$4:$AA$1281,CAPEX!$C$4:$C$1281,Data!$A37,CAPEX!$V$4:$V$1281,Data!P$7)</f>
        <v>0</v>
      </c>
      <c r="R37" s="65">
        <f>SUMIFS(CAPEX!$Y$4:$Y$1281,CAPEX!$C$4:$C$1281,Data!$A37,CAPEX!$V$4:$V$1281,Data!R$7)</f>
        <v>0</v>
      </c>
      <c r="S37" s="65">
        <f>SUMIFS(CAPEX!$AA$4:$AA$1281,CAPEX!$C$4:$C$1281,Data!$A37,CAPEX!$V$4:$V$1281,Data!R$7)</f>
        <v>0</v>
      </c>
      <c r="T37" s="65">
        <f>SUMIFS(CAPEX!$Y$4:$Y$1281,CAPEX!$C$4:$C$1281,Data!$A37,CAPEX!$V$4:$V$1281,Data!T$7)</f>
        <v>0</v>
      </c>
      <c r="U37" s="65">
        <f>SUMIFS(CAPEX!$AA$4:$AA$1281,CAPEX!$C$4:$C$1281,Data!$A37,CAPEX!$V$4:$V$1281,Data!T$7)</f>
        <v>0</v>
      </c>
      <c r="V37" s="65">
        <f>SUMIFS(CAPEX!$Y$4:$Y$1281,CAPEX!$C$4:$C$1281,Data!$A37,CAPEX!$V$4:$V$1281,Data!V$7)</f>
        <v>0</v>
      </c>
      <c r="W37" s="65">
        <f>SUMIFS(CAPEX!$AA$4:$AA$1281,CAPEX!$C$4:$C$1281,Data!$A37,CAPEX!$V$4:$V$1281,Data!V$7)</f>
        <v>0</v>
      </c>
      <c r="X37" s="65">
        <f>SUMIFS(CAPEX!$Y$4:$Y$1281,CAPEX!$C$4:$C$1281,Data!$A37,CAPEX!$V$4:$V$1281,Data!X$7)</f>
        <v>0</v>
      </c>
      <c r="Y37" s="65">
        <f>SUMIFS(CAPEX!$AA$4:$AA$1281,CAPEX!$C$4:$C$1281,Data!$A37,CAPEX!$V$4:$V$1281,Data!X$7)</f>
        <v>0</v>
      </c>
      <c r="Z37" s="65">
        <f>SUMIFS(CAPEX!$Y$4:$Y$1281,CAPEX!$C$4:$C$1281,Data!$A37,CAPEX!$V$4:$V$1281,Data!Z$7)</f>
        <v>0</v>
      </c>
      <c r="AA37" s="65">
        <f>SUMIFS(CAPEX!$AA$4:$AA$1281,CAPEX!$C$4:$C$1281,Data!$A37,CAPEX!$V$4:$V$1281,Data!Z$7)</f>
        <v>0</v>
      </c>
      <c r="AB37" s="65">
        <f>SUMIFS(CAPEX!$Y$4:$Y$1281,CAPEX!$C$4:$C$1281,Data!$A37,CAPEX!$V$4:$V$1281,Data!AB$7)</f>
        <v>0</v>
      </c>
      <c r="AC37" s="65">
        <f>SUMIFS(CAPEX!$AA$4:$AA$1281,CAPEX!$C$4:$C$1281,Data!$A37,CAPEX!$V$4:$V$1281,Data!AB$7)</f>
        <v>0</v>
      </c>
      <c r="AD37" s="65">
        <f>SUMIFS(CAPEX!$Y$4:$Y$1281,CAPEX!$C$4:$C$1281,Data!$A37,CAPEX!$V$4:$V$1281,Data!AD$7)</f>
        <v>0</v>
      </c>
      <c r="AE37" s="65">
        <f>SUMIFS(CAPEX!$AA$4:$AA$1281,CAPEX!$C$4:$C$1281,Data!$A37,CAPEX!$V$4:$V$1281,Data!AD$7)</f>
        <v>0</v>
      </c>
      <c r="AF37" s="65">
        <f>SUMIFS(CAPEX!$Y$4:$Y$1281,CAPEX!$C$4:$C$1281,Data!$A37,CAPEX!$V$4:$V$1281,Data!AF$7)</f>
        <v>0</v>
      </c>
      <c r="AG37" s="65">
        <f>SUMIFS(CAPEX!$AA$4:$AA$1281,CAPEX!$C$4:$C$1281,Data!$A37,CAPEX!$V$4:$V$1281,Data!AF$7)</f>
        <v>0</v>
      </c>
      <c r="AH37" s="65">
        <f>SUMIFS(CAPEX!$Y$4:$Y$1281,CAPEX!$C$4:$C$1281,Data!$A37,CAPEX!$V$4:$V$1281,Data!AH$7)</f>
        <v>0</v>
      </c>
      <c r="AI37" s="65">
        <f>SUMIFS(CAPEX!$AA$4:$AA$1281,CAPEX!$C$4:$C$1281,Data!$A37,CAPEX!$V$4:$V$1281,Data!AH$7)</f>
        <v>0</v>
      </c>
      <c r="AJ37" s="65">
        <f>SUMIFS(CAPEX!$Y$4:$Y$1281,CAPEX!$C$4:$C$1281,Data!$A37,CAPEX!$V$4:$V$1281,Data!AJ$7)</f>
        <v>0</v>
      </c>
      <c r="AK37" s="65">
        <f>SUMIFS(CAPEX!$AA$4:$AA$1281,CAPEX!$C$4:$C$1281,Data!$A37,CAPEX!$V$4:$V$1281,Data!AJ$7)</f>
        <v>0</v>
      </c>
      <c r="AL37" s="65">
        <f>SUMIFS(CAPEX!$Y$4:$Y$1281,CAPEX!$C$4:$C$1281,Data!$A37,CAPEX!$V$4:$V$1281,Data!AL$7)</f>
        <v>0</v>
      </c>
      <c r="AM37" s="65">
        <f>SUMIFS(CAPEX!$AA$4:$AA$1281,CAPEX!$C$4:$C$1281,Data!$A37,CAPEX!$V$4:$V$1281,Data!AL$7)</f>
        <v>0</v>
      </c>
      <c r="AN37" s="65">
        <f>SUMIFS(CAPEX!$Y$4:$Y$1281,CAPEX!$C$4:$C$1281,Data!$A37,CAPEX!$V$4:$V$1281,Data!AN$7)</f>
        <v>0</v>
      </c>
      <c r="AO37" s="65">
        <f>SUMIFS(CAPEX!$AA$4:$AA$1281,CAPEX!$C$4:$C$1281,Data!$A37,CAPEX!$V$4:$V$1281,Data!AN$7)</f>
        <v>0</v>
      </c>
      <c r="AP37" s="65">
        <f>SUMIFS(CAPEX!$Y$4:$Y$1281,CAPEX!$C$4:$C$1281,Data!$A37,CAPEX!$V$4:$V$1281,Data!AP$7)</f>
        <v>0</v>
      </c>
      <c r="AQ37" s="65">
        <f>SUMIFS(CAPEX!$AA$4:$AA$1281,CAPEX!$C$4:$C$1281,Data!$A37,CAPEX!$V$4:$V$1281,Data!AP$7)</f>
        <v>0</v>
      </c>
      <c r="AR37" s="65">
        <f>SUMIFS(CAPEX!$Y$4:$Y$1281,CAPEX!$C$4:$C$1281,Data!$A37,CAPEX!$V$4:$V$1281,Data!AR$7)</f>
        <v>0</v>
      </c>
      <c r="AS37" s="65">
        <f>SUMIFS(CAPEX!$AA$4:$AA$1281,CAPEX!$C$4:$C$1281,Data!$A37,CAPEX!$V$4:$V$1281,Data!AR$7)</f>
        <v>0</v>
      </c>
      <c r="AT37" s="65">
        <f>SUMIFS(CAPEX!$Y$4:$Y$1281,CAPEX!$C$4:$C$1281,Data!$A37,CAPEX!$V$4:$V$1281,Data!AT$7)</f>
        <v>0</v>
      </c>
      <c r="AU37" s="65">
        <f>SUMIFS(CAPEX!$AA$4:$AA$1281,CAPEX!$C$4:$C$1281,Data!$A37,CAPEX!$V$4:$V$1281,Data!AT$7)</f>
        <v>0</v>
      </c>
      <c r="AV37" s="65">
        <f>SUMIFS(CAPEX!$Y$4:$Y$1281,CAPEX!$C$4:$C$1281,Data!$A37,CAPEX!$V$4:$V$1281,Data!AV$7)</f>
        <v>0</v>
      </c>
      <c r="AW37" s="65">
        <f>SUMIFS(CAPEX!$AA$4:$AA$1281,CAPEX!$C$4:$C$1281,Data!$A37,CAPEX!$V$4:$V$1281,Data!AV$7)</f>
        <v>0</v>
      </c>
      <c r="AX37" s="65">
        <f>SUMIFS(CAPEX!$Y$4:$Y$1281,CAPEX!$C$4:$C$1281,Data!$A37,CAPEX!$V$4:$V$1281,Data!AX$7)</f>
        <v>0</v>
      </c>
      <c r="AY37" s="65">
        <f>SUMIFS(CAPEX!$AA$4:$AA$1281,CAPEX!$C$4:$C$1281,Data!$A37,CAPEX!$V$4:$V$1281,Data!AX$7)</f>
        <v>0</v>
      </c>
      <c r="AZ37" s="65">
        <f>SUMIFS(CAPEX!$Y$4:$Y$1281,CAPEX!$C$4:$C$1281,Data!$A37,CAPEX!$V$4:$V$1281,Data!AZ$7)</f>
        <v>0</v>
      </c>
      <c r="BA37" s="65">
        <f>SUMIFS(CAPEX!$AA$4:$AA$1281,CAPEX!$C$4:$C$1281,Data!$A37,CAPEX!$V$4:$V$1281,Data!AZ$7)</f>
        <v>0</v>
      </c>
      <c r="BB37" s="65">
        <f>SUMIFS(CAPEX!$Y$4:$Y$1281,CAPEX!$C$4:$C$1281,Data!$A37,CAPEX!$V$4:$V$1281,Data!BB$7)</f>
        <v>0</v>
      </c>
      <c r="BC37" s="65">
        <f>SUMIFS(CAPEX!$AA$4:$AA$1281,CAPEX!$C$4:$C$1281,Data!$A37,CAPEX!$V$4:$V$1281,Data!BB$7)</f>
        <v>0</v>
      </c>
    </row>
    <row r="38" spans="1:55" hidden="1" x14ac:dyDescent="0.25">
      <c r="A38" s="85" t="s">
        <v>40</v>
      </c>
      <c r="B38" s="62" t="str">
        <f>VLOOKUP(A38,CAPEX!$C$4:$I$1281,7,FALSE)</f>
        <v>Tenant 3</v>
      </c>
      <c r="C38" s="61">
        <v>15180</v>
      </c>
      <c r="D38" s="65">
        <f>SUMIFS(CAPEX!$Y$4:$Y$1281,CAPEX!$C$4:$C$1281,Data!$A38,CAPEX!$V$4:$V$1281,Data!D$7)</f>
        <v>472190</v>
      </c>
      <c r="E38" s="65">
        <f>SUMIFS(CAPEX!$AA$4:$AA$1281,CAPEX!$C$4:$C$1281,Data!$A38,CAPEX!$V$4:$V$1281,Data!D$7)</f>
        <v>613050</v>
      </c>
      <c r="F38" s="65">
        <f>SUMIFS(CAPEX!$Y$4:$Y$1281,CAPEX!$C$4:$C$1281,Data!$A38,CAPEX!$V$4:$V$1281,Data!F$7)</f>
        <v>0</v>
      </c>
      <c r="G38" s="65">
        <f>SUMIFS(CAPEX!$AA$4:$AA$1281,CAPEX!$C$4:$C$1281,Data!$A38,CAPEX!$V$4:$V$1281,Data!F$7)</f>
        <v>0</v>
      </c>
      <c r="H38" s="65">
        <f>SUMIFS(CAPEX!$Y$4:$Y$1281,CAPEX!$C$4:$C$1281,Data!$A38,CAPEX!$V$4:$V$1281,Data!H$7)</f>
        <v>638200</v>
      </c>
      <c r="I38" s="65">
        <f>SUMIFS(CAPEX!$AA$4:$AA$1281,CAPEX!$C$4:$C$1281,Data!$A38,CAPEX!$V$4:$V$1281,Data!H$7)</f>
        <v>0</v>
      </c>
      <c r="J38" s="65">
        <f>SUMIFS(CAPEX!$Y$4:$Y$1281,CAPEX!$C$4:$C$1281,Data!$A38,CAPEX!$V$4:$V$1281,Data!J$7)</f>
        <v>0</v>
      </c>
      <c r="K38" s="65">
        <f>SUMIFS(CAPEX!$AA$4:$AA$1281,CAPEX!$C$4:$C$1281,Data!$A38,CAPEX!$V$4:$V$1281,Data!J$7)</f>
        <v>0</v>
      </c>
      <c r="L38" s="65">
        <f>SUMIFS(CAPEX!$Y$4:$Y$1281,CAPEX!$C$4:$C$1281,Data!$A38,CAPEX!$V$4:$V$1281,Data!L$7)</f>
        <v>0</v>
      </c>
      <c r="M38" s="65">
        <f>SUMIFS(CAPEX!$AA$4:$AA$1281,CAPEX!$C$4:$C$1281,Data!$A38,CAPEX!$V$4:$V$1281,Data!L$7)</f>
        <v>0</v>
      </c>
      <c r="N38" s="65">
        <f>SUMIFS(CAPEX!$Y$4:$Y$1281,CAPEX!$C$4:$C$1281,Data!$A38,CAPEX!$V$4:$V$1281,Data!N$7)</f>
        <v>0</v>
      </c>
      <c r="O38" s="65">
        <f>SUMIFS(CAPEX!$AA$4:$AA$1281,CAPEX!$C$4:$C$1281,Data!$A38,CAPEX!$V$4:$V$1281,Data!N$7)</f>
        <v>0</v>
      </c>
      <c r="P38" s="65">
        <f>SUMIFS(CAPEX!$Y$4:$Y$1281,CAPEX!$C$4:$C$1281,Data!$A38,CAPEX!$V$4:$V$1281,Data!P$7)</f>
        <v>0</v>
      </c>
      <c r="Q38" s="65">
        <f>SUMIFS(CAPEX!$AA$4:$AA$1281,CAPEX!$C$4:$C$1281,Data!$A38,CAPEX!$V$4:$V$1281,Data!P$7)</f>
        <v>84710</v>
      </c>
      <c r="R38" s="65">
        <f>SUMIFS(CAPEX!$Y$4:$Y$1281,CAPEX!$C$4:$C$1281,Data!$A38,CAPEX!$V$4:$V$1281,Data!R$7)</f>
        <v>0</v>
      </c>
      <c r="S38" s="65">
        <f>SUMIFS(CAPEX!$AA$4:$AA$1281,CAPEX!$C$4:$C$1281,Data!$A38,CAPEX!$V$4:$V$1281,Data!R$7)</f>
        <v>0</v>
      </c>
      <c r="T38" s="65">
        <f>SUMIFS(CAPEX!$Y$4:$Y$1281,CAPEX!$C$4:$C$1281,Data!$A38,CAPEX!$V$4:$V$1281,Data!T$7)</f>
        <v>0</v>
      </c>
      <c r="U38" s="65">
        <f>SUMIFS(CAPEX!$AA$4:$AA$1281,CAPEX!$C$4:$C$1281,Data!$A38,CAPEX!$V$4:$V$1281,Data!T$7)</f>
        <v>0</v>
      </c>
      <c r="V38" s="65">
        <f>SUMIFS(CAPEX!$Y$4:$Y$1281,CAPEX!$C$4:$C$1281,Data!$A38,CAPEX!$V$4:$V$1281,Data!V$7)</f>
        <v>0</v>
      </c>
      <c r="W38" s="65">
        <f>SUMIFS(CAPEX!$AA$4:$AA$1281,CAPEX!$C$4:$C$1281,Data!$A38,CAPEX!$V$4:$V$1281,Data!V$7)</f>
        <v>0</v>
      </c>
      <c r="X38" s="65">
        <f>SUMIFS(CAPEX!$Y$4:$Y$1281,CAPEX!$C$4:$C$1281,Data!$A38,CAPEX!$V$4:$V$1281,Data!X$7)</f>
        <v>0</v>
      </c>
      <c r="Y38" s="65">
        <f>SUMIFS(CAPEX!$AA$4:$AA$1281,CAPEX!$C$4:$C$1281,Data!$A38,CAPEX!$V$4:$V$1281,Data!X$7)</f>
        <v>0</v>
      </c>
      <c r="Z38" s="65">
        <f>SUMIFS(CAPEX!$Y$4:$Y$1281,CAPEX!$C$4:$C$1281,Data!$A38,CAPEX!$V$4:$V$1281,Data!Z$7)</f>
        <v>36540</v>
      </c>
      <c r="AA38" s="65">
        <f>SUMIFS(CAPEX!$AA$4:$AA$1281,CAPEX!$C$4:$C$1281,Data!$A38,CAPEX!$V$4:$V$1281,Data!Z$7)</f>
        <v>70000</v>
      </c>
      <c r="AB38" s="65">
        <f>SUMIFS(CAPEX!$Y$4:$Y$1281,CAPEX!$C$4:$C$1281,Data!$A38,CAPEX!$V$4:$V$1281,Data!AB$7)</f>
        <v>0</v>
      </c>
      <c r="AC38" s="65">
        <f>SUMIFS(CAPEX!$AA$4:$AA$1281,CAPEX!$C$4:$C$1281,Data!$A38,CAPEX!$V$4:$V$1281,Data!AB$7)</f>
        <v>0</v>
      </c>
      <c r="AD38" s="65">
        <f>SUMIFS(CAPEX!$Y$4:$Y$1281,CAPEX!$C$4:$C$1281,Data!$A38,CAPEX!$V$4:$V$1281,Data!AD$7)</f>
        <v>0</v>
      </c>
      <c r="AE38" s="65">
        <f>SUMIFS(CAPEX!$AA$4:$AA$1281,CAPEX!$C$4:$C$1281,Data!$A38,CAPEX!$V$4:$V$1281,Data!AD$7)</f>
        <v>0</v>
      </c>
      <c r="AF38" s="65">
        <f>SUMIFS(CAPEX!$Y$4:$Y$1281,CAPEX!$C$4:$C$1281,Data!$A38,CAPEX!$V$4:$V$1281,Data!AF$7)</f>
        <v>0</v>
      </c>
      <c r="AG38" s="65">
        <f>SUMIFS(CAPEX!$AA$4:$AA$1281,CAPEX!$C$4:$C$1281,Data!$A38,CAPEX!$V$4:$V$1281,Data!AF$7)</f>
        <v>0</v>
      </c>
      <c r="AH38" s="65">
        <f>SUMIFS(CAPEX!$Y$4:$Y$1281,CAPEX!$C$4:$C$1281,Data!$A38,CAPEX!$V$4:$V$1281,Data!AH$7)</f>
        <v>0</v>
      </c>
      <c r="AI38" s="65">
        <f>SUMIFS(CAPEX!$AA$4:$AA$1281,CAPEX!$C$4:$C$1281,Data!$A38,CAPEX!$V$4:$V$1281,Data!AH$7)</f>
        <v>0</v>
      </c>
      <c r="AJ38" s="65">
        <f>SUMIFS(CAPEX!$Y$4:$Y$1281,CAPEX!$C$4:$C$1281,Data!$A38,CAPEX!$V$4:$V$1281,Data!AJ$7)</f>
        <v>0</v>
      </c>
      <c r="AK38" s="65">
        <f>SUMIFS(CAPEX!$AA$4:$AA$1281,CAPEX!$C$4:$C$1281,Data!$A38,CAPEX!$V$4:$V$1281,Data!AJ$7)</f>
        <v>0</v>
      </c>
      <c r="AL38" s="65">
        <f>SUMIFS(CAPEX!$Y$4:$Y$1281,CAPEX!$C$4:$C$1281,Data!$A38,CAPEX!$V$4:$V$1281,Data!AL$7)</f>
        <v>0</v>
      </c>
      <c r="AM38" s="65">
        <f>SUMIFS(CAPEX!$AA$4:$AA$1281,CAPEX!$C$4:$C$1281,Data!$A38,CAPEX!$V$4:$V$1281,Data!AL$7)</f>
        <v>0</v>
      </c>
      <c r="AN38" s="65">
        <f>SUMIFS(CAPEX!$Y$4:$Y$1281,CAPEX!$C$4:$C$1281,Data!$A38,CAPEX!$V$4:$V$1281,Data!AN$7)</f>
        <v>0</v>
      </c>
      <c r="AO38" s="65">
        <f>SUMIFS(CAPEX!$AA$4:$AA$1281,CAPEX!$C$4:$C$1281,Data!$A38,CAPEX!$V$4:$V$1281,Data!AN$7)</f>
        <v>0</v>
      </c>
      <c r="AP38" s="65">
        <f>SUMIFS(CAPEX!$Y$4:$Y$1281,CAPEX!$C$4:$C$1281,Data!$A38,CAPEX!$V$4:$V$1281,Data!AP$7)</f>
        <v>0</v>
      </c>
      <c r="AQ38" s="65">
        <f>SUMIFS(CAPEX!$AA$4:$AA$1281,CAPEX!$C$4:$C$1281,Data!$A38,CAPEX!$V$4:$V$1281,Data!AP$7)</f>
        <v>0</v>
      </c>
      <c r="AR38" s="65">
        <f>SUMIFS(CAPEX!$Y$4:$Y$1281,CAPEX!$C$4:$C$1281,Data!$A38,CAPEX!$V$4:$V$1281,Data!AR$7)</f>
        <v>0</v>
      </c>
      <c r="AS38" s="65">
        <f>SUMIFS(CAPEX!$AA$4:$AA$1281,CAPEX!$C$4:$C$1281,Data!$A38,CAPEX!$V$4:$V$1281,Data!AR$7)</f>
        <v>0</v>
      </c>
      <c r="AT38" s="65">
        <f>SUMIFS(CAPEX!$Y$4:$Y$1281,CAPEX!$C$4:$C$1281,Data!$A38,CAPEX!$V$4:$V$1281,Data!AT$7)</f>
        <v>0</v>
      </c>
      <c r="AU38" s="65">
        <f>SUMIFS(CAPEX!$AA$4:$AA$1281,CAPEX!$C$4:$C$1281,Data!$A38,CAPEX!$V$4:$V$1281,Data!AT$7)</f>
        <v>0</v>
      </c>
      <c r="AV38" s="65">
        <f>SUMIFS(CAPEX!$Y$4:$Y$1281,CAPEX!$C$4:$C$1281,Data!$A38,CAPEX!$V$4:$V$1281,Data!AV$7)</f>
        <v>0</v>
      </c>
      <c r="AW38" s="65">
        <f>SUMIFS(CAPEX!$AA$4:$AA$1281,CAPEX!$C$4:$C$1281,Data!$A38,CAPEX!$V$4:$V$1281,Data!AV$7)</f>
        <v>0</v>
      </c>
      <c r="AX38" s="65">
        <f>SUMIFS(CAPEX!$Y$4:$Y$1281,CAPEX!$C$4:$C$1281,Data!$A38,CAPEX!$V$4:$V$1281,Data!AX$7)</f>
        <v>0</v>
      </c>
      <c r="AY38" s="65">
        <f>SUMIFS(CAPEX!$AA$4:$AA$1281,CAPEX!$C$4:$C$1281,Data!$A38,CAPEX!$V$4:$V$1281,Data!AX$7)</f>
        <v>0</v>
      </c>
      <c r="AZ38" s="65">
        <f>SUMIFS(CAPEX!$Y$4:$Y$1281,CAPEX!$C$4:$C$1281,Data!$A38,CAPEX!$V$4:$V$1281,Data!AZ$7)</f>
        <v>0</v>
      </c>
      <c r="BA38" s="65">
        <f>SUMIFS(CAPEX!$AA$4:$AA$1281,CAPEX!$C$4:$C$1281,Data!$A38,CAPEX!$V$4:$V$1281,Data!AZ$7)</f>
        <v>0</v>
      </c>
      <c r="BB38" s="65">
        <f>SUMIFS(CAPEX!$Y$4:$Y$1281,CAPEX!$C$4:$C$1281,Data!$A38,CAPEX!$V$4:$V$1281,Data!BB$7)</f>
        <v>0</v>
      </c>
      <c r="BC38" s="65">
        <f>SUMIFS(CAPEX!$AA$4:$AA$1281,CAPEX!$C$4:$C$1281,Data!$A38,CAPEX!$V$4:$V$1281,Data!BB$7)</f>
        <v>0</v>
      </c>
    </row>
    <row r="39" spans="1:55" hidden="1" x14ac:dyDescent="0.25">
      <c r="A39" s="85" t="s">
        <v>41</v>
      </c>
      <c r="B39" s="62" t="str">
        <f>VLOOKUP(A39,CAPEX!$C$4:$I$1281,7,FALSE)</f>
        <v>Navy</v>
      </c>
      <c r="C39" s="61">
        <v>3300</v>
      </c>
      <c r="D39" s="65">
        <f>SUMIFS(CAPEX!$Y$4:$Y$1281,CAPEX!$C$4:$C$1281,Data!$A39,CAPEX!$V$4:$V$1281,Data!D$7)</f>
        <v>341030</v>
      </c>
      <c r="E39" s="65">
        <f>SUMIFS(CAPEX!$AA$4:$AA$1281,CAPEX!$C$4:$C$1281,Data!$A39,CAPEX!$V$4:$V$1281,Data!D$7)</f>
        <v>394630</v>
      </c>
      <c r="F39" s="65">
        <f>SUMIFS(CAPEX!$Y$4:$Y$1281,CAPEX!$C$4:$C$1281,Data!$A39,CAPEX!$V$4:$V$1281,Data!F$7)</f>
        <v>0</v>
      </c>
      <c r="G39" s="65">
        <f>SUMIFS(CAPEX!$AA$4:$AA$1281,CAPEX!$C$4:$C$1281,Data!$A39,CAPEX!$V$4:$V$1281,Data!F$7)</f>
        <v>0</v>
      </c>
      <c r="H39" s="65">
        <f>SUMIFS(CAPEX!$Y$4:$Y$1281,CAPEX!$C$4:$C$1281,Data!$A39,CAPEX!$V$4:$V$1281,Data!H$7)</f>
        <v>0</v>
      </c>
      <c r="I39" s="65">
        <f>SUMIFS(CAPEX!$AA$4:$AA$1281,CAPEX!$C$4:$C$1281,Data!$A39,CAPEX!$V$4:$V$1281,Data!H$7)</f>
        <v>0</v>
      </c>
      <c r="J39" s="65">
        <f>SUMIFS(CAPEX!$Y$4:$Y$1281,CAPEX!$C$4:$C$1281,Data!$A39,CAPEX!$V$4:$V$1281,Data!J$7)</f>
        <v>0</v>
      </c>
      <c r="K39" s="65">
        <f>SUMIFS(CAPEX!$AA$4:$AA$1281,CAPEX!$C$4:$C$1281,Data!$A39,CAPEX!$V$4:$V$1281,Data!J$7)</f>
        <v>0</v>
      </c>
      <c r="L39" s="65">
        <f>SUMIFS(CAPEX!$Y$4:$Y$1281,CAPEX!$C$4:$C$1281,Data!$A39,CAPEX!$V$4:$V$1281,Data!L$7)</f>
        <v>0</v>
      </c>
      <c r="M39" s="65">
        <f>SUMIFS(CAPEX!$AA$4:$AA$1281,CAPEX!$C$4:$C$1281,Data!$A39,CAPEX!$V$4:$V$1281,Data!L$7)</f>
        <v>0</v>
      </c>
      <c r="N39" s="65">
        <f>SUMIFS(CAPEX!$Y$4:$Y$1281,CAPEX!$C$4:$C$1281,Data!$A39,CAPEX!$V$4:$V$1281,Data!N$7)</f>
        <v>0</v>
      </c>
      <c r="O39" s="65">
        <f>SUMIFS(CAPEX!$AA$4:$AA$1281,CAPEX!$C$4:$C$1281,Data!$A39,CAPEX!$V$4:$V$1281,Data!N$7)</f>
        <v>0</v>
      </c>
      <c r="P39" s="65">
        <f>SUMIFS(CAPEX!$Y$4:$Y$1281,CAPEX!$C$4:$C$1281,Data!$A39,CAPEX!$V$4:$V$1281,Data!P$7)</f>
        <v>0</v>
      </c>
      <c r="Q39" s="65">
        <f>SUMIFS(CAPEX!$AA$4:$AA$1281,CAPEX!$C$4:$C$1281,Data!$A39,CAPEX!$V$4:$V$1281,Data!P$7)</f>
        <v>0</v>
      </c>
      <c r="R39" s="65">
        <f>SUMIFS(CAPEX!$Y$4:$Y$1281,CAPEX!$C$4:$C$1281,Data!$A39,CAPEX!$V$4:$V$1281,Data!R$7)</f>
        <v>0</v>
      </c>
      <c r="S39" s="65">
        <f>SUMIFS(CAPEX!$AA$4:$AA$1281,CAPEX!$C$4:$C$1281,Data!$A39,CAPEX!$V$4:$V$1281,Data!R$7)</f>
        <v>0</v>
      </c>
      <c r="T39" s="65">
        <f>SUMIFS(CAPEX!$Y$4:$Y$1281,CAPEX!$C$4:$C$1281,Data!$A39,CAPEX!$V$4:$V$1281,Data!T$7)</f>
        <v>0</v>
      </c>
      <c r="U39" s="65">
        <f>SUMIFS(CAPEX!$AA$4:$AA$1281,CAPEX!$C$4:$C$1281,Data!$A39,CAPEX!$V$4:$V$1281,Data!T$7)</f>
        <v>0</v>
      </c>
      <c r="V39" s="65">
        <f>SUMIFS(CAPEX!$Y$4:$Y$1281,CAPEX!$C$4:$C$1281,Data!$A39,CAPEX!$V$4:$V$1281,Data!V$7)</f>
        <v>0</v>
      </c>
      <c r="W39" s="65">
        <f>SUMIFS(CAPEX!$AA$4:$AA$1281,CAPEX!$C$4:$C$1281,Data!$A39,CAPEX!$V$4:$V$1281,Data!V$7)</f>
        <v>0</v>
      </c>
      <c r="X39" s="65">
        <f>SUMIFS(CAPEX!$Y$4:$Y$1281,CAPEX!$C$4:$C$1281,Data!$A39,CAPEX!$V$4:$V$1281,Data!X$7)</f>
        <v>0</v>
      </c>
      <c r="Y39" s="65">
        <f>SUMIFS(CAPEX!$AA$4:$AA$1281,CAPEX!$C$4:$C$1281,Data!$A39,CAPEX!$V$4:$V$1281,Data!X$7)</f>
        <v>0</v>
      </c>
      <c r="Z39" s="65">
        <f>SUMIFS(CAPEX!$Y$4:$Y$1281,CAPEX!$C$4:$C$1281,Data!$A39,CAPEX!$V$4:$V$1281,Data!Z$7)</f>
        <v>0</v>
      </c>
      <c r="AA39" s="65">
        <f>SUMIFS(CAPEX!$AA$4:$AA$1281,CAPEX!$C$4:$C$1281,Data!$A39,CAPEX!$V$4:$V$1281,Data!Z$7)</f>
        <v>0</v>
      </c>
      <c r="AB39" s="65">
        <f>SUMIFS(CAPEX!$Y$4:$Y$1281,CAPEX!$C$4:$C$1281,Data!$A39,CAPEX!$V$4:$V$1281,Data!AB$7)</f>
        <v>0</v>
      </c>
      <c r="AC39" s="65">
        <f>SUMIFS(CAPEX!$AA$4:$AA$1281,CAPEX!$C$4:$C$1281,Data!$A39,CAPEX!$V$4:$V$1281,Data!AB$7)</f>
        <v>0</v>
      </c>
      <c r="AD39" s="65">
        <f>SUMIFS(CAPEX!$Y$4:$Y$1281,CAPEX!$C$4:$C$1281,Data!$A39,CAPEX!$V$4:$V$1281,Data!AD$7)</f>
        <v>0</v>
      </c>
      <c r="AE39" s="65">
        <f>SUMIFS(CAPEX!$AA$4:$AA$1281,CAPEX!$C$4:$C$1281,Data!$A39,CAPEX!$V$4:$V$1281,Data!AD$7)</f>
        <v>0</v>
      </c>
      <c r="AF39" s="65">
        <f>SUMIFS(CAPEX!$Y$4:$Y$1281,CAPEX!$C$4:$C$1281,Data!$A39,CAPEX!$V$4:$V$1281,Data!AF$7)</f>
        <v>0</v>
      </c>
      <c r="AG39" s="65">
        <f>SUMIFS(CAPEX!$AA$4:$AA$1281,CAPEX!$C$4:$C$1281,Data!$A39,CAPEX!$V$4:$V$1281,Data!AF$7)</f>
        <v>0</v>
      </c>
      <c r="AH39" s="65">
        <f>SUMIFS(CAPEX!$Y$4:$Y$1281,CAPEX!$C$4:$C$1281,Data!$A39,CAPEX!$V$4:$V$1281,Data!AH$7)</f>
        <v>0</v>
      </c>
      <c r="AI39" s="65">
        <f>SUMIFS(CAPEX!$AA$4:$AA$1281,CAPEX!$C$4:$C$1281,Data!$A39,CAPEX!$V$4:$V$1281,Data!AH$7)</f>
        <v>0</v>
      </c>
      <c r="AJ39" s="65">
        <f>SUMIFS(CAPEX!$Y$4:$Y$1281,CAPEX!$C$4:$C$1281,Data!$A39,CAPEX!$V$4:$V$1281,Data!AJ$7)</f>
        <v>0</v>
      </c>
      <c r="AK39" s="65">
        <f>SUMIFS(CAPEX!$AA$4:$AA$1281,CAPEX!$C$4:$C$1281,Data!$A39,CAPEX!$V$4:$V$1281,Data!AJ$7)</f>
        <v>0</v>
      </c>
      <c r="AL39" s="65">
        <f>SUMIFS(CAPEX!$Y$4:$Y$1281,CAPEX!$C$4:$C$1281,Data!$A39,CAPEX!$V$4:$V$1281,Data!AL$7)</f>
        <v>2730</v>
      </c>
      <c r="AM39" s="65">
        <f>SUMIFS(CAPEX!$AA$4:$AA$1281,CAPEX!$C$4:$C$1281,Data!$A39,CAPEX!$V$4:$V$1281,Data!AL$7)</f>
        <v>85690</v>
      </c>
      <c r="AN39" s="65">
        <f>SUMIFS(CAPEX!$Y$4:$Y$1281,CAPEX!$C$4:$C$1281,Data!$A39,CAPEX!$V$4:$V$1281,Data!AN$7)</f>
        <v>0</v>
      </c>
      <c r="AO39" s="65">
        <f>SUMIFS(CAPEX!$AA$4:$AA$1281,CAPEX!$C$4:$C$1281,Data!$A39,CAPEX!$V$4:$V$1281,Data!AN$7)</f>
        <v>0</v>
      </c>
      <c r="AP39" s="65">
        <f>SUMIFS(CAPEX!$Y$4:$Y$1281,CAPEX!$C$4:$C$1281,Data!$A39,CAPEX!$V$4:$V$1281,Data!AP$7)</f>
        <v>0</v>
      </c>
      <c r="AQ39" s="65">
        <f>SUMIFS(CAPEX!$AA$4:$AA$1281,CAPEX!$C$4:$C$1281,Data!$A39,CAPEX!$V$4:$V$1281,Data!AP$7)</f>
        <v>0</v>
      </c>
      <c r="AR39" s="65">
        <f>SUMIFS(CAPEX!$Y$4:$Y$1281,CAPEX!$C$4:$C$1281,Data!$A39,CAPEX!$V$4:$V$1281,Data!AR$7)</f>
        <v>0</v>
      </c>
      <c r="AS39" s="65">
        <f>SUMIFS(CAPEX!$AA$4:$AA$1281,CAPEX!$C$4:$C$1281,Data!$A39,CAPEX!$V$4:$V$1281,Data!AR$7)</f>
        <v>0</v>
      </c>
      <c r="AT39" s="65">
        <f>SUMIFS(CAPEX!$Y$4:$Y$1281,CAPEX!$C$4:$C$1281,Data!$A39,CAPEX!$V$4:$V$1281,Data!AT$7)</f>
        <v>0</v>
      </c>
      <c r="AU39" s="65">
        <f>SUMIFS(CAPEX!$AA$4:$AA$1281,CAPEX!$C$4:$C$1281,Data!$A39,CAPEX!$V$4:$V$1281,Data!AT$7)</f>
        <v>0</v>
      </c>
      <c r="AV39" s="65">
        <f>SUMIFS(CAPEX!$Y$4:$Y$1281,CAPEX!$C$4:$C$1281,Data!$A39,CAPEX!$V$4:$V$1281,Data!AV$7)</f>
        <v>0</v>
      </c>
      <c r="AW39" s="65">
        <f>SUMIFS(CAPEX!$AA$4:$AA$1281,CAPEX!$C$4:$C$1281,Data!$A39,CAPEX!$V$4:$V$1281,Data!AV$7)</f>
        <v>0</v>
      </c>
      <c r="AX39" s="65">
        <f>SUMIFS(CAPEX!$Y$4:$Y$1281,CAPEX!$C$4:$C$1281,Data!$A39,CAPEX!$V$4:$V$1281,Data!AX$7)</f>
        <v>0</v>
      </c>
      <c r="AY39" s="65">
        <f>SUMIFS(CAPEX!$AA$4:$AA$1281,CAPEX!$C$4:$C$1281,Data!$A39,CAPEX!$V$4:$V$1281,Data!AX$7)</f>
        <v>0</v>
      </c>
      <c r="AZ39" s="65">
        <f>SUMIFS(CAPEX!$Y$4:$Y$1281,CAPEX!$C$4:$C$1281,Data!$A39,CAPEX!$V$4:$V$1281,Data!AZ$7)</f>
        <v>0</v>
      </c>
      <c r="BA39" s="65">
        <f>SUMIFS(CAPEX!$AA$4:$AA$1281,CAPEX!$C$4:$C$1281,Data!$A39,CAPEX!$V$4:$V$1281,Data!AZ$7)</f>
        <v>0</v>
      </c>
      <c r="BB39" s="65">
        <f>SUMIFS(CAPEX!$Y$4:$Y$1281,CAPEX!$C$4:$C$1281,Data!$A39,CAPEX!$V$4:$V$1281,Data!BB$7)</f>
        <v>0</v>
      </c>
      <c r="BC39" s="65">
        <f>SUMIFS(CAPEX!$AA$4:$AA$1281,CAPEX!$C$4:$C$1281,Data!$A39,CAPEX!$V$4:$V$1281,Data!BB$7)</f>
        <v>0</v>
      </c>
    </row>
    <row r="40" spans="1:55" hidden="1" x14ac:dyDescent="0.25">
      <c r="A40" s="85" t="s">
        <v>42</v>
      </c>
      <c r="B40" s="62" t="str">
        <f>VLOOKUP(A40,CAPEX!$C$4:$I$1281,7,FALSE)</f>
        <v>Navy</v>
      </c>
      <c r="C40" s="61">
        <v>1000</v>
      </c>
      <c r="D40" s="65">
        <f>SUMIFS(CAPEX!$Y$4:$Y$1281,CAPEX!$C$4:$C$1281,Data!$A40,CAPEX!$V$4:$V$1281,Data!D$7)</f>
        <v>230500</v>
      </c>
      <c r="E40" s="65">
        <f>SUMIFS(CAPEX!$AA$4:$AA$1281,CAPEX!$C$4:$C$1281,Data!$A40,CAPEX!$V$4:$V$1281,Data!D$7)</f>
        <v>178650</v>
      </c>
      <c r="F40" s="65">
        <f>SUMIFS(CAPEX!$Y$4:$Y$1281,CAPEX!$C$4:$C$1281,Data!$A40,CAPEX!$V$4:$V$1281,Data!F$7)</f>
        <v>0</v>
      </c>
      <c r="G40" s="65">
        <f>SUMIFS(CAPEX!$AA$4:$AA$1281,CAPEX!$C$4:$C$1281,Data!$A40,CAPEX!$V$4:$V$1281,Data!F$7)</f>
        <v>0</v>
      </c>
      <c r="H40" s="65">
        <f>SUMIFS(CAPEX!$Y$4:$Y$1281,CAPEX!$C$4:$C$1281,Data!$A40,CAPEX!$V$4:$V$1281,Data!H$7)</f>
        <v>0</v>
      </c>
      <c r="I40" s="65">
        <f>SUMIFS(CAPEX!$AA$4:$AA$1281,CAPEX!$C$4:$C$1281,Data!$A40,CAPEX!$V$4:$V$1281,Data!H$7)</f>
        <v>0</v>
      </c>
      <c r="J40" s="65">
        <f>SUMIFS(CAPEX!$Y$4:$Y$1281,CAPEX!$C$4:$C$1281,Data!$A40,CAPEX!$V$4:$V$1281,Data!J$7)</f>
        <v>0</v>
      </c>
      <c r="K40" s="65">
        <f>SUMIFS(CAPEX!$AA$4:$AA$1281,CAPEX!$C$4:$C$1281,Data!$A40,CAPEX!$V$4:$V$1281,Data!J$7)</f>
        <v>0</v>
      </c>
      <c r="L40" s="65">
        <f>SUMIFS(CAPEX!$Y$4:$Y$1281,CAPEX!$C$4:$C$1281,Data!$A40,CAPEX!$V$4:$V$1281,Data!L$7)</f>
        <v>0</v>
      </c>
      <c r="M40" s="65">
        <f>SUMIFS(CAPEX!$AA$4:$AA$1281,CAPEX!$C$4:$C$1281,Data!$A40,CAPEX!$V$4:$V$1281,Data!L$7)</f>
        <v>0</v>
      </c>
      <c r="N40" s="65">
        <f>SUMIFS(CAPEX!$Y$4:$Y$1281,CAPEX!$C$4:$C$1281,Data!$A40,CAPEX!$V$4:$V$1281,Data!N$7)</f>
        <v>0</v>
      </c>
      <c r="O40" s="65">
        <f>SUMIFS(CAPEX!$AA$4:$AA$1281,CAPEX!$C$4:$C$1281,Data!$A40,CAPEX!$V$4:$V$1281,Data!N$7)</f>
        <v>0</v>
      </c>
      <c r="P40" s="65">
        <f>SUMIFS(CAPEX!$Y$4:$Y$1281,CAPEX!$C$4:$C$1281,Data!$A40,CAPEX!$V$4:$V$1281,Data!P$7)</f>
        <v>0</v>
      </c>
      <c r="Q40" s="65">
        <f>SUMIFS(CAPEX!$AA$4:$AA$1281,CAPEX!$C$4:$C$1281,Data!$A40,CAPEX!$V$4:$V$1281,Data!P$7)</f>
        <v>0</v>
      </c>
      <c r="R40" s="65">
        <f>SUMIFS(CAPEX!$Y$4:$Y$1281,CAPEX!$C$4:$C$1281,Data!$A40,CAPEX!$V$4:$V$1281,Data!R$7)</f>
        <v>0</v>
      </c>
      <c r="S40" s="65">
        <f>SUMIFS(CAPEX!$AA$4:$AA$1281,CAPEX!$C$4:$C$1281,Data!$A40,CAPEX!$V$4:$V$1281,Data!R$7)</f>
        <v>0</v>
      </c>
      <c r="T40" s="65">
        <f>SUMIFS(CAPEX!$Y$4:$Y$1281,CAPEX!$C$4:$C$1281,Data!$A40,CAPEX!$V$4:$V$1281,Data!T$7)</f>
        <v>0</v>
      </c>
      <c r="U40" s="65">
        <f>SUMIFS(CAPEX!$AA$4:$AA$1281,CAPEX!$C$4:$C$1281,Data!$A40,CAPEX!$V$4:$V$1281,Data!T$7)</f>
        <v>0</v>
      </c>
      <c r="V40" s="65">
        <f>SUMIFS(CAPEX!$Y$4:$Y$1281,CAPEX!$C$4:$C$1281,Data!$A40,CAPEX!$V$4:$V$1281,Data!V$7)</f>
        <v>0</v>
      </c>
      <c r="W40" s="65">
        <f>SUMIFS(CAPEX!$AA$4:$AA$1281,CAPEX!$C$4:$C$1281,Data!$A40,CAPEX!$V$4:$V$1281,Data!V$7)</f>
        <v>0</v>
      </c>
      <c r="X40" s="65">
        <f>SUMIFS(CAPEX!$Y$4:$Y$1281,CAPEX!$C$4:$C$1281,Data!$A40,CAPEX!$V$4:$V$1281,Data!X$7)</f>
        <v>0</v>
      </c>
      <c r="Y40" s="65">
        <f>SUMIFS(CAPEX!$AA$4:$AA$1281,CAPEX!$C$4:$C$1281,Data!$A40,CAPEX!$V$4:$V$1281,Data!X$7)</f>
        <v>0</v>
      </c>
      <c r="Z40" s="65">
        <f>SUMIFS(CAPEX!$Y$4:$Y$1281,CAPEX!$C$4:$C$1281,Data!$A40,CAPEX!$V$4:$V$1281,Data!Z$7)</f>
        <v>0</v>
      </c>
      <c r="AA40" s="65">
        <f>SUMIFS(CAPEX!$AA$4:$AA$1281,CAPEX!$C$4:$C$1281,Data!$A40,CAPEX!$V$4:$V$1281,Data!Z$7)</f>
        <v>0</v>
      </c>
      <c r="AB40" s="65">
        <f>SUMIFS(CAPEX!$Y$4:$Y$1281,CAPEX!$C$4:$C$1281,Data!$A40,CAPEX!$V$4:$V$1281,Data!AB$7)</f>
        <v>0</v>
      </c>
      <c r="AC40" s="65">
        <f>SUMIFS(CAPEX!$AA$4:$AA$1281,CAPEX!$C$4:$C$1281,Data!$A40,CAPEX!$V$4:$V$1281,Data!AB$7)</f>
        <v>0</v>
      </c>
      <c r="AD40" s="65">
        <f>SUMIFS(CAPEX!$Y$4:$Y$1281,CAPEX!$C$4:$C$1281,Data!$A40,CAPEX!$V$4:$V$1281,Data!AD$7)</f>
        <v>0</v>
      </c>
      <c r="AE40" s="65">
        <f>SUMIFS(CAPEX!$AA$4:$AA$1281,CAPEX!$C$4:$C$1281,Data!$A40,CAPEX!$V$4:$V$1281,Data!AD$7)</f>
        <v>0</v>
      </c>
      <c r="AF40" s="65">
        <f>SUMIFS(CAPEX!$Y$4:$Y$1281,CAPEX!$C$4:$C$1281,Data!$A40,CAPEX!$V$4:$V$1281,Data!AF$7)</f>
        <v>0</v>
      </c>
      <c r="AG40" s="65">
        <f>SUMIFS(CAPEX!$AA$4:$AA$1281,CAPEX!$C$4:$C$1281,Data!$A40,CAPEX!$V$4:$V$1281,Data!AF$7)</f>
        <v>0</v>
      </c>
      <c r="AH40" s="65">
        <f>SUMIFS(CAPEX!$Y$4:$Y$1281,CAPEX!$C$4:$C$1281,Data!$A40,CAPEX!$V$4:$V$1281,Data!AH$7)</f>
        <v>0</v>
      </c>
      <c r="AI40" s="65">
        <f>SUMIFS(CAPEX!$AA$4:$AA$1281,CAPEX!$C$4:$C$1281,Data!$A40,CAPEX!$V$4:$V$1281,Data!AH$7)</f>
        <v>0</v>
      </c>
      <c r="AJ40" s="65">
        <f>SUMIFS(CAPEX!$Y$4:$Y$1281,CAPEX!$C$4:$C$1281,Data!$A40,CAPEX!$V$4:$V$1281,Data!AJ$7)</f>
        <v>0</v>
      </c>
      <c r="AK40" s="65">
        <f>SUMIFS(CAPEX!$AA$4:$AA$1281,CAPEX!$C$4:$C$1281,Data!$A40,CAPEX!$V$4:$V$1281,Data!AJ$7)</f>
        <v>0</v>
      </c>
      <c r="AL40" s="65">
        <f>SUMIFS(CAPEX!$Y$4:$Y$1281,CAPEX!$C$4:$C$1281,Data!$A40,CAPEX!$V$4:$V$1281,Data!AL$7)</f>
        <v>0</v>
      </c>
      <c r="AM40" s="65">
        <f>SUMIFS(CAPEX!$AA$4:$AA$1281,CAPEX!$C$4:$C$1281,Data!$A40,CAPEX!$V$4:$V$1281,Data!AL$7)</f>
        <v>0</v>
      </c>
      <c r="AN40" s="65">
        <f>SUMIFS(CAPEX!$Y$4:$Y$1281,CAPEX!$C$4:$C$1281,Data!$A40,CAPEX!$V$4:$V$1281,Data!AN$7)</f>
        <v>0</v>
      </c>
      <c r="AO40" s="65">
        <f>SUMIFS(CAPEX!$AA$4:$AA$1281,CAPEX!$C$4:$C$1281,Data!$A40,CAPEX!$V$4:$V$1281,Data!AN$7)</f>
        <v>0</v>
      </c>
      <c r="AP40" s="65">
        <f>SUMIFS(CAPEX!$Y$4:$Y$1281,CAPEX!$C$4:$C$1281,Data!$A40,CAPEX!$V$4:$V$1281,Data!AP$7)</f>
        <v>0</v>
      </c>
      <c r="AQ40" s="65">
        <f>SUMIFS(CAPEX!$AA$4:$AA$1281,CAPEX!$C$4:$C$1281,Data!$A40,CAPEX!$V$4:$V$1281,Data!AP$7)</f>
        <v>0</v>
      </c>
      <c r="AR40" s="65">
        <f>SUMIFS(CAPEX!$Y$4:$Y$1281,CAPEX!$C$4:$C$1281,Data!$A40,CAPEX!$V$4:$V$1281,Data!AR$7)</f>
        <v>0</v>
      </c>
      <c r="AS40" s="65">
        <f>SUMIFS(CAPEX!$AA$4:$AA$1281,CAPEX!$C$4:$C$1281,Data!$A40,CAPEX!$V$4:$V$1281,Data!AR$7)</f>
        <v>0</v>
      </c>
      <c r="AT40" s="65">
        <f>SUMIFS(CAPEX!$Y$4:$Y$1281,CAPEX!$C$4:$C$1281,Data!$A40,CAPEX!$V$4:$V$1281,Data!AT$7)</f>
        <v>0</v>
      </c>
      <c r="AU40" s="65">
        <f>SUMIFS(CAPEX!$AA$4:$AA$1281,CAPEX!$C$4:$C$1281,Data!$A40,CAPEX!$V$4:$V$1281,Data!AT$7)</f>
        <v>0</v>
      </c>
      <c r="AV40" s="65">
        <f>SUMIFS(CAPEX!$Y$4:$Y$1281,CAPEX!$C$4:$C$1281,Data!$A40,CAPEX!$V$4:$V$1281,Data!AV$7)</f>
        <v>0</v>
      </c>
      <c r="AW40" s="65">
        <f>SUMIFS(CAPEX!$AA$4:$AA$1281,CAPEX!$C$4:$C$1281,Data!$A40,CAPEX!$V$4:$V$1281,Data!AV$7)</f>
        <v>0</v>
      </c>
      <c r="AX40" s="65">
        <f>SUMIFS(CAPEX!$Y$4:$Y$1281,CAPEX!$C$4:$C$1281,Data!$A40,CAPEX!$V$4:$V$1281,Data!AX$7)</f>
        <v>0</v>
      </c>
      <c r="AY40" s="65">
        <f>SUMIFS(CAPEX!$AA$4:$AA$1281,CAPEX!$C$4:$C$1281,Data!$A40,CAPEX!$V$4:$V$1281,Data!AX$7)</f>
        <v>0</v>
      </c>
      <c r="AZ40" s="65">
        <f>SUMIFS(CAPEX!$Y$4:$Y$1281,CAPEX!$C$4:$C$1281,Data!$A40,CAPEX!$V$4:$V$1281,Data!AZ$7)</f>
        <v>0</v>
      </c>
      <c r="BA40" s="65">
        <f>SUMIFS(CAPEX!$AA$4:$AA$1281,CAPEX!$C$4:$C$1281,Data!$A40,CAPEX!$V$4:$V$1281,Data!AZ$7)</f>
        <v>0</v>
      </c>
      <c r="BB40" s="65">
        <f>SUMIFS(CAPEX!$Y$4:$Y$1281,CAPEX!$C$4:$C$1281,Data!$A40,CAPEX!$V$4:$V$1281,Data!BB$7)</f>
        <v>0</v>
      </c>
      <c r="BC40" s="65">
        <f>SUMIFS(CAPEX!$AA$4:$AA$1281,CAPEX!$C$4:$C$1281,Data!$A40,CAPEX!$V$4:$V$1281,Data!BB$7)</f>
        <v>1480</v>
      </c>
    </row>
    <row r="41" spans="1:55" x14ac:dyDescent="0.25">
      <c r="A41" s="85" t="s">
        <v>43</v>
      </c>
      <c r="B41" s="62" t="str">
        <f>VLOOKUP(A41,CAPEX!$C$4:$I$1281,7,FALSE)</f>
        <v>Austal</v>
      </c>
      <c r="C41" s="61">
        <v>1346</v>
      </c>
      <c r="D41" s="65">
        <f>SUMIFS(CAPEX!$Y$4:$Y$1281,CAPEX!$C$4:$C$1281,Data!$A41,CAPEX!$V$4:$V$1281,Data!D$7)</f>
        <v>11700</v>
      </c>
      <c r="E41" s="65">
        <f>SUMIFS(CAPEX!$AA$4:$AA$1281,CAPEX!$C$4:$C$1281,Data!$A41,CAPEX!$V$4:$V$1281,Data!D$7)</f>
        <v>239400</v>
      </c>
      <c r="F41" s="65">
        <f>SUMIFS(CAPEX!$Y$4:$Y$1281,CAPEX!$C$4:$C$1281,Data!$A41,CAPEX!$V$4:$V$1281,Data!F$7)</f>
        <v>0</v>
      </c>
      <c r="G41" s="65">
        <f>SUMIFS(CAPEX!$AA$4:$AA$1281,CAPEX!$C$4:$C$1281,Data!$A41,CAPEX!$V$4:$V$1281,Data!F$7)</f>
        <v>0</v>
      </c>
      <c r="H41" s="65">
        <f>SUMIFS(CAPEX!$Y$4:$Y$1281,CAPEX!$C$4:$C$1281,Data!$A41,CAPEX!$V$4:$V$1281,Data!H$7)</f>
        <v>42000</v>
      </c>
      <c r="I41" s="65">
        <f>SUMIFS(CAPEX!$AA$4:$AA$1281,CAPEX!$C$4:$C$1281,Data!$A41,CAPEX!$V$4:$V$1281,Data!H$7)</f>
        <v>0</v>
      </c>
      <c r="J41" s="65">
        <f>SUMIFS(CAPEX!$Y$4:$Y$1281,CAPEX!$C$4:$C$1281,Data!$A41,CAPEX!$V$4:$V$1281,Data!J$7)</f>
        <v>0</v>
      </c>
      <c r="K41" s="65">
        <f>SUMIFS(CAPEX!$AA$4:$AA$1281,CAPEX!$C$4:$C$1281,Data!$A41,CAPEX!$V$4:$V$1281,Data!J$7)</f>
        <v>15840</v>
      </c>
      <c r="L41" s="65">
        <f>SUMIFS(CAPEX!$Y$4:$Y$1281,CAPEX!$C$4:$C$1281,Data!$A41,CAPEX!$V$4:$V$1281,Data!L$7)</f>
        <v>0</v>
      </c>
      <c r="M41" s="65">
        <f>SUMIFS(CAPEX!$AA$4:$AA$1281,CAPEX!$C$4:$C$1281,Data!$A41,CAPEX!$V$4:$V$1281,Data!L$7)</f>
        <v>0</v>
      </c>
      <c r="N41" s="65">
        <f>SUMIFS(CAPEX!$Y$4:$Y$1281,CAPEX!$C$4:$C$1281,Data!$A41,CAPEX!$V$4:$V$1281,Data!N$7)</f>
        <v>0</v>
      </c>
      <c r="O41" s="65">
        <f>SUMIFS(CAPEX!$AA$4:$AA$1281,CAPEX!$C$4:$C$1281,Data!$A41,CAPEX!$V$4:$V$1281,Data!N$7)</f>
        <v>184000</v>
      </c>
      <c r="P41" s="65">
        <f>SUMIFS(CAPEX!$Y$4:$Y$1281,CAPEX!$C$4:$C$1281,Data!$A41,CAPEX!$V$4:$V$1281,Data!P$7)</f>
        <v>0</v>
      </c>
      <c r="Q41" s="65">
        <f>SUMIFS(CAPEX!$AA$4:$AA$1281,CAPEX!$C$4:$C$1281,Data!$A41,CAPEX!$V$4:$V$1281,Data!P$7)</f>
        <v>0</v>
      </c>
      <c r="R41" s="65">
        <f>SUMIFS(CAPEX!$Y$4:$Y$1281,CAPEX!$C$4:$C$1281,Data!$A41,CAPEX!$V$4:$V$1281,Data!R$7)</f>
        <v>0</v>
      </c>
      <c r="S41" s="65">
        <f>SUMIFS(CAPEX!$AA$4:$AA$1281,CAPEX!$C$4:$C$1281,Data!$A41,CAPEX!$V$4:$V$1281,Data!R$7)</f>
        <v>0</v>
      </c>
      <c r="T41" s="65">
        <f>SUMIFS(CAPEX!$Y$4:$Y$1281,CAPEX!$C$4:$C$1281,Data!$A41,CAPEX!$V$4:$V$1281,Data!T$7)</f>
        <v>0</v>
      </c>
      <c r="U41" s="65">
        <f>SUMIFS(CAPEX!$AA$4:$AA$1281,CAPEX!$C$4:$C$1281,Data!$A41,CAPEX!$V$4:$V$1281,Data!T$7)</f>
        <v>0</v>
      </c>
      <c r="V41" s="65">
        <f>SUMIFS(CAPEX!$Y$4:$Y$1281,CAPEX!$C$4:$C$1281,Data!$A41,CAPEX!$V$4:$V$1281,Data!V$7)</f>
        <v>0</v>
      </c>
      <c r="W41" s="65">
        <f>SUMIFS(CAPEX!$AA$4:$AA$1281,CAPEX!$C$4:$C$1281,Data!$A41,CAPEX!$V$4:$V$1281,Data!V$7)</f>
        <v>0</v>
      </c>
      <c r="X41" s="65">
        <f>SUMIFS(CAPEX!$Y$4:$Y$1281,CAPEX!$C$4:$C$1281,Data!$A41,CAPEX!$V$4:$V$1281,Data!X$7)</f>
        <v>0</v>
      </c>
      <c r="Y41" s="65">
        <f>SUMIFS(CAPEX!$AA$4:$AA$1281,CAPEX!$C$4:$C$1281,Data!$A41,CAPEX!$V$4:$V$1281,Data!X$7)</f>
        <v>19420</v>
      </c>
      <c r="Z41" s="65">
        <f>SUMIFS(CAPEX!$Y$4:$Y$1281,CAPEX!$C$4:$C$1281,Data!$A41,CAPEX!$V$4:$V$1281,Data!Z$7)</f>
        <v>0</v>
      </c>
      <c r="AA41" s="65">
        <f>SUMIFS(CAPEX!$AA$4:$AA$1281,CAPEX!$C$4:$C$1281,Data!$A41,CAPEX!$V$4:$V$1281,Data!Z$7)</f>
        <v>0</v>
      </c>
      <c r="AB41" s="65">
        <f>SUMIFS(CAPEX!$Y$4:$Y$1281,CAPEX!$C$4:$C$1281,Data!$A41,CAPEX!$V$4:$V$1281,Data!AB$7)</f>
        <v>0</v>
      </c>
      <c r="AC41" s="65">
        <f>SUMIFS(CAPEX!$AA$4:$AA$1281,CAPEX!$C$4:$C$1281,Data!$A41,CAPEX!$V$4:$V$1281,Data!AB$7)</f>
        <v>0</v>
      </c>
      <c r="AD41" s="65">
        <f>SUMIFS(CAPEX!$Y$4:$Y$1281,CAPEX!$C$4:$C$1281,Data!$A41,CAPEX!$V$4:$V$1281,Data!AD$7)</f>
        <v>0</v>
      </c>
      <c r="AE41" s="65">
        <f>SUMIFS(CAPEX!$AA$4:$AA$1281,CAPEX!$C$4:$C$1281,Data!$A41,CAPEX!$V$4:$V$1281,Data!AD$7)</f>
        <v>0</v>
      </c>
      <c r="AF41" s="65">
        <f>SUMIFS(CAPEX!$Y$4:$Y$1281,CAPEX!$C$4:$C$1281,Data!$A41,CAPEX!$V$4:$V$1281,Data!AF$7)</f>
        <v>0</v>
      </c>
      <c r="AG41" s="65">
        <f>SUMIFS(CAPEX!$AA$4:$AA$1281,CAPEX!$C$4:$C$1281,Data!$A41,CAPEX!$V$4:$V$1281,Data!AF$7)</f>
        <v>0</v>
      </c>
      <c r="AH41" s="65">
        <f>SUMIFS(CAPEX!$Y$4:$Y$1281,CAPEX!$C$4:$C$1281,Data!$A41,CAPEX!$V$4:$V$1281,Data!AH$7)</f>
        <v>0</v>
      </c>
      <c r="AI41" s="65">
        <f>SUMIFS(CAPEX!$AA$4:$AA$1281,CAPEX!$C$4:$C$1281,Data!$A41,CAPEX!$V$4:$V$1281,Data!AH$7)</f>
        <v>184000</v>
      </c>
      <c r="AJ41" s="65">
        <f>SUMIFS(CAPEX!$Y$4:$Y$1281,CAPEX!$C$4:$C$1281,Data!$A41,CAPEX!$V$4:$V$1281,Data!AJ$7)</f>
        <v>0</v>
      </c>
      <c r="AK41" s="65">
        <f>SUMIFS(CAPEX!$AA$4:$AA$1281,CAPEX!$C$4:$C$1281,Data!$A41,CAPEX!$V$4:$V$1281,Data!AJ$7)</f>
        <v>15840</v>
      </c>
      <c r="AL41" s="65">
        <f>SUMIFS(CAPEX!$Y$4:$Y$1281,CAPEX!$C$4:$C$1281,Data!$A41,CAPEX!$V$4:$V$1281,Data!AL$7)</f>
        <v>0</v>
      </c>
      <c r="AM41" s="65">
        <f>SUMIFS(CAPEX!$AA$4:$AA$1281,CAPEX!$C$4:$C$1281,Data!$A41,CAPEX!$V$4:$V$1281,Data!AL$7)</f>
        <v>0</v>
      </c>
      <c r="AN41" s="65">
        <f>SUMIFS(CAPEX!$Y$4:$Y$1281,CAPEX!$C$4:$C$1281,Data!$A41,CAPEX!$V$4:$V$1281,Data!AN$7)</f>
        <v>0</v>
      </c>
      <c r="AO41" s="65">
        <f>SUMIFS(CAPEX!$AA$4:$AA$1281,CAPEX!$C$4:$C$1281,Data!$A41,CAPEX!$V$4:$V$1281,Data!AN$7)</f>
        <v>0</v>
      </c>
      <c r="AP41" s="65">
        <f>SUMIFS(CAPEX!$Y$4:$Y$1281,CAPEX!$C$4:$C$1281,Data!$A41,CAPEX!$V$4:$V$1281,Data!AP$7)</f>
        <v>0</v>
      </c>
      <c r="AQ41" s="65">
        <f>SUMIFS(CAPEX!$AA$4:$AA$1281,CAPEX!$C$4:$C$1281,Data!$A41,CAPEX!$V$4:$V$1281,Data!AP$7)</f>
        <v>0</v>
      </c>
      <c r="AR41" s="65">
        <f>SUMIFS(CAPEX!$Y$4:$Y$1281,CAPEX!$C$4:$C$1281,Data!$A41,CAPEX!$V$4:$V$1281,Data!AR$7)</f>
        <v>0</v>
      </c>
      <c r="AS41" s="65">
        <f>SUMIFS(CAPEX!$AA$4:$AA$1281,CAPEX!$C$4:$C$1281,Data!$A41,CAPEX!$V$4:$V$1281,Data!AR$7)</f>
        <v>19420</v>
      </c>
      <c r="AT41" s="65">
        <f>SUMIFS(CAPEX!$Y$4:$Y$1281,CAPEX!$C$4:$C$1281,Data!$A41,CAPEX!$V$4:$V$1281,Data!AT$7)</f>
        <v>0</v>
      </c>
      <c r="AU41" s="65">
        <f>SUMIFS(CAPEX!$AA$4:$AA$1281,CAPEX!$C$4:$C$1281,Data!$A41,CAPEX!$V$4:$V$1281,Data!AT$7)</f>
        <v>0</v>
      </c>
      <c r="AV41" s="65">
        <f>SUMIFS(CAPEX!$Y$4:$Y$1281,CAPEX!$C$4:$C$1281,Data!$A41,CAPEX!$V$4:$V$1281,Data!AV$7)</f>
        <v>0</v>
      </c>
      <c r="AW41" s="65">
        <f>SUMIFS(CAPEX!$AA$4:$AA$1281,CAPEX!$C$4:$C$1281,Data!$A41,CAPEX!$V$4:$V$1281,Data!AV$7)</f>
        <v>0</v>
      </c>
      <c r="AX41" s="65">
        <f>SUMIFS(CAPEX!$Y$4:$Y$1281,CAPEX!$C$4:$C$1281,Data!$A41,CAPEX!$V$4:$V$1281,Data!AX$7)</f>
        <v>0</v>
      </c>
      <c r="AY41" s="65">
        <f>SUMIFS(CAPEX!$AA$4:$AA$1281,CAPEX!$C$4:$C$1281,Data!$A41,CAPEX!$V$4:$V$1281,Data!AX$7)</f>
        <v>0</v>
      </c>
      <c r="AZ41" s="65">
        <f>SUMIFS(CAPEX!$Y$4:$Y$1281,CAPEX!$C$4:$C$1281,Data!$A41,CAPEX!$V$4:$V$1281,Data!AZ$7)</f>
        <v>0</v>
      </c>
      <c r="BA41" s="65">
        <f>SUMIFS(CAPEX!$AA$4:$AA$1281,CAPEX!$C$4:$C$1281,Data!$A41,CAPEX!$V$4:$V$1281,Data!AZ$7)</f>
        <v>0</v>
      </c>
      <c r="BB41" s="65">
        <f>SUMIFS(CAPEX!$Y$4:$Y$1281,CAPEX!$C$4:$C$1281,Data!$A41,CAPEX!$V$4:$V$1281,Data!BB$7)</f>
        <v>0</v>
      </c>
      <c r="BC41" s="65">
        <f>SUMIFS(CAPEX!$AA$4:$AA$1281,CAPEX!$C$4:$C$1281,Data!$A41,CAPEX!$V$4:$V$1281,Data!BB$7)</f>
        <v>184000</v>
      </c>
    </row>
    <row r="42" spans="1:55" hidden="1" x14ac:dyDescent="0.25">
      <c r="A42" s="85" t="s">
        <v>44</v>
      </c>
      <c r="B42" s="62" t="str">
        <f>VLOOKUP(A42,CAPEX!$C$4:$I$1281,7,FALSE)</f>
        <v>Dock 6</v>
      </c>
      <c r="C42" s="61">
        <v>1079</v>
      </c>
      <c r="D42" s="65">
        <f>SUMIFS(CAPEX!$Y$4:$Y$1281,CAPEX!$C$4:$C$1281,Data!$A42,CAPEX!$V$4:$V$1281,Data!D$7)</f>
        <v>8900</v>
      </c>
      <c r="E42" s="65">
        <f>SUMIFS(CAPEX!$AA$4:$AA$1281,CAPEX!$C$4:$C$1281,Data!$A42,CAPEX!$V$4:$V$1281,Data!D$7)</f>
        <v>198070</v>
      </c>
      <c r="F42" s="65">
        <f>SUMIFS(CAPEX!$Y$4:$Y$1281,CAPEX!$C$4:$C$1281,Data!$A42,CAPEX!$V$4:$V$1281,Data!F$7)</f>
        <v>0</v>
      </c>
      <c r="G42" s="65">
        <f>SUMIFS(CAPEX!$AA$4:$AA$1281,CAPEX!$C$4:$C$1281,Data!$A42,CAPEX!$V$4:$V$1281,Data!F$7)</f>
        <v>0</v>
      </c>
      <c r="H42" s="65">
        <f>SUMIFS(CAPEX!$Y$4:$Y$1281,CAPEX!$C$4:$C$1281,Data!$A42,CAPEX!$V$4:$V$1281,Data!H$7)</f>
        <v>32100</v>
      </c>
      <c r="I42" s="65">
        <f>SUMIFS(CAPEX!$AA$4:$AA$1281,CAPEX!$C$4:$C$1281,Data!$A42,CAPEX!$V$4:$V$1281,Data!H$7)</f>
        <v>0</v>
      </c>
      <c r="J42" s="65">
        <f>SUMIFS(CAPEX!$Y$4:$Y$1281,CAPEX!$C$4:$C$1281,Data!$A42,CAPEX!$V$4:$V$1281,Data!J$7)</f>
        <v>0</v>
      </c>
      <c r="K42" s="65">
        <f>SUMIFS(CAPEX!$AA$4:$AA$1281,CAPEX!$C$4:$C$1281,Data!$A42,CAPEX!$V$4:$V$1281,Data!J$7)</f>
        <v>12700</v>
      </c>
      <c r="L42" s="65">
        <f>SUMIFS(CAPEX!$Y$4:$Y$1281,CAPEX!$C$4:$C$1281,Data!$A42,CAPEX!$V$4:$V$1281,Data!L$7)</f>
        <v>0</v>
      </c>
      <c r="M42" s="65">
        <f>SUMIFS(CAPEX!$AA$4:$AA$1281,CAPEX!$C$4:$C$1281,Data!$A42,CAPEX!$V$4:$V$1281,Data!L$7)</f>
        <v>0</v>
      </c>
      <c r="N42" s="65">
        <f>SUMIFS(CAPEX!$Y$4:$Y$1281,CAPEX!$C$4:$C$1281,Data!$A42,CAPEX!$V$4:$V$1281,Data!N$7)</f>
        <v>0</v>
      </c>
      <c r="O42" s="65">
        <f>SUMIFS(CAPEX!$AA$4:$AA$1281,CAPEX!$C$4:$C$1281,Data!$A42,CAPEX!$V$4:$V$1281,Data!N$7)</f>
        <v>146120</v>
      </c>
      <c r="P42" s="65">
        <f>SUMIFS(CAPEX!$Y$4:$Y$1281,CAPEX!$C$4:$C$1281,Data!$A42,CAPEX!$V$4:$V$1281,Data!P$7)</f>
        <v>0</v>
      </c>
      <c r="Q42" s="65">
        <f>SUMIFS(CAPEX!$AA$4:$AA$1281,CAPEX!$C$4:$C$1281,Data!$A42,CAPEX!$V$4:$V$1281,Data!P$7)</f>
        <v>0</v>
      </c>
      <c r="R42" s="65">
        <f>SUMIFS(CAPEX!$Y$4:$Y$1281,CAPEX!$C$4:$C$1281,Data!$A42,CAPEX!$V$4:$V$1281,Data!R$7)</f>
        <v>0</v>
      </c>
      <c r="S42" s="65">
        <f>SUMIFS(CAPEX!$AA$4:$AA$1281,CAPEX!$C$4:$C$1281,Data!$A42,CAPEX!$V$4:$V$1281,Data!R$7)</f>
        <v>0</v>
      </c>
      <c r="T42" s="65">
        <f>SUMIFS(CAPEX!$Y$4:$Y$1281,CAPEX!$C$4:$C$1281,Data!$A42,CAPEX!$V$4:$V$1281,Data!T$7)</f>
        <v>0</v>
      </c>
      <c r="U42" s="65">
        <f>SUMIFS(CAPEX!$AA$4:$AA$1281,CAPEX!$C$4:$C$1281,Data!$A42,CAPEX!$V$4:$V$1281,Data!T$7)</f>
        <v>0</v>
      </c>
      <c r="V42" s="65">
        <f>SUMIFS(CAPEX!$Y$4:$Y$1281,CAPEX!$C$4:$C$1281,Data!$A42,CAPEX!$V$4:$V$1281,Data!V$7)</f>
        <v>0</v>
      </c>
      <c r="W42" s="65">
        <f>SUMIFS(CAPEX!$AA$4:$AA$1281,CAPEX!$C$4:$C$1281,Data!$A42,CAPEX!$V$4:$V$1281,Data!V$7)</f>
        <v>0</v>
      </c>
      <c r="X42" s="65">
        <f>SUMIFS(CAPEX!$Y$4:$Y$1281,CAPEX!$C$4:$C$1281,Data!$A42,CAPEX!$V$4:$V$1281,Data!X$7)</f>
        <v>0</v>
      </c>
      <c r="Y42" s="65">
        <f>SUMIFS(CAPEX!$AA$4:$AA$1281,CAPEX!$C$4:$C$1281,Data!$A42,CAPEX!$V$4:$V$1281,Data!X$7)</f>
        <v>20360</v>
      </c>
      <c r="Z42" s="65">
        <f>SUMIFS(CAPEX!$Y$4:$Y$1281,CAPEX!$C$4:$C$1281,Data!$A42,CAPEX!$V$4:$V$1281,Data!Z$7)</f>
        <v>0</v>
      </c>
      <c r="AA42" s="65">
        <f>SUMIFS(CAPEX!$AA$4:$AA$1281,CAPEX!$C$4:$C$1281,Data!$A42,CAPEX!$V$4:$V$1281,Data!Z$7)</f>
        <v>0</v>
      </c>
      <c r="AB42" s="65">
        <f>SUMIFS(CAPEX!$Y$4:$Y$1281,CAPEX!$C$4:$C$1281,Data!$A42,CAPEX!$V$4:$V$1281,Data!AB$7)</f>
        <v>0</v>
      </c>
      <c r="AC42" s="65">
        <f>SUMIFS(CAPEX!$AA$4:$AA$1281,CAPEX!$C$4:$C$1281,Data!$A42,CAPEX!$V$4:$V$1281,Data!AB$7)</f>
        <v>0</v>
      </c>
      <c r="AD42" s="65">
        <f>SUMIFS(CAPEX!$Y$4:$Y$1281,CAPEX!$C$4:$C$1281,Data!$A42,CAPEX!$V$4:$V$1281,Data!AD$7)</f>
        <v>0</v>
      </c>
      <c r="AE42" s="65">
        <f>SUMIFS(CAPEX!$AA$4:$AA$1281,CAPEX!$C$4:$C$1281,Data!$A42,CAPEX!$V$4:$V$1281,Data!AD$7)</f>
        <v>0</v>
      </c>
      <c r="AF42" s="65">
        <f>SUMIFS(CAPEX!$Y$4:$Y$1281,CAPEX!$C$4:$C$1281,Data!$A42,CAPEX!$V$4:$V$1281,Data!AF$7)</f>
        <v>0</v>
      </c>
      <c r="AG42" s="65">
        <f>SUMIFS(CAPEX!$AA$4:$AA$1281,CAPEX!$C$4:$C$1281,Data!$A42,CAPEX!$V$4:$V$1281,Data!AF$7)</f>
        <v>0</v>
      </c>
      <c r="AH42" s="65">
        <f>SUMIFS(CAPEX!$Y$4:$Y$1281,CAPEX!$C$4:$C$1281,Data!$A42,CAPEX!$V$4:$V$1281,Data!AH$7)</f>
        <v>0</v>
      </c>
      <c r="AI42" s="65">
        <f>SUMIFS(CAPEX!$AA$4:$AA$1281,CAPEX!$C$4:$C$1281,Data!$A42,CAPEX!$V$4:$V$1281,Data!AH$7)</f>
        <v>146120</v>
      </c>
      <c r="AJ42" s="65">
        <f>SUMIFS(CAPEX!$Y$4:$Y$1281,CAPEX!$C$4:$C$1281,Data!$A42,CAPEX!$V$4:$V$1281,Data!AJ$7)</f>
        <v>0</v>
      </c>
      <c r="AK42" s="65">
        <f>SUMIFS(CAPEX!$AA$4:$AA$1281,CAPEX!$C$4:$C$1281,Data!$A42,CAPEX!$V$4:$V$1281,Data!AJ$7)</f>
        <v>12700</v>
      </c>
      <c r="AL42" s="65">
        <f>SUMIFS(CAPEX!$Y$4:$Y$1281,CAPEX!$C$4:$C$1281,Data!$A42,CAPEX!$V$4:$V$1281,Data!AL$7)</f>
        <v>0</v>
      </c>
      <c r="AM42" s="65">
        <f>SUMIFS(CAPEX!$AA$4:$AA$1281,CAPEX!$C$4:$C$1281,Data!$A42,CAPEX!$V$4:$V$1281,Data!AL$7)</f>
        <v>0</v>
      </c>
      <c r="AN42" s="65">
        <f>SUMIFS(CAPEX!$Y$4:$Y$1281,CAPEX!$C$4:$C$1281,Data!$A42,CAPEX!$V$4:$V$1281,Data!AN$7)</f>
        <v>0</v>
      </c>
      <c r="AO42" s="65">
        <f>SUMIFS(CAPEX!$AA$4:$AA$1281,CAPEX!$C$4:$C$1281,Data!$A42,CAPEX!$V$4:$V$1281,Data!AN$7)</f>
        <v>0</v>
      </c>
      <c r="AP42" s="65">
        <f>SUMIFS(CAPEX!$Y$4:$Y$1281,CAPEX!$C$4:$C$1281,Data!$A42,CAPEX!$V$4:$V$1281,Data!AP$7)</f>
        <v>0</v>
      </c>
      <c r="AQ42" s="65">
        <f>SUMIFS(CAPEX!$AA$4:$AA$1281,CAPEX!$C$4:$C$1281,Data!$A42,CAPEX!$V$4:$V$1281,Data!AP$7)</f>
        <v>0</v>
      </c>
      <c r="AR42" s="65">
        <f>SUMIFS(CAPEX!$Y$4:$Y$1281,CAPEX!$C$4:$C$1281,Data!$A42,CAPEX!$V$4:$V$1281,Data!AR$7)</f>
        <v>0</v>
      </c>
      <c r="AS42" s="65">
        <f>SUMIFS(CAPEX!$AA$4:$AA$1281,CAPEX!$C$4:$C$1281,Data!$A42,CAPEX!$V$4:$V$1281,Data!AR$7)</f>
        <v>20360</v>
      </c>
      <c r="AT42" s="65">
        <f>SUMIFS(CAPEX!$Y$4:$Y$1281,CAPEX!$C$4:$C$1281,Data!$A42,CAPEX!$V$4:$V$1281,Data!AT$7)</f>
        <v>0</v>
      </c>
      <c r="AU42" s="65">
        <f>SUMIFS(CAPEX!$AA$4:$AA$1281,CAPEX!$C$4:$C$1281,Data!$A42,CAPEX!$V$4:$V$1281,Data!AT$7)</f>
        <v>0</v>
      </c>
      <c r="AV42" s="65">
        <f>SUMIFS(CAPEX!$Y$4:$Y$1281,CAPEX!$C$4:$C$1281,Data!$A42,CAPEX!$V$4:$V$1281,Data!AV$7)</f>
        <v>0</v>
      </c>
      <c r="AW42" s="65">
        <f>SUMIFS(CAPEX!$AA$4:$AA$1281,CAPEX!$C$4:$C$1281,Data!$A42,CAPEX!$V$4:$V$1281,Data!AV$7)</f>
        <v>0</v>
      </c>
      <c r="AX42" s="65">
        <f>SUMIFS(CAPEX!$Y$4:$Y$1281,CAPEX!$C$4:$C$1281,Data!$A42,CAPEX!$V$4:$V$1281,Data!AX$7)</f>
        <v>0</v>
      </c>
      <c r="AY42" s="65">
        <f>SUMIFS(CAPEX!$AA$4:$AA$1281,CAPEX!$C$4:$C$1281,Data!$A42,CAPEX!$V$4:$V$1281,Data!AX$7)</f>
        <v>0</v>
      </c>
      <c r="AZ42" s="65">
        <f>SUMIFS(CAPEX!$Y$4:$Y$1281,CAPEX!$C$4:$C$1281,Data!$A42,CAPEX!$V$4:$V$1281,Data!AZ$7)</f>
        <v>0</v>
      </c>
      <c r="BA42" s="65">
        <f>SUMIFS(CAPEX!$AA$4:$AA$1281,CAPEX!$C$4:$C$1281,Data!$A42,CAPEX!$V$4:$V$1281,Data!AZ$7)</f>
        <v>0</v>
      </c>
      <c r="BB42" s="65">
        <f>SUMIFS(CAPEX!$Y$4:$Y$1281,CAPEX!$C$4:$C$1281,Data!$A42,CAPEX!$V$4:$V$1281,Data!BB$7)</f>
        <v>0</v>
      </c>
      <c r="BC42" s="65">
        <f>SUMIFS(CAPEX!$AA$4:$AA$1281,CAPEX!$C$4:$C$1281,Data!$A42,CAPEX!$V$4:$V$1281,Data!BB$7)</f>
        <v>146120</v>
      </c>
    </row>
    <row r="43" spans="1:55" hidden="1" x14ac:dyDescent="0.25">
      <c r="A43" s="85" t="s">
        <v>45</v>
      </c>
      <c r="B43" s="62" t="str">
        <f>VLOOKUP(A43,CAPEX!$C$4:$I$1281,7,FALSE)</f>
        <v>Dock 6</v>
      </c>
      <c r="C43" s="61">
        <v>845</v>
      </c>
      <c r="D43" s="65">
        <f>SUMIFS(CAPEX!$Y$4:$Y$1281,CAPEX!$C$4:$C$1281,Data!$A43,CAPEX!$V$4:$V$1281,Data!D$7)</f>
        <v>10000</v>
      </c>
      <c r="E43" s="65">
        <f>SUMIFS(CAPEX!$AA$4:$AA$1281,CAPEX!$C$4:$C$1281,Data!$A43,CAPEX!$V$4:$V$1281,Data!D$7)</f>
        <v>214580</v>
      </c>
      <c r="F43" s="65">
        <f>SUMIFS(CAPEX!$Y$4:$Y$1281,CAPEX!$C$4:$C$1281,Data!$A43,CAPEX!$V$4:$V$1281,Data!F$7)</f>
        <v>0</v>
      </c>
      <c r="G43" s="65">
        <f>SUMIFS(CAPEX!$AA$4:$AA$1281,CAPEX!$C$4:$C$1281,Data!$A43,CAPEX!$V$4:$V$1281,Data!F$7)</f>
        <v>0</v>
      </c>
      <c r="H43" s="65">
        <f>SUMIFS(CAPEX!$Y$4:$Y$1281,CAPEX!$C$4:$C$1281,Data!$A43,CAPEX!$V$4:$V$1281,Data!H$7)</f>
        <v>36100</v>
      </c>
      <c r="I43" s="65">
        <f>SUMIFS(CAPEX!$AA$4:$AA$1281,CAPEX!$C$4:$C$1281,Data!$A43,CAPEX!$V$4:$V$1281,Data!H$7)</f>
        <v>0</v>
      </c>
      <c r="J43" s="65">
        <f>SUMIFS(CAPEX!$Y$4:$Y$1281,CAPEX!$C$4:$C$1281,Data!$A43,CAPEX!$V$4:$V$1281,Data!J$7)</f>
        <v>0</v>
      </c>
      <c r="K43" s="65">
        <f>SUMIFS(CAPEX!$AA$4:$AA$1281,CAPEX!$C$4:$C$1281,Data!$A43,CAPEX!$V$4:$V$1281,Data!J$7)</f>
        <v>0</v>
      </c>
      <c r="L43" s="65">
        <f>SUMIFS(CAPEX!$Y$4:$Y$1281,CAPEX!$C$4:$C$1281,Data!$A43,CAPEX!$V$4:$V$1281,Data!L$7)</f>
        <v>0</v>
      </c>
      <c r="M43" s="65">
        <f>SUMIFS(CAPEX!$AA$4:$AA$1281,CAPEX!$C$4:$C$1281,Data!$A43,CAPEX!$V$4:$V$1281,Data!L$7)</f>
        <v>9950</v>
      </c>
      <c r="N43" s="65">
        <f>SUMIFS(CAPEX!$Y$4:$Y$1281,CAPEX!$C$4:$C$1281,Data!$A43,CAPEX!$V$4:$V$1281,Data!N$7)</f>
        <v>0</v>
      </c>
      <c r="O43" s="65">
        <f>SUMIFS(CAPEX!$AA$4:$AA$1281,CAPEX!$C$4:$C$1281,Data!$A43,CAPEX!$V$4:$V$1281,Data!N$7)</f>
        <v>116360</v>
      </c>
      <c r="P43" s="65">
        <f>SUMIFS(CAPEX!$Y$4:$Y$1281,CAPEX!$C$4:$C$1281,Data!$A43,CAPEX!$V$4:$V$1281,Data!P$7)</f>
        <v>0</v>
      </c>
      <c r="Q43" s="65">
        <f>SUMIFS(CAPEX!$AA$4:$AA$1281,CAPEX!$C$4:$C$1281,Data!$A43,CAPEX!$V$4:$V$1281,Data!P$7)</f>
        <v>0</v>
      </c>
      <c r="R43" s="65">
        <f>SUMIFS(CAPEX!$Y$4:$Y$1281,CAPEX!$C$4:$C$1281,Data!$A43,CAPEX!$V$4:$V$1281,Data!R$7)</f>
        <v>0</v>
      </c>
      <c r="S43" s="65">
        <f>SUMIFS(CAPEX!$AA$4:$AA$1281,CAPEX!$C$4:$C$1281,Data!$A43,CAPEX!$V$4:$V$1281,Data!R$7)</f>
        <v>0</v>
      </c>
      <c r="T43" s="65">
        <f>SUMIFS(CAPEX!$Y$4:$Y$1281,CAPEX!$C$4:$C$1281,Data!$A43,CAPEX!$V$4:$V$1281,Data!T$7)</f>
        <v>0</v>
      </c>
      <c r="U43" s="65">
        <f>SUMIFS(CAPEX!$AA$4:$AA$1281,CAPEX!$C$4:$C$1281,Data!$A43,CAPEX!$V$4:$V$1281,Data!T$7)</f>
        <v>0</v>
      </c>
      <c r="V43" s="65">
        <f>SUMIFS(CAPEX!$Y$4:$Y$1281,CAPEX!$C$4:$C$1281,Data!$A43,CAPEX!$V$4:$V$1281,Data!V$7)</f>
        <v>0</v>
      </c>
      <c r="W43" s="65">
        <f>SUMIFS(CAPEX!$AA$4:$AA$1281,CAPEX!$C$4:$C$1281,Data!$A43,CAPEX!$V$4:$V$1281,Data!V$7)</f>
        <v>0</v>
      </c>
      <c r="X43" s="65">
        <f>SUMIFS(CAPEX!$Y$4:$Y$1281,CAPEX!$C$4:$C$1281,Data!$A43,CAPEX!$V$4:$V$1281,Data!X$7)</f>
        <v>0</v>
      </c>
      <c r="Y43" s="65">
        <f>SUMIFS(CAPEX!$AA$4:$AA$1281,CAPEX!$C$4:$C$1281,Data!$A43,CAPEX!$V$4:$V$1281,Data!X$7)</f>
        <v>4280</v>
      </c>
      <c r="Z43" s="65">
        <f>SUMIFS(CAPEX!$Y$4:$Y$1281,CAPEX!$C$4:$C$1281,Data!$A43,CAPEX!$V$4:$V$1281,Data!Z$7)</f>
        <v>0</v>
      </c>
      <c r="AA43" s="65">
        <f>SUMIFS(CAPEX!$AA$4:$AA$1281,CAPEX!$C$4:$C$1281,Data!$A43,CAPEX!$V$4:$V$1281,Data!Z$7)</f>
        <v>0</v>
      </c>
      <c r="AB43" s="65">
        <f>SUMIFS(CAPEX!$Y$4:$Y$1281,CAPEX!$C$4:$C$1281,Data!$A43,CAPEX!$V$4:$V$1281,Data!AB$7)</f>
        <v>0</v>
      </c>
      <c r="AC43" s="65">
        <f>SUMIFS(CAPEX!$AA$4:$AA$1281,CAPEX!$C$4:$C$1281,Data!$A43,CAPEX!$V$4:$V$1281,Data!AB$7)</f>
        <v>0</v>
      </c>
      <c r="AD43" s="65">
        <f>SUMIFS(CAPEX!$Y$4:$Y$1281,CAPEX!$C$4:$C$1281,Data!$A43,CAPEX!$V$4:$V$1281,Data!AD$7)</f>
        <v>0</v>
      </c>
      <c r="AE43" s="65">
        <f>SUMIFS(CAPEX!$AA$4:$AA$1281,CAPEX!$C$4:$C$1281,Data!$A43,CAPEX!$V$4:$V$1281,Data!AD$7)</f>
        <v>0</v>
      </c>
      <c r="AF43" s="65">
        <f>SUMIFS(CAPEX!$Y$4:$Y$1281,CAPEX!$C$4:$C$1281,Data!$A43,CAPEX!$V$4:$V$1281,Data!AF$7)</f>
        <v>0</v>
      </c>
      <c r="AG43" s="65">
        <f>SUMIFS(CAPEX!$AA$4:$AA$1281,CAPEX!$C$4:$C$1281,Data!$A43,CAPEX!$V$4:$V$1281,Data!AF$7)</f>
        <v>0</v>
      </c>
      <c r="AH43" s="65">
        <f>SUMIFS(CAPEX!$Y$4:$Y$1281,CAPEX!$C$4:$C$1281,Data!$A43,CAPEX!$V$4:$V$1281,Data!AH$7)</f>
        <v>0</v>
      </c>
      <c r="AI43" s="65">
        <f>SUMIFS(CAPEX!$AA$4:$AA$1281,CAPEX!$C$4:$C$1281,Data!$A43,CAPEX!$V$4:$V$1281,Data!AH$7)</f>
        <v>116360</v>
      </c>
      <c r="AJ43" s="65">
        <f>SUMIFS(CAPEX!$Y$4:$Y$1281,CAPEX!$C$4:$C$1281,Data!$A43,CAPEX!$V$4:$V$1281,Data!AJ$7)</f>
        <v>0</v>
      </c>
      <c r="AK43" s="65">
        <f>SUMIFS(CAPEX!$AA$4:$AA$1281,CAPEX!$C$4:$C$1281,Data!$A43,CAPEX!$V$4:$V$1281,Data!AJ$7)</f>
        <v>0</v>
      </c>
      <c r="AL43" s="65">
        <f>SUMIFS(CAPEX!$Y$4:$Y$1281,CAPEX!$C$4:$C$1281,Data!$A43,CAPEX!$V$4:$V$1281,Data!AL$7)</f>
        <v>0</v>
      </c>
      <c r="AM43" s="65">
        <f>SUMIFS(CAPEX!$AA$4:$AA$1281,CAPEX!$C$4:$C$1281,Data!$A43,CAPEX!$V$4:$V$1281,Data!AL$7)</f>
        <v>0</v>
      </c>
      <c r="AN43" s="65">
        <f>SUMIFS(CAPEX!$Y$4:$Y$1281,CAPEX!$C$4:$C$1281,Data!$A43,CAPEX!$V$4:$V$1281,Data!AN$7)</f>
        <v>0</v>
      </c>
      <c r="AO43" s="65">
        <f>SUMIFS(CAPEX!$AA$4:$AA$1281,CAPEX!$C$4:$C$1281,Data!$A43,CAPEX!$V$4:$V$1281,Data!AN$7)</f>
        <v>0</v>
      </c>
      <c r="AP43" s="65">
        <f>SUMIFS(CAPEX!$Y$4:$Y$1281,CAPEX!$C$4:$C$1281,Data!$A43,CAPEX!$V$4:$V$1281,Data!AP$7)</f>
        <v>0</v>
      </c>
      <c r="AQ43" s="65">
        <f>SUMIFS(CAPEX!$AA$4:$AA$1281,CAPEX!$C$4:$C$1281,Data!$A43,CAPEX!$V$4:$V$1281,Data!AP$7)</f>
        <v>9950</v>
      </c>
      <c r="AR43" s="65">
        <f>SUMIFS(CAPEX!$Y$4:$Y$1281,CAPEX!$C$4:$C$1281,Data!$A43,CAPEX!$V$4:$V$1281,Data!AR$7)</f>
        <v>0</v>
      </c>
      <c r="AS43" s="65">
        <f>SUMIFS(CAPEX!$AA$4:$AA$1281,CAPEX!$C$4:$C$1281,Data!$A43,CAPEX!$V$4:$V$1281,Data!AR$7)</f>
        <v>4280</v>
      </c>
      <c r="AT43" s="65">
        <f>SUMIFS(CAPEX!$Y$4:$Y$1281,CAPEX!$C$4:$C$1281,Data!$A43,CAPEX!$V$4:$V$1281,Data!AT$7)</f>
        <v>0</v>
      </c>
      <c r="AU43" s="65">
        <f>SUMIFS(CAPEX!$AA$4:$AA$1281,CAPEX!$C$4:$C$1281,Data!$A43,CAPEX!$V$4:$V$1281,Data!AT$7)</f>
        <v>0</v>
      </c>
      <c r="AV43" s="65">
        <f>SUMIFS(CAPEX!$Y$4:$Y$1281,CAPEX!$C$4:$C$1281,Data!$A43,CAPEX!$V$4:$V$1281,Data!AV$7)</f>
        <v>0</v>
      </c>
      <c r="AW43" s="65">
        <f>SUMIFS(CAPEX!$AA$4:$AA$1281,CAPEX!$C$4:$C$1281,Data!$A43,CAPEX!$V$4:$V$1281,Data!AV$7)</f>
        <v>0</v>
      </c>
      <c r="AX43" s="65">
        <f>SUMIFS(CAPEX!$Y$4:$Y$1281,CAPEX!$C$4:$C$1281,Data!$A43,CAPEX!$V$4:$V$1281,Data!AX$7)</f>
        <v>0</v>
      </c>
      <c r="AY43" s="65">
        <f>SUMIFS(CAPEX!$AA$4:$AA$1281,CAPEX!$C$4:$C$1281,Data!$A43,CAPEX!$V$4:$V$1281,Data!AX$7)</f>
        <v>0</v>
      </c>
      <c r="AZ43" s="65">
        <f>SUMIFS(CAPEX!$Y$4:$Y$1281,CAPEX!$C$4:$C$1281,Data!$A43,CAPEX!$V$4:$V$1281,Data!AZ$7)</f>
        <v>0</v>
      </c>
      <c r="BA43" s="65">
        <f>SUMIFS(CAPEX!$AA$4:$AA$1281,CAPEX!$C$4:$C$1281,Data!$A43,CAPEX!$V$4:$V$1281,Data!AZ$7)</f>
        <v>0</v>
      </c>
      <c r="BB43" s="65">
        <f>SUMIFS(CAPEX!$Y$4:$Y$1281,CAPEX!$C$4:$C$1281,Data!$A43,CAPEX!$V$4:$V$1281,Data!BB$7)</f>
        <v>0</v>
      </c>
      <c r="BC43" s="65">
        <f>SUMIFS(CAPEX!$AA$4:$AA$1281,CAPEX!$C$4:$C$1281,Data!$A43,CAPEX!$V$4:$V$1281,Data!BB$7)</f>
        <v>116360</v>
      </c>
    </row>
    <row r="44" spans="1:55" hidden="1" x14ac:dyDescent="0.25">
      <c r="A44" s="85" t="s">
        <v>46</v>
      </c>
      <c r="B44" s="62" t="str">
        <f>VLOOKUP(A44,CAPEX!$C$4:$I$1281,7,FALSE)</f>
        <v>Dock 6</v>
      </c>
      <c r="C44" s="61">
        <v>1300</v>
      </c>
      <c r="D44" s="65">
        <f>SUMIFS(CAPEX!$Y$4:$Y$1281,CAPEX!$C$4:$C$1281,Data!$A44,CAPEX!$V$4:$V$1281,Data!D$7)</f>
        <v>11800</v>
      </c>
      <c r="E44" s="65">
        <f>SUMIFS(CAPEX!$AA$4:$AA$1281,CAPEX!$C$4:$C$1281,Data!$A44,CAPEX!$V$4:$V$1281,Data!D$7)</f>
        <v>327880</v>
      </c>
      <c r="F44" s="65">
        <f>SUMIFS(CAPEX!$Y$4:$Y$1281,CAPEX!$C$4:$C$1281,Data!$A44,CAPEX!$V$4:$V$1281,Data!F$7)</f>
        <v>0</v>
      </c>
      <c r="G44" s="65">
        <f>SUMIFS(CAPEX!$AA$4:$AA$1281,CAPEX!$C$4:$C$1281,Data!$A44,CAPEX!$V$4:$V$1281,Data!F$7)</f>
        <v>0</v>
      </c>
      <c r="H44" s="65">
        <f>SUMIFS(CAPEX!$Y$4:$Y$1281,CAPEX!$C$4:$C$1281,Data!$A44,CAPEX!$V$4:$V$1281,Data!H$7)</f>
        <v>42400</v>
      </c>
      <c r="I44" s="65">
        <f>SUMIFS(CAPEX!$AA$4:$AA$1281,CAPEX!$C$4:$C$1281,Data!$A44,CAPEX!$V$4:$V$1281,Data!H$7)</f>
        <v>0</v>
      </c>
      <c r="J44" s="65">
        <f>SUMIFS(CAPEX!$Y$4:$Y$1281,CAPEX!$C$4:$C$1281,Data!$A44,CAPEX!$V$4:$V$1281,Data!J$7)</f>
        <v>0</v>
      </c>
      <c r="K44" s="65">
        <f>SUMIFS(CAPEX!$AA$4:$AA$1281,CAPEX!$C$4:$C$1281,Data!$A44,CAPEX!$V$4:$V$1281,Data!J$7)</f>
        <v>0</v>
      </c>
      <c r="L44" s="65">
        <f>SUMIFS(CAPEX!$Y$4:$Y$1281,CAPEX!$C$4:$C$1281,Data!$A44,CAPEX!$V$4:$V$1281,Data!L$7)</f>
        <v>0</v>
      </c>
      <c r="M44" s="65">
        <f>SUMIFS(CAPEX!$AA$4:$AA$1281,CAPEX!$C$4:$C$1281,Data!$A44,CAPEX!$V$4:$V$1281,Data!L$7)</f>
        <v>15300</v>
      </c>
      <c r="N44" s="65">
        <f>SUMIFS(CAPEX!$Y$4:$Y$1281,CAPEX!$C$4:$C$1281,Data!$A44,CAPEX!$V$4:$V$1281,Data!N$7)</f>
        <v>0</v>
      </c>
      <c r="O44" s="65">
        <f>SUMIFS(CAPEX!$AA$4:$AA$1281,CAPEX!$C$4:$C$1281,Data!$A44,CAPEX!$V$4:$V$1281,Data!N$7)</f>
        <v>175890</v>
      </c>
      <c r="P44" s="65">
        <f>SUMIFS(CAPEX!$Y$4:$Y$1281,CAPEX!$C$4:$C$1281,Data!$A44,CAPEX!$V$4:$V$1281,Data!P$7)</f>
        <v>0</v>
      </c>
      <c r="Q44" s="65">
        <f>SUMIFS(CAPEX!$AA$4:$AA$1281,CAPEX!$C$4:$C$1281,Data!$A44,CAPEX!$V$4:$V$1281,Data!P$7)</f>
        <v>0</v>
      </c>
      <c r="R44" s="65">
        <f>SUMIFS(CAPEX!$Y$4:$Y$1281,CAPEX!$C$4:$C$1281,Data!$A44,CAPEX!$V$4:$V$1281,Data!R$7)</f>
        <v>0</v>
      </c>
      <c r="S44" s="65">
        <f>SUMIFS(CAPEX!$AA$4:$AA$1281,CAPEX!$C$4:$C$1281,Data!$A44,CAPEX!$V$4:$V$1281,Data!R$7)</f>
        <v>0</v>
      </c>
      <c r="T44" s="65">
        <f>SUMIFS(CAPEX!$Y$4:$Y$1281,CAPEX!$C$4:$C$1281,Data!$A44,CAPEX!$V$4:$V$1281,Data!T$7)</f>
        <v>0</v>
      </c>
      <c r="U44" s="65">
        <f>SUMIFS(CAPEX!$AA$4:$AA$1281,CAPEX!$C$4:$C$1281,Data!$A44,CAPEX!$V$4:$V$1281,Data!T$7)</f>
        <v>0</v>
      </c>
      <c r="V44" s="65">
        <f>SUMIFS(CAPEX!$Y$4:$Y$1281,CAPEX!$C$4:$C$1281,Data!$A44,CAPEX!$V$4:$V$1281,Data!V$7)</f>
        <v>0</v>
      </c>
      <c r="W44" s="65">
        <f>SUMIFS(CAPEX!$AA$4:$AA$1281,CAPEX!$C$4:$C$1281,Data!$A44,CAPEX!$V$4:$V$1281,Data!V$7)</f>
        <v>0</v>
      </c>
      <c r="X44" s="65">
        <f>SUMIFS(CAPEX!$Y$4:$Y$1281,CAPEX!$C$4:$C$1281,Data!$A44,CAPEX!$V$4:$V$1281,Data!X$7)</f>
        <v>0</v>
      </c>
      <c r="Y44" s="65">
        <f>SUMIFS(CAPEX!$AA$4:$AA$1281,CAPEX!$C$4:$C$1281,Data!$A44,CAPEX!$V$4:$V$1281,Data!X$7)</f>
        <v>7360</v>
      </c>
      <c r="Z44" s="65">
        <f>SUMIFS(CAPEX!$Y$4:$Y$1281,CAPEX!$C$4:$C$1281,Data!$A44,CAPEX!$V$4:$V$1281,Data!Z$7)</f>
        <v>0</v>
      </c>
      <c r="AA44" s="65">
        <f>SUMIFS(CAPEX!$AA$4:$AA$1281,CAPEX!$C$4:$C$1281,Data!$A44,CAPEX!$V$4:$V$1281,Data!Z$7)</f>
        <v>0</v>
      </c>
      <c r="AB44" s="65">
        <f>SUMIFS(CAPEX!$Y$4:$Y$1281,CAPEX!$C$4:$C$1281,Data!$A44,CAPEX!$V$4:$V$1281,Data!AB$7)</f>
        <v>0</v>
      </c>
      <c r="AC44" s="65">
        <f>SUMIFS(CAPEX!$AA$4:$AA$1281,CAPEX!$C$4:$C$1281,Data!$A44,CAPEX!$V$4:$V$1281,Data!AB$7)</f>
        <v>0</v>
      </c>
      <c r="AD44" s="65">
        <f>SUMIFS(CAPEX!$Y$4:$Y$1281,CAPEX!$C$4:$C$1281,Data!$A44,CAPEX!$V$4:$V$1281,Data!AD$7)</f>
        <v>0</v>
      </c>
      <c r="AE44" s="65">
        <f>SUMIFS(CAPEX!$AA$4:$AA$1281,CAPEX!$C$4:$C$1281,Data!$A44,CAPEX!$V$4:$V$1281,Data!AD$7)</f>
        <v>0</v>
      </c>
      <c r="AF44" s="65">
        <f>SUMIFS(CAPEX!$Y$4:$Y$1281,CAPEX!$C$4:$C$1281,Data!$A44,CAPEX!$V$4:$V$1281,Data!AF$7)</f>
        <v>0</v>
      </c>
      <c r="AG44" s="65">
        <f>SUMIFS(CAPEX!$AA$4:$AA$1281,CAPEX!$C$4:$C$1281,Data!$A44,CAPEX!$V$4:$V$1281,Data!AF$7)</f>
        <v>0</v>
      </c>
      <c r="AH44" s="65">
        <f>SUMIFS(CAPEX!$Y$4:$Y$1281,CAPEX!$C$4:$C$1281,Data!$A44,CAPEX!$V$4:$V$1281,Data!AH$7)</f>
        <v>0</v>
      </c>
      <c r="AI44" s="65">
        <f>SUMIFS(CAPEX!$AA$4:$AA$1281,CAPEX!$C$4:$C$1281,Data!$A44,CAPEX!$V$4:$V$1281,Data!AH$7)</f>
        <v>175890</v>
      </c>
      <c r="AJ44" s="65">
        <f>SUMIFS(CAPEX!$Y$4:$Y$1281,CAPEX!$C$4:$C$1281,Data!$A44,CAPEX!$V$4:$V$1281,Data!AJ$7)</f>
        <v>0</v>
      </c>
      <c r="AK44" s="65">
        <f>SUMIFS(CAPEX!$AA$4:$AA$1281,CAPEX!$C$4:$C$1281,Data!$A44,CAPEX!$V$4:$V$1281,Data!AJ$7)</f>
        <v>0</v>
      </c>
      <c r="AL44" s="65">
        <f>SUMIFS(CAPEX!$Y$4:$Y$1281,CAPEX!$C$4:$C$1281,Data!$A44,CAPEX!$V$4:$V$1281,Data!AL$7)</f>
        <v>0</v>
      </c>
      <c r="AM44" s="65">
        <f>SUMIFS(CAPEX!$AA$4:$AA$1281,CAPEX!$C$4:$C$1281,Data!$A44,CAPEX!$V$4:$V$1281,Data!AL$7)</f>
        <v>0</v>
      </c>
      <c r="AN44" s="65">
        <f>SUMIFS(CAPEX!$Y$4:$Y$1281,CAPEX!$C$4:$C$1281,Data!$A44,CAPEX!$V$4:$V$1281,Data!AN$7)</f>
        <v>0</v>
      </c>
      <c r="AO44" s="65">
        <f>SUMIFS(CAPEX!$AA$4:$AA$1281,CAPEX!$C$4:$C$1281,Data!$A44,CAPEX!$V$4:$V$1281,Data!AN$7)</f>
        <v>0</v>
      </c>
      <c r="AP44" s="65">
        <f>SUMIFS(CAPEX!$Y$4:$Y$1281,CAPEX!$C$4:$C$1281,Data!$A44,CAPEX!$V$4:$V$1281,Data!AP$7)</f>
        <v>0</v>
      </c>
      <c r="AQ44" s="65">
        <f>SUMIFS(CAPEX!$AA$4:$AA$1281,CAPEX!$C$4:$C$1281,Data!$A44,CAPEX!$V$4:$V$1281,Data!AP$7)</f>
        <v>15300</v>
      </c>
      <c r="AR44" s="65">
        <f>SUMIFS(CAPEX!$Y$4:$Y$1281,CAPEX!$C$4:$C$1281,Data!$A44,CAPEX!$V$4:$V$1281,Data!AR$7)</f>
        <v>0</v>
      </c>
      <c r="AS44" s="65">
        <f>SUMIFS(CAPEX!$AA$4:$AA$1281,CAPEX!$C$4:$C$1281,Data!$A44,CAPEX!$V$4:$V$1281,Data!AR$7)</f>
        <v>7360</v>
      </c>
      <c r="AT44" s="65">
        <f>SUMIFS(CAPEX!$Y$4:$Y$1281,CAPEX!$C$4:$C$1281,Data!$A44,CAPEX!$V$4:$V$1281,Data!AT$7)</f>
        <v>0</v>
      </c>
      <c r="AU44" s="65">
        <f>SUMIFS(CAPEX!$AA$4:$AA$1281,CAPEX!$C$4:$C$1281,Data!$A44,CAPEX!$V$4:$V$1281,Data!AT$7)</f>
        <v>0</v>
      </c>
      <c r="AV44" s="65">
        <f>SUMIFS(CAPEX!$Y$4:$Y$1281,CAPEX!$C$4:$C$1281,Data!$A44,CAPEX!$V$4:$V$1281,Data!AV$7)</f>
        <v>0</v>
      </c>
      <c r="AW44" s="65">
        <f>SUMIFS(CAPEX!$AA$4:$AA$1281,CAPEX!$C$4:$C$1281,Data!$A44,CAPEX!$V$4:$V$1281,Data!AV$7)</f>
        <v>0</v>
      </c>
      <c r="AX44" s="65">
        <f>SUMIFS(CAPEX!$Y$4:$Y$1281,CAPEX!$C$4:$C$1281,Data!$A44,CAPEX!$V$4:$V$1281,Data!AX$7)</f>
        <v>0</v>
      </c>
      <c r="AY44" s="65">
        <f>SUMIFS(CAPEX!$AA$4:$AA$1281,CAPEX!$C$4:$C$1281,Data!$A44,CAPEX!$V$4:$V$1281,Data!AX$7)</f>
        <v>0</v>
      </c>
      <c r="AZ44" s="65">
        <f>SUMIFS(CAPEX!$Y$4:$Y$1281,CAPEX!$C$4:$C$1281,Data!$A44,CAPEX!$V$4:$V$1281,Data!AZ$7)</f>
        <v>0</v>
      </c>
      <c r="BA44" s="65">
        <f>SUMIFS(CAPEX!$AA$4:$AA$1281,CAPEX!$C$4:$C$1281,Data!$A44,CAPEX!$V$4:$V$1281,Data!AZ$7)</f>
        <v>0</v>
      </c>
      <c r="BB44" s="65">
        <f>SUMIFS(CAPEX!$Y$4:$Y$1281,CAPEX!$C$4:$C$1281,Data!$A44,CAPEX!$V$4:$V$1281,Data!BB$7)</f>
        <v>0</v>
      </c>
      <c r="BC44" s="65">
        <f>SUMIFS(CAPEX!$AA$4:$AA$1281,CAPEX!$C$4:$C$1281,Data!$A44,CAPEX!$V$4:$V$1281,Data!BB$7)</f>
        <v>175890</v>
      </c>
    </row>
    <row r="45" spans="1:55" hidden="1" x14ac:dyDescent="0.25">
      <c r="A45" s="85" t="s">
        <v>47</v>
      </c>
      <c r="B45" s="62" t="str">
        <f>VLOOKUP(A45,CAPEX!$C$4:$I$1281,7,FALSE)</f>
        <v>Dock 6</v>
      </c>
      <c r="C45" s="61">
        <v>785</v>
      </c>
      <c r="D45" s="65">
        <f>SUMIFS(CAPEX!$Y$4:$Y$1281,CAPEX!$C$4:$C$1281,Data!$A45,CAPEX!$V$4:$V$1281,Data!D$7)</f>
        <v>12500</v>
      </c>
      <c r="E45" s="65">
        <f>SUMIFS(CAPEX!$AA$4:$AA$1281,CAPEX!$C$4:$C$1281,Data!$A45,CAPEX!$V$4:$V$1281,Data!D$7)</f>
        <v>149200</v>
      </c>
      <c r="F45" s="65">
        <f>SUMIFS(CAPEX!$Y$4:$Y$1281,CAPEX!$C$4:$C$1281,Data!$A45,CAPEX!$V$4:$V$1281,Data!F$7)</f>
        <v>0</v>
      </c>
      <c r="G45" s="65">
        <f>SUMIFS(CAPEX!$AA$4:$AA$1281,CAPEX!$C$4:$C$1281,Data!$A45,CAPEX!$V$4:$V$1281,Data!F$7)</f>
        <v>0</v>
      </c>
      <c r="H45" s="65">
        <f>SUMIFS(CAPEX!$Y$4:$Y$1281,CAPEX!$C$4:$C$1281,Data!$A45,CAPEX!$V$4:$V$1281,Data!H$7)</f>
        <v>45200</v>
      </c>
      <c r="I45" s="65">
        <f>SUMIFS(CAPEX!$AA$4:$AA$1281,CAPEX!$C$4:$C$1281,Data!$A45,CAPEX!$V$4:$V$1281,Data!H$7)</f>
        <v>0</v>
      </c>
      <c r="J45" s="65">
        <f>SUMIFS(CAPEX!$Y$4:$Y$1281,CAPEX!$C$4:$C$1281,Data!$A45,CAPEX!$V$4:$V$1281,Data!J$7)</f>
        <v>0</v>
      </c>
      <c r="K45" s="65">
        <f>SUMIFS(CAPEX!$AA$4:$AA$1281,CAPEX!$C$4:$C$1281,Data!$A45,CAPEX!$V$4:$V$1281,Data!J$7)</f>
        <v>0</v>
      </c>
      <c r="L45" s="65">
        <f>SUMIFS(CAPEX!$Y$4:$Y$1281,CAPEX!$C$4:$C$1281,Data!$A45,CAPEX!$V$4:$V$1281,Data!L$7)</f>
        <v>0</v>
      </c>
      <c r="M45" s="65">
        <f>SUMIFS(CAPEX!$AA$4:$AA$1281,CAPEX!$C$4:$C$1281,Data!$A45,CAPEX!$V$4:$V$1281,Data!L$7)</f>
        <v>9240</v>
      </c>
      <c r="N45" s="65">
        <f>SUMIFS(CAPEX!$Y$4:$Y$1281,CAPEX!$C$4:$C$1281,Data!$A45,CAPEX!$V$4:$V$1281,Data!N$7)</f>
        <v>0</v>
      </c>
      <c r="O45" s="65">
        <f>SUMIFS(CAPEX!$AA$4:$AA$1281,CAPEX!$C$4:$C$1281,Data!$A45,CAPEX!$V$4:$V$1281,Data!N$7)</f>
        <v>108240</v>
      </c>
      <c r="P45" s="65">
        <f>SUMIFS(CAPEX!$Y$4:$Y$1281,CAPEX!$C$4:$C$1281,Data!$A45,CAPEX!$V$4:$V$1281,Data!P$7)</f>
        <v>0</v>
      </c>
      <c r="Q45" s="65">
        <f>SUMIFS(CAPEX!$AA$4:$AA$1281,CAPEX!$C$4:$C$1281,Data!$A45,CAPEX!$V$4:$V$1281,Data!P$7)</f>
        <v>0</v>
      </c>
      <c r="R45" s="65">
        <f>SUMIFS(CAPEX!$Y$4:$Y$1281,CAPEX!$C$4:$C$1281,Data!$A45,CAPEX!$V$4:$V$1281,Data!R$7)</f>
        <v>0</v>
      </c>
      <c r="S45" s="65">
        <f>SUMIFS(CAPEX!$AA$4:$AA$1281,CAPEX!$C$4:$C$1281,Data!$A45,CAPEX!$V$4:$V$1281,Data!R$7)</f>
        <v>0</v>
      </c>
      <c r="T45" s="65">
        <f>SUMIFS(CAPEX!$Y$4:$Y$1281,CAPEX!$C$4:$C$1281,Data!$A45,CAPEX!$V$4:$V$1281,Data!T$7)</f>
        <v>0</v>
      </c>
      <c r="U45" s="65">
        <f>SUMIFS(CAPEX!$AA$4:$AA$1281,CAPEX!$C$4:$C$1281,Data!$A45,CAPEX!$V$4:$V$1281,Data!T$7)</f>
        <v>0</v>
      </c>
      <c r="V45" s="65">
        <f>SUMIFS(CAPEX!$Y$4:$Y$1281,CAPEX!$C$4:$C$1281,Data!$A45,CAPEX!$V$4:$V$1281,Data!V$7)</f>
        <v>0</v>
      </c>
      <c r="W45" s="65">
        <f>SUMIFS(CAPEX!$AA$4:$AA$1281,CAPEX!$C$4:$C$1281,Data!$A45,CAPEX!$V$4:$V$1281,Data!V$7)</f>
        <v>0</v>
      </c>
      <c r="X45" s="65">
        <f>SUMIFS(CAPEX!$Y$4:$Y$1281,CAPEX!$C$4:$C$1281,Data!$A45,CAPEX!$V$4:$V$1281,Data!X$7)</f>
        <v>0</v>
      </c>
      <c r="Y45" s="65">
        <f>SUMIFS(CAPEX!$AA$4:$AA$1281,CAPEX!$C$4:$C$1281,Data!$A45,CAPEX!$V$4:$V$1281,Data!X$7)</f>
        <v>14020</v>
      </c>
      <c r="Z45" s="65">
        <f>SUMIFS(CAPEX!$Y$4:$Y$1281,CAPEX!$C$4:$C$1281,Data!$A45,CAPEX!$V$4:$V$1281,Data!Z$7)</f>
        <v>0</v>
      </c>
      <c r="AA45" s="65">
        <f>SUMIFS(CAPEX!$AA$4:$AA$1281,CAPEX!$C$4:$C$1281,Data!$A45,CAPEX!$V$4:$V$1281,Data!Z$7)</f>
        <v>0</v>
      </c>
      <c r="AB45" s="65">
        <f>SUMIFS(CAPEX!$Y$4:$Y$1281,CAPEX!$C$4:$C$1281,Data!$A45,CAPEX!$V$4:$V$1281,Data!AB$7)</f>
        <v>0</v>
      </c>
      <c r="AC45" s="65">
        <f>SUMIFS(CAPEX!$AA$4:$AA$1281,CAPEX!$C$4:$C$1281,Data!$A45,CAPEX!$V$4:$V$1281,Data!AB$7)</f>
        <v>0</v>
      </c>
      <c r="AD45" s="65">
        <f>SUMIFS(CAPEX!$Y$4:$Y$1281,CAPEX!$C$4:$C$1281,Data!$A45,CAPEX!$V$4:$V$1281,Data!AD$7)</f>
        <v>0</v>
      </c>
      <c r="AE45" s="65">
        <f>SUMIFS(CAPEX!$AA$4:$AA$1281,CAPEX!$C$4:$C$1281,Data!$A45,CAPEX!$V$4:$V$1281,Data!AD$7)</f>
        <v>0</v>
      </c>
      <c r="AF45" s="65">
        <f>SUMIFS(CAPEX!$Y$4:$Y$1281,CAPEX!$C$4:$C$1281,Data!$A45,CAPEX!$V$4:$V$1281,Data!AF$7)</f>
        <v>0</v>
      </c>
      <c r="AG45" s="65">
        <f>SUMIFS(CAPEX!$AA$4:$AA$1281,CAPEX!$C$4:$C$1281,Data!$A45,CAPEX!$V$4:$V$1281,Data!AF$7)</f>
        <v>0</v>
      </c>
      <c r="AH45" s="65">
        <f>SUMIFS(CAPEX!$Y$4:$Y$1281,CAPEX!$C$4:$C$1281,Data!$A45,CAPEX!$V$4:$V$1281,Data!AH$7)</f>
        <v>0</v>
      </c>
      <c r="AI45" s="65">
        <f>SUMIFS(CAPEX!$AA$4:$AA$1281,CAPEX!$C$4:$C$1281,Data!$A45,CAPEX!$V$4:$V$1281,Data!AH$7)</f>
        <v>108240</v>
      </c>
      <c r="AJ45" s="65">
        <f>SUMIFS(CAPEX!$Y$4:$Y$1281,CAPEX!$C$4:$C$1281,Data!$A45,CAPEX!$V$4:$V$1281,Data!AJ$7)</f>
        <v>0</v>
      </c>
      <c r="AK45" s="65">
        <f>SUMIFS(CAPEX!$AA$4:$AA$1281,CAPEX!$C$4:$C$1281,Data!$A45,CAPEX!$V$4:$V$1281,Data!AJ$7)</f>
        <v>0</v>
      </c>
      <c r="AL45" s="65">
        <f>SUMIFS(CAPEX!$Y$4:$Y$1281,CAPEX!$C$4:$C$1281,Data!$A45,CAPEX!$V$4:$V$1281,Data!AL$7)</f>
        <v>0</v>
      </c>
      <c r="AM45" s="65">
        <f>SUMIFS(CAPEX!$AA$4:$AA$1281,CAPEX!$C$4:$C$1281,Data!$A45,CAPEX!$V$4:$V$1281,Data!AL$7)</f>
        <v>0</v>
      </c>
      <c r="AN45" s="65">
        <f>SUMIFS(CAPEX!$Y$4:$Y$1281,CAPEX!$C$4:$C$1281,Data!$A45,CAPEX!$V$4:$V$1281,Data!AN$7)</f>
        <v>0</v>
      </c>
      <c r="AO45" s="65">
        <f>SUMIFS(CAPEX!$AA$4:$AA$1281,CAPEX!$C$4:$C$1281,Data!$A45,CAPEX!$V$4:$V$1281,Data!AN$7)</f>
        <v>0</v>
      </c>
      <c r="AP45" s="65">
        <f>SUMIFS(CAPEX!$Y$4:$Y$1281,CAPEX!$C$4:$C$1281,Data!$A45,CAPEX!$V$4:$V$1281,Data!AP$7)</f>
        <v>0</v>
      </c>
      <c r="AQ45" s="65">
        <f>SUMIFS(CAPEX!$AA$4:$AA$1281,CAPEX!$C$4:$C$1281,Data!$A45,CAPEX!$V$4:$V$1281,Data!AP$7)</f>
        <v>9240</v>
      </c>
      <c r="AR45" s="65">
        <f>SUMIFS(CAPEX!$Y$4:$Y$1281,CAPEX!$C$4:$C$1281,Data!$A45,CAPEX!$V$4:$V$1281,Data!AR$7)</f>
        <v>0</v>
      </c>
      <c r="AS45" s="65">
        <f>SUMIFS(CAPEX!$AA$4:$AA$1281,CAPEX!$C$4:$C$1281,Data!$A45,CAPEX!$V$4:$V$1281,Data!AR$7)</f>
        <v>14020</v>
      </c>
      <c r="AT45" s="65">
        <f>SUMIFS(CAPEX!$Y$4:$Y$1281,CAPEX!$C$4:$C$1281,Data!$A45,CAPEX!$V$4:$V$1281,Data!AT$7)</f>
        <v>0</v>
      </c>
      <c r="AU45" s="65">
        <f>SUMIFS(CAPEX!$AA$4:$AA$1281,CAPEX!$C$4:$C$1281,Data!$A45,CAPEX!$V$4:$V$1281,Data!AT$7)</f>
        <v>0</v>
      </c>
      <c r="AV45" s="65">
        <f>SUMIFS(CAPEX!$Y$4:$Y$1281,CAPEX!$C$4:$C$1281,Data!$A45,CAPEX!$V$4:$V$1281,Data!AV$7)</f>
        <v>0</v>
      </c>
      <c r="AW45" s="65">
        <f>SUMIFS(CAPEX!$AA$4:$AA$1281,CAPEX!$C$4:$C$1281,Data!$A45,CAPEX!$V$4:$V$1281,Data!AV$7)</f>
        <v>0</v>
      </c>
      <c r="AX45" s="65">
        <f>SUMIFS(CAPEX!$Y$4:$Y$1281,CAPEX!$C$4:$C$1281,Data!$A45,CAPEX!$V$4:$V$1281,Data!AX$7)</f>
        <v>0</v>
      </c>
      <c r="AY45" s="65">
        <f>SUMIFS(CAPEX!$AA$4:$AA$1281,CAPEX!$C$4:$C$1281,Data!$A45,CAPEX!$V$4:$V$1281,Data!AX$7)</f>
        <v>0</v>
      </c>
      <c r="AZ45" s="65">
        <f>SUMIFS(CAPEX!$Y$4:$Y$1281,CAPEX!$C$4:$C$1281,Data!$A45,CAPEX!$V$4:$V$1281,Data!AZ$7)</f>
        <v>0</v>
      </c>
      <c r="BA45" s="65">
        <f>SUMIFS(CAPEX!$AA$4:$AA$1281,CAPEX!$C$4:$C$1281,Data!$A45,CAPEX!$V$4:$V$1281,Data!AZ$7)</f>
        <v>0</v>
      </c>
      <c r="BB45" s="65">
        <f>SUMIFS(CAPEX!$Y$4:$Y$1281,CAPEX!$C$4:$C$1281,Data!$A45,CAPEX!$V$4:$V$1281,Data!BB$7)</f>
        <v>0</v>
      </c>
      <c r="BC45" s="65">
        <f>SUMIFS(CAPEX!$AA$4:$AA$1281,CAPEX!$C$4:$C$1281,Data!$A45,CAPEX!$V$4:$V$1281,Data!BB$7)</f>
        <v>108240</v>
      </c>
    </row>
    <row r="46" spans="1:55" hidden="1" x14ac:dyDescent="0.25">
      <c r="A46" s="85" t="s">
        <v>48</v>
      </c>
      <c r="B46" s="62" t="str">
        <f>VLOOKUP(A46,CAPEX!$C$4:$I$1281,7,FALSE)</f>
        <v>Navy</v>
      </c>
      <c r="C46" s="61">
        <v>300</v>
      </c>
      <c r="D46" s="65">
        <f>SUMIFS(CAPEX!$Y$4:$Y$1281,CAPEX!$C$4:$C$1281,Data!$A46,CAPEX!$V$4:$V$1281,Data!D$7)</f>
        <v>5200</v>
      </c>
      <c r="E46" s="65">
        <f>SUMIFS(CAPEX!$AA$4:$AA$1281,CAPEX!$C$4:$C$1281,Data!$A46,CAPEX!$V$4:$V$1281,Data!D$7)</f>
        <v>72090</v>
      </c>
      <c r="F46" s="65">
        <f>SUMIFS(CAPEX!$Y$4:$Y$1281,CAPEX!$C$4:$C$1281,Data!$A46,CAPEX!$V$4:$V$1281,Data!F$7)</f>
        <v>0</v>
      </c>
      <c r="G46" s="65">
        <f>SUMIFS(CAPEX!$AA$4:$AA$1281,CAPEX!$C$4:$C$1281,Data!$A46,CAPEX!$V$4:$V$1281,Data!F$7)</f>
        <v>0</v>
      </c>
      <c r="H46" s="65">
        <f>SUMIFS(CAPEX!$Y$4:$Y$1281,CAPEX!$C$4:$C$1281,Data!$A46,CAPEX!$V$4:$V$1281,Data!H$7)</f>
        <v>18500</v>
      </c>
      <c r="I46" s="65">
        <f>SUMIFS(CAPEX!$AA$4:$AA$1281,CAPEX!$C$4:$C$1281,Data!$A46,CAPEX!$V$4:$V$1281,Data!H$7)</f>
        <v>12360</v>
      </c>
      <c r="J46" s="65">
        <f>SUMIFS(CAPEX!$Y$4:$Y$1281,CAPEX!$C$4:$C$1281,Data!$A46,CAPEX!$V$4:$V$1281,Data!J$7)</f>
        <v>0</v>
      </c>
      <c r="K46" s="65">
        <f>SUMIFS(CAPEX!$AA$4:$AA$1281,CAPEX!$C$4:$C$1281,Data!$A46,CAPEX!$V$4:$V$1281,Data!J$7)</f>
        <v>0</v>
      </c>
      <c r="L46" s="65">
        <f>SUMIFS(CAPEX!$Y$4:$Y$1281,CAPEX!$C$4:$C$1281,Data!$A46,CAPEX!$V$4:$V$1281,Data!L$7)</f>
        <v>0</v>
      </c>
      <c r="M46" s="65">
        <f>SUMIFS(CAPEX!$AA$4:$AA$1281,CAPEX!$C$4:$C$1281,Data!$A46,CAPEX!$V$4:$V$1281,Data!L$7)</f>
        <v>0</v>
      </c>
      <c r="N46" s="65">
        <f>SUMIFS(CAPEX!$Y$4:$Y$1281,CAPEX!$C$4:$C$1281,Data!$A46,CAPEX!$V$4:$V$1281,Data!N$7)</f>
        <v>0</v>
      </c>
      <c r="O46" s="65">
        <f>SUMIFS(CAPEX!$AA$4:$AA$1281,CAPEX!$C$4:$C$1281,Data!$A46,CAPEX!$V$4:$V$1281,Data!N$7)</f>
        <v>0</v>
      </c>
      <c r="P46" s="65">
        <f>SUMIFS(CAPEX!$Y$4:$Y$1281,CAPEX!$C$4:$C$1281,Data!$A46,CAPEX!$V$4:$V$1281,Data!P$7)</f>
        <v>0</v>
      </c>
      <c r="Q46" s="65">
        <f>SUMIFS(CAPEX!$AA$4:$AA$1281,CAPEX!$C$4:$C$1281,Data!$A46,CAPEX!$V$4:$V$1281,Data!P$7)</f>
        <v>0</v>
      </c>
      <c r="R46" s="65">
        <f>SUMIFS(CAPEX!$Y$4:$Y$1281,CAPEX!$C$4:$C$1281,Data!$A46,CAPEX!$V$4:$V$1281,Data!R$7)</f>
        <v>0</v>
      </c>
      <c r="S46" s="65">
        <f>SUMIFS(CAPEX!$AA$4:$AA$1281,CAPEX!$C$4:$C$1281,Data!$A46,CAPEX!$V$4:$V$1281,Data!R$7)</f>
        <v>5930</v>
      </c>
      <c r="T46" s="65">
        <f>SUMIFS(CAPEX!$Y$4:$Y$1281,CAPEX!$C$4:$C$1281,Data!$A46,CAPEX!$V$4:$V$1281,Data!T$7)</f>
        <v>0</v>
      </c>
      <c r="U46" s="65">
        <f>SUMIFS(CAPEX!$AA$4:$AA$1281,CAPEX!$C$4:$C$1281,Data!$A46,CAPEX!$V$4:$V$1281,Data!T$7)</f>
        <v>0</v>
      </c>
      <c r="V46" s="65">
        <f>SUMIFS(CAPEX!$Y$4:$Y$1281,CAPEX!$C$4:$C$1281,Data!$A46,CAPEX!$V$4:$V$1281,Data!V$7)</f>
        <v>0</v>
      </c>
      <c r="W46" s="65">
        <f>SUMIFS(CAPEX!$AA$4:$AA$1281,CAPEX!$C$4:$C$1281,Data!$A46,CAPEX!$V$4:$V$1281,Data!V$7)</f>
        <v>0</v>
      </c>
      <c r="X46" s="65">
        <f>SUMIFS(CAPEX!$Y$4:$Y$1281,CAPEX!$C$4:$C$1281,Data!$A46,CAPEX!$V$4:$V$1281,Data!X$7)</f>
        <v>0</v>
      </c>
      <c r="Y46" s="65">
        <f>SUMIFS(CAPEX!$AA$4:$AA$1281,CAPEX!$C$4:$C$1281,Data!$A46,CAPEX!$V$4:$V$1281,Data!X$7)</f>
        <v>10460</v>
      </c>
      <c r="Z46" s="65">
        <f>SUMIFS(CAPEX!$Y$4:$Y$1281,CAPEX!$C$4:$C$1281,Data!$A46,CAPEX!$V$4:$V$1281,Data!Z$7)</f>
        <v>0</v>
      </c>
      <c r="AA46" s="65">
        <f>SUMIFS(CAPEX!$AA$4:$AA$1281,CAPEX!$C$4:$C$1281,Data!$A46,CAPEX!$V$4:$V$1281,Data!Z$7)</f>
        <v>0</v>
      </c>
      <c r="AB46" s="65">
        <f>SUMIFS(CAPEX!$Y$4:$Y$1281,CAPEX!$C$4:$C$1281,Data!$A46,CAPEX!$V$4:$V$1281,Data!AB$7)</f>
        <v>0</v>
      </c>
      <c r="AC46" s="65">
        <f>SUMIFS(CAPEX!$AA$4:$AA$1281,CAPEX!$C$4:$C$1281,Data!$A46,CAPEX!$V$4:$V$1281,Data!AB$7)</f>
        <v>12360</v>
      </c>
      <c r="AD46" s="65">
        <f>SUMIFS(CAPEX!$Y$4:$Y$1281,CAPEX!$C$4:$C$1281,Data!$A46,CAPEX!$V$4:$V$1281,Data!AD$7)</f>
        <v>0</v>
      </c>
      <c r="AE46" s="65">
        <f>SUMIFS(CAPEX!$AA$4:$AA$1281,CAPEX!$C$4:$C$1281,Data!$A46,CAPEX!$V$4:$V$1281,Data!AD$7)</f>
        <v>0</v>
      </c>
      <c r="AF46" s="65">
        <f>SUMIFS(CAPEX!$Y$4:$Y$1281,CAPEX!$C$4:$C$1281,Data!$A46,CAPEX!$V$4:$V$1281,Data!AF$7)</f>
        <v>0</v>
      </c>
      <c r="AG46" s="65">
        <f>SUMIFS(CAPEX!$AA$4:$AA$1281,CAPEX!$C$4:$C$1281,Data!$A46,CAPEX!$V$4:$V$1281,Data!AF$7)</f>
        <v>0</v>
      </c>
      <c r="AH46" s="65">
        <f>SUMIFS(CAPEX!$Y$4:$Y$1281,CAPEX!$C$4:$C$1281,Data!$A46,CAPEX!$V$4:$V$1281,Data!AH$7)</f>
        <v>0</v>
      </c>
      <c r="AI46" s="65">
        <f>SUMIFS(CAPEX!$AA$4:$AA$1281,CAPEX!$C$4:$C$1281,Data!$A46,CAPEX!$V$4:$V$1281,Data!AH$7)</f>
        <v>0</v>
      </c>
      <c r="AJ46" s="65">
        <f>SUMIFS(CAPEX!$Y$4:$Y$1281,CAPEX!$C$4:$C$1281,Data!$A46,CAPEX!$V$4:$V$1281,Data!AJ$7)</f>
        <v>0</v>
      </c>
      <c r="AK46" s="65">
        <f>SUMIFS(CAPEX!$AA$4:$AA$1281,CAPEX!$C$4:$C$1281,Data!$A46,CAPEX!$V$4:$V$1281,Data!AJ$7)</f>
        <v>0</v>
      </c>
      <c r="AL46" s="65">
        <f>SUMIFS(CAPEX!$Y$4:$Y$1281,CAPEX!$C$4:$C$1281,Data!$A46,CAPEX!$V$4:$V$1281,Data!AL$7)</f>
        <v>0</v>
      </c>
      <c r="AM46" s="65">
        <f>SUMIFS(CAPEX!$AA$4:$AA$1281,CAPEX!$C$4:$C$1281,Data!$A46,CAPEX!$V$4:$V$1281,Data!AL$7)</f>
        <v>0</v>
      </c>
      <c r="AN46" s="65">
        <f>SUMIFS(CAPEX!$Y$4:$Y$1281,CAPEX!$C$4:$C$1281,Data!$A46,CAPEX!$V$4:$V$1281,Data!AN$7)</f>
        <v>0</v>
      </c>
      <c r="AO46" s="65">
        <f>SUMIFS(CAPEX!$AA$4:$AA$1281,CAPEX!$C$4:$C$1281,Data!$A46,CAPEX!$V$4:$V$1281,Data!AN$7)</f>
        <v>0</v>
      </c>
      <c r="AP46" s="65">
        <f>SUMIFS(CAPEX!$Y$4:$Y$1281,CAPEX!$C$4:$C$1281,Data!$A46,CAPEX!$V$4:$V$1281,Data!AP$7)</f>
        <v>0</v>
      </c>
      <c r="AQ46" s="65">
        <f>SUMIFS(CAPEX!$AA$4:$AA$1281,CAPEX!$C$4:$C$1281,Data!$A46,CAPEX!$V$4:$V$1281,Data!AP$7)</f>
        <v>0</v>
      </c>
      <c r="AR46" s="65">
        <f>SUMIFS(CAPEX!$Y$4:$Y$1281,CAPEX!$C$4:$C$1281,Data!$A46,CAPEX!$V$4:$V$1281,Data!AR$7)</f>
        <v>0</v>
      </c>
      <c r="AS46" s="65">
        <f>SUMIFS(CAPEX!$AA$4:$AA$1281,CAPEX!$C$4:$C$1281,Data!$A46,CAPEX!$V$4:$V$1281,Data!AR$7)</f>
        <v>10460</v>
      </c>
      <c r="AT46" s="65">
        <f>SUMIFS(CAPEX!$Y$4:$Y$1281,CAPEX!$C$4:$C$1281,Data!$A46,CAPEX!$V$4:$V$1281,Data!AT$7)</f>
        <v>0</v>
      </c>
      <c r="AU46" s="65">
        <f>SUMIFS(CAPEX!$AA$4:$AA$1281,CAPEX!$C$4:$C$1281,Data!$A46,CAPEX!$V$4:$V$1281,Data!AT$7)</f>
        <v>0</v>
      </c>
      <c r="AV46" s="65">
        <f>SUMIFS(CAPEX!$Y$4:$Y$1281,CAPEX!$C$4:$C$1281,Data!$A46,CAPEX!$V$4:$V$1281,Data!AV$7)</f>
        <v>0</v>
      </c>
      <c r="AW46" s="65">
        <f>SUMIFS(CAPEX!$AA$4:$AA$1281,CAPEX!$C$4:$C$1281,Data!$A46,CAPEX!$V$4:$V$1281,Data!AV$7)</f>
        <v>18290</v>
      </c>
      <c r="AX46" s="65">
        <f>SUMIFS(CAPEX!$Y$4:$Y$1281,CAPEX!$C$4:$C$1281,Data!$A46,CAPEX!$V$4:$V$1281,Data!AX$7)</f>
        <v>0</v>
      </c>
      <c r="AY46" s="65">
        <f>SUMIFS(CAPEX!$AA$4:$AA$1281,CAPEX!$C$4:$C$1281,Data!$A46,CAPEX!$V$4:$V$1281,Data!AX$7)</f>
        <v>0</v>
      </c>
      <c r="AZ46" s="65">
        <f>SUMIFS(CAPEX!$Y$4:$Y$1281,CAPEX!$C$4:$C$1281,Data!$A46,CAPEX!$V$4:$V$1281,Data!AZ$7)</f>
        <v>0</v>
      </c>
      <c r="BA46" s="65">
        <f>SUMIFS(CAPEX!$AA$4:$AA$1281,CAPEX!$C$4:$C$1281,Data!$A46,CAPEX!$V$4:$V$1281,Data!AZ$7)</f>
        <v>0</v>
      </c>
      <c r="BB46" s="65">
        <f>SUMIFS(CAPEX!$Y$4:$Y$1281,CAPEX!$C$4:$C$1281,Data!$A46,CAPEX!$V$4:$V$1281,Data!BB$7)</f>
        <v>0</v>
      </c>
      <c r="BC46" s="65">
        <f>SUMIFS(CAPEX!$AA$4:$AA$1281,CAPEX!$C$4:$C$1281,Data!$A46,CAPEX!$V$4:$V$1281,Data!BB$7)</f>
        <v>0</v>
      </c>
    </row>
    <row r="47" spans="1:55" hidden="1" x14ac:dyDescent="0.25">
      <c r="A47" s="85" t="s">
        <v>49</v>
      </c>
      <c r="B47" s="62" t="str">
        <f>VLOOKUP(A47,CAPEX!$C$4:$I$1281,7,FALSE)</f>
        <v>Navy</v>
      </c>
      <c r="C47" s="61">
        <v>310</v>
      </c>
      <c r="D47" s="65">
        <f>SUMIFS(CAPEX!$Y$4:$Y$1281,CAPEX!$C$4:$C$1281,Data!$A47,CAPEX!$V$4:$V$1281,Data!D$7)</f>
        <v>5200</v>
      </c>
      <c r="E47" s="65">
        <f>SUMIFS(CAPEX!$AA$4:$AA$1281,CAPEX!$C$4:$C$1281,Data!$A47,CAPEX!$V$4:$V$1281,Data!D$7)</f>
        <v>27560</v>
      </c>
      <c r="F47" s="65">
        <f>SUMIFS(CAPEX!$Y$4:$Y$1281,CAPEX!$C$4:$C$1281,Data!$A47,CAPEX!$V$4:$V$1281,Data!F$7)</f>
        <v>0</v>
      </c>
      <c r="G47" s="65">
        <f>SUMIFS(CAPEX!$AA$4:$AA$1281,CAPEX!$C$4:$C$1281,Data!$A47,CAPEX!$V$4:$V$1281,Data!F$7)</f>
        <v>0</v>
      </c>
      <c r="H47" s="65">
        <f>SUMIFS(CAPEX!$Y$4:$Y$1281,CAPEX!$C$4:$C$1281,Data!$A47,CAPEX!$V$4:$V$1281,Data!H$7)</f>
        <v>18500</v>
      </c>
      <c r="I47" s="65">
        <f>SUMIFS(CAPEX!$AA$4:$AA$1281,CAPEX!$C$4:$C$1281,Data!$A47,CAPEX!$V$4:$V$1281,Data!H$7)</f>
        <v>0</v>
      </c>
      <c r="J47" s="65">
        <f>SUMIFS(CAPEX!$Y$4:$Y$1281,CAPEX!$C$4:$C$1281,Data!$A47,CAPEX!$V$4:$V$1281,Data!J$7)</f>
        <v>0</v>
      </c>
      <c r="K47" s="65">
        <f>SUMIFS(CAPEX!$AA$4:$AA$1281,CAPEX!$C$4:$C$1281,Data!$A47,CAPEX!$V$4:$V$1281,Data!J$7)</f>
        <v>0</v>
      </c>
      <c r="L47" s="65">
        <f>SUMIFS(CAPEX!$Y$4:$Y$1281,CAPEX!$C$4:$C$1281,Data!$A47,CAPEX!$V$4:$V$1281,Data!L$7)</f>
        <v>0</v>
      </c>
      <c r="M47" s="65">
        <f>SUMIFS(CAPEX!$AA$4:$AA$1281,CAPEX!$C$4:$C$1281,Data!$A47,CAPEX!$V$4:$V$1281,Data!L$7)</f>
        <v>0</v>
      </c>
      <c r="N47" s="65">
        <f>SUMIFS(CAPEX!$Y$4:$Y$1281,CAPEX!$C$4:$C$1281,Data!$A47,CAPEX!$V$4:$V$1281,Data!N$7)</f>
        <v>0</v>
      </c>
      <c r="O47" s="65">
        <f>SUMIFS(CAPEX!$AA$4:$AA$1281,CAPEX!$C$4:$C$1281,Data!$A47,CAPEX!$V$4:$V$1281,Data!N$7)</f>
        <v>0</v>
      </c>
      <c r="P47" s="65">
        <f>SUMIFS(CAPEX!$Y$4:$Y$1281,CAPEX!$C$4:$C$1281,Data!$A47,CAPEX!$V$4:$V$1281,Data!P$7)</f>
        <v>0</v>
      </c>
      <c r="Q47" s="65">
        <f>SUMIFS(CAPEX!$AA$4:$AA$1281,CAPEX!$C$4:$C$1281,Data!$A47,CAPEX!$V$4:$V$1281,Data!P$7)</f>
        <v>44780</v>
      </c>
      <c r="R47" s="65">
        <f>SUMIFS(CAPEX!$Y$4:$Y$1281,CAPEX!$C$4:$C$1281,Data!$A47,CAPEX!$V$4:$V$1281,Data!R$7)</f>
        <v>0</v>
      </c>
      <c r="S47" s="65">
        <f>SUMIFS(CAPEX!$AA$4:$AA$1281,CAPEX!$C$4:$C$1281,Data!$A47,CAPEX!$V$4:$V$1281,Data!R$7)</f>
        <v>0</v>
      </c>
      <c r="T47" s="65">
        <f>SUMIFS(CAPEX!$Y$4:$Y$1281,CAPEX!$C$4:$C$1281,Data!$A47,CAPEX!$V$4:$V$1281,Data!T$7)</f>
        <v>0</v>
      </c>
      <c r="U47" s="65">
        <f>SUMIFS(CAPEX!$AA$4:$AA$1281,CAPEX!$C$4:$C$1281,Data!$A47,CAPEX!$V$4:$V$1281,Data!T$7)</f>
        <v>0</v>
      </c>
      <c r="V47" s="65">
        <f>SUMIFS(CAPEX!$Y$4:$Y$1281,CAPEX!$C$4:$C$1281,Data!$A47,CAPEX!$V$4:$V$1281,Data!V$7)</f>
        <v>0</v>
      </c>
      <c r="W47" s="65">
        <f>SUMIFS(CAPEX!$AA$4:$AA$1281,CAPEX!$C$4:$C$1281,Data!$A47,CAPEX!$V$4:$V$1281,Data!V$7)</f>
        <v>0</v>
      </c>
      <c r="X47" s="65">
        <f>SUMIFS(CAPEX!$Y$4:$Y$1281,CAPEX!$C$4:$C$1281,Data!$A47,CAPEX!$V$4:$V$1281,Data!X$7)</f>
        <v>0</v>
      </c>
      <c r="Y47" s="65">
        <f>SUMIFS(CAPEX!$AA$4:$AA$1281,CAPEX!$C$4:$C$1281,Data!$A47,CAPEX!$V$4:$V$1281,Data!X$7)</f>
        <v>1830</v>
      </c>
      <c r="Z47" s="65">
        <f>SUMIFS(CAPEX!$Y$4:$Y$1281,CAPEX!$C$4:$C$1281,Data!$A47,CAPEX!$V$4:$V$1281,Data!Z$7)</f>
        <v>0</v>
      </c>
      <c r="AA47" s="65">
        <f>SUMIFS(CAPEX!$AA$4:$AA$1281,CAPEX!$C$4:$C$1281,Data!$A47,CAPEX!$V$4:$V$1281,Data!Z$7)</f>
        <v>3650</v>
      </c>
      <c r="AB47" s="65">
        <f>SUMIFS(CAPEX!$Y$4:$Y$1281,CAPEX!$C$4:$C$1281,Data!$A47,CAPEX!$V$4:$V$1281,Data!AB$7)</f>
        <v>0</v>
      </c>
      <c r="AC47" s="65">
        <f>SUMIFS(CAPEX!$AA$4:$AA$1281,CAPEX!$C$4:$C$1281,Data!$A47,CAPEX!$V$4:$V$1281,Data!AB$7)</f>
        <v>0</v>
      </c>
      <c r="AD47" s="65">
        <f>SUMIFS(CAPEX!$Y$4:$Y$1281,CAPEX!$C$4:$C$1281,Data!$A47,CAPEX!$V$4:$V$1281,Data!AD$7)</f>
        <v>0</v>
      </c>
      <c r="AE47" s="65">
        <f>SUMIFS(CAPEX!$AA$4:$AA$1281,CAPEX!$C$4:$C$1281,Data!$A47,CAPEX!$V$4:$V$1281,Data!AD$7)</f>
        <v>0</v>
      </c>
      <c r="AF47" s="65">
        <f>SUMIFS(CAPEX!$Y$4:$Y$1281,CAPEX!$C$4:$C$1281,Data!$A47,CAPEX!$V$4:$V$1281,Data!AF$7)</f>
        <v>0</v>
      </c>
      <c r="AG47" s="65">
        <f>SUMIFS(CAPEX!$AA$4:$AA$1281,CAPEX!$C$4:$C$1281,Data!$A47,CAPEX!$V$4:$V$1281,Data!AF$7)</f>
        <v>0</v>
      </c>
      <c r="AH47" s="65">
        <f>SUMIFS(CAPEX!$Y$4:$Y$1281,CAPEX!$C$4:$C$1281,Data!$A47,CAPEX!$V$4:$V$1281,Data!AH$7)</f>
        <v>0</v>
      </c>
      <c r="AI47" s="65">
        <f>SUMIFS(CAPEX!$AA$4:$AA$1281,CAPEX!$C$4:$C$1281,Data!$A47,CAPEX!$V$4:$V$1281,Data!AH$7)</f>
        <v>0</v>
      </c>
      <c r="AJ47" s="65">
        <f>SUMIFS(CAPEX!$Y$4:$Y$1281,CAPEX!$C$4:$C$1281,Data!$A47,CAPEX!$V$4:$V$1281,Data!AJ$7)</f>
        <v>0</v>
      </c>
      <c r="AK47" s="65">
        <f>SUMIFS(CAPEX!$AA$4:$AA$1281,CAPEX!$C$4:$C$1281,Data!$A47,CAPEX!$V$4:$V$1281,Data!AJ$7)</f>
        <v>44780</v>
      </c>
      <c r="AL47" s="65">
        <f>SUMIFS(CAPEX!$Y$4:$Y$1281,CAPEX!$C$4:$C$1281,Data!$A47,CAPEX!$V$4:$V$1281,Data!AL$7)</f>
        <v>0</v>
      </c>
      <c r="AM47" s="65">
        <f>SUMIFS(CAPEX!$AA$4:$AA$1281,CAPEX!$C$4:$C$1281,Data!$A47,CAPEX!$V$4:$V$1281,Data!AL$7)</f>
        <v>0</v>
      </c>
      <c r="AN47" s="65">
        <f>SUMIFS(CAPEX!$Y$4:$Y$1281,CAPEX!$C$4:$C$1281,Data!$A47,CAPEX!$V$4:$V$1281,Data!AN$7)</f>
        <v>0</v>
      </c>
      <c r="AO47" s="65">
        <f>SUMIFS(CAPEX!$AA$4:$AA$1281,CAPEX!$C$4:$C$1281,Data!$A47,CAPEX!$V$4:$V$1281,Data!AN$7)</f>
        <v>0</v>
      </c>
      <c r="AP47" s="65">
        <f>SUMIFS(CAPEX!$Y$4:$Y$1281,CAPEX!$C$4:$C$1281,Data!$A47,CAPEX!$V$4:$V$1281,Data!AP$7)</f>
        <v>0</v>
      </c>
      <c r="AQ47" s="65">
        <f>SUMIFS(CAPEX!$AA$4:$AA$1281,CAPEX!$C$4:$C$1281,Data!$A47,CAPEX!$V$4:$V$1281,Data!AP$7)</f>
        <v>0</v>
      </c>
      <c r="AR47" s="65">
        <f>SUMIFS(CAPEX!$Y$4:$Y$1281,CAPEX!$C$4:$C$1281,Data!$A47,CAPEX!$V$4:$V$1281,Data!AR$7)</f>
        <v>0</v>
      </c>
      <c r="AS47" s="65">
        <f>SUMIFS(CAPEX!$AA$4:$AA$1281,CAPEX!$C$4:$C$1281,Data!$A47,CAPEX!$V$4:$V$1281,Data!AR$7)</f>
        <v>1830</v>
      </c>
      <c r="AT47" s="65">
        <f>SUMIFS(CAPEX!$Y$4:$Y$1281,CAPEX!$C$4:$C$1281,Data!$A47,CAPEX!$V$4:$V$1281,Data!AT$7)</f>
        <v>0</v>
      </c>
      <c r="AU47" s="65">
        <f>SUMIFS(CAPEX!$AA$4:$AA$1281,CAPEX!$C$4:$C$1281,Data!$A47,CAPEX!$V$4:$V$1281,Data!AT$7)</f>
        <v>0</v>
      </c>
      <c r="AV47" s="65">
        <f>SUMIFS(CAPEX!$Y$4:$Y$1281,CAPEX!$C$4:$C$1281,Data!$A47,CAPEX!$V$4:$V$1281,Data!AV$7)</f>
        <v>0</v>
      </c>
      <c r="AW47" s="65">
        <f>SUMIFS(CAPEX!$AA$4:$AA$1281,CAPEX!$C$4:$C$1281,Data!$A47,CAPEX!$V$4:$V$1281,Data!AV$7)</f>
        <v>0</v>
      </c>
      <c r="AX47" s="65">
        <f>SUMIFS(CAPEX!$Y$4:$Y$1281,CAPEX!$C$4:$C$1281,Data!$A47,CAPEX!$V$4:$V$1281,Data!AX$7)</f>
        <v>0</v>
      </c>
      <c r="AY47" s="65">
        <f>SUMIFS(CAPEX!$AA$4:$AA$1281,CAPEX!$C$4:$C$1281,Data!$A47,CAPEX!$V$4:$V$1281,Data!AX$7)</f>
        <v>0</v>
      </c>
      <c r="AZ47" s="65">
        <f>SUMIFS(CAPEX!$Y$4:$Y$1281,CAPEX!$C$4:$C$1281,Data!$A47,CAPEX!$V$4:$V$1281,Data!AZ$7)</f>
        <v>0</v>
      </c>
      <c r="BA47" s="65">
        <f>SUMIFS(CAPEX!$AA$4:$AA$1281,CAPEX!$C$4:$C$1281,Data!$A47,CAPEX!$V$4:$V$1281,Data!AZ$7)</f>
        <v>0</v>
      </c>
      <c r="BB47" s="65">
        <f>SUMIFS(CAPEX!$Y$4:$Y$1281,CAPEX!$C$4:$C$1281,Data!$A47,CAPEX!$V$4:$V$1281,Data!BB$7)</f>
        <v>0</v>
      </c>
      <c r="BC47" s="65">
        <f>SUMIFS(CAPEX!$AA$4:$AA$1281,CAPEX!$C$4:$C$1281,Data!$A47,CAPEX!$V$4:$V$1281,Data!BB$7)</f>
        <v>0</v>
      </c>
    </row>
    <row r="48" spans="1:55" x14ac:dyDescent="0.25">
      <c r="A48" s="85" t="s">
        <v>50</v>
      </c>
      <c r="B48" s="62" t="str">
        <f>VLOOKUP(A48,CAPEX!$C$4:$I$1281,7,FALSE)</f>
        <v>Austal</v>
      </c>
      <c r="C48" s="61">
        <v>400</v>
      </c>
      <c r="D48" s="65">
        <f>SUMIFS(CAPEX!$Y$4:$Y$1281,CAPEX!$C$4:$C$1281,Data!$A48,CAPEX!$V$4:$V$1281,Data!D$7)</f>
        <v>5200</v>
      </c>
      <c r="E48" s="65">
        <f>SUMIFS(CAPEX!$AA$4:$AA$1281,CAPEX!$C$4:$C$1281,Data!$A48,CAPEX!$V$4:$V$1281,Data!D$7)</f>
        <v>71860</v>
      </c>
      <c r="F48" s="65">
        <f>SUMIFS(CAPEX!$Y$4:$Y$1281,CAPEX!$C$4:$C$1281,Data!$A48,CAPEX!$V$4:$V$1281,Data!F$7)</f>
        <v>0</v>
      </c>
      <c r="G48" s="65">
        <f>SUMIFS(CAPEX!$AA$4:$AA$1281,CAPEX!$C$4:$C$1281,Data!$A48,CAPEX!$V$4:$V$1281,Data!F$7)</f>
        <v>0</v>
      </c>
      <c r="H48" s="65">
        <f>SUMIFS(CAPEX!$Y$4:$Y$1281,CAPEX!$C$4:$C$1281,Data!$A48,CAPEX!$V$4:$V$1281,Data!H$7)</f>
        <v>18500</v>
      </c>
      <c r="I48" s="65">
        <f>SUMIFS(CAPEX!$AA$4:$AA$1281,CAPEX!$C$4:$C$1281,Data!$A48,CAPEX!$V$4:$V$1281,Data!H$7)</f>
        <v>0</v>
      </c>
      <c r="J48" s="65">
        <f>SUMIFS(CAPEX!$Y$4:$Y$1281,CAPEX!$C$4:$C$1281,Data!$A48,CAPEX!$V$4:$V$1281,Data!J$7)</f>
        <v>0</v>
      </c>
      <c r="K48" s="65">
        <f>SUMIFS(CAPEX!$AA$4:$AA$1281,CAPEX!$C$4:$C$1281,Data!$A48,CAPEX!$V$4:$V$1281,Data!J$7)</f>
        <v>0</v>
      </c>
      <c r="L48" s="65">
        <f>SUMIFS(CAPEX!$Y$4:$Y$1281,CAPEX!$C$4:$C$1281,Data!$A48,CAPEX!$V$4:$V$1281,Data!L$7)</f>
        <v>0</v>
      </c>
      <c r="M48" s="65">
        <f>SUMIFS(CAPEX!$AA$4:$AA$1281,CAPEX!$C$4:$C$1281,Data!$A48,CAPEX!$V$4:$V$1281,Data!L$7)</f>
        <v>0</v>
      </c>
      <c r="N48" s="65">
        <f>SUMIFS(CAPEX!$Y$4:$Y$1281,CAPEX!$C$4:$C$1281,Data!$A48,CAPEX!$V$4:$V$1281,Data!N$7)</f>
        <v>0</v>
      </c>
      <c r="O48" s="65">
        <f>SUMIFS(CAPEX!$AA$4:$AA$1281,CAPEX!$C$4:$C$1281,Data!$A48,CAPEX!$V$4:$V$1281,Data!N$7)</f>
        <v>54120</v>
      </c>
      <c r="P48" s="65">
        <f>SUMIFS(CAPEX!$Y$4:$Y$1281,CAPEX!$C$4:$C$1281,Data!$A48,CAPEX!$V$4:$V$1281,Data!P$7)</f>
        <v>0</v>
      </c>
      <c r="Q48" s="65">
        <f>SUMIFS(CAPEX!$AA$4:$AA$1281,CAPEX!$C$4:$C$1281,Data!$A48,CAPEX!$V$4:$V$1281,Data!P$7)</f>
        <v>12360</v>
      </c>
      <c r="R48" s="65">
        <f>SUMIFS(CAPEX!$Y$4:$Y$1281,CAPEX!$C$4:$C$1281,Data!$A48,CAPEX!$V$4:$V$1281,Data!R$7)</f>
        <v>0</v>
      </c>
      <c r="S48" s="65">
        <f>SUMIFS(CAPEX!$AA$4:$AA$1281,CAPEX!$C$4:$C$1281,Data!$A48,CAPEX!$V$4:$V$1281,Data!R$7)</f>
        <v>0</v>
      </c>
      <c r="T48" s="65">
        <f>SUMIFS(CAPEX!$Y$4:$Y$1281,CAPEX!$C$4:$C$1281,Data!$A48,CAPEX!$V$4:$V$1281,Data!T$7)</f>
        <v>0</v>
      </c>
      <c r="U48" s="65">
        <f>SUMIFS(CAPEX!$AA$4:$AA$1281,CAPEX!$C$4:$C$1281,Data!$A48,CAPEX!$V$4:$V$1281,Data!T$7)</f>
        <v>0</v>
      </c>
      <c r="V48" s="65">
        <f>SUMIFS(CAPEX!$Y$4:$Y$1281,CAPEX!$C$4:$C$1281,Data!$A48,CAPEX!$V$4:$V$1281,Data!V$7)</f>
        <v>0</v>
      </c>
      <c r="W48" s="65">
        <f>SUMIFS(CAPEX!$AA$4:$AA$1281,CAPEX!$C$4:$C$1281,Data!$A48,CAPEX!$V$4:$V$1281,Data!V$7)</f>
        <v>0</v>
      </c>
      <c r="X48" s="65">
        <f>SUMIFS(CAPEX!$Y$4:$Y$1281,CAPEX!$C$4:$C$1281,Data!$A48,CAPEX!$V$4:$V$1281,Data!X$7)</f>
        <v>0</v>
      </c>
      <c r="Y48" s="65">
        <f>SUMIFS(CAPEX!$AA$4:$AA$1281,CAPEX!$C$4:$C$1281,Data!$A48,CAPEX!$V$4:$V$1281,Data!X$7)</f>
        <v>0</v>
      </c>
      <c r="Z48" s="65">
        <f>SUMIFS(CAPEX!$Y$4:$Y$1281,CAPEX!$C$4:$C$1281,Data!$A48,CAPEX!$V$4:$V$1281,Data!Z$7)</f>
        <v>0</v>
      </c>
      <c r="AA48" s="65">
        <f>SUMIFS(CAPEX!$AA$4:$AA$1281,CAPEX!$C$4:$C$1281,Data!$A48,CAPEX!$V$4:$V$1281,Data!Z$7)</f>
        <v>4710</v>
      </c>
      <c r="AB48" s="65">
        <f>SUMIFS(CAPEX!$Y$4:$Y$1281,CAPEX!$C$4:$C$1281,Data!$A48,CAPEX!$V$4:$V$1281,Data!AB$7)</f>
        <v>0</v>
      </c>
      <c r="AC48" s="65">
        <f>SUMIFS(CAPEX!$AA$4:$AA$1281,CAPEX!$C$4:$C$1281,Data!$A48,CAPEX!$V$4:$V$1281,Data!AB$7)</f>
        <v>0</v>
      </c>
      <c r="AD48" s="65">
        <f>SUMIFS(CAPEX!$Y$4:$Y$1281,CAPEX!$C$4:$C$1281,Data!$A48,CAPEX!$V$4:$V$1281,Data!AD$7)</f>
        <v>0</v>
      </c>
      <c r="AE48" s="65">
        <f>SUMIFS(CAPEX!$AA$4:$AA$1281,CAPEX!$C$4:$C$1281,Data!$A48,CAPEX!$V$4:$V$1281,Data!AD$7)</f>
        <v>0</v>
      </c>
      <c r="AF48" s="65">
        <f>SUMIFS(CAPEX!$Y$4:$Y$1281,CAPEX!$C$4:$C$1281,Data!$A48,CAPEX!$V$4:$V$1281,Data!AF$7)</f>
        <v>0</v>
      </c>
      <c r="AG48" s="65">
        <f>SUMIFS(CAPEX!$AA$4:$AA$1281,CAPEX!$C$4:$C$1281,Data!$A48,CAPEX!$V$4:$V$1281,Data!AF$7)</f>
        <v>0</v>
      </c>
      <c r="AH48" s="65">
        <f>SUMIFS(CAPEX!$Y$4:$Y$1281,CAPEX!$C$4:$C$1281,Data!$A48,CAPEX!$V$4:$V$1281,Data!AH$7)</f>
        <v>0</v>
      </c>
      <c r="AI48" s="65">
        <f>SUMIFS(CAPEX!$AA$4:$AA$1281,CAPEX!$C$4:$C$1281,Data!$A48,CAPEX!$V$4:$V$1281,Data!AH$7)</f>
        <v>54120</v>
      </c>
      <c r="AJ48" s="65">
        <f>SUMIFS(CAPEX!$Y$4:$Y$1281,CAPEX!$C$4:$C$1281,Data!$A48,CAPEX!$V$4:$V$1281,Data!AJ$7)</f>
        <v>0</v>
      </c>
      <c r="AK48" s="65">
        <f>SUMIFS(CAPEX!$AA$4:$AA$1281,CAPEX!$C$4:$C$1281,Data!$A48,CAPEX!$V$4:$V$1281,Data!AJ$7)</f>
        <v>12360</v>
      </c>
      <c r="AL48" s="65">
        <f>SUMIFS(CAPEX!$Y$4:$Y$1281,CAPEX!$C$4:$C$1281,Data!$A48,CAPEX!$V$4:$V$1281,Data!AL$7)</f>
        <v>0</v>
      </c>
      <c r="AM48" s="65">
        <f>SUMIFS(CAPEX!$AA$4:$AA$1281,CAPEX!$C$4:$C$1281,Data!$A48,CAPEX!$V$4:$V$1281,Data!AL$7)</f>
        <v>0</v>
      </c>
      <c r="AN48" s="65">
        <f>SUMIFS(CAPEX!$Y$4:$Y$1281,CAPEX!$C$4:$C$1281,Data!$A48,CAPEX!$V$4:$V$1281,Data!AN$7)</f>
        <v>0</v>
      </c>
      <c r="AO48" s="65">
        <f>SUMIFS(CAPEX!$AA$4:$AA$1281,CAPEX!$C$4:$C$1281,Data!$A48,CAPEX!$V$4:$V$1281,Data!AN$7)</f>
        <v>0</v>
      </c>
      <c r="AP48" s="65">
        <f>SUMIFS(CAPEX!$Y$4:$Y$1281,CAPEX!$C$4:$C$1281,Data!$A48,CAPEX!$V$4:$V$1281,Data!AP$7)</f>
        <v>0</v>
      </c>
      <c r="AQ48" s="65">
        <f>SUMIFS(CAPEX!$AA$4:$AA$1281,CAPEX!$C$4:$C$1281,Data!$A48,CAPEX!$V$4:$V$1281,Data!AP$7)</f>
        <v>0</v>
      </c>
      <c r="AR48" s="65">
        <f>SUMIFS(CAPEX!$Y$4:$Y$1281,CAPEX!$C$4:$C$1281,Data!$A48,CAPEX!$V$4:$V$1281,Data!AR$7)</f>
        <v>0</v>
      </c>
      <c r="AS48" s="65">
        <f>SUMIFS(CAPEX!$AA$4:$AA$1281,CAPEX!$C$4:$C$1281,Data!$A48,CAPEX!$V$4:$V$1281,Data!AR$7)</f>
        <v>0</v>
      </c>
      <c r="AT48" s="65">
        <f>SUMIFS(CAPEX!$Y$4:$Y$1281,CAPEX!$C$4:$C$1281,Data!$A48,CAPEX!$V$4:$V$1281,Data!AT$7)</f>
        <v>0</v>
      </c>
      <c r="AU48" s="65">
        <f>SUMIFS(CAPEX!$AA$4:$AA$1281,CAPEX!$C$4:$C$1281,Data!$A48,CAPEX!$V$4:$V$1281,Data!AT$7)</f>
        <v>0</v>
      </c>
      <c r="AV48" s="65">
        <f>SUMIFS(CAPEX!$Y$4:$Y$1281,CAPEX!$C$4:$C$1281,Data!$A48,CAPEX!$V$4:$V$1281,Data!AV$7)</f>
        <v>0</v>
      </c>
      <c r="AW48" s="65">
        <f>SUMIFS(CAPEX!$AA$4:$AA$1281,CAPEX!$C$4:$C$1281,Data!$A48,CAPEX!$V$4:$V$1281,Data!AV$7)</f>
        <v>0</v>
      </c>
      <c r="AX48" s="65">
        <f>SUMIFS(CAPEX!$Y$4:$Y$1281,CAPEX!$C$4:$C$1281,Data!$A48,CAPEX!$V$4:$V$1281,Data!AX$7)</f>
        <v>0</v>
      </c>
      <c r="AY48" s="65">
        <f>SUMIFS(CAPEX!$AA$4:$AA$1281,CAPEX!$C$4:$C$1281,Data!$A48,CAPEX!$V$4:$V$1281,Data!AX$7)</f>
        <v>0</v>
      </c>
      <c r="AZ48" s="65">
        <f>SUMIFS(CAPEX!$Y$4:$Y$1281,CAPEX!$C$4:$C$1281,Data!$A48,CAPEX!$V$4:$V$1281,Data!AZ$7)</f>
        <v>0</v>
      </c>
      <c r="BA48" s="65">
        <f>SUMIFS(CAPEX!$AA$4:$AA$1281,CAPEX!$C$4:$C$1281,Data!$A48,CAPEX!$V$4:$V$1281,Data!AZ$7)</f>
        <v>0</v>
      </c>
      <c r="BB48" s="65">
        <f>SUMIFS(CAPEX!$Y$4:$Y$1281,CAPEX!$C$4:$C$1281,Data!$A48,CAPEX!$V$4:$V$1281,Data!BB$7)</f>
        <v>0</v>
      </c>
      <c r="BC48" s="65">
        <f>SUMIFS(CAPEX!$AA$4:$AA$1281,CAPEX!$C$4:$C$1281,Data!$A48,CAPEX!$V$4:$V$1281,Data!BB$7)</f>
        <v>0</v>
      </c>
    </row>
    <row r="49" spans="1:55" x14ac:dyDescent="0.25">
      <c r="A49" s="85" t="s">
        <v>51</v>
      </c>
      <c r="B49" s="62" t="str">
        <f>VLOOKUP(A49,CAPEX!$C$4:$I$1281,7,FALSE)</f>
        <v>Austal</v>
      </c>
      <c r="C49" s="61">
        <v>640</v>
      </c>
      <c r="D49" s="65">
        <f>SUMIFS(CAPEX!$Y$4:$Y$1281,CAPEX!$C$4:$C$1281,Data!$A49,CAPEX!$V$4:$V$1281,Data!D$7)</f>
        <v>7500</v>
      </c>
      <c r="E49" s="65">
        <f>SUMIFS(CAPEX!$AA$4:$AA$1281,CAPEX!$C$4:$C$1281,Data!$A49,CAPEX!$V$4:$V$1281,Data!D$7)</f>
        <v>208090</v>
      </c>
      <c r="F49" s="65">
        <f>SUMIFS(CAPEX!$Y$4:$Y$1281,CAPEX!$C$4:$C$1281,Data!$A49,CAPEX!$V$4:$V$1281,Data!F$7)</f>
        <v>0</v>
      </c>
      <c r="G49" s="65">
        <f>SUMIFS(CAPEX!$AA$4:$AA$1281,CAPEX!$C$4:$C$1281,Data!$A49,CAPEX!$V$4:$V$1281,Data!F$7)</f>
        <v>8480</v>
      </c>
      <c r="H49" s="65">
        <f>SUMIFS(CAPEX!$Y$4:$Y$1281,CAPEX!$C$4:$C$1281,Data!$A49,CAPEX!$V$4:$V$1281,Data!H$7)</f>
        <v>27000</v>
      </c>
      <c r="I49" s="65">
        <f>SUMIFS(CAPEX!$AA$4:$AA$1281,CAPEX!$C$4:$C$1281,Data!$A49,CAPEX!$V$4:$V$1281,Data!H$7)</f>
        <v>0</v>
      </c>
      <c r="J49" s="65">
        <f>SUMIFS(CAPEX!$Y$4:$Y$1281,CAPEX!$C$4:$C$1281,Data!$A49,CAPEX!$V$4:$V$1281,Data!J$7)</f>
        <v>0</v>
      </c>
      <c r="K49" s="65">
        <f>SUMIFS(CAPEX!$AA$4:$AA$1281,CAPEX!$C$4:$C$1281,Data!$A49,CAPEX!$V$4:$V$1281,Data!J$7)</f>
        <v>0</v>
      </c>
      <c r="L49" s="65">
        <f>SUMIFS(CAPEX!$Y$4:$Y$1281,CAPEX!$C$4:$C$1281,Data!$A49,CAPEX!$V$4:$V$1281,Data!L$7)</f>
        <v>0</v>
      </c>
      <c r="M49" s="65">
        <f>SUMIFS(CAPEX!$AA$4:$AA$1281,CAPEX!$C$4:$C$1281,Data!$A49,CAPEX!$V$4:$V$1281,Data!L$7)</f>
        <v>0</v>
      </c>
      <c r="N49" s="65">
        <f>SUMIFS(CAPEX!$Y$4:$Y$1281,CAPEX!$C$4:$C$1281,Data!$A49,CAPEX!$V$4:$V$1281,Data!N$7)</f>
        <v>0</v>
      </c>
      <c r="O49" s="65">
        <f>SUMIFS(CAPEX!$AA$4:$AA$1281,CAPEX!$C$4:$C$1281,Data!$A49,CAPEX!$V$4:$V$1281,Data!N$7)</f>
        <v>97420</v>
      </c>
      <c r="P49" s="65">
        <f>SUMIFS(CAPEX!$Y$4:$Y$1281,CAPEX!$C$4:$C$1281,Data!$A49,CAPEX!$V$4:$V$1281,Data!P$7)</f>
        <v>0</v>
      </c>
      <c r="Q49" s="65">
        <f>SUMIFS(CAPEX!$AA$4:$AA$1281,CAPEX!$C$4:$C$1281,Data!$A49,CAPEX!$V$4:$V$1281,Data!P$7)</f>
        <v>0</v>
      </c>
      <c r="R49" s="65">
        <f>SUMIFS(CAPEX!$Y$4:$Y$1281,CAPEX!$C$4:$C$1281,Data!$A49,CAPEX!$V$4:$V$1281,Data!R$7)</f>
        <v>0</v>
      </c>
      <c r="S49" s="65">
        <f>SUMIFS(CAPEX!$AA$4:$AA$1281,CAPEX!$C$4:$C$1281,Data!$A49,CAPEX!$V$4:$V$1281,Data!R$7)</f>
        <v>0</v>
      </c>
      <c r="T49" s="65">
        <f>SUMIFS(CAPEX!$Y$4:$Y$1281,CAPEX!$C$4:$C$1281,Data!$A49,CAPEX!$V$4:$V$1281,Data!T$7)</f>
        <v>0</v>
      </c>
      <c r="U49" s="65">
        <f>SUMIFS(CAPEX!$AA$4:$AA$1281,CAPEX!$C$4:$C$1281,Data!$A49,CAPEX!$V$4:$V$1281,Data!T$7)</f>
        <v>0</v>
      </c>
      <c r="V49" s="65">
        <f>SUMIFS(CAPEX!$Y$4:$Y$1281,CAPEX!$C$4:$C$1281,Data!$A49,CAPEX!$V$4:$V$1281,Data!V$7)</f>
        <v>0</v>
      </c>
      <c r="W49" s="65">
        <f>SUMIFS(CAPEX!$AA$4:$AA$1281,CAPEX!$C$4:$C$1281,Data!$A49,CAPEX!$V$4:$V$1281,Data!V$7)</f>
        <v>0</v>
      </c>
      <c r="X49" s="65">
        <f>SUMIFS(CAPEX!$Y$4:$Y$1281,CAPEX!$C$4:$C$1281,Data!$A49,CAPEX!$V$4:$V$1281,Data!X$7)</f>
        <v>0</v>
      </c>
      <c r="Y49" s="65">
        <f>SUMIFS(CAPEX!$AA$4:$AA$1281,CAPEX!$C$4:$C$1281,Data!$A49,CAPEX!$V$4:$V$1281,Data!X$7)</f>
        <v>5900</v>
      </c>
      <c r="Z49" s="65">
        <f>SUMIFS(CAPEX!$Y$4:$Y$1281,CAPEX!$C$4:$C$1281,Data!$A49,CAPEX!$V$4:$V$1281,Data!Z$7)</f>
        <v>0</v>
      </c>
      <c r="AA49" s="65">
        <f>SUMIFS(CAPEX!$AA$4:$AA$1281,CAPEX!$C$4:$C$1281,Data!$A49,CAPEX!$V$4:$V$1281,Data!Z$7)</f>
        <v>0</v>
      </c>
      <c r="AB49" s="65">
        <f>SUMIFS(CAPEX!$Y$4:$Y$1281,CAPEX!$C$4:$C$1281,Data!$A49,CAPEX!$V$4:$V$1281,Data!AB$7)</f>
        <v>0</v>
      </c>
      <c r="AC49" s="65">
        <f>SUMIFS(CAPEX!$AA$4:$AA$1281,CAPEX!$C$4:$C$1281,Data!$A49,CAPEX!$V$4:$V$1281,Data!AB$7)</f>
        <v>0</v>
      </c>
      <c r="AD49" s="65">
        <f>SUMIFS(CAPEX!$Y$4:$Y$1281,CAPEX!$C$4:$C$1281,Data!$A49,CAPEX!$V$4:$V$1281,Data!AD$7)</f>
        <v>0</v>
      </c>
      <c r="AE49" s="65">
        <f>SUMIFS(CAPEX!$AA$4:$AA$1281,CAPEX!$C$4:$C$1281,Data!$A49,CAPEX!$V$4:$V$1281,Data!AD$7)</f>
        <v>0</v>
      </c>
      <c r="AF49" s="65">
        <f>SUMIFS(CAPEX!$Y$4:$Y$1281,CAPEX!$C$4:$C$1281,Data!$A49,CAPEX!$V$4:$V$1281,Data!AF$7)</f>
        <v>0</v>
      </c>
      <c r="AG49" s="65">
        <f>SUMIFS(CAPEX!$AA$4:$AA$1281,CAPEX!$C$4:$C$1281,Data!$A49,CAPEX!$V$4:$V$1281,Data!AF$7)</f>
        <v>0</v>
      </c>
      <c r="AH49" s="65">
        <f>SUMIFS(CAPEX!$Y$4:$Y$1281,CAPEX!$C$4:$C$1281,Data!$A49,CAPEX!$V$4:$V$1281,Data!AH$7)</f>
        <v>0</v>
      </c>
      <c r="AI49" s="65">
        <f>SUMIFS(CAPEX!$AA$4:$AA$1281,CAPEX!$C$4:$C$1281,Data!$A49,CAPEX!$V$4:$V$1281,Data!AH$7)</f>
        <v>97420</v>
      </c>
      <c r="AJ49" s="65">
        <f>SUMIFS(CAPEX!$Y$4:$Y$1281,CAPEX!$C$4:$C$1281,Data!$A49,CAPEX!$V$4:$V$1281,Data!AJ$7)</f>
        <v>0</v>
      </c>
      <c r="AK49" s="65">
        <f>SUMIFS(CAPEX!$AA$4:$AA$1281,CAPEX!$C$4:$C$1281,Data!$A49,CAPEX!$V$4:$V$1281,Data!AJ$7)</f>
        <v>8480</v>
      </c>
      <c r="AL49" s="65">
        <f>SUMIFS(CAPEX!$Y$4:$Y$1281,CAPEX!$C$4:$C$1281,Data!$A49,CAPEX!$V$4:$V$1281,Data!AL$7)</f>
        <v>0</v>
      </c>
      <c r="AM49" s="65">
        <f>SUMIFS(CAPEX!$AA$4:$AA$1281,CAPEX!$C$4:$C$1281,Data!$A49,CAPEX!$V$4:$V$1281,Data!AL$7)</f>
        <v>0</v>
      </c>
      <c r="AN49" s="65">
        <f>SUMIFS(CAPEX!$Y$4:$Y$1281,CAPEX!$C$4:$C$1281,Data!$A49,CAPEX!$V$4:$V$1281,Data!AN$7)</f>
        <v>0</v>
      </c>
      <c r="AO49" s="65">
        <f>SUMIFS(CAPEX!$AA$4:$AA$1281,CAPEX!$C$4:$C$1281,Data!$A49,CAPEX!$V$4:$V$1281,Data!AN$7)</f>
        <v>0</v>
      </c>
      <c r="AP49" s="65">
        <f>SUMIFS(CAPEX!$Y$4:$Y$1281,CAPEX!$C$4:$C$1281,Data!$A49,CAPEX!$V$4:$V$1281,Data!AP$7)</f>
        <v>0</v>
      </c>
      <c r="AQ49" s="65">
        <f>SUMIFS(CAPEX!$AA$4:$AA$1281,CAPEX!$C$4:$C$1281,Data!$A49,CAPEX!$V$4:$V$1281,Data!AP$7)</f>
        <v>0</v>
      </c>
      <c r="AR49" s="65">
        <f>SUMIFS(CAPEX!$Y$4:$Y$1281,CAPEX!$C$4:$C$1281,Data!$A49,CAPEX!$V$4:$V$1281,Data!AR$7)</f>
        <v>0</v>
      </c>
      <c r="AS49" s="65">
        <f>SUMIFS(CAPEX!$AA$4:$AA$1281,CAPEX!$C$4:$C$1281,Data!$A49,CAPEX!$V$4:$V$1281,Data!AR$7)</f>
        <v>5900</v>
      </c>
      <c r="AT49" s="65">
        <f>SUMIFS(CAPEX!$Y$4:$Y$1281,CAPEX!$C$4:$C$1281,Data!$A49,CAPEX!$V$4:$V$1281,Data!AT$7)</f>
        <v>0</v>
      </c>
      <c r="AU49" s="65">
        <f>SUMIFS(CAPEX!$AA$4:$AA$1281,CAPEX!$C$4:$C$1281,Data!$A49,CAPEX!$V$4:$V$1281,Data!AT$7)</f>
        <v>0</v>
      </c>
      <c r="AV49" s="65">
        <f>SUMIFS(CAPEX!$Y$4:$Y$1281,CAPEX!$C$4:$C$1281,Data!$A49,CAPEX!$V$4:$V$1281,Data!AV$7)</f>
        <v>0</v>
      </c>
      <c r="AW49" s="65">
        <f>SUMIFS(CAPEX!$AA$4:$AA$1281,CAPEX!$C$4:$C$1281,Data!$A49,CAPEX!$V$4:$V$1281,Data!AV$7)</f>
        <v>0</v>
      </c>
      <c r="AX49" s="65">
        <f>SUMIFS(CAPEX!$Y$4:$Y$1281,CAPEX!$C$4:$C$1281,Data!$A49,CAPEX!$V$4:$V$1281,Data!AX$7)</f>
        <v>0</v>
      </c>
      <c r="AY49" s="65">
        <f>SUMIFS(CAPEX!$AA$4:$AA$1281,CAPEX!$C$4:$C$1281,Data!$A49,CAPEX!$V$4:$V$1281,Data!AX$7)</f>
        <v>0</v>
      </c>
      <c r="AZ49" s="65">
        <f>SUMIFS(CAPEX!$Y$4:$Y$1281,CAPEX!$C$4:$C$1281,Data!$A49,CAPEX!$V$4:$V$1281,Data!AZ$7)</f>
        <v>0</v>
      </c>
      <c r="BA49" s="65">
        <f>SUMIFS(CAPEX!$AA$4:$AA$1281,CAPEX!$C$4:$C$1281,Data!$A49,CAPEX!$V$4:$V$1281,Data!AZ$7)</f>
        <v>0</v>
      </c>
      <c r="BB49" s="65">
        <f>SUMIFS(CAPEX!$Y$4:$Y$1281,CAPEX!$C$4:$C$1281,Data!$A49,CAPEX!$V$4:$V$1281,Data!BB$7)</f>
        <v>0</v>
      </c>
      <c r="BC49" s="65">
        <f>SUMIFS(CAPEX!$AA$4:$AA$1281,CAPEX!$C$4:$C$1281,Data!$A49,CAPEX!$V$4:$V$1281,Data!BB$7)</f>
        <v>97420</v>
      </c>
    </row>
    <row r="50" spans="1:55" x14ac:dyDescent="0.25">
      <c r="A50" s="85" t="s">
        <v>52</v>
      </c>
      <c r="B50" s="62" t="str">
        <f>VLOOKUP(A50,CAPEX!$C$4:$I$1281,7,FALSE)</f>
        <v>Austal</v>
      </c>
      <c r="C50" s="61">
        <v>720</v>
      </c>
      <c r="D50" s="65">
        <f>SUMIFS(CAPEX!$Y$4:$Y$1281,CAPEX!$C$4:$C$1281,Data!$A50,CAPEX!$V$4:$V$1281,Data!D$7)</f>
        <v>8500</v>
      </c>
      <c r="E50" s="65">
        <f>SUMIFS(CAPEX!$AA$4:$AA$1281,CAPEX!$C$4:$C$1281,Data!$A50,CAPEX!$V$4:$V$1281,Data!D$7)</f>
        <v>210030</v>
      </c>
      <c r="F50" s="65">
        <f>SUMIFS(CAPEX!$Y$4:$Y$1281,CAPEX!$C$4:$C$1281,Data!$A50,CAPEX!$V$4:$V$1281,Data!F$7)</f>
        <v>0</v>
      </c>
      <c r="G50" s="65">
        <f>SUMIFS(CAPEX!$AA$4:$AA$1281,CAPEX!$C$4:$C$1281,Data!$A50,CAPEX!$V$4:$V$1281,Data!F$7)</f>
        <v>8480</v>
      </c>
      <c r="H50" s="65">
        <f>SUMIFS(CAPEX!$Y$4:$Y$1281,CAPEX!$C$4:$C$1281,Data!$A50,CAPEX!$V$4:$V$1281,Data!H$7)</f>
        <v>30500</v>
      </c>
      <c r="I50" s="65">
        <f>SUMIFS(CAPEX!$AA$4:$AA$1281,CAPEX!$C$4:$C$1281,Data!$A50,CAPEX!$V$4:$V$1281,Data!H$7)</f>
        <v>0</v>
      </c>
      <c r="J50" s="65">
        <f>SUMIFS(CAPEX!$Y$4:$Y$1281,CAPEX!$C$4:$C$1281,Data!$A50,CAPEX!$V$4:$V$1281,Data!J$7)</f>
        <v>0</v>
      </c>
      <c r="K50" s="65">
        <f>SUMIFS(CAPEX!$AA$4:$AA$1281,CAPEX!$C$4:$C$1281,Data!$A50,CAPEX!$V$4:$V$1281,Data!J$7)</f>
        <v>0</v>
      </c>
      <c r="L50" s="65">
        <f>SUMIFS(CAPEX!$Y$4:$Y$1281,CAPEX!$C$4:$C$1281,Data!$A50,CAPEX!$V$4:$V$1281,Data!L$7)</f>
        <v>0</v>
      </c>
      <c r="M50" s="65">
        <f>SUMIFS(CAPEX!$AA$4:$AA$1281,CAPEX!$C$4:$C$1281,Data!$A50,CAPEX!$V$4:$V$1281,Data!L$7)</f>
        <v>0</v>
      </c>
      <c r="N50" s="65">
        <f>SUMIFS(CAPEX!$Y$4:$Y$1281,CAPEX!$C$4:$C$1281,Data!$A50,CAPEX!$V$4:$V$1281,Data!N$7)</f>
        <v>0</v>
      </c>
      <c r="O50" s="65">
        <f>SUMIFS(CAPEX!$AA$4:$AA$1281,CAPEX!$C$4:$C$1281,Data!$A50,CAPEX!$V$4:$V$1281,Data!N$7)</f>
        <v>97420</v>
      </c>
      <c r="P50" s="65">
        <f>SUMIFS(CAPEX!$Y$4:$Y$1281,CAPEX!$C$4:$C$1281,Data!$A50,CAPEX!$V$4:$V$1281,Data!P$7)</f>
        <v>0</v>
      </c>
      <c r="Q50" s="65">
        <f>SUMIFS(CAPEX!$AA$4:$AA$1281,CAPEX!$C$4:$C$1281,Data!$A50,CAPEX!$V$4:$V$1281,Data!P$7)</f>
        <v>0</v>
      </c>
      <c r="R50" s="65">
        <f>SUMIFS(CAPEX!$Y$4:$Y$1281,CAPEX!$C$4:$C$1281,Data!$A50,CAPEX!$V$4:$V$1281,Data!R$7)</f>
        <v>0</v>
      </c>
      <c r="S50" s="65">
        <f>SUMIFS(CAPEX!$AA$4:$AA$1281,CAPEX!$C$4:$C$1281,Data!$A50,CAPEX!$V$4:$V$1281,Data!R$7)</f>
        <v>0</v>
      </c>
      <c r="T50" s="65">
        <f>SUMIFS(CAPEX!$Y$4:$Y$1281,CAPEX!$C$4:$C$1281,Data!$A50,CAPEX!$V$4:$V$1281,Data!T$7)</f>
        <v>0</v>
      </c>
      <c r="U50" s="65">
        <f>SUMIFS(CAPEX!$AA$4:$AA$1281,CAPEX!$C$4:$C$1281,Data!$A50,CAPEX!$V$4:$V$1281,Data!T$7)</f>
        <v>0</v>
      </c>
      <c r="V50" s="65">
        <f>SUMIFS(CAPEX!$Y$4:$Y$1281,CAPEX!$C$4:$C$1281,Data!$A50,CAPEX!$V$4:$V$1281,Data!V$7)</f>
        <v>0</v>
      </c>
      <c r="W50" s="65">
        <f>SUMIFS(CAPEX!$AA$4:$AA$1281,CAPEX!$C$4:$C$1281,Data!$A50,CAPEX!$V$4:$V$1281,Data!V$7)</f>
        <v>0</v>
      </c>
      <c r="X50" s="65">
        <f>SUMIFS(CAPEX!$Y$4:$Y$1281,CAPEX!$C$4:$C$1281,Data!$A50,CAPEX!$V$4:$V$1281,Data!X$7)</f>
        <v>0</v>
      </c>
      <c r="Y50" s="65">
        <f>SUMIFS(CAPEX!$AA$4:$AA$1281,CAPEX!$C$4:$C$1281,Data!$A50,CAPEX!$V$4:$V$1281,Data!X$7)</f>
        <v>5900</v>
      </c>
      <c r="Z50" s="65">
        <f>SUMIFS(CAPEX!$Y$4:$Y$1281,CAPEX!$C$4:$C$1281,Data!$A50,CAPEX!$V$4:$V$1281,Data!Z$7)</f>
        <v>0</v>
      </c>
      <c r="AA50" s="65">
        <f>SUMIFS(CAPEX!$AA$4:$AA$1281,CAPEX!$C$4:$C$1281,Data!$A50,CAPEX!$V$4:$V$1281,Data!Z$7)</f>
        <v>0</v>
      </c>
      <c r="AB50" s="65">
        <f>SUMIFS(CAPEX!$Y$4:$Y$1281,CAPEX!$C$4:$C$1281,Data!$A50,CAPEX!$V$4:$V$1281,Data!AB$7)</f>
        <v>0</v>
      </c>
      <c r="AC50" s="65">
        <f>SUMIFS(CAPEX!$AA$4:$AA$1281,CAPEX!$C$4:$C$1281,Data!$A50,CAPEX!$V$4:$V$1281,Data!AB$7)</f>
        <v>0</v>
      </c>
      <c r="AD50" s="65">
        <f>SUMIFS(CAPEX!$Y$4:$Y$1281,CAPEX!$C$4:$C$1281,Data!$A50,CAPEX!$V$4:$V$1281,Data!AD$7)</f>
        <v>0</v>
      </c>
      <c r="AE50" s="65">
        <f>SUMIFS(CAPEX!$AA$4:$AA$1281,CAPEX!$C$4:$C$1281,Data!$A50,CAPEX!$V$4:$V$1281,Data!AD$7)</f>
        <v>0</v>
      </c>
      <c r="AF50" s="65">
        <f>SUMIFS(CAPEX!$Y$4:$Y$1281,CAPEX!$C$4:$C$1281,Data!$A50,CAPEX!$V$4:$V$1281,Data!AF$7)</f>
        <v>0</v>
      </c>
      <c r="AG50" s="65">
        <f>SUMIFS(CAPEX!$AA$4:$AA$1281,CAPEX!$C$4:$C$1281,Data!$A50,CAPEX!$V$4:$V$1281,Data!AF$7)</f>
        <v>0</v>
      </c>
      <c r="AH50" s="65">
        <f>SUMIFS(CAPEX!$Y$4:$Y$1281,CAPEX!$C$4:$C$1281,Data!$A50,CAPEX!$V$4:$V$1281,Data!AH$7)</f>
        <v>0</v>
      </c>
      <c r="AI50" s="65">
        <f>SUMIFS(CAPEX!$AA$4:$AA$1281,CAPEX!$C$4:$C$1281,Data!$A50,CAPEX!$V$4:$V$1281,Data!AH$7)</f>
        <v>97420</v>
      </c>
      <c r="AJ50" s="65">
        <f>SUMIFS(CAPEX!$Y$4:$Y$1281,CAPEX!$C$4:$C$1281,Data!$A50,CAPEX!$V$4:$V$1281,Data!AJ$7)</f>
        <v>0</v>
      </c>
      <c r="AK50" s="65">
        <f>SUMIFS(CAPEX!$AA$4:$AA$1281,CAPEX!$C$4:$C$1281,Data!$A50,CAPEX!$V$4:$V$1281,Data!AJ$7)</f>
        <v>8480</v>
      </c>
      <c r="AL50" s="65">
        <f>SUMIFS(CAPEX!$Y$4:$Y$1281,CAPEX!$C$4:$C$1281,Data!$A50,CAPEX!$V$4:$V$1281,Data!AL$7)</f>
        <v>0</v>
      </c>
      <c r="AM50" s="65">
        <f>SUMIFS(CAPEX!$AA$4:$AA$1281,CAPEX!$C$4:$C$1281,Data!$A50,CAPEX!$V$4:$V$1281,Data!AL$7)</f>
        <v>0</v>
      </c>
      <c r="AN50" s="65">
        <f>SUMIFS(CAPEX!$Y$4:$Y$1281,CAPEX!$C$4:$C$1281,Data!$A50,CAPEX!$V$4:$V$1281,Data!AN$7)</f>
        <v>0</v>
      </c>
      <c r="AO50" s="65">
        <f>SUMIFS(CAPEX!$AA$4:$AA$1281,CAPEX!$C$4:$C$1281,Data!$A50,CAPEX!$V$4:$V$1281,Data!AN$7)</f>
        <v>0</v>
      </c>
      <c r="AP50" s="65">
        <f>SUMIFS(CAPEX!$Y$4:$Y$1281,CAPEX!$C$4:$C$1281,Data!$A50,CAPEX!$V$4:$V$1281,Data!AP$7)</f>
        <v>0</v>
      </c>
      <c r="AQ50" s="65">
        <f>SUMIFS(CAPEX!$AA$4:$AA$1281,CAPEX!$C$4:$C$1281,Data!$A50,CAPEX!$V$4:$V$1281,Data!AP$7)</f>
        <v>0</v>
      </c>
      <c r="AR50" s="65">
        <f>SUMIFS(CAPEX!$Y$4:$Y$1281,CAPEX!$C$4:$C$1281,Data!$A50,CAPEX!$V$4:$V$1281,Data!AR$7)</f>
        <v>0</v>
      </c>
      <c r="AS50" s="65">
        <f>SUMIFS(CAPEX!$AA$4:$AA$1281,CAPEX!$C$4:$C$1281,Data!$A50,CAPEX!$V$4:$V$1281,Data!AR$7)</f>
        <v>5900</v>
      </c>
      <c r="AT50" s="65">
        <f>SUMIFS(CAPEX!$Y$4:$Y$1281,CAPEX!$C$4:$C$1281,Data!$A50,CAPEX!$V$4:$V$1281,Data!AT$7)</f>
        <v>0</v>
      </c>
      <c r="AU50" s="65">
        <f>SUMIFS(CAPEX!$AA$4:$AA$1281,CAPEX!$C$4:$C$1281,Data!$A50,CAPEX!$V$4:$V$1281,Data!AT$7)</f>
        <v>0</v>
      </c>
      <c r="AV50" s="65">
        <f>SUMIFS(CAPEX!$Y$4:$Y$1281,CAPEX!$C$4:$C$1281,Data!$A50,CAPEX!$V$4:$V$1281,Data!AV$7)</f>
        <v>0</v>
      </c>
      <c r="AW50" s="65">
        <f>SUMIFS(CAPEX!$AA$4:$AA$1281,CAPEX!$C$4:$C$1281,Data!$A50,CAPEX!$V$4:$V$1281,Data!AV$7)</f>
        <v>0</v>
      </c>
      <c r="AX50" s="65">
        <f>SUMIFS(CAPEX!$Y$4:$Y$1281,CAPEX!$C$4:$C$1281,Data!$A50,CAPEX!$V$4:$V$1281,Data!AX$7)</f>
        <v>0</v>
      </c>
      <c r="AY50" s="65">
        <f>SUMIFS(CAPEX!$AA$4:$AA$1281,CAPEX!$C$4:$C$1281,Data!$A50,CAPEX!$V$4:$V$1281,Data!AX$7)</f>
        <v>0</v>
      </c>
      <c r="AZ50" s="65">
        <f>SUMIFS(CAPEX!$Y$4:$Y$1281,CAPEX!$C$4:$C$1281,Data!$A50,CAPEX!$V$4:$V$1281,Data!AZ$7)</f>
        <v>0</v>
      </c>
      <c r="BA50" s="65">
        <f>SUMIFS(CAPEX!$AA$4:$AA$1281,CAPEX!$C$4:$C$1281,Data!$A50,CAPEX!$V$4:$V$1281,Data!AZ$7)</f>
        <v>0</v>
      </c>
      <c r="BB50" s="65">
        <f>SUMIFS(CAPEX!$Y$4:$Y$1281,CAPEX!$C$4:$C$1281,Data!$A50,CAPEX!$V$4:$V$1281,Data!BB$7)</f>
        <v>0</v>
      </c>
      <c r="BC50" s="65">
        <f>SUMIFS(CAPEX!$AA$4:$AA$1281,CAPEX!$C$4:$C$1281,Data!$A50,CAPEX!$V$4:$V$1281,Data!BB$7)</f>
        <v>97420</v>
      </c>
    </row>
    <row r="51" spans="1:55" x14ac:dyDescent="0.25">
      <c r="A51" s="85" t="s">
        <v>53</v>
      </c>
      <c r="B51" s="62" t="str">
        <f>VLOOKUP(A51,CAPEX!$C$4:$I$1281,7,FALSE)</f>
        <v>Austal</v>
      </c>
      <c r="C51" s="61">
        <v>432</v>
      </c>
      <c r="D51" s="65">
        <f>SUMIFS(CAPEX!$Y$4:$Y$1281,CAPEX!$C$4:$C$1281,Data!$A51,CAPEX!$V$4:$V$1281,Data!D$7)</f>
        <v>5200</v>
      </c>
      <c r="E51" s="65">
        <f>SUMIFS(CAPEX!$AA$4:$AA$1281,CAPEX!$C$4:$C$1281,Data!$A51,CAPEX!$V$4:$V$1281,Data!D$7)</f>
        <v>111720</v>
      </c>
      <c r="F51" s="65">
        <f>SUMIFS(CAPEX!$Y$4:$Y$1281,CAPEX!$C$4:$C$1281,Data!$A51,CAPEX!$V$4:$V$1281,Data!F$7)</f>
        <v>0</v>
      </c>
      <c r="G51" s="65">
        <f>SUMIFS(CAPEX!$AA$4:$AA$1281,CAPEX!$C$4:$C$1281,Data!$A51,CAPEX!$V$4:$V$1281,Data!F$7)</f>
        <v>5090</v>
      </c>
      <c r="H51" s="65">
        <f>SUMIFS(CAPEX!$Y$4:$Y$1281,CAPEX!$C$4:$C$1281,Data!$A51,CAPEX!$V$4:$V$1281,Data!H$7)</f>
        <v>18500</v>
      </c>
      <c r="I51" s="65">
        <f>SUMIFS(CAPEX!$AA$4:$AA$1281,CAPEX!$C$4:$C$1281,Data!$A51,CAPEX!$V$4:$V$1281,Data!H$7)</f>
        <v>0</v>
      </c>
      <c r="J51" s="65">
        <f>SUMIFS(CAPEX!$Y$4:$Y$1281,CAPEX!$C$4:$C$1281,Data!$A51,CAPEX!$V$4:$V$1281,Data!J$7)</f>
        <v>0</v>
      </c>
      <c r="K51" s="65">
        <f>SUMIFS(CAPEX!$AA$4:$AA$1281,CAPEX!$C$4:$C$1281,Data!$A51,CAPEX!$V$4:$V$1281,Data!J$7)</f>
        <v>0</v>
      </c>
      <c r="L51" s="65">
        <f>SUMIFS(CAPEX!$Y$4:$Y$1281,CAPEX!$C$4:$C$1281,Data!$A51,CAPEX!$V$4:$V$1281,Data!L$7)</f>
        <v>0</v>
      </c>
      <c r="M51" s="65">
        <f>SUMIFS(CAPEX!$AA$4:$AA$1281,CAPEX!$C$4:$C$1281,Data!$A51,CAPEX!$V$4:$V$1281,Data!L$7)</f>
        <v>0</v>
      </c>
      <c r="N51" s="65">
        <f>SUMIFS(CAPEX!$Y$4:$Y$1281,CAPEX!$C$4:$C$1281,Data!$A51,CAPEX!$V$4:$V$1281,Data!N$7)</f>
        <v>0</v>
      </c>
      <c r="O51" s="65">
        <f>SUMIFS(CAPEX!$AA$4:$AA$1281,CAPEX!$C$4:$C$1281,Data!$A51,CAPEX!$V$4:$V$1281,Data!N$7)</f>
        <v>59530</v>
      </c>
      <c r="P51" s="65">
        <f>SUMIFS(CAPEX!$Y$4:$Y$1281,CAPEX!$C$4:$C$1281,Data!$A51,CAPEX!$V$4:$V$1281,Data!P$7)</f>
        <v>0</v>
      </c>
      <c r="Q51" s="65">
        <f>SUMIFS(CAPEX!$AA$4:$AA$1281,CAPEX!$C$4:$C$1281,Data!$A51,CAPEX!$V$4:$V$1281,Data!P$7)</f>
        <v>0</v>
      </c>
      <c r="R51" s="65">
        <f>SUMIFS(CAPEX!$Y$4:$Y$1281,CAPEX!$C$4:$C$1281,Data!$A51,CAPEX!$V$4:$V$1281,Data!R$7)</f>
        <v>0</v>
      </c>
      <c r="S51" s="65">
        <f>SUMIFS(CAPEX!$AA$4:$AA$1281,CAPEX!$C$4:$C$1281,Data!$A51,CAPEX!$V$4:$V$1281,Data!R$7)</f>
        <v>0</v>
      </c>
      <c r="T51" s="65">
        <f>SUMIFS(CAPEX!$Y$4:$Y$1281,CAPEX!$C$4:$C$1281,Data!$A51,CAPEX!$V$4:$V$1281,Data!T$7)</f>
        <v>0</v>
      </c>
      <c r="U51" s="65">
        <f>SUMIFS(CAPEX!$AA$4:$AA$1281,CAPEX!$C$4:$C$1281,Data!$A51,CAPEX!$V$4:$V$1281,Data!T$7)</f>
        <v>0</v>
      </c>
      <c r="V51" s="65">
        <f>SUMIFS(CAPEX!$Y$4:$Y$1281,CAPEX!$C$4:$C$1281,Data!$A51,CAPEX!$V$4:$V$1281,Data!V$7)</f>
        <v>0</v>
      </c>
      <c r="W51" s="65">
        <f>SUMIFS(CAPEX!$AA$4:$AA$1281,CAPEX!$C$4:$C$1281,Data!$A51,CAPEX!$V$4:$V$1281,Data!V$7)</f>
        <v>0</v>
      </c>
      <c r="X51" s="65">
        <f>SUMIFS(CAPEX!$Y$4:$Y$1281,CAPEX!$C$4:$C$1281,Data!$A51,CAPEX!$V$4:$V$1281,Data!X$7)</f>
        <v>0</v>
      </c>
      <c r="Y51" s="65">
        <f>SUMIFS(CAPEX!$AA$4:$AA$1281,CAPEX!$C$4:$C$1281,Data!$A51,CAPEX!$V$4:$V$1281,Data!X$7)</f>
        <v>3680</v>
      </c>
      <c r="Z51" s="65">
        <f>SUMIFS(CAPEX!$Y$4:$Y$1281,CAPEX!$C$4:$C$1281,Data!$A51,CAPEX!$V$4:$V$1281,Data!Z$7)</f>
        <v>0</v>
      </c>
      <c r="AA51" s="65">
        <f>SUMIFS(CAPEX!$AA$4:$AA$1281,CAPEX!$C$4:$C$1281,Data!$A51,CAPEX!$V$4:$V$1281,Data!Z$7)</f>
        <v>0</v>
      </c>
      <c r="AB51" s="65">
        <f>SUMIFS(CAPEX!$Y$4:$Y$1281,CAPEX!$C$4:$C$1281,Data!$A51,CAPEX!$V$4:$V$1281,Data!AB$7)</f>
        <v>0</v>
      </c>
      <c r="AC51" s="65">
        <f>SUMIFS(CAPEX!$AA$4:$AA$1281,CAPEX!$C$4:$C$1281,Data!$A51,CAPEX!$V$4:$V$1281,Data!AB$7)</f>
        <v>0</v>
      </c>
      <c r="AD51" s="65">
        <f>SUMIFS(CAPEX!$Y$4:$Y$1281,CAPEX!$C$4:$C$1281,Data!$A51,CAPEX!$V$4:$V$1281,Data!AD$7)</f>
        <v>0</v>
      </c>
      <c r="AE51" s="65">
        <f>SUMIFS(CAPEX!$AA$4:$AA$1281,CAPEX!$C$4:$C$1281,Data!$A51,CAPEX!$V$4:$V$1281,Data!AD$7)</f>
        <v>0</v>
      </c>
      <c r="AF51" s="65">
        <f>SUMIFS(CAPEX!$Y$4:$Y$1281,CAPEX!$C$4:$C$1281,Data!$A51,CAPEX!$V$4:$V$1281,Data!AF$7)</f>
        <v>0</v>
      </c>
      <c r="AG51" s="65">
        <f>SUMIFS(CAPEX!$AA$4:$AA$1281,CAPEX!$C$4:$C$1281,Data!$A51,CAPEX!$V$4:$V$1281,Data!AF$7)</f>
        <v>0</v>
      </c>
      <c r="AH51" s="65">
        <f>SUMIFS(CAPEX!$Y$4:$Y$1281,CAPEX!$C$4:$C$1281,Data!$A51,CAPEX!$V$4:$V$1281,Data!AH$7)</f>
        <v>0</v>
      </c>
      <c r="AI51" s="65">
        <f>SUMIFS(CAPEX!$AA$4:$AA$1281,CAPEX!$C$4:$C$1281,Data!$A51,CAPEX!$V$4:$V$1281,Data!AH$7)</f>
        <v>59530</v>
      </c>
      <c r="AJ51" s="65">
        <f>SUMIFS(CAPEX!$Y$4:$Y$1281,CAPEX!$C$4:$C$1281,Data!$A51,CAPEX!$V$4:$V$1281,Data!AJ$7)</f>
        <v>0</v>
      </c>
      <c r="AK51" s="65">
        <f>SUMIFS(CAPEX!$AA$4:$AA$1281,CAPEX!$C$4:$C$1281,Data!$A51,CAPEX!$V$4:$V$1281,Data!AJ$7)</f>
        <v>5090</v>
      </c>
      <c r="AL51" s="65">
        <f>SUMIFS(CAPEX!$Y$4:$Y$1281,CAPEX!$C$4:$C$1281,Data!$A51,CAPEX!$V$4:$V$1281,Data!AL$7)</f>
        <v>0</v>
      </c>
      <c r="AM51" s="65">
        <f>SUMIFS(CAPEX!$AA$4:$AA$1281,CAPEX!$C$4:$C$1281,Data!$A51,CAPEX!$V$4:$V$1281,Data!AL$7)</f>
        <v>0</v>
      </c>
      <c r="AN51" s="65">
        <f>SUMIFS(CAPEX!$Y$4:$Y$1281,CAPEX!$C$4:$C$1281,Data!$A51,CAPEX!$V$4:$V$1281,Data!AN$7)</f>
        <v>0</v>
      </c>
      <c r="AO51" s="65">
        <f>SUMIFS(CAPEX!$AA$4:$AA$1281,CAPEX!$C$4:$C$1281,Data!$A51,CAPEX!$V$4:$V$1281,Data!AN$7)</f>
        <v>0</v>
      </c>
      <c r="AP51" s="65">
        <f>SUMIFS(CAPEX!$Y$4:$Y$1281,CAPEX!$C$4:$C$1281,Data!$A51,CAPEX!$V$4:$V$1281,Data!AP$7)</f>
        <v>0</v>
      </c>
      <c r="AQ51" s="65">
        <f>SUMIFS(CAPEX!$AA$4:$AA$1281,CAPEX!$C$4:$C$1281,Data!$A51,CAPEX!$V$4:$V$1281,Data!AP$7)</f>
        <v>0</v>
      </c>
      <c r="AR51" s="65">
        <f>SUMIFS(CAPEX!$Y$4:$Y$1281,CAPEX!$C$4:$C$1281,Data!$A51,CAPEX!$V$4:$V$1281,Data!AR$7)</f>
        <v>0</v>
      </c>
      <c r="AS51" s="65">
        <f>SUMIFS(CAPEX!$AA$4:$AA$1281,CAPEX!$C$4:$C$1281,Data!$A51,CAPEX!$V$4:$V$1281,Data!AR$7)</f>
        <v>3680</v>
      </c>
      <c r="AT51" s="65">
        <f>SUMIFS(CAPEX!$Y$4:$Y$1281,CAPEX!$C$4:$C$1281,Data!$A51,CAPEX!$V$4:$V$1281,Data!AT$7)</f>
        <v>0</v>
      </c>
      <c r="AU51" s="65">
        <f>SUMIFS(CAPEX!$AA$4:$AA$1281,CAPEX!$C$4:$C$1281,Data!$A51,CAPEX!$V$4:$V$1281,Data!AT$7)</f>
        <v>0</v>
      </c>
      <c r="AV51" s="65">
        <f>SUMIFS(CAPEX!$Y$4:$Y$1281,CAPEX!$C$4:$C$1281,Data!$A51,CAPEX!$V$4:$V$1281,Data!AV$7)</f>
        <v>0</v>
      </c>
      <c r="AW51" s="65">
        <f>SUMIFS(CAPEX!$AA$4:$AA$1281,CAPEX!$C$4:$C$1281,Data!$A51,CAPEX!$V$4:$V$1281,Data!AV$7)</f>
        <v>0</v>
      </c>
      <c r="AX51" s="65">
        <f>SUMIFS(CAPEX!$Y$4:$Y$1281,CAPEX!$C$4:$C$1281,Data!$A51,CAPEX!$V$4:$V$1281,Data!AX$7)</f>
        <v>0</v>
      </c>
      <c r="AY51" s="65">
        <f>SUMIFS(CAPEX!$AA$4:$AA$1281,CAPEX!$C$4:$C$1281,Data!$A51,CAPEX!$V$4:$V$1281,Data!AX$7)</f>
        <v>0</v>
      </c>
      <c r="AZ51" s="65">
        <f>SUMIFS(CAPEX!$Y$4:$Y$1281,CAPEX!$C$4:$C$1281,Data!$A51,CAPEX!$V$4:$V$1281,Data!AZ$7)</f>
        <v>0</v>
      </c>
      <c r="BA51" s="65">
        <f>SUMIFS(CAPEX!$AA$4:$AA$1281,CAPEX!$C$4:$C$1281,Data!$A51,CAPEX!$V$4:$V$1281,Data!AZ$7)</f>
        <v>0</v>
      </c>
      <c r="BB51" s="65">
        <f>SUMIFS(CAPEX!$Y$4:$Y$1281,CAPEX!$C$4:$C$1281,Data!$A51,CAPEX!$V$4:$V$1281,Data!BB$7)</f>
        <v>0</v>
      </c>
      <c r="BC51" s="65">
        <f>SUMIFS(CAPEX!$AA$4:$AA$1281,CAPEX!$C$4:$C$1281,Data!$A51,CAPEX!$V$4:$V$1281,Data!BB$7)</f>
        <v>59530</v>
      </c>
    </row>
    <row r="52" spans="1:55" hidden="1" x14ac:dyDescent="0.25">
      <c r="A52" s="85" t="s">
        <v>54</v>
      </c>
      <c r="B52" s="62" t="str">
        <f>VLOOKUP(A52,CAPEX!$C$4:$I$1281,7,FALSE)</f>
        <v>Navy</v>
      </c>
      <c r="C52" s="61">
        <v>432</v>
      </c>
      <c r="D52" s="65">
        <f>SUMIFS(CAPEX!$Y$4:$Y$1281,CAPEX!$C$4:$C$1281,Data!$A52,CAPEX!$V$4:$V$1281,Data!D$7)</f>
        <v>5200</v>
      </c>
      <c r="E52" s="65">
        <f>SUMIFS(CAPEX!$AA$4:$AA$1281,CAPEX!$C$4:$C$1281,Data!$A52,CAPEX!$V$4:$V$1281,Data!D$7)</f>
        <v>71210</v>
      </c>
      <c r="F52" s="65">
        <f>SUMIFS(CAPEX!$Y$4:$Y$1281,CAPEX!$C$4:$C$1281,Data!$A52,CAPEX!$V$4:$V$1281,Data!F$7)</f>
        <v>0</v>
      </c>
      <c r="G52" s="65">
        <f>SUMIFS(CAPEX!$AA$4:$AA$1281,CAPEX!$C$4:$C$1281,Data!$A52,CAPEX!$V$4:$V$1281,Data!F$7)</f>
        <v>5090</v>
      </c>
      <c r="H52" s="65">
        <f>SUMIFS(CAPEX!$Y$4:$Y$1281,CAPEX!$C$4:$C$1281,Data!$A52,CAPEX!$V$4:$V$1281,Data!H$7)</f>
        <v>18500</v>
      </c>
      <c r="I52" s="65">
        <f>SUMIFS(CAPEX!$AA$4:$AA$1281,CAPEX!$C$4:$C$1281,Data!$A52,CAPEX!$V$4:$V$1281,Data!H$7)</f>
        <v>0</v>
      </c>
      <c r="J52" s="65">
        <f>SUMIFS(CAPEX!$Y$4:$Y$1281,CAPEX!$C$4:$C$1281,Data!$A52,CAPEX!$V$4:$V$1281,Data!J$7)</f>
        <v>0</v>
      </c>
      <c r="K52" s="65">
        <f>SUMIFS(CAPEX!$AA$4:$AA$1281,CAPEX!$C$4:$C$1281,Data!$A52,CAPEX!$V$4:$V$1281,Data!J$7)</f>
        <v>0</v>
      </c>
      <c r="L52" s="65">
        <f>SUMIFS(CAPEX!$Y$4:$Y$1281,CAPEX!$C$4:$C$1281,Data!$A52,CAPEX!$V$4:$V$1281,Data!L$7)</f>
        <v>0</v>
      </c>
      <c r="M52" s="65">
        <f>SUMIFS(CAPEX!$AA$4:$AA$1281,CAPEX!$C$4:$C$1281,Data!$A52,CAPEX!$V$4:$V$1281,Data!L$7)</f>
        <v>0</v>
      </c>
      <c r="N52" s="65">
        <f>SUMIFS(CAPEX!$Y$4:$Y$1281,CAPEX!$C$4:$C$1281,Data!$A52,CAPEX!$V$4:$V$1281,Data!N$7)</f>
        <v>0</v>
      </c>
      <c r="O52" s="65">
        <f>SUMIFS(CAPEX!$AA$4:$AA$1281,CAPEX!$C$4:$C$1281,Data!$A52,CAPEX!$V$4:$V$1281,Data!N$7)</f>
        <v>59530</v>
      </c>
      <c r="P52" s="65">
        <f>SUMIFS(CAPEX!$Y$4:$Y$1281,CAPEX!$C$4:$C$1281,Data!$A52,CAPEX!$V$4:$V$1281,Data!P$7)</f>
        <v>0</v>
      </c>
      <c r="Q52" s="65">
        <f>SUMIFS(CAPEX!$AA$4:$AA$1281,CAPEX!$C$4:$C$1281,Data!$A52,CAPEX!$V$4:$V$1281,Data!P$7)</f>
        <v>0</v>
      </c>
      <c r="R52" s="65">
        <f>SUMIFS(CAPEX!$Y$4:$Y$1281,CAPEX!$C$4:$C$1281,Data!$A52,CAPEX!$V$4:$V$1281,Data!R$7)</f>
        <v>0</v>
      </c>
      <c r="S52" s="65">
        <f>SUMIFS(CAPEX!$AA$4:$AA$1281,CAPEX!$C$4:$C$1281,Data!$A52,CAPEX!$V$4:$V$1281,Data!R$7)</f>
        <v>0</v>
      </c>
      <c r="T52" s="65">
        <f>SUMIFS(CAPEX!$Y$4:$Y$1281,CAPEX!$C$4:$C$1281,Data!$A52,CAPEX!$V$4:$V$1281,Data!T$7)</f>
        <v>0</v>
      </c>
      <c r="U52" s="65">
        <f>SUMIFS(CAPEX!$AA$4:$AA$1281,CAPEX!$C$4:$C$1281,Data!$A52,CAPEX!$V$4:$V$1281,Data!T$7)</f>
        <v>0</v>
      </c>
      <c r="V52" s="65">
        <f>SUMIFS(CAPEX!$Y$4:$Y$1281,CAPEX!$C$4:$C$1281,Data!$A52,CAPEX!$V$4:$V$1281,Data!V$7)</f>
        <v>0</v>
      </c>
      <c r="W52" s="65">
        <f>SUMIFS(CAPEX!$AA$4:$AA$1281,CAPEX!$C$4:$C$1281,Data!$A52,CAPEX!$V$4:$V$1281,Data!V$7)</f>
        <v>0</v>
      </c>
      <c r="X52" s="65">
        <f>SUMIFS(CAPEX!$Y$4:$Y$1281,CAPEX!$C$4:$C$1281,Data!$A52,CAPEX!$V$4:$V$1281,Data!X$7)</f>
        <v>0</v>
      </c>
      <c r="Y52" s="65">
        <f>SUMIFS(CAPEX!$AA$4:$AA$1281,CAPEX!$C$4:$C$1281,Data!$A52,CAPEX!$V$4:$V$1281,Data!X$7)</f>
        <v>3840</v>
      </c>
      <c r="Z52" s="65">
        <f>SUMIFS(CAPEX!$Y$4:$Y$1281,CAPEX!$C$4:$C$1281,Data!$A52,CAPEX!$V$4:$V$1281,Data!Z$7)</f>
        <v>0</v>
      </c>
      <c r="AA52" s="65">
        <f>SUMIFS(CAPEX!$AA$4:$AA$1281,CAPEX!$C$4:$C$1281,Data!$A52,CAPEX!$V$4:$V$1281,Data!Z$7)</f>
        <v>0</v>
      </c>
      <c r="AB52" s="65">
        <f>SUMIFS(CAPEX!$Y$4:$Y$1281,CAPEX!$C$4:$C$1281,Data!$A52,CAPEX!$V$4:$V$1281,Data!AB$7)</f>
        <v>0</v>
      </c>
      <c r="AC52" s="65">
        <f>SUMIFS(CAPEX!$AA$4:$AA$1281,CAPEX!$C$4:$C$1281,Data!$A52,CAPEX!$V$4:$V$1281,Data!AB$7)</f>
        <v>0</v>
      </c>
      <c r="AD52" s="65">
        <f>SUMIFS(CAPEX!$Y$4:$Y$1281,CAPEX!$C$4:$C$1281,Data!$A52,CAPEX!$V$4:$V$1281,Data!AD$7)</f>
        <v>0</v>
      </c>
      <c r="AE52" s="65">
        <f>SUMIFS(CAPEX!$AA$4:$AA$1281,CAPEX!$C$4:$C$1281,Data!$A52,CAPEX!$V$4:$V$1281,Data!AD$7)</f>
        <v>0</v>
      </c>
      <c r="AF52" s="65">
        <f>SUMIFS(CAPEX!$Y$4:$Y$1281,CAPEX!$C$4:$C$1281,Data!$A52,CAPEX!$V$4:$V$1281,Data!AF$7)</f>
        <v>0</v>
      </c>
      <c r="AG52" s="65">
        <f>SUMIFS(CAPEX!$AA$4:$AA$1281,CAPEX!$C$4:$C$1281,Data!$A52,CAPEX!$V$4:$V$1281,Data!AF$7)</f>
        <v>0</v>
      </c>
      <c r="AH52" s="65">
        <f>SUMIFS(CAPEX!$Y$4:$Y$1281,CAPEX!$C$4:$C$1281,Data!$A52,CAPEX!$V$4:$V$1281,Data!AH$7)</f>
        <v>0</v>
      </c>
      <c r="AI52" s="65">
        <f>SUMIFS(CAPEX!$AA$4:$AA$1281,CAPEX!$C$4:$C$1281,Data!$A52,CAPEX!$V$4:$V$1281,Data!AH$7)</f>
        <v>59530</v>
      </c>
      <c r="AJ52" s="65">
        <f>SUMIFS(CAPEX!$Y$4:$Y$1281,CAPEX!$C$4:$C$1281,Data!$A52,CAPEX!$V$4:$V$1281,Data!AJ$7)</f>
        <v>0</v>
      </c>
      <c r="AK52" s="65">
        <f>SUMIFS(CAPEX!$AA$4:$AA$1281,CAPEX!$C$4:$C$1281,Data!$A52,CAPEX!$V$4:$V$1281,Data!AJ$7)</f>
        <v>5090</v>
      </c>
      <c r="AL52" s="65">
        <f>SUMIFS(CAPEX!$Y$4:$Y$1281,CAPEX!$C$4:$C$1281,Data!$A52,CAPEX!$V$4:$V$1281,Data!AL$7)</f>
        <v>0</v>
      </c>
      <c r="AM52" s="65">
        <f>SUMIFS(CAPEX!$AA$4:$AA$1281,CAPEX!$C$4:$C$1281,Data!$A52,CAPEX!$V$4:$V$1281,Data!AL$7)</f>
        <v>0</v>
      </c>
      <c r="AN52" s="65">
        <f>SUMIFS(CAPEX!$Y$4:$Y$1281,CAPEX!$C$4:$C$1281,Data!$A52,CAPEX!$V$4:$V$1281,Data!AN$7)</f>
        <v>0</v>
      </c>
      <c r="AO52" s="65">
        <f>SUMIFS(CAPEX!$AA$4:$AA$1281,CAPEX!$C$4:$C$1281,Data!$A52,CAPEX!$V$4:$V$1281,Data!AN$7)</f>
        <v>0</v>
      </c>
      <c r="AP52" s="65">
        <f>SUMIFS(CAPEX!$Y$4:$Y$1281,CAPEX!$C$4:$C$1281,Data!$A52,CAPEX!$V$4:$V$1281,Data!AP$7)</f>
        <v>0</v>
      </c>
      <c r="AQ52" s="65">
        <f>SUMIFS(CAPEX!$AA$4:$AA$1281,CAPEX!$C$4:$C$1281,Data!$A52,CAPEX!$V$4:$V$1281,Data!AP$7)</f>
        <v>0</v>
      </c>
      <c r="AR52" s="65">
        <f>SUMIFS(CAPEX!$Y$4:$Y$1281,CAPEX!$C$4:$C$1281,Data!$A52,CAPEX!$V$4:$V$1281,Data!AR$7)</f>
        <v>0</v>
      </c>
      <c r="AS52" s="65">
        <f>SUMIFS(CAPEX!$AA$4:$AA$1281,CAPEX!$C$4:$C$1281,Data!$A52,CAPEX!$V$4:$V$1281,Data!AR$7)</f>
        <v>3840</v>
      </c>
      <c r="AT52" s="65">
        <f>SUMIFS(CAPEX!$Y$4:$Y$1281,CAPEX!$C$4:$C$1281,Data!$A52,CAPEX!$V$4:$V$1281,Data!AT$7)</f>
        <v>0</v>
      </c>
      <c r="AU52" s="65">
        <f>SUMIFS(CAPEX!$AA$4:$AA$1281,CAPEX!$C$4:$C$1281,Data!$A52,CAPEX!$V$4:$V$1281,Data!AT$7)</f>
        <v>0</v>
      </c>
      <c r="AV52" s="65">
        <f>SUMIFS(CAPEX!$Y$4:$Y$1281,CAPEX!$C$4:$C$1281,Data!$A52,CAPEX!$V$4:$V$1281,Data!AV$7)</f>
        <v>0</v>
      </c>
      <c r="AW52" s="65">
        <f>SUMIFS(CAPEX!$AA$4:$AA$1281,CAPEX!$C$4:$C$1281,Data!$A52,CAPEX!$V$4:$V$1281,Data!AV$7)</f>
        <v>0</v>
      </c>
      <c r="AX52" s="65">
        <f>SUMIFS(CAPEX!$Y$4:$Y$1281,CAPEX!$C$4:$C$1281,Data!$A52,CAPEX!$V$4:$V$1281,Data!AX$7)</f>
        <v>0</v>
      </c>
      <c r="AY52" s="65">
        <f>SUMIFS(CAPEX!$AA$4:$AA$1281,CAPEX!$C$4:$C$1281,Data!$A52,CAPEX!$V$4:$V$1281,Data!AX$7)</f>
        <v>0</v>
      </c>
      <c r="AZ52" s="65">
        <f>SUMIFS(CAPEX!$Y$4:$Y$1281,CAPEX!$C$4:$C$1281,Data!$A52,CAPEX!$V$4:$V$1281,Data!AZ$7)</f>
        <v>0</v>
      </c>
      <c r="BA52" s="65">
        <f>SUMIFS(CAPEX!$AA$4:$AA$1281,CAPEX!$C$4:$C$1281,Data!$A52,CAPEX!$V$4:$V$1281,Data!AZ$7)</f>
        <v>0</v>
      </c>
      <c r="BB52" s="65">
        <f>SUMIFS(CAPEX!$Y$4:$Y$1281,CAPEX!$C$4:$C$1281,Data!$A52,CAPEX!$V$4:$V$1281,Data!BB$7)</f>
        <v>0</v>
      </c>
      <c r="BC52" s="65">
        <f>SUMIFS(CAPEX!$AA$4:$AA$1281,CAPEX!$C$4:$C$1281,Data!$A52,CAPEX!$V$4:$V$1281,Data!BB$7)</f>
        <v>59530</v>
      </c>
    </row>
    <row r="53" spans="1:55" hidden="1" x14ac:dyDescent="0.25">
      <c r="A53" s="85" t="s">
        <v>55</v>
      </c>
      <c r="B53" s="62" t="str">
        <f>VLOOKUP(A53,CAPEX!$C$4:$I$1281,7,FALSE)</f>
        <v>Dock 6</v>
      </c>
      <c r="C53" s="61">
        <v>594</v>
      </c>
      <c r="D53" s="65">
        <f>SUMIFS(CAPEX!$Y$4:$Y$1281,CAPEX!$C$4:$C$1281,Data!$A53,CAPEX!$V$4:$V$1281,Data!D$7)</f>
        <v>7100</v>
      </c>
      <c r="E53" s="65">
        <f>SUMIFS(CAPEX!$AA$4:$AA$1281,CAPEX!$C$4:$C$1281,Data!$A53,CAPEX!$V$4:$V$1281,Data!D$7)</f>
        <v>100290</v>
      </c>
      <c r="F53" s="65">
        <f>SUMIFS(CAPEX!$Y$4:$Y$1281,CAPEX!$C$4:$C$1281,Data!$A53,CAPEX!$V$4:$V$1281,Data!F$7)</f>
        <v>0</v>
      </c>
      <c r="G53" s="65">
        <f>SUMIFS(CAPEX!$AA$4:$AA$1281,CAPEX!$C$4:$C$1281,Data!$A53,CAPEX!$V$4:$V$1281,Data!F$7)</f>
        <v>0</v>
      </c>
      <c r="H53" s="65">
        <f>SUMIFS(CAPEX!$Y$4:$Y$1281,CAPEX!$C$4:$C$1281,Data!$A53,CAPEX!$V$4:$V$1281,Data!H$7)</f>
        <v>25400</v>
      </c>
      <c r="I53" s="65">
        <f>SUMIFS(CAPEX!$AA$4:$AA$1281,CAPEX!$C$4:$C$1281,Data!$A53,CAPEX!$V$4:$V$1281,Data!H$7)</f>
        <v>0</v>
      </c>
      <c r="J53" s="65">
        <f>SUMIFS(CAPEX!$Y$4:$Y$1281,CAPEX!$C$4:$C$1281,Data!$A53,CAPEX!$V$4:$V$1281,Data!J$7)</f>
        <v>0</v>
      </c>
      <c r="K53" s="65">
        <f>SUMIFS(CAPEX!$AA$4:$AA$1281,CAPEX!$C$4:$C$1281,Data!$A53,CAPEX!$V$4:$V$1281,Data!J$7)</f>
        <v>0</v>
      </c>
      <c r="L53" s="65">
        <f>SUMIFS(CAPEX!$Y$4:$Y$1281,CAPEX!$C$4:$C$1281,Data!$A53,CAPEX!$V$4:$V$1281,Data!L$7)</f>
        <v>0</v>
      </c>
      <c r="M53" s="65">
        <f>SUMIFS(CAPEX!$AA$4:$AA$1281,CAPEX!$C$4:$C$1281,Data!$A53,CAPEX!$V$4:$V$1281,Data!L$7)</f>
        <v>6990</v>
      </c>
      <c r="N53" s="65">
        <f>SUMIFS(CAPEX!$Y$4:$Y$1281,CAPEX!$C$4:$C$1281,Data!$A53,CAPEX!$V$4:$V$1281,Data!N$7)</f>
        <v>0</v>
      </c>
      <c r="O53" s="65">
        <f>SUMIFS(CAPEX!$AA$4:$AA$1281,CAPEX!$C$4:$C$1281,Data!$A53,CAPEX!$V$4:$V$1281,Data!N$7)</f>
        <v>81180</v>
      </c>
      <c r="P53" s="65">
        <f>SUMIFS(CAPEX!$Y$4:$Y$1281,CAPEX!$C$4:$C$1281,Data!$A53,CAPEX!$V$4:$V$1281,Data!P$7)</f>
        <v>0</v>
      </c>
      <c r="Q53" s="65">
        <f>SUMIFS(CAPEX!$AA$4:$AA$1281,CAPEX!$C$4:$C$1281,Data!$A53,CAPEX!$V$4:$V$1281,Data!P$7)</f>
        <v>0</v>
      </c>
      <c r="R53" s="65">
        <f>SUMIFS(CAPEX!$Y$4:$Y$1281,CAPEX!$C$4:$C$1281,Data!$A53,CAPEX!$V$4:$V$1281,Data!R$7)</f>
        <v>0</v>
      </c>
      <c r="S53" s="65">
        <f>SUMIFS(CAPEX!$AA$4:$AA$1281,CAPEX!$C$4:$C$1281,Data!$A53,CAPEX!$V$4:$V$1281,Data!R$7)</f>
        <v>0</v>
      </c>
      <c r="T53" s="65">
        <f>SUMIFS(CAPEX!$Y$4:$Y$1281,CAPEX!$C$4:$C$1281,Data!$A53,CAPEX!$V$4:$V$1281,Data!T$7)</f>
        <v>0</v>
      </c>
      <c r="U53" s="65">
        <f>SUMIFS(CAPEX!$AA$4:$AA$1281,CAPEX!$C$4:$C$1281,Data!$A53,CAPEX!$V$4:$V$1281,Data!T$7)</f>
        <v>0</v>
      </c>
      <c r="V53" s="65">
        <f>SUMIFS(CAPEX!$Y$4:$Y$1281,CAPEX!$C$4:$C$1281,Data!$A53,CAPEX!$V$4:$V$1281,Data!V$7)</f>
        <v>0</v>
      </c>
      <c r="W53" s="65">
        <f>SUMIFS(CAPEX!$AA$4:$AA$1281,CAPEX!$C$4:$C$1281,Data!$A53,CAPEX!$V$4:$V$1281,Data!V$7)</f>
        <v>0</v>
      </c>
      <c r="X53" s="65">
        <f>SUMIFS(CAPEX!$Y$4:$Y$1281,CAPEX!$C$4:$C$1281,Data!$A53,CAPEX!$V$4:$V$1281,Data!X$7)</f>
        <v>0</v>
      </c>
      <c r="Y53" s="65">
        <f>SUMIFS(CAPEX!$AA$4:$AA$1281,CAPEX!$C$4:$C$1281,Data!$A53,CAPEX!$V$4:$V$1281,Data!X$7)</f>
        <v>4720</v>
      </c>
      <c r="Z53" s="65">
        <f>SUMIFS(CAPEX!$Y$4:$Y$1281,CAPEX!$C$4:$C$1281,Data!$A53,CAPEX!$V$4:$V$1281,Data!Z$7)</f>
        <v>0</v>
      </c>
      <c r="AA53" s="65">
        <f>SUMIFS(CAPEX!$AA$4:$AA$1281,CAPEX!$C$4:$C$1281,Data!$A53,CAPEX!$V$4:$V$1281,Data!Z$7)</f>
        <v>0</v>
      </c>
      <c r="AB53" s="65">
        <f>SUMIFS(CAPEX!$Y$4:$Y$1281,CAPEX!$C$4:$C$1281,Data!$A53,CAPEX!$V$4:$V$1281,Data!AB$7)</f>
        <v>0</v>
      </c>
      <c r="AC53" s="65">
        <f>SUMIFS(CAPEX!$AA$4:$AA$1281,CAPEX!$C$4:$C$1281,Data!$A53,CAPEX!$V$4:$V$1281,Data!AB$7)</f>
        <v>0</v>
      </c>
      <c r="AD53" s="65">
        <f>SUMIFS(CAPEX!$Y$4:$Y$1281,CAPEX!$C$4:$C$1281,Data!$A53,CAPEX!$V$4:$V$1281,Data!AD$7)</f>
        <v>0</v>
      </c>
      <c r="AE53" s="65">
        <f>SUMIFS(CAPEX!$AA$4:$AA$1281,CAPEX!$C$4:$C$1281,Data!$A53,CAPEX!$V$4:$V$1281,Data!AD$7)</f>
        <v>0</v>
      </c>
      <c r="AF53" s="65">
        <f>SUMIFS(CAPEX!$Y$4:$Y$1281,CAPEX!$C$4:$C$1281,Data!$A53,CAPEX!$V$4:$V$1281,Data!AF$7)</f>
        <v>0</v>
      </c>
      <c r="AG53" s="65">
        <f>SUMIFS(CAPEX!$AA$4:$AA$1281,CAPEX!$C$4:$C$1281,Data!$A53,CAPEX!$V$4:$V$1281,Data!AF$7)</f>
        <v>0</v>
      </c>
      <c r="AH53" s="65">
        <f>SUMIFS(CAPEX!$Y$4:$Y$1281,CAPEX!$C$4:$C$1281,Data!$A53,CAPEX!$V$4:$V$1281,Data!AH$7)</f>
        <v>0</v>
      </c>
      <c r="AI53" s="65">
        <f>SUMIFS(CAPEX!$AA$4:$AA$1281,CAPEX!$C$4:$C$1281,Data!$A53,CAPEX!$V$4:$V$1281,Data!AH$7)</f>
        <v>81180</v>
      </c>
      <c r="AJ53" s="65">
        <f>SUMIFS(CAPEX!$Y$4:$Y$1281,CAPEX!$C$4:$C$1281,Data!$A53,CAPEX!$V$4:$V$1281,Data!AJ$7)</f>
        <v>0</v>
      </c>
      <c r="AK53" s="65">
        <f>SUMIFS(CAPEX!$AA$4:$AA$1281,CAPEX!$C$4:$C$1281,Data!$A53,CAPEX!$V$4:$V$1281,Data!AJ$7)</f>
        <v>0</v>
      </c>
      <c r="AL53" s="65">
        <f>SUMIFS(CAPEX!$Y$4:$Y$1281,CAPEX!$C$4:$C$1281,Data!$A53,CAPEX!$V$4:$V$1281,Data!AL$7)</f>
        <v>0</v>
      </c>
      <c r="AM53" s="65">
        <f>SUMIFS(CAPEX!$AA$4:$AA$1281,CAPEX!$C$4:$C$1281,Data!$A53,CAPEX!$V$4:$V$1281,Data!AL$7)</f>
        <v>0</v>
      </c>
      <c r="AN53" s="65">
        <f>SUMIFS(CAPEX!$Y$4:$Y$1281,CAPEX!$C$4:$C$1281,Data!$A53,CAPEX!$V$4:$V$1281,Data!AN$7)</f>
        <v>0</v>
      </c>
      <c r="AO53" s="65">
        <f>SUMIFS(CAPEX!$AA$4:$AA$1281,CAPEX!$C$4:$C$1281,Data!$A53,CAPEX!$V$4:$V$1281,Data!AN$7)</f>
        <v>0</v>
      </c>
      <c r="AP53" s="65">
        <f>SUMIFS(CAPEX!$Y$4:$Y$1281,CAPEX!$C$4:$C$1281,Data!$A53,CAPEX!$V$4:$V$1281,Data!AP$7)</f>
        <v>0</v>
      </c>
      <c r="AQ53" s="65">
        <f>SUMIFS(CAPEX!$AA$4:$AA$1281,CAPEX!$C$4:$C$1281,Data!$A53,CAPEX!$V$4:$V$1281,Data!AP$7)</f>
        <v>6990</v>
      </c>
      <c r="AR53" s="65">
        <f>SUMIFS(CAPEX!$Y$4:$Y$1281,CAPEX!$C$4:$C$1281,Data!$A53,CAPEX!$V$4:$V$1281,Data!AR$7)</f>
        <v>0</v>
      </c>
      <c r="AS53" s="65">
        <f>SUMIFS(CAPEX!$AA$4:$AA$1281,CAPEX!$C$4:$C$1281,Data!$A53,CAPEX!$V$4:$V$1281,Data!AR$7)</f>
        <v>4720</v>
      </c>
      <c r="AT53" s="65">
        <f>SUMIFS(CAPEX!$Y$4:$Y$1281,CAPEX!$C$4:$C$1281,Data!$A53,CAPEX!$V$4:$V$1281,Data!AT$7)</f>
        <v>0</v>
      </c>
      <c r="AU53" s="65">
        <f>SUMIFS(CAPEX!$AA$4:$AA$1281,CAPEX!$C$4:$C$1281,Data!$A53,CAPEX!$V$4:$V$1281,Data!AT$7)</f>
        <v>0</v>
      </c>
      <c r="AV53" s="65">
        <f>SUMIFS(CAPEX!$Y$4:$Y$1281,CAPEX!$C$4:$C$1281,Data!$A53,CAPEX!$V$4:$V$1281,Data!AV$7)</f>
        <v>0</v>
      </c>
      <c r="AW53" s="65">
        <f>SUMIFS(CAPEX!$AA$4:$AA$1281,CAPEX!$C$4:$C$1281,Data!$A53,CAPEX!$V$4:$V$1281,Data!AV$7)</f>
        <v>0</v>
      </c>
      <c r="AX53" s="65">
        <f>SUMIFS(CAPEX!$Y$4:$Y$1281,CAPEX!$C$4:$C$1281,Data!$A53,CAPEX!$V$4:$V$1281,Data!AX$7)</f>
        <v>0</v>
      </c>
      <c r="AY53" s="65">
        <f>SUMIFS(CAPEX!$AA$4:$AA$1281,CAPEX!$C$4:$C$1281,Data!$A53,CAPEX!$V$4:$V$1281,Data!AX$7)</f>
        <v>0</v>
      </c>
      <c r="AZ53" s="65">
        <f>SUMIFS(CAPEX!$Y$4:$Y$1281,CAPEX!$C$4:$C$1281,Data!$A53,CAPEX!$V$4:$V$1281,Data!AZ$7)</f>
        <v>0</v>
      </c>
      <c r="BA53" s="65">
        <f>SUMIFS(CAPEX!$AA$4:$AA$1281,CAPEX!$C$4:$C$1281,Data!$A53,CAPEX!$V$4:$V$1281,Data!AZ$7)</f>
        <v>0</v>
      </c>
      <c r="BB53" s="65">
        <f>SUMIFS(CAPEX!$Y$4:$Y$1281,CAPEX!$C$4:$C$1281,Data!$A53,CAPEX!$V$4:$V$1281,Data!BB$7)</f>
        <v>0</v>
      </c>
      <c r="BC53" s="65">
        <f>SUMIFS(CAPEX!$AA$4:$AA$1281,CAPEX!$C$4:$C$1281,Data!$A53,CAPEX!$V$4:$V$1281,Data!BB$7)</f>
        <v>81180</v>
      </c>
    </row>
    <row r="54" spans="1:55" x14ac:dyDescent="0.25">
      <c r="A54" s="85" t="s">
        <v>56</v>
      </c>
      <c r="B54" s="62" t="str">
        <f>VLOOKUP(A54,CAPEX!$C$4:$I$1281,7,FALSE)</f>
        <v>Austal</v>
      </c>
      <c r="C54" s="61">
        <v>780</v>
      </c>
      <c r="D54" s="65">
        <f>SUMIFS(CAPEX!$Y$4:$Y$1281,CAPEX!$C$4:$C$1281,Data!$A54,CAPEX!$V$4:$V$1281,Data!D$7)</f>
        <v>6100</v>
      </c>
      <c r="E54" s="65">
        <f>SUMIFS(CAPEX!$AA$4:$AA$1281,CAPEX!$C$4:$C$1281,Data!$A54,CAPEX!$V$4:$V$1281,Data!D$7)</f>
        <v>144050</v>
      </c>
      <c r="F54" s="65">
        <f>SUMIFS(CAPEX!$Y$4:$Y$1281,CAPEX!$C$4:$C$1281,Data!$A54,CAPEX!$V$4:$V$1281,Data!F$7)</f>
        <v>0</v>
      </c>
      <c r="G54" s="65">
        <f>SUMIFS(CAPEX!$AA$4:$AA$1281,CAPEX!$C$4:$C$1281,Data!$A54,CAPEX!$V$4:$V$1281,Data!F$7)</f>
        <v>0</v>
      </c>
      <c r="H54" s="65">
        <f>SUMIFS(CAPEX!$Y$4:$Y$1281,CAPEX!$C$4:$C$1281,Data!$A54,CAPEX!$V$4:$V$1281,Data!H$7)</f>
        <v>9600</v>
      </c>
      <c r="I54" s="65">
        <f>SUMIFS(CAPEX!$AA$4:$AA$1281,CAPEX!$C$4:$C$1281,Data!$A54,CAPEX!$V$4:$V$1281,Data!H$7)</f>
        <v>0</v>
      </c>
      <c r="J54" s="65">
        <f>SUMIFS(CAPEX!$Y$4:$Y$1281,CAPEX!$C$4:$C$1281,Data!$A54,CAPEX!$V$4:$V$1281,Data!J$7)</f>
        <v>0</v>
      </c>
      <c r="K54" s="65">
        <f>SUMIFS(CAPEX!$AA$4:$AA$1281,CAPEX!$C$4:$C$1281,Data!$A54,CAPEX!$V$4:$V$1281,Data!J$7)</f>
        <v>9180</v>
      </c>
      <c r="L54" s="65">
        <f>SUMIFS(CAPEX!$Y$4:$Y$1281,CAPEX!$C$4:$C$1281,Data!$A54,CAPEX!$V$4:$V$1281,Data!L$7)</f>
        <v>0</v>
      </c>
      <c r="M54" s="65">
        <f>SUMIFS(CAPEX!$AA$4:$AA$1281,CAPEX!$C$4:$C$1281,Data!$A54,CAPEX!$V$4:$V$1281,Data!L$7)</f>
        <v>0</v>
      </c>
      <c r="N54" s="65">
        <f>SUMIFS(CAPEX!$Y$4:$Y$1281,CAPEX!$C$4:$C$1281,Data!$A54,CAPEX!$V$4:$V$1281,Data!N$7)</f>
        <v>0</v>
      </c>
      <c r="O54" s="65">
        <f>SUMIFS(CAPEX!$AA$4:$AA$1281,CAPEX!$C$4:$C$1281,Data!$A54,CAPEX!$V$4:$V$1281,Data!N$7)</f>
        <v>105530</v>
      </c>
      <c r="P54" s="65">
        <f>SUMIFS(CAPEX!$Y$4:$Y$1281,CAPEX!$C$4:$C$1281,Data!$A54,CAPEX!$V$4:$V$1281,Data!P$7)</f>
        <v>0</v>
      </c>
      <c r="Q54" s="65">
        <f>SUMIFS(CAPEX!$AA$4:$AA$1281,CAPEX!$C$4:$C$1281,Data!$A54,CAPEX!$V$4:$V$1281,Data!P$7)</f>
        <v>0</v>
      </c>
      <c r="R54" s="65">
        <f>SUMIFS(CAPEX!$Y$4:$Y$1281,CAPEX!$C$4:$C$1281,Data!$A54,CAPEX!$V$4:$V$1281,Data!R$7)</f>
        <v>0</v>
      </c>
      <c r="S54" s="65">
        <f>SUMIFS(CAPEX!$AA$4:$AA$1281,CAPEX!$C$4:$C$1281,Data!$A54,CAPEX!$V$4:$V$1281,Data!R$7)</f>
        <v>0</v>
      </c>
      <c r="T54" s="65">
        <f>SUMIFS(CAPEX!$Y$4:$Y$1281,CAPEX!$C$4:$C$1281,Data!$A54,CAPEX!$V$4:$V$1281,Data!T$7)</f>
        <v>0</v>
      </c>
      <c r="U54" s="65">
        <f>SUMIFS(CAPEX!$AA$4:$AA$1281,CAPEX!$C$4:$C$1281,Data!$A54,CAPEX!$V$4:$V$1281,Data!T$7)</f>
        <v>0</v>
      </c>
      <c r="V54" s="65">
        <f>SUMIFS(CAPEX!$Y$4:$Y$1281,CAPEX!$C$4:$C$1281,Data!$A54,CAPEX!$V$4:$V$1281,Data!V$7)</f>
        <v>0</v>
      </c>
      <c r="W54" s="65">
        <f>SUMIFS(CAPEX!$AA$4:$AA$1281,CAPEX!$C$4:$C$1281,Data!$A54,CAPEX!$V$4:$V$1281,Data!V$7)</f>
        <v>0</v>
      </c>
      <c r="X54" s="65">
        <f>SUMIFS(CAPEX!$Y$4:$Y$1281,CAPEX!$C$4:$C$1281,Data!$A54,CAPEX!$V$4:$V$1281,Data!X$7)</f>
        <v>0</v>
      </c>
      <c r="Y54" s="65">
        <f>SUMIFS(CAPEX!$AA$4:$AA$1281,CAPEX!$C$4:$C$1281,Data!$A54,CAPEX!$V$4:$V$1281,Data!X$7)</f>
        <v>15360</v>
      </c>
      <c r="Z54" s="65">
        <f>SUMIFS(CAPEX!$Y$4:$Y$1281,CAPEX!$C$4:$C$1281,Data!$A54,CAPEX!$V$4:$V$1281,Data!Z$7)</f>
        <v>0</v>
      </c>
      <c r="AA54" s="65">
        <f>SUMIFS(CAPEX!$AA$4:$AA$1281,CAPEX!$C$4:$C$1281,Data!$A54,CAPEX!$V$4:$V$1281,Data!Z$7)</f>
        <v>0</v>
      </c>
      <c r="AB54" s="65">
        <f>SUMIFS(CAPEX!$Y$4:$Y$1281,CAPEX!$C$4:$C$1281,Data!$A54,CAPEX!$V$4:$V$1281,Data!AB$7)</f>
        <v>0</v>
      </c>
      <c r="AC54" s="65">
        <f>SUMIFS(CAPEX!$AA$4:$AA$1281,CAPEX!$C$4:$C$1281,Data!$A54,CAPEX!$V$4:$V$1281,Data!AB$7)</f>
        <v>0</v>
      </c>
      <c r="AD54" s="65">
        <f>SUMIFS(CAPEX!$Y$4:$Y$1281,CAPEX!$C$4:$C$1281,Data!$A54,CAPEX!$V$4:$V$1281,Data!AD$7)</f>
        <v>0</v>
      </c>
      <c r="AE54" s="65">
        <f>SUMIFS(CAPEX!$AA$4:$AA$1281,CAPEX!$C$4:$C$1281,Data!$A54,CAPEX!$V$4:$V$1281,Data!AD$7)</f>
        <v>0</v>
      </c>
      <c r="AF54" s="65">
        <f>SUMIFS(CAPEX!$Y$4:$Y$1281,CAPEX!$C$4:$C$1281,Data!$A54,CAPEX!$V$4:$V$1281,Data!AF$7)</f>
        <v>0</v>
      </c>
      <c r="AG54" s="65">
        <f>SUMIFS(CAPEX!$AA$4:$AA$1281,CAPEX!$C$4:$C$1281,Data!$A54,CAPEX!$V$4:$V$1281,Data!AF$7)</f>
        <v>0</v>
      </c>
      <c r="AH54" s="65">
        <f>SUMIFS(CAPEX!$Y$4:$Y$1281,CAPEX!$C$4:$C$1281,Data!$A54,CAPEX!$V$4:$V$1281,Data!AH$7)</f>
        <v>0</v>
      </c>
      <c r="AI54" s="65">
        <f>SUMIFS(CAPEX!$AA$4:$AA$1281,CAPEX!$C$4:$C$1281,Data!$A54,CAPEX!$V$4:$V$1281,Data!AH$7)</f>
        <v>105530</v>
      </c>
      <c r="AJ54" s="65">
        <f>SUMIFS(CAPEX!$Y$4:$Y$1281,CAPEX!$C$4:$C$1281,Data!$A54,CAPEX!$V$4:$V$1281,Data!AJ$7)</f>
        <v>0</v>
      </c>
      <c r="AK54" s="65">
        <f>SUMIFS(CAPEX!$AA$4:$AA$1281,CAPEX!$C$4:$C$1281,Data!$A54,CAPEX!$V$4:$V$1281,Data!AJ$7)</f>
        <v>9180</v>
      </c>
      <c r="AL54" s="65">
        <f>SUMIFS(CAPEX!$Y$4:$Y$1281,CAPEX!$C$4:$C$1281,Data!$A54,CAPEX!$V$4:$V$1281,Data!AL$7)</f>
        <v>0</v>
      </c>
      <c r="AM54" s="65">
        <f>SUMIFS(CAPEX!$AA$4:$AA$1281,CAPEX!$C$4:$C$1281,Data!$A54,CAPEX!$V$4:$V$1281,Data!AL$7)</f>
        <v>0</v>
      </c>
      <c r="AN54" s="65">
        <f>SUMIFS(CAPEX!$Y$4:$Y$1281,CAPEX!$C$4:$C$1281,Data!$A54,CAPEX!$V$4:$V$1281,Data!AN$7)</f>
        <v>0</v>
      </c>
      <c r="AO54" s="65">
        <f>SUMIFS(CAPEX!$AA$4:$AA$1281,CAPEX!$C$4:$C$1281,Data!$A54,CAPEX!$V$4:$V$1281,Data!AN$7)</f>
        <v>0</v>
      </c>
      <c r="AP54" s="65">
        <f>SUMIFS(CAPEX!$Y$4:$Y$1281,CAPEX!$C$4:$C$1281,Data!$A54,CAPEX!$V$4:$V$1281,Data!AP$7)</f>
        <v>0</v>
      </c>
      <c r="AQ54" s="65">
        <f>SUMIFS(CAPEX!$AA$4:$AA$1281,CAPEX!$C$4:$C$1281,Data!$A54,CAPEX!$V$4:$V$1281,Data!AP$7)</f>
        <v>0</v>
      </c>
      <c r="AR54" s="65">
        <f>SUMIFS(CAPEX!$Y$4:$Y$1281,CAPEX!$C$4:$C$1281,Data!$A54,CAPEX!$V$4:$V$1281,Data!AR$7)</f>
        <v>0</v>
      </c>
      <c r="AS54" s="65">
        <f>SUMIFS(CAPEX!$AA$4:$AA$1281,CAPEX!$C$4:$C$1281,Data!$A54,CAPEX!$V$4:$V$1281,Data!AR$7)</f>
        <v>15360</v>
      </c>
      <c r="AT54" s="65">
        <f>SUMIFS(CAPEX!$Y$4:$Y$1281,CAPEX!$C$4:$C$1281,Data!$A54,CAPEX!$V$4:$V$1281,Data!AT$7)</f>
        <v>0</v>
      </c>
      <c r="AU54" s="65">
        <f>SUMIFS(CAPEX!$AA$4:$AA$1281,CAPEX!$C$4:$C$1281,Data!$A54,CAPEX!$V$4:$V$1281,Data!AT$7)</f>
        <v>0</v>
      </c>
      <c r="AV54" s="65">
        <f>SUMIFS(CAPEX!$Y$4:$Y$1281,CAPEX!$C$4:$C$1281,Data!$A54,CAPEX!$V$4:$V$1281,Data!AV$7)</f>
        <v>0</v>
      </c>
      <c r="AW54" s="65">
        <f>SUMIFS(CAPEX!$AA$4:$AA$1281,CAPEX!$C$4:$C$1281,Data!$A54,CAPEX!$V$4:$V$1281,Data!AV$7)</f>
        <v>0</v>
      </c>
      <c r="AX54" s="65">
        <f>SUMIFS(CAPEX!$Y$4:$Y$1281,CAPEX!$C$4:$C$1281,Data!$A54,CAPEX!$V$4:$V$1281,Data!AX$7)</f>
        <v>0</v>
      </c>
      <c r="AY54" s="65">
        <f>SUMIFS(CAPEX!$AA$4:$AA$1281,CAPEX!$C$4:$C$1281,Data!$A54,CAPEX!$V$4:$V$1281,Data!AX$7)</f>
        <v>0</v>
      </c>
      <c r="AZ54" s="65">
        <f>SUMIFS(CAPEX!$Y$4:$Y$1281,CAPEX!$C$4:$C$1281,Data!$A54,CAPEX!$V$4:$V$1281,Data!AZ$7)</f>
        <v>0</v>
      </c>
      <c r="BA54" s="65">
        <f>SUMIFS(CAPEX!$AA$4:$AA$1281,CAPEX!$C$4:$C$1281,Data!$A54,CAPEX!$V$4:$V$1281,Data!AZ$7)</f>
        <v>0</v>
      </c>
      <c r="BB54" s="65">
        <f>SUMIFS(CAPEX!$Y$4:$Y$1281,CAPEX!$C$4:$C$1281,Data!$A54,CAPEX!$V$4:$V$1281,Data!BB$7)</f>
        <v>0</v>
      </c>
      <c r="BC54" s="65">
        <f>SUMIFS(CAPEX!$AA$4:$AA$1281,CAPEX!$C$4:$C$1281,Data!$A54,CAPEX!$V$4:$V$1281,Data!BB$7)</f>
        <v>105530</v>
      </c>
    </row>
    <row r="55" spans="1:55" x14ac:dyDescent="0.25">
      <c r="A55" s="85" t="s">
        <v>57</v>
      </c>
      <c r="B55" s="62" t="str">
        <f>VLOOKUP(A55,CAPEX!$C$4:$I$1281,7,FALSE)</f>
        <v>Austal</v>
      </c>
      <c r="C55" s="61">
        <v>630</v>
      </c>
      <c r="D55" s="65">
        <f>SUMIFS(CAPEX!$Y$4:$Y$1281,CAPEX!$C$4:$C$1281,Data!$A55,CAPEX!$V$4:$V$1281,Data!D$7)</f>
        <v>22000</v>
      </c>
      <c r="E55" s="65">
        <f>SUMIFS(CAPEX!$AA$4:$AA$1281,CAPEX!$C$4:$C$1281,Data!$A55,CAPEX!$V$4:$V$1281,Data!D$7)</f>
        <v>163240</v>
      </c>
      <c r="F55" s="65">
        <f>SUMIFS(CAPEX!$Y$4:$Y$1281,CAPEX!$C$4:$C$1281,Data!$A55,CAPEX!$V$4:$V$1281,Data!F$7)</f>
        <v>0</v>
      </c>
      <c r="G55" s="65">
        <f>SUMIFS(CAPEX!$AA$4:$AA$1281,CAPEX!$C$4:$C$1281,Data!$A55,CAPEX!$V$4:$V$1281,Data!F$7)</f>
        <v>9530</v>
      </c>
      <c r="H55" s="65">
        <f>SUMIFS(CAPEX!$Y$4:$Y$1281,CAPEX!$C$4:$C$1281,Data!$A55,CAPEX!$V$4:$V$1281,Data!H$7)</f>
        <v>34700</v>
      </c>
      <c r="I55" s="65">
        <f>SUMIFS(CAPEX!$AA$4:$AA$1281,CAPEX!$C$4:$C$1281,Data!$A55,CAPEX!$V$4:$V$1281,Data!H$7)</f>
        <v>0</v>
      </c>
      <c r="J55" s="65">
        <f>SUMIFS(CAPEX!$Y$4:$Y$1281,CAPEX!$C$4:$C$1281,Data!$A55,CAPEX!$V$4:$V$1281,Data!J$7)</f>
        <v>0</v>
      </c>
      <c r="K55" s="65">
        <f>SUMIFS(CAPEX!$AA$4:$AA$1281,CAPEX!$C$4:$C$1281,Data!$A55,CAPEX!$V$4:$V$1281,Data!J$7)</f>
        <v>0</v>
      </c>
      <c r="L55" s="65">
        <f>SUMIFS(CAPEX!$Y$4:$Y$1281,CAPEX!$C$4:$C$1281,Data!$A55,CAPEX!$V$4:$V$1281,Data!L$7)</f>
        <v>0</v>
      </c>
      <c r="M55" s="65">
        <f>SUMIFS(CAPEX!$AA$4:$AA$1281,CAPEX!$C$4:$C$1281,Data!$A55,CAPEX!$V$4:$V$1281,Data!L$7)</f>
        <v>0</v>
      </c>
      <c r="N55" s="65">
        <f>SUMIFS(CAPEX!$Y$4:$Y$1281,CAPEX!$C$4:$C$1281,Data!$A55,CAPEX!$V$4:$V$1281,Data!N$7)</f>
        <v>0</v>
      </c>
      <c r="O55" s="65">
        <f>SUMIFS(CAPEX!$AA$4:$AA$1281,CAPEX!$C$4:$C$1281,Data!$A55,CAPEX!$V$4:$V$1281,Data!N$7)</f>
        <v>0</v>
      </c>
      <c r="P55" s="65">
        <f>SUMIFS(CAPEX!$Y$4:$Y$1281,CAPEX!$C$4:$C$1281,Data!$A55,CAPEX!$V$4:$V$1281,Data!P$7)</f>
        <v>0</v>
      </c>
      <c r="Q55" s="65">
        <f>SUMIFS(CAPEX!$AA$4:$AA$1281,CAPEX!$C$4:$C$1281,Data!$A55,CAPEX!$V$4:$V$1281,Data!P$7)</f>
        <v>11920</v>
      </c>
      <c r="R55" s="65">
        <f>SUMIFS(CAPEX!$Y$4:$Y$1281,CAPEX!$C$4:$C$1281,Data!$A55,CAPEX!$V$4:$V$1281,Data!R$7)</f>
        <v>0</v>
      </c>
      <c r="S55" s="65">
        <f>SUMIFS(CAPEX!$AA$4:$AA$1281,CAPEX!$C$4:$C$1281,Data!$A55,CAPEX!$V$4:$V$1281,Data!R$7)</f>
        <v>0</v>
      </c>
      <c r="T55" s="65">
        <f>SUMIFS(CAPEX!$Y$4:$Y$1281,CAPEX!$C$4:$C$1281,Data!$A55,CAPEX!$V$4:$V$1281,Data!T$7)</f>
        <v>0</v>
      </c>
      <c r="U55" s="65">
        <f>SUMIFS(CAPEX!$AA$4:$AA$1281,CAPEX!$C$4:$C$1281,Data!$A55,CAPEX!$V$4:$V$1281,Data!T$7)</f>
        <v>0</v>
      </c>
      <c r="V55" s="65">
        <f>SUMIFS(CAPEX!$Y$4:$Y$1281,CAPEX!$C$4:$C$1281,Data!$A55,CAPEX!$V$4:$V$1281,Data!V$7)</f>
        <v>0</v>
      </c>
      <c r="W55" s="65">
        <f>SUMIFS(CAPEX!$AA$4:$AA$1281,CAPEX!$C$4:$C$1281,Data!$A55,CAPEX!$V$4:$V$1281,Data!V$7)</f>
        <v>0</v>
      </c>
      <c r="X55" s="65">
        <f>SUMIFS(CAPEX!$Y$4:$Y$1281,CAPEX!$C$4:$C$1281,Data!$A55,CAPEX!$V$4:$V$1281,Data!X$7)</f>
        <v>0</v>
      </c>
      <c r="Y55" s="65">
        <f>SUMIFS(CAPEX!$AA$4:$AA$1281,CAPEX!$C$4:$C$1281,Data!$A55,CAPEX!$V$4:$V$1281,Data!X$7)</f>
        <v>117130</v>
      </c>
      <c r="Z55" s="65">
        <f>SUMIFS(CAPEX!$Y$4:$Y$1281,CAPEX!$C$4:$C$1281,Data!$A55,CAPEX!$V$4:$V$1281,Data!Z$7)</f>
        <v>0</v>
      </c>
      <c r="AA55" s="65">
        <f>SUMIFS(CAPEX!$AA$4:$AA$1281,CAPEX!$C$4:$C$1281,Data!$A55,CAPEX!$V$4:$V$1281,Data!Z$7)</f>
        <v>0</v>
      </c>
      <c r="AB55" s="65">
        <f>SUMIFS(CAPEX!$Y$4:$Y$1281,CAPEX!$C$4:$C$1281,Data!$A55,CAPEX!$V$4:$V$1281,Data!AB$7)</f>
        <v>0</v>
      </c>
      <c r="AC55" s="65">
        <f>SUMIFS(CAPEX!$AA$4:$AA$1281,CAPEX!$C$4:$C$1281,Data!$A55,CAPEX!$V$4:$V$1281,Data!AB$7)</f>
        <v>0</v>
      </c>
      <c r="AD55" s="65">
        <f>SUMIFS(CAPEX!$Y$4:$Y$1281,CAPEX!$C$4:$C$1281,Data!$A55,CAPEX!$V$4:$V$1281,Data!AD$7)</f>
        <v>0</v>
      </c>
      <c r="AE55" s="65">
        <f>SUMIFS(CAPEX!$AA$4:$AA$1281,CAPEX!$C$4:$C$1281,Data!$A55,CAPEX!$V$4:$V$1281,Data!AD$7)</f>
        <v>0</v>
      </c>
      <c r="AF55" s="65">
        <f>SUMIFS(CAPEX!$Y$4:$Y$1281,CAPEX!$C$4:$C$1281,Data!$A55,CAPEX!$V$4:$V$1281,Data!AF$7)</f>
        <v>0</v>
      </c>
      <c r="AG55" s="65">
        <f>SUMIFS(CAPEX!$AA$4:$AA$1281,CAPEX!$C$4:$C$1281,Data!$A55,CAPEX!$V$4:$V$1281,Data!AF$7)</f>
        <v>0</v>
      </c>
      <c r="AH55" s="65">
        <f>SUMIFS(CAPEX!$Y$4:$Y$1281,CAPEX!$C$4:$C$1281,Data!$A55,CAPEX!$V$4:$V$1281,Data!AH$7)</f>
        <v>0</v>
      </c>
      <c r="AI55" s="65">
        <f>SUMIFS(CAPEX!$AA$4:$AA$1281,CAPEX!$C$4:$C$1281,Data!$A55,CAPEX!$V$4:$V$1281,Data!AH$7)</f>
        <v>0</v>
      </c>
      <c r="AJ55" s="65">
        <f>SUMIFS(CAPEX!$Y$4:$Y$1281,CAPEX!$C$4:$C$1281,Data!$A55,CAPEX!$V$4:$V$1281,Data!AJ$7)</f>
        <v>0</v>
      </c>
      <c r="AK55" s="65">
        <f>SUMIFS(CAPEX!$AA$4:$AA$1281,CAPEX!$C$4:$C$1281,Data!$A55,CAPEX!$V$4:$V$1281,Data!AJ$7)</f>
        <v>9530</v>
      </c>
      <c r="AL55" s="65">
        <f>SUMIFS(CAPEX!$Y$4:$Y$1281,CAPEX!$C$4:$C$1281,Data!$A55,CAPEX!$V$4:$V$1281,Data!AL$7)</f>
        <v>0</v>
      </c>
      <c r="AM55" s="65">
        <f>SUMIFS(CAPEX!$AA$4:$AA$1281,CAPEX!$C$4:$C$1281,Data!$A55,CAPEX!$V$4:$V$1281,Data!AL$7)</f>
        <v>0</v>
      </c>
      <c r="AN55" s="65">
        <f>SUMIFS(CAPEX!$Y$4:$Y$1281,CAPEX!$C$4:$C$1281,Data!$A55,CAPEX!$V$4:$V$1281,Data!AN$7)</f>
        <v>0</v>
      </c>
      <c r="AO55" s="65">
        <f>SUMIFS(CAPEX!$AA$4:$AA$1281,CAPEX!$C$4:$C$1281,Data!$A55,CAPEX!$V$4:$V$1281,Data!AN$7)</f>
        <v>0</v>
      </c>
      <c r="AP55" s="65">
        <f>SUMIFS(CAPEX!$Y$4:$Y$1281,CAPEX!$C$4:$C$1281,Data!$A55,CAPEX!$V$4:$V$1281,Data!AP$7)</f>
        <v>0</v>
      </c>
      <c r="AQ55" s="65">
        <f>SUMIFS(CAPEX!$AA$4:$AA$1281,CAPEX!$C$4:$C$1281,Data!$A55,CAPEX!$V$4:$V$1281,Data!AP$7)</f>
        <v>0</v>
      </c>
      <c r="AR55" s="65">
        <f>SUMIFS(CAPEX!$Y$4:$Y$1281,CAPEX!$C$4:$C$1281,Data!$A55,CAPEX!$V$4:$V$1281,Data!AR$7)</f>
        <v>0</v>
      </c>
      <c r="AS55" s="65">
        <f>SUMIFS(CAPEX!$AA$4:$AA$1281,CAPEX!$C$4:$C$1281,Data!$A55,CAPEX!$V$4:$V$1281,Data!AR$7)</f>
        <v>117130</v>
      </c>
      <c r="AT55" s="65">
        <f>SUMIFS(CAPEX!$Y$4:$Y$1281,CAPEX!$C$4:$C$1281,Data!$A55,CAPEX!$V$4:$V$1281,Data!AT$7)</f>
        <v>0</v>
      </c>
      <c r="AU55" s="65">
        <f>SUMIFS(CAPEX!$AA$4:$AA$1281,CAPEX!$C$4:$C$1281,Data!$A55,CAPEX!$V$4:$V$1281,Data!AT$7)</f>
        <v>0</v>
      </c>
      <c r="AV55" s="65">
        <f>SUMIFS(CAPEX!$Y$4:$Y$1281,CAPEX!$C$4:$C$1281,Data!$A55,CAPEX!$V$4:$V$1281,Data!AV$7)</f>
        <v>0</v>
      </c>
      <c r="AW55" s="65">
        <f>SUMIFS(CAPEX!$AA$4:$AA$1281,CAPEX!$C$4:$C$1281,Data!$A55,CAPEX!$V$4:$V$1281,Data!AV$7)</f>
        <v>0</v>
      </c>
      <c r="AX55" s="65">
        <f>SUMIFS(CAPEX!$Y$4:$Y$1281,CAPEX!$C$4:$C$1281,Data!$A55,CAPEX!$V$4:$V$1281,Data!AX$7)</f>
        <v>0</v>
      </c>
      <c r="AY55" s="65">
        <f>SUMIFS(CAPEX!$AA$4:$AA$1281,CAPEX!$C$4:$C$1281,Data!$A55,CAPEX!$V$4:$V$1281,Data!AX$7)</f>
        <v>0</v>
      </c>
      <c r="AZ55" s="65">
        <f>SUMIFS(CAPEX!$Y$4:$Y$1281,CAPEX!$C$4:$C$1281,Data!$A55,CAPEX!$V$4:$V$1281,Data!AZ$7)</f>
        <v>0</v>
      </c>
      <c r="BA55" s="65">
        <f>SUMIFS(CAPEX!$AA$4:$AA$1281,CAPEX!$C$4:$C$1281,Data!$A55,CAPEX!$V$4:$V$1281,Data!AZ$7)</f>
        <v>0</v>
      </c>
      <c r="BB55" s="65">
        <f>SUMIFS(CAPEX!$Y$4:$Y$1281,CAPEX!$C$4:$C$1281,Data!$A55,CAPEX!$V$4:$V$1281,Data!BB$7)</f>
        <v>0</v>
      </c>
      <c r="BC55" s="65">
        <f>SUMIFS(CAPEX!$AA$4:$AA$1281,CAPEX!$C$4:$C$1281,Data!$A55,CAPEX!$V$4:$V$1281,Data!BB$7)</f>
        <v>0</v>
      </c>
    </row>
    <row r="56" spans="1:55" x14ac:dyDescent="0.25">
      <c r="A56" s="85" t="s">
        <v>58</v>
      </c>
      <c r="B56" s="62" t="str">
        <f>VLOOKUP(A56,CAPEX!$C$4:$I$1281,7,FALSE)</f>
        <v>Austal</v>
      </c>
      <c r="C56" s="61">
        <v>575</v>
      </c>
      <c r="D56" s="65">
        <f>SUMIFS(CAPEX!$Y$4:$Y$1281,CAPEX!$C$4:$C$1281,Data!$A56,CAPEX!$V$4:$V$1281,Data!D$7)</f>
        <v>6800</v>
      </c>
      <c r="E56" s="65">
        <f>SUMIFS(CAPEX!$AA$4:$AA$1281,CAPEX!$C$4:$C$1281,Data!$A56,CAPEX!$V$4:$V$1281,Data!D$7)</f>
        <v>100590</v>
      </c>
      <c r="F56" s="65">
        <f>SUMIFS(CAPEX!$Y$4:$Y$1281,CAPEX!$C$4:$C$1281,Data!$A56,CAPEX!$V$4:$V$1281,Data!F$7)</f>
        <v>0</v>
      </c>
      <c r="G56" s="65">
        <f>SUMIFS(CAPEX!$AA$4:$AA$1281,CAPEX!$C$4:$C$1281,Data!$A56,CAPEX!$V$4:$V$1281,Data!F$7)</f>
        <v>6770</v>
      </c>
      <c r="H56" s="65">
        <f>SUMIFS(CAPEX!$Y$4:$Y$1281,CAPEX!$C$4:$C$1281,Data!$A56,CAPEX!$V$4:$V$1281,Data!H$7)</f>
        <v>24500</v>
      </c>
      <c r="I56" s="65">
        <f>SUMIFS(CAPEX!$AA$4:$AA$1281,CAPEX!$C$4:$C$1281,Data!$A56,CAPEX!$V$4:$V$1281,Data!H$7)</f>
        <v>0</v>
      </c>
      <c r="J56" s="65">
        <f>SUMIFS(CAPEX!$Y$4:$Y$1281,CAPEX!$C$4:$C$1281,Data!$A56,CAPEX!$V$4:$V$1281,Data!J$7)</f>
        <v>0</v>
      </c>
      <c r="K56" s="65">
        <f>SUMIFS(CAPEX!$AA$4:$AA$1281,CAPEX!$C$4:$C$1281,Data!$A56,CAPEX!$V$4:$V$1281,Data!J$7)</f>
        <v>0</v>
      </c>
      <c r="L56" s="65">
        <f>SUMIFS(CAPEX!$Y$4:$Y$1281,CAPEX!$C$4:$C$1281,Data!$A56,CAPEX!$V$4:$V$1281,Data!L$7)</f>
        <v>0</v>
      </c>
      <c r="M56" s="65">
        <f>SUMIFS(CAPEX!$AA$4:$AA$1281,CAPEX!$C$4:$C$1281,Data!$A56,CAPEX!$V$4:$V$1281,Data!L$7)</f>
        <v>0</v>
      </c>
      <c r="N56" s="65">
        <f>SUMIFS(CAPEX!$Y$4:$Y$1281,CAPEX!$C$4:$C$1281,Data!$A56,CAPEX!$V$4:$V$1281,Data!N$7)</f>
        <v>0</v>
      </c>
      <c r="O56" s="65">
        <f>SUMIFS(CAPEX!$AA$4:$AA$1281,CAPEX!$C$4:$C$1281,Data!$A56,CAPEX!$V$4:$V$1281,Data!N$7)</f>
        <v>78480</v>
      </c>
      <c r="P56" s="65">
        <f>SUMIFS(CAPEX!$Y$4:$Y$1281,CAPEX!$C$4:$C$1281,Data!$A56,CAPEX!$V$4:$V$1281,Data!P$7)</f>
        <v>0</v>
      </c>
      <c r="Q56" s="65">
        <f>SUMIFS(CAPEX!$AA$4:$AA$1281,CAPEX!$C$4:$C$1281,Data!$A56,CAPEX!$V$4:$V$1281,Data!P$7)</f>
        <v>8460</v>
      </c>
      <c r="R56" s="65">
        <f>SUMIFS(CAPEX!$Y$4:$Y$1281,CAPEX!$C$4:$C$1281,Data!$A56,CAPEX!$V$4:$V$1281,Data!R$7)</f>
        <v>0</v>
      </c>
      <c r="S56" s="65">
        <f>SUMIFS(CAPEX!$AA$4:$AA$1281,CAPEX!$C$4:$C$1281,Data!$A56,CAPEX!$V$4:$V$1281,Data!R$7)</f>
        <v>0</v>
      </c>
      <c r="T56" s="65">
        <f>SUMIFS(CAPEX!$Y$4:$Y$1281,CAPEX!$C$4:$C$1281,Data!$A56,CAPEX!$V$4:$V$1281,Data!T$7)</f>
        <v>0</v>
      </c>
      <c r="U56" s="65">
        <f>SUMIFS(CAPEX!$AA$4:$AA$1281,CAPEX!$C$4:$C$1281,Data!$A56,CAPEX!$V$4:$V$1281,Data!T$7)</f>
        <v>0</v>
      </c>
      <c r="V56" s="65">
        <f>SUMIFS(CAPEX!$Y$4:$Y$1281,CAPEX!$C$4:$C$1281,Data!$A56,CAPEX!$V$4:$V$1281,Data!V$7)</f>
        <v>0</v>
      </c>
      <c r="W56" s="65">
        <f>SUMIFS(CAPEX!$AA$4:$AA$1281,CAPEX!$C$4:$C$1281,Data!$A56,CAPEX!$V$4:$V$1281,Data!V$7)</f>
        <v>0</v>
      </c>
      <c r="X56" s="65">
        <f>SUMIFS(CAPEX!$Y$4:$Y$1281,CAPEX!$C$4:$C$1281,Data!$A56,CAPEX!$V$4:$V$1281,Data!X$7)</f>
        <v>0</v>
      </c>
      <c r="Y56" s="65">
        <f>SUMIFS(CAPEX!$AA$4:$AA$1281,CAPEX!$C$4:$C$1281,Data!$A56,CAPEX!$V$4:$V$1281,Data!X$7)</f>
        <v>4720</v>
      </c>
      <c r="Z56" s="65">
        <f>SUMIFS(CAPEX!$Y$4:$Y$1281,CAPEX!$C$4:$C$1281,Data!$A56,CAPEX!$V$4:$V$1281,Data!Z$7)</f>
        <v>0</v>
      </c>
      <c r="AA56" s="65">
        <f>SUMIFS(CAPEX!$AA$4:$AA$1281,CAPEX!$C$4:$C$1281,Data!$A56,CAPEX!$V$4:$V$1281,Data!Z$7)</f>
        <v>0</v>
      </c>
      <c r="AB56" s="65">
        <f>SUMIFS(CAPEX!$Y$4:$Y$1281,CAPEX!$C$4:$C$1281,Data!$A56,CAPEX!$V$4:$V$1281,Data!AB$7)</f>
        <v>0</v>
      </c>
      <c r="AC56" s="65">
        <f>SUMIFS(CAPEX!$AA$4:$AA$1281,CAPEX!$C$4:$C$1281,Data!$A56,CAPEX!$V$4:$V$1281,Data!AB$7)</f>
        <v>0</v>
      </c>
      <c r="AD56" s="65">
        <f>SUMIFS(CAPEX!$Y$4:$Y$1281,CAPEX!$C$4:$C$1281,Data!$A56,CAPEX!$V$4:$V$1281,Data!AD$7)</f>
        <v>0</v>
      </c>
      <c r="AE56" s="65">
        <f>SUMIFS(CAPEX!$AA$4:$AA$1281,CAPEX!$C$4:$C$1281,Data!$A56,CAPEX!$V$4:$V$1281,Data!AD$7)</f>
        <v>0</v>
      </c>
      <c r="AF56" s="65">
        <f>SUMIFS(CAPEX!$Y$4:$Y$1281,CAPEX!$C$4:$C$1281,Data!$A56,CAPEX!$V$4:$V$1281,Data!AF$7)</f>
        <v>0</v>
      </c>
      <c r="AG56" s="65">
        <f>SUMIFS(CAPEX!$AA$4:$AA$1281,CAPEX!$C$4:$C$1281,Data!$A56,CAPEX!$V$4:$V$1281,Data!AF$7)</f>
        <v>0</v>
      </c>
      <c r="AH56" s="65">
        <f>SUMIFS(CAPEX!$Y$4:$Y$1281,CAPEX!$C$4:$C$1281,Data!$A56,CAPEX!$V$4:$V$1281,Data!AH$7)</f>
        <v>0</v>
      </c>
      <c r="AI56" s="65">
        <f>SUMIFS(CAPEX!$AA$4:$AA$1281,CAPEX!$C$4:$C$1281,Data!$A56,CAPEX!$V$4:$V$1281,Data!AH$7)</f>
        <v>78480</v>
      </c>
      <c r="AJ56" s="65">
        <f>SUMIFS(CAPEX!$Y$4:$Y$1281,CAPEX!$C$4:$C$1281,Data!$A56,CAPEX!$V$4:$V$1281,Data!AJ$7)</f>
        <v>0</v>
      </c>
      <c r="AK56" s="65">
        <f>SUMIFS(CAPEX!$AA$4:$AA$1281,CAPEX!$C$4:$C$1281,Data!$A56,CAPEX!$V$4:$V$1281,Data!AJ$7)</f>
        <v>6770</v>
      </c>
      <c r="AL56" s="65">
        <f>SUMIFS(CAPEX!$Y$4:$Y$1281,CAPEX!$C$4:$C$1281,Data!$A56,CAPEX!$V$4:$V$1281,Data!AL$7)</f>
        <v>0</v>
      </c>
      <c r="AM56" s="65">
        <f>SUMIFS(CAPEX!$AA$4:$AA$1281,CAPEX!$C$4:$C$1281,Data!$A56,CAPEX!$V$4:$V$1281,Data!AL$7)</f>
        <v>0</v>
      </c>
      <c r="AN56" s="65">
        <f>SUMIFS(CAPEX!$Y$4:$Y$1281,CAPEX!$C$4:$C$1281,Data!$A56,CAPEX!$V$4:$V$1281,Data!AN$7)</f>
        <v>0</v>
      </c>
      <c r="AO56" s="65">
        <f>SUMIFS(CAPEX!$AA$4:$AA$1281,CAPEX!$C$4:$C$1281,Data!$A56,CAPEX!$V$4:$V$1281,Data!AN$7)</f>
        <v>0</v>
      </c>
      <c r="AP56" s="65">
        <f>SUMIFS(CAPEX!$Y$4:$Y$1281,CAPEX!$C$4:$C$1281,Data!$A56,CAPEX!$V$4:$V$1281,Data!AP$7)</f>
        <v>0</v>
      </c>
      <c r="AQ56" s="65">
        <f>SUMIFS(CAPEX!$AA$4:$AA$1281,CAPEX!$C$4:$C$1281,Data!$A56,CAPEX!$V$4:$V$1281,Data!AP$7)</f>
        <v>0</v>
      </c>
      <c r="AR56" s="65">
        <f>SUMIFS(CAPEX!$Y$4:$Y$1281,CAPEX!$C$4:$C$1281,Data!$A56,CAPEX!$V$4:$V$1281,Data!AR$7)</f>
        <v>0</v>
      </c>
      <c r="AS56" s="65">
        <f>SUMIFS(CAPEX!$AA$4:$AA$1281,CAPEX!$C$4:$C$1281,Data!$A56,CAPEX!$V$4:$V$1281,Data!AR$7)</f>
        <v>4720</v>
      </c>
      <c r="AT56" s="65">
        <f>SUMIFS(CAPEX!$Y$4:$Y$1281,CAPEX!$C$4:$C$1281,Data!$A56,CAPEX!$V$4:$V$1281,Data!AT$7)</f>
        <v>0</v>
      </c>
      <c r="AU56" s="65">
        <f>SUMIFS(CAPEX!$AA$4:$AA$1281,CAPEX!$C$4:$C$1281,Data!$A56,CAPEX!$V$4:$V$1281,Data!AT$7)</f>
        <v>0</v>
      </c>
      <c r="AV56" s="65">
        <f>SUMIFS(CAPEX!$Y$4:$Y$1281,CAPEX!$C$4:$C$1281,Data!$A56,CAPEX!$V$4:$V$1281,Data!AV$7)</f>
        <v>0</v>
      </c>
      <c r="AW56" s="65">
        <f>SUMIFS(CAPEX!$AA$4:$AA$1281,CAPEX!$C$4:$C$1281,Data!$A56,CAPEX!$V$4:$V$1281,Data!AV$7)</f>
        <v>0</v>
      </c>
      <c r="AX56" s="65">
        <f>SUMIFS(CAPEX!$Y$4:$Y$1281,CAPEX!$C$4:$C$1281,Data!$A56,CAPEX!$V$4:$V$1281,Data!AX$7)</f>
        <v>0</v>
      </c>
      <c r="AY56" s="65">
        <f>SUMIFS(CAPEX!$AA$4:$AA$1281,CAPEX!$C$4:$C$1281,Data!$A56,CAPEX!$V$4:$V$1281,Data!AX$7)</f>
        <v>0</v>
      </c>
      <c r="AZ56" s="65">
        <f>SUMIFS(CAPEX!$Y$4:$Y$1281,CAPEX!$C$4:$C$1281,Data!$A56,CAPEX!$V$4:$V$1281,Data!AZ$7)</f>
        <v>0</v>
      </c>
      <c r="BA56" s="65">
        <f>SUMIFS(CAPEX!$AA$4:$AA$1281,CAPEX!$C$4:$C$1281,Data!$A56,CAPEX!$V$4:$V$1281,Data!AZ$7)</f>
        <v>0</v>
      </c>
      <c r="BB56" s="65">
        <f>SUMIFS(CAPEX!$Y$4:$Y$1281,CAPEX!$C$4:$C$1281,Data!$A56,CAPEX!$V$4:$V$1281,Data!BB$7)</f>
        <v>0</v>
      </c>
      <c r="BC56" s="65">
        <f>SUMIFS(CAPEX!$AA$4:$AA$1281,CAPEX!$C$4:$C$1281,Data!$A56,CAPEX!$V$4:$V$1281,Data!BB$7)</f>
        <v>78480</v>
      </c>
    </row>
    <row r="57" spans="1:55" x14ac:dyDescent="0.25">
      <c r="A57" s="85" t="s">
        <v>59</v>
      </c>
      <c r="B57" s="62" t="str">
        <f>VLOOKUP(A57,CAPEX!$C$4:$I$1281,7,FALSE)</f>
        <v>Austal</v>
      </c>
      <c r="C57" s="61">
        <v>953</v>
      </c>
      <c r="D57" s="65">
        <f>SUMIFS(CAPEX!$Y$4:$Y$1281,CAPEX!$C$4:$C$1281,Data!$A57,CAPEX!$V$4:$V$1281,Data!D$7)</f>
        <v>7500</v>
      </c>
      <c r="E57" s="65">
        <f>SUMIFS(CAPEX!$AA$4:$AA$1281,CAPEX!$C$4:$C$1281,Data!$A57,CAPEX!$V$4:$V$1281,Data!D$7)</f>
        <v>233080</v>
      </c>
      <c r="F57" s="65">
        <f>SUMIFS(CAPEX!$Y$4:$Y$1281,CAPEX!$C$4:$C$1281,Data!$A57,CAPEX!$V$4:$V$1281,Data!F$7)</f>
        <v>0</v>
      </c>
      <c r="G57" s="65">
        <f>SUMIFS(CAPEX!$AA$4:$AA$1281,CAPEX!$C$4:$C$1281,Data!$A57,CAPEX!$V$4:$V$1281,Data!F$7)</f>
        <v>11220</v>
      </c>
      <c r="H57" s="65">
        <f>SUMIFS(CAPEX!$Y$4:$Y$1281,CAPEX!$C$4:$C$1281,Data!$A57,CAPEX!$V$4:$V$1281,Data!H$7)</f>
        <v>27000</v>
      </c>
      <c r="I57" s="65">
        <f>SUMIFS(CAPEX!$AA$4:$AA$1281,CAPEX!$C$4:$C$1281,Data!$A57,CAPEX!$V$4:$V$1281,Data!H$7)</f>
        <v>0</v>
      </c>
      <c r="J57" s="65">
        <f>SUMIFS(CAPEX!$Y$4:$Y$1281,CAPEX!$C$4:$C$1281,Data!$A57,CAPEX!$V$4:$V$1281,Data!J$7)</f>
        <v>0</v>
      </c>
      <c r="K57" s="65">
        <f>SUMIFS(CAPEX!$AA$4:$AA$1281,CAPEX!$C$4:$C$1281,Data!$A57,CAPEX!$V$4:$V$1281,Data!J$7)</f>
        <v>0</v>
      </c>
      <c r="L57" s="65">
        <f>SUMIFS(CAPEX!$Y$4:$Y$1281,CAPEX!$C$4:$C$1281,Data!$A57,CAPEX!$V$4:$V$1281,Data!L$7)</f>
        <v>0</v>
      </c>
      <c r="M57" s="65">
        <f>SUMIFS(CAPEX!$AA$4:$AA$1281,CAPEX!$C$4:$C$1281,Data!$A57,CAPEX!$V$4:$V$1281,Data!L$7)</f>
        <v>0</v>
      </c>
      <c r="N57" s="65">
        <f>SUMIFS(CAPEX!$Y$4:$Y$1281,CAPEX!$C$4:$C$1281,Data!$A57,CAPEX!$V$4:$V$1281,Data!N$7)</f>
        <v>0</v>
      </c>
      <c r="O57" s="65">
        <f>SUMIFS(CAPEX!$AA$4:$AA$1281,CAPEX!$C$4:$C$1281,Data!$A57,CAPEX!$V$4:$V$1281,Data!N$7)</f>
        <v>194840</v>
      </c>
      <c r="P57" s="65">
        <f>SUMIFS(CAPEX!$Y$4:$Y$1281,CAPEX!$C$4:$C$1281,Data!$A57,CAPEX!$V$4:$V$1281,Data!P$7)</f>
        <v>0</v>
      </c>
      <c r="Q57" s="65">
        <f>SUMIFS(CAPEX!$AA$4:$AA$1281,CAPEX!$C$4:$C$1281,Data!$A57,CAPEX!$V$4:$V$1281,Data!P$7)</f>
        <v>14020</v>
      </c>
      <c r="R57" s="65">
        <f>SUMIFS(CAPEX!$Y$4:$Y$1281,CAPEX!$C$4:$C$1281,Data!$A57,CAPEX!$V$4:$V$1281,Data!R$7)</f>
        <v>0</v>
      </c>
      <c r="S57" s="65">
        <f>SUMIFS(CAPEX!$AA$4:$AA$1281,CAPEX!$C$4:$C$1281,Data!$A57,CAPEX!$V$4:$V$1281,Data!R$7)</f>
        <v>0</v>
      </c>
      <c r="T57" s="65">
        <f>SUMIFS(CAPEX!$Y$4:$Y$1281,CAPEX!$C$4:$C$1281,Data!$A57,CAPEX!$V$4:$V$1281,Data!T$7)</f>
        <v>0</v>
      </c>
      <c r="U57" s="65">
        <f>SUMIFS(CAPEX!$AA$4:$AA$1281,CAPEX!$C$4:$C$1281,Data!$A57,CAPEX!$V$4:$V$1281,Data!T$7)</f>
        <v>0</v>
      </c>
      <c r="V57" s="65">
        <f>SUMIFS(CAPEX!$Y$4:$Y$1281,CAPEX!$C$4:$C$1281,Data!$A57,CAPEX!$V$4:$V$1281,Data!V$7)</f>
        <v>0</v>
      </c>
      <c r="W57" s="65">
        <f>SUMIFS(CAPEX!$AA$4:$AA$1281,CAPEX!$C$4:$C$1281,Data!$A57,CAPEX!$V$4:$V$1281,Data!V$7)</f>
        <v>0</v>
      </c>
      <c r="X57" s="65">
        <f>SUMIFS(CAPEX!$Y$4:$Y$1281,CAPEX!$C$4:$C$1281,Data!$A57,CAPEX!$V$4:$V$1281,Data!X$7)</f>
        <v>0</v>
      </c>
      <c r="Y57" s="65">
        <f>SUMIFS(CAPEX!$AA$4:$AA$1281,CAPEX!$C$4:$C$1281,Data!$A57,CAPEX!$V$4:$V$1281,Data!X$7)</f>
        <v>5100</v>
      </c>
      <c r="Z57" s="65">
        <f>SUMIFS(CAPEX!$Y$4:$Y$1281,CAPEX!$C$4:$C$1281,Data!$A57,CAPEX!$V$4:$V$1281,Data!Z$7)</f>
        <v>0</v>
      </c>
      <c r="AA57" s="65">
        <f>SUMIFS(CAPEX!$AA$4:$AA$1281,CAPEX!$C$4:$C$1281,Data!$A57,CAPEX!$V$4:$V$1281,Data!Z$7)</f>
        <v>0</v>
      </c>
      <c r="AB57" s="65">
        <f>SUMIFS(CAPEX!$Y$4:$Y$1281,CAPEX!$C$4:$C$1281,Data!$A57,CAPEX!$V$4:$V$1281,Data!AB$7)</f>
        <v>0</v>
      </c>
      <c r="AC57" s="65">
        <f>SUMIFS(CAPEX!$AA$4:$AA$1281,CAPEX!$C$4:$C$1281,Data!$A57,CAPEX!$V$4:$V$1281,Data!AB$7)</f>
        <v>0</v>
      </c>
      <c r="AD57" s="65">
        <f>SUMIFS(CAPEX!$Y$4:$Y$1281,CAPEX!$C$4:$C$1281,Data!$A57,CAPEX!$V$4:$V$1281,Data!AD$7)</f>
        <v>0</v>
      </c>
      <c r="AE57" s="65">
        <f>SUMIFS(CAPEX!$AA$4:$AA$1281,CAPEX!$C$4:$C$1281,Data!$A57,CAPEX!$V$4:$V$1281,Data!AD$7)</f>
        <v>0</v>
      </c>
      <c r="AF57" s="65">
        <f>SUMIFS(CAPEX!$Y$4:$Y$1281,CAPEX!$C$4:$C$1281,Data!$A57,CAPEX!$V$4:$V$1281,Data!AF$7)</f>
        <v>0</v>
      </c>
      <c r="AG57" s="65">
        <f>SUMIFS(CAPEX!$AA$4:$AA$1281,CAPEX!$C$4:$C$1281,Data!$A57,CAPEX!$V$4:$V$1281,Data!AF$7)</f>
        <v>0</v>
      </c>
      <c r="AH57" s="65">
        <f>SUMIFS(CAPEX!$Y$4:$Y$1281,CAPEX!$C$4:$C$1281,Data!$A57,CAPEX!$V$4:$V$1281,Data!AH$7)</f>
        <v>0</v>
      </c>
      <c r="AI57" s="65">
        <f>SUMIFS(CAPEX!$AA$4:$AA$1281,CAPEX!$C$4:$C$1281,Data!$A57,CAPEX!$V$4:$V$1281,Data!AH$7)</f>
        <v>259780</v>
      </c>
      <c r="AJ57" s="65">
        <f>SUMIFS(CAPEX!$Y$4:$Y$1281,CAPEX!$C$4:$C$1281,Data!$A57,CAPEX!$V$4:$V$1281,Data!AJ$7)</f>
        <v>0</v>
      </c>
      <c r="AK57" s="65">
        <f>SUMIFS(CAPEX!$AA$4:$AA$1281,CAPEX!$C$4:$C$1281,Data!$A57,CAPEX!$V$4:$V$1281,Data!AJ$7)</f>
        <v>11220</v>
      </c>
      <c r="AL57" s="65">
        <f>SUMIFS(CAPEX!$Y$4:$Y$1281,CAPEX!$C$4:$C$1281,Data!$A57,CAPEX!$V$4:$V$1281,Data!AL$7)</f>
        <v>0</v>
      </c>
      <c r="AM57" s="65">
        <f>SUMIFS(CAPEX!$AA$4:$AA$1281,CAPEX!$C$4:$C$1281,Data!$A57,CAPEX!$V$4:$V$1281,Data!AL$7)</f>
        <v>0</v>
      </c>
      <c r="AN57" s="65">
        <f>SUMIFS(CAPEX!$Y$4:$Y$1281,CAPEX!$C$4:$C$1281,Data!$A57,CAPEX!$V$4:$V$1281,Data!AN$7)</f>
        <v>0</v>
      </c>
      <c r="AO57" s="65">
        <f>SUMIFS(CAPEX!$AA$4:$AA$1281,CAPEX!$C$4:$C$1281,Data!$A57,CAPEX!$V$4:$V$1281,Data!AN$7)</f>
        <v>0</v>
      </c>
      <c r="AP57" s="65">
        <f>SUMIFS(CAPEX!$Y$4:$Y$1281,CAPEX!$C$4:$C$1281,Data!$A57,CAPEX!$V$4:$V$1281,Data!AP$7)</f>
        <v>0</v>
      </c>
      <c r="AQ57" s="65">
        <f>SUMIFS(CAPEX!$AA$4:$AA$1281,CAPEX!$C$4:$C$1281,Data!$A57,CAPEX!$V$4:$V$1281,Data!AP$7)</f>
        <v>0</v>
      </c>
      <c r="AR57" s="65">
        <f>SUMIFS(CAPEX!$Y$4:$Y$1281,CAPEX!$C$4:$C$1281,Data!$A57,CAPEX!$V$4:$V$1281,Data!AR$7)</f>
        <v>0</v>
      </c>
      <c r="AS57" s="65">
        <f>SUMIFS(CAPEX!$AA$4:$AA$1281,CAPEX!$C$4:$C$1281,Data!$A57,CAPEX!$V$4:$V$1281,Data!AR$7)</f>
        <v>5100</v>
      </c>
      <c r="AT57" s="65">
        <f>SUMIFS(CAPEX!$Y$4:$Y$1281,CAPEX!$C$4:$C$1281,Data!$A57,CAPEX!$V$4:$V$1281,Data!AT$7)</f>
        <v>0</v>
      </c>
      <c r="AU57" s="65">
        <f>SUMIFS(CAPEX!$AA$4:$AA$1281,CAPEX!$C$4:$C$1281,Data!$A57,CAPEX!$V$4:$V$1281,Data!AT$7)</f>
        <v>0</v>
      </c>
      <c r="AV57" s="65">
        <f>SUMIFS(CAPEX!$Y$4:$Y$1281,CAPEX!$C$4:$C$1281,Data!$A57,CAPEX!$V$4:$V$1281,Data!AV$7)</f>
        <v>0</v>
      </c>
      <c r="AW57" s="65">
        <f>SUMIFS(CAPEX!$AA$4:$AA$1281,CAPEX!$C$4:$C$1281,Data!$A57,CAPEX!$V$4:$V$1281,Data!AV$7)</f>
        <v>0</v>
      </c>
      <c r="AX57" s="65">
        <f>SUMIFS(CAPEX!$Y$4:$Y$1281,CAPEX!$C$4:$C$1281,Data!$A57,CAPEX!$V$4:$V$1281,Data!AX$7)</f>
        <v>0</v>
      </c>
      <c r="AY57" s="65">
        <f>SUMIFS(CAPEX!$AA$4:$AA$1281,CAPEX!$C$4:$C$1281,Data!$A57,CAPEX!$V$4:$V$1281,Data!AX$7)</f>
        <v>0</v>
      </c>
      <c r="AZ57" s="65">
        <f>SUMIFS(CAPEX!$Y$4:$Y$1281,CAPEX!$C$4:$C$1281,Data!$A57,CAPEX!$V$4:$V$1281,Data!AZ$7)</f>
        <v>0</v>
      </c>
      <c r="BA57" s="65">
        <f>SUMIFS(CAPEX!$AA$4:$AA$1281,CAPEX!$C$4:$C$1281,Data!$A57,CAPEX!$V$4:$V$1281,Data!AZ$7)</f>
        <v>0</v>
      </c>
      <c r="BB57" s="65">
        <f>SUMIFS(CAPEX!$Y$4:$Y$1281,CAPEX!$C$4:$C$1281,Data!$A57,CAPEX!$V$4:$V$1281,Data!BB$7)</f>
        <v>0</v>
      </c>
      <c r="BC57" s="65">
        <f>SUMIFS(CAPEX!$AA$4:$AA$1281,CAPEX!$C$4:$C$1281,Data!$A57,CAPEX!$V$4:$V$1281,Data!BB$7)</f>
        <v>259780</v>
      </c>
    </row>
    <row r="58" spans="1:55" hidden="1" x14ac:dyDescent="0.25">
      <c r="A58" s="85" t="s">
        <v>60</v>
      </c>
      <c r="B58" s="62" t="str">
        <f>VLOOKUP(A58,CAPEX!$C$4:$I$1281,7,FALSE)</f>
        <v>Dock 6</v>
      </c>
      <c r="C58" s="61">
        <v>1265</v>
      </c>
      <c r="D58" s="65">
        <f>SUMIFS(CAPEX!$Y$4:$Y$1281,CAPEX!$C$4:$C$1281,Data!$A58,CAPEX!$V$4:$V$1281,Data!D$7)</f>
        <v>12100</v>
      </c>
      <c r="E58" s="65">
        <f>SUMIFS(CAPEX!$AA$4:$AA$1281,CAPEX!$C$4:$C$1281,Data!$A58,CAPEX!$V$4:$V$1281,Data!D$7)</f>
        <v>232170</v>
      </c>
      <c r="F58" s="65">
        <f>SUMIFS(CAPEX!$Y$4:$Y$1281,CAPEX!$C$4:$C$1281,Data!$A58,CAPEX!$V$4:$V$1281,Data!F$7)</f>
        <v>0</v>
      </c>
      <c r="G58" s="65">
        <f>SUMIFS(CAPEX!$AA$4:$AA$1281,CAPEX!$C$4:$C$1281,Data!$A58,CAPEX!$V$4:$V$1281,Data!F$7)</f>
        <v>0</v>
      </c>
      <c r="H58" s="65">
        <f>SUMIFS(CAPEX!$Y$4:$Y$1281,CAPEX!$C$4:$C$1281,Data!$A58,CAPEX!$V$4:$V$1281,Data!H$7)</f>
        <v>43500</v>
      </c>
      <c r="I58" s="65">
        <f>SUMIFS(CAPEX!$AA$4:$AA$1281,CAPEX!$C$4:$C$1281,Data!$A58,CAPEX!$V$4:$V$1281,Data!H$7)</f>
        <v>0</v>
      </c>
      <c r="J58" s="65">
        <f>SUMIFS(CAPEX!$Y$4:$Y$1281,CAPEX!$C$4:$C$1281,Data!$A58,CAPEX!$V$4:$V$1281,Data!J$7)</f>
        <v>0</v>
      </c>
      <c r="K58" s="65">
        <f>SUMIFS(CAPEX!$AA$4:$AA$1281,CAPEX!$C$4:$C$1281,Data!$A58,CAPEX!$V$4:$V$1281,Data!J$7)</f>
        <v>0</v>
      </c>
      <c r="L58" s="65">
        <f>SUMIFS(CAPEX!$Y$4:$Y$1281,CAPEX!$C$4:$C$1281,Data!$A58,CAPEX!$V$4:$V$1281,Data!L$7)</f>
        <v>0</v>
      </c>
      <c r="M58" s="65">
        <f>SUMIFS(CAPEX!$AA$4:$AA$1281,CAPEX!$C$4:$C$1281,Data!$A58,CAPEX!$V$4:$V$1281,Data!L$7)</f>
        <v>14890</v>
      </c>
      <c r="N58" s="65">
        <f>SUMIFS(CAPEX!$Y$4:$Y$1281,CAPEX!$C$4:$C$1281,Data!$A58,CAPEX!$V$4:$V$1281,Data!N$7)</f>
        <v>0</v>
      </c>
      <c r="O58" s="65">
        <f>SUMIFS(CAPEX!$AA$4:$AA$1281,CAPEX!$C$4:$C$1281,Data!$A58,CAPEX!$V$4:$V$1281,Data!N$7)</f>
        <v>173180</v>
      </c>
      <c r="P58" s="65">
        <f>SUMIFS(CAPEX!$Y$4:$Y$1281,CAPEX!$C$4:$C$1281,Data!$A58,CAPEX!$V$4:$V$1281,Data!P$7)</f>
        <v>0</v>
      </c>
      <c r="Q58" s="65">
        <f>SUMIFS(CAPEX!$AA$4:$AA$1281,CAPEX!$C$4:$C$1281,Data!$A58,CAPEX!$V$4:$V$1281,Data!P$7)</f>
        <v>0</v>
      </c>
      <c r="R58" s="65">
        <f>SUMIFS(CAPEX!$Y$4:$Y$1281,CAPEX!$C$4:$C$1281,Data!$A58,CAPEX!$V$4:$V$1281,Data!R$7)</f>
        <v>0</v>
      </c>
      <c r="S58" s="65">
        <f>SUMIFS(CAPEX!$AA$4:$AA$1281,CAPEX!$C$4:$C$1281,Data!$A58,CAPEX!$V$4:$V$1281,Data!R$7)</f>
        <v>0</v>
      </c>
      <c r="T58" s="65">
        <f>SUMIFS(CAPEX!$Y$4:$Y$1281,CAPEX!$C$4:$C$1281,Data!$A58,CAPEX!$V$4:$V$1281,Data!T$7)</f>
        <v>0</v>
      </c>
      <c r="U58" s="65">
        <f>SUMIFS(CAPEX!$AA$4:$AA$1281,CAPEX!$C$4:$C$1281,Data!$A58,CAPEX!$V$4:$V$1281,Data!T$7)</f>
        <v>0</v>
      </c>
      <c r="V58" s="65">
        <f>SUMIFS(CAPEX!$Y$4:$Y$1281,CAPEX!$C$4:$C$1281,Data!$A58,CAPEX!$V$4:$V$1281,Data!V$7)</f>
        <v>0</v>
      </c>
      <c r="W58" s="65">
        <f>SUMIFS(CAPEX!$AA$4:$AA$1281,CAPEX!$C$4:$C$1281,Data!$A58,CAPEX!$V$4:$V$1281,Data!V$7)</f>
        <v>0</v>
      </c>
      <c r="X58" s="65">
        <f>SUMIFS(CAPEX!$Y$4:$Y$1281,CAPEX!$C$4:$C$1281,Data!$A58,CAPEX!$V$4:$V$1281,Data!X$7)</f>
        <v>0</v>
      </c>
      <c r="Y58" s="65">
        <f>SUMIFS(CAPEX!$AA$4:$AA$1281,CAPEX!$C$4:$C$1281,Data!$A58,CAPEX!$V$4:$V$1281,Data!X$7)</f>
        <v>19420</v>
      </c>
      <c r="Z58" s="65">
        <f>SUMIFS(CAPEX!$Y$4:$Y$1281,CAPEX!$C$4:$C$1281,Data!$A58,CAPEX!$V$4:$V$1281,Data!Z$7)</f>
        <v>0</v>
      </c>
      <c r="AA58" s="65">
        <f>SUMIFS(CAPEX!$AA$4:$AA$1281,CAPEX!$C$4:$C$1281,Data!$A58,CAPEX!$V$4:$V$1281,Data!Z$7)</f>
        <v>0</v>
      </c>
      <c r="AB58" s="65">
        <f>SUMIFS(CAPEX!$Y$4:$Y$1281,CAPEX!$C$4:$C$1281,Data!$A58,CAPEX!$V$4:$V$1281,Data!AB$7)</f>
        <v>0</v>
      </c>
      <c r="AC58" s="65">
        <f>SUMIFS(CAPEX!$AA$4:$AA$1281,CAPEX!$C$4:$C$1281,Data!$A58,CAPEX!$V$4:$V$1281,Data!AB$7)</f>
        <v>0</v>
      </c>
      <c r="AD58" s="65">
        <f>SUMIFS(CAPEX!$Y$4:$Y$1281,CAPEX!$C$4:$C$1281,Data!$A58,CAPEX!$V$4:$V$1281,Data!AD$7)</f>
        <v>0</v>
      </c>
      <c r="AE58" s="65">
        <f>SUMIFS(CAPEX!$AA$4:$AA$1281,CAPEX!$C$4:$C$1281,Data!$A58,CAPEX!$V$4:$V$1281,Data!AD$7)</f>
        <v>0</v>
      </c>
      <c r="AF58" s="65">
        <f>SUMIFS(CAPEX!$Y$4:$Y$1281,CAPEX!$C$4:$C$1281,Data!$A58,CAPEX!$V$4:$V$1281,Data!AF$7)</f>
        <v>0</v>
      </c>
      <c r="AG58" s="65">
        <f>SUMIFS(CAPEX!$AA$4:$AA$1281,CAPEX!$C$4:$C$1281,Data!$A58,CAPEX!$V$4:$V$1281,Data!AF$7)</f>
        <v>0</v>
      </c>
      <c r="AH58" s="65">
        <f>SUMIFS(CAPEX!$Y$4:$Y$1281,CAPEX!$C$4:$C$1281,Data!$A58,CAPEX!$V$4:$V$1281,Data!AH$7)</f>
        <v>0</v>
      </c>
      <c r="AI58" s="65">
        <f>SUMIFS(CAPEX!$AA$4:$AA$1281,CAPEX!$C$4:$C$1281,Data!$A58,CAPEX!$V$4:$V$1281,Data!AH$7)</f>
        <v>173180</v>
      </c>
      <c r="AJ58" s="65">
        <f>SUMIFS(CAPEX!$Y$4:$Y$1281,CAPEX!$C$4:$C$1281,Data!$A58,CAPEX!$V$4:$V$1281,Data!AJ$7)</f>
        <v>0</v>
      </c>
      <c r="AK58" s="65">
        <f>SUMIFS(CAPEX!$AA$4:$AA$1281,CAPEX!$C$4:$C$1281,Data!$A58,CAPEX!$V$4:$V$1281,Data!AJ$7)</f>
        <v>0</v>
      </c>
      <c r="AL58" s="65">
        <f>SUMIFS(CAPEX!$Y$4:$Y$1281,CAPEX!$C$4:$C$1281,Data!$A58,CAPEX!$V$4:$V$1281,Data!AL$7)</f>
        <v>0</v>
      </c>
      <c r="AM58" s="65">
        <f>SUMIFS(CAPEX!$AA$4:$AA$1281,CAPEX!$C$4:$C$1281,Data!$A58,CAPEX!$V$4:$V$1281,Data!AL$7)</f>
        <v>0</v>
      </c>
      <c r="AN58" s="65">
        <f>SUMIFS(CAPEX!$Y$4:$Y$1281,CAPEX!$C$4:$C$1281,Data!$A58,CAPEX!$V$4:$V$1281,Data!AN$7)</f>
        <v>0</v>
      </c>
      <c r="AO58" s="65">
        <f>SUMIFS(CAPEX!$AA$4:$AA$1281,CAPEX!$C$4:$C$1281,Data!$A58,CAPEX!$V$4:$V$1281,Data!AN$7)</f>
        <v>0</v>
      </c>
      <c r="AP58" s="65">
        <f>SUMIFS(CAPEX!$Y$4:$Y$1281,CAPEX!$C$4:$C$1281,Data!$A58,CAPEX!$V$4:$V$1281,Data!AP$7)</f>
        <v>0</v>
      </c>
      <c r="AQ58" s="65">
        <f>SUMIFS(CAPEX!$AA$4:$AA$1281,CAPEX!$C$4:$C$1281,Data!$A58,CAPEX!$V$4:$V$1281,Data!AP$7)</f>
        <v>14890</v>
      </c>
      <c r="AR58" s="65">
        <f>SUMIFS(CAPEX!$Y$4:$Y$1281,CAPEX!$C$4:$C$1281,Data!$A58,CAPEX!$V$4:$V$1281,Data!AR$7)</f>
        <v>0</v>
      </c>
      <c r="AS58" s="65">
        <f>SUMIFS(CAPEX!$AA$4:$AA$1281,CAPEX!$C$4:$C$1281,Data!$A58,CAPEX!$V$4:$V$1281,Data!AR$7)</f>
        <v>19420</v>
      </c>
      <c r="AT58" s="65">
        <f>SUMIFS(CAPEX!$Y$4:$Y$1281,CAPEX!$C$4:$C$1281,Data!$A58,CAPEX!$V$4:$V$1281,Data!AT$7)</f>
        <v>0</v>
      </c>
      <c r="AU58" s="65">
        <f>SUMIFS(CAPEX!$AA$4:$AA$1281,CAPEX!$C$4:$C$1281,Data!$A58,CAPEX!$V$4:$V$1281,Data!AT$7)</f>
        <v>0</v>
      </c>
      <c r="AV58" s="65">
        <f>SUMIFS(CAPEX!$Y$4:$Y$1281,CAPEX!$C$4:$C$1281,Data!$A58,CAPEX!$V$4:$V$1281,Data!AV$7)</f>
        <v>0</v>
      </c>
      <c r="AW58" s="65">
        <f>SUMIFS(CAPEX!$AA$4:$AA$1281,CAPEX!$C$4:$C$1281,Data!$A58,CAPEX!$V$4:$V$1281,Data!AV$7)</f>
        <v>0</v>
      </c>
      <c r="AX58" s="65">
        <f>SUMIFS(CAPEX!$Y$4:$Y$1281,CAPEX!$C$4:$C$1281,Data!$A58,CAPEX!$V$4:$V$1281,Data!AX$7)</f>
        <v>0</v>
      </c>
      <c r="AY58" s="65">
        <f>SUMIFS(CAPEX!$AA$4:$AA$1281,CAPEX!$C$4:$C$1281,Data!$A58,CAPEX!$V$4:$V$1281,Data!AX$7)</f>
        <v>0</v>
      </c>
      <c r="AZ58" s="65">
        <f>SUMIFS(CAPEX!$Y$4:$Y$1281,CAPEX!$C$4:$C$1281,Data!$A58,CAPEX!$V$4:$V$1281,Data!AZ$7)</f>
        <v>0</v>
      </c>
      <c r="BA58" s="65">
        <f>SUMIFS(CAPEX!$AA$4:$AA$1281,CAPEX!$C$4:$C$1281,Data!$A58,CAPEX!$V$4:$V$1281,Data!AZ$7)</f>
        <v>0</v>
      </c>
      <c r="BB58" s="65">
        <f>SUMIFS(CAPEX!$Y$4:$Y$1281,CAPEX!$C$4:$C$1281,Data!$A58,CAPEX!$V$4:$V$1281,Data!BB$7)</f>
        <v>0</v>
      </c>
      <c r="BC58" s="65">
        <f>SUMIFS(CAPEX!$AA$4:$AA$1281,CAPEX!$C$4:$C$1281,Data!$A58,CAPEX!$V$4:$V$1281,Data!BB$7)</f>
        <v>173180</v>
      </c>
    </row>
    <row r="59" spans="1:55" hidden="1" x14ac:dyDescent="0.25">
      <c r="A59" s="85" t="s">
        <v>61</v>
      </c>
      <c r="B59" s="62" t="str">
        <f>VLOOKUP(A59,CAPEX!$C$4:$I$1281,7,FALSE)</f>
        <v>Shared</v>
      </c>
      <c r="C59" s="61">
        <v>350</v>
      </c>
      <c r="D59" s="65">
        <f>SUMIFS(CAPEX!$Y$4:$Y$1281,CAPEX!$C$4:$C$1281,Data!$A59,CAPEX!$V$4:$V$1281,Data!D$7)</f>
        <v>0</v>
      </c>
      <c r="E59" s="65">
        <f>SUMIFS(CAPEX!$AA$4:$AA$1281,CAPEX!$C$4:$C$1281,Data!$A59,CAPEX!$V$4:$V$1281,Data!D$7)</f>
        <v>0</v>
      </c>
      <c r="F59" s="65">
        <f>SUMIFS(CAPEX!$Y$4:$Y$1281,CAPEX!$C$4:$C$1281,Data!$A59,CAPEX!$V$4:$V$1281,Data!F$7)</f>
        <v>0</v>
      </c>
      <c r="G59" s="65">
        <f>SUMIFS(CAPEX!$AA$4:$AA$1281,CAPEX!$C$4:$C$1281,Data!$A59,CAPEX!$V$4:$V$1281,Data!F$7)</f>
        <v>0</v>
      </c>
      <c r="H59" s="65">
        <f>SUMIFS(CAPEX!$Y$4:$Y$1281,CAPEX!$C$4:$C$1281,Data!$A59,CAPEX!$V$4:$V$1281,Data!H$7)</f>
        <v>8900</v>
      </c>
      <c r="I59" s="65">
        <f>SUMIFS(CAPEX!$AA$4:$AA$1281,CAPEX!$C$4:$C$1281,Data!$A59,CAPEX!$V$4:$V$1281,Data!H$7)</f>
        <v>43620</v>
      </c>
      <c r="J59" s="65">
        <f>SUMIFS(CAPEX!$Y$4:$Y$1281,CAPEX!$C$4:$C$1281,Data!$A59,CAPEX!$V$4:$V$1281,Data!J$7)</f>
        <v>0</v>
      </c>
      <c r="K59" s="65">
        <f>SUMIFS(CAPEX!$AA$4:$AA$1281,CAPEX!$C$4:$C$1281,Data!$A59,CAPEX!$V$4:$V$1281,Data!J$7)</f>
        <v>0</v>
      </c>
      <c r="L59" s="65">
        <f>SUMIFS(CAPEX!$Y$4:$Y$1281,CAPEX!$C$4:$C$1281,Data!$A59,CAPEX!$V$4:$V$1281,Data!L$7)</f>
        <v>0</v>
      </c>
      <c r="M59" s="65">
        <f>SUMIFS(CAPEX!$AA$4:$AA$1281,CAPEX!$C$4:$C$1281,Data!$A59,CAPEX!$V$4:$V$1281,Data!L$7)</f>
        <v>0</v>
      </c>
      <c r="N59" s="65">
        <f>SUMIFS(CAPEX!$Y$4:$Y$1281,CAPEX!$C$4:$C$1281,Data!$A59,CAPEX!$V$4:$V$1281,Data!N$7)</f>
        <v>0</v>
      </c>
      <c r="O59" s="65">
        <f>SUMIFS(CAPEX!$AA$4:$AA$1281,CAPEX!$C$4:$C$1281,Data!$A59,CAPEX!$V$4:$V$1281,Data!N$7)</f>
        <v>0</v>
      </c>
      <c r="P59" s="65">
        <f>SUMIFS(CAPEX!$Y$4:$Y$1281,CAPEX!$C$4:$C$1281,Data!$A59,CAPEX!$V$4:$V$1281,Data!P$7)</f>
        <v>0</v>
      </c>
      <c r="Q59" s="65">
        <f>SUMIFS(CAPEX!$AA$4:$AA$1281,CAPEX!$C$4:$C$1281,Data!$A59,CAPEX!$V$4:$V$1281,Data!P$7)</f>
        <v>0</v>
      </c>
      <c r="R59" s="65">
        <f>SUMIFS(CAPEX!$Y$4:$Y$1281,CAPEX!$C$4:$C$1281,Data!$A59,CAPEX!$V$4:$V$1281,Data!R$7)</f>
        <v>0</v>
      </c>
      <c r="S59" s="65">
        <f>SUMIFS(CAPEX!$AA$4:$AA$1281,CAPEX!$C$4:$C$1281,Data!$A59,CAPEX!$V$4:$V$1281,Data!R$7)</f>
        <v>0</v>
      </c>
      <c r="T59" s="65">
        <f>SUMIFS(CAPEX!$Y$4:$Y$1281,CAPEX!$C$4:$C$1281,Data!$A59,CAPEX!$V$4:$V$1281,Data!T$7)</f>
        <v>0</v>
      </c>
      <c r="U59" s="65">
        <f>SUMIFS(CAPEX!$AA$4:$AA$1281,CAPEX!$C$4:$C$1281,Data!$A59,CAPEX!$V$4:$V$1281,Data!T$7)</f>
        <v>0</v>
      </c>
      <c r="V59" s="65">
        <f>SUMIFS(CAPEX!$Y$4:$Y$1281,CAPEX!$C$4:$C$1281,Data!$A59,CAPEX!$V$4:$V$1281,Data!V$7)</f>
        <v>0</v>
      </c>
      <c r="W59" s="65">
        <f>SUMIFS(CAPEX!$AA$4:$AA$1281,CAPEX!$C$4:$C$1281,Data!$A59,CAPEX!$V$4:$V$1281,Data!V$7)</f>
        <v>0</v>
      </c>
      <c r="X59" s="65">
        <f>SUMIFS(CAPEX!$Y$4:$Y$1281,CAPEX!$C$4:$C$1281,Data!$A59,CAPEX!$V$4:$V$1281,Data!X$7)</f>
        <v>0</v>
      </c>
      <c r="Y59" s="65">
        <f>SUMIFS(CAPEX!$AA$4:$AA$1281,CAPEX!$C$4:$C$1281,Data!$A59,CAPEX!$V$4:$V$1281,Data!X$7)</f>
        <v>0</v>
      </c>
      <c r="Z59" s="65">
        <f>SUMIFS(CAPEX!$Y$4:$Y$1281,CAPEX!$C$4:$C$1281,Data!$A59,CAPEX!$V$4:$V$1281,Data!Z$7)</f>
        <v>0</v>
      </c>
      <c r="AA59" s="65">
        <f>SUMIFS(CAPEX!$AA$4:$AA$1281,CAPEX!$C$4:$C$1281,Data!$A59,CAPEX!$V$4:$V$1281,Data!Z$7)</f>
        <v>0</v>
      </c>
      <c r="AB59" s="65">
        <f>SUMIFS(CAPEX!$Y$4:$Y$1281,CAPEX!$C$4:$C$1281,Data!$A59,CAPEX!$V$4:$V$1281,Data!AB$7)</f>
        <v>0</v>
      </c>
      <c r="AC59" s="65">
        <f>SUMIFS(CAPEX!$AA$4:$AA$1281,CAPEX!$C$4:$C$1281,Data!$A59,CAPEX!$V$4:$V$1281,Data!AB$7)</f>
        <v>0</v>
      </c>
      <c r="AD59" s="65">
        <f>SUMIFS(CAPEX!$Y$4:$Y$1281,CAPEX!$C$4:$C$1281,Data!$A59,CAPEX!$V$4:$V$1281,Data!AD$7)</f>
        <v>0</v>
      </c>
      <c r="AE59" s="65">
        <f>SUMIFS(CAPEX!$AA$4:$AA$1281,CAPEX!$C$4:$C$1281,Data!$A59,CAPEX!$V$4:$V$1281,Data!AD$7)</f>
        <v>0</v>
      </c>
      <c r="AF59" s="65">
        <f>SUMIFS(CAPEX!$Y$4:$Y$1281,CAPEX!$C$4:$C$1281,Data!$A59,CAPEX!$V$4:$V$1281,Data!AF$7)</f>
        <v>0</v>
      </c>
      <c r="AG59" s="65">
        <f>SUMIFS(CAPEX!$AA$4:$AA$1281,CAPEX!$C$4:$C$1281,Data!$A59,CAPEX!$V$4:$V$1281,Data!AF$7)</f>
        <v>0</v>
      </c>
      <c r="AH59" s="65">
        <f>SUMIFS(CAPEX!$Y$4:$Y$1281,CAPEX!$C$4:$C$1281,Data!$A59,CAPEX!$V$4:$V$1281,Data!AH$7)</f>
        <v>0</v>
      </c>
      <c r="AI59" s="65">
        <f>SUMIFS(CAPEX!$AA$4:$AA$1281,CAPEX!$C$4:$C$1281,Data!$A59,CAPEX!$V$4:$V$1281,Data!AH$7)</f>
        <v>0</v>
      </c>
      <c r="AJ59" s="65">
        <f>SUMIFS(CAPEX!$Y$4:$Y$1281,CAPEX!$C$4:$C$1281,Data!$A59,CAPEX!$V$4:$V$1281,Data!AJ$7)</f>
        <v>0</v>
      </c>
      <c r="AK59" s="65">
        <f>SUMIFS(CAPEX!$AA$4:$AA$1281,CAPEX!$C$4:$C$1281,Data!$A59,CAPEX!$V$4:$V$1281,Data!AJ$7)</f>
        <v>0</v>
      </c>
      <c r="AL59" s="65">
        <f>SUMIFS(CAPEX!$Y$4:$Y$1281,CAPEX!$C$4:$C$1281,Data!$A59,CAPEX!$V$4:$V$1281,Data!AL$7)</f>
        <v>0</v>
      </c>
      <c r="AM59" s="65">
        <f>SUMIFS(CAPEX!$AA$4:$AA$1281,CAPEX!$C$4:$C$1281,Data!$A59,CAPEX!$V$4:$V$1281,Data!AL$7)</f>
        <v>0</v>
      </c>
      <c r="AN59" s="65">
        <f>SUMIFS(CAPEX!$Y$4:$Y$1281,CAPEX!$C$4:$C$1281,Data!$A59,CAPEX!$V$4:$V$1281,Data!AN$7)</f>
        <v>0</v>
      </c>
      <c r="AO59" s="65">
        <f>SUMIFS(CAPEX!$AA$4:$AA$1281,CAPEX!$C$4:$C$1281,Data!$A59,CAPEX!$V$4:$V$1281,Data!AN$7)</f>
        <v>0</v>
      </c>
      <c r="AP59" s="65">
        <f>SUMIFS(CAPEX!$Y$4:$Y$1281,CAPEX!$C$4:$C$1281,Data!$A59,CAPEX!$V$4:$V$1281,Data!AP$7)</f>
        <v>0</v>
      </c>
      <c r="AQ59" s="65">
        <f>SUMIFS(CAPEX!$AA$4:$AA$1281,CAPEX!$C$4:$C$1281,Data!$A59,CAPEX!$V$4:$V$1281,Data!AP$7)</f>
        <v>0</v>
      </c>
      <c r="AR59" s="65">
        <f>SUMIFS(CAPEX!$Y$4:$Y$1281,CAPEX!$C$4:$C$1281,Data!$A59,CAPEX!$V$4:$V$1281,Data!AR$7)</f>
        <v>0</v>
      </c>
      <c r="AS59" s="65">
        <f>SUMIFS(CAPEX!$AA$4:$AA$1281,CAPEX!$C$4:$C$1281,Data!$A59,CAPEX!$V$4:$V$1281,Data!AR$7)</f>
        <v>0</v>
      </c>
      <c r="AT59" s="65">
        <f>SUMIFS(CAPEX!$Y$4:$Y$1281,CAPEX!$C$4:$C$1281,Data!$A59,CAPEX!$V$4:$V$1281,Data!AT$7)</f>
        <v>0</v>
      </c>
      <c r="AU59" s="65">
        <f>SUMIFS(CAPEX!$AA$4:$AA$1281,CAPEX!$C$4:$C$1281,Data!$A59,CAPEX!$V$4:$V$1281,Data!AT$7)</f>
        <v>0</v>
      </c>
      <c r="AV59" s="65">
        <f>SUMIFS(CAPEX!$Y$4:$Y$1281,CAPEX!$C$4:$C$1281,Data!$A59,CAPEX!$V$4:$V$1281,Data!AV$7)</f>
        <v>0</v>
      </c>
      <c r="AW59" s="65">
        <f>SUMIFS(CAPEX!$AA$4:$AA$1281,CAPEX!$C$4:$C$1281,Data!$A59,CAPEX!$V$4:$V$1281,Data!AV$7)</f>
        <v>0</v>
      </c>
      <c r="AX59" s="65">
        <f>SUMIFS(CAPEX!$Y$4:$Y$1281,CAPEX!$C$4:$C$1281,Data!$A59,CAPEX!$V$4:$V$1281,Data!AX$7)</f>
        <v>0</v>
      </c>
      <c r="AY59" s="65">
        <f>SUMIFS(CAPEX!$AA$4:$AA$1281,CAPEX!$C$4:$C$1281,Data!$A59,CAPEX!$V$4:$V$1281,Data!AX$7)</f>
        <v>0</v>
      </c>
      <c r="AZ59" s="65">
        <f>SUMIFS(CAPEX!$Y$4:$Y$1281,CAPEX!$C$4:$C$1281,Data!$A59,CAPEX!$V$4:$V$1281,Data!AZ$7)</f>
        <v>0</v>
      </c>
      <c r="BA59" s="65">
        <f>SUMIFS(CAPEX!$AA$4:$AA$1281,CAPEX!$C$4:$C$1281,Data!$A59,CAPEX!$V$4:$V$1281,Data!AZ$7)</f>
        <v>0</v>
      </c>
      <c r="BB59" s="65">
        <f>SUMIFS(CAPEX!$Y$4:$Y$1281,CAPEX!$C$4:$C$1281,Data!$A59,CAPEX!$V$4:$V$1281,Data!BB$7)</f>
        <v>0</v>
      </c>
      <c r="BC59" s="65">
        <f>SUMIFS(CAPEX!$AA$4:$AA$1281,CAPEX!$C$4:$C$1281,Data!$A59,CAPEX!$V$4:$V$1281,Data!BB$7)</f>
        <v>0</v>
      </c>
    </row>
    <row r="60" spans="1:55" hidden="1" x14ac:dyDescent="0.25">
      <c r="A60" s="85" t="s">
        <v>62</v>
      </c>
      <c r="B60" s="62" t="str">
        <f>VLOOKUP(A60,CAPEX!$C$4:$I$1281,7,FALSE)</f>
        <v>Dock 6</v>
      </c>
      <c r="C60" s="61">
        <v>225</v>
      </c>
      <c r="D60" s="65">
        <f>SUMIFS(CAPEX!$Y$4:$Y$1281,CAPEX!$C$4:$C$1281,Data!$A60,CAPEX!$V$4:$V$1281,Data!D$7)</f>
        <v>0</v>
      </c>
      <c r="E60" s="65">
        <f>SUMIFS(CAPEX!$AA$4:$AA$1281,CAPEX!$C$4:$C$1281,Data!$A60,CAPEX!$V$4:$V$1281,Data!D$7)</f>
        <v>31230</v>
      </c>
      <c r="F60" s="65">
        <f>SUMIFS(CAPEX!$Y$4:$Y$1281,CAPEX!$C$4:$C$1281,Data!$A60,CAPEX!$V$4:$V$1281,Data!F$7)</f>
        <v>0</v>
      </c>
      <c r="G60" s="65">
        <f>SUMIFS(CAPEX!$AA$4:$AA$1281,CAPEX!$C$4:$C$1281,Data!$A60,CAPEX!$V$4:$V$1281,Data!F$7)</f>
        <v>0</v>
      </c>
      <c r="H60" s="65">
        <f>SUMIFS(CAPEX!$Y$4:$Y$1281,CAPEX!$C$4:$C$1281,Data!$A60,CAPEX!$V$4:$V$1281,Data!H$7)</f>
        <v>0</v>
      </c>
      <c r="I60" s="65">
        <f>SUMIFS(CAPEX!$AA$4:$AA$1281,CAPEX!$C$4:$C$1281,Data!$A60,CAPEX!$V$4:$V$1281,Data!H$7)</f>
        <v>0</v>
      </c>
      <c r="J60" s="65">
        <f>SUMIFS(CAPEX!$Y$4:$Y$1281,CAPEX!$C$4:$C$1281,Data!$A60,CAPEX!$V$4:$V$1281,Data!J$7)</f>
        <v>0</v>
      </c>
      <c r="K60" s="65">
        <f>SUMIFS(CAPEX!$AA$4:$AA$1281,CAPEX!$C$4:$C$1281,Data!$A60,CAPEX!$V$4:$V$1281,Data!J$7)</f>
        <v>0</v>
      </c>
      <c r="L60" s="65">
        <f>SUMIFS(CAPEX!$Y$4:$Y$1281,CAPEX!$C$4:$C$1281,Data!$A60,CAPEX!$V$4:$V$1281,Data!L$7)</f>
        <v>0</v>
      </c>
      <c r="M60" s="65">
        <f>SUMIFS(CAPEX!$AA$4:$AA$1281,CAPEX!$C$4:$C$1281,Data!$A60,CAPEX!$V$4:$V$1281,Data!L$7)</f>
        <v>0</v>
      </c>
      <c r="N60" s="65">
        <f>SUMIFS(CAPEX!$Y$4:$Y$1281,CAPEX!$C$4:$C$1281,Data!$A60,CAPEX!$V$4:$V$1281,Data!N$7)</f>
        <v>0</v>
      </c>
      <c r="O60" s="65">
        <f>SUMIFS(CAPEX!$AA$4:$AA$1281,CAPEX!$C$4:$C$1281,Data!$A60,CAPEX!$V$4:$V$1281,Data!N$7)</f>
        <v>0</v>
      </c>
      <c r="P60" s="65">
        <f>SUMIFS(CAPEX!$Y$4:$Y$1281,CAPEX!$C$4:$C$1281,Data!$A60,CAPEX!$V$4:$V$1281,Data!P$7)</f>
        <v>0</v>
      </c>
      <c r="Q60" s="65">
        <f>SUMIFS(CAPEX!$AA$4:$AA$1281,CAPEX!$C$4:$C$1281,Data!$A60,CAPEX!$V$4:$V$1281,Data!P$7)</f>
        <v>0</v>
      </c>
      <c r="R60" s="65">
        <f>SUMIFS(CAPEX!$Y$4:$Y$1281,CAPEX!$C$4:$C$1281,Data!$A60,CAPEX!$V$4:$V$1281,Data!R$7)</f>
        <v>0</v>
      </c>
      <c r="S60" s="65">
        <f>SUMIFS(CAPEX!$AA$4:$AA$1281,CAPEX!$C$4:$C$1281,Data!$A60,CAPEX!$V$4:$V$1281,Data!R$7)</f>
        <v>0</v>
      </c>
      <c r="T60" s="65">
        <f>SUMIFS(CAPEX!$Y$4:$Y$1281,CAPEX!$C$4:$C$1281,Data!$A60,CAPEX!$V$4:$V$1281,Data!T$7)</f>
        <v>0</v>
      </c>
      <c r="U60" s="65">
        <f>SUMIFS(CAPEX!$AA$4:$AA$1281,CAPEX!$C$4:$C$1281,Data!$A60,CAPEX!$V$4:$V$1281,Data!T$7)</f>
        <v>0</v>
      </c>
      <c r="V60" s="65">
        <f>SUMIFS(CAPEX!$Y$4:$Y$1281,CAPEX!$C$4:$C$1281,Data!$A60,CAPEX!$V$4:$V$1281,Data!V$7)</f>
        <v>0</v>
      </c>
      <c r="W60" s="65">
        <f>SUMIFS(CAPEX!$AA$4:$AA$1281,CAPEX!$C$4:$C$1281,Data!$A60,CAPEX!$V$4:$V$1281,Data!V$7)</f>
        <v>0</v>
      </c>
      <c r="X60" s="65">
        <f>SUMIFS(CAPEX!$Y$4:$Y$1281,CAPEX!$C$4:$C$1281,Data!$A60,CAPEX!$V$4:$V$1281,Data!X$7)</f>
        <v>0</v>
      </c>
      <c r="Y60" s="65">
        <f>SUMIFS(CAPEX!$AA$4:$AA$1281,CAPEX!$C$4:$C$1281,Data!$A60,CAPEX!$V$4:$V$1281,Data!X$7)</f>
        <v>0</v>
      </c>
      <c r="Z60" s="65">
        <f>SUMIFS(CAPEX!$Y$4:$Y$1281,CAPEX!$C$4:$C$1281,Data!$A60,CAPEX!$V$4:$V$1281,Data!Z$7)</f>
        <v>0</v>
      </c>
      <c r="AA60" s="65">
        <f>SUMIFS(CAPEX!$AA$4:$AA$1281,CAPEX!$C$4:$C$1281,Data!$A60,CAPEX!$V$4:$V$1281,Data!Z$7)</f>
        <v>0</v>
      </c>
      <c r="AB60" s="65">
        <f>SUMIFS(CAPEX!$Y$4:$Y$1281,CAPEX!$C$4:$C$1281,Data!$A60,CAPEX!$V$4:$V$1281,Data!AB$7)</f>
        <v>0</v>
      </c>
      <c r="AC60" s="65">
        <f>SUMIFS(CAPEX!$AA$4:$AA$1281,CAPEX!$C$4:$C$1281,Data!$A60,CAPEX!$V$4:$V$1281,Data!AB$7)</f>
        <v>0</v>
      </c>
      <c r="AD60" s="65">
        <f>SUMIFS(CAPEX!$Y$4:$Y$1281,CAPEX!$C$4:$C$1281,Data!$A60,CAPEX!$V$4:$V$1281,Data!AD$7)</f>
        <v>0</v>
      </c>
      <c r="AE60" s="65">
        <f>SUMIFS(CAPEX!$AA$4:$AA$1281,CAPEX!$C$4:$C$1281,Data!$A60,CAPEX!$V$4:$V$1281,Data!AD$7)</f>
        <v>0</v>
      </c>
      <c r="AF60" s="65">
        <f>SUMIFS(CAPEX!$Y$4:$Y$1281,CAPEX!$C$4:$C$1281,Data!$A60,CAPEX!$V$4:$V$1281,Data!AF$7)</f>
        <v>0</v>
      </c>
      <c r="AG60" s="65">
        <f>SUMIFS(CAPEX!$AA$4:$AA$1281,CAPEX!$C$4:$C$1281,Data!$A60,CAPEX!$V$4:$V$1281,Data!AF$7)</f>
        <v>0</v>
      </c>
      <c r="AH60" s="65">
        <f>SUMIFS(CAPEX!$Y$4:$Y$1281,CAPEX!$C$4:$C$1281,Data!$A60,CAPEX!$V$4:$V$1281,Data!AH$7)</f>
        <v>0</v>
      </c>
      <c r="AI60" s="65">
        <f>SUMIFS(CAPEX!$AA$4:$AA$1281,CAPEX!$C$4:$C$1281,Data!$A60,CAPEX!$V$4:$V$1281,Data!AH$7)</f>
        <v>0</v>
      </c>
      <c r="AJ60" s="65">
        <f>SUMIFS(CAPEX!$Y$4:$Y$1281,CAPEX!$C$4:$C$1281,Data!$A60,CAPEX!$V$4:$V$1281,Data!AJ$7)</f>
        <v>0</v>
      </c>
      <c r="AK60" s="65">
        <f>SUMIFS(CAPEX!$AA$4:$AA$1281,CAPEX!$C$4:$C$1281,Data!$A60,CAPEX!$V$4:$V$1281,Data!AJ$7)</f>
        <v>0</v>
      </c>
      <c r="AL60" s="65">
        <f>SUMIFS(CAPEX!$Y$4:$Y$1281,CAPEX!$C$4:$C$1281,Data!$A60,CAPEX!$V$4:$V$1281,Data!AL$7)</f>
        <v>0</v>
      </c>
      <c r="AM60" s="65">
        <f>SUMIFS(CAPEX!$AA$4:$AA$1281,CAPEX!$C$4:$C$1281,Data!$A60,CAPEX!$V$4:$V$1281,Data!AL$7)</f>
        <v>0</v>
      </c>
      <c r="AN60" s="65">
        <f>SUMIFS(CAPEX!$Y$4:$Y$1281,CAPEX!$C$4:$C$1281,Data!$A60,CAPEX!$V$4:$V$1281,Data!AN$7)</f>
        <v>0</v>
      </c>
      <c r="AO60" s="65">
        <f>SUMIFS(CAPEX!$AA$4:$AA$1281,CAPEX!$C$4:$C$1281,Data!$A60,CAPEX!$V$4:$V$1281,Data!AN$7)</f>
        <v>0</v>
      </c>
      <c r="AP60" s="65">
        <f>SUMIFS(CAPEX!$Y$4:$Y$1281,CAPEX!$C$4:$C$1281,Data!$A60,CAPEX!$V$4:$V$1281,Data!AP$7)</f>
        <v>0</v>
      </c>
      <c r="AQ60" s="65">
        <f>SUMIFS(CAPEX!$AA$4:$AA$1281,CAPEX!$C$4:$C$1281,Data!$A60,CAPEX!$V$4:$V$1281,Data!AP$7)</f>
        <v>0</v>
      </c>
      <c r="AR60" s="65">
        <f>SUMIFS(CAPEX!$Y$4:$Y$1281,CAPEX!$C$4:$C$1281,Data!$A60,CAPEX!$V$4:$V$1281,Data!AR$7)</f>
        <v>0</v>
      </c>
      <c r="AS60" s="65">
        <f>SUMIFS(CAPEX!$AA$4:$AA$1281,CAPEX!$C$4:$C$1281,Data!$A60,CAPEX!$V$4:$V$1281,Data!AR$7)</f>
        <v>0</v>
      </c>
      <c r="AT60" s="65">
        <f>SUMIFS(CAPEX!$Y$4:$Y$1281,CAPEX!$C$4:$C$1281,Data!$A60,CAPEX!$V$4:$V$1281,Data!AT$7)</f>
        <v>0</v>
      </c>
      <c r="AU60" s="65">
        <f>SUMIFS(CAPEX!$AA$4:$AA$1281,CAPEX!$C$4:$C$1281,Data!$A60,CAPEX!$V$4:$V$1281,Data!AT$7)</f>
        <v>0</v>
      </c>
      <c r="AV60" s="65">
        <f>SUMIFS(CAPEX!$Y$4:$Y$1281,CAPEX!$C$4:$C$1281,Data!$A60,CAPEX!$V$4:$V$1281,Data!AV$7)</f>
        <v>0</v>
      </c>
      <c r="AW60" s="65">
        <f>SUMIFS(CAPEX!$AA$4:$AA$1281,CAPEX!$C$4:$C$1281,Data!$A60,CAPEX!$V$4:$V$1281,Data!AV$7)</f>
        <v>0</v>
      </c>
      <c r="AX60" s="65">
        <f>SUMIFS(CAPEX!$Y$4:$Y$1281,CAPEX!$C$4:$C$1281,Data!$A60,CAPEX!$V$4:$V$1281,Data!AX$7)</f>
        <v>0</v>
      </c>
      <c r="AY60" s="65">
        <f>SUMIFS(CAPEX!$AA$4:$AA$1281,CAPEX!$C$4:$C$1281,Data!$A60,CAPEX!$V$4:$V$1281,Data!AX$7)</f>
        <v>0</v>
      </c>
      <c r="AZ60" s="65">
        <f>SUMIFS(CAPEX!$Y$4:$Y$1281,CAPEX!$C$4:$C$1281,Data!$A60,CAPEX!$V$4:$V$1281,Data!AZ$7)</f>
        <v>0</v>
      </c>
      <c r="BA60" s="65">
        <f>SUMIFS(CAPEX!$AA$4:$AA$1281,CAPEX!$C$4:$C$1281,Data!$A60,CAPEX!$V$4:$V$1281,Data!AZ$7)</f>
        <v>0</v>
      </c>
      <c r="BB60" s="65">
        <f>SUMIFS(CAPEX!$Y$4:$Y$1281,CAPEX!$C$4:$C$1281,Data!$A60,CAPEX!$V$4:$V$1281,Data!BB$7)</f>
        <v>0</v>
      </c>
      <c r="BC60" s="65">
        <f>SUMIFS(CAPEX!$AA$4:$AA$1281,CAPEX!$C$4:$C$1281,Data!$A60,CAPEX!$V$4:$V$1281,Data!BB$7)</f>
        <v>0</v>
      </c>
    </row>
    <row r="61" spans="1:55" hidden="1" x14ac:dyDescent="0.25">
      <c r="A61" s="85" t="s">
        <v>63</v>
      </c>
      <c r="B61" s="62" t="str">
        <f>VLOOKUP(A61,CAPEX!$C$4:$I$1281,7,FALSE)</f>
        <v>Navy</v>
      </c>
      <c r="C61" s="61">
        <v>300</v>
      </c>
      <c r="D61" s="65">
        <f>SUMIFS(CAPEX!$Y$4:$Y$1281,CAPEX!$C$4:$C$1281,Data!$A61,CAPEX!$V$4:$V$1281,Data!D$7)</f>
        <v>0</v>
      </c>
      <c r="E61" s="65">
        <f>SUMIFS(CAPEX!$AA$4:$AA$1281,CAPEX!$C$4:$C$1281,Data!$A61,CAPEX!$V$4:$V$1281,Data!D$7)</f>
        <v>37400</v>
      </c>
      <c r="F61" s="65">
        <f>SUMIFS(CAPEX!$Y$4:$Y$1281,CAPEX!$C$4:$C$1281,Data!$A61,CAPEX!$V$4:$V$1281,Data!F$7)</f>
        <v>0</v>
      </c>
      <c r="G61" s="65">
        <f>SUMIFS(CAPEX!$AA$4:$AA$1281,CAPEX!$C$4:$C$1281,Data!$A61,CAPEX!$V$4:$V$1281,Data!F$7)</f>
        <v>0</v>
      </c>
      <c r="H61" s="65">
        <f>SUMIFS(CAPEX!$Y$4:$Y$1281,CAPEX!$C$4:$C$1281,Data!$A61,CAPEX!$V$4:$V$1281,Data!H$7)</f>
        <v>0</v>
      </c>
      <c r="I61" s="65">
        <f>SUMIFS(CAPEX!$AA$4:$AA$1281,CAPEX!$C$4:$C$1281,Data!$A61,CAPEX!$V$4:$V$1281,Data!H$7)</f>
        <v>0</v>
      </c>
      <c r="J61" s="65">
        <f>SUMIFS(CAPEX!$Y$4:$Y$1281,CAPEX!$C$4:$C$1281,Data!$A61,CAPEX!$V$4:$V$1281,Data!J$7)</f>
        <v>0</v>
      </c>
      <c r="K61" s="65">
        <f>SUMIFS(CAPEX!$AA$4:$AA$1281,CAPEX!$C$4:$C$1281,Data!$A61,CAPEX!$V$4:$V$1281,Data!J$7)</f>
        <v>0</v>
      </c>
      <c r="L61" s="65">
        <f>SUMIFS(CAPEX!$Y$4:$Y$1281,CAPEX!$C$4:$C$1281,Data!$A61,CAPEX!$V$4:$V$1281,Data!L$7)</f>
        <v>0</v>
      </c>
      <c r="M61" s="65">
        <f>SUMIFS(CAPEX!$AA$4:$AA$1281,CAPEX!$C$4:$C$1281,Data!$A61,CAPEX!$V$4:$V$1281,Data!L$7)</f>
        <v>0</v>
      </c>
      <c r="N61" s="65">
        <f>SUMIFS(CAPEX!$Y$4:$Y$1281,CAPEX!$C$4:$C$1281,Data!$A61,CAPEX!$V$4:$V$1281,Data!N$7)</f>
        <v>0</v>
      </c>
      <c r="O61" s="65">
        <f>SUMIFS(CAPEX!$AA$4:$AA$1281,CAPEX!$C$4:$C$1281,Data!$A61,CAPEX!$V$4:$V$1281,Data!N$7)</f>
        <v>0</v>
      </c>
      <c r="P61" s="65">
        <f>SUMIFS(CAPEX!$Y$4:$Y$1281,CAPEX!$C$4:$C$1281,Data!$A61,CAPEX!$V$4:$V$1281,Data!P$7)</f>
        <v>0</v>
      </c>
      <c r="Q61" s="65">
        <f>SUMIFS(CAPEX!$AA$4:$AA$1281,CAPEX!$C$4:$C$1281,Data!$A61,CAPEX!$V$4:$V$1281,Data!P$7)</f>
        <v>0</v>
      </c>
      <c r="R61" s="65">
        <f>SUMIFS(CAPEX!$Y$4:$Y$1281,CAPEX!$C$4:$C$1281,Data!$A61,CAPEX!$V$4:$V$1281,Data!R$7)</f>
        <v>0</v>
      </c>
      <c r="S61" s="65">
        <f>SUMIFS(CAPEX!$AA$4:$AA$1281,CAPEX!$C$4:$C$1281,Data!$A61,CAPEX!$V$4:$V$1281,Data!R$7)</f>
        <v>0</v>
      </c>
      <c r="T61" s="65">
        <f>SUMIFS(CAPEX!$Y$4:$Y$1281,CAPEX!$C$4:$C$1281,Data!$A61,CAPEX!$V$4:$V$1281,Data!T$7)</f>
        <v>0</v>
      </c>
      <c r="U61" s="65">
        <f>SUMIFS(CAPEX!$AA$4:$AA$1281,CAPEX!$C$4:$C$1281,Data!$A61,CAPEX!$V$4:$V$1281,Data!T$7)</f>
        <v>0</v>
      </c>
      <c r="V61" s="65">
        <f>SUMIFS(CAPEX!$Y$4:$Y$1281,CAPEX!$C$4:$C$1281,Data!$A61,CAPEX!$V$4:$V$1281,Data!V$7)</f>
        <v>0</v>
      </c>
      <c r="W61" s="65">
        <f>SUMIFS(CAPEX!$AA$4:$AA$1281,CAPEX!$C$4:$C$1281,Data!$A61,CAPEX!$V$4:$V$1281,Data!V$7)</f>
        <v>0</v>
      </c>
      <c r="X61" s="65">
        <f>SUMIFS(CAPEX!$Y$4:$Y$1281,CAPEX!$C$4:$C$1281,Data!$A61,CAPEX!$V$4:$V$1281,Data!X$7)</f>
        <v>0</v>
      </c>
      <c r="Y61" s="65">
        <f>SUMIFS(CAPEX!$AA$4:$AA$1281,CAPEX!$C$4:$C$1281,Data!$A61,CAPEX!$V$4:$V$1281,Data!X$7)</f>
        <v>0</v>
      </c>
      <c r="Z61" s="65">
        <f>SUMIFS(CAPEX!$Y$4:$Y$1281,CAPEX!$C$4:$C$1281,Data!$A61,CAPEX!$V$4:$V$1281,Data!Z$7)</f>
        <v>0</v>
      </c>
      <c r="AA61" s="65">
        <f>SUMIFS(CAPEX!$AA$4:$AA$1281,CAPEX!$C$4:$C$1281,Data!$A61,CAPEX!$V$4:$V$1281,Data!Z$7)</f>
        <v>0</v>
      </c>
      <c r="AB61" s="65">
        <f>SUMIFS(CAPEX!$Y$4:$Y$1281,CAPEX!$C$4:$C$1281,Data!$A61,CAPEX!$V$4:$V$1281,Data!AB$7)</f>
        <v>0</v>
      </c>
      <c r="AC61" s="65">
        <f>SUMIFS(CAPEX!$AA$4:$AA$1281,CAPEX!$C$4:$C$1281,Data!$A61,CAPEX!$V$4:$V$1281,Data!AB$7)</f>
        <v>0</v>
      </c>
      <c r="AD61" s="65">
        <f>SUMIFS(CAPEX!$Y$4:$Y$1281,CAPEX!$C$4:$C$1281,Data!$A61,CAPEX!$V$4:$V$1281,Data!AD$7)</f>
        <v>0</v>
      </c>
      <c r="AE61" s="65">
        <f>SUMIFS(CAPEX!$AA$4:$AA$1281,CAPEX!$C$4:$C$1281,Data!$A61,CAPEX!$V$4:$V$1281,Data!AD$7)</f>
        <v>0</v>
      </c>
      <c r="AF61" s="65">
        <f>SUMIFS(CAPEX!$Y$4:$Y$1281,CAPEX!$C$4:$C$1281,Data!$A61,CAPEX!$V$4:$V$1281,Data!AF$7)</f>
        <v>0</v>
      </c>
      <c r="AG61" s="65">
        <f>SUMIFS(CAPEX!$AA$4:$AA$1281,CAPEX!$C$4:$C$1281,Data!$A61,CAPEX!$V$4:$V$1281,Data!AF$7)</f>
        <v>0</v>
      </c>
      <c r="AH61" s="65">
        <f>SUMIFS(CAPEX!$Y$4:$Y$1281,CAPEX!$C$4:$C$1281,Data!$A61,CAPEX!$V$4:$V$1281,Data!AH$7)</f>
        <v>0</v>
      </c>
      <c r="AI61" s="65">
        <f>SUMIFS(CAPEX!$AA$4:$AA$1281,CAPEX!$C$4:$C$1281,Data!$A61,CAPEX!$V$4:$V$1281,Data!AH$7)</f>
        <v>0</v>
      </c>
      <c r="AJ61" s="65">
        <f>SUMIFS(CAPEX!$Y$4:$Y$1281,CAPEX!$C$4:$C$1281,Data!$A61,CAPEX!$V$4:$V$1281,Data!AJ$7)</f>
        <v>0</v>
      </c>
      <c r="AK61" s="65">
        <f>SUMIFS(CAPEX!$AA$4:$AA$1281,CAPEX!$C$4:$C$1281,Data!$A61,CAPEX!$V$4:$V$1281,Data!AJ$7)</f>
        <v>0</v>
      </c>
      <c r="AL61" s="65">
        <f>SUMIFS(CAPEX!$Y$4:$Y$1281,CAPEX!$C$4:$C$1281,Data!$A61,CAPEX!$V$4:$V$1281,Data!AL$7)</f>
        <v>0</v>
      </c>
      <c r="AM61" s="65">
        <f>SUMIFS(CAPEX!$AA$4:$AA$1281,CAPEX!$C$4:$C$1281,Data!$A61,CAPEX!$V$4:$V$1281,Data!AL$7)</f>
        <v>0</v>
      </c>
      <c r="AN61" s="65">
        <f>SUMIFS(CAPEX!$Y$4:$Y$1281,CAPEX!$C$4:$C$1281,Data!$A61,CAPEX!$V$4:$V$1281,Data!AN$7)</f>
        <v>0</v>
      </c>
      <c r="AO61" s="65">
        <f>SUMIFS(CAPEX!$AA$4:$AA$1281,CAPEX!$C$4:$C$1281,Data!$A61,CAPEX!$V$4:$V$1281,Data!AN$7)</f>
        <v>0</v>
      </c>
      <c r="AP61" s="65">
        <f>SUMIFS(CAPEX!$Y$4:$Y$1281,CAPEX!$C$4:$C$1281,Data!$A61,CAPEX!$V$4:$V$1281,Data!AP$7)</f>
        <v>0</v>
      </c>
      <c r="AQ61" s="65">
        <f>SUMIFS(CAPEX!$AA$4:$AA$1281,CAPEX!$C$4:$C$1281,Data!$A61,CAPEX!$V$4:$V$1281,Data!AP$7)</f>
        <v>0</v>
      </c>
      <c r="AR61" s="65">
        <f>SUMIFS(CAPEX!$Y$4:$Y$1281,CAPEX!$C$4:$C$1281,Data!$A61,CAPEX!$V$4:$V$1281,Data!AR$7)</f>
        <v>0</v>
      </c>
      <c r="AS61" s="65">
        <f>SUMIFS(CAPEX!$AA$4:$AA$1281,CAPEX!$C$4:$C$1281,Data!$A61,CAPEX!$V$4:$V$1281,Data!AR$7)</f>
        <v>0</v>
      </c>
      <c r="AT61" s="65">
        <f>SUMIFS(CAPEX!$Y$4:$Y$1281,CAPEX!$C$4:$C$1281,Data!$A61,CAPEX!$V$4:$V$1281,Data!AT$7)</f>
        <v>0</v>
      </c>
      <c r="AU61" s="65">
        <f>SUMIFS(CAPEX!$AA$4:$AA$1281,CAPEX!$C$4:$C$1281,Data!$A61,CAPEX!$V$4:$V$1281,Data!AT$7)</f>
        <v>0</v>
      </c>
      <c r="AV61" s="65">
        <f>SUMIFS(CAPEX!$Y$4:$Y$1281,CAPEX!$C$4:$C$1281,Data!$A61,CAPEX!$V$4:$V$1281,Data!AV$7)</f>
        <v>0</v>
      </c>
      <c r="AW61" s="65">
        <f>SUMIFS(CAPEX!$AA$4:$AA$1281,CAPEX!$C$4:$C$1281,Data!$A61,CAPEX!$V$4:$V$1281,Data!AV$7)</f>
        <v>0</v>
      </c>
      <c r="AX61" s="65">
        <f>SUMIFS(CAPEX!$Y$4:$Y$1281,CAPEX!$C$4:$C$1281,Data!$A61,CAPEX!$V$4:$V$1281,Data!AX$7)</f>
        <v>0</v>
      </c>
      <c r="AY61" s="65">
        <f>SUMIFS(CAPEX!$AA$4:$AA$1281,CAPEX!$C$4:$C$1281,Data!$A61,CAPEX!$V$4:$V$1281,Data!AX$7)</f>
        <v>0</v>
      </c>
      <c r="AZ61" s="65">
        <f>SUMIFS(CAPEX!$Y$4:$Y$1281,CAPEX!$C$4:$C$1281,Data!$A61,CAPEX!$V$4:$V$1281,Data!AZ$7)</f>
        <v>0</v>
      </c>
      <c r="BA61" s="65">
        <f>SUMIFS(CAPEX!$AA$4:$AA$1281,CAPEX!$C$4:$C$1281,Data!$A61,CAPEX!$V$4:$V$1281,Data!AZ$7)</f>
        <v>0</v>
      </c>
      <c r="BB61" s="65">
        <f>SUMIFS(CAPEX!$Y$4:$Y$1281,CAPEX!$C$4:$C$1281,Data!$A61,CAPEX!$V$4:$V$1281,Data!BB$7)</f>
        <v>0</v>
      </c>
      <c r="BC61" s="65">
        <f>SUMIFS(CAPEX!$AA$4:$AA$1281,CAPEX!$C$4:$C$1281,Data!$A61,CAPEX!$V$4:$V$1281,Data!BB$7)</f>
        <v>0</v>
      </c>
    </row>
    <row r="62" spans="1:55" hidden="1" x14ac:dyDescent="0.25">
      <c r="A62" s="85" t="s">
        <v>64</v>
      </c>
      <c r="B62" s="62" t="str">
        <f>VLOOKUP(A62,CAPEX!$C$4:$I$1281,7,FALSE)</f>
        <v>Navy</v>
      </c>
      <c r="C62" s="61">
        <v>2610</v>
      </c>
      <c r="D62" s="65">
        <f>SUMIFS(CAPEX!$Y$4:$Y$1281,CAPEX!$C$4:$C$1281,Data!$A62,CAPEX!$V$4:$V$1281,Data!D$7)</f>
        <v>855570</v>
      </c>
      <c r="E62" s="65">
        <f>SUMIFS(CAPEX!$AA$4:$AA$1281,CAPEX!$C$4:$C$1281,Data!$A62,CAPEX!$V$4:$V$1281,Data!D$7)</f>
        <v>645320</v>
      </c>
      <c r="F62" s="65">
        <f>SUMIFS(CAPEX!$Y$4:$Y$1281,CAPEX!$C$4:$C$1281,Data!$A62,CAPEX!$V$4:$V$1281,Data!F$7)</f>
        <v>0</v>
      </c>
      <c r="G62" s="65">
        <f>SUMIFS(CAPEX!$AA$4:$AA$1281,CAPEX!$C$4:$C$1281,Data!$A62,CAPEX!$V$4:$V$1281,Data!F$7)</f>
        <v>0</v>
      </c>
      <c r="H62" s="65">
        <f>SUMIFS(CAPEX!$Y$4:$Y$1281,CAPEX!$C$4:$C$1281,Data!$A62,CAPEX!$V$4:$V$1281,Data!H$7)</f>
        <v>0</v>
      </c>
      <c r="I62" s="65">
        <f>SUMIFS(CAPEX!$AA$4:$AA$1281,CAPEX!$C$4:$C$1281,Data!$A62,CAPEX!$V$4:$V$1281,Data!H$7)</f>
        <v>0</v>
      </c>
      <c r="J62" s="65">
        <f>SUMIFS(CAPEX!$Y$4:$Y$1281,CAPEX!$C$4:$C$1281,Data!$A62,CAPEX!$V$4:$V$1281,Data!J$7)</f>
        <v>0</v>
      </c>
      <c r="K62" s="65">
        <f>SUMIFS(CAPEX!$AA$4:$AA$1281,CAPEX!$C$4:$C$1281,Data!$A62,CAPEX!$V$4:$V$1281,Data!J$7)</f>
        <v>0</v>
      </c>
      <c r="L62" s="65">
        <f>SUMIFS(CAPEX!$Y$4:$Y$1281,CAPEX!$C$4:$C$1281,Data!$A62,CAPEX!$V$4:$V$1281,Data!L$7)</f>
        <v>0</v>
      </c>
      <c r="M62" s="65">
        <f>SUMIFS(CAPEX!$AA$4:$AA$1281,CAPEX!$C$4:$C$1281,Data!$A62,CAPEX!$V$4:$V$1281,Data!L$7)</f>
        <v>0</v>
      </c>
      <c r="N62" s="65">
        <f>SUMIFS(CAPEX!$Y$4:$Y$1281,CAPEX!$C$4:$C$1281,Data!$A62,CAPEX!$V$4:$V$1281,Data!N$7)</f>
        <v>0</v>
      </c>
      <c r="O62" s="65">
        <f>SUMIFS(CAPEX!$AA$4:$AA$1281,CAPEX!$C$4:$C$1281,Data!$A62,CAPEX!$V$4:$V$1281,Data!N$7)</f>
        <v>156870</v>
      </c>
      <c r="P62" s="65">
        <f>SUMIFS(CAPEX!$Y$4:$Y$1281,CAPEX!$C$4:$C$1281,Data!$A62,CAPEX!$V$4:$V$1281,Data!P$7)</f>
        <v>0</v>
      </c>
      <c r="Q62" s="65">
        <f>SUMIFS(CAPEX!$AA$4:$AA$1281,CAPEX!$C$4:$C$1281,Data!$A62,CAPEX!$V$4:$V$1281,Data!P$7)</f>
        <v>0</v>
      </c>
      <c r="R62" s="65">
        <f>SUMIFS(CAPEX!$Y$4:$Y$1281,CAPEX!$C$4:$C$1281,Data!$A62,CAPEX!$V$4:$V$1281,Data!R$7)</f>
        <v>0</v>
      </c>
      <c r="S62" s="65">
        <f>SUMIFS(CAPEX!$AA$4:$AA$1281,CAPEX!$C$4:$C$1281,Data!$A62,CAPEX!$V$4:$V$1281,Data!R$7)</f>
        <v>0</v>
      </c>
      <c r="T62" s="65">
        <f>SUMIFS(CAPEX!$Y$4:$Y$1281,CAPEX!$C$4:$C$1281,Data!$A62,CAPEX!$V$4:$V$1281,Data!T$7)</f>
        <v>0</v>
      </c>
      <c r="U62" s="65">
        <f>SUMIFS(CAPEX!$AA$4:$AA$1281,CAPEX!$C$4:$C$1281,Data!$A62,CAPEX!$V$4:$V$1281,Data!T$7)</f>
        <v>0</v>
      </c>
      <c r="V62" s="65">
        <f>SUMIFS(CAPEX!$Y$4:$Y$1281,CAPEX!$C$4:$C$1281,Data!$A62,CAPEX!$V$4:$V$1281,Data!V$7)</f>
        <v>0</v>
      </c>
      <c r="W62" s="65">
        <f>SUMIFS(CAPEX!$AA$4:$AA$1281,CAPEX!$C$4:$C$1281,Data!$A62,CAPEX!$V$4:$V$1281,Data!V$7)</f>
        <v>0</v>
      </c>
      <c r="X62" s="65">
        <f>SUMIFS(CAPEX!$Y$4:$Y$1281,CAPEX!$C$4:$C$1281,Data!$A62,CAPEX!$V$4:$V$1281,Data!X$7)</f>
        <v>0</v>
      </c>
      <c r="Y62" s="65">
        <f>SUMIFS(CAPEX!$AA$4:$AA$1281,CAPEX!$C$4:$C$1281,Data!$A62,CAPEX!$V$4:$V$1281,Data!X$7)</f>
        <v>6180</v>
      </c>
      <c r="Z62" s="65">
        <f>SUMIFS(CAPEX!$Y$4:$Y$1281,CAPEX!$C$4:$C$1281,Data!$A62,CAPEX!$V$4:$V$1281,Data!Z$7)</f>
        <v>3920</v>
      </c>
      <c r="AA62" s="65">
        <f>SUMIFS(CAPEX!$AA$4:$AA$1281,CAPEX!$C$4:$C$1281,Data!$A62,CAPEX!$V$4:$V$1281,Data!Z$7)</f>
        <v>3920</v>
      </c>
      <c r="AB62" s="65">
        <f>SUMIFS(CAPEX!$Y$4:$Y$1281,CAPEX!$C$4:$C$1281,Data!$A62,CAPEX!$V$4:$V$1281,Data!AB$7)</f>
        <v>0</v>
      </c>
      <c r="AC62" s="65">
        <f>SUMIFS(CAPEX!$AA$4:$AA$1281,CAPEX!$C$4:$C$1281,Data!$A62,CAPEX!$V$4:$V$1281,Data!AB$7)</f>
        <v>0</v>
      </c>
      <c r="AD62" s="65">
        <f>SUMIFS(CAPEX!$Y$4:$Y$1281,CAPEX!$C$4:$C$1281,Data!$A62,CAPEX!$V$4:$V$1281,Data!AD$7)</f>
        <v>0</v>
      </c>
      <c r="AE62" s="65">
        <f>SUMIFS(CAPEX!$AA$4:$AA$1281,CAPEX!$C$4:$C$1281,Data!$A62,CAPEX!$V$4:$V$1281,Data!AD$7)</f>
        <v>0</v>
      </c>
      <c r="AF62" s="65">
        <f>SUMIFS(CAPEX!$Y$4:$Y$1281,CAPEX!$C$4:$C$1281,Data!$A62,CAPEX!$V$4:$V$1281,Data!AF$7)</f>
        <v>0</v>
      </c>
      <c r="AG62" s="65">
        <f>SUMIFS(CAPEX!$AA$4:$AA$1281,CAPEX!$C$4:$C$1281,Data!$A62,CAPEX!$V$4:$V$1281,Data!AF$7)</f>
        <v>0</v>
      </c>
      <c r="AH62" s="65">
        <f>SUMIFS(CAPEX!$Y$4:$Y$1281,CAPEX!$C$4:$C$1281,Data!$A62,CAPEX!$V$4:$V$1281,Data!AH$7)</f>
        <v>101400</v>
      </c>
      <c r="AI62" s="65">
        <f>SUMIFS(CAPEX!$AA$4:$AA$1281,CAPEX!$C$4:$C$1281,Data!$A62,CAPEX!$V$4:$V$1281,Data!AH$7)</f>
        <v>40520</v>
      </c>
      <c r="AJ62" s="65">
        <f>SUMIFS(CAPEX!$Y$4:$Y$1281,CAPEX!$C$4:$C$1281,Data!$A62,CAPEX!$V$4:$V$1281,Data!AJ$7)</f>
        <v>0</v>
      </c>
      <c r="AK62" s="65">
        <f>SUMIFS(CAPEX!$AA$4:$AA$1281,CAPEX!$C$4:$C$1281,Data!$A62,CAPEX!$V$4:$V$1281,Data!AJ$7)</f>
        <v>0</v>
      </c>
      <c r="AL62" s="65">
        <f>SUMIFS(CAPEX!$Y$4:$Y$1281,CAPEX!$C$4:$C$1281,Data!$A62,CAPEX!$V$4:$V$1281,Data!AL$7)</f>
        <v>0</v>
      </c>
      <c r="AM62" s="65">
        <f>SUMIFS(CAPEX!$AA$4:$AA$1281,CAPEX!$C$4:$C$1281,Data!$A62,CAPEX!$V$4:$V$1281,Data!AL$7)</f>
        <v>0</v>
      </c>
      <c r="AN62" s="65">
        <f>SUMIFS(CAPEX!$Y$4:$Y$1281,CAPEX!$C$4:$C$1281,Data!$A62,CAPEX!$V$4:$V$1281,Data!AN$7)</f>
        <v>0</v>
      </c>
      <c r="AO62" s="65">
        <f>SUMIFS(CAPEX!$AA$4:$AA$1281,CAPEX!$C$4:$C$1281,Data!$A62,CAPEX!$V$4:$V$1281,Data!AN$7)</f>
        <v>0</v>
      </c>
      <c r="AP62" s="65">
        <f>SUMIFS(CAPEX!$Y$4:$Y$1281,CAPEX!$C$4:$C$1281,Data!$A62,CAPEX!$V$4:$V$1281,Data!AP$7)</f>
        <v>0</v>
      </c>
      <c r="AQ62" s="65">
        <f>SUMIFS(CAPEX!$AA$4:$AA$1281,CAPEX!$C$4:$C$1281,Data!$A62,CAPEX!$V$4:$V$1281,Data!AP$7)</f>
        <v>0</v>
      </c>
      <c r="AR62" s="65">
        <f>SUMIFS(CAPEX!$Y$4:$Y$1281,CAPEX!$C$4:$C$1281,Data!$A62,CAPEX!$V$4:$V$1281,Data!AR$7)</f>
        <v>466700</v>
      </c>
      <c r="AS62" s="65">
        <f>SUMIFS(CAPEX!$AA$4:$AA$1281,CAPEX!$C$4:$C$1281,Data!$A62,CAPEX!$V$4:$V$1281,Data!AR$7)</f>
        <v>163050</v>
      </c>
      <c r="AT62" s="65">
        <f>SUMIFS(CAPEX!$Y$4:$Y$1281,CAPEX!$C$4:$C$1281,Data!$A62,CAPEX!$V$4:$V$1281,Data!AT$7)</f>
        <v>0</v>
      </c>
      <c r="AU62" s="65">
        <f>SUMIFS(CAPEX!$AA$4:$AA$1281,CAPEX!$C$4:$C$1281,Data!$A62,CAPEX!$V$4:$V$1281,Data!AT$7)</f>
        <v>0</v>
      </c>
      <c r="AV62" s="65">
        <f>SUMIFS(CAPEX!$Y$4:$Y$1281,CAPEX!$C$4:$C$1281,Data!$A62,CAPEX!$V$4:$V$1281,Data!AV$7)</f>
        <v>0</v>
      </c>
      <c r="AW62" s="65">
        <f>SUMIFS(CAPEX!$AA$4:$AA$1281,CAPEX!$C$4:$C$1281,Data!$A62,CAPEX!$V$4:$V$1281,Data!AV$7)</f>
        <v>0</v>
      </c>
      <c r="AX62" s="65">
        <f>SUMIFS(CAPEX!$Y$4:$Y$1281,CAPEX!$C$4:$C$1281,Data!$A62,CAPEX!$V$4:$V$1281,Data!AX$7)</f>
        <v>0</v>
      </c>
      <c r="AY62" s="65">
        <f>SUMIFS(CAPEX!$AA$4:$AA$1281,CAPEX!$C$4:$C$1281,Data!$A62,CAPEX!$V$4:$V$1281,Data!AX$7)</f>
        <v>0</v>
      </c>
      <c r="AZ62" s="65">
        <f>SUMIFS(CAPEX!$Y$4:$Y$1281,CAPEX!$C$4:$C$1281,Data!$A62,CAPEX!$V$4:$V$1281,Data!AZ$7)</f>
        <v>0</v>
      </c>
      <c r="BA62" s="65">
        <f>SUMIFS(CAPEX!$AA$4:$AA$1281,CAPEX!$C$4:$C$1281,Data!$A62,CAPEX!$V$4:$V$1281,Data!AZ$7)</f>
        <v>0</v>
      </c>
      <c r="BB62" s="65">
        <f>SUMIFS(CAPEX!$Y$4:$Y$1281,CAPEX!$C$4:$C$1281,Data!$A62,CAPEX!$V$4:$V$1281,Data!BB$7)</f>
        <v>0</v>
      </c>
      <c r="BC62" s="65">
        <f>SUMIFS(CAPEX!$AA$4:$AA$1281,CAPEX!$C$4:$C$1281,Data!$A62,CAPEX!$V$4:$V$1281,Data!BB$7)</f>
        <v>0</v>
      </c>
    </row>
    <row r="63" spans="1:55" hidden="1" x14ac:dyDescent="0.25">
      <c r="A63" s="85" t="s">
        <v>65</v>
      </c>
      <c r="B63" s="62" t="str">
        <f>VLOOKUP(A63,CAPEX!$C$4:$I$1281,7,FALSE)</f>
        <v>Tenant 3</v>
      </c>
      <c r="C63" s="61">
        <v>16000</v>
      </c>
      <c r="D63" s="65">
        <f>SUMIFS(CAPEX!$Y$4:$Y$1281,CAPEX!$C$4:$C$1281,Data!$A63,CAPEX!$V$4:$V$1281,Data!D$7)</f>
        <v>935300</v>
      </c>
      <c r="E63" s="65">
        <f>SUMIFS(CAPEX!$AA$4:$AA$1281,CAPEX!$C$4:$C$1281,Data!$A63,CAPEX!$V$4:$V$1281,Data!D$7)</f>
        <v>784280</v>
      </c>
      <c r="F63" s="65">
        <f>SUMIFS(CAPEX!$Y$4:$Y$1281,CAPEX!$C$4:$C$1281,Data!$A63,CAPEX!$V$4:$V$1281,Data!F$7)</f>
        <v>0</v>
      </c>
      <c r="G63" s="65">
        <f>SUMIFS(CAPEX!$AA$4:$AA$1281,CAPEX!$C$4:$C$1281,Data!$A63,CAPEX!$V$4:$V$1281,Data!F$7)</f>
        <v>0</v>
      </c>
      <c r="H63" s="65">
        <f>SUMIFS(CAPEX!$Y$4:$Y$1281,CAPEX!$C$4:$C$1281,Data!$A63,CAPEX!$V$4:$V$1281,Data!H$7)</f>
        <v>744500</v>
      </c>
      <c r="I63" s="65">
        <f>SUMIFS(CAPEX!$AA$4:$AA$1281,CAPEX!$C$4:$C$1281,Data!$A63,CAPEX!$V$4:$V$1281,Data!H$7)</f>
        <v>0</v>
      </c>
      <c r="J63" s="65">
        <f>SUMIFS(CAPEX!$Y$4:$Y$1281,CAPEX!$C$4:$C$1281,Data!$A63,CAPEX!$V$4:$V$1281,Data!J$7)</f>
        <v>0</v>
      </c>
      <c r="K63" s="65">
        <f>SUMIFS(CAPEX!$AA$4:$AA$1281,CAPEX!$C$4:$C$1281,Data!$A63,CAPEX!$V$4:$V$1281,Data!J$7)</f>
        <v>0</v>
      </c>
      <c r="L63" s="65">
        <f>SUMIFS(CAPEX!$Y$4:$Y$1281,CAPEX!$C$4:$C$1281,Data!$A63,CAPEX!$V$4:$V$1281,Data!L$7)</f>
        <v>0</v>
      </c>
      <c r="M63" s="65">
        <f>SUMIFS(CAPEX!$AA$4:$AA$1281,CAPEX!$C$4:$C$1281,Data!$A63,CAPEX!$V$4:$V$1281,Data!L$7)</f>
        <v>0</v>
      </c>
      <c r="N63" s="65">
        <f>SUMIFS(CAPEX!$Y$4:$Y$1281,CAPEX!$C$4:$C$1281,Data!$A63,CAPEX!$V$4:$V$1281,Data!N$7)</f>
        <v>0</v>
      </c>
      <c r="O63" s="65">
        <f>SUMIFS(CAPEX!$AA$4:$AA$1281,CAPEX!$C$4:$C$1281,Data!$A63,CAPEX!$V$4:$V$1281,Data!N$7)</f>
        <v>0</v>
      </c>
      <c r="P63" s="65">
        <f>SUMIFS(CAPEX!$Y$4:$Y$1281,CAPEX!$C$4:$C$1281,Data!$A63,CAPEX!$V$4:$V$1281,Data!P$7)</f>
        <v>0</v>
      </c>
      <c r="Q63" s="65">
        <f>SUMIFS(CAPEX!$AA$4:$AA$1281,CAPEX!$C$4:$C$1281,Data!$A63,CAPEX!$V$4:$V$1281,Data!P$7)</f>
        <v>67300</v>
      </c>
      <c r="R63" s="65">
        <f>SUMIFS(CAPEX!$Y$4:$Y$1281,CAPEX!$C$4:$C$1281,Data!$A63,CAPEX!$V$4:$V$1281,Data!R$7)</f>
        <v>0</v>
      </c>
      <c r="S63" s="65">
        <f>SUMIFS(CAPEX!$AA$4:$AA$1281,CAPEX!$C$4:$C$1281,Data!$A63,CAPEX!$V$4:$V$1281,Data!R$7)</f>
        <v>0</v>
      </c>
      <c r="T63" s="65">
        <f>SUMIFS(CAPEX!$Y$4:$Y$1281,CAPEX!$C$4:$C$1281,Data!$A63,CAPEX!$V$4:$V$1281,Data!T$7)</f>
        <v>0</v>
      </c>
      <c r="U63" s="65">
        <f>SUMIFS(CAPEX!$AA$4:$AA$1281,CAPEX!$C$4:$C$1281,Data!$A63,CAPEX!$V$4:$V$1281,Data!T$7)</f>
        <v>0</v>
      </c>
      <c r="V63" s="65">
        <f>SUMIFS(CAPEX!$Y$4:$Y$1281,CAPEX!$C$4:$C$1281,Data!$A63,CAPEX!$V$4:$V$1281,Data!V$7)</f>
        <v>0</v>
      </c>
      <c r="W63" s="65">
        <f>SUMIFS(CAPEX!$AA$4:$AA$1281,CAPEX!$C$4:$C$1281,Data!$A63,CAPEX!$V$4:$V$1281,Data!V$7)</f>
        <v>0</v>
      </c>
      <c r="X63" s="65">
        <f>SUMIFS(CAPEX!$Y$4:$Y$1281,CAPEX!$C$4:$C$1281,Data!$A63,CAPEX!$V$4:$V$1281,Data!X$7)</f>
        <v>0</v>
      </c>
      <c r="Y63" s="65">
        <f>SUMIFS(CAPEX!$AA$4:$AA$1281,CAPEX!$C$4:$C$1281,Data!$A63,CAPEX!$V$4:$V$1281,Data!X$7)</f>
        <v>0</v>
      </c>
      <c r="Z63" s="65">
        <f>SUMIFS(CAPEX!$Y$4:$Y$1281,CAPEX!$C$4:$C$1281,Data!$A63,CAPEX!$V$4:$V$1281,Data!Z$7)</f>
        <v>49840</v>
      </c>
      <c r="AA63" s="65">
        <f>SUMIFS(CAPEX!$AA$4:$AA$1281,CAPEX!$C$4:$C$1281,Data!$A63,CAPEX!$V$4:$V$1281,Data!Z$7)</f>
        <v>70000</v>
      </c>
      <c r="AB63" s="65">
        <f>SUMIFS(CAPEX!$Y$4:$Y$1281,CAPEX!$C$4:$C$1281,Data!$A63,CAPEX!$V$4:$V$1281,Data!AB$7)</f>
        <v>0</v>
      </c>
      <c r="AC63" s="65">
        <f>SUMIFS(CAPEX!$AA$4:$AA$1281,CAPEX!$C$4:$C$1281,Data!$A63,CAPEX!$V$4:$V$1281,Data!AB$7)</f>
        <v>0</v>
      </c>
      <c r="AD63" s="65">
        <f>SUMIFS(CAPEX!$Y$4:$Y$1281,CAPEX!$C$4:$C$1281,Data!$A63,CAPEX!$V$4:$V$1281,Data!AD$7)</f>
        <v>0</v>
      </c>
      <c r="AE63" s="65">
        <f>SUMIFS(CAPEX!$AA$4:$AA$1281,CAPEX!$C$4:$C$1281,Data!$A63,CAPEX!$V$4:$V$1281,Data!AD$7)</f>
        <v>0</v>
      </c>
      <c r="AF63" s="65">
        <f>SUMIFS(CAPEX!$Y$4:$Y$1281,CAPEX!$C$4:$C$1281,Data!$A63,CAPEX!$V$4:$V$1281,Data!AF$7)</f>
        <v>0</v>
      </c>
      <c r="AG63" s="65">
        <f>SUMIFS(CAPEX!$AA$4:$AA$1281,CAPEX!$C$4:$C$1281,Data!$A63,CAPEX!$V$4:$V$1281,Data!AF$7)</f>
        <v>0</v>
      </c>
      <c r="AH63" s="65">
        <f>SUMIFS(CAPEX!$Y$4:$Y$1281,CAPEX!$C$4:$C$1281,Data!$A63,CAPEX!$V$4:$V$1281,Data!AH$7)</f>
        <v>0</v>
      </c>
      <c r="AI63" s="65">
        <f>SUMIFS(CAPEX!$AA$4:$AA$1281,CAPEX!$C$4:$C$1281,Data!$A63,CAPEX!$V$4:$V$1281,Data!AH$7)</f>
        <v>0</v>
      </c>
      <c r="AJ63" s="65">
        <f>SUMIFS(CAPEX!$Y$4:$Y$1281,CAPEX!$C$4:$C$1281,Data!$A63,CAPEX!$V$4:$V$1281,Data!AJ$7)</f>
        <v>0</v>
      </c>
      <c r="AK63" s="65">
        <f>SUMIFS(CAPEX!$AA$4:$AA$1281,CAPEX!$C$4:$C$1281,Data!$A63,CAPEX!$V$4:$V$1281,Data!AJ$7)</f>
        <v>0</v>
      </c>
      <c r="AL63" s="65">
        <f>SUMIFS(CAPEX!$Y$4:$Y$1281,CAPEX!$C$4:$C$1281,Data!$A63,CAPEX!$V$4:$V$1281,Data!AL$7)</f>
        <v>0</v>
      </c>
      <c r="AM63" s="65">
        <f>SUMIFS(CAPEX!$AA$4:$AA$1281,CAPEX!$C$4:$C$1281,Data!$A63,CAPEX!$V$4:$V$1281,Data!AL$7)</f>
        <v>0</v>
      </c>
      <c r="AN63" s="65">
        <f>SUMIFS(CAPEX!$Y$4:$Y$1281,CAPEX!$C$4:$C$1281,Data!$A63,CAPEX!$V$4:$V$1281,Data!AN$7)</f>
        <v>0</v>
      </c>
      <c r="AO63" s="65">
        <f>SUMIFS(CAPEX!$AA$4:$AA$1281,CAPEX!$C$4:$C$1281,Data!$A63,CAPEX!$V$4:$V$1281,Data!AN$7)</f>
        <v>0</v>
      </c>
      <c r="AP63" s="65">
        <f>SUMIFS(CAPEX!$Y$4:$Y$1281,CAPEX!$C$4:$C$1281,Data!$A63,CAPEX!$V$4:$V$1281,Data!AP$7)</f>
        <v>0</v>
      </c>
      <c r="AQ63" s="65">
        <f>SUMIFS(CAPEX!$AA$4:$AA$1281,CAPEX!$C$4:$C$1281,Data!$A63,CAPEX!$V$4:$V$1281,Data!AP$7)</f>
        <v>0</v>
      </c>
      <c r="AR63" s="65">
        <f>SUMIFS(CAPEX!$Y$4:$Y$1281,CAPEX!$C$4:$C$1281,Data!$A63,CAPEX!$V$4:$V$1281,Data!AR$7)</f>
        <v>0</v>
      </c>
      <c r="AS63" s="65">
        <f>SUMIFS(CAPEX!$AA$4:$AA$1281,CAPEX!$C$4:$C$1281,Data!$A63,CAPEX!$V$4:$V$1281,Data!AR$7)</f>
        <v>0</v>
      </c>
      <c r="AT63" s="65">
        <f>SUMIFS(CAPEX!$Y$4:$Y$1281,CAPEX!$C$4:$C$1281,Data!$A63,CAPEX!$V$4:$V$1281,Data!AT$7)</f>
        <v>0</v>
      </c>
      <c r="AU63" s="65">
        <f>SUMIFS(CAPEX!$AA$4:$AA$1281,CAPEX!$C$4:$C$1281,Data!$A63,CAPEX!$V$4:$V$1281,Data!AT$7)</f>
        <v>0</v>
      </c>
      <c r="AV63" s="65">
        <f>SUMIFS(CAPEX!$Y$4:$Y$1281,CAPEX!$C$4:$C$1281,Data!$A63,CAPEX!$V$4:$V$1281,Data!AV$7)</f>
        <v>0</v>
      </c>
      <c r="AW63" s="65">
        <f>SUMIFS(CAPEX!$AA$4:$AA$1281,CAPEX!$C$4:$C$1281,Data!$A63,CAPEX!$V$4:$V$1281,Data!AV$7)</f>
        <v>0</v>
      </c>
      <c r="AX63" s="65">
        <f>SUMIFS(CAPEX!$Y$4:$Y$1281,CAPEX!$C$4:$C$1281,Data!$A63,CAPEX!$V$4:$V$1281,Data!AX$7)</f>
        <v>0</v>
      </c>
      <c r="AY63" s="65">
        <f>SUMIFS(CAPEX!$AA$4:$AA$1281,CAPEX!$C$4:$C$1281,Data!$A63,CAPEX!$V$4:$V$1281,Data!AX$7)</f>
        <v>0</v>
      </c>
      <c r="AZ63" s="65">
        <f>SUMIFS(CAPEX!$Y$4:$Y$1281,CAPEX!$C$4:$C$1281,Data!$A63,CAPEX!$V$4:$V$1281,Data!AZ$7)</f>
        <v>0</v>
      </c>
      <c r="BA63" s="65">
        <f>SUMIFS(CAPEX!$AA$4:$AA$1281,CAPEX!$C$4:$C$1281,Data!$A63,CAPEX!$V$4:$V$1281,Data!AZ$7)</f>
        <v>0</v>
      </c>
      <c r="BB63" s="65">
        <f>SUMIFS(CAPEX!$Y$4:$Y$1281,CAPEX!$C$4:$C$1281,Data!$A63,CAPEX!$V$4:$V$1281,Data!BB$7)</f>
        <v>0</v>
      </c>
      <c r="BC63" s="65">
        <f>SUMIFS(CAPEX!$AA$4:$AA$1281,CAPEX!$C$4:$C$1281,Data!$A63,CAPEX!$V$4:$V$1281,Data!BB$7)</f>
        <v>0</v>
      </c>
    </row>
    <row r="64" spans="1:55" hidden="1" x14ac:dyDescent="0.25">
      <c r="A64" s="85" t="s">
        <v>66</v>
      </c>
      <c r="B64" s="62" t="str">
        <f>VLOOKUP(A64,CAPEX!$C$4:$I$1281,7,FALSE)</f>
        <v>Navy</v>
      </c>
      <c r="C64" s="61">
        <v>900</v>
      </c>
      <c r="D64" s="65">
        <f>SUMIFS(CAPEX!$Y$4:$Y$1281,CAPEX!$C$4:$C$1281,Data!$A64,CAPEX!$V$4:$V$1281,Data!D$7)</f>
        <v>0</v>
      </c>
      <c r="E64" s="65">
        <f>SUMIFS(CAPEX!$AA$4:$AA$1281,CAPEX!$C$4:$C$1281,Data!$A64,CAPEX!$V$4:$V$1281,Data!D$7)</f>
        <v>56080</v>
      </c>
      <c r="F64" s="65">
        <f>SUMIFS(CAPEX!$Y$4:$Y$1281,CAPEX!$C$4:$C$1281,Data!$A64,CAPEX!$V$4:$V$1281,Data!F$7)</f>
        <v>0</v>
      </c>
      <c r="G64" s="65">
        <f>SUMIFS(CAPEX!$AA$4:$AA$1281,CAPEX!$C$4:$C$1281,Data!$A64,CAPEX!$V$4:$V$1281,Data!F$7)</f>
        <v>0</v>
      </c>
      <c r="H64" s="65">
        <f>SUMIFS(CAPEX!$Y$4:$Y$1281,CAPEX!$C$4:$C$1281,Data!$A64,CAPEX!$V$4:$V$1281,Data!H$7)</f>
        <v>0</v>
      </c>
      <c r="I64" s="65">
        <f>SUMIFS(CAPEX!$AA$4:$AA$1281,CAPEX!$C$4:$C$1281,Data!$A64,CAPEX!$V$4:$V$1281,Data!H$7)</f>
        <v>0</v>
      </c>
      <c r="J64" s="65">
        <f>SUMIFS(CAPEX!$Y$4:$Y$1281,CAPEX!$C$4:$C$1281,Data!$A64,CAPEX!$V$4:$V$1281,Data!J$7)</f>
        <v>0</v>
      </c>
      <c r="K64" s="65">
        <f>SUMIFS(CAPEX!$AA$4:$AA$1281,CAPEX!$C$4:$C$1281,Data!$A64,CAPEX!$V$4:$V$1281,Data!J$7)</f>
        <v>0</v>
      </c>
      <c r="L64" s="65">
        <f>SUMIFS(CAPEX!$Y$4:$Y$1281,CAPEX!$C$4:$C$1281,Data!$A64,CAPEX!$V$4:$V$1281,Data!L$7)</f>
        <v>0</v>
      </c>
      <c r="M64" s="65">
        <f>SUMIFS(CAPEX!$AA$4:$AA$1281,CAPEX!$C$4:$C$1281,Data!$A64,CAPEX!$V$4:$V$1281,Data!L$7)</f>
        <v>0</v>
      </c>
      <c r="N64" s="65">
        <f>SUMIFS(CAPEX!$Y$4:$Y$1281,CAPEX!$C$4:$C$1281,Data!$A64,CAPEX!$V$4:$V$1281,Data!N$7)</f>
        <v>0</v>
      </c>
      <c r="O64" s="65">
        <f>SUMIFS(CAPEX!$AA$4:$AA$1281,CAPEX!$C$4:$C$1281,Data!$A64,CAPEX!$V$4:$V$1281,Data!N$7)</f>
        <v>0</v>
      </c>
      <c r="P64" s="65">
        <f>SUMIFS(CAPEX!$Y$4:$Y$1281,CAPEX!$C$4:$C$1281,Data!$A64,CAPEX!$V$4:$V$1281,Data!P$7)</f>
        <v>0</v>
      </c>
      <c r="Q64" s="65">
        <f>SUMIFS(CAPEX!$AA$4:$AA$1281,CAPEX!$C$4:$C$1281,Data!$A64,CAPEX!$V$4:$V$1281,Data!P$7)</f>
        <v>0</v>
      </c>
      <c r="R64" s="65">
        <f>SUMIFS(CAPEX!$Y$4:$Y$1281,CAPEX!$C$4:$C$1281,Data!$A64,CAPEX!$V$4:$V$1281,Data!R$7)</f>
        <v>0</v>
      </c>
      <c r="S64" s="65">
        <f>SUMIFS(CAPEX!$AA$4:$AA$1281,CAPEX!$C$4:$C$1281,Data!$A64,CAPEX!$V$4:$V$1281,Data!R$7)</f>
        <v>0</v>
      </c>
      <c r="T64" s="65">
        <f>SUMIFS(CAPEX!$Y$4:$Y$1281,CAPEX!$C$4:$C$1281,Data!$A64,CAPEX!$V$4:$V$1281,Data!T$7)</f>
        <v>0</v>
      </c>
      <c r="U64" s="65">
        <f>SUMIFS(CAPEX!$AA$4:$AA$1281,CAPEX!$C$4:$C$1281,Data!$A64,CAPEX!$V$4:$V$1281,Data!T$7)</f>
        <v>0</v>
      </c>
      <c r="V64" s="65">
        <f>SUMIFS(CAPEX!$Y$4:$Y$1281,CAPEX!$C$4:$C$1281,Data!$A64,CAPEX!$V$4:$V$1281,Data!V$7)</f>
        <v>0</v>
      </c>
      <c r="W64" s="65">
        <f>SUMIFS(CAPEX!$AA$4:$AA$1281,CAPEX!$C$4:$C$1281,Data!$A64,CAPEX!$V$4:$V$1281,Data!V$7)</f>
        <v>0</v>
      </c>
      <c r="X64" s="65">
        <f>SUMIFS(CAPEX!$Y$4:$Y$1281,CAPEX!$C$4:$C$1281,Data!$A64,CAPEX!$V$4:$V$1281,Data!X$7)</f>
        <v>0</v>
      </c>
      <c r="Y64" s="65">
        <f>SUMIFS(CAPEX!$AA$4:$AA$1281,CAPEX!$C$4:$C$1281,Data!$A64,CAPEX!$V$4:$V$1281,Data!X$7)</f>
        <v>0</v>
      </c>
      <c r="Z64" s="65">
        <f>SUMIFS(CAPEX!$Y$4:$Y$1281,CAPEX!$C$4:$C$1281,Data!$A64,CAPEX!$V$4:$V$1281,Data!Z$7)</f>
        <v>0</v>
      </c>
      <c r="AA64" s="65">
        <f>SUMIFS(CAPEX!$AA$4:$AA$1281,CAPEX!$C$4:$C$1281,Data!$A64,CAPEX!$V$4:$V$1281,Data!Z$7)</f>
        <v>0</v>
      </c>
      <c r="AB64" s="65">
        <f>SUMIFS(CAPEX!$Y$4:$Y$1281,CAPEX!$C$4:$C$1281,Data!$A64,CAPEX!$V$4:$V$1281,Data!AB$7)</f>
        <v>0</v>
      </c>
      <c r="AC64" s="65">
        <f>SUMIFS(CAPEX!$AA$4:$AA$1281,CAPEX!$C$4:$C$1281,Data!$A64,CAPEX!$V$4:$V$1281,Data!AB$7)</f>
        <v>0</v>
      </c>
      <c r="AD64" s="65">
        <f>SUMIFS(CAPEX!$Y$4:$Y$1281,CAPEX!$C$4:$C$1281,Data!$A64,CAPEX!$V$4:$V$1281,Data!AD$7)</f>
        <v>0</v>
      </c>
      <c r="AE64" s="65">
        <f>SUMIFS(CAPEX!$AA$4:$AA$1281,CAPEX!$C$4:$C$1281,Data!$A64,CAPEX!$V$4:$V$1281,Data!AD$7)</f>
        <v>0</v>
      </c>
      <c r="AF64" s="65">
        <f>SUMIFS(CAPEX!$Y$4:$Y$1281,CAPEX!$C$4:$C$1281,Data!$A64,CAPEX!$V$4:$V$1281,Data!AF$7)</f>
        <v>0</v>
      </c>
      <c r="AG64" s="65">
        <f>SUMIFS(CAPEX!$AA$4:$AA$1281,CAPEX!$C$4:$C$1281,Data!$A64,CAPEX!$V$4:$V$1281,Data!AF$7)</f>
        <v>0</v>
      </c>
      <c r="AH64" s="65">
        <f>SUMIFS(CAPEX!$Y$4:$Y$1281,CAPEX!$C$4:$C$1281,Data!$A64,CAPEX!$V$4:$V$1281,Data!AH$7)</f>
        <v>0</v>
      </c>
      <c r="AI64" s="65">
        <f>SUMIFS(CAPEX!$AA$4:$AA$1281,CAPEX!$C$4:$C$1281,Data!$A64,CAPEX!$V$4:$V$1281,Data!AH$7)</f>
        <v>0</v>
      </c>
      <c r="AJ64" s="65">
        <f>SUMIFS(CAPEX!$Y$4:$Y$1281,CAPEX!$C$4:$C$1281,Data!$A64,CAPEX!$V$4:$V$1281,Data!AJ$7)</f>
        <v>0</v>
      </c>
      <c r="AK64" s="65">
        <f>SUMIFS(CAPEX!$AA$4:$AA$1281,CAPEX!$C$4:$C$1281,Data!$A64,CAPEX!$V$4:$V$1281,Data!AJ$7)</f>
        <v>0</v>
      </c>
      <c r="AL64" s="65">
        <f>SUMIFS(CAPEX!$Y$4:$Y$1281,CAPEX!$C$4:$C$1281,Data!$A64,CAPEX!$V$4:$V$1281,Data!AL$7)</f>
        <v>0</v>
      </c>
      <c r="AM64" s="65">
        <f>SUMIFS(CAPEX!$AA$4:$AA$1281,CAPEX!$C$4:$C$1281,Data!$A64,CAPEX!$V$4:$V$1281,Data!AL$7)</f>
        <v>0</v>
      </c>
      <c r="AN64" s="65">
        <f>SUMIFS(CAPEX!$Y$4:$Y$1281,CAPEX!$C$4:$C$1281,Data!$A64,CAPEX!$V$4:$V$1281,Data!AN$7)</f>
        <v>0</v>
      </c>
      <c r="AO64" s="65">
        <f>SUMIFS(CAPEX!$AA$4:$AA$1281,CAPEX!$C$4:$C$1281,Data!$A64,CAPEX!$V$4:$V$1281,Data!AN$7)</f>
        <v>0</v>
      </c>
      <c r="AP64" s="65">
        <f>SUMIFS(CAPEX!$Y$4:$Y$1281,CAPEX!$C$4:$C$1281,Data!$A64,CAPEX!$V$4:$V$1281,Data!AP$7)</f>
        <v>0</v>
      </c>
      <c r="AQ64" s="65">
        <f>SUMIFS(CAPEX!$AA$4:$AA$1281,CAPEX!$C$4:$C$1281,Data!$A64,CAPEX!$V$4:$V$1281,Data!AP$7)</f>
        <v>0</v>
      </c>
      <c r="AR64" s="65">
        <f>SUMIFS(CAPEX!$Y$4:$Y$1281,CAPEX!$C$4:$C$1281,Data!$A64,CAPEX!$V$4:$V$1281,Data!AR$7)</f>
        <v>0</v>
      </c>
      <c r="AS64" s="65">
        <f>SUMIFS(CAPEX!$AA$4:$AA$1281,CAPEX!$C$4:$C$1281,Data!$A64,CAPEX!$V$4:$V$1281,Data!AR$7)</f>
        <v>0</v>
      </c>
      <c r="AT64" s="65">
        <f>SUMIFS(CAPEX!$Y$4:$Y$1281,CAPEX!$C$4:$C$1281,Data!$A64,CAPEX!$V$4:$V$1281,Data!AT$7)</f>
        <v>0</v>
      </c>
      <c r="AU64" s="65">
        <f>SUMIFS(CAPEX!$AA$4:$AA$1281,CAPEX!$C$4:$C$1281,Data!$A64,CAPEX!$V$4:$V$1281,Data!AT$7)</f>
        <v>0</v>
      </c>
      <c r="AV64" s="65">
        <f>SUMIFS(CAPEX!$Y$4:$Y$1281,CAPEX!$C$4:$C$1281,Data!$A64,CAPEX!$V$4:$V$1281,Data!AV$7)</f>
        <v>0</v>
      </c>
      <c r="AW64" s="65">
        <f>SUMIFS(CAPEX!$AA$4:$AA$1281,CAPEX!$C$4:$C$1281,Data!$A64,CAPEX!$V$4:$V$1281,Data!AV$7)</f>
        <v>0</v>
      </c>
      <c r="AX64" s="65">
        <f>SUMIFS(CAPEX!$Y$4:$Y$1281,CAPEX!$C$4:$C$1281,Data!$A64,CAPEX!$V$4:$V$1281,Data!AX$7)</f>
        <v>0</v>
      </c>
      <c r="AY64" s="65">
        <f>SUMIFS(CAPEX!$AA$4:$AA$1281,CAPEX!$C$4:$C$1281,Data!$A64,CAPEX!$V$4:$V$1281,Data!AX$7)</f>
        <v>0</v>
      </c>
      <c r="AZ64" s="65">
        <f>SUMIFS(CAPEX!$Y$4:$Y$1281,CAPEX!$C$4:$C$1281,Data!$A64,CAPEX!$V$4:$V$1281,Data!AZ$7)</f>
        <v>0</v>
      </c>
      <c r="BA64" s="65">
        <f>SUMIFS(CAPEX!$AA$4:$AA$1281,CAPEX!$C$4:$C$1281,Data!$A64,CAPEX!$V$4:$V$1281,Data!AZ$7)</f>
        <v>0</v>
      </c>
      <c r="BB64" s="65">
        <f>SUMIFS(CAPEX!$Y$4:$Y$1281,CAPEX!$C$4:$C$1281,Data!$A64,CAPEX!$V$4:$V$1281,Data!BB$7)</f>
        <v>0</v>
      </c>
      <c r="BC64" s="65">
        <f>SUMIFS(CAPEX!$AA$4:$AA$1281,CAPEX!$C$4:$C$1281,Data!$A64,CAPEX!$V$4:$V$1281,Data!BB$7)</f>
        <v>0</v>
      </c>
    </row>
    <row r="65" spans="1:55" x14ac:dyDescent="0.25">
      <c r="A65" s="85" t="s">
        <v>67</v>
      </c>
      <c r="B65" s="62" t="str">
        <f>VLOOKUP(A65,CAPEX!$C$4:$I$1281,7,FALSE)</f>
        <v>Austal</v>
      </c>
      <c r="C65" s="61">
        <v>37736</v>
      </c>
      <c r="D65" s="65">
        <f>SUMIFS(CAPEX!$Y$4:$Y$1281,CAPEX!$C$4:$C$1281,Data!$A65,CAPEX!$V$4:$V$1281,Data!D$7)</f>
        <v>1291740</v>
      </c>
      <c r="E65" s="65">
        <f>SUMIFS(CAPEX!$AA$4:$AA$1281,CAPEX!$C$4:$C$1281,Data!$A65,CAPEX!$V$4:$V$1281,Data!D$7)</f>
        <v>1199130</v>
      </c>
      <c r="F65" s="65">
        <f>SUMIFS(CAPEX!$Y$4:$Y$1281,CAPEX!$C$4:$C$1281,Data!$A65,CAPEX!$V$4:$V$1281,Data!F$7)</f>
        <v>0</v>
      </c>
      <c r="G65" s="65">
        <f>SUMIFS(CAPEX!$AA$4:$AA$1281,CAPEX!$C$4:$C$1281,Data!$A65,CAPEX!$V$4:$V$1281,Data!F$7)</f>
        <v>0</v>
      </c>
      <c r="H65" s="65">
        <f>SUMIFS(CAPEX!$Y$4:$Y$1281,CAPEX!$C$4:$C$1281,Data!$A65,CAPEX!$V$4:$V$1281,Data!H$7)</f>
        <v>780400</v>
      </c>
      <c r="I65" s="65">
        <f>SUMIFS(CAPEX!$AA$4:$AA$1281,CAPEX!$C$4:$C$1281,Data!$A65,CAPEX!$V$4:$V$1281,Data!H$7)</f>
        <v>0</v>
      </c>
      <c r="J65" s="65">
        <f>SUMIFS(CAPEX!$Y$4:$Y$1281,CAPEX!$C$4:$C$1281,Data!$A65,CAPEX!$V$4:$V$1281,Data!J$7)</f>
        <v>0</v>
      </c>
      <c r="K65" s="65">
        <f>SUMIFS(CAPEX!$AA$4:$AA$1281,CAPEX!$C$4:$C$1281,Data!$A65,CAPEX!$V$4:$V$1281,Data!J$7)</f>
        <v>0</v>
      </c>
      <c r="L65" s="65">
        <f>SUMIFS(CAPEX!$Y$4:$Y$1281,CAPEX!$C$4:$C$1281,Data!$A65,CAPEX!$V$4:$V$1281,Data!L$7)</f>
        <v>0</v>
      </c>
      <c r="M65" s="65">
        <f>SUMIFS(CAPEX!$AA$4:$AA$1281,CAPEX!$C$4:$C$1281,Data!$A65,CAPEX!$V$4:$V$1281,Data!L$7)</f>
        <v>0</v>
      </c>
      <c r="N65" s="65">
        <f>SUMIFS(CAPEX!$Y$4:$Y$1281,CAPEX!$C$4:$C$1281,Data!$A65,CAPEX!$V$4:$V$1281,Data!N$7)</f>
        <v>0</v>
      </c>
      <c r="O65" s="65">
        <f>SUMIFS(CAPEX!$AA$4:$AA$1281,CAPEX!$C$4:$C$1281,Data!$A65,CAPEX!$V$4:$V$1281,Data!N$7)</f>
        <v>0</v>
      </c>
      <c r="P65" s="65">
        <f>SUMIFS(CAPEX!$Y$4:$Y$1281,CAPEX!$C$4:$C$1281,Data!$A65,CAPEX!$V$4:$V$1281,Data!P$7)</f>
        <v>0</v>
      </c>
      <c r="Q65" s="65">
        <f>SUMIFS(CAPEX!$AA$4:$AA$1281,CAPEX!$C$4:$C$1281,Data!$A65,CAPEX!$V$4:$V$1281,Data!P$7)</f>
        <v>0</v>
      </c>
      <c r="R65" s="65">
        <f>SUMIFS(CAPEX!$Y$4:$Y$1281,CAPEX!$C$4:$C$1281,Data!$A65,CAPEX!$V$4:$V$1281,Data!R$7)</f>
        <v>0</v>
      </c>
      <c r="S65" s="65">
        <f>SUMIFS(CAPEX!$AA$4:$AA$1281,CAPEX!$C$4:$C$1281,Data!$A65,CAPEX!$V$4:$V$1281,Data!R$7)</f>
        <v>0</v>
      </c>
      <c r="T65" s="65">
        <f>SUMIFS(CAPEX!$Y$4:$Y$1281,CAPEX!$C$4:$C$1281,Data!$A65,CAPEX!$V$4:$V$1281,Data!T$7)</f>
        <v>0</v>
      </c>
      <c r="U65" s="65">
        <f>SUMIFS(CAPEX!$AA$4:$AA$1281,CAPEX!$C$4:$C$1281,Data!$A65,CAPEX!$V$4:$V$1281,Data!T$7)</f>
        <v>0</v>
      </c>
      <c r="V65" s="65">
        <f>SUMIFS(CAPEX!$Y$4:$Y$1281,CAPEX!$C$4:$C$1281,Data!$A65,CAPEX!$V$4:$V$1281,Data!V$7)</f>
        <v>0</v>
      </c>
      <c r="W65" s="65">
        <f>SUMIFS(CAPEX!$AA$4:$AA$1281,CAPEX!$C$4:$C$1281,Data!$A65,CAPEX!$V$4:$V$1281,Data!V$7)</f>
        <v>0</v>
      </c>
      <c r="X65" s="65">
        <f>SUMIFS(CAPEX!$Y$4:$Y$1281,CAPEX!$C$4:$C$1281,Data!$A65,CAPEX!$V$4:$V$1281,Data!X$7)</f>
        <v>0</v>
      </c>
      <c r="Y65" s="65">
        <f>SUMIFS(CAPEX!$AA$4:$AA$1281,CAPEX!$C$4:$C$1281,Data!$A65,CAPEX!$V$4:$V$1281,Data!X$7)</f>
        <v>0</v>
      </c>
      <c r="Z65" s="65">
        <f>SUMIFS(CAPEX!$Y$4:$Y$1281,CAPEX!$C$4:$C$1281,Data!$A65,CAPEX!$V$4:$V$1281,Data!Z$7)</f>
        <v>320570</v>
      </c>
      <c r="AA65" s="65">
        <f>SUMIFS(CAPEX!$AA$4:$AA$1281,CAPEX!$C$4:$C$1281,Data!$A65,CAPEX!$V$4:$V$1281,Data!Z$7)</f>
        <v>443960</v>
      </c>
      <c r="AB65" s="65">
        <f>SUMIFS(CAPEX!$Y$4:$Y$1281,CAPEX!$C$4:$C$1281,Data!$A65,CAPEX!$V$4:$V$1281,Data!AB$7)</f>
        <v>0</v>
      </c>
      <c r="AC65" s="65">
        <f>SUMIFS(CAPEX!$AA$4:$AA$1281,CAPEX!$C$4:$C$1281,Data!$A65,CAPEX!$V$4:$V$1281,Data!AB$7)</f>
        <v>0</v>
      </c>
      <c r="AD65" s="65">
        <f>SUMIFS(CAPEX!$Y$4:$Y$1281,CAPEX!$C$4:$C$1281,Data!$A65,CAPEX!$V$4:$V$1281,Data!AD$7)</f>
        <v>0</v>
      </c>
      <c r="AE65" s="65">
        <f>SUMIFS(CAPEX!$AA$4:$AA$1281,CAPEX!$C$4:$C$1281,Data!$A65,CAPEX!$V$4:$V$1281,Data!AD$7)</f>
        <v>0</v>
      </c>
      <c r="AF65" s="65">
        <f>SUMIFS(CAPEX!$Y$4:$Y$1281,CAPEX!$C$4:$C$1281,Data!$A65,CAPEX!$V$4:$V$1281,Data!AF$7)</f>
        <v>0</v>
      </c>
      <c r="AG65" s="65">
        <f>SUMIFS(CAPEX!$AA$4:$AA$1281,CAPEX!$C$4:$C$1281,Data!$A65,CAPEX!$V$4:$V$1281,Data!AF$7)</f>
        <v>0</v>
      </c>
      <c r="AH65" s="65">
        <f>SUMIFS(CAPEX!$Y$4:$Y$1281,CAPEX!$C$4:$C$1281,Data!$A65,CAPEX!$V$4:$V$1281,Data!AH$7)</f>
        <v>0</v>
      </c>
      <c r="AI65" s="65">
        <f>SUMIFS(CAPEX!$AA$4:$AA$1281,CAPEX!$C$4:$C$1281,Data!$A65,CAPEX!$V$4:$V$1281,Data!AH$7)</f>
        <v>0</v>
      </c>
      <c r="AJ65" s="65">
        <f>SUMIFS(CAPEX!$Y$4:$Y$1281,CAPEX!$C$4:$C$1281,Data!$A65,CAPEX!$V$4:$V$1281,Data!AJ$7)</f>
        <v>0</v>
      </c>
      <c r="AK65" s="65">
        <f>SUMIFS(CAPEX!$AA$4:$AA$1281,CAPEX!$C$4:$C$1281,Data!$A65,CAPEX!$V$4:$V$1281,Data!AJ$7)</f>
        <v>0</v>
      </c>
      <c r="AL65" s="65">
        <f>SUMIFS(CAPEX!$Y$4:$Y$1281,CAPEX!$C$4:$C$1281,Data!$A65,CAPEX!$V$4:$V$1281,Data!AL$7)</f>
        <v>0</v>
      </c>
      <c r="AM65" s="65">
        <f>SUMIFS(CAPEX!$AA$4:$AA$1281,CAPEX!$C$4:$C$1281,Data!$A65,CAPEX!$V$4:$V$1281,Data!AL$7)</f>
        <v>0</v>
      </c>
      <c r="AN65" s="65">
        <f>SUMIFS(CAPEX!$Y$4:$Y$1281,CAPEX!$C$4:$C$1281,Data!$A65,CAPEX!$V$4:$V$1281,Data!AN$7)</f>
        <v>0</v>
      </c>
      <c r="AO65" s="65">
        <f>SUMIFS(CAPEX!$AA$4:$AA$1281,CAPEX!$C$4:$C$1281,Data!$A65,CAPEX!$V$4:$V$1281,Data!AN$7)</f>
        <v>0</v>
      </c>
      <c r="AP65" s="65">
        <f>SUMIFS(CAPEX!$Y$4:$Y$1281,CAPEX!$C$4:$C$1281,Data!$A65,CAPEX!$V$4:$V$1281,Data!AP$7)</f>
        <v>0</v>
      </c>
      <c r="AQ65" s="65">
        <f>SUMIFS(CAPEX!$AA$4:$AA$1281,CAPEX!$C$4:$C$1281,Data!$A65,CAPEX!$V$4:$V$1281,Data!AP$7)</f>
        <v>0</v>
      </c>
      <c r="AR65" s="65">
        <f>SUMIFS(CAPEX!$Y$4:$Y$1281,CAPEX!$C$4:$C$1281,Data!$A65,CAPEX!$V$4:$V$1281,Data!AR$7)</f>
        <v>0</v>
      </c>
      <c r="AS65" s="65">
        <f>SUMIFS(CAPEX!$AA$4:$AA$1281,CAPEX!$C$4:$C$1281,Data!$A65,CAPEX!$V$4:$V$1281,Data!AR$7)</f>
        <v>0</v>
      </c>
      <c r="AT65" s="65">
        <f>SUMIFS(CAPEX!$Y$4:$Y$1281,CAPEX!$C$4:$C$1281,Data!$A65,CAPEX!$V$4:$V$1281,Data!AT$7)</f>
        <v>0</v>
      </c>
      <c r="AU65" s="65">
        <f>SUMIFS(CAPEX!$AA$4:$AA$1281,CAPEX!$C$4:$C$1281,Data!$A65,CAPEX!$V$4:$V$1281,Data!AT$7)</f>
        <v>0</v>
      </c>
      <c r="AV65" s="65">
        <f>SUMIFS(CAPEX!$Y$4:$Y$1281,CAPEX!$C$4:$C$1281,Data!$A65,CAPEX!$V$4:$V$1281,Data!AV$7)</f>
        <v>0</v>
      </c>
      <c r="AW65" s="65">
        <f>SUMIFS(CAPEX!$AA$4:$AA$1281,CAPEX!$C$4:$C$1281,Data!$A65,CAPEX!$V$4:$V$1281,Data!AV$7)</f>
        <v>0</v>
      </c>
      <c r="AX65" s="65">
        <f>SUMIFS(CAPEX!$Y$4:$Y$1281,CAPEX!$C$4:$C$1281,Data!$A65,CAPEX!$V$4:$V$1281,Data!AX$7)</f>
        <v>0</v>
      </c>
      <c r="AY65" s="65">
        <f>SUMIFS(CAPEX!$AA$4:$AA$1281,CAPEX!$C$4:$C$1281,Data!$A65,CAPEX!$V$4:$V$1281,Data!AX$7)</f>
        <v>0</v>
      </c>
      <c r="AZ65" s="65">
        <f>SUMIFS(CAPEX!$Y$4:$Y$1281,CAPEX!$C$4:$C$1281,Data!$A65,CAPEX!$V$4:$V$1281,Data!AZ$7)</f>
        <v>0</v>
      </c>
      <c r="BA65" s="65">
        <f>SUMIFS(CAPEX!$AA$4:$AA$1281,CAPEX!$C$4:$C$1281,Data!$A65,CAPEX!$V$4:$V$1281,Data!AZ$7)</f>
        <v>0</v>
      </c>
      <c r="BB65" s="65">
        <f>SUMIFS(CAPEX!$Y$4:$Y$1281,CAPEX!$C$4:$C$1281,Data!$A65,CAPEX!$V$4:$V$1281,Data!BB$7)</f>
        <v>0</v>
      </c>
      <c r="BC65" s="65">
        <f>SUMIFS(CAPEX!$AA$4:$AA$1281,CAPEX!$C$4:$C$1281,Data!$A65,CAPEX!$V$4:$V$1281,Data!BB$7)</f>
        <v>0</v>
      </c>
    </row>
    <row r="66" spans="1:55" hidden="1" x14ac:dyDescent="0.25">
      <c r="A66" s="84" t="s">
        <v>68</v>
      </c>
      <c r="B66" s="62" t="str">
        <f>VLOOKUP(A66,CAPEX!$C$4:$I$1281,7,FALSE)</f>
        <v>Dock 6</v>
      </c>
      <c r="C66" s="61">
        <v>38920</v>
      </c>
      <c r="D66" s="65">
        <f>SUMIFS(CAPEX!$Y$4:$Y$1281,CAPEX!$C$4:$C$1281,Data!$A66,CAPEX!$V$4:$V$1281,Data!D$7)</f>
        <v>342960</v>
      </c>
      <c r="E66" s="65">
        <f>SUMIFS(CAPEX!$AA$4:$AA$1281,CAPEX!$C$4:$C$1281,Data!$A66,CAPEX!$V$4:$V$1281,Data!D$7)</f>
        <v>1169510</v>
      </c>
      <c r="F66" s="65">
        <f>SUMIFS(CAPEX!$Y$4:$Y$1281,CAPEX!$C$4:$C$1281,Data!$A66,CAPEX!$V$4:$V$1281,Data!F$7)</f>
        <v>0</v>
      </c>
      <c r="G66" s="65">
        <f>SUMIFS(CAPEX!$AA$4:$AA$1281,CAPEX!$C$4:$C$1281,Data!$A66,CAPEX!$V$4:$V$1281,Data!F$7)</f>
        <v>0</v>
      </c>
      <c r="H66" s="65">
        <f>SUMIFS(CAPEX!$Y$4:$Y$1281,CAPEX!$C$4:$C$1281,Data!$A66,CAPEX!$V$4:$V$1281,Data!H$7)</f>
        <v>744500</v>
      </c>
      <c r="I66" s="65">
        <f>SUMIFS(CAPEX!$AA$4:$AA$1281,CAPEX!$C$4:$C$1281,Data!$A66,CAPEX!$V$4:$V$1281,Data!H$7)</f>
        <v>0</v>
      </c>
      <c r="J66" s="65">
        <f>SUMIFS(CAPEX!$Y$4:$Y$1281,CAPEX!$C$4:$C$1281,Data!$A66,CAPEX!$V$4:$V$1281,Data!J$7)</f>
        <v>0</v>
      </c>
      <c r="K66" s="65">
        <f>SUMIFS(CAPEX!$AA$4:$AA$1281,CAPEX!$C$4:$C$1281,Data!$A66,CAPEX!$V$4:$V$1281,Data!J$7)</f>
        <v>0</v>
      </c>
      <c r="L66" s="65">
        <f>SUMIFS(CAPEX!$Y$4:$Y$1281,CAPEX!$C$4:$C$1281,Data!$A66,CAPEX!$V$4:$V$1281,Data!L$7)</f>
        <v>0</v>
      </c>
      <c r="M66" s="65">
        <f>SUMIFS(CAPEX!$AA$4:$AA$1281,CAPEX!$C$4:$C$1281,Data!$A66,CAPEX!$V$4:$V$1281,Data!L$7)</f>
        <v>0</v>
      </c>
      <c r="N66" s="65">
        <f>SUMIFS(CAPEX!$Y$4:$Y$1281,CAPEX!$C$4:$C$1281,Data!$A66,CAPEX!$V$4:$V$1281,Data!N$7)</f>
        <v>0</v>
      </c>
      <c r="O66" s="65">
        <f>SUMIFS(CAPEX!$AA$4:$AA$1281,CAPEX!$C$4:$C$1281,Data!$A66,CAPEX!$V$4:$V$1281,Data!N$7)</f>
        <v>0</v>
      </c>
      <c r="P66" s="65">
        <f>SUMIFS(CAPEX!$Y$4:$Y$1281,CAPEX!$C$4:$C$1281,Data!$A66,CAPEX!$V$4:$V$1281,Data!P$7)</f>
        <v>0</v>
      </c>
      <c r="Q66" s="65">
        <f>SUMIFS(CAPEX!$AA$4:$AA$1281,CAPEX!$C$4:$C$1281,Data!$A66,CAPEX!$V$4:$V$1281,Data!P$7)</f>
        <v>0</v>
      </c>
      <c r="R66" s="65">
        <f>SUMIFS(CAPEX!$Y$4:$Y$1281,CAPEX!$C$4:$C$1281,Data!$A66,CAPEX!$V$4:$V$1281,Data!R$7)</f>
        <v>0</v>
      </c>
      <c r="S66" s="65">
        <f>SUMIFS(CAPEX!$AA$4:$AA$1281,CAPEX!$C$4:$C$1281,Data!$A66,CAPEX!$V$4:$V$1281,Data!R$7)</f>
        <v>0</v>
      </c>
      <c r="T66" s="65">
        <f>SUMIFS(CAPEX!$Y$4:$Y$1281,CAPEX!$C$4:$C$1281,Data!$A66,CAPEX!$V$4:$V$1281,Data!T$7)</f>
        <v>0</v>
      </c>
      <c r="U66" s="65">
        <f>SUMIFS(CAPEX!$AA$4:$AA$1281,CAPEX!$C$4:$C$1281,Data!$A66,CAPEX!$V$4:$V$1281,Data!T$7)</f>
        <v>0</v>
      </c>
      <c r="V66" s="65">
        <f>SUMIFS(CAPEX!$Y$4:$Y$1281,CAPEX!$C$4:$C$1281,Data!$A66,CAPEX!$V$4:$V$1281,Data!V$7)</f>
        <v>0</v>
      </c>
      <c r="W66" s="65">
        <f>SUMIFS(CAPEX!$AA$4:$AA$1281,CAPEX!$C$4:$C$1281,Data!$A66,CAPEX!$V$4:$V$1281,Data!V$7)</f>
        <v>0</v>
      </c>
      <c r="X66" s="65">
        <f>SUMIFS(CAPEX!$Y$4:$Y$1281,CAPEX!$C$4:$C$1281,Data!$A66,CAPEX!$V$4:$V$1281,Data!X$7)</f>
        <v>0</v>
      </c>
      <c r="Y66" s="65">
        <f>SUMIFS(CAPEX!$AA$4:$AA$1281,CAPEX!$C$4:$C$1281,Data!$A66,CAPEX!$V$4:$V$1281,Data!X$7)</f>
        <v>0</v>
      </c>
      <c r="Z66" s="65">
        <f>SUMIFS(CAPEX!$Y$4:$Y$1281,CAPEX!$C$4:$C$1281,Data!$A66,CAPEX!$V$4:$V$1281,Data!Z$7)</f>
        <v>123760</v>
      </c>
      <c r="AA66" s="65">
        <f>SUMIFS(CAPEX!$AA$4:$AA$1281,CAPEX!$C$4:$C$1281,Data!$A66,CAPEX!$V$4:$V$1281,Data!Z$7)</f>
        <v>0</v>
      </c>
      <c r="AB66" s="65">
        <f>SUMIFS(CAPEX!$Y$4:$Y$1281,CAPEX!$C$4:$C$1281,Data!$A66,CAPEX!$V$4:$V$1281,Data!AB$7)</f>
        <v>0</v>
      </c>
      <c r="AC66" s="65">
        <f>SUMIFS(CAPEX!$AA$4:$AA$1281,CAPEX!$C$4:$C$1281,Data!$A66,CAPEX!$V$4:$V$1281,Data!AB$7)</f>
        <v>0</v>
      </c>
      <c r="AD66" s="65">
        <f>SUMIFS(CAPEX!$Y$4:$Y$1281,CAPEX!$C$4:$C$1281,Data!$A66,CAPEX!$V$4:$V$1281,Data!AD$7)</f>
        <v>0</v>
      </c>
      <c r="AE66" s="65">
        <f>SUMIFS(CAPEX!$AA$4:$AA$1281,CAPEX!$C$4:$C$1281,Data!$A66,CAPEX!$V$4:$V$1281,Data!AD$7)</f>
        <v>0</v>
      </c>
      <c r="AF66" s="65">
        <f>SUMIFS(CAPEX!$Y$4:$Y$1281,CAPEX!$C$4:$C$1281,Data!$A66,CAPEX!$V$4:$V$1281,Data!AF$7)</f>
        <v>160170</v>
      </c>
      <c r="AG66" s="65">
        <f>SUMIFS(CAPEX!$AA$4:$AA$1281,CAPEX!$C$4:$C$1281,Data!$A66,CAPEX!$V$4:$V$1281,Data!AF$7)</f>
        <v>152630</v>
      </c>
      <c r="AH66" s="65">
        <f>SUMIFS(CAPEX!$Y$4:$Y$1281,CAPEX!$C$4:$C$1281,Data!$A66,CAPEX!$V$4:$V$1281,Data!AH$7)</f>
        <v>0</v>
      </c>
      <c r="AI66" s="65">
        <f>SUMIFS(CAPEX!$AA$4:$AA$1281,CAPEX!$C$4:$C$1281,Data!$A66,CAPEX!$V$4:$V$1281,Data!AH$7)</f>
        <v>0</v>
      </c>
      <c r="AJ66" s="65">
        <f>SUMIFS(CAPEX!$Y$4:$Y$1281,CAPEX!$C$4:$C$1281,Data!$A66,CAPEX!$V$4:$V$1281,Data!AJ$7)</f>
        <v>0</v>
      </c>
      <c r="AK66" s="65">
        <f>SUMIFS(CAPEX!$AA$4:$AA$1281,CAPEX!$C$4:$C$1281,Data!$A66,CAPEX!$V$4:$V$1281,Data!AJ$7)</f>
        <v>0</v>
      </c>
      <c r="AL66" s="65">
        <f>SUMIFS(CAPEX!$Y$4:$Y$1281,CAPEX!$C$4:$C$1281,Data!$A66,CAPEX!$V$4:$V$1281,Data!AL$7)</f>
        <v>0</v>
      </c>
      <c r="AM66" s="65">
        <f>SUMIFS(CAPEX!$AA$4:$AA$1281,CAPEX!$C$4:$C$1281,Data!$A66,CAPEX!$V$4:$V$1281,Data!AL$7)</f>
        <v>0</v>
      </c>
      <c r="AN66" s="65">
        <f>SUMIFS(CAPEX!$Y$4:$Y$1281,CAPEX!$C$4:$C$1281,Data!$A66,CAPEX!$V$4:$V$1281,Data!AN$7)</f>
        <v>0</v>
      </c>
      <c r="AO66" s="65">
        <f>SUMIFS(CAPEX!$AA$4:$AA$1281,CAPEX!$C$4:$C$1281,Data!$A66,CAPEX!$V$4:$V$1281,Data!AN$7)</f>
        <v>0</v>
      </c>
      <c r="AP66" s="65">
        <f>SUMIFS(CAPEX!$Y$4:$Y$1281,CAPEX!$C$4:$C$1281,Data!$A66,CAPEX!$V$4:$V$1281,Data!AP$7)</f>
        <v>0</v>
      </c>
      <c r="AQ66" s="65">
        <f>SUMIFS(CAPEX!$AA$4:$AA$1281,CAPEX!$C$4:$C$1281,Data!$A66,CAPEX!$V$4:$V$1281,Data!AP$7)</f>
        <v>0</v>
      </c>
      <c r="AR66" s="65">
        <f>SUMIFS(CAPEX!$Y$4:$Y$1281,CAPEX!$C$4:$C$1281,Data!$A66,CAPEX!$V$4:$V$1281,Data!AR$7)</f>
        <v>0</v>
      </c>
      <c r="AS66" s="65">
        <f>SUMIFS(CAPEX!$AA$4:$AA$1281,CAPEX!$C$4:$C$1281,Data!$A66,CAPEX!$V$4:$V$1281,Data!AR$7)</f>
        <v>0</v>
      </c>
      <c r="AT66" s="65">
        <f>SUMIFS(CAPEX!$Y$4:$Y$1281,CAPEX!$C$4:$C$1281,Data!$A66,CAPEX!$V$4:$V$1281,Data!AT$7)</f>
        <v>0</v>
      </c>
      <c r="AU66" s="65">
        <f>SUMIFS(CAPEX!$AA$4:$AA$1281,CAPEX!$C$4:$C$1281,Data!$A66,CAPEX!$V$4:$V$1281,Data!AT$7)</f>
        <v>0</v>
      </c>
      <c r="AV66" s="65">
        <f>SUMIFS(CAPEX!$Y$4:$Y$1281,CAPEX!$C$4:$C$1281,Data!$A66,CAPEX!$V$4:$V$1281,Data!AV$7)</f>
        <v>0</v>
      </c>
      <c r="AW66" s="65">
        <f>SUMIFS(CAPEX!$AA$4:$AA$1281,CAPEX!$C$4:$C$1281,Data!$A66,CAPEX!$V$4:$V$1281,Data!AV$7)</f>
        <v>0</v>
      </c>
      <c r="AX66" s="65">
        <f>SUMIFS(CAPEX!$Y$4:$Y$1281,CAPEX!$C$4:$C$1281,Data!$A66,CAPEX!$V$4:$V$1281,Data!AX$7)</f>
        <v>0</v>
      </c>
      <c r="AY66" s="65">
        <f>SUMIFS(CAPEX!$AA$4:$AA$1281,CAPEX!$C$4:$C$1281,Data!$A66,CAPEX!$V$4:$V$1281,Data!AX$7)</f>
        <v>0</v>
      </c>
      <c r="AZ66" s="65">
        <f>SUMIFS(CAPEX!$Y$4:$Y$1281,CAPEX!$C$4:$C$1281,Data!$A66,CAPEX!$V$4:$V$1281,Data!AZ$7)</f>
        <v>0</v>
      </c>
      <c r="BA66" s="65">
        <f>SUMIFS(CAPEX!$AA$4:$AA$1281,CAPEX!$C$4:$C$1281,Data!$A66,CAPEX!$V$4:$V$1281,Data!AZ$7)</f>
        <v>0</v>
      </c>
      <c r="BB66" s="65">
        <f>SUMIFS(CAPEX!$Y$4:$Y$1281,CAPEX!$C$4:$C$1281,Data!$A66,CAPEX!$V$4:$V$1281,Data!BB$7)</f>
        <v>0</v>
      </c>
      <c r="BC66" s="65">
        <f>SUMIFS(CAPEX!$AA$4:$AA$1281,CAPEX!$C$4:$C$1281,Data!$A66,CAPEX!$V$4:$V$1281,Data!BB$7)</f>
        <v>0</v>
      </c>
    </row>
    <row r="67" spans="1:55" hidden="1" x14ac:dyDescent="0.25">
      <c r="A67" s="85" t="s">
        <v>69</v>
      </c>
      <c r="B67" s="62" t="str">
        <f>VLOOKUP(A67,CAPEX!$C$4:$I$1281,7,FALSE)</f>
        <v>Navy</v>
      </c>
      <c r="C67" s="61">
        <v>1342</v>
      </c>
      <c r="D67" s="65">
        <f>SUMIFS(CAPEX!$Y$4:$Y$1281,CAPEX!$C$4:$C$1281,Data!$A67,CAPEX!$V$4:$V$1281,Data!D$7)</f>
        <v>39470</v>
      </c>
      <c r="E67" s="65">
        <f>SUMIFS(CAPEX!$AA$4:$AA$1281,CAPEX!$C$4:$C$1281,Data!$A67,CAPEX!$V$4:$V$1281,Data!D$7)</f>
        <v>50810</v>
      </c>
      <c r="F67" s="65">
        <f>SUMIFS(CAPEX!$Y$4:$Y$1281,CAPEX!$C$4:$C$1281,Data!$A67,CAPEX!$V$4:$V$1281,Data!F$7)</f>
        <v>0</v>
      </c>
      <c r="G67" s="65">
        <f>SUMIFS(CAPEX!$AA$4:$AA$1281,CAPEX!$C$4:$C$1281,Data!$A67,CAPEX!$V$4:$V$1281,Data!F$7)</f>
        <v>0</v>
      </c>
      <c r="H67" s="65">
        <f>SUMIFS(CAPEX!$Y$4:$Y$1281,CAPEX!$C$4:$C$1281,Data!$A67,CAPEX!$V$4:$V$1281,Data!H$7)</f>
        <v>0</v>
      </c>
      <c r="I67" s="65">
        <f>SUMIFS(CAPEX!$AA$4:$AA$1281,CAPEX!$C$4:$C$1281,Data!$A67,CAPEX!$V$4:$V$1281,Data!H$7)</f>
        <v>39480</v>
      </c>
      <c r="J67" s="65">
        <f>SUMIFS(CAPEX!$Y$4:$Y$1281,CAPEX!$C$4:$C$1281,Data!$A67,CAPEX!$V$4:$V$1281,Data!J$7)</f>
        <v>0</v>
      </c>
      <c r="K67" s="65">
        <f>SUMIFS(CAPEX!$AA$4:$AA$1281,CAPEX!$C$4:$C$1281,Data!$A67,CAPEX!$V$4:$V$1281,Data!J$7)</f>
        <v>0</v>
      </c>
      <c r="L67" s="65">
        <f>SUMIFS(CAPEX!$Y$4:$Y$1281,CAPEX!$C$4:$C$1281,Data!$A67,CAPEX!$V$4:$V$1281,Data!L$7)</f>
        <v>0</v>
      </c>
      <c r="M67" s="65">
        <f>SUMIFS(CAPEX!$AA$4:$AA$1281,CAPEX!$C$4:$C$1281,Data!$A67,CAPEX!$V$4:$V$1281,Data!L$7)</f>
        <v>0</v>
      </c>
      <c r="N67" s="65">
        <f>SUMIFS(CAPEX!$Y$4:$Y$1281,CAPEX!$C$4:$C$1281,Data!$A67,CAPEX!$V$4:$V$1281,Data!N$7)</f>
        <v>0</v>
      </c>
      <c r="O67" s="65">
        <f>SUMIFS(CAPEX!$AA$4:$AA$1281,CAPEX!$C$4:$C$1281,Data!$A67,CAPEX!$V$4:$V$1281,Data!N$7)</f>
        <v>0</v>
      </c>
      <c r="P67" s="65">
        <f>SUMIFS(CAPEX!$Y$4:$Y$1281,CAPEX!$C$4:$C$1281,Data!$A67,CAPEX!$V$4:$V$1281,Data!P$7)</f>
        <v>0</v>
      </c>
      <c r="Q67" s="65">
        <f>SUMIFS(CAPEX!$AA$4:$AA$1281,CAPEX!$C$4:$C$1281,Data!$A67,CAPEX!$V$4:$V$1281,Data!P$7)</f>
        <v>0</v>
      </c>
      <c r="R67" s="65">
        <f>SUMIFS(CAPEX!$Y$4:$Y$1281,CAPEX!$C$4:$C$1281,Data!$A67,CAPEX!$V$4:$V$1281,Data!R$7)</f>
        <v>0</v>
      </c>
      <c r="S67" s="65">
        <f>SUMIFS(CAPEX!$AA$4:$AA$1281,CAPEX!$C$4:$C$1281,Data!$A67,CAPEX!$V$4:$V$1281,Data!R$7)</f>
        <v>0</v>
      </c>
      <c r="T67" s="65">
        <f>SUMIFS(CAPEX!$Y$4:$Y$1281,CAPEX!$C$4:$C$1281,Data!$A67,CAPEX!$V$4:$V$1281,Data!T$7)</f>
        <v>0</v>
      </c>
      <c r="U67" s="65">
        <f>SUMIFS(CAPEX!$AA$4:$AA$1281,CAPEX!$C$4:$C$1281,Data!$A67,CAPEX!$V$4:$V$1281,Data!T$7)</f>
        <v>0</v>
      </c>
      <c r="V67" s="65">
        <f>SUMIFS(CAPEX!$Y$4:$Y$1281,CAPEX!$C$4:$C$1281,Data!$A67,CAPEX!$V$4:$V$1281,Data!V$7)</f>
        <v>0</v>
      </c>
      <c r="W67" s="65">
        <f>SUMIFS(CAPEX!$AA$4:$AA$1281,CAPEX!$C$4:$C$1281,Data!$A67,CAPEX!$V$4:$V$1281,Data!V$7)</f>
        <v>0</v>
      </c>
      <c r="X67" s="65">
        <f>SUMIFS(CAPEX!$Y$4:$Y$1281,CAPEX!$C$4:$C$1281,Data!$A67,CAPEX!$V$4:$V$1281,Data!X$7)</f>
        <v>0</v>
      </c>
      <c r="Y67" s="65">
        <f>SUMIFS(CAPEX!$AA$4:$AA$1281,CAPEX!$C$4:$C$1281,Data!$A67,CAPEX!$V$4:$V$1281,Data!X$7)</f>
        <v>0</v>
      </c>
      <c r="Z67" s="65">
        <f>SUMIFS(CAPEX!$Y$4:$Y$1281,CAPEX!$C$4:$C$1281,Data!$A67,CAPEX!$V$4:$V$1281,Data!Z$7)</f>
        <v>0</v>
      </c>
      <c r="AA67" s="65">
        <f>SUMIFS(CAPEX!$AA$4:$AA$1281,CAPEX!$C$4:$C$1281,Data!$A67,CAPEX!$V$4:$V$1281,Data!Z$7)</f>
        <v>0</v>
      </c>
      <c r="AB67" s="65">
        <f>SUMIFS(CAPEX!$Y$4:$Y$1281,CAPEX!$C$4:$C$1281,Data!$A67,CAPEX!$V$4:$V$1281,Data!AB$7)</f>
        <v>0</v>
      </c>
      <c r="AC67" s="65">
        <f>SUMIFS(CAPEX!$AA$4:$AA$1281,CAPEX!$C$4:$C$1281,Data!$A67,CAPEX!$V$4:$V$1281,Data!AB$7)</f>
        <v>0</v>
      </c>
      <c r="AD67" s="65">
        <f>SUMIFS(CAPEX!$Y$4:$Y$1281,CAPEX!$C$4:$C$1281,Data!$A67,CAPEX!$V$4:$V$1281,Data!AD$7)</f>
        <v>0</v>
      </c>
      <c r="AE67" s="65">
        <f>SUMIFS(CAPEX!$AA$4:$AA$1281,CAPEX!$C$4:$C$1281,Data!$A67,CAPEX!$V$4:$V$1281,Data!AD$7)</f>
        <v>0</v>
      </c>
      <c r="AF67" s="65">
        <f>SUMIFS(CAPEX!$Y$4:$Y$1281,CAPEX!$C$4:$C$1281,Data!$A67,CAPEX!$V$4:$V$1281,Data!AF$7)</f>
        <v>0</v>
      </c>
      <c r="AG67" s="65">
        <f>SUMIFS(CAPEX!$AA$4:$AA$1281,CAPEX!$C$4:$C$1281,Data!$A67,CAPEX!$V$4:$V$1281,Data!AF$7)</f>
        <v>0</v>
      </c>
      <c r="AH67" s="65">
        <f>SUMIFS(CAPEX!$Y$4:$Y$1281,CAPEX!$C$4:$C$1281,Data!$A67,CAPEX!$V$4:$V$1281,Data!AH$7)</f>
        <v>0</v>
      </c>
      <c r="AI67" s="65">
        <f>SUMIFS(CAPEX!$AA$4:$AA$1281,CAPEX!$C$4:$C$1281,Data!$A67,CAPEX!$V$4:$V$1281,Data!AH$7)</f>
        <v>0</v>
      </c>
      <c r="AJ67" s="65">
        <f>SUMIFS(CAPEX!$Y$4:$Y$1281,CAPEX!$C$4:$C$1281,Data!$A67,CAPEX!$V$4:$V$1281,Data!AJ$7)</f>
        <v>0</v>
      </c>
      <c r="AK67" s="65">
        <f>SUMIFS(CAPEX!$AA$4:$AA$1281,CAPEX!$C$4:$C$1281,Data!$A67,CAPEX!$V$4:$V$1281,Data!AJ$7)</f>
        <v>0</v>
      </c>
      <c r="AL67" s="65">
        <f>SUMIFS(CAPEX!$Y$4:$Y$1281,CAPEX!$C$4:$C$1281,Data!$A67,CAPEX!$V$4:$V$1281,Data!AL$7)</f>
        <v>0</v>
      </c>
      <c r="AM67" s="65">
        <f>SUMIFS(CAPEX!$AA$4:$AA$1281,CAPEX!$C$4:$C$1281,Data!$A67,CAPEX!$V$4:$V$1281,Data!AL$7)</f>
        <v>0</v>
      </c>
      <c r="AN67" s="65">
        <f>SUMIFS(CAPEX!$Y$4:$Y$1281,CAPEX!$C$4:$C$1281,Data!$A67,CAPEX!$V$4:$V$1281,Data!AN$7)</f>
        <v>0</v>
      </c>
      <c r="AO67" s="65">
        <f>SUMIFS(CAPEX!$AA$4:$AA$1281,CAPEX!$C$4:$C$1281,Data!$A67,CAPEX!$V$4:$V$1281,Data!AN$7)</f>
        <v>0</v>
      </c>
      <c r="AP67" s="65">
        <f>SUMIFS(CAPEX!$Y$4:$Y$1281,CAPEX!$C$4:$C$1281,Data!$A67,CAPEX!$V$4:$V$1281,Data!AP$7)</f>
        <v>0</v>
      </c>
      <c r="AQ67" s="65">
        <f>SUMIFS(CAPEX!$AA$4:$AA$1281,CAPEX!$C$4:$C$1281,Data!$A67,CAPEX!$V$4:$V$1281,Data!AP$7)</f>
        <v>0</v>
      </c>
      <c r="AR67" s="65">
        <f>SUMIFS(CAPEX!$Y$4:$Y$1281,CAPEX!$C$4:$C$1281,Data!$A67,CAPEX!$V$4:$V$1281,Data!AR$7)</f>
        <v>0</v>
      </c>
      <c r="AS67" s="65">
        <f>SUMIFS(CAPEX!$AA$4:$AA$1281,CAPEX!$C$4:$C$1281,Data!$A67,CAPEX!$V$4:$V$1281,Data!AR$7)</f>
        <v>0</v>
      </c>
      <c r="AT67" s="65">
        <f>SUMIFS(CAPEX!$Y$4:$Y$1281,CAPEX!$C$4:$C$1281,Data!$A67,CAPEX!$V$4:$V$1281,Data!AT$7)</f>
        <v>0</v>
      </c>
      <c r="AU67" s="65">
        <f>SUMIFS(CAPEX!$AA$4:$AA$1281,CAPEX!$C$4:$C$1281,Data!$A67,CAPEX!$V$4:$V$1281,Data!AT$7)</f>
        <v>0</v>
      </c>
      <c r="AV67" s="65">
        <f>SUMIFS(CAPEX!$Y$4:$Y$1281,CAPEX!$C$4:$C$1281,Data!$A67,CAPEX!$V$4:$V$1281,Data!AV$7)</f>
        <v>0</v>
      </c>
      <c r="AW67" s="65">
        <f>SUMIFS(CAPEX!$AA$4:$AA$1281,CAPEX!$C$4:$C$1281,Data!$A67,CAPEX!$V$4:$V$1281,Data!AV$7)</f>
        <v>0</v>
      </c>
      <c r="AX67" s="65">
        <f>SUMIFS(CAPEX!$Y$4:$Y$1281,CAPEX!$C$4:$C$1281,Data!$A67,CAPEX!$V$4:$V$1281,Data!AX$7)</f>
        <v>0</v>
      </c>
      <c r="AY67" s="65">
        <f>SUMIFS(CAPEX!$AA$4:$AA$1281,CAPEX!$C$4:$C$1281,Data!$A67,CAPEX!$V$4:$V$1281,Data!AX$7)</f>
        <v>0</v>
      </c>
      <c r="AZ67" s="65">
        <f>SUMIFS(CAPEX!$Y$4:$Y$1281,CAPEX!$C$4:$C$1281,Data!$A67,CAPEX!$V$4:$V$1281,Data!AZ$7)</f>
        <v>0</v>
      </c>
      <c r="BA67" s="65">
        <f>SUMIFS(CAPEX!$AA$4:$AA$1281,CAPEX!$C$4:$C$1281,Data!$A67,CAPEX!$V$4:$V$1281,Data!AZ$7)</f>
        <v>0</v>
      </c>
      <c r="BB67" s="65">
        <f>SUMIFS(CAPEX!$Y$4:$Y$1281,CAPEX!$C$4:$C$1281,Data!$A67,CAPEX!$V$4:$V$1281,Data!BB$7)</f>
        <v>0</v>
      </c>
      <c r="BC67" s="65">
        <f>SUMIFS(CAPEX!$AA$4:$AA$1281,CAPEX!$C$4:$C$1281,Data!$A67,CAPEX!$V$4:$V$1281,Data!BB$7)</f>
        <v>0</v>
      </c>
    </row>
    <row r="68" spans="1:55" hidden="1" x14ac:dyDescent="0.25">
      <c r="A68" s="85" t="s">
        <v>70</v>
      </c>
      <c r="B68" s="62" t="str">
        <f>VLOOKUP(A68,CAPEX!$C$4:$I$1281,7,FALSE)</f>
        <v>Navy</v>
      </c>
      <c r="C68" s="61">
        <v>1000</v>
      </c>
      <c r="D68" s="65">
        <f>SUMIFS(CAPEX!$Y$4:$Y$1281,CAPEX!$C$4:$C$1281,Data!$A68,CAPEX!$V$4:$V$1281,Data!D$7)</f>
        <v>0</v>
      </c>
      <c r="E68" s="65">
        <f>SUMIFS(CAPEX!$AA$4:$AA$1281,CAPEX!$C$4:$C$1281,Data!$A68,CAPEX!$V$4:$V$1281,Data!D$7)</f>
        <v>1900</v>
      </c>
      <c r="F68" s="65">
        <f>SUMIFS(CAPEX!$Y$4:$Y$1281,CAPEX!$C$4:$C$1281,Data!$A68,CAPEX!$V$4:$V$1281,Data!F$7)</f>
        <v>0</v>
      </c>
      <c r="G68" s="65">
        <f>SUMIFS(CAPEX!$AA$4:$AA$1281,CAPEX!$C$4:$C$1281,Data!$A68,CAPEX!$V$4:$V$1281,Data!F$7)</f>
        <v>0</v>
      </c>
      <c r="H68" s="65">
        <f>SUMIFS(CAPEX!$Y$4:$Y$1281,CAPEX!$C$4:$C$1281,Data!$A68,CAPEX!$V$4:$V$1281,Data!H$7)</f>
        <v>0</v>
      </c>
      <c r="I68" s="65">
        <f>SUMIFS(CAPEX!$AA$4:$AA$1281,CAPEX!$C$4:$C$1281,Data!$A68,CAPEX!$V$4:$V$1281,Data!H$7)</f>
        <v>0</v>
      </c>
      <c r="J68" s="65">
        <f>SUMIFS(CAPEX!$Y$4:$Y$1281,CAPEX!$C$4:$C$1281,Data!$A68,CAPEX!$V$4:$V$1281,Data!J$7)</f>
        <v>0</v>
      </c>
      <c r="K68" s="65">
        <f>SUMIFS(CAPEX!$AA$4:$AA$1281,CAPEX!$C$4:$C$1281,Data!$A68,CAPEX!$V$4:$V$1281,Data!J$7)</f>
        <v>0</v>
      </c>
      <c r="L68" s="65">
        <f>SUMIFS(CAPEX!$Y$4:$Y$1281,CAPEX!$C$4:$C$1281,Data!$A68,CAPEX!$V$4:$V$1281,Data!L$7)</f>
        <v>0</v>
      </c>
      <c r="M68" s="65">
        <f>SUMIFS(CAPEX!$AA$4:$AA$1281,CAPEX!$C$4:$C$1281,Data!$A68,CAPEX!$V$4:$V$1281,Data!L$7)</f>
        <v>0</v>
      </c>
      <c r="N68" s="65">
        <f>SUMIFS(CAPEX!$Y$4:$Y$1281,CAPEX!$C$4:$C$1281,Data!$A68,CAPEX!$V$4:$V$1281,Data!N$7)</f>
        <v>0</v>
      </c>
      <c r="O68" s="65">
        <f>SUMIFS(CAPEX!$AA$4:$AA$1281,CAPEX!$C$4:$C$1281,Data!$A68,CAPEX!$V$4:$V$1281,Data!N$7)</f>
        <v>0</v>
      </c>
      <c r="P68" s="65">
        <f>SUMIFS(CAPEX!$Y$4:$Y$1281,CAPEX!$C$4:$C$1281,Data!$A68,CAPEX!$V$4:$V$1281,Data!P$7)</f>
        <v>0</v>
      </c>
      <c r="Q68" s="65">
        <f>SUMIFS(CAPEX!$AA$4:$AA$1281,CAPEX!$C$4:$C$1281,Data!$A68,CAPEX!$V$4:$V$1281,Data!P$7)</f>
        <v>0</v>
      </c>
      <c r="R68" s="65">
        <f>SUMIFS(CAPEX!$Y$4:$Y$1281,CAPEX!$C$4:$C$1281,Data!$A68,CAPEX!$V$4:$V$1281,Data!R$7)</f>
        <v>0</v>
      </c>
      <c r="S68" s="65">
        <f>SUMIFS(CAPEX!$AA$4:$AA$1281,CAPEX!$C$4:$C$1281,Data!$A68,CAPEX!$V$4:$V$1281,Data!R$7)</f>
        <v>0</v>
      </c>
      <c r="T68" s="65">
        <f>SUMIFS(CAPEX!$Y$4:$Y$1281,CAPEX!$C$4:$C$1281,Data!$A68,CAPEX!$V$4:$V$1281,Data!T$7)</f>
        <v>0</v>
      </c>
      <c r="U68" s="65">
        <f>SUMIFS(CAPEX!$AA$4:$AA$1281,CAPEX!$C$4:$C$1281,Data!$A68,CAPEX!$V$4:$V$1281,Data!T$7)</f>
        <v>0</v>
      </c>
      <c r="V68" s="65">
        <f>SUMIFS(CAPEX!$Y$4:$Y$1281,CAPEX!$C$4:$C$1281,Data!$A68,CAPEX!$V$4:$V$1281,Data!V$7)</f>
        <v>0</v>
      </c>
      <c r="W68" s="65">
        <f>SUMIFS(CAPEX!$AA$4:$AA$1281,CAPEX!$C$4:$C$1281,Data!$A68,CAPEX!$V$4:$V$1281,Data!V$7)</f>
        <v>0</v>
      </c>
      <c r="X68" s="65">
        <f>SUMIFS(CAPEX!$Y$4:$Y$1281,CAPEX!$C$4:$C$1281,Data!$A68,CAPEX!$V$4:$V$1281,Data!X$7)</f>
        <v>0</v>
      </c>
      <c r="Y68" s="65">
        <f>SUMIFS(CAPEX!$AA$4:$AA$1281,CAPEX!$C$4:$C$1281,Data!$A68,CAPEX!$V$4:$V$1281,Data!X$7)</f>
        <v>0</v>
      </c>
      <c r="Z68" s="65">
        <f>SUMIFS(CAPEX!$Y$4:$Y$1281,CAPEX!$C$4:$C$1281,Data!$A68,CAPEX!$V$4:$V$1281,Data!Z$7)</f>
        <v>0</v>
      </c>
      <c r="AA68" s="65">
        <f>SUMIFS(CAPEX!$AA$4:$AA$1281,CAPEX!$C$4:$C$1281,Data!$A68,CAPEX!$V$4:$V$1281,Data!Z$7)</f>
        <v>0</v>
      </c>
      <c r="AB68" s="65">
        <f>SUMIFS(CAPEX!$Y$4:$Y$1281,CAPEX!$C$4:$C$1281,Data!$A68,CAPEX!$V$4:$V$1281,Data!AB$7)</f>
        <v>0</v>
      </c>
      <c r="AC68" s="65">
        <f>SUMIFS(CAPEX!$AA$4:$AA$1281,CAPEX!$C$4:$C$1281,Data!$A68,CAPEX!$V$4:$V$1281,Data!AB$7)</f>
        <v>0</v>
      </c>
      <c r="AD68" s="65">
        <f>SUMIFS(CAPEX!$Y$4:$Y$1281,CAPEX!$C$4:$C$1281,Data!$A68,CAPEX!$V$4:$V$1281,Data!AD$7)</f>
        <v>0</v>
      </c>
      <c r="AE68" s="65">
        <f>SUMIFS(CAPEX!$AA$4:$AA$1281,CAPEX!$C$4:$C$1281,Data!$A68,CAPEX!$V$4:$V$1281,Data!AD$7)</f>
        <v>0</v>
      </c>
      <c r="AF68" s="65">
        <f>SUMIFS(CAPEX!$Y$4:$Y$1281,CAPEX!$C$4:$C$1281,Data!$A68,CAPEX!$V$4:$V$1281,Data!AF$7)</f>
        <v>0</v>
      </c>
      <c r="AG68" s="65">
        <f>SUMIFS(CAPEX!$AA$4:$AA$1281,CAPEX!$C$4:$C$1281,Data!$A68,CAPEX!$V$4:$V$1281,Data!AF$7)</f>
        <v>0</v>
      </c>
      <c r="AH68" s="65">
        <f>SUMIFS(CAPEX!$Y$4:$Y$1281,CAPEX!$C$4:$C$1281,Data!$A68,CAPEX!$V$4:$V$1281,Data!AH$7)</f>
        <v>0</v>
      </c>
      <c r="AI68" s="65">
        <f>SUMIFS(CAPEX!$AA$4:$AA$1281,CAPEX!$C$4:$C$1281,Data!$A68,CAPEX!$V$4:$V$1281,Data!AH$7)</f>
        <v>1985300</v>
      </c>
      <c r="AJ68" s="65">
        <f>SUMIFS(CAPEX!$Y$4:$Y$1281,CAPEX!$C$4:$C$1281,Data!$A68,CAPEX!$V$4:$V$1281,Data!AJ$7)</f>
        <v>0</v>
      </c>
      <c r="AK68" s="65">
        <f>SUMIFS(CAPEX!$AA$4:$AA$1281,CAPEX!$C$4:$C$1281,Data!$A68,CAPEX!$V$4:$V$1281,Data!AJ$7)</f>
        <v>0</v>
      </c>
      <c r="AL68" s="65">
        <f>SUMIFS(CAPEX!$Y$4:$Y$1281,CAPEX!$C$4:$C$1281,Data!$A68,CAPEX!$V$4:$V$1281,Data!AL$7)</f>
        <v>0</v>
      </c>
      <c r="AM68" s="65">
        <f>SUMIFS(CAPEX!$AA$4:$AA$1281,CAPEX!$C$4:$C$1281,Data!$A68,CAPEX!$V$4:$V$1281,Data!AL$7)</f>
        <v>0</v>
      </c>
      <c r="AN68" s="65">
        <f>SUMIFS(CAPEX!$Y$4:$Y$1281,CAPEX!$C$4:$C$1281,Data!$A68,CAPEX!$V$4:$V$1281,Data!AN$7)</f>
        <v>0</v>
      </c>
      <c r="AO68" s="65">
        <f>SUMIFS(CAPEX!$AA$4:$AA$1281,CAPEX!$C$4:$C$1281,Data!$A68,CAPEX!$V$4:$V$1281,Data!AN$7)</f>
        <v>0</v>
      </c>
      <c r="AP68" s="65">
        <f>SUMIFS(CAPEX!$Y$4:$Y$1281,CAPEX!$C$4:$C$1281,Data!$A68,CAPEX!$V$4:$V$1281,Data!AP$7)</f>
        <v>0</v>
      </c>
      <c r="AQ68" s="65">
        <f>SUMIFS(CAPEX!$AA$4:$AA$1281,CAPEX!$C$4:$C$1281,Data!$A68,CAPEX!$V$4:$V$1281,Data!AP$7)</f>
        <v>0</v>
      </c>
      <c r="AR68" s="65">
        <f>SUMIFS(CAPEX!$Y$4:$Y$1281,CAPEX!$C$4:$C$1281,Data!$A68,CAPEX!$V$4:$V$1281,Data!AR$7)</f>
        <v>0</v>
      </c>
      <c r="AS68" s="65">
        <f>SUMIFS(CAPEX!$AA$4:$AA$1281,CAPEX!$C$4:$C$1281,Data!$A68,CAPEX!$V$4:$V$1281,Data!AR$7)</f>
        <v>0</v>
      </c>
      <c r="AT68" s="65">
        <f>SUMIFS(CAPEX!$Y$4:$Y$1281,CAPEX!$C$4:$C$1281,Data!$A68,CAPEX!$V$4:$V$1281,Data!AT$7)</f>
        <v>0</v>
      </c>
      <c r="AU68" s="65">
        <f>SUMIFS(CAPEX!$AA$4:$AA$1281,CAPEX!$C$4:$C$1281,Data!$A68,CAPEX!$V$4:$V$1281,Data!AT$7)</f>
        <v>0</v>
      </c>
      <c r="AV68" s="65">
        <f>SUMIFS(CAPEX!$Y$4:$Y$1281,CAPEX!$C$4:$C$1281,Data!$A68,CAPEX!$V$4:$V$1281,Data!AV$7)</f>
        <v>0</v>
      </c>
      <c r="AW68" s="65">
        <f>SUMIFS(CAPEX!$AA$4:$AA$1281,CAPEX!$C$4:$C$1281,Data!$A68,CAPEX!$V$4:$V$1281,Data!AV$7)</f>
        <v>0</v>
      </c>
      <c r="AX68" s="65">
        <f>SUMIFS(CAPEX!$Y$4:$Y$1281,CAPEX!$C$4:$C$1281,Data!$A68,CAPEX!$V$4:$V$1281,Data!AX$7)</f>
        <v>0</v>
      </c>
      <c r="AY68" s="65">
        <f>SUMIFS(CAPEX!$AA$4:$AA$1281,CAPEX!$C$4:$C$1281,Data!$A68,CAPEX!$V$4:$V$1281,Data!AX$7)</f>
        <v>0</v>
      </c>
      <c r="AZ68" s="65">
        <f>SUMIFS(CAPEX!$Y$4:$Y$1281,CAPEX!$C$4:$C$1281,Data!$A68,CAPEX!$V$4:$V$1281,Data!AZ$7)</f>
        <v>0</v>
      </c>
      <c r="BA68" s="65">
        <f>SUMIFS(CAPEX!$AA$4:$AA$1281,CAPEX!$C$4:$C$1281,Data!$A68,CAPEX!$V$4:$V$1281,Data!AZ$7)</f>
        <v>0</v>
      </c>
      <c r="BB68" s="65">
        <f>SUMIFS(CAPEX!$Y$4:$Y$1281,CAPEX!$C$4:$C$1281,Data!$A68,CAPEX!$V$4:$V$1281,Data!BB$7)</f>
        <v>0</v>
      </c>
      <c r="BC68" s="65">
        <f>SUMIFS(CAPEX!$AA$4:$AA$1281,CAPEX!$C$4:$C$1281,Data!$A68,CAPEX!$V$4:$V$1281,Data!BB$7)</f>
        <v>0</v>
      </c>
    </row>
    <row r="69" spans="1:55" hidden="1" x14ac:dyDescent="0.25">
      <c r="A69" s="85" t="s">
        <v>71</v>
      </c>
      <c r="B69" s="62" t="str">
        <f>VLOOKUP(A69,CAPEX!$C$4:$I$1281,7,FALSE)</f>
        <v>Navy</v>
      </c>
      <c r="C69" s="61">
        <v>15000</v>
      </c>
      <c r="D69" s="65">
        <f>SUMIFS(CAPEX!$Y$4:$Y$1281,CAPEX!$C$4:$C$1281,Data!$A69,CAPEX!$V$4:$V$1281,Data!D$7)</f>
        <v>455900</v>
      </c>
      <c r="E69" s="65">
        <f>SUMIFS(CAPEX!$AA$4:$AA$1281,CAPEX!$C$4:$C$1281,Data!$A69,CAPEX!$V$4:$V$1281,Data!D$7)</f>
        <v>1398200</v>
      </c>
      <c r="F69" s="65">
        <f>SUMIFS(CAPEX!$Y$4:$Y$1281,CAPEX!$C$4:$C$1281,Data!$A69,CAPEX!$V$4:$V$1281,Data!F$7)</f>
        <v>0</v>
      </c>
      <c r="G69" s="65">
        <f>SUMIFS(CAPEX!$AA$4:$AA$1281,CAPEX!$C$4:$C$1281,Data!$A69,CAPEX!$V$4:$V$1281,Data!F$7)</f>
        <v>0</v>
      </c>
      <c r="H69" s="65">
        <f>SUMIFS(CAPEX!$Y$4:$Y$1281,CAPEX!$C$4:$C$1281,Data!$A69,CAPEX!$V$4:$V$1281,Data!H$7)</f>
        <v>0</v>
      </c>
      <c r="I69" s="65">
        <f>SUMIFS(CAPEX!$AA$4:$AA$1281,CAPEX!$C$4:$C$1281,Data!$A69,CAPEX!$V$4:$V$1281,Data!H$7)</f>
        <v>0</v>
      </c>
      <c r="J69" s="65">
        <f>SUMIFS(CAPEX!$Y$4:$Y$1281,CAPEX!$C$4:$C$1281,Data!$A69,CAPEX!$V$4:$V$1281,Data!J$7)</f>
        <v>11600</v>
      </c>
      <c r="K69" s="65">
        <f>SUMIFS(CAPEX!$AA$4:$AA$1281,CAPEX!$C$4:$C$1281,Data!$A69,CAPEX!$V$4:$V$1281,Data!J$7)</f>
        <v>28680</v>
      </c>
      <c r="L69" s="65">
        <f>SUMIFS(CAPEX!$Y$4:$Y$1281,CAPEX!$C$4:$C$1281,Data!$A69,CAPEX!$V$4:$V$1281,Data!L$7)</f>
        <v>0</v>
      </c>
      <c r="M69" s="65">
        <f>SUMIFS(CAPEX!$AA$4:$AA$1281,CAPEX!$C$4:$C$1281,Data!$A69,CAPEX!$V$4:$V$1281,Data!L$7)</f>
        <v>0</v>
      </c>
      <c r="N69" s="65">
        <f>SUMIFS(CAPEX!$Y$4:$Y$1281,CAPEX!$C$4:$C$1281,Data!$A69,CAPEX!$V$4:$V$1281,Data!N$7)</f>
        <v>1952000</v>
      </c>
      <c r="O69" s="65">
        <f>SUMIFS(CAPEX!$AA$4:$AA$1281,CAPEX!$C$4:$C$1281,Data!$A69,CAPEX!$V$4:$V$1281,Data!N$7)</f>
        <v>250990</v>
      </c>
      <c r="P69" s="65">
        <f>SUMIFS(CAPEX!$Y$4:$Y$1281,CAPEX!$C$4:$C$1281,Data!$A69,CAPEX!$V$4:$V$1281,Data!P$7)</f>
        <v>0</v>
      </c>
      <c r="Q69" s="65">
        <f>SUMIFS(CAPEX!$AA$4:$AA$1281,CAPEX!$C$4:$C$1281,Data!$A69,CAPEX!$V$4:$V$1281,Data!P$7)</f>
        <v>0</v>
      </c>
      <c r="R69" s="65">
        <f>SUMIFS(CAPEX!$Y$4:$Y$1281,CAPEX!$C$4:$C$1281,Data!$A69,CAPEX!$V$4:$V$1281,Data!R$7)</f>
        <v>0</v>
      </c>
      <c r="S69" s="65">
        <f>SUMIFS(CAPEX!$AA$4:$AA$1281,CAPEX!$C$4:$C$1281,Data!$A69,CAPEX!$V$4:$V$1281,Data!R$7)</f>
        <v>0</v>
      </c>
      <c r="T69" s="65">
        <f>SUMIFS(CAPEX!$Y$4:$Y$1281,CAPEX!$C$4:$C$1281,Data!$A69,CAPEX!$V$4:$V$1281,Data!T$7)</f>
        <v>0</v>
      </c>
      <c r="U69" s="65">
        <f>SUMIFS(CAPEX!$AA$4:$AA$1281,CAPEX!$C$4:$C$1281,Data!$A69,CAPEX!$V$4:$V$1281,Data!T$7)</f>
        <v>0</v>
      </c>
      <c r="V69" s="65">
        <f>SUMIFS(CAPEX!$Y$4:$Y$1281,CAPEX!$C$4:$C$1281,Data!$A69,CAPEX!$V$4:$V$1281,Data!V$7)</f>
        <v>0</v>
      </c>
      <c r="W69" s="65">
        <f>SUMIFS(CAPEX!$AA$4:$AA$1281,CAPEX!$C$4:$C$1281,Data!$A69,CAPEX!$V$4:$V$1281,Data!V$7)</f>
        <v>0</v>
      </c>
      <c r="X69" s="65">
        <f>SUMIFS(CAPEX!$Y$4:$Y$1281,CAPEX!$C$4:$C$1281,Data!$A69,CAPEX!$V$4:$V$1281,Data!X$7)</f>
        <v>0</v>
      </c>
      <c r="Y69" s="65">
        <f>SUMIFS(CAPEX!$AA$4:$AA$1281,CAPEX!$C$4:$C$1281,Data!$A69,CAPEX!$V$4:$V$1281,Data!X$7)</f>
        <v>44120</v>
      </c>
      <c r="Z69" s="65">
        <f>SUMIFS(CAPEX!$Y$4:$Y$1281,CAPEX!$C$4:$C$1281,Data!$A69,CAPEX!$V$4:$V$1281,Data!Z$7)</f>
        <v>12600</v>
      </c>
      <c r="AA69" s="65">
        <f>SUMIFS(CAPEX!$AA$4:$AA$1281,CAPEX!$C$4:$C$1281,Data!$A69,CAPEX!$V$4:$V$1281,Data!Z$7)</f>
        <v>203790</v>
      </c>
      <c r="AB69" s="65">
        <f>SUMIFS(CAPEX!$Y$4:$Y$1281,CAPEX!$C$4:$C$1281,Data!$A69,CAPEX!$V$4:$V$1281,Data!AB$7)</f>
        <v>0</v>
      </c>
      <c r="AC69" s="65">
        <f>SUMIFS(CAPEX!$AA$4:$AA$1281,CAPEX!$C$4:$C$1281,Data!$A69,CAPEX!$V$4:$V$1281,Data!AB$7)</f>
        <v>0</v>
      </c>
      <c r="AD69" s="65">
        <f>SUMIFS(CAPEX!$Y$4:$Y$1281,CAPEX!$C$4:$C$1281,Data!$A69,CAPEX!$V$4:$V$1281,Data!AD$7)</f>
        <v>0</v>
      </c>
      <c r="AE69" s="65">
        <f>SUMIFS(CAPEX!$AA$4:$AA$1281,CAPEX!$C$4:$C$1281,Data!$A69,CAPEX!$V$4:$V$1281,Data!AD$7)</f>
        <v>0</v>
      </c>
      <c r="AF69" s="65">
        <f>SUMIFS(CAPEX!$Y$4:$Y$1281,CAPEX!$C$4:$C$1281,Data!$A69,CAPEX!$V$4:$V$1281,Data!AF$7)</f>
        <v>0</v>
      </c>
      <c r="AG69" s="65">
        <f>SUMIFS(CAPEX!$AA$4:$AA$1281,CAPEX!$C$4:$C$1281,Data!$A69,CAPEX!$V$4:$V$1281,Data!AF$7)</f>
        <v>0</v>
      </c>
      <c r="AH69" s="65">
        <f>SUMIFS(CAPEX!$Y$4:$Y$1281,CAPEX!$C$4:$C$1281,Data!$A69,CAPEX!$V$4:$V$1281,Data!AH$7)</f>
        <v>0</v>
      </c>
      <c r="AI69" s="65">
        <f>SUMIFS(CAPEX!$AA$4:$AA$1281,CAPEX!$C$4:$C$1281,Data!$A69,CAPEX!$V$4:$V$1281,Data!AH$7)</f>
        <v>0</v>
      </c>
      <c r="AJ69" s="65">
        <f>SUMIFS(CAPEX!$Y$4:$Y$1281,CAPEX!$C$4:$C$1281,Data!$A69,CAPEX!$V$4:$V$1281,Data!AJ$7)</f>
        <v>0</v>
      </c>
      <c r="AK69" s="65">
        <f>SUMIFS(CAPEX!$AA$4:$AA$1281,CAPEX!$C$4:$C$1281,Data!$A69,CAPEX!$V$4:$V$1281,Data!AJ$7)</f>
        <v>607850</v>
      </c>
      <c r="AL69" s="65">
        <f>SUMIFS(CAPEX!$Y$4:$Y$1281,CAPEX!$C$4:$C$1281,Data!$A69,CAPEX!$V$4:$V$1281,Data!AL$7)</f>
        <v>0</v>
      </c>
      <c r="AM69" s="65">
        <f>SUMIFS(CAPEX!$AA$4:$AA$1281,CAPEX!$C$4:$C$1281,Data!$A69,CAPEX!$V$4:$V$1281,Data!AL$7)</f>
        <v>0</v>
      </c>
      <c r="AN69" s="65">
        <f>SUMIFS(CAPEX!$Y$4:$Y$1281,CAPEX!$C$4:$C$1281,Data!$A69,CAPEX!$V$4:$V$1281,Data!AN$7)</f>
        <v>0</v>
      </c>
      <c r="AO69" s="65">
        <f>SUMIFS(CAPEX!$AA$4:$AA$1281,CAPEX!$C$4:$C$1281,Data!$A69,CAPEX!$V$4:$V$1281,Data!AN$7)</f>
        <v>0</v>
      </c>
      <c r="AP69" s="65">
        <f>SUMIFS(CAPEX!$Y$4:$Y$1281,CAPEX!$C$4:$C$1281,Data!$A69,CAPEX!$V$4:$V$1281,Data!AP$7)</f>
        <v>0</v>
      </c>
      <c r="AQ69" s="65">
        <f>SUMIFS(CAPEX!$AA$4:$AA$1281,CAPEX!$C$4:$C$1281,Data!$A69,CAPEX!$V$4:$V$1281,Data!AP$7)</f>
        <v>0</v>
      </c>
      <c r="AR69" s="65">
        <f>SUMIFS(CAPEX!$Y$4:$Y$1281,CAPEX!$C$4:$C$1281,Data!$A69,CAPEX!$V$4:$V$1281,Data!AR$7)</f>
        <v>0</v>
      </c>
      <c r="AS69" s="65">
        <f>SUMIFS(CAPEX!$AA$4:$AA$1281,CAPEX!$C$4:$C$1281,Data!$A69,CAPEX!$V$4:$V$1281,Data!AR$7)</f>
        <v>44120</v>
      </c>
      <c r="AT69" s="65">
        <f>SUMIFS(CAPEX!$Y$4:$Y$1281,CAPEX!$C$4:$C$1281,Data!$A69,CAPEX!$V$4:$V$1281,Data!AT$7)</f>
        <v>0</v>
      </c>
      <c r="AU69" s="65">
        <f>SUMIFS(CAPEX!$AA$4:$AA$1281,CAPEX!$C$4:$C$1281,Data!$A69,CAPEX!$V$4:$V$1281,Data!AT$7)</f>
        <v>0</v>
      </c>
      <c r="AV69" s="65">
        <f>SUMIFS(CAPEX!$Y$4:$Y$1281,CAPEX!$C$4:$C$1281,Data!$A69,CAPEX!$V$4:$V$1281,Data!AV$7)</f>
        <v>0</v>
      </c>
      <c r="AW69" s="65">
        <f>SUMIFS(CAPEX!$AA$4:$AA$1281,CAPEX!$C$4:$C$1281,Data!$A69,CAPEX!$V$4:$V$1281,Data!AV$7)</f>
        <v>0</v>
      </c>
      <c r="AX69" s="65">
        <f>SUMIFS(CAPEX!$Y$4:$Y$1281,CAPEX!$C$4:$C$1281,Data!$A69,CAPEX!$V$4:$V$1281,Data!AX$7)</f>
        <v>0</v>
      </c>
      <c r="AY69" s="65">
        <f>SUMIFS(CAPEX!$AA$4:$AA$1281,CAPEX!$C$4:$C$1281,Data!$A69,CAPEX!$V$4:$V$1281,Data!AX$7)</f>
        <v>0</v>
      </c>
      <c r="AZ69" s="65">
        <f>SUMIFS(CAPEX!$Y$4:$Y$1281,CAPEX!$C$4:$C$1281,Data!$A69,CAPEX!$V$4:$V$1281,Data!AZ$7)</f>
        <v>0</v>
      </c>
      <c r="BA69" s="65">
        <f>SUMIFS(CAPEX!$AA$4:$AA$1281,CAPEX!$C$4:$C$1281,Data!$A69,CAPEX!$V$4:$V$1281,Data!AZ$7)</f>
        <v>0</v>
      </c>
      <c r="BB69" s="65">
        <f>SUMIFS(CAPEX!$Y$4:$Y$1281,CAPEX!$C$4:$C$1281,Data!$A69,CAPEX!$V$4:$V$1281,Data!BB$7)</f>
        <v>0</v>
      </c>
      <c r="BC69" s="65">
        <f>SUMIFS(CAPEX!$AA$4:$AA$1281,CAPEX!$C$4:$C$1281,Data!$A69,CAPEX!$V$4:$V$1281,Data!BB$7)</f>
        <v>0</v>
      </c>
    </row>
    <row r="70" spans="1:55" hidden="1" x14ac:dyDescent="0.25">
      <c r="A70" s="85" t="s">
        <v>72</v>
      </c>
      <c r="B70" s="62" t="str">
        <f>VLOOKUP(A70,CAPEX!$C$4:$I$1281,7,FALSE)</f>
        <v>Dock 6</v>
      </c>
      <c r="C70" s="61">
        <v>1500</v>
      </c>
      <c r="D70" s="65">
        <f>SUMIFS(CAPEX!$Y$4:$Y$1281,CAPEX!$C$4:$C$1281,Data!$A70,CAPEX!$V$4:$V$1281,Data!D$7)</f>
        <v>43120</v>
      </c>
      <c r="E70" s="65">
        <f>SUMIFS(CAPEX!$AA$4:$AA$1281,CAPEX!$C$4:$C$1281,Data!$A70,CAPEX!$V$4:$V$1281,Data!D$7)</f>
        <v>41130</v>
      </c>
      <c r="F70" s="65">
        <f>SUMIFS(CAPEX!$Y$4:$Y$1281,CAPEX!$C$4:$C$1281,Data!$A70,CAPEX!$V$4:$V$1281,Data!F$7)</f>
        <v>0</v>
      </c>
      <c r="G70" s="65">
        <f>SUMIFS(CAPEX!$AA$4:$AA$1281,CAPEX!$C$4:$C$1281,Data!$A70,CAPEX!$V$4:$V$1281,Data!F$7)</f>
        <v>0</v>
      </c>
      <c r="H70" s="65">
        <f>SUMIFS(CAPEX!$Y$4:$Y$1281,CAPEX!$C$4:$C$1281,Data!$A70,CAPEX!$V$4:$V$1281,Data!H$7)</f>
        <v>0</v>
      </c>
      <c r="I70" s="65">
        <f>SUMIFS(CAPEX!$AA$4:$AA$1281,CAPEX!$C$4:$C$1281,Data!$A70,CAPEX!$V$4:$V$1281,Data!H$7)</f>
        <v>0</v>
      </c>
      <c r="J70" s="65">
        <f>SUMIFS(CAPEX!$Y$4:$Y$1281,CAPEX!$C$4:$C$1281,Data!$A70,CAPEX!$V$4:$V$1281,Data!J$7)</f>
        <v>0</v>
      </c>
      <c r="K70" s="65">
        <f>SUMIFS(CAPEX!$AA$4:$AA$1281,CAPEX!$C$4:$C$1281,Data!$A70,CAPEX!$V$4:$V$1281,Data!J$7)</f>
        <v>0</v>
      </c>
      <c r="L70" s="65">
        <f>SUMIFS(CAPEX!$Y$4:$Y$1281,CAPEX!$C$4:$C$1281,Data!$A70,CAPEX!$V$4:$V$1281,Data!L$7)</f>
        <v>0</v>
      </c>
      <c r="M70" s="65">
        <f>SUMIFS(CAPEX!$AA$4:$AA$1281,CAPEX!$C$4:$C$1281,Data!$A70,CAPEX!$V$4:$V$1281,Data!L$7)</f>
        <v>0</v>
      </c>
      <c r="N70" s="65">
        <f>SUMIFS(CAPEX!$Y$4:$Y$1281,CAPEX!$C$4:$C$1281,Data!$A70,CAPEX!$V$4:$V$1281,Data!N$7)</f>
        <v>0</v>
      </c>
      <c r="O70" s="65">
        <f>SUMIFS(CAPEX!$AA$4:$AA$1281,CAPEX!$C$4:$C$1281,Data!$A70,CAPEX!$V$4:$V$1281,Data!N$7)</f>
        <v>0</v>
      </c>
      <c r="P70" s="65">
        <f>SUMIFS(CAPEX!$Y$4:$Y$1281,CAPEX!$C$4:$C$1281,Data!$A70,CAPEX!$V$4:$V$1281,Data!P$7)</f>
        <v>0</v>
      </c>
      <c r="Q70" s="65">
        <f>SUMIFS(CAPEX!$AA$4:$AA$1281,CAPEX!$C$4:$C$1281,Data!$A70,CAPEX!$V$4:$V$1281,Data!P$7)</f>
        <v>0</v>
      </c>
      <c r="R70" s="65">
        <f>SUMIFS(CAPEX!$Y$4:$Y$1281,CAPEX!$C$4:$C$1281,Data!$A70,CAPEX!$V$4:$V$1281,Data!R$7)</f>
        <v>0</v>
      </c>
      <c r="S70" s="65">
        <f>SUMIFS(CAPEX!$AA$4:$AA$1281,CAPEX!$C$4:$C$1281,Data!$A70,CAPEX!$V$4:$V$1281,Data!R$7)</f>
        <v>0</v>
      </c>
      <c r="T70" s="65">
        <f>SUMIFS(CAPEX!$Y$4:$Y$1281,CAPEX!$C$4:$C$1281,Data!$A70,CAPEX!$V$4:$V$1281,Data!T$7)</f>
        <v>0</v>
      </c>
      <c r="U70" s="65">
        <f>SUMIFS(CAPEX!$AA$4:$AA$1281,CAPEX!$C$4:$C$1281,Data!$A70,CAPEX!$V$4:$V$1281,Data!T$7)</f>
        <v>0</v>
      </c>
      <c r="V70" s="65">
        <f>SUMIFS(CAPEX!$Y$4:$Y$1281,CAPEX!$C$4:$C$1281,Data!$A70,CAPEX!$V$4:$V$1281,Data!V$7)</f>
        <v>0</v>
      </c>
      <c r="W70" s="65">
        <f>SUMIFS(CAPEX!$AA$4:$AA$1281,CAPEX!$C$4:$C$1281,Data!$A70,CAPEX!$V$4:$V$1281,Data!V$7)</f>
        <v>0</v>
      </c>
      <c r="X70" s="65">
        <f>SUMIFS(CAPEX!$Y$4:$Y$1281,CAPEX!$C$4:$C$1281,Data!$A70,CAPEX!$V$4:$V$1281,Data!X$7)</f>
        <v>0</v>
      </c>
      <c r="Y70" s="65">
        <f>SUMIFS(CAPEX!$AA$4:$AA$1281,CAPEX!$C$4:$C$1281,Data!$A70,CAPEX!$V$4:$V$1281,Data!X$7)</f>
        <v>0</v>
      </c>
      <c r="Z70" s="65">
        <f>SUMIFS(CAPEX!$Y$4:$Y$1281,CAPEX!$C$4:$C$1281,Data!$A70,CAPEX!$V$4:$V$1281,Data!Z$7)</f>
        <v>0</v>
      </c>
      <c r="AA70" s="65">
        <f>SUMIFS(CAPEX!$AA$4:$AA$1281,CAPEX!$C$4:$C$1281,Data!$A70,CAPEX!$V$4:$V$1281,Data!Z$7)</f>
        <v>0</v>
      </c>
      <c r="AB70" s="65">
        <f>SUMIFS(CAPEX!$Y$4:$Y$1281,CAPEX!$C$4:$C$1281,Data!$A70,CAPEX!$V$4:$V$1281,Data!AB$7)</f>
        <v>0</v>
      </c>
      <c r="AC70" s="65">
        <f>SUMIFS(CAPEX!$AA$4:$AA$1281,CAPEX!$C$4:$C$1281,Data!$A70,CAPEX!$V$4:$V$1281,Data!AB$7)</f>
        <v>0</v>
      </c>
      <c r="AD70" s="65">
        <f>SUMIFS(CAPEX!$Y$4:$Y$1281,CAPEX!$C$4:$C$1281,Data!$A70,CAPEX!$V$4:$V$1281,Data!AD$7)</f>
        <v>0</v>
      </c>
      <c r="AE70" s="65">
        <f>SUMIFS(CAPEX!$AA$4:$AA$1281,CAPEX!$C$4:$C$1281,Data!$A70,CAPEX!$V$4:$V$1281,Data!AD$7)</f>
        <v>0</v>
      </c>
      <c r="AF70" s="65">
        <f>SUMIFS(CAPEX!$Y$4:$Y$1281,CAPEX!$C$4:$C$1281,Data!$A70,CAPEX!$V$4:$V$1281,Data!AF$7)</f>
        <v>0</v>
      </c>
      <c r="AG70" s="65">
        <f>SUMIFS(CAPEX!$AA$4:$AA$1281,CAPEX!$C$4:$C$1281,Data!$A70,CAPEX!$V$4:$V$1281,Data!AF$7)</f>
        <v>0</v>
      </c>
      <c r="AH70" s="65">
        <f>SUMIFS(CAPEX!$Y$4:$Y$1281,CAPEX!$C$4:$C$1281,Data!$A70,CAPEX!$V$4:$V$1281,Data!AH$7)</f>
        <v>0</v>
      </c>
      <c r="AI70" s="65">
        <f>SUMIFS(CAPEX!$AA$4:$AA$1281,CAPEX!$C$4:$C$1281,Data!$A70,CAPEX!$V$4:$V$1281,Data!AH$7)</f>
        <v>0</v>
      </c>
      <c r="AJ70" s="65">
        <f>SUMIFS(CAPEX!$Y$4:$Y$1281,CAPEX!$C$4:$C$1281,Data!$A70,CAPEX!$V$4:$V$1281,Data!AJ$7)</f>
        <v>0</v>
      </c>
      <c r="AK70" s="65">
        <f>SUMIFS(CAPEX!$AA$4:$AA$1281,CAPEX!$C$4:$C$1281,Data!$A70,CAPEX!$V$4:$V$1281,Data!AJ$7)</f>
        <v>0</v>
      </c>
      <c r="AL70" s="65">
        <f>SUMIFS(CAPEX!$Y$4:$Y$1281,CAPEX!$C$4:$C$1281,Data!$A70,CAPEX!$V$4:$V$1281,Data!AL$7)</f>
        <v>0</v>
      </c>
      <c r="AM70" s="65">
        <f>SUMIFS(CAPEX!$AA$4:$AA$1281,CAPEX!$C$4:$C$1281,Data!$A70,CAPEX!$V$4:$V$1281,Data!AL$7)</f>
        <v>0</v>
      </c>
      <c r="AN70" s="65">
        <f>SUMIFS(CAPEX!$Y$4:$Y$1281,CAPEX!$C$4:$C$1281,Data!$A70,CAPEX!$V$4:$V$1281,Data!AN$7)</f>
        <v>0</v>
      </c>
      <c r="AO70" s="65">
        <f>SUMIFS(CAPEX!$AA$4:$AA$1281,CAPEX!$C$4:$C$1281,Data!$A70,CAPEX!$V$4:$V$1281,Data!AN$7)</f>
        <v>0</v>
      </c>
      <c r="AP70" s="65">
        <f>SUMIFS(CAPEX!$Y$4:$Y$1281,CAPEX!$C$4:$C$1281,Data!$A70,CAPEX!$V$4:$V$1281,Data!AP$7)</f>
        <v>0</v>
      </c>
      <c r="AQ70" s="65">
        <f>SUMIFS(CAPEX!$AA$4:$AA$1281,CAPEX!$C$4:$C$1281,Data!$A70,CAPEX!$V$4:$V$1281,Data!AP$7)</f>
        <v>0</v>
      </c>
      <c r="AR70" s="65">
        <f>SUMIFS(CAPEX!$Y$4:$Y$1281,CAPEX!$C$4:$C$1281,Data!$A70,CAPEX!$V$4:$V$1281,Data!AR$7)</f>
        <v>0</v>
      </c>
      <c r="AS70" s="65">
        <f>SUMIFS(CAPEX!$AA$4:$AA$1281,CAPEX!$C$4:$C$1281,Data!$A70,CAPEX!$V$4:$V$1281,Data!AR$7)</f>
        <v>0</v>
      </c>
      <c r="AT70" s="65">
        <f>SUMIFS(CAPEX!$Y$4:$Y$1281,CAPEX!$C$4:$C$1281,Data!$A70,CAPEX!$V$4:$V$1281,Data!AT$7)</f>
        <v>0</v>
      </c>
      <c r="AU70" s="65">
        <f>SUMIFS(CAPEX!$AA$4:$AA$1281,CAPEX!$C$4:$C$1281,Data!$A70,CAPEX!$V$4:$V$1281,Data!AT$7)</f>
        <v>0</v>
      </c>
      <c r="AV70" s="65">
        <f>SUMIFS(CAPEX!$Y$4:$Y$1281,CAPEX!$C$4:$C$1281,Data!$A70,CAPEX!$V$4:$V$1281,Data!AV$7)</f>
        <v>0</v>
      </c>
      <c r="AW70" s="65">
        <f>SUMIFS(CAPEX!$AA$4:$AA$1281,CAPEX!$C$4:$C$1281,Data!$A70,CAPEX!$V$4:$V$1281,Data!AV$7)</f>
        <v>0</v>
      </c>
      <c r="AX70" s="65">
        <f>SUMIFS(CAPEX!$Y$4:$Y$1281,CAPEX!$C$4:$C$1281,Data!$A70,CAPEX!$V$4:$V$1281,Data!AX$7)</f>
        <v>0</v>
      </c>
      <c r="AY70" s="65">
        <f>SUMIFS(CAPEX!$AA$4:$AA$1281,CAPEX!$C$4:$C$1281,Data!$A70,CAPEX!$V$4:$V$1281,Data!AX$7)</f>
        <v>0</v>
      </c>
      <c r="AZ70" s="65">
        <f>SUMIFS(CAPEX!$Y$4:$Y$1281,CAPEX!$C$4:$C$1281,Data!$A70,CAPEX!$V$4:$V$1281,Data!AZ$7)</f>
        <v>0</v>
      </c>
      <c r="BA70" s="65">
        <f>SUMIFS(CAPEX!$AA$4:$AA$1281,CAPEX!$C$4:$C$1281,Data!$A70,CAPEX!$V$4:$V$1281,Data!AZ$7)</f>
        <v>0</v>
      </c>
      <c r="BB70" s="65">
        <f>SUMIFS(CAPEX!$Y$4:$Y$1281,CAPEX!$C$4:$C$1281,Data!$A70,CAPEX!$V$4:$V$1281,Data!BB$7)</f>
        <v>0</v>
      </c>
      <c r="BC70" s="65">
        <f>SUMIFS(CAPEX!$AA$4:$AA$1281,CAPEX!$C$4:$C$1281,Data!$A70,CAPEX!$V$4:$V$1281,Data!BB$7)</f>
        <v>0</v>
      </c>
    </row>
    <row r="71" spans="1:55" ht="24" hidden="1" x14ac:dyDescent="0.25">
      <c r="A71" s="86" t="s">
        <v>470</v>
      </c>
      <c r="B71" s="62" t="str">
        <f>VLOOKUP(A71,CAPEX!$C$4:$I$1281,7,FALSE)</f>
        <v>Tenant 3</v>
      </c>
      <c r="C71" s="61">
        <v>9500</v>
      </c>
      <c r="D71" s="65">
        <f>SUMIFS(CAPEX!$Y$4:$Y$1281,CAPEX!$C$4:$C$1281,Data!$A71,CAPEX!$V$4:$V$1281,Data!D$7)</f>
        <v>0</v>
      </c>
      <c r="E71" s="65">
        <f>SUMIFS(CAPEX!$AA$4:$AA$1281,CAPEX!$C$4:$C$1281,Data!$A71,CAPEX!$V$4:$V$1281,Data!D$7)</f>
        <v>6250</v>
      </c>
      <c r="F71" s="65">
        <f>SUMIFS(CAPEX!$Y$4:$Y$1281,CAPEX!$C$4:$C$1281,Data!$A71,CAPEX!$V$4:$V$1281,Data!F$7)</f>
        <v>0</v>
      </c>
      <c r="G71" s="65">
        <f>SUMIFS(CAPEX!$AA$4:$AA$1281,CAPEX!$C$4:$C$1281,Data!$A71,CAPEX!$V$4:$V$1281,Data!F$7)</f>
        <v>0</v>
      </c>
      <c r="H71" s="65">
        <f>SUMIFS(CAPEX!$Y$4:$Y$1281,CAPEX!$C$4:$C$1281,Data!$A71,CAPEX!$V$4:$V$1281,Data!H$7)</f>
        <v>0</v>
      </c>
      <c r="I71" s="65">
        <f>SUMIFS(CAPEX!$AA$4:$AA$1281,CAPEX!$C$4:$C$1281,Data!$A71,CAPEX!$V$4:$V$1281,Data!H$7)</f>
        <v>0</v>
      </c>
      <c r="J71" s="65">
        <f>SUMIFS(CAPEX!$Y$4:$Y$1281,CAPEX!$C$4:$C$1281,Data!$A71,CAPEX!$V$4:$V$1281,Data!J$7)</f>
        <v>0</v>
      </c>
      <c r="K71" s="65">
        <f>SUMIFS(CAPEX!$AA$4:$AA$1281,CAPEX!$C$4:$C$1281,Data!$A71,CAPEX!$V$4:$V$1281,Data!J$7)</f>
        <v>0</v>
      </c>
      <c r="L71" s="65">
        <f>SUMIFS(CAPEX!$Y$4:$Y$1281,CAPEX!$C$4:$C$1281,Data!$A71,CAPEX!$V$4:$V$1281,Data!L$7)</f>
        <v>0</v>
      </c>
      <c r="M71" s="65">
        <f>SUMIFS(CAPEX!$AA$4:$AA$1281,CAPEX!$C$4:$C$1281,Data!$A71,CAPEX!$V$4:$V$1281,Data!L$7)</f>
        <v>0</v>
      </c>
      <c r="N71" s="65">
        <f>SUMIFS(CAPEX!$Y$4:$Y$1281,CAPEX!$C$4:$C$1281,Data!$A71,CAPEX!$V$4:$V$1281,Data!N$7)</f>
        <v>0</v>
      </c>
      <c r="O71" s="65">
        <f>SUMIFS(CAPEX!$AA$4:$AA$1281,CAPEX!$C$4:$C$1281,Data!$A71,CAPEX!$V$4:$V$1281,Data!N$7)</f>
        <v>0</v>
      </c>
      <c r="P71" s="65">
        <f>SUMIFS(CAPEX!$Y$4:$Y$1281,CAPEX!$C$4:$C$1281,Data!$A71,CAPEX!$V$4:$V$1281,Data!P$7)</f>
        <v>0</v>
      </c>
      <c r="Q71" s="65">
        <f>SUMIFS(CAPEX!$AA$4:$AA$1281,CAPEX!$C$4:$C$1281,Data!$A71,CAPEX!$V$4:$V$1281,Data!P$7)</f>
        <v>0</v>
      </c>
      <c r="R71" s="65">
        <f>SUMIFS(CAPEX!$Y$4:$Y$1281,CAPEX!$C$4:$C$1281,Data!$A71,CAPEX!$V$4:$V$1281,Data!R$7)</f>
        <v>0</v>
      </c>
      <c r="S71" s="65">
        <f>SUMIFS(CAPEX!$AA$4:$AA$1281,CAPEX!$C$4:$C$1281,Data!$A71,CAPEX!$V$4:$V$1281,Data!R$7)</f>
        <v>0</v>
      </c>
      <c r="T71" s="65">
        <f>SUMIFS(CAPEX!$Y$4:$Y$1281,CAPEX!$C$4:$C$1281,Data!$A71,CAPEX!$V$4:$V$1281,Data!T$7)</f>
        <v>0</v>
      </c>
      <c r="U71" s="65">
        <f>SUMIFS(CAPEX!$AA$4:$AA$1281,CAPEX!$C$4:$C$1281,Data!$A71,CAPEX!$V$4:$V$1281,Data!T$7)</f>
        <v>0</v>
      </c>
      <c r="V71" s="65">
        <f>SUMIFS(CAPEX!$Y$4:$Y$1281,CAPEX!$C$4:$C$1281,Data!$A71,CAPEX!$V$4:$V$1281,Data!V$7)</f>
        <v>0</v>
      </c>
      <c r="W71" s="65">
        <f>SUMIFS(CAPEX!$AA$4:$AA$1281,CAPEX!$C$4:$C$1281,Data!$A71,CAPEX!$V$4:$V$1281,Data!V$7)</f>
        <v>0</v>
      </c>
      <c r="X71" s="65">
        <f>SUMIFS(CAPEX!$Y$4:$Y$1281,CAPEX!$C$4:$C$1281,Data!$A71,CAPEX!$V$4:$V$1281,Data!X$7)</f>
        <v>0</v>
      </c>
      <c r="Y71" s="65">
        <f>SUMIFS(CAPEX!$AA$4:$AA$1281,CAPEX!$C$4:$C$1281,Data!$A71,CAPEX!$V$4:$V$1281,Data!X$7)</f>
        <v>0</v>
      </c>
      <c r="Z71" s="65">
        <f>SUMIFS(CAPEX!$Y$4:$Y$1281,CAPEX!$C$4:$C$1281,Data!$A71,CAPEX!$V$4:$V$1281,Data!Z$7)</f>
        <v>0</v>
      </c>
      <c r="AA71" s="65">
        <f>SUMIFS(CAPEX!$AA$4:$AA$1281,CAPEX!$C$4:$C$1281,Data!$A71,CAPEX!$V$4:$V$1281,Data!Z$7)</f>
        <v>0</v>
      </c>
      <c r="AB71" s="65">
        <f>SUMIFS(CAPEX!$Y$4:$Y$1281,CAPEX!$C$4:$C$1281,Data!$A71,CAPEX!$V$4:$V$1281,Data!AB$7)</f>
        <v>0</v>
      </c>
      <c r="AC71" s="65">
        <f>SUMIFS(CAPEX!$AA$4:$AA$1281,CAPEX!$C$4:$C$1281,Data!$A71,CAPEX!$V$4:$V$1281,Data!AB$7)</f>
        <v>0</v>
      </c>
      <c r="AD71" s="65">
        <f>SUMIFS(CAPEX!$Y$4:$Y$1281,CAPEX!$C$4:$C$1281,Data!$A71,CAPEX!$V$4:$V$1281,Data!AD$7)</f>
        <v>0</v>
      </c>
      <c r="AE71" s="65">
        <f>SUMIFS(CAPEX!$AA$4:$AA$1281,CAPEX!$C$4:$C$1281,Data!$A71,CAPEX!$V$4:$V$1281,Data!AD$7)</f>
        <v>0</v>
      </c>
      <c r="AF71" s="65">
        <f>SUMIFS(CAPEX!$Y$4:$Y$1281,CAPEX!$C$4:$C$1281,Data!$A71,CAPEX!$V$4:$V$1281,Data!AF$7)</f>
        <v>0</v>
      </c>
      <c r="AG71" s="65">
        <f>SUMIFS(CAPEX!$AA$4:$AA$1281,CAPEX!$C$4:$C$1281,Data!$A71,CAPEX!$V$4:$V$1281,Data!AF$7)</f>
        <v>0</v>
      </c>
      <c r="AH71" s="65">
        <f>SUMIFS(CAPEX!$Y$4:$Y$1281,CAPEX!$C$4:$C$1281,Data!$A71,CAPEX!$V$4:$V$1281,Data!AH$7)</f>
        <v>0</v>
      </c>
      <c r="AI71" s="65">
        <f>SUMIFS(CAPEX!$AA$4:$AA$1281,CAPEX!$C$4:$C$1281,Data!$A71,CAPEX!$V$4:$V$1281,Data!AH$7)</f>
        <v>0</v>
      </c>
      <c r="AJ71" s="65">
        <f>SUMIFS(CAPEX!$Y$4:$Y$1281,CAPEX!$C$4:$C$1281,Data!$A71,CAPEX!$V$4:$V$1281,Data!AJ$7)</f>
        <v>0</v>
      </c>
      <c r="AK71" s="65">
        <f>SUMIFS(CAPEX!$AA$4:$AA$1281,CAPEX!$C$4:$C$1281,Data!$A71,CAPEX!$V$4:$V$1281,Data!AJ$7)</f>
        <v>0</v>
      </c>
      <c r="AL71" s="65">
        <f>SUMIFS(CAPEX!$Y$4:$Y$1281,CAPEX!$C$4:$C$1281,Data!$A71,CAPEX!$V$4:$V$1281,Data!AL$7)</f>
        <v>0</v>
      </c>
      <c r="AM71" s="65">
        <f>SUMIFS(CAPEX!$AA$4:$AA$1281,CAPEX!$C$4:$C$1281,Data!$A71,CAPEX!$V$4:$V$1281,Data!AL$7)</f>
        <v>0</v>
      </c>
      <c r="AN71" s="65">
        <f>SUMIFS(CAPEX!$Y$4:$Y$1281,CAPEX!$C$4:$C$1281,Data!$A71,CAPEX!$V$4:$V$1281,Data!AN$7)</f>
        <v>0</v>
      </c>
      <c r="AO71" s="65">
        <f>SUMIFS(CAPEX!$AA$4:$AA$1281,CAPEX!$C$4:$C$1281,Data!$A71,CAPEX!$V$4:$V$1281,Data!AN$7)</f>
        <v>0</v>
      </c>
      <c r="AP71" s="65">
        <f>SUMIFS(CAPEX!$Y$4:$Y$1281,CAPEX!$C$4:$C$1281,Data!$A71,CAPEX!$V$4:$V$1281,Data!AP$7)</f>
        <v>0</v>
      </c>
      <c r="AQ71" s="65">
        <f>SUMIFS(CAPEX!$AA$4:$AA$1281,CAPEX!$C$4:$C$1281,Data!$A71,CAPEX!$V$4:$V$1281,Data!AP$7)</f>
        <v>0</v>
      </c>
      <c r="AR71" s="65">
        <f>SUMIFS(CAPEX!$Y$4:$Y$1281,CAPEX!$C$4:$C$1281,Data!$A71,CAPEX!$V$4:$V$1281,Data!AR$7)</f>
        <v>0</v>
      </c>
      <c r="AS71" s="65">
        <f>SUMIFS(CAPEX!$AA$4:$AA$1281,CAPEX!$C$4:$C$1281,Data!$A71,CAPEX!$V$4:$V$1281,Data!AR$7)</f>
        <v>0</v>
      </c>
      <c r="AT71" s="65">
        <f>SUMIFS(CAPEX!$Y$4:$Y$1281,CAPEX!$C$4:$C$1281,Data!$A71,CAPEX!$V$4:$V$1281,Data!AT$7)</f>
        <v>0</v>
      </c>
      <c r="AU71" s="65">
        <f>SUMIFS(CAPEX!$AA$4:$AA$1281,CAPEX!$C$4:$C$1281,Data!$A71,CAPEX!$V$4:$V$1281,Data!AT$7)</f>
        <v>0</v>
      </c>
      <c r="AV71" s="65">
        <f>SUMIFS(CAPEX!$Y$4:$Y$1281,CAPEX!$C$4:$C$1281,Data!$A71,CAPEX!$V$4:$V$1281,Data!AV$7)</f>
        <v>0</v>
      </c>
      <c r="AW71" s="65">
        <f>SUMIFS(CAPEX!$AA$4:$AA$1281,CAPEX!$C$4:$C$1281,Data!$A71,CAPEX!$V$4:$V$1281,Data!AV$7)</f>
        <v>0</v>
      </c>
      <c r="AX71" s="65">
        <f>SUMIFS(CAPEX!$Y$4:$Y$1281,CAPEX!$C$4:$C$1281,Data!$A71,CAPEX!$V$4:$V$1281,Data!AX$7)</f>
        <v>0</v>
      </c>
      <c r="AY71" s="65">
        <f>SUMIFS(CAPEX!$AA$4:$AA$1281,CAPEX!$C$4:$C$1281,Data!$A71,CAPEX!$V$4:$V$1281,Data!AX$7)</f>
        <v>0</v>
      </c>
      <c r="AZ71" s="65">
        <f>SUMIFS(CAPEX!$Y$4:$Y$1281,CAPEX!$C$4:$C$1281,Data!$A71,CAPEX!$V$4:$V$1281,Data!AZ$7)</f>
        <v>0</v>
      </c>
      <c r="BA71" s="65">
        <f>SUMIFS(CAPEX!$AA$4:$AA$1281,CAPEX!$C$4:$C$1281,Data!$A71,CAPEX!$V$4:$V$1281,Data!AZ$7)</f>
        <v>0</v>
      </c>
      <c r="BB71" s="65">
        <f>SUMIFS(CAPEX!$Y$4:$Y$1281,CAPEX!$C$4:$C$1281,Data!$A71,CAPEX!$V$4:$V$1281,Data!BB$7)</f>
        <v>0</v>
      </c>
      <c r="BC71" s="65">
        <f>SUMIFS(CAPEX!$AA$4:$AA$1281,CAPEX!$C$4:$C$1281,Data!$A71,CAPEX!$V$4:$V$1281,Data!BB$7)</f>
        <v>0</v>
      </c>
    </row>
    <row r="72" spans="1:55" hidden="1" x14ac:dyDescent="0.25">
      <c r="A72" s="85" t="s">
        <v>73</v>
      </c>
      <c r="B72" s="62" t="str">
        <f>VLOOKUP(A72,CAPEX!$C$4:$I$1281,7,FALSE)</f>
        <v>Tenant 3</v>
      </c>
      <c r="C72" s="61">
        <v>3950</v>
      </c>
      <c r="D72" s="65">
        <f>SUMIFS(CAPEX!$Y$4:$Y$1281,CAPEX!$C$4:$C$1281,Data!$A72,CAPEX!$V$4:$V$1281,Data!D$7)</f>
        <v>0</v>
      </c>
      <c r="E72" s="65">
        <f>SUMIFS(CAPEX!$AA$4:$AA$1281,CAPEX!$C$4:$C$1281,Data!$A72,CAPEX!$V$4:$V$1281,Data!D$7)</f>
        <v>246020</v>
      </c>
      <c r="F72" s="65">
        <f>SUMIFS(CAPEX!$Y$4:$Y$1281,CAPEX!$C$4:$C$1281,Data!$A72,CAPEX!$V$4:$V$1281,Data!F$7)</f>
        <v>0</v>
      </c>
      <c r="G72" s="65">
        <f>SUMIFS(CAPEX!$AA$4:$AA$1281,CAPEX!$C$4:$C$1281,Data!$A72,CAPEX!$V$4:$V$1281,Data!F$7)</f>
        <v>0</v>
      </c>
      <c r="H72" s="65">
        <f>SUMIFS(CAPEX!$Y$4:$Y$1281,CAPEX!$C$4:$C$1281,Data!$A72,CAPEX!$V$4:$V$1281,Data!H$7)</f>
        <v>0</v>
      </c>
      <c r="I72" s="65">
        <f>SUMIFS(CAPEX!$AA$4:$AA$1281,CAPEX!$C$4:$C$1281,Data!$A72,CAPEX!$V$4:$V$1281,Data!H$7)</f>
        <v>0</v>
      </c>
      <c r="J72" s="65">
        <f>SUMIFS(CAPEX!$Y$4:$Y$1281,CAPEX!$C$4:$C$1281,Data!$A72,CAPEX!$V$4:$V$1281,Data!J$7)</f>
        <v>0</v>
      </c>
      <c r="K72" s="65">
        <f>SUMIFS(CAPEX!$AA$4:$AA$1281,CAPEX!$C$4:$C$1281,Data!$A72,CAPEX!$V$4:$V$1281,Data!J$7)</f>
        <v>0</v>
      </c>
      <c r="L72" s="65">
        <f>SUMIFS(CAPEX!$Y$4:$Y$1281,CAPEX!$C$4:$C$1281,Data!$A72,CAPEX!$V$4:$V$1281,Data!L$7)</f>
        <v>0</v>
      </c>
      <c r="M72" s="65">
        <f>SUMIFS(CAPEX!$AA$4:$AA$1281,CAPEX!$C$4:$C$1281,Data!$A72,CAPEX!$V$4:$V$1281,Data!L$7)</f>
        <v>0</v>
      </c>
      <c r="N72" s="65">
        <f>SUMIFS(CAPEX!$Y$4:$Y$1281,CAPEX!$C$4:$C$1281,Data!$A72,CAPEX!$V$4:$V$1281,Data!N$7)</f>
        <v>0</v>
      </c>
      <c r="O72" s="65">
        <f>SUMIFS(CAPEX!$AA$4:$AA$1281,CAPEX!$C$4:$C$1281,Data!$A72,CAPEX!$V$4:$V$1281,Data!N$7)</f>
        <v>0</v>
      </c>
      <c r="P72" s="65">
        <f>SUMIFS(CAPEX!$Y$4:$Y$1281,CAPEX!$C$4:$C$1281,Data!$A72,CAPEX!$V$4:$V$1281,Data!P$7)</f>
        <v>0</v>
      </c>
      <c r="Q72" s="65">
        <f>SUMIFS(CAPEX!$AA$4:$AA$1281,CAPEX!$C$4:$C$1281,Data!$A72,CAPEX!$V$4:$V$1281,Data!P$7)</f>
        <v>0</v>
      </c>
      <c r="R72" s="65">
        <f>SUMIFS(CAPEX!$Y$4:$Y$1281,CAPEX!$C$4:$C$1281,Data!$A72,CAPEX!$V$4:$V$1281,Data!R$7)</f>
        <v>0</v>
      </c>
      <c r="S72" s="65">
        <f>SUMIFS(CAPEX!$AA$4:$AA$1281,CAPEX!$C$4:$C$1281,Data!$A72,CAPEX!$V$4:$V$1281,Data!R$7)</f>
        <v>0</v>
      </c>
      <c r="T72" s="65">
        <f>SUMIFS(CAPEX!$Y$4:$Y$1281,CAPEX!$C$4:$C$1281,Data!$A72,CAPEX!$V$4:$V$1281,Data!T$7)</f>
        <v>0</v>
      </c>
      <c r="U72" s="65">
        <f>SUMIFS(CAPEX!$AA$4:$AA$1281,CAPEX!$C$4:$C$1281,Data!$A72,CAPEX!$V$4:$V$1281,Data!T$7)</f>
        <v>0</v>
      </c>
      <c r="V72" s="65">
        <f>SUMIFS(CAPEX!$Y$4:$Y$1281,CAPEX!$C$4:$C$1281,Data!$A72,CAPEX!$V$4:$V$1281,Data!V$7)</f>
        <v>0</v>
      </c>
      <c r="W72" s="65">
        <f>SUMIFS(CAPEX!$AA$4:$AA$1281,CAPEX!$C$4:$C$1281,Data!$A72,CAPEX!$V$4:$V$1281,Data!V$7)</f>
        <v>0</v>
      </c>
      <c r="X72" s="65">
        <f>SUMIFS(CAPEX!$Y$4:$Y$1281,CAPEX!$C$4:$C$1281,Data!$A72,CAPEX!$V$4:$V$1281,Data!X$7)</f>
        <v>0</v>
      </c>
      <c r="Y72" s="65">
        <f>SUMIFS(CAPEX!$AA$4:$AA$1281,CAPEX!$C$4:$C$1281,Data!$A72,CAPEX!$V$4:$V$1281,Data!X$7)</f>
        <v>0</v>
      </c>
      <c r="Z72" s="65">
        <f>SUMIFS(CAPEX!$Y$4:$Y$1281,CAPEX!$C$4:$C$1281,Data!$A72,CAPEX!$V$4:$V$1281,Data!Z$7)</f>
        <v>0</v>
      </c>
      <c r="AA72" s="65">
        <f>SUMIFS(CAPEX!$AA$4:$AA$1281,CAPEX!$C$4:$C$1281,Data!$A72,CAPEX!$V$4:$V$1281,Data!Z$7)</f>
        <v>0</v>
      </c>
      <c r="AB72" s="65">
        <f>SUMIFS(CAPEX!$Y$4:$Y$1281,CAPEX!$C$4:$C$1281,Data!$A72,CAPEX!$V$4:$V$1281,Data!AB$7)</f>
        <v>0</v>
      </c>
      <c r="AC72" s="65">
        <f>SUMIFS(CAPEX!$AA$4:$AA$1281,CAPEX!$C$4:$C$1281,Data!$A72,CAPEX!$V$4:$V$1281,Data!AB$7)</f>
        <v>0</v>
      </c>
      <c r="AD72" s="65">
        <f>SUMIFS(CAPEX!$Y$4:$Y$1281,CAPEX!$C$4:$C$1281,Data!$A72,CAPEX!$V$4:$V$1281,Data!AD$7)</f>
        <v>0</v>
      </c>
      <c r="AE72" s="65">
        <f>SUMIFS(CAPEX!$AA$4:$AA$1281,CAPEX!$C$4:$C$1281,Data!$A72,CAPEX!$V$4:$V$1281,Data!AD$7)</f>
        <v>0</v>
      </c>
      <c r="AF72" s="65">
        <f>SUMIFS(CAPEX!$Y$4:$Y$1281,CAPEX!$C$4:$C$1281,Data!$A72,CAPEX!$V$4:$V$1281,Data!AF$7)</f>
        <v>0</v>
      </c>
      <c r="AG72" s="65">
        <f>SUMIFS(CAPEX!$AA$4:$AA$1281,CAPEX!$C$4:$C$1281,Data!$A72,CAPEX!$V$4:$V$1281,Data!AF$7)</f>
        <v>0</v>
      </c>
      <c r="AH72" s="65">
        <f>SUMIFS(CAPEX!$Y$4:$Y$1281,CAPEX!$C$4:$C$1281,Data!$A72,CAPEX!$V$4:$V$1281,Data!AH$7)</f>
        <v>0</v>
      </c>
      <c r="AI72" s="65">
        <f>SUMIFS(CAPEX!$AA$4:$AA$1281,CAPEX!$C$4:$C$1281,Data!$A72,CAPEX!$V$4:$V$1281,Data!AH$7)</f>
        <v>0</v>
      </c>
      <c r="AJ72" s="65">
        <f>SUMIFS(CAPEX!$Y$4:$Y$1281,CAPEX!$C$4:$C$1281,Data!$A72,CAPEX!$V$4:$V$1281,Data!AJ$7)</f>
        <v>0</v>
      </c>
      <c r="AK72" s="65">
        <f>SUMIFS(CAPEX!$AA$4:$AA$1281,CAPEX!$C$4:$C$1281,Data!$A72,CAPEX!$V$4:$V$1281,Data!AJ$7)</f>
        <v>0</v>
      </c>
      <c r="AL72" s="65">
        <f>SUMIFS(CAPEX!$Y$4:$Y$1281,CAPEX!$C$4:$C$1281,Data!$A72,CAPEX!$V$4:$V$1281,Data!AL$7)</f>
        <v>0</v>
      </c>
      <c r="AM72" s="65">
        <f>SUMIFS(CAPEX!$AA$4:$AA$1281,CAPEX!$C$4:$C$1281,Data!$A72,CAPEX!$V$4:$V$1281,Data!AL$7)</f>
        <v>0</v>
      </c>
      <c r="AN72" s="65">
        <f>SUMIFS(CAPEX!$Y$4:$Y$1281,CAPEX!$C$4:$C$1281,Data!$A72,CAPEX!$V$4:$V$1281,Data!AN$7)</f>
        <v>0</v>
      </c>
      <c r="AO72" s="65">
        <f>SUMIFS(CAPEX!$AA$4:$AA$1281,CAPEX!$C$4:$C$1281,Data!$A72,CAPEX!$V$4:$V$1281,Data!AN$7)</f>
        <v>0</v>
      </c>
      <c r="AP72" s="65">
        <f>SUMIFS(CAPEX!$Y$4:$Y$1281,CAPEX!$C$4:$C$1281,Data!$A72,CAPEX!$V$4:$V$1281,Data!AP$7)</f>
        <v>0</v>
      </c>
      <c r="AQ72" s="65">
        <f>SUMIFS(CAPEX!$AA$4:$AA$1281,CAPEX!$C$4:$C$1281,Data!$A72,CAPEX!$V$4:$V$1281,Data!AP$7)</f>
        <v>0</v>
      </c>
      <c r="AR72" s="65">
        <f>SUMIFS(CAPEX!$Y$4:$Y$1281,CAPEX!$C$4:$C$1281,Data!$A72,CAPEX!$V$4:$V$1281,Data!AR$7)</f>
        <v>0</v>
      </c>
      <c r="AS72" s="65">
        <f>SUMIFS(CAPEX!$AA$4:$AA$1281,CAPEX!$C$4:$C$1281,Data!$A72,CAPEX!$V$4:$V$1281,Data!AR$7)</f>
        <v>0</v>
      </c>
      <c r="AT72" s="65">
        <f>SUMIFS(CAPEX!$Y$4:$Y$1281,CAPEX!$C$4:$C$1281,Data!$A72,CAPEX!$V$4:$V$1281,Data!AT$7)</f>
        <v>0</v>
      </c>
      <c r="AU72" s="65">
        <f>SUMIFS(CAPEX!$AA$4:$AA$1281,CAPEX!$C$4:$C$1281,Data!$A72,CAPEX!$V$4:$V$1281,Data!AT$7)</f>
        <v>0</v>
      </c>
      <c r="AV72" s="65">
        <f>SUMIFS(CAPEX!$Y$4:$Y$1281,CAPEX!$C$4:$C$1281,Data!$A72,CAPEX!$V$4:$V$1281,Data!AV$7)</f>
        <v>0</v>
      </c>
      <c r="AW72" s="65">
        <f>SUMIFS(CAPEX!$AA$4:$AA$1281,CAPEX!$C$4:$C$1281,Data!$A72,CAPEX!$V$4:$V$1281,Data!AV$7)</f>
        <v>0</v>
      </c>
      <c r="AX72" s="65">
        <f>SUMIFS(CAPEX!$Y$4:$Y$1281,CAPEX!$C$4:$C$1281,Data!$A72,CAPEX!$V$4:$V$1281,Data!AX$7)</f>
        <v>0</v>
      </c>
      <c r="AY72" s="65">
        <f>SUMIFS(CAPEX!$AA$4:$AA$1281,CAPEX!$C$4:$C$1281,Data!$A72,CAPEX!$V$4:$V$1281,Data!AX$7)</f>
        <v>0</v>
      </c>
      <c r="AZ72" s="65">
        <f>SUMIFS(CAPEX!$Y$4:$Y$1281,CAPEX!$C$4:$C$1281,Data!$A72,CAPEX!$V$4:$V$1281,Data!AZ$7)</f>
        <v>0</v>
      </c>
      <c r="BA72" s="65">
        <f>SUMIFS(CAPEX!$AA$4:$AA$1281,CAPEX!$C$4:$C$1281,Data!$A72,CAPEX!$V$4:$V$1281,Data!AZ$7)</f>
        <v>0</v>
      </c>
      <c r="BB72" s="65">
        <f>SUMIFS(CAPEX!$Y$4:$Y$1281,CAPEX!$C$4:$C$1281,Data!$A72,CAPEX!$V$4:$V$1281,Data!BB$7)</f>
        <v>0</v>
      </c>
      <c r="BC72" s="65">
        <f>SUMIFS(CAPEX!$AA$4:$AA$1281,CAPEX!$C$4:$C$1281,Data!$A72,CAPEX!$V$4:$V$1281,Data!BB$7)</f>
        <v>0</v>
      </c>
    </row>
    <row r="73" spans="1:55" ht="24" hidden="1" x14ac:dyDescent="0.25">
      <c r="A73" s="86" t="s">
        <v>473</v>
      </c>
      <c r="B73" s="62" t="str">
        <f>VLOOKUP(A73,CAPEX!$C$4:$I$1281,7,FALSE)</f>
        <v>Tenant 3</v>
      </c>
      <c r="C73" s="61">
        <v>2100</v>
      </c>
      <c r="D73" s="65">
        <f>SUMIFS(CAPEX!$Y$4:$Y$1281,CAPEX!$C$4:$C$1281,Data!$A73,CAPEX!$V$4:$V$1281,Data!D$7)</f>
        <v>0</v>
      </c>
      <c r="E73" s="65">
        <f>SUMIFS(CAPEX!$AA$4:$AA$1281,CAPEX!$C$4:$C$1281,Data!$A73,CAPEX!$V$4:$V$1281,Data!D$7)</f>
        <v>26170</v>
      </c>
      <c r="F73" s="65">
        <f>SUMIFS(CAPEX!$Y$4:$Y$1281,CAPEX!$C$4:$C$1281,Data!$A73,CAPEX!$V$4:$V$1281,Data!F$7)</f>
        <v>0</v>
      </c>
      <c r="G73" s="65">
        <f>SUMIFS(CAPEX!$AA$4:$AA$1281,CAPEX!$C$4:$C$1281,Data!$A73,CAPEX!$V$4:$V$1281,Data!F$7)</f>
        <v>0</v>
      </c>
      <c r="H73" s="65">
        <f>SUMIFS(CAPEX!$Y$4:$Y$1281,CAPEX!$C$4:$C$1281,Data!$A73,CAPEX!$V$4:$V$1281,Data!H$7)</f>
        <v>0</v>
      </c>
      <c r="I73" s="65">
        <f>SUMIFS(CAPEX!$AA$4:$AA$1281,CAPEX!$C$4:$C$1281,Data!$A73,CAPEX!$V$4:$V$1281,Data!H$7)</f>
        <v>0</v>
      </c>
      <c r="J73" s="65">
        <f>SUMIFS(CAPEX!$Y$4:$Y$1281,CAPEX!$C$4:$C$1281,Data!$A73,CAPEX!$V$4:$V$1281,Data!J$7)</f>
        <v>0</v>
      </c>
      <c r="K73" s="65">
        <f>SUMIFS(CAPEX!$AA$4:$AA$1281,CAPEX!$C$4:$C$1281,Data!$A73,CAPEX!$V$4:$V$1281,Data!J$7)</f>
        <v>0</v>
      </c>
      <c r="L73" s="65">
        <f>SUMIFS(CAPEX!$Y$4:$Y$1281,CAPEX!$C$4:$C$1281,Data!$A73,CAPEX!$V$4:$V$1281,Data!L$7)</f>
        <v>0</v>
      </c>
      <c r="M73" s="65">
        <f>SUMIFS(CAPEX!$AA$4:$AA$1281,CAPEX!$C$4:$C$1281,Data!$A73,CAPEX!$V$4:$V$1281,Data!L$7)</f>
        <v>0</v>
      </c>
      <c r="N73" s="65">
        <f>SUMIFS(CAPEX!$Y$4:$Y$1281,CAPEX!$C$4:$C$1281,Data!$A73,CAPEX!$V$4:$V$1281,Data!N$7)</f>
        <v>0</v>
      </c>
      <c r="O73" s="65">
        <f>SUMIFS(CAPEX!$AA$4:$AA$1281,CAPEX!$C$4:$C$1281,Data!$A73,CAPEX!$V$4:$V$1281,Data!N$7)</f>
        <v>0</v>
      </c>
      <c r="P73" s="65">
        <f>SUMIFS(CAPEX!$Y$4:$Y$1281,CAPEX!$C$4:$C$1281,Data!$A73,CAPEX!$V$4:$V$1281,Data!P$7)</f>
        <v>0</v>
      </c>
      <c r="Q73" s="65">
        <f>SUMIFS(CAPEX!$AA$4:$AA$1281,CAPEX!$C$4:$C$1281,Data!$A73,CAPEX!$V$4:$V$1281,Data!P$7)</f>
        <v>0</v>
      </c>
      <c r="R73" s="65">
        <f>SUMIFS(CAPEX!$Y$4:$Y$1281,CAPEX!$C$4:$C$1281,Data!$A73,CAPEX!$V$4:$V$1281,Data!R$7)</f>
        <v>0</v>
      </c>
      <c r="S73" s="65">
        <f>SUMIFS(CAPEX!$AA$4:$AA$1281,CAPEX!$C$4:$C$1281,Data!$A73,CAPEX!$V$4:$V$1281,Data!R$7)</f>
        <v>0</v>
      </c>
      <c r="T73" s="65">
        <f>SUMIFS(CAPEX!$Y$4:$Y$1281,CAPEX!$C$4:$C$1281,Data!$A73,CAPEX!$V$4:$V$1281,Data!T$7)</f>
        <v>0</v>
      </c>
      <c r="U73" s="65">
        <f>SUMIFS(CAPEX!$AA$4:$AA$1281,CAPEX!$C$4:$C$1281,Data!$A73,CAPEX!$V$4:$V$1281,Data!T$7)</f>
        <v>0</v>
      </c>
      <c r="V73" s="65">
        <f>SUMIFS(CAPEX!$Y$4:$Y$1281,CAPEX!$C$4:$C$1281,Data!$A73,CAPEX!$V$4:$V$1281,Data!V$7)</f>
        <v>0</v>
      </c>
      <c r="W73" s="65">
        <f>SUMIFS(CAPEX!$AA$4:$AA$1281,CAPEX!$C$4:$C$1281,Data!$A73,CAPEX!$V$4:$V$1281,Data!V$7)</f>
        <v>0</v>
      </c>
      <c r="X73" s="65">
        <f>SUMIFS(CAPEX!$Y$4:$Y$1281,CAPEX!$C$4:$C$1281,Data!$A73,CAPEX!$V$4:$V$1281,Data!X$7)</f>
        <v>0</v>
      </c>
      <c r="Y73" s="65">
        <f>SUMIFS(CAPEX!$AA$4:$AA$1281,CAPEX!$C$4:$C$1281,Data!$A73,CAPEX!$V$4:$V$1281,Data!X$7)</f>
        <v>0</v>
      </c>
      <c r="Z73" s="65">
        <f>SUMIFS(CAPEX!$Y$4:$Y$1281,CAPEX!$C$4:$C$1281,Data!$A73,CAPEX!$V$4:$V$1281,Data!Z$7)</f>
        <v>0</v>
      </c>
      <c r="AA73" s="65">
        <f>SUMIFS(CAPEX!$AA$4:$AA$1281,CAPEX!$C$4:$C$1281,Data!$A73,CAPEX!$V$4:$V$1281,Data!Z$7)</f>
        <v>0</v>
      </c>
      <c r="AB73" s="65">
        <f>SUMIFS(CAPEX!$Y$4:$Y$1281,CAPEX!$C$4:$C$1281,Data!$A73,CAPEX!$V$4:$V$1281,Data!AB$7)</f>
        <v>0</v>
      </c>
      <c r="AC73" s="65">
        <f>SUMIFS(CAPEX!$AA$4:$AA$1281,CAPEX!$C$4:$C$1281,Data!$A73,CAPEX!$V$4:$V$1281,Data!AB$7)</f>
        <v>0</v>
      </c>
      <c r="AD73" s="65">
        <f>SUMIFS(CAPEX!$Y$4:$Y$1281,CAPEX!$C$4:$C$1281,Data!$A73,CAPEX!$V$4:$V$1281,Data!AD$7)</f>
        <v>0</v>
      </c>
      <c r="AE73" s="65">
        <f>SUMIFS(CAPEX!$AA$4:$AA$1281,CAPEX!$C$4:$C$1281,Data!$A73,CAPEX!$V$4:$V$1281,Data!AD$7)</f>
        <v>0</v>
      </c>
      <c r="AF73" s="65">
        <f>SUMIFS(CAPEX!$Y$4:$Y$1281,CAPEX!$C$4:$C$1281,Data!$A73,CAPEX!$V$4:$V$1281,Data!AF$7)</f>
        <v>0</v>
      </c>
      <c r="AG73" s="65">
        <f>SUMIFS(CAPEX!$AA$4:$AA$1281,CAPEX!$C$4:$C$1281,Data!$A73,CAPEX!$V$4:$V$1281,Data!AF$7)</f>
        <v>0</v>
      </c>
      <c r="AH73" s="65">
        <f>SUMIFS(CAPEX!$Y$4:$Y$1281,CAPEX!$C$4:$C$1281,Data!$A73,CAPEX!$V$4:$V$1281,Data!AH$7)</f>
        <v>0</v>
      </c>
      <c r="AI73" s="65">
        <f>SUMIFS(CAPEX!$AA$4:$AA$1281,CAPEX!$C$4:$C$1281,Data!$A73,CAPEX!$V$4:$V$1281,Data!AH$7)</f>
        <v>0</v>
      </c>
      <c r="AJ73" s="65">
        <f>SUMIFS(CAPEX!$Y$4:$Y$1281,CAPEX!$C$4:$C$1281,Data!$A73,CAPEX!$V$4:$V$1281,Data!AJ$7)</f>
        <v>0</v>
      </c>
      <c r="AK73" s="65">
        <f>SUMIFS(CAPEX!$AA$4:$AA$1281,CAPEX!$C$4:$C$1281,Data!$A73,CAPEX!$V$4:$V$1281,Data!AJ$7)</f>
        <v>0</v>
      </c>
      <c r="AL73" s="65">
        <f>SUMIFS(CAPEX!$Y$4:$Y$1281,CAPEX!$C$4:$C$1281,Data!$A73,CAPEX!$V$4:$V$1281,Data!AL$7)</f>
        <v>0</v>
      </c>
      <c r="AM73" s="65">
        <f>SUMIFS(CAPEX!$AA$4:$AA$1281,CAPEX!$C$4:$C$1281,Data!$A73,CAPEX!$V$4:$V$1281,Data!AL$7)</f>
        <v>0</v>
      </c>
      <c r="AN73" s="65">
        <f>SUMIFS(CAPEX!$Y$4:$Y$1281,CAPEX!$C$4:$C$1281,Data!$A73,CAPEX!$V$4:$V$1281,Data!AN$7)</f>
        <v>0</v>
      </c>
      <c r="AO73" s="65">
        <f>SUMIFS(CAPEX!$AA$4:$AA$1281,CAPEX!$C$4:$C$1281,Data!$A73,CAPEX!$V$4:$V$1281,Data!AN$7)</f>
        <v>0</v>
      </c>
      <c r="AP73" s="65">
        <f>SUMIFS(CAPEX!$Y$4:$Y$1281,CAPEX!$C$4:$C$1281,Data!$A73,CAPEX!$V$4:$V$1281,Data!AP$7)</f>
        <v>0</v>
      </c>
      <c r="AQ73" s="65">
        <f>SUMIFS(CAPEX!$AA$4:$AA$1281,CAPEX!$C$4:$C$1281,Data!$A73,CAPEX!$V$4:$V$1281,Data!AP$7)</f>
        <v>0</v>
      </c>
      <c r="AR73" s="65">
        <f>SUMIFS(CAPEX!$Y$4:$Y$1281,CAPEX!$C$4:$C$1281,Data!$A73,CAPEX!$V$4:$V$1281,Data!AR$7)</f>
        <v>0</v>
      </c>
      <c r="AS73" s="65">
        <f>SUMIFS(CAPEX!$AA$4:$AA$1281,CAPEX!$C$4:$C$1281,Data!$A73,CAPEX!$V$4:$V$1281,Data!AR$7)</f>
        <v>0</v>
      </c>
      <c r="AT73" s="65">
        <f>SUMIFS(CAPEX!$Y$4:$Y$1281,CAPEX!$C$4:$C$1281,Data!$A73,CAPEX!$V$4:$V$1281,Data!AT$7)</f>
        <v>0</v>
      </c>
      <c r="AU73" s="65">
        <f>SUMIFS(CAPEX!$AA$4:$AA$1281,CAPEX!$C$4:$C$1281,Data!$A73,CAPEX!$V$4:$V$1281,Data!AT$7)</f>
        <v>0</v>
      </c>
      <c r="AV73" s="65">
        <f>SUMIFS(CAPEX!$Y$4:$Y$1281,CAPEX!$C$4:$C$1281,Data!$A73,CAPEX!$V$4:$V$1281,Data!AV$7)</f>
        <v>0</v>
      </c>
      <c r="AW73" s="65">
        <f>SUMIFS(CAPEX!$AA$4:$AA$1281,CAPEX!$C$4:$C$1281,Data!$A73,CAPEX!$V$4:$V$1281,Data!AV$7)</f>
        <v>0</v>
      </c>
      <c r="AX73" s="65">
        <f>SUMIFS(CAPEX!$Y$4:$Y$1281,CAPEX!$C$4:$C$1281,Data!$A73,CAPEX!$V$4:$V$1281,Data!AX$7)</f>
        <v>0</v>
      </c>
      <c r="AY73" s="65">
        <f>SUMIFS(CAPEX!$AA$4:$AA$1281,CAPEX!$C$4:$C$1281,Data!$A73,CAPEX!$V$4:$V$1281,Data!AX$7)</f>
        <v>0</v>
      </c>
      <c r="AZ73" s="65">
        <f>SUMIFS(CAPEX!$Y$4:$Y$1281,CAPEX!$C$4:$C$1281,Data!$A73,CAPEX!$V$4:$V$1281,Data!AZ$7)</f>
        <v>0</v>
      </c>
      <c r="BA73" s="65">
        <f>SUMIFS(CAPEX!$AA$4:$AA$1281,CAPEX!$C$4:$C$1281,Data!$A73,CAPEX!$V$4:$V$1281,Data!AZ$7)</f>
        <v>0</v>
      </c>
      <c r="BB73" s="65">
        <f>SUMIFS(CAPEX!$Y$4:$Y$1281,CAPEX!$C$4:$C$1281,Data!$A73,CAPEX!$V$4:$V$1281,Data!BB$7)</f>
        <v>0</v>
      </c>
      <c r="BC73" s="65">
        <f>SUMIFS(CAPEX!$AA$4:$AA$1281,CAPEX!$C$4:$C$1281,Data!$A73,CAPEX!$V$4:$V$1281,Data!BB$7)</f>
        <v>0</v>
      </c>
    </row>
    <row r="74" spans="1:55" hidden="1" x14ac:dyDescent="0.25">
      <c r="A74" s="86" t="s">
        <v>476</v>
      </c>
      <c r="B74" s="62" t="str">
        <f>VLOOKUP(A74,CAPEX!$C$4:$I$1281,7,FALSE)</f>
        <v>Tenant 3</v>
      </c>
      <c r="C74" s="61">
        <v>2500</v>
      </c>
      <c r="D74" s="65">
        <f>SUMIFS(CAPEX!$Y$4:$Y$1281,CAPEX!$C$4:$C$1281,Data!$A74,CAPEX!$V$4:$V$1281,Data!D$7)</f>
        <v>0</v>
      </c>
      <c r="E74" s="65">
        <f>SUMIFS(CAPEX!$AA$4:$AA$1281,CAPEX!$C$4:$C$1281,Data!$A74,CAPEX!$V$4:$V$1281,Data!D$7)</f>
        <v>31160</v>
      </c>
      <c r="F74" s="65">
        <f>SUMIFS(CAPEX!$Y$4:$Y$1281,CAPEX!$C$4:$C$1281,Data!$A74,CAPEX!$V$4:$V$1281,Data!F$7)</f>
        <v>0</v>
      </c>
      <c r="G74" s="65">
        <f>SUMIFS(CAPEX!$AA$4:$AA$1281,CAPEX!$C$4:$C$1281,Data!$A74,CAPEX!$V$4:$V$1281,Data!F$7)</f>
        <v>0</v>
      </c>
      <c r="H74" s="65">
        <f>SUMIFS(CAPEX!$Y$4:$Y$1281,CAPEX!$C$4:$C$1281,Data!$A74,CAPEX!$V$4:$V$1281,Data!H$7)</f>
        <v>0</v>
      </c>
      <c r="I74" s="65">
        <f>SUMIFS(CAPEX!$AA$4:$AA$1281,CAPEX!$C$4:$C$1281,Data!$A74,CAPEX!$V$4:$V$1281,Data!H$7)</f>
        <v>0</v>
      </c>
      <c r="J74" s="65">
        <f>SUMIFS(CAPEX!$Y$4:$Y$1281,CAPEX!$C$4:$C$1281,Data!$A74,CAPEX!$V$4:$V$1281,Data!J$7)</f>
        <v>0</v>
      </c>
      <c r="K74" s="65">
        <f>SUMIFS(CAPEX!$AA$4:$AA$1281,CAPEX!$C$4:$C$1281,Data!$A74,CAPEX!$V$4:$V$1281,Data!J$7)</f>
        <v>0</v>
      </c>
      <c r="L74" s="65">
        <f>SUMIFS(CAPEX!$Y$4:$Y$1281,CAPEX!$C$4:$C$1281,Data!$A74,CAPEX!$V$4:$V$1281,Data!L$7)</f>
        <v>0</v>
      </c>
      <c r="M74" s="65">
        <f>SUMIFS(CAPEX!$AA$4:$AA$1281,CAPEX!$C$4:$C$1281,Data!$A74,CAPEX!$V$4:$V$1281,Data!L$7)</f>
        <v>0</v>
      </c>
      <c r="N74" s="65">
        <f>SUMIFS(CAPEX!$Y$4:$Y$1281,CAPEX!$C$4:$C$1281,Data!$A74,CAPEX!$V$4:$V$1281,Data!N$7)</f>
        <v>0</v>
      </c>
      <c r="O74" s="65">
        <f>SUMIFS(CAPEX!$AA$4:$AA$1281,CAPEX!$C$4:$C$1281,Data!$A74,CAPEX!$V$4:$V$1281,Data!N$7)</f>
        <v>0</v>
      </c>
      <c r="P74" s="65">
        <f>SUMIFS(CAPEX!$Y$4:$Y$1281,CAPEX!$C$4:$C$1281,Data!$A74,CAPEX!$V$4:$V$1281,Data!P$7)</f>
        <v>0</v>
      </c>
      <c r="Q74" s="65">
        <f>SUMIFS(CAPEX!$AA$4:$AA$1281,CAPEX!$C$4:$C$1281,Data!$A74,CAPEX!$V$4:$V$1281,Data!P$7)</f>
        <v>0</v>
      </c>
      <c r="R74" s="65">
        <f>SUMIFS(CAPEX!$Y$4:$Y$1281,CAPEX!$C$4:$C$1281,Data!$A74,CAPEX!$V$4:$V$1281,Data!R$7)</f>
        <v>0</v>
      </c>
      <c r="S74" s="65">
        <f>SUMIFS(CAPEX!$AA$4:$AA$1281,CAPEX!$C$4:$C$1281,Data!$A74,CAPEX!$V$4:$V$1281,Data!R$7)</f>
        <v>0</v>
      </c>
      <c r="T74" s="65">
        <f>SUMIFS(CAPEX!$Y$4:$Y$1281,CAPEX!$C$4:$C$1281,Data!$A74,CAPEX!$V$4:$V$1281,Data!T$7)</f>
        <v>0</v>
      </c>
      <c r="U74" s="65">
        <f>SUMIFS(CAPEX!$AA$4:$AA$1281,CAPEX!$C$4:$C$1281,Data!$A74,CAPEX!$V$4:$V$1281,Data!T$7)</f>
        <v>0</v>
      </c>
      <c r="V74" s="65">
        <f>SUMIFS(CAPEX!$Y$4:$Y$1281,CAPEX!$C$4:$C$1281,Data!$A74,CAPEX!$V$4:$V$1281,Data!V$7)</f>
        <v>0</v>
      </c>
      <c r="W74" s="65">
        <f>SUMIFS(CAPEX!$AA$4:$AA$1281,CAPEX!$C$4:$C$1281,Data!$A74,CAPEX!$V$4:$V$1281,Data!V$7)</f>
        <v>0</v>
      </c>
      <c r="X74" s="65">
        <f>SUMIFS(CAPEX!$Y$4:$Y$1281,CAPEX!$C$4:$C$1281,Data!$A74,CAPEX!$V$4:$V$1281,Data!X$7)</f>
        <v>0</v>
      </c>
      <c r="Y74" s="65">
        <f>SUMIFS(CAPEX!$AA$4:$AA$1281,CAPEX!$C$4:$C$1281,Data!$A74,CAPEX!$V$4:$V$1281,Data!X$7)</f>
        <v>0</v>
      </c>
      <c r="Z74" s="65">
        <f>SUMIFS(CAPEX!$Y$4:$Y$1281,CAPEX!$C$4:$C$1281,Data!$A74,CAPEX!$V$4:$V$1281,Data!Z$7)</f>
        <v>0</v>
      </c>
      <c r="AA74" s="65">
        <f>SUMIFS(CAPEX!$AA$4:$AA$1281,CAPEX!$C$4:$C$1281,Data!$A74,CAPEX!$V$4:$V$1281,Data!Z$7)</f>
        <v>0</v>
      </c>
      <c r="AB74" s="65">
        <f>SUMIFS(CAPEX!$Y$4:$Y$1281,CAPEX!$C$4:$C$1281,Data!$A74,CAPEX!$V$4:$V$1281,Data!AB$7)</f>
        <v>0</v>
      </c>
      <c r="AC74" s="65">
        <f>SUMIFS(CAPEX!$AA$4:$AA$1281,CAPEX!$C$4:$C$1281,Data!$A74,CAPEX!$V$4:$V$1281,Data!AB$7)</f>
        <v>0</v>
      </c>
      <c r="AD74" s="65">
        <f>SUMIFS(CAPEX!$Y$4:$Y$1281,CAPEX!$C$4:$C$1281,Data!$A74,CAPEX!$V$4:$V$1281,Data!AD$7)</f>
        <v>0</v>
      </c>
      <c r="AE74" s="65">
        <f>SUMIFS(CAPEX!$AA$4:$AA$1281,CAPEX!$C$4:$C$1281,Data!$A74,CAPEX!$V$4:$V$1281,Data!AD$7)</f>
        <v>0</v>
      </c>
      <c r="AF74" s="65">
        <f>SUMIFS(CAPEX!$Y$4:$Y$1281,CAPEX!$C$4:$C$1281,Data!$A74,CAPEX!$V$4:$V$1281,Data!AF$7)</f>
        <v>0</v>
      </c>
      <c r="AG74" s="65">
        <f>SUMIFS(CAPEX!$AA$4:$AA$1281,CAPEX!$C$4:$C$1281,Data!$A74,CAPEX!$V$4:$V$1281,Data!AF$7)</f>
        <v>0</v>
      </c>
      <c r="AH74" s="65">
        <f>SUMIFS(CAPEX!$Y$4:$Y$1281,CAPEX!$C$4:$C$1281,Data!$A74,CAPEX!$V$4:$V$1281,Data!AH$7)</f>
        <v>0</v>
      </c>
      <c r="AI74" s="65">
        <f>SUMIFS(CAPEX!$AA$4:$AA$1281,CAPEX!$C$4:$C$1281,Data!$A74,CAPEX!$V$4:$V$1281,Data!AH$7)</f>
        <v>0</v>
      </c>
      <c r="AJ74" s="65">
        <f>SUMIFS(CAPEX!$Y$4:$Y$1281,CAPEX!$C$4:$C$1281,Data!$A74,CAPEX!$V$4:$V$1281,Data!AJ$7)</f>
        <v>0</v>
      </c>
      <c r="AK74" s="65">
        <f>SUMIFS(CAPEX!$AA$4:$AA$1281,CAPEX!$C$4:$C$1281,Data!$A74,CAPEX!$V$4:$V$1281,Data!AJ$7)</f>
        <v>0</v>
      </c>
      <c r="AL74" s="65">
        <f>SUMIFS(CAPEX!$Y$4:$Y$1281,CAPEX!$C$4:$C$1281,Data!$A74,CAPEX!$V$4:$V$1281,Data!AL$7)</f>
        <v>0</v>
      </c>
      <c r="AM74" s="65">
        <f>SUMIFS(CAPEX!$AA$4:$AA$1281,CAPEX!$C$4:$C$1281,Data!$A74,CAPEX!$V$4:$V$1281,Data!AL$7)</f>
        <v>0</v>
      </c>
      <c r="AN74" s="65">
        <f>SUMIFS(CAPEX!$Y$4:$Y$1281,CAPEX!$C$4:$C$1281,Data!$A74,CAPEX!$V$4:$V$1281,Data!AN$7)</f>
        <v>0</v>
      </c>
      <c r="AO74" s="65">
        <f>SUMIFS(CAPEX!$AA$4:$AA$1281,CAPEX!$C$4:$C$1281,Data!$A74,CAPEX!$V$4:$V$1281,Data!AN$7)</f>
        <v>0</v>
      </c>
      <c r="AP74" s="65">
        <f>SUMIFS(CAPEX!$Y$4:$Y$1281,CAPEX!$C$4:$C$1281,Data!$A74,CAPEX!$V$4:$V$1281,Data!AP$7)</f>
        <v>0</v>
      </c>
      <c r="AQ74" s="65">
        <f>SUMIFS(CAPEX!$AA$4:$AA$1281,CAPEX!$C$4:$C$1281,Data!$A74,CAPEX!$V$4:$V$1281,Data!AP$7)</f>
        <v>0</v>
      </c>
      <c r="AR74" s="65">
        <f>SUMIFS(CAPEX!$Y$4:$Y$1281,CAPEX!$C$4:$C$1281,Data!$A74,CAPEX!$V$4:$V$1281,Data!AR$7)</f>
        <v>0</v>
      </c>
      <c r="AS74" s="65">
        <f>SUMIFS(CAPEX!$AA$4:$AA$1281,CAPEX!$C$4:$C$1281,Data!$A74,CAPEX!$V$4:$V$1281,Data!AR$7)</f>
        <v>0</v>
      </c>
      <c r="AT74" s="65">
        <f>SUMIFS(CAPEX!$Y$4:$Y$1281,CAPEX!$C$4:$C$1281,Data!$A74,CAPEX!$V$4:$V$1281,Data!AT$7)</f>
        <v>0</v>
      </c>
      <c r="AU74" s="65">
        <f>SUMIFS(CAPEX!$AA$4:$AA$1281,CAPEX!$C$4:$C$1281,Data!$A74,CAPEX!$V$4:$V$1281,Data!AT$7)</f>
        <v>0</v>
      </c>
      <c r="AV74" s="65">
        <f>SUMIFS(CAPEX!$Y$4:$Y$1281,CAPEX!$C$4:$C$1281,Data!$A74,CAPEX!$V$4:$V$1281,Data!AV$7)</f>
        <v>0</v>
      </c>
      <c r="AW74" s="65">
        <f>SUMIFS(CAPEX!$AA$4:$AA$1281,CAPEX!$C$4:$C$1281,Data!$A74,CAPEX!$V$4:$V$1281,Data!AV$7)</f>
        <v>0</v>
      </c>
      <c r="AX74" s="65">
        <f>SUMIFS(CAPEX!$Y$4:$Y$1281,CAPEX!$C$4:$C$1281,Data!$A74,CAPEX!$V$4:$V$1281,Data!AX$7)</f>
        <v>0</v>
      </c>
      <c r="AY74" s="65">
        <f>SUMIFS(CAPEX!$AA$4:$AA$1281,CAPEX!$C$4:$C$1281,Data!$A74,CAPEX!$V$4:$V$1281,Data!AX$7)</f>
        <v>0</v>
      </c>
      <c r="AZ74" s="65">
        <f>SUMIFS(CAPEX!$Y$4:$Y$1281,CAPEX!$C$4:$C$1281,Data!$A74,CAPEX!$V$4:$V$1281,Data!AZ$7)</f>
        <v>0</v>
      </c>
      <c r="BA74" s="65">
        <f>SUMIFS(CAPEX!$AA$4:$AA$1281,CAPEX!$C$4:$C$1281,Data!$A74,CAPEX!$V$4:$V$1281,Data!AZ$7)</f>
        <v>0</v>
      </c>
      <c r="BB74" s="65">
        <f>SUMIFS(CAPEX!$Y$4:$Y$1281,CAPEX!$C$4:$C$1281,Data!$A74,CAPEX!$V$4:$V$1281,Data!BB$7)</f>
        <v>0</v>
      </c>
      <c r="BC74" s="65">
        <f>SUMIFS(CAPEX!$AA$4:$AA$1281,CAPEX!$C$4:$C$1281,Data!$A74,CAPEX!$V$4:$V$1281,Data!BB$7)</f>
        <v>0</v>
      </c>
    </row>
    <row r="75" spans="1:55" hidden="1" x14ac:dyDescent="0.25">
      <c r="A75" s="85" t="s">
        <v>74</v>
      </c>
      <c r="B75" s="62" t="str">
        <f>VLOOKUP(A75,CAPEX!$C$4:$I$1281,7,FALSE)</f>
        <v>Tenant 3</v>
      </c>
      <c r="C75" s="61">
        <v>60</v>
      </c>
      <c r="D75" s="65">
        <f>SUMIFS(CAPEX!$Y$4:$Y$1281,CAPEX!$C$4:$C$1281,Data!$A75,CAPEX!$V$4:$V$1281,Data!D$7)</f>
        <v>0</v>
      </c>
      <c r="E75" s="65">
        <f>SUMIFS(CAPEX!$AA$4:$AA$1281,CAPEX!$C$4:$C$1281,Data!$A75,CAPEX!$V$4:$V$1281,Data!D$7)</f>
        <v>7490</v>
      </c>
      <c r="F75" s="65">
        <f>SUMIFS(CAPEX!$Y$4:$Y$1281,CAPEX!$C$4:$C$1281,Data!$A75,CAPEX!$V$4:$V$1281,Data!F$7)</f>
        <v>0</v>
      </c>
      <c r="G75" s="65">
        <f>SUMIFS(CAPEX!$AA$4:$AA$1281,CAPEX!$C$4:$C$1281,Data!$A75,CAPEX!$V$4:$V$1281,Data!F$7)</f>
        <v>0</v>
      </c>
      <c r="H75" s="65">
        <f>SUMIFS(CAPEX!$Y$4:$Y$1281,CAPEX!$C$4:$C$1281,Data!$A75,CAPEX!$V$4:$V$1281,Data!H$7)</f>
        <v>0</v>
      </c>
      <c r="I75" s="65">
        <f>SUMIFS(CAPEX!$AA$4:$AA$1281,CAPEX!$C$4:$C$1281,Data!$A75,CAPEX!$V$4:$V$1281,Data!H$7)</f>
        <v>0</v>
      </c>
      <c r="J75" s="65">
        <f>SUMIFS(CAPEX!$Y$4:$Y$1281,CAPEX!$C$4:$C$1281,Data!$A75,CAPEX!$V$4:$V$1281,Data!J$7)</f>
        <v>0</v>
      </c>
      <c r="K75" s="65">
        <f>SUMIFS(CAPEX!$AA$4:$AA$1281,CAPEX!$C$4:$C$1281,Data!$A75,CAPEX!$V$4:$V$1281,Data!J$7)</f>
        <v>0</v>
      </c>
      <c r="L75" s="65">
        <f>SUMIFS(CAPEX!$Y$4:$Y$1281,CAPEX!$C$4:$C$1281,Data!$A75,CAPEX!$V$4:$V$1281,Data!L$7)</f>
        <v>0</v>
      </c>
      <c r="M75" s="65">
        <f>SUMIFS(CAPEX!$AA$4:$AA$1281,CAPEX!$C$4:$C$1281,Data!$A75,CAPEX!$V$4:$V$1281,Data!L$7)</f>
        <v>0</v>
      </c>
      <c r="N75" s="65">
        <f>SUMIFS(CAPEX!$Y$4:$Y$1281,CAPEX!$C$4:$C$1281,Data!$A75,CAPEX!$V$4:$V$1281,Data!N$7)</f>
        <v>0</v>
      </c>
      <c r="O75" s="65">
        <f>SUMIFS(CAPEX!$AA$4:$AA$1281,CAPEX!$C$4:$C$1281,Data!$A75,CAPEX!$V$4:$V$1281,Data!N$7)</f>
        <v>0</v>
      </c>
      <c r="P75" s="65">
        <f>SUMIFS(CAPEX!$Y$4:$Y$1281,CAPEX!$C$4:$C$1281,Data!$A75,CAPEX!$V$4:$V$1281,Data!P$7)</f>
        <v>0</v>
      </c>
      <c r="Q75" s="65">
        <f>SUMIFS(CAPEX!$AA$4:$AA$1281,CAPEX!$C$4:$C$1281,Data!$A75,CAPEX!$V$4:$V$1281,Data!P$7)</f>
        <v>0</v>
      </c>
      <c r="R75" s="65">
        <f>SUMIFS(CAPEX!$Y$4:$Y$1281,CAPEX!$C$4:$C$1281,Data!$A75,CAPEX!$V$4:$V$1281,Data!R$7)</f>
        <v>0</v>
      </c>
      <c r="S75" s="65">
        <f>SUMIFS(CAPEX!$AA$4:$AA$1281,CAPEX!$C$4:$C$1281,Data!$A75,CAPEX!$V$4:$V$1281,Data!R$7)</f>
        <v>0</v>
      </c>
      <c r="T75" s="65">
        <f>SUMIFS(CAPEX!$Y$4:$Y$1281,CAPEX!$C$4:$C$1281,Data!$A75,CAPEX!$V$4:$V$1281,Data!T$7)</f>
        <v>0</v>
      </c>
      <c r="U75" s="65">
        <f>SUMIFS(CAPEX!$AA$4:$AA$1281,CAPEX!$C$4:$C$1281,Data!$A75,CAPEX!$V$4:$V$1281,Data!T$7)</f>
        <v>0</v>
      </c>
      <c r="V75" s="65">
        <f>SUMIFS(CAPEX!$Y$4:$Y$1281,CAPEX!$C$4:$C$1281,Data!$A75,CAPEX!$V$4:$V$1281,Data!V$7)</f>
        <v>0</v>
      </c>
      <c r="W75" s="65">
        <f>SUMIFS(CAPEX!$AA$4:$AA$1281,CAPEX!$C$4:$C$1281,Data!$A75,CAPEX!$V$4:$V$1281,Data!V$7)</f>
        <v>0</v>
      </c>
      <c r="X75" s="65">
        <f>SUMIFS(CAPEX!$Y$4:$Y$1281,CAPEX!$C$4:$C$1281,Data!$A75,CAPEX!$V$4:$V$1281,Data!X$7)</f>
        <v>0</v>
      </c>
      <c r="Y75" s="65">
        <f>SUMIFS(CAPEX!$AA$4:$AA$1281,CAPEX!$C$4:$C$1281,Data!$A75,CAPEX!$V$4:$V$1281,Data!X$7)</f>
        <v>0</v>
      </c>
      <c r="Z75" s="65">
        <f>SUMIFS(CAPEX!$Y$4:$Y$1281,CAPEX!$C$4:$C$1281,Data!$A75,CAPEX!$V$4:$V$1281,Data!Z$7)</f>
        <v>0</v>
      </c>
      <c r="AA75" s="65">
        <f>SUMIFS(CAPEX!$AA$4:$AA$1281,CAPEX!$C$4:$C$1281,Data!$A75,CAPEX!$V$4:$V$1281,Data!Z$7)</f>
        <v>0</v>
      </c>
      <c r="AB75" s="65">
        <f>SUMIFS(CAPEX!$Y$4:$Y$1281,CAPEX!$C$4:$C$1281,Data!$A75,CAPEX!$V$4:$V$1281,Data!AB$7)</f>
        <v>0</v>
      </c>
      <c r="AC75" s="65">
        <f>SUMIFS(CAPEX!$AA$4:$AA$1281,CAPEX!$C$4:$C$1281,Data!$A75,CAPEX!$V$4:$V$1281,Data!AB$7)</f>
        <v>0</v>
      </c>
      <c r="AD75" s="65">
        <f>SUMIFS(CAPEX!$Y$4:$Y$1281,CAPEX!$C$4:$C$1281,Data!$A75,CAPEX!$V$4:$V$1281,Data!AD$7)</f>
        <v>0</v>
      </c>
      <c r="AE75" s="65">
        <f>SUMIFS(CAPEX!$AA$4:$AA$1281,CAPEX!$C$4:$C$1281,Data!$A75,CAPEX!$V$4:$V$1281,Data!AD$7)</f>
        <v>0</v>
      </c>
      <c r="AF75" s="65">
        <f>SUMIFS(CAPEX!$Y$4:$Y$1281,CAPEX!$C$4:$C$1281,Data!$A75,CAPEX!$V$4:$V$1281,Data!AF$7)</f>
        <v>0</v>
      </c>
      <c r="AG75" s="65">
        <f>SUMIFS(CAPEX!$AA$4:$AA$1281,CAPEX!$C$4:$C$1281,Data!$A75,CAPEX!$V$4:$V$1281,Data!AF$7)</f>
        <v>0</v>
      </c>
      <c r="AH75" s="65">
        <f>SUMIFS(CAPEX!$Y$4:$Y$1281,CAPEX!$C$4:$C$1281,Data!$A75,CAPEX!$V$4:$V$1281,Data!AH$7)</f>
        <v>0</v>
      </c>
      <c r="AI75" s="65">
        <f>SUMIFS(CAPEX!$AA$4:$AA$1281,CAPEX!$C$4:$C$1281,Data!$A75,CAPEX!$V$4:$V$1281,Data!AH$7)</f>
        <v>0</v>
      </c>
      <c r="AJ75" s="65">
        <f>SUMIFS(CAPEX!$Y$4:$Y$1281,CAPEX!$C$4:$C$1281,Data!$A75,CAPEX!$V$4:$V$1281,Data!AJ$7)</f>
        <v>0</v>
      </c>
      <c r="AK75" s="65">
        <f>SUMIFS(CAPEX!$AA$4:$AA$1281,CAPEX!$C$4:$C$1281,Data!$A75,CAPEX!$V$4:$V$1281,Data!AJ$7)</f>
        <v>0</v>
      </c>
      <c r="AL75" s="65">
        <f>SUMIFS(CAPEX!$Y$4:$Y$1281,CAPEX!$C$4:$C$1281,Data!$A75,CAPEX!$V$4:$V$1281,Data!AL$7)</f>
        <v>0</v>
      </c>
      <c r="AM75" s="65">
        <f>SUMIFS(CAPEX!$AA$4:$AA$1281,CAPEX!$C$4:$C$1281,Data!$A75,CAPEX!$V$4:$V$1281,Data!AL$7)</f>
        <v>0</v>
      </c>
      <c r="AN75" s="65">
        <f>SUMIFS(CAPEX!$Y$4:$Y$1281,CAPEX!$C$4:$C$1281,Data!$A75,CAPEX!$V$4:$V$1281,Data!AN$7)</f>
        <v>0</v>
      </c>
      <c r="AO75" s="65">
        <f>SUMIFS(CAPEX!$AA$4:$AA$1281,CAPEX!$C$4:$C$1281,Data!$A75,CAPEX!$V$4:$V$1281,Data!AN$7)</f>
        <v>0</v>
      </c>
      <c r="AP75" s="65">
        <f>SUMIFS(CAPEX!$Y$4:$Y$1281,CAPEX!$C$4:$C$1281,Data!$A75,CAPEX!$V$4:$V$1281,Data!AP$7)</f>
        <v>0</v>
      </c>
      <c r="AQ75" s="65">
        <f>SUMIFS(CAPEX!$AA$4:$AA$1281,CAPEX!$C$4:$C$1281,Data!$A75,CAPEX!$V$4:$V$1281,Data!AP$7)</f>
        <v>0</v>
      </c>
      <c r="AR75" s="65">
        <f>SUMIFS(CAPEX!$Y$4:$Y$1281,CAPEX!$C$4:$C$1281,Data!$A75,CAPEX!$V$4:$V$1281,Data!AR$7)</f>
        <v>0</v>
      </c>
      <c r="AS75" s="65">
        <f>SUMIFS(CAPEX!$AA$4:$AA$1281,CAPEX!$C$4:$C$1281,Data!$A75,CAPEX!$V$4:$V$1281,Data!AR$7)</f>
        <v>0</v>
      </c>
      <c r="AT75" s="65">
        <f>SUMIFS(CAPEX!$Y$4:$Y$1281,CAPEX!$C$4:$C$1281,Data!$A75,CAPEX!$V$4:$V$1281,Data!AT$7)</f>
        <v>0</v>
      </c>
      <c r="AU75" s="65">
        <f>SUMIFS(CAPEX!$AA$4:$AA$1281,CAPEX!$C$4:$C$1281,Data!$A75,CAPEX!$V$4:$V$1281,Data!AT$7)</f>
        <v>0</v>
      </c>
      <c r="AV75" s="65">
        <f>SUMIFS(CAPEX!$Y$4:$Y$1281,CAPEX!$C$4:$C$1281,Data!$A75,CAPEX!$V$4:$V$1281,Data!AV$7)</f>
        <v>0</v>
      </c>
      <c r="AW75" s="65">
        <f>SUMIFS(CAPEX!$AA$4:$AA$1281,CAPEX!$C$4:$C$1281,Data!$A75,CAPEX!$V$4:$V$1281,Data!AV$7)</f>
        <v>0</v>
      </c>
      <c r="AX75" s="65">
        <f>SUMIFS(CAPEX!$Y$4:$Y$1281,CAPEX!$C$4:$C$1281,Data!$A75,CAPEX!$V$4:$V$1281,Data!AX$7)</f>
        <v>0</v>
      </c>
      <c r="AY75" s="65">
        <f>SUMIFS(CAPEX!$AA$4:$AA$1281,CAPEX!$C$4:$C$1281,Data!$A75,CAPEX!$V$4:$V$1281,Data!AX$7)</f>
        <v>0</v>
      </c>
      <c r="AZ75" s="65">
        <f>SUMIFS(CAPEX!$Y$4:$Y$1281,CAPEX!$C$4:$C$1281,Data!$A75,CAPEX!$V$4:$V$1281,Data!AZ$7)</f>
        <v>0</v>
      </c>
      <c r="BA75" s="65">
        <f>SUMIFS(CAPEX!$AA$4:$AA$1281,CAPEX!$C$4:$C$1281,Data!$A75,CAPEX!$V$4:$V$1281,Data!AZ$7)</f>
        <v>0</v>
      </c>
      <c r="BB75" s="65">
        <f>SUMIFS(CAPEX!$Y$4:$Y$1281,CAPEX!$C$4:$C$1281,Data!$A75,CAPEX!$V$4:$V$1281,Data!BB$7)</f>
        <v>0</v>
      </c>
      <c r="BC75" s="65">
        <f>SUMIFS(CAPEX!$AA$4:$AA$1281,CAPEX!$C$4:$C$1281,Data!$A75,CAPEX!$V$4:$V$1281,Data!BB$7)</f>
        <v>0</v>
      </c>
    </row>
    <row r="76" spans="1:55" hidden="1" x14ac:dyDescent="0.25">
      <c r="A76" s="84" t="s">
        <v>75</v>
      </c>
      <c r="B76" s="62" t="str">
        <f>VLOOKUP(A76,CAPEX!$C$4:$I$1281,7,FALSE)</f>
        <v>Tenant 3</v>
      </c>
      <c r="C76" s="61">
        <v>360</v>
      </c>
      <c r="D76" s="65">
        <f>SUMIFS(CAPEX!$Y$4:$Y$1281,CAPEX!$C$4:$C$1281,Data!$A76,CAPEX!$V$4:$V$1281,Data!D$7)</f>
        <v>0</v>
      </c>
      <c r="E76" s="65">
        <f>SUMIFS(CAPEX!$AA$4:$AA$1281,CAPEX!$C$4:$C$1281,Data!$A76,CAPEX!$V$4:$V$1281,Data!D$7)</f>
        <v>44860</v>
      </c>
      <c r="F76" s="65">
        <f>SUMIFS(CAPEX!$Y$4:$Y$1281,CAPEX!$C$4:$C$1281,Data!$A76,CAPEX!$V$4:$V$1281,Data!F$7)</f>
        <v>0</v>
      </c>
      <c r="G76" s="65">
        <f>SUMIFS(CAPEX!$AA$4:$AA$1281,CAPEX!$C$4:$C$1281,Data!$A76,CAPEX!$V$4:$V$1281,Data!F$7)</f>
        <v>0</v>
      </c>
      <c r="H76" s="65">
        <f>SUMIFS(CAPEX!$Y$4:$Y$1281,CAPEX!$C$4:$C$1281,Data!$A76,CAPEX!$V$4:$V$1281,Data!H$7)</f>
        <v>0</v>
      </c>
      <c r="I76" s="65">
        <f>SUMIFS(CAPEX!$AA$4:$AA$1281,CAPEX!$C$4:$C$1281,Data!$A76,CAPEX!$V$4:$V$1281,Data!H$7)</f>
        <v>0</v>
      </c>
      <c r="J76" s="65">
        <f>SUMIFS(CAPEX!$Y$4:$Y$1281,CAPEX!$C$4:$C$1281,Data!$A76,CAPEX!$V$4:$V$1281,Data!J$7)</f>
        <v>0</v>
      </c>
      <c r="K76" s="65">
        <f>SUMIFS(CAPEX!$AA$4:$AA$1281,CAPEX!$C$4:$C$1281,Data!$A76,CAPEX!$V$4:$V$1281,Data!J$7)</f>
        <v>0</v>
      </c>
      <c r="L76" s="65">
        <f>SUMIFS(CAPEX!$Y$4:$Y$1281,CAPEX!$C$4:$C$1281,Data!$A76,CAPEX!$V$4:$V$1281,Data!L$7)</f>
        <v>0</v>
      </c>
      <c r="M76" s="65">
        <f>SUMIFS(CAPEX!$AA$4:$AA$1281,CAPEX!$C$4:$C$1281,Data!$A76,CAPEX!$V$4:$V$1281,Data!L$7)</f>
        <v>0</v>
      </c>
      <c r="N76" s="65">
        <f>SUMIFS(CAPEX!$Y$4:$Y$1281,CAPEX!$C$4:$C$1281,Data!$A76,CAPEX!$V$4:$V$1281,Data!N$7)</f>
        <v>0</v>
      </c>
      <c r="O76" s="65">
        <f>SUMIFS(CAPEX!$AA$4:$AA$1281,CAPEX!$C$4:$C$1281,Data!$A76,CAPEX!$V$4:$V$1281,Data!N$7)</f>
        <v>0</v>
      </c>
      <c r="P76" s="65">
        <f>SUMIFS(CAPEX!$Y$4:$Y$1281,CAPEX!$C$4:$C$1281,Data!$A76,CAPEX!$V$4:$V$1281,Data!P$7)</f>
        <v>0</v>
      </c>
      <c r="Q76" s="65">
        <f>SUMIFS(CAPEX!$AA$4:$AA$1281,CAPEX!$C$4:$C$1281,Data!$A76,CAPEX!$V$4:$V$1281,Data!P$7)</f>
        <v>0</v>
      </c>
      <c r="R76" s="65">
        <f>SUMIFS(CAPEX!$Y$4:$Y$1281,CAPEX!$C$4:$C$1281,Data!$A76,CAPEX!$V$4:$V$1281,Data!R$7)</f>
        <v>0</v>
      </c>
      <c r="S76" s="65">
        <f>SUMIFS(CAPEX!$AA$4:$AA$1281,CAPEX!$C$4:$C$1281,Data!$A76,CAPEX!$V$4:$V$1281,Data!R$7)</f>
        <v>0</v>
      </c>
      <c r="T76" s="65">
        <f>SUMIFS(CAPEX!$Y$4:$Y$1281,CAPEX!$C$4:$C$1281,Data!$A76,CAPEX!$V$4:$V$1281,Data!T$7)</f>
        <v>0</v>
      </c>
      <c r="U76" s="65">
        <f>SUMIFS(CAPEX!$AA$4:$AA$1281,CAPEX!$C$4:$C$1281,Data!$A76,CAPEX!$V$4:$V$1281,Data!T$7)</f>
        <v>0</v>
      </c>
      <c r="V76" s="65">
        <f>SUMIFS(CAPEX!$Y$4:$Y$1281,CAPEX!$C$4:$C$1281,Data!$A76,CAPEX!$V$4:$V$1281,Data!V$7)</f>
        <v>0</v>
      </c>
      <c r="W76" s="65">
        <f>SUMIFS(CAPEX!$AA$4:$AA$1281,CAPEX!$C$4:$C$1281,Data!$A76,CAPEX!$V$4:$V$1281,Data!V$7)</f>
        <v>0</v>
      </c>
      <c r="X76" s="65">
        <f>SUMIFS(CAPEX!$Y$4:$Y$1281,CAPEX!$C$4:$C$1281,Data!$A76,CAPEX!$V$4:$V$1281,Data!X$7)</f>
        <v>0</v>
      </c>
      <c r="Y76" s="65">
        <f>SUMIFS(CAPEX!$AA$4:$AA$1281,CAPEX!$C$4:$C$1281,Data!$A76,CAPEX!$V$4:$V$1281,Data!X$7)</f>
        <v>0</v>
      </c>
      <c r="Z76" s="65">
        <f>SUMIFS(CAPEX!$Y$4:$Y$1281,CAPEX!$C$4:$C$1281,Data!$A76,CAPEX!$V$4:$V$1281,Data!Z$7)</f>
        <v>0</v>
      </c>
      <c r="AA76" s="65">
        <f>SUMIFS(CAPEX!$AA$4:$AA$1281,CAPEX!$C$4:$C$1281,Data!$A76,CAPEX!$V$4:$V$1281,Data!Z$7)</f>
        <v>0</v>
      </c>
      <c r="AB76" s="65">
        <f>SUMIFS(CAPEX!$Y$4:$Y$1281,CAPEX!$C$4:$C$1281,Data!$A76,CAPEX!$V$4:$V$1281,Data!AB$7)</f>
        <v>0</v>
      </c>
      <c r="AC76" s="65">
        <f>SUMIFS(CAPEX!$AA$4:$AA$1281,CAPEX!$C$4:$C$1281,Data!$A76,CAPEX!$V$4:$V$1281,Data!AB$7)</f>
        <v>0</v>
      </c>
      <c r="AD76" s="65">
        <f>SUMIFS(CAPEX!$Y$4:$Y$1281,CAPEX!$C$4:$C$1281,Data!$A76,CAPEX!$V$4:$V$1281,Data!AD$7)</f>
        <v>0</v>
      </c>
      <c r="AE76" s="65">
        <f>SUMIFS(CAPEX!$AA$4:$AA$1281,CAPEX!$C$4:$C$1281,Data!$A76,CAPEX!$V$4:$V$1281,Data!AD$7)</f>
        <v>0</v>
      </c>
      <c r="AF76" s="65">
        <f>SUMIFS(CAPEX!$Y$4:$Y$1281,CAPEX!$C$4:$C$1281,Data!$A76,CAPEX!$V$4:$V$1281,Data!AF$7)</f>
        <v>0</v>
      </c>
      <c r="AG76" s="65">
        <f>SUMIFS(CAPEX!$AA$4:$AA$1281,CAPEX!$C$4:$C$1281,Data!$A76,CAPEX!$V$4:$V$1281,Data!AF$7)</f>
        <v>0</v>
      </c>
      <c r="AH76" s="65">
        <f>SUMIFS(CAPEX!$Y$4:$Y$1281,CAPEX!$C$4:$C$1281,Data!$A76,CAPEX!$V$4:$V$1281,Data!AH$7)</f>
        <v>0</v>
      </c>
      <c r="AI76" s="65">
        <f>SUMIFS(CAPEX!$AA$4:$AA$1281,CAPEX!$C$4:$C$1281,Data!$A76,CAPEX!$V$4:$V$1281,Data!AH$7)</f>
        <v>0</v>
      </c>
      <c r="AJ76" s="65">
        <f>SUMIFS(CAPEX!$Y$4:$Y$1281,CAPEX!$C$4:$C$1281,Data!$A76,CAPEX!$V$4:$V$1281,Data!AJ$7)</f>
        <v>0</v>
      </c>
      <c r="AK76" s="65">
        <f>SUMIFS(CAPEX!$AA$4:$AA$1281,CAPEX!$C$4:$C$1281,Data!$A76,CAPEX!$V$4:$V$1281,Data!AJ$7)</f>
        <v>0</v>
      </c>
      <c r="AL76" s="65">
        <f>SUMIFS(CAPEX!$Y$4:$Y$1281,CAPEX!$C$4:$C$1281,Data!$A76,CAPEX!$V$4:$V$1281,Data!AL$7)</f>
        <v>0</v>
      </c>
      <c r="AM76" s="65">
        <f>SUMIFS(CAPEX!$AA$4:$AA$1281,CAPEX!$C$4:$C$1281,Data!$A76,CAPEX!$V$4:$V$1281,Data!AL$7)</f>
        <v>0</v>
      </c>
      <c r="AN76" s="65">
        <f>SUMIFS(CAPEX!$Y$4:$Y$1281,CAPEX!$C$4:$C$1281,Data!$A76,CAPEX!$V$4:$V$1281,Data!AN$7)</f>
        <v>0</v>
      </c>
      <c r="AO76" s="65">
        <f>SUMIFS(CAPEX!$AA$4:$AA$1281,CAPEX!$C$4:$C$1281,Data!$A76,CAPEX!$V$4:$V$1281,Data!AN$7)</f>
        <v>0</v>
      </c>
      <c r="AP76" s="65">
        <f>SUMIFS(CAPEX!$Y$4:$Y$1281,CAPEX!$C$4:$C$1281,Data!$A76,CAPEX!$V$4:$V$1281,Data!AP$7)</f>
        <v>0</v>
      </c>
      <c r="AQ76" s="65">
        <f>SUMIFS(CAPEX!$AA$4:$AA$1281,CAPEX!$C$4:$C$1281,Data!$A76,CAPEX!$V$4:$V$1281,Data!AP$7)</f>
        <v>0</v>
      </c>
      <c r="AR76" s="65">
        <f>SUMIFS(CAPEX!$Y$4:$Y$1281,CAPEX!$C$4:$C$1281,Data!$A76,CAPEX!$V$4:$V$1281,Data!AR$7)</f>
        <v>0</v>
      </c>
      <c r="AS76" s="65">
        <f>SUMIFS(CAPEX!$AA$4:$AA$1281,CAPEX!$C$4:$C$1281,Data!$A76,CAPEX!$V$4:$V$1281,Data!AR$7)</f>
        <v>0</v>
      </c>
      <c r="AT76" s="65">
        <f>SUMIFS(CAPEX!$Y$4:$Y$1281,CAPEX!$C$4:$C$1281,Data!$A76,CAPEX!$V$4:$V$1281,Data!AT$7)</f>
        <v>0</v>
      </c>
      <c r="AU76" s="65">
        <f>SUMIFS(CAPEX!$AA$4:$AA$1281,CAPEX!$C$4:$C$1281,Data!$A76,CAPEX!$V$4:$V$1281,Data!AT$7)</f>
        <v>0</v>
      </c>
      <c r="AV76" s="65">
        <f>SUMIFS(CAPEX!$Y$4:$Y$1281,CAPEX!$C$4:$C$1281,Data!$A76,CAPEX!$V$4:$V$1281,Data!AV$7)</f>
        <v>0</v>
      </c>
      <c r="AW76" s="65">
        <f>SUMIFS(CAPEX!$AA$4:$AA$1281,CAPEX!$C$4:$C$1281,Data!$A76,CAPEX!$V$4:$V$1281,Data!AV$7)</f>
        <v>0</v>
      </c>
      <c r="AX76" s="65">
        <f>SUMIFS(CAPEX!$Y$4:$Y$1281,CAPEX!$C$4:$C$1281,Data!$A76,CAPEX!$V$4:$V$1281,Data!AX$7)</f>
        <v>0</v>
      </c>
      <c r="AY76" s="65">
        <f>SUMIFS(CAPEX!$AA$4:$AA$1281,CAPEX!$C$4:$C$1281,Data!$A76,CAPEX!$V$4:$V$1281,Data!AX$7)</f>
        <v>0</v>
      </c>
      <c r="AZ76" s="65">
        <f>SUMIFS(CAPEX!$Y$4:$Y$1281,CAPEX!$C$4:$C$1281,Data!$A76,CAPEX!$V$4:$V$1281,Data!AZ$7)</f>
        <v>0</v>
      </c>
      <c r="BA76" s="65">
        <f>SUMIFS(CAPEX!$AA$4:$AA$1281,CAPEX!$C$4:$C$1281,Data!$A76,CAPEX!$V$4:$V$1281,Data!AZ$7)</f>
        <v>0</v>
      </c>
      <c r="BB76" s="65">
        <f>SUMIFS(CAPEX!$Y$4:$Y$1281,CAPEX!$C$4:$C$1281,Data!$A76,CAPEX!$V$4:$V$1281,Data!BB$7)</f>
        <v>0</v>
      </c>
      <c r="BC76" s="65">
        <f>SUMIFS(CAPEX!$AA$4:$AA$1281,CAPEX!$C$4:$C$1281,Data!$A76,CAPEX!$V$4:$V$1281,Data!BB$7)</f>
        <v>0</v>
      </c>
    </row>
    <row r="77" spans="1:55" hidden="1" x14ac:dyDescent="0.25">
      <c r="A77" s="85" t="s">
        <v>76</v>
      </c>
      <c r="B77" s="62" t="str">
        <f>VLOOKUP(A77,CAPEX!$C$4:$I$1281,7,FALSE)</f>
        <v>Tenant 3</v>
      </c>
      <c r="C77" s="61">
        <v>300</v>
      </c>
      <c r="D77" s="65">
        <f>SUMIFS(CAPEX!$Y$4:$Y$1281,CAPEX!$C$4:$C$1281,Data!$A77,CAPEX!$V$4:$V$1281,Data!D$7)</f>
        <v>0</v>
      </c>
      <c r="E77" s="65">
        <f>SUMIFS(CAPEX!$AA$4:$AA$1281,CAPEX!$C$4:$C$1281,Data!$A77,CAPEX!$V$4:$V$1281,Data!D$7)</f>
        <v>37400</v>
      </c>
      <c r="F77" s="65">
        <f>SUMIFS(CAPEX!$Y$4:$Y$1281,CAPEX!$C$4:$C$1281,Data!$A77,CAPEX!$V$4:$V$1281,Data!F$7)</f>
        <v>0</v>
      </c>
      <c r="G77" s="65">
        <f>SUMIFS(CAPEX!$AA$4:$AA$1281,CAPEX!$C$4:$C$1281,Data!$A77,CAPEX!$V$4:$V$1281,Data!F$7)</f>
        <v>0</v>
      </c>
      <c r="H77" s="65">
        <f>SUMIFS(CAPEX!$Y$4:$Y$1281,CAPEX!$C$4:$C$1281,Data!$A77,CAPEX!$V$4:$V$1281,Data!H$7)</f>
        <v>0</v>
      </c>
      <c r="I77" s="65">
        <f>SUMIFS(CAPEX!$AA$4:$AA$1281,CAPEX!$C$4:$C$1281,Data!$A77,CAPEX!$V$4:$V$1281,Data!H$7)</f>
        <v>0</v>
      </c>
      <c r="J77" s="65">
        <f>SUMIFS(CAPEX!$Y$4:$Y$1281,CAPEX!$C$4:$C$1281,Data!$A77,CAPEX!$V$4:$V$1281,Data!J$7)</f>
        <v>0</v>
      </c>
      <c r="K77" s="65">
        <f>SUMIFS(CAPEX!$AA$4:$AA$1281,CAPEX!$C$4:$C$1281,Data!$A77,CAPEX!$V$4:$V$1281,Data!J$7)</f>
        <v>0</v>
      </c>
      <c r="L77" s="65">
        <f>SUMIFS(CAPEX!$Y$4:$Y$1281,CAPEX!$C$4:$C$1281,Data!$A77,CAPEX!$V$4:$V$1281,Data!L$7)</f>
        <v>0</v>
      </c>
      <c r="M77" s="65">
        <f>SUMIFS(CAPEX!$AA$4:$AA$1281,CAPEX!$C$4:$C$1281,Data!$A77,CAPEX!$V$4:$V$1281,Data!L$7)</f>
        <v>0</v>
      </c>
      <c r="N77" s="65">
        <f>SUMIFS(CAPEX!$Y$4:$Y$1281,CAPEX!$C$4:$C$1281,Data!$A77,CAPEX!$V$4:$V$1281,Data!N$7)</f>
        <v>0</v>
      </c>
      <c r="O77" s="65">
        <f>SUMIFS(CAPEX!$AA$4:$AA$1281,CAPEX!$C$4:$C$1281,Data!$A77,CAPEX!$V$4:$V$1281,Data!N$7)</f>
        <v>0</v>
      </c>
      <c r="P77" s="65">
        <f>SUMIFS(CAPEX!$Y$4:$Y$1281,CAPEX!$C$4:$C$1281,Data!$A77,CAPEX!$V$4:$V$1281,Data!P$7)</f>
        <v>0</v>
      </c>
      <c r="Q77" s="65">
        <f>SUMIFS(CAPEX!$AA$4:$AA$1281,CAPEX!$C$4:$C$1281,Data!$A77,CAPEX!$V$4:$V$1281,Data!P$7)</f>
        <v>0</v>
      </c>
      <c r="R77" s="65">
        <f>SUMIFS(CAPEX!$Y$4:$Y$1281,CAPEX!$C$4:$C$1281,Data!$A77,CAPEX!$V$4:$V$1281,Data!R$7)</f>
        <v>0</v>
      </c>
      <c r="S77" s="65">
        <f>SUMIFS(CAPEX!$AA$4:$AA$1281,CAPEX!$C$4:$C$1281,Data!$A77,CAPEX!$V$4:$V$1281,Data!R$7)</f>
        <v>0</v>
      </c>
      <c r="T77" s="65">
        <f>SUMIFS(CAPEX!$Y$4:$Y$1281,CAPEX!$C$4:$C$1281,Data!$A77,CAPEX!$V$4:$V$1281,Data!T$7)</f>
        <v>0</v>
      </c>
      <c r="U77" s="65">
        <f>SUMIFS(CAPEX!$AA$4:$AA$1281,CAPEX!$C$4:$C$1281,Data!$A77,CAPEX!$V$4:$V$1281,Data!T$7)</f>
        <v>0</v>
      </c>
      <c r="V77" s="65">
        <f>SUMIFS(CAPEX!$Y$4:$Y$1281,CAPEX!$C$4:$C$1281,Data!$A77,CAPEX!$V$4:$V$1281,Data!V$7)</f>
        <v>0</v>
      </c>
      <c r="W77" s="65">
        <f>SUMIFS(CAPEX!$AA$4:$AA$1281,CAPEX!$C$4:$C$1281,Data!$A77,CAPEX!$V$4:$V$1281,Data!V$7)</f>
        <v>0</v>
      </c>
      <c r="X77" s="65">
        <f>SUMIFS(CAPEX!$Y$4:$Y$1281,CAPEX!$C$4:$C$1281,Data!$A77,CAPEX!$V$4:$V$1281,Data!X$7)</f>
        <v>0</v>
      </c>
      <c r="Y77" s="65">
        <f>SUMIFS(CAPEX!$AA$4:$AA$1281,CAPEX!$C$4:$C$1281,Data!$A77,CAPEX!$V$4:$V$1281,Data!X$7)</f>
        <v>0</v>
      </c>
      <c r="Z77" s="65">
        <f>SUMIFS(CAPEX!$Y$4:$Y$1281,CAPEX!$C$4:$C$1281,Data!$A77,CAPEX!$V$4:$V$1281,Data!Z$7)</f>
        <v>0</v>
      </c>
      <c r="AA77" s="65">
        <f>SUMIFS(CAPEX!$AA$4:$AA$1281,CAPEX!$C$4:$C$1281,Data!$A77,CAPEX!$V$4:$V$1281,Data!Z$7)</f>
        <v>0</v>
      </c>
      <c r="AB77" s="65">
        <f>SUMIFS(CAPEX!$Y$4:$Y$1281,CAPEX!$C$4:$C$1281,Data!$A77,CAPEX!$V$4:$V$1281,Data!AB$7)</f>
        <v>0</v>
      </c>
      <c r="AC77" s="65">
        <f>SUMIFS(CAPEX!$AA$4:$AA$1281,CAPEX!$C$4:$C$1281,Data!$A77,CAPEX!$V$4:$V$1281,Data!AB$7)</f>
        <v>0</v>
      </c>
      <c r="AD77" s="65">
        <f>SUMIFS(CAPEX!$Y$4:$Y$1281,CAPEX!$C$4:$C$1281,Data!$A77,CAPEX!$V$4:$V$1281,Data!AD$7)</f>
        <v>0</v>
      </c>
      <c r="AE77" s="65">
        <f>SUMIFS(CAPEX!$AA$4:$AA$1281,CAPEX!$C$4:$C$1281,Data!$A77,CAPEX!$V$4:$V$1281,Data!AD$7)</f>
        <v>0</v>
      </c>
      <c r="AF77" s="65">
        <f>SUMIFS(CAPEX!$Y$4:$Y$1281,CAPEX!$C$4:$C$1281,Data!$A77,CAPEX!$V$4:$V$1281,Data!AF$7)</f>
        <v>0</v>
      </c>
      <c r="AG77" s="65">
        <f>SUMIFS(CAPEX!$AA$4:$AA$1281,CAPEX!$C$4:$C$1281,Data!$A77,CAPEX!$V$4:$V$1281,Data!AF$7)</f>
        <v>0</v>
      </c>
      <c r="AH77" s="65">
        <f>SUMIFS(CAPEX!$Y$4:$Y$1281,CAPEX!$C$4:$C$1281,Data!$A77,CAPEX!$V$4:$V$1281,Data!AH$7)</f>
        <v>0</v>
      </c>
      <c r="AI77" s="65">
        <f>SUMIFS(CAPEX!$AA$4:$AA$1281,CAPEX!$C$4:$C$1281,Data!$A77,CAPEX!$V$4:$V$1281,Data!AH$7)</f>
        <v>0</v>
      </c>
      <c r="AJ77" s="65">
        <f>SUMIFS(CAPEX!$Y$4:$Y$1281,CAPEX!$C$4:$C$1281,Data!$A77,CAPEX!$V$4:$V$1281,Data!AJ$7)</f>
        <v>0</v>
      </c>
      <c r="AK77" s="65">
        <f>SUMIFS(CAPEX!$AA$4:$AA$1281,CAPEX!$C$4:$C$1281,Data!$A77,CAPEX!$V$4:$V$1281,Data!AJ$7)</f>
        <v>0</v>
      </c>
      <c r="AL77" s="65">
        <f>SUMIFS(CAPEX!$Y$4:$Y$1281,CAPEX!$C$4:$C$1281,Data!$A77,CAPEX!$V$4:$V$1281,Data!AL$7)</f>
        <v>0</v>
      </c>
      <c r="AM77" s="65">
        <f>SUMIFS(CAPEX!$AA$4:$AA$1281,CAPEX!$C$4:$C$1281,Data!$A77,CAPEX!$V$4:$V$1281,Data!AL$7)</f>
        <v>0</v>
      </c>
      <c r="AN77" s="65">
        <f>SUMIFS(CAPEX!$Y$4:$Y$1281,CAPEX!$C$4:$C$1281,Data!$A77,CAPEX!$V$4:$V$1281,Data!AN$7)</f>
        <v>0</v>
      </c>
      <c r="AO77" s="65">
        <f>SUMIFS(CAPEX!$AA$4:$AA$1281,CAPEX!$C$4:$C$1281,Data!$A77,CAPEX!$V$4:$V$1281,Data!AN$7)</f>
        <v>0</v>
      </c>
      <c r="AP77" s="65">
        <f>SUMIFS(CAPEX!$Y$4:$Y$1281,CAPEX!$C$4:$C$1281,Data!$A77,CAPEX!$V$4:$V$1281,Data!AP$7)</f>
        <v>0</v>
      </c>
      <c r="AQ77" s="65">
        <f>SUMIFS(CAPEX!$AA$4:$AA$1281,CAPEX!$C$4:$C$1281,Data!$A77,CAPEX!$V$4:$V$1281,Data!AP$7)</f>
        <v>0</v>
      </c>
      <c r="AR77" s="65">
        <f>SUMIFS(CAPEX!$Y$4:$Y$1281,CAPEX!$C$4:$C$1281,Data!$A77,CAPEX!$V$4:$V$1281,Data!AR$7)</f>
        <v>0</v>
      </c>
      <c r="AS77" s="65">
        <f>SUMIFS(CAPEX!$AA$4:$AA$1281,CAPEX!$C$4:$C$1281,Data!$A77,CAPEX!$V$4:$V$1281,Data!AR$7)</f>
        <v>0</v>
      </c>
      <c r="AT77" s="65">
        <f>SUMIFS(CAPEX!$Y$4:$Y$1281,CAPEX!$C$4:$C$1281,Data!$A77,CAPEX!$V$4:$V$1281,Data!AT$7)</f>
        <v>0</v>
      </c>
      <c r="AU77" s="65">
        <f>SUMIFS(CAPEX!$AA$4:$AA$1281,CAPEX!$C$4:$C$1281,Data!$A77,CAPEX!$V$4:$V$1281,Data!AT$7)</f>
        <v>0</v>
      </c>
      <c r="AV77" s="65">
        <f>SUMIFS(CAPEX!$Y$4:$Y$1281,CAPEX!$C$4:$C$1281,Data!$A77,CAPEX!$V$4:$V$1281,Data!AV$7)</f>
        <v>0</v>
      </c>
      <c r="AW77" s="65">
        <f>SUMIFS(CAPEX!$AA$4:$AA$1281,CAPEX!$C$4:$C$1281,Data!$A77,CAPEX!$V$4:$V$1281,Data!AV$7)</f>
        <v>0</v>
      </c>
      <c r="AX77" s="65">
        <f>SUMIFS(CAPEX!$Y$4:$Y$1281,CAPEX!$C$4:$C$1281,Data!$A77,CAPEX!$V$4:$V$1281,Data!AX$7)</f>
        <v>0</v>
      </c>
      <c r="AY77" s="65">
        <f>SUMIFS(CAPEX!$AA$4:$AA$1281,CAPEX!$C$4:$C$1281,Data!$A77,CAPEX!$V$4:$V$1281,Data!AX$7)</f>
        <v>0</v>
      </c>
      <c r="AZ77" s="65">
        <f>SUMIFS(CAPEX!$Y$4:$Y$1281,CAPEX!$C$4:$C$1281,Data!$A77,CAPEX!$V$4:$V$1281,Data!AZ$7)</f>
        <v>0</v>
      </c>
      <c r="BA77" s="65">
        <f>SUMIFS(CAPEX!$AA$4:$AA$1281,CAPEX!$C$4:$C$1281,Data!$A77,CAPEX!$V$4:$V$1281,Data!AZ$7)</f>
        <v>0</v>
      </c>
      <c r="BB77" s="65">
        <f>SUMIFS(CAPEX!$Y$4:$Y$1281,CAPEX!$C$4:$C$1281,Data!$A77,CAPEX!$V$4:$V$1281,Data!BB$7)</f>
        <v>0</v>
      </c>
      <c r="BC77" s="65">
        <f>SUMIFS(CAPEX!$AA$4:$AA$1281,CAPEX!$C$4:$C$1281,Data!$A77,CAPEX!$V$4:$V$1281,Data!BB$7)</f>
        <v>0</v>
      </c>
    </row>
    <row r="78" spans="1:55" hidden="1" x14ac:dyDescent="0.25">
      <c r="A78" s="85" t="s">
        <v>77</v>
      </c>
      <c r="B78" s="62" t="str">
        <f>VLOOKUP(A78,CAPEX!$C$4:$I$1281,7,FALSE)</f>
        <v>Tenant 3</v>
      </c>
      <c r="C78" s="61">
        <v>650</v>
      </c>
      <c r="D78" s="65">
        <f>SUMIFS(CAPEX!$Y$4:$Y$1281,CAPEX!$C$4:$C$1281,Data!$A78,CAPEX!$V$4:$V$1281,Data!D$7)</f>
        <v>0</v>
      </c>
      <c r="E78" s="65">
        <f>SUMIFS(CAPEX!$AA$4:$AA$1281,CAPEX!$C$4:$C$1281,Data!$A78,CAPEX!$V$4:$V$1281,Data!D$7)</f>
        <v>28370</v>
      </c>
      <c r="F78" s="65">
        <f>SUMIFS(CAPEX!$Y$4:$Y$1281,CAPEX!$C$4:$C$1281,Data!$A78,CAPEX!$V$4:$V$1281,Data!F$7)</f>
        <v>0</v>
      </c>
      <c r="G78" s="65">
        <f>SUMIFS(CAPEX!$AA$4:$AA$1281,CAPEX!$C$4:$C$1281,Data!$A78,CAPEX!$V$4:$V$1281,Data!F$7)</f>
        <v>0</v>
      </c>
      <c r="H78" s="65">
        <f>SUMIFS(CAPEX!$Y$4:$Y$1281,CAPEX!$C$4:$C$1281,Data!$A78,CAPEX!$V$4:$V$1281,Data!H$7)</f>
        <v>0</v>
      </c>
      <c r="I78" s="65">
        <f>SUMIFS(CAPEX!$AA$4:$AA$1281,CAPEX!$C$4:$C$1281,Data!$A78,CAPEX!$V$4:$V$1281,Data!H$7)</f>
        <v>0</v>
      </c>
      <c r="J78" s="65">
        <f>SUMIFS(CAPEX!$Y$4:$Y$1281,CAPEX!$C$4:$C$1281,Data!$A78,CAPEX!$V$4:$V$1281,Data!J$7)</f>
        <v>0</v>
      </c>
      <c r="K78" s="65">
        <f>SUMIFS(CAPEX!$AA$4:$AA$1281,CAPEX!$C$4:$C$1281,Data!$A78,CAPEX!$V$4:$V$1281,Data!J$7)</f>
        <v>0</v>
      </c>
      <c r="L78" s="65">
        <f>SUMIFS(CAPEX!$Y$4:$Y$1281,CAPEX!$C$4:$C$1281,Data!$A78,CAPEX!$V$4:$V$1281,Data!L$7)</f>
        <v>0</v>
      </c>
      <c r="M78" s="65">
        <f>SUMIFS(CAPEX!$AA$4:$AA$1281,CAPEX!$C$4:$C$1281,Data!$A78,CAPEX!$V$4:$V$1281,Data!L$7)</f>
        <v>0</v>
      </c>
      <c r="N78" s="65">
        <f>SUMIFS(CAPEX!$Y$4:$Y$1281,CAPEX!$C$4:$C$1281,Data!$A78,CAPEX!$V$4:$V$1281,Data!N$7)</f>
        <v>0</v>
      </c>
      <c r="O78" s="65">
        <f>SUMIFS(CAPEX!$AA$4:$AA$1281,CAPEX!$C$4:$C$1281,Data!$A78,CAPEX!$V$4:$V$1281,Data!N$7)</f>
        <v>0</v>
      </c>
      <c r="P78" s="65">
        <f>SUMIFS(CAPEX!$Y$4:$Y$1281,CAPEX!$C$4:$C$1281,Data!$A78,CAPEX!$V$4:$V$1281,Data!P$7)</f>
        <v>0</v>
      </c>
      <c r="Q78" s="65">
        <f>SUMIFS(CAPEX!$AA$4:$AA$1281,CAPEX!$C$4:$C$1281,Data!$A78,CAPEX!$V$4:$V$1281,Data!P$7)</f>
        <v>0</v>
      </c>
      <c r="R78" s="65">
        <f>SUMIFS(CAPEX!$Y$4:$Y$1281,CAPEX!$C$4:$C$1281,Data!$A78,CAPEX!$V$4:$V$1281,Data!R$7)</f>
        <v>0</v>
      </c>
      <c r="S78" s="65">
        <f>SUMIFS(CAPEX!$AA$4:$AA$1281,CAPEX!$C$4:$C$1281,Data!$A78,CAPEX!$V$4:$V$1281,Data!R$7)</f>
        <v>0</v>
      </c>
      <c r="T78" s="65">
        <f>SUMIFS(CAPEX!$Y$4:$Y$1281,CAPEX!$C$4:$C$1281,Data!$A78,CAPEX!$V$4:$V$1281,Data!T$7)</f>
        <v>0</v>
      </c>
      <c r="U78" s="65">
        <f>SUMIFS(CAPEX!$AA$4:$AA$1281,CAPEX!$C$4:$C$1281,Data!$A78,CAPEX!$V$4:$V$1281,Data!T$7)</f>
        <v>0</v>
      </c>
      <c r="V78" s="65">
        <f>SUMIFS(CAPEX!$Y$4:$Y$1281,CAPEX!$C$4:$C$1281,Data!$A78,CAPEX!$V$4:$V$1281,Data!V$7)</f>
        <v>0</v>
      </c>
      <c r="W78" s="65">
        <f>SUMIFS(CAPEX!$AA$4:$AA$1281,CAPEX!$C$4:$C$1281,Data!$A78,CAPEX!$V$4:$V$1281,Data!V$7)</f>
        <v>0</v>
      </c>
      <c r="X78" s="65">
        <f>SUMIFS(CAPEX!$Y$4:$Y$1281,CAPEX!$C$4:$C$1281,Data!$A78,CAPEX!$V$4:$V$1281,Data!X$7)</f>
        <v>0</v>
      </c>
      <c r="Y78" s="65">
        <f>SUMIFS(CAPEX!$AA$4:$AA$1281,CAPEX!$C$4:$C$1281,Data!$A78,CAPEX!$V$4:$V$1281,Data!X$7)</f>
        <v>0</v>
      </c>
      <c r="Z78" s="65">
        <f>SUMIFS(CAPEX!$Y$4:$Y$1281,CAPEX!$C$4:$C$1281,Data!$A78,CAPEX!$V$4:$V$1281,Data!Z$7)</f>
        <v>0</v>
      </c>
      <c r="AA78" s="65">
        <f>SUMIFS(CAPEX!$AA$4:$AA$1281,CAPEX!$C$4:$C$1281,Data!$A78,CAPEX!$V$4:$V$1281,Data!Z$7)</f>
        <v>0</v>
      </c>
      <c r="AB78" s="65">
        <f>SUMIFS(CAPEX!$Y$4:$Y$1281,CAPEX!$C$4:$C$1281,Data!$A78,CAPEX!$V$4:$V$1281,Data!AB$7)</f>
        <v>0</v>
      </c>
      <c r="AC78" s="65">
        <f>SUMIFS(CAPEX!$AA$4:$AA$1281,CAPEX!$C$4:$C$1281,Data!$A78,CAPEX!$V$4:$V$1281,Data!AB$7)</f>
        <v>0</v>
      </c>
      <c r="AD78" s="65">
        <f>SUMIFS(CAPEX!$Y$4:$Y$1281,CAPEX!$C$4:$C$1281,Data!$A78,CAPEX!$V$4:$V$1281,Data!AD$7)</f>
        <v>0</v>
      </c>
      <c r="AE78" s="65">
        <f>SUMIFS(CAPEX!$AA$4:$AA$1281,CAPEX!$C$4:$C$1281,Data!$A78,CAPEX!$V$4:$V$1281,Data!AD$7)</f>
        <v>0</v>
      </c>
      <c r="AF78" s="65">
        <f>SUMIFS(CAPEX!$Y$4:$Y$1281,CAPEX!$C$4:$C$1281,Data!$A78,CAPEX!$V$4:$V$1281,Data!AF$7)</f>
        <v>0</v>
      </c>
      <c r="AG78" s="65">
        <f>SUMIFS(CAPEX!$AA$4:$AA$1281,CAPEX!$C$4:$C$1281,Data!$A78,CAPEX!$V$4:$V$1281,Data!AF$7)</f>
        <v>0</v>
      </c>
      <c r="AH78" s="65">
        <f>SUMIFS(CAPEX!$Y$4:$Y$1281,CAPEX!$C$4:$C$1281,Data!$A78,CAPEX!$V$4:$V$1281,Data!AH$7)</f>
        <v>0</v>
      </c>
      <c r="AI78" s="65">
        <f>SUMIFS(CAPEX!$AA$4:$AA$1281,CAPEX!$C$4:$C$1281,Data!$A78,CAPEX!$V$4:$V$1281,Data!AH$7)</f>
        <v>0</v>
      </c>
      <c r="AJ78" s="65">
        <f>SUMIFS(CAPEX!$Y$4:$Y$1281,CAPEX!$C$4:$C$1281,Data!$A78,CAPEX!$V$4:$V$1281,Data!AJ$7)</f>
        <v>0</v>
      </c>
      <c r="AK78" s="65">
        <f>SUMIFS(CAPEX!$AA$4:$AA$1281,CAPEX!$C$4:$C$1281,Data!$A78,CAPEX!$V$4:$V$1281,Data!AJ$7)</f>
        <v>0</v>
      </c>
      <c r="AL78" s="65">
        <f>SUMIFS(CAPEX!$Y$4:$Y$1281,CAPEX!$C$4:$C$1281,Data!$A78,CAPEX!$V$4:$V$1281,Data!AL$7)</f>
        <v>0</v>
      </c>
      <c r="AM78" s="65">
        <f>SUMIFS(CAPEX!$AA$4:$AA$1281,CAPEX!$C$4:$C$1281,Data!$A78,CAPEX!$V$4:$V$1281,Data!AL$7)</f>
        <v>0</v>
      </c>
      <c r="AN78" s="65">
        <f>SUMIFS(CAPEX!$Y$4:$Y$1281,CAPEX!$C$4:$C$1281,Data!$A78,CAPEX!$V$4:$V$1281,Data!AN$7)</f>
        <v>0</v>
      </c>
      <c r="AO78" s="65">
        <f>SUMIFS(CAPEX!$AA$4:$AA$1281,CAPEX!$C$4:$C$1281,Data!$A78,CAPEX!$V$4:$V$1281,Data!AN$7)</f>
        <v>0</v>
      </c>
      <c r="AP78" s="65">
        <f>SUMIFS(CAPEX!$Y$4:$Y$1281,CAPEX!$C$4:$C$1281,Data!$A78,CAPEX!$V$4:$V$1281,Data!AP$7)</f>
        <v>0</v>
      </c>
      <c r="AQ78" s="65">
        <f>SUMIFS(CAPEX!$AA$4:$AA$1281,CAPEX!$C$4:$C$1281,Data!$A78,CAPEX!$V$4:$V$1281,Data!AP$7)</f>
        <v>0</v>
      </c>
      <c r="AR78" s="65">
        <f>SUMIFS(CAPEX!$Y$4:$Y$1281,CAPEX!$C$4:$C$1281,Data!$A78,CAPEX!$V$4:$V$1281,Data!AR$7)</f>
        <v>0</v>
      </c>
      <c r="AS78" s="65">
        <f>SUMIFS(CAPEX!$AA$4:$AA$1281,CAPEX!$C$4:$C$1281,Data!$A78,CAPEX!$V$4:$V$1281,Data!AR$7)</f>
        <v>0</v>
      </c>
      <c r="AT78" s="65">
        <f>SUMIFS(CAPEX!$Y$4:$Y$1281,CAPEX!$C$4:$C$1281,Data!$A78,CAPEX!$V$4:$V$1281,Data!AT$7)</f>
        <v>0</v>
      </c>
      <c r="AU78" s="65">
        <f>SUMIFS(CAPEX!$AA$4:$AA$1281,CAPEX!$C$4:$C$1281,Data!$A78,CAPEX!$V$4:$V$1281,Data!AT$7)</f>
        <v>0</v>
      </c>
      <c r="AV78" s="65">
        <f>SUMIFS(CAPEX!$Y$4:$Y$1281,CAPEX!$C$4:$C$1281,Data!$A78,CAPEX!$V$4:$V$1281,Data!AV$7)</f>
        <v>0</v>
      </c>
      <c r="AW78" s="65">
        <f>SUMIFS(CAPEX!$AA$4:$AA$1281,CAPEX!$C$4:$C$1281,Data!$A78,CAPEX!$V$4:$V$1281,Data!AV$7)</f>
        <v>0</v>
      </c>
      <c r="AX78" s="65">
        <f>SUMIFS(CAPEX!$Y$4:$Y$1281,CAPEX!$C$4:$C$1281,Data!$A78,CAPEX!$V$4:$V$1281,Data!AX$7)</f>
        <v>0</v>
      </c>
      <c r="AY78" s="65">
        <f>SUMIFS(CAPEX!$AA$4:$AA$1281,CAPEX!$C$4:$C$1281,Data!$A78,CAPEX!$V$4:$V$1281,Data!AX$7)</f>
        <v>0</v>
      </c>
      <c r="AZ78" s="65">
        <f>SUMIFS(CAPEX!$Y$4:$Y$1281,CAPEX!$C$4:$C$1281,Data!$A78,CAPEX!$V$4:$V$1281,Data!AZ$7)</f>
        <v>0</v>
      </c>
      <c r="BA78" s="65">
        <f>SUMIFS(CAPEX!$AA$4:$AA$1281,CAPEX!$C$4:$C$1281,Data!$A78,CAPEX!$V$4:$V$1281,Data!AZ$7)</f>
        <v>0</v>
      </c>
      <c r="BB78" s="65">
        <f>SUMIFS(CAPEX!$Y$4:$Y$1281,CAPEX!$C$4:$C$1281,Data!$A78,CAPEX!$V$4:$V$1281,Data!BB$7)</f>
        <v>0</v>
      </c>
      <c r="BC78" s="65">
        <f>SUMIFS(CAPEX!$AA$4:$AA$1281,CAPEX!$C$4:$C$1281,Data!$A78,CAPEX!$V$4:$V$1281,Data!BB$7)</f>
        <v>0</v>
      </c>
    </row>
    <row r="79" spans="1:55" x14ac:dyDescent="0.25">
      <c r="A79" s="85" t="s">
        <v>78</v>
      </c>
      <c r="B79" s="62" t="str">
        <f>VLOOKUP(A79,CAPEX!$C$4:$I$1281,7,FALSE)</f>
        <v>Austal</v>
      </c>
      <c r="C79" s="61">
        <v>4950</v>
      </c>
      <c r="D79" s="65">
        <f>SUMIFS(CAPEX!$Y$4:$Y$1281,CAPEX!$C$4:$C$1281,Data!$A79,CAPEX!$V$4:$V$1281,Data!D$7)</f>
        <v>172700</v>
      </c>
      <c r="E79" s="65">
        <f>SUMIFS(CAPEX!$AA$4:$AA$1281,CAPEX!$C$4:$C$1281,Data!$A79,CAPEX!$V$4:$V$1281,Data!D$7)</f>
        <v>184980</v>
      </c>
      <c r="F79" s="65">
        <f>SUMIFS(CAPEX!$Y$4:$Y$1281,CAPEX!$C$4:$C$1281,Data!$A79,CAPEX!$V$4:$V$1281,Data!F$7)</f>
        <v>0</v>
      </c>
      <c r="G79" s="65">
        <f>SUMIFS(CAPEX!$AA$4:$AA$1281,CAPEX!$C$4:$C$1281,Data!$A79,CAPEX!$V$4:$V$1281,Data!F$7)</f>
        <v>0</v>
      </c>
      <c r="H79" s="65">
        <f>SUMIFS(CAPEX!$Y$4:$Y$1281,CAPEX!$C$4:$C$1281,Data!$A79,CAPEX!$V$4:$V$1281,Data!H$7)</f>
        <v>0</v>
      </c>
      <c r="I79" s="65">
        <f>SUMIFS(CAPEX!$AA$4:$AA$1281,CAPEX!$C$4:$C$1281,Data!$A79,CAPEX!$V$4:$V$1281,Data!H$7)</f>
        <v>0</v>
      </c>
      <c r="J79" s="65">
        <f>SUMIFS(CAPEX!$Y$4:$Y$1281,CAPEX!$C$4:$C$1281,Data!$A79,CAPEX!$V$4:$V$1281,Data!J$7)</f>
        <v>0</v>
      </c>
      <c r="K79" s="65">
        <f>SUMIFS(CAPEX!$AA$4:$AA$1281,CAPEX!$C$4:$C$1281,Data!$A79,CAPEX!$V$4:$V$1281,Data!J$7)</f>
        <v>0</v>
      </c>
      <c r="L79" s="65">
        <f>SUMIFS(CAPEX!$Y$4:$Y$1281,CAPEX!$C$4:$C$1281,Data!$A79,CAPEX!$V$4:$V$1281,Data!L$7)</f>
        <v>0</v>
      </c>
      <c r="M79" s="65">
        <f>SUMIFS(CAPEX!$AA$4:$AA$1281,CAPEX!$C$4:$C$1281,Data!$A79,CAPEX!$V$4:$V$1281,Data!L$7)</f>
        <v>0</v>
      </c>
      <c r="N79" s="65">
        <f>SUMIFS(CAPEX!$Y$4:$Y$1281,CAPEX!$C$4:$C$1281,Data!$A79,CAPEX!$V$4:$V$1281,Data!N$7)</f>
        <v>0</v>
      </c>
      <c r="O79" s="65">
        <f>SUMIFS(CAPEX!$AA$4:$AA$1281,CAPEX!$C$4:$C$1281,Data!$A79,CAPEX!$V$4:$V$1281,Data!N$7)</f>
        <v>0</v>
      </c>
      <c r="P79" s="65">
        <f>SUMIFS(CAPEX!$Y$4:$Y$1281,CAPEX!$C$4:$C$1281,Data!$A79,CAPEX!$V$4:$V$1281,Data!P$7)</f>
        <v>0</v>
      </c>
      <c r="Q79" s="65">
        <f>SUMIFS(CAPEX!$AA$4:$AA$1281,CAPEX!$C$4:$C$1281,Data!$A79,CAPEX!$V$4:$V$1281,Data!P$7)</f>
        <v>0</v>
      </c>
      <c r="R79" s="65">
        <f>SUMIFS(CAPEX!$Y$4:$Y$1281,CAPEX!$C$4:$C$1281,Data!$A79,CAPEX!$V$4:$V$1281,Data!R$7)</f>
        <v>0</v>
      </c>
      <c r="S79" s="65">
        <f>SUMIFS(CAPEX!$AA$4:$AA$1281,CAPEX!$C$4:$C$1281,Data!$A79,CAPEX!$V$4:$V$1281,Data!R$7)</f>
        <v>0</v>
      </c>
      <c r="T79" s="65">
        <f>SUMIFS(CAPEX!$Y$4:$Y$1281,CAPEX!$C$4:$C$1281,Data!$A79,CAPEX!$V$4:$V$1281,Data!T$7)</f>
        <v>0</v>
      </c>
      <c r="U79" s="65">
        <f>SUMIFS(CAPEX!$AA$4:$AA$1281,CAPEX!$C$4:$C$1281,Data!$A79,CAPEX!$V$4:$V$1281,Data!T$7)</f>
        <v>0</v>
      </c>
      <c r="V79" s="65">
        <f>SUMIFS(CAPEX!$Y$4:$Y$1281,CAPEX!$C$4:$C$1281,Data!$A79,CAPEX!$V$4:$V$1281,Data!V$7)</f>
        <v>0</v>
      </c>
      <c r="W79" s="65">
        <f>SUMIFS(CAPEX!$AA$4:$AA$1281,CAPEX!$C$4:$C$1281,Data!$A79,CAPEX!$V$4:$V$1281,Data!V$7)</f>
        <v>0</v>
      </c>
      <c r="X79" s="65">
        <f>SUMIFS(CAPEX!$Y$4:$Y$1281,CAPEX!$C$4:$C$1281,Data!$A79,CAPEX!$V$4:$V$1281,Data!X$7)</f>
        <v>0</v>
      </c>
      <c r="Y79" s="65">
        <f>SUMIFS(CAPEX!$AA$4:$AA$1281,CAPEX!$C$4:$C$1281,Data!$A79,CAPEX!$V$4:$V$1281,Data!X$7)</f>
        <v>0</v>
      </c>
      <c r="Z79" s="65">
        <f>SUMIFS(CAPEX!$Y$4:$Y$1281,CAPEX!$C$4:$C$1281,Data!$A79,CAPEX!$V$4:$V$1281,Data!Z$7)</f>
        <v>49840</v>
      </c>
      <c r="AA79" s="65">
        <f>SUMIFS(CAPEX!$AA$4:$AA$1281,CAPEX!$C$4:$C$1281,Data!$A79,CAPEX!$V$4:$V$1281,Data!Z$7)</f>
        <v>82550</v>
      </c>
      <c r="AB79" s="65">
        <f>SUMIFS(CAPEX!$Y$4:$Y$1281,CAPEX!$C$4:$C$1281,Data!$A79,CAPEX!$V$4:$V$1281,Data!AB$7)</f>
        <v>0</v>
      </c>
      <c r="AC79" s="65">
        <f>SUMIFS(CAPEX!$AA$4:$AA$1281,CAPEX!$C$4:$C$1281,Data!$A79,CAPEX!$V$4:$V$1281,Data!AB$7)</f>
        <v>0</v>
      </c>
      <c r="AD79" s="65">
        <f>SUMIFS(CAPEX!$Y$4:$Y$1281,CAPEX!$C$4:$C$1281,Data!$A79,CAPEX!$V$4:$V$1281,Data!AD$7)</f>
        <v>0</v>
      </c>
      <c r="AE79" s="65">
        <f>SUMIFS(CAPEX!$AA$4:$AA$1281,CAPEX!$C$4:$C$1281,Data!$A79,CAPEX!$V$4:$V$1281,Data!AD$7)</f>
        <v>0</v>
      </c>
      <c r="AF79" s="65">
        <f>SUMIFS(CAPEX!$Y$4:$Y$1281,CAPEX!$C$4:$C$1281,Data!$A79,CAPEX!$V$4:$V$1281,Data!AF$7)</f>
        <v>0</v>
      </c>
      <c r="AG79" s="65">
        <f>SUMIFS(CAPEX!$AA$4:$AA$1281,CAPEX!$C$4:$C$1281,Data!$A79,CAPEX!$V$4:$V$1281,Data!AF$7)</f>
        <v>0</v>
      </c>
      <c r="AH79" s="65">
        <f>SUMIFS(CAPEX!$Y$4:$Y$1281,CAPEX!$C$4:$C$1281,Data!$A79,CAPEX!$V$4:$V$1281,Data!AH$7)</f>
        <v>0</v>
      </c>
      <c r="AI79" s="65">
        <f>SUMIFS(CAPEX!$AA$4:$AA$1281,CAPEX!$C$4:$C$1281,Data!$A79,CAPEX!$V$4:$V$1281,Data!AH$7)</f>
        <v>0</v>
      </c>
      <c r="AJ79" s="65">
        <f>SUMIFS(CAPEX!$Y$4:$Y$1281,CAPEX!$C$4:$C$1281,Data!$A79,CAPEX!$V$4:$V$1281,Data!AJ$7)</f>
        <v>0</v>
      </c>
      <c r="AK79" s="65">
        <f>SUMIFS(CAPEX!$AA$4:$AA$1281,CAPEX!$C$4:$C$1281,Data!$A79,CAPEX!$V$4:$V$1281,Data!AJ$7)</f>
        <v>0</v>
      </c>
      <c r="AL79" s="65">
        <f>SUMIFS(CAPEX!$Y$4:$Y$1281,CAPEX!$C$4:$C$1281,Data!$A79,CAPEX!$V$4:$V$1281,Data!AL$7)</f>
        <v>0</v>
      </c>
      <c r="AM79" s="65">
        <f>SUMIFS(CAPEX!$AA$4:$AA$1281,CAPEX!$C$4:$C$1281,Data!$A79,CAPEX!$V$4:$V$1281,Data!AL$7)</f>
        <v>0</v>
      </c>
      <c r="AN79" s="65">
        <f>SUMIFS(CAPEX!$Y$4:$Y$1281,CAPEX!$C$4:$C$1281,Data!$A79,CAPEX!$V$4:$V$1281,Data!AN$7)</f>
        <v>0</v>
      </c>
      <c r="AO79" s="65">
        <f>SUMIFS(CAPEX!$AA$4:$AA$1281,CAPEX!$C$4:$C$1281,Data!$A79,CAPEX!$V$4:$V$1281,Data!AN$7)</f>
        <v>0</v>
      </c>
      <c r="AP79" s="65">
        <f>SUMIFS(CAPEX!$Y$4:$Y$1281,CAPEX!$C$4:$C$1281,Data!$A79,CAPEX!$V$4:$V$1281,Data!AP$7)</f>
        <v>0</v>
      </c>
      <c r="AQ79" s="65">
        <f>SUMIFS(CAPEX!$AA$4:$AA$1281,CAPEX!$C$4:$C$1281,Data!$A79,CAPEX!$V$4:$V$1281,Data!AP$7)</f>
        <v>0</v>
      </c>
      <c r="AR79" s="65">
        <f>SUMIFS(CAPEX!$Y$4:$Y$1281,CAPEX!$C$4:$C$1281,Data!$A79,CAPEX!$V$4:$V$1281,Data!AR$7)</f>
        <v>0</v>
      </c>
      <c r="AS79" s="65">
        <f>SUMIFS(CAPEX!$AA$4:$AA$1281,CAPEX!$C$4:$C$1281,Data!$A79,CAPEX!$V$4:$V$1281,Data!AR$7)</f>
        <v>0</v>
      </c>
      <c r="AT79" s="65">
        <f>SUMIFS(CAPEX!$Y$4:$Y$1281,CAPEX!$C$4:$C$1281,Data!$A79,CAPEX!$V$4:$V$1281,Data!AT$7)</f>
        <v>0</v>
      </c>
      <c r="AU79" s="65">
        <f>SUMIFS(CAPEX!$AA$4:$AA$1281,CAPEX!$C$4:$C$1281,Data!$A79,CAPEX!$V$4:$V$1281,Data!AT$7)</f>
        <v>0</v>
      </c>
      <c r="AV79" s="65">
        <f>SUMIFS(CAPEX!$Y$4:$Y$1281,CAPEX!$C$4:$C$1281,Data!$A79,CAPEX!$V$4:$V$1281,Data!AV$7)</f>
        <v>0</v>
      </c>
      <c r="AW79" s="65">
        <f>SUMIFS(CAPEX!$AA$4:$AA$1281,CAPEX!$C$4:$C$1281,Data!$A79,CAPEX!$V$4:$V$1281,Data!AV$7)</f>
        <v>0</v>
      </c>
      <c r="AX79" s="65">
        <f>SUMIFS(CAPEX!$Y$4:$Y$1281,CAPEX!$C$4:$C$1281,Data!$A79,CAPEX!$V$4:$V$1281,Data!AX$7)</f>
        <v>0</v>
      </c>
      <c r="AY79" s="65">
        <f>SUMIFS(CAPEX!$AA$4:$AA$1281,CAPEX!$C$4:$C$1281,Data!$A79,CAPEX!$V$4:$V$1281,Data!AX$7)</f>
        <v>0</v>
      </c>
      <c r="AZ79" s="65">
        <f>SUMIFS(CAPEX!$Y$4:$Y$1281,CAPEX!$C$4:$C$1281,Data!$A79,CAPEX!$V$4:$V$1281,Data!AZ$7)</f>
        <v>0</v>
      </c>
      <c r="BA79" s="65">
        <f>SUMIFS(CAPEX!$AA$4:$AA$1281,CAPEX!$C$4:$C$1281,Data!$A79,CAPEX!$V$4:$V$1281,Data!AZ$7)</f>
        <v>0</v>
      </c>
      <c r="BB79" s="65">
        <f>SUMIFS(CAPEX!$Y$4:$Y$1281,CAPEX!$C$4:$C$1281,Data!$A79,CAPEX!$V$4:$V$1281,Data!BB$7)</f>
        <v>0</v>
      </c>
      <c r="BC79" s="65">
        <f>SUMIFS(CAPEX!$AA$4:$AA$1281,CAPEX!$C$4:$C$1281,Data!$A79,CAPEX!$V$4:$V$1281,Data!BB$7)</f>
        <v>0</v>
      </c>
    </row>
    <row r="80" spans="1:55" x14ac:dyDescent="0.25">
      <c r="A80" s="85" t="s">
        <v>79</v>
      </c>
      <c r="B80" s="62" t="str">
        <f>VLOOKUP(A80,CAPEX!$C$4:$I$1281,7,FALSE)</f>
        <v>Austal</v>
      </c>
      <c r="C80" s="61">
        <v>5600</v>
      </c>
      <c r="D80" s="65">
        <f>SUMIFS(CAPEX!$Y$4:$Y$1281,CAPEX!$C$4:$C$1281,Data!$A80,CAPEX!$V$4:$V$1281,Data!D$7)</f>
        <v>0</v>
      </c>
      <c r="E80" s="65">
        <f>SUMIFS(CAPEX!$AA$4:$AA$1281,CAPEX!$C$4:$C$1281,Data!$A80,CAPEX!$V$4:$V$1281,Data!D$7)</f>
        <v>217660</v>
      </c>
      <c r="F80" s="65">
        <f>SUMIFS(CAPEX!$Y$4:$Y$1281,CAPEX!$C$4:$C$1281,Data!$A80,CAPEX!$V$4:$V$1281,Data!F$7)</f>
        <v>0</v>
      </c>
      <c r="G80" s="65">
        <f>SUMIFS(CAPEX!$AA$4:$AA$1281,CAPEX!$C$4:$C$1281,Data!$A80,CAPEX!$V$4:$V$1281,Data!F$7)</f>
        <v>0</v>
      </c>
      <c r="H80" s="65">
        <f>SUMIFS(CAPEX!$Y$4:$Y$1281,CAPEX!$C$4:$C$1281,Data!$A80,CAPEX!$V$4:$V$1281,Data!H$7)</f>
        <v>0</v>
      </c>
      <c r="I80" s="65">
        <f>SUMIFS(CAPEX!$AA$4:$AA$1281,CAPEX!$C$4:$C$1281,Data!$A80,CAPEX!$V$4:$V$1281,Data!H$7)</f>
        <v>0</v>
      </c>
      <c r="J80" s="65">
        <f>SUMIFS(CAPEX!$Y$4:$Y$1281,CAPEX!$C$4:$C$1281,Data!$A80,CAPEX!$V$4:$V$1281,Data!J$7)</f>
        <v>0</v>
      </c>
      <c r="K80" s="65">
        <f>SUMIFS(CAPEX!$AA$4:$AA$1281,CAPEX!$C$4:$C$1281,Data!$A80,CAPEX!$V$4:$V$1281,Data!J$7)</f>
        <v>0</v>
      </c>
      <c r="L80" s="65">
        <f>SUMIFS(CAPEX!$Y$4:$Y$1281,CAPEX!$C$4:$C$1281,Data!$A80,CAPEX!$V$4:$V$1281,Data!L$7)</f>
        <v>0</v>
      </c>
      <c r="M80" s="65">
        <f>SUMIFS(CAPEX!$AA$4:$AA$1281,CAPEX!$C$4:$C$1281,Data!$A80,CAPEX!$V$4:$V$1281,Data!L$7)</f>
        <v>0</v>
      </c>
      <c r="N80" s="65">
        <f>SUMIFS(CAPEX!$Y$4:$Y$1281,CAPEX!$C$4:$C$1281,Data!$A80,CAPEX!$V$4:$V$1281,Data!N$7)</f>
        <v>0</v>
      </c>
      <c r="O80" s="65">
        <f>SUMIFS(CAPEX!$AA$4:$AA$1281,CAPEX!$C$4:$C$1281,Data!$A80,CAPEX!$V$4:$V$1281,Data!N$7)</f>
        <v>0</v>
      </c>
      <c r="P80" s="65">
        <f>SUMIFS(CAPEX!$Y$4:$Y$1281,CAPEX!$C$4:$C$1281,Data!$A80,CAPEX!$V$4:$V$1281,Data!P$7)</f>
        <v>0</v>
      </c>
      <c r="Q80" s="65">
        <f>SUMIFS(CAPEX!$AA$4:$AA$1281,CAPEX!$C$4:$C$1281,Data!$A80,CAPEX!$V$4:$V$1281,Data!P$7)</f>
        <v>109810</v>
      </c>
      <c r="R80" s="65">
        <f>SUMIFS(CAPEX!$Y$4:$Y$1281,CAPEX!$C$4:$C$1281,Data!$A80,CAPEX!$V$4:$V$1281,Data!R$7)</f>
        <v>0</v>
      </c>
      <c r="S80" s="65">
        <f>SUMIFS(CAPEX!$AA$4:$AA$1281,CAPEX!$C$4:$C$1281,Data!$A80,CAPEX!$V$4:$V$1281,Data!R$7)</f>
        <v>0</v>
      </c>
      <c r="T80" s="65">
        <f>SUMIFS(CAPEX!$Y$4:$Y$1281,CAPEX!$C$4:$C$1281,Data!$A80,CAPEX!$V$4:$V$1281,Data!T$7)</f>
        <v>0</v>
      </c>
      <c r="U80" s="65">
        <f>SUMIFS(CAPEX!$AA$4:$AA$1281,CAPEX!$C$4:$C$1281,Data!$A80,CAPEX!$V$4:$V$1281,Data!T$7)</f>
        <v>0</v>
      </c>
      <c r="V80" s="65">
        <f>SUMIFS(CAPEX!$Y$4:$Y$1281,CAPEX!$C$4:$C$1281,Data!$A80,CAPEX!$V$4:$V$1281,Data!V$7)</f>
        <v>0</v>
      </c>
      <c r="W80" s="65">
        <f>SUMIFS(CAPEX!$AA$4:$AA$1281,CAPEX!$C$4:$C$1281,Data!$A80,CAPEX!$V$4:$V$1281,Data!V$7)</f>
        <v>0</v>
      </c>
      <c r="X80" s="65">
        <f>SUMIFS(CAPEX!$Y$4:$Y$1281,CAPEX!$C$4:$C$1281,Data!$A80,CAPEX!$V$4:$V$1281,Data!X$7)</f>
        <v>0</v>
      </c>
      <c r="Y80" s="65">
        <f>SUMIFS(CAPEX!$AA$4:$AA$1281,CAPEX!$C$4:$C$1281,Data!$A80,CAPEX!$V$4:$V$1281,Data!X$7)</f>
        <v>0</v>
      </c>
      <c r="Z80" s="65">
        <f>SUMIFS(CAPEX!$Y$4:$Y$1281,CAPEX!$C$4:$C$1281,Data!$A80,CAPEX!$V$4:$V$1281,Data!Z$7)</f>
        <v>0</v>
      </c>
      <c r="AA80" s="65">
        <f>SUMIFS(CAPEX!$AA$4:$AA$1281,CAPEX!$C$4:$C$1281,Data!$A80,CAPEX!$V$4:$V$1281,Data!Z$7)</f>
        <v>0</v>
      </c>
      <c r="AB80" s="65">
        <f>SUMIFS(CAPEX!$Y$4:$Y$1281,CAPEX!$C$4:$C$1281,Data!$A80,CAPEX!$V$4:$V$1281,Data!AB$7)</f>
        <v>0</v>
      </c>
      <c r="AC80" s="65">
        <f>SUMIFS(CAPEX!$AA$4:$AA$1281,CAPEX!$C$4:$C$1281,Data!$A80,CAPEX!$V$4:$V$1281,Data!AB$7)</f>
        <v>0</v>
      </c>
      <c r="AD80" s="65">
        <f>SUMIFS(CAPEX!$Y$4:$Y$1281,CAPEX!$C$4:$C$1281,Data!$A80,CAPEX!$V$4:$V$1281,Data!AD$7)</f>
        <v>0</v>
      </c>
      <c r="AE80" s="65">
        <f>SUMIFS(CAPEX!$AA$4:$AA$1281,CAPEX!$C$4:$C$1281,Data!$A80,CAPEX!$V$4:$V$1281,Data!AD$7)</f>
        <v>0</v>
      </c>
      <c r="AF80" s="65">
        <f>SUMIFS(CAPEX!$Y$4:$Y$1281,CAPEX!$C$4:$C$1281,Data!$A80,CAPEX!$V$4:$V$1281,Data!AF$7)</f>
        <v>0</v>
      </c>
      <c r="AG80" s="65">
        <f>SUMIFS(CAPEX!$AA$4:$AA$1281,CAPEX!$C$4:$C$1281,Data!$A80,CAPEX!$V$4:$V$1281,Data!AF$7)</f>
        <v>0</v>
      </c>
      <c r="AH80" s="65">
        <f>SUMIFS(CAPEX!$Y$4:$Y$1281,CAPEX!$C$4:$C$1281,Data!$A80,CAPEX!$V$4:$V$1281,Data!AH$7)</f>
        <v>0</v>
      </c>
      <c r="AI80" s="65">
        <f>SUMIFS(CAPEX!$AA$4:$AA$1281,CAPEX!$C$4:$C$1281,Data!$A80,CAPEX!$V$4:$V$1281,Data!AH$7)</f>
        <v>0</v>
      </c>
      <c r="AJ80" s="65">
        <f>SUMIFS(CAPEX!$Y$4:$Y$1281,CAPEX!$C$4:$C$1281,Data!$A80,CAPEX!$V$4:$V$1281,Data!AJ$7)</f>
        <v>0</v>
      </c>
      <c r="AK80" s="65">
        <f>SUMIFS(CAPEX!$AA$4:$AA$1281,CAPEX!$C$4:$C$1281,Data!$A80,CAPEX!$V$4:$V$1281,Data!AJ$7)</f>
        <v>0</v>
      </c>
      <c r="AL80" s="65">
        <f>SUMIFS(CAPEX!$Y$4:$Y$1281,CAPEX!$C$4:$C$1281,Data!$A80,CAPEX!$V$4:$V$1281,Data!AL$7)</f>
        <v>0</v>
      </c>
      <c r="AM80" s="65">
        <f>SUMIFS(CAPEX!$AA$4:$AA$1281,CAPEX!$C$4:$C$1281,Data!$A80,CAPEX!$V$4:$V$1281,Data!AL$7)</f>
        <v>0</v>
      </c>
      <c r="AN80" s="65">
        <f>SUMIFS(CAPEX!$Y$4:$Y$1281,CAPEX!$C$4:$C$1281,Data!$A80,CAPEX!$V$4:$V$1281,Data!AN$7)</f>
        <v>0</v>
      </c>
      <c r="AO80" s="65">
        <f>SUMIFS(CAPEX!$AA$4:$AA$1281,CAPEX!$C$4:$C$1281,Data!$A80,CAPEX!$V$4:$V$1281,Data!AN$7)</f>
        <v>0</v>
      </c>
      <c r="AP80" s="65">
        <f>SUMIFS(CAPEX!$Y$4:$Y$1281,CAPEX!$C$4:$C$1281,Data!$A80,CAPEX!$V$4:$V$1281,Data!AP$7)</f>
        <v>0</v>
      </c>
      <c r="AQ80" s="65">
        <f>SUMIFS(CAPEX!$AA$4:$AA$1281,CAPEX!$C$4:$C$1281,Data!$A80,CAPEX!$V$4:$V$1281,Data!AP$7)</f>
        <v>0</v>
      </c>
      <c r="AR80" s="65">
        <f>SUMIFS(CAPEX!$Y$4:$Y$1281,CAPEX!$C$4:$C$1281,Data!$A80,CAPEX!$V$4:$V$1281,Data!AR$7)</f>
        <v>0</v>
      </c>
      <c r="AS80" s="65">
        <f>SUMIFS(CAPEX!$AA$4:$AA$1281,CAPEX!$C$4:$C$1281,Data!$A80,CAPEX!$V$4:$V$1281,Data!AR$7)</f>
        <v>0</v>
      </c>
      <c r="AT80" s="65">
        <f>SUMIFS(CAPEX!$Y$4:$Y$1281,CAPEX!$C$4:$C$1281,Data!$A80,CAPEX!$V$4:$V$1281,Data!AT$7)</f>
        <v>0</v>
      </c>
      <c r="AU80" s="65">
        <f>SUMIFS(CAPEX!$AA$4:$AA$1281,CAPEX!$C$4:$C$1281,Data!$A80,CAPEX!$V$4:$V$1281,Data!AT$7)</f>
        <v>0</v>
      </c>
      <c r="AV80" s="65">
        <f>SUMIFS(CAPEX!$Y$4:$Y$1281,CAPEX!$C$4:$C$1281,Data!$A80,CAPEX!$V$4:$V$1281,Data!AV$7)</f>
        <v>0</v>
      </c>
      <c r="AW80" s="65">
        <f>SUMIFS(CAPEX!$AA$4:$AA$1281,CAPEX!$C$4:$C$1281,Data!$A80,CAPEX!$V$4:$V$1281,Data!AV$7)</f>
        <v>0</v>
      </c>
      <c r="AX80" s="65">
        <f>SUMIFS(CAPEX!$Y$4:$Y$1281,CAPEX!$C$4:$C$1281,Data!$A80,CAPEX!$V$4:$V$1281,Data!AX$7)</f>
        <v>0</v>
      </c>
      <c r="AY80" s="65">
        <f>SUMIFS(CAPEX!$AA$4:$AA$1281,CAPEX!$C$4:$C$1281,Data!$A80,CAPEX!$V$4:$V$1281,Data!AX$7)</f>
        <v>0</v>
      </c>
      <c r="AZ80" s="65">
        <f>SUMIFS(CAPEX!$Y$4:$Y$1281,CAPEX!$C$4:$C$1281,Data!$A80,CAPEX!$V$4:$V$1281,Data!AZ$7)</f>
        <v>0</v>
      </c>
      <c r="BA80" s="65">
        <f>SUMIFS(CAPEX!$AA$4:$AA$1281,CAPEX!$C$4:$C$1281,Data!$A80,CAPEX!$V$4:$V$1281,Data!AZ$7)</f>
        <v>0</v>
      </c>
      <c r="BB80" s="65">
        <f>SUMIFS(CAPEX!$Y$4:$Y$1281,CAPEX!$C$4:$C$1281,Data!$A80,CAPEX!$V$4:$V$1281,Data!BB$7)</f>
        <v>0</v>
      </c>
      <c r="BC80" s="65">
        <f>SUMIFS(CAPEX!$AA$4:$AA$1281,CAPEX!$C$4:$C$1281,Data!$A80,CAPEX!$V$4:$V$1281,Data!BB$7)</f>
        <v>0</v>
      </c>
    </row>
    <row r="81" spans="1:55" hidden="1" x14ac:dyDescent="0.25">
      <c r="A81" s="85" t="s">
        <v>80</v>
      </c>
      <c r="B81" s="62" t="str">
        <f>VLOOKUP(A81,CAPEX!$C$4:$I$1281,7,FALSE)</f>
        <v>Dock 6</v>
      </c>
      <c r="C81" s="61">
        <v>1550</v>
      </c>
      <c r="D81" s="65">
        <f>SUMIFS(CAPEX!$Y$4:$Y$1281,CAPEX!$C$4:$C$1281,Data!$A81,CAPEX!$V$4:$V$1281,Data!D$7)</f>
        <v>112570</v>
      </c>
      <c r="E81" s="65">
        <f>SUMIFS(CAPEX!$AA$4:$AA$1281,CAPEX!$C$4:$C$1281,Data!$A81,CAPEX!$V$4:$V$1281,Data!D$7)</f>
        <v>42500</v>
      </c>
      <c r="F81" s="65">
        <f>SUMIFS(CAPEX!$Y$4:$Y$1281,CAPEX!$C$4:$C$1281,Data!$A81,CAPEX!$V$4:$V$1281,Data!F$7)</f>
        <v>0</v>
      </c>
      <c r="G81" s="65">
        <f>SUMIFS(CAPEX!$AA$4:$AA$1281,CAPEX!$C$4:$C$1281,Data!$A81,CAPEX!$V$4:$V$1281,Data!F$7)</f>
        <v>0</v>
      </c>
      <c r="H81" s="65">
        <f>SUMIFS(CAPEX!$Y$4:$Y$1281,CAPEX!$C$4:$C$1281,Data!$A81,CAPEX!$V$4:$V$1281,Data!H$7)</f>
        <v>0</v>
      </c>
      <c r="I81" s="65">
        <f>SUMIFS(CAPEX!$AA$4:$AA$1281,CAPEX!$C$4:$C$1281,Data!$A81,CAPEX!$V$4:$V$1281,Data!H$7)</f>
        <v>0</v>
      </c>
      <c r="J81" s="65">
        <f>SUMIFS(CAPEX!$Y$4:$Y$1281,CAPEX!$C$4:$C$1281,Data!$A81,CAPEX!$V$4:$V$1281,Data!J$7)</f>
        <v>0</v>
      </c>
      <c r="K81" s="65">
        <f>SUMIFS(CAPEX!$AA$4:$AA$1281,CAPEX!$C$4:$C$1281,Data!$A81,CAPEX!$V$4:$V$1281,Data!J$7)</f>
        <v>0</v>
      </c>
      <c r="L81" s="65">
        <f>SUMIFS(CAPEX!$Y$4:$Y$1281,CAPEX!$C$4:$C$1281,Data!$A81,CAPEX!$V$4:$V$1281,Data!L$7)</f>
        <v>0</v>
      </c>
      <c r="M81" s="65">
        <f>SUMIFS(CAPEX!$AA$4:$AA$1281,CAPEX!$C$4:$C$1281,Data!$A81,CAPEX!$V$4:$V$1281,Data!L$7)</f>
        <v>0</v>
      </c>
      <c r="N81" s="65">
        <f>SUMIFS(CAPEX!$Y$4:$Y$1281,CAPEX!$C$4:$C$1281,Data!$A81,CAPEX!$V$4:$V$1281,Data!N$7)</f>
        <v>0</v>
      </c>
      <c r="O81" s="65">
        <f>SUMIFS(CAPEX!$AA$4:$AA$1281,CAPEX!$C$4:$C$1281,Data!$A81,CAPEX!$V$4:$V$1281,Data!N$7)</f>
        <v>0</v>
      </c>
      <c r="P81" s="65">
        <f>SUMIFS(CAPEX!$Y$4:$Y$1281,CAPEX!$C$4:$C$1281,Data!$A81,CAPEX!$V$4:$V$1281,Data!P$7)</f>
        <v>0</v>
      </c>
      <c r="Q81" s="65">
        <f>SUMIFS(CAPEX!$AA$4:$AA$1281,CAPEX!$C$4:$C$1281,Data!$A81,CAPEX!$V$4:$V$1281,Data!P$7)</f>
        <v>0</v>
      </c>
      <c r="R81" s="65">
        <f>SUMIFS(CAPEX!$Y$4:$Y$1281,CAPEX!$C$4:$C$1281,Data!$A81,CAPEX!$V$4:$V$1281,Data!R$7)</f>
        <v>0</v>
      </c>
      <c r="S81" s="65">
        <f>SUMIFS(CAPEX!$AA$4:$AA$1281,CAPEX!$C$4:$C$1281,Data!$A81,CAPEX!$V$4:$V$1281,Data!R$7)</f>
        <v>0</v>
      </c>
      <c r="T81" s="65">
        <f>SUMIFS(CAPEX!$Y$4:$Y$1281,CAPEX!$C$4:$C$1281,Data!$A81,CAPEX!$V$4:$V$1281,Data!T$7)</f>
        <v>0</v>
      </c>
      <c r="U81" s="65">
        <f>SUMIFS(CAPEX!$AA$4:$AA$1281,CAPEX!$C$4:$C$1281,Data!$A81,CAPEX!$V$4:$V$1281,Data!T$7)</f>
        <v>0</v>
      </c>
      <c r="V81" s="65">
        <f>SUMIFS(CAPEX!$Y$4:$Y$1281,CAPEX!$C$4:$C$1281,Data!$A81,CAPEX!$V$4:$V$1281,Data!V$7)</f>
        <v>0</v>
      </c>
      <c r="W81" s="65">
        <f>SUMIFS(CAPEX!$AA$4:$AA$1281,CAPEX!$C$4:$C$1281,Data!$A81,CAPEX!$V$4:$V$1281,Data!V$7)</f>
        <v>0</v>
      </c>
      <c r="X81" s="65">
        <f>SUMIFS(CAPEX!$Y$4:$Y$1281,CAPEX!$C$4:$C$1281,Data!$A81,CAPEX!$V$4:$V$1281,Data!X$7)</f>
        <v>0</v>
      </c>
      <c r="Y81" s="65">
        <f>SUMIFS(CAPEX!$AA$4:$AA$1281,CAPEX!$C$4:$C$1281,Data!$A81,CAPEX!$V$4:$V$1281,Data!X$7)</f>
        <v>0</v>
      </c>
      <c r="Z81" s="65">
        <f>SUMIFS(CAPEX!$Y$4:$Y$1281,CAPEX!$C$4:$C$1281,Data!$A81,CAPEX!$V$4:$V$1281,Data!Z$7)</f>
        <v>0</v>
      </c>
      <c r="AA81" s="65">
        <f>SUMIFS(CAPEX!$AA$4:$AA$1281,CAPEX!$C$4:$C$1281,Data!$A81,CAPEX!$V$4:$V$1281,Data!Z$7)</f>
        <v>0</v>
      </c>
      <c r="AB81" s="65">
        <f>SUMIFS(CAPEX!$Y$4:$Y$1281,CAPEX!$C$4:$C$1281,Data!$A81,CAPEX!$V$4:$V$1281,Data!AB$7)</f>
        <v>0</v>
      </c>
      <c r="AC81" s="65">
        <f>SUMIFS(CAPEX!$AA$4:$AA$1281,CAPEX!$C$4:$C$1281,Data!$A81,CAPEX!$V$4:$V$1281,Data!AB$7)</f>
        <v>0</v>
      </c>
      <c r="AD81" s="65">
        <f>SUMIFS(CAPEX!$Y$4:$Y$1281,CAPEX!$C$4:$C$1281,Data!$A81,CAPEX!$V$4:$V$1281,Data!AD$7)</f>
        <v>0</v>
      </c>
      <c r="AE81" s="65">
        <f>SUMIFS(CAPEX!$AA$4:$AA$1281,CAPEX!$C$4:$C$1281,Data!$A81,CAPEX!$V$4:$V$1281,Data!AD$7)</f>
        <v>0</v>
      </c>
      <c r="AF81" s="65">
        <f>SUMIFS(CAPEX!$Y$4:$Y$1281,CAPEX!$C$4:$C$1281,Data!$A81,CAPEX!$V$4:$V$1281,Data!AF$7)</f>
        <v>0</v>
      </c>
      <c r="AG81" s="65">
        <f>SUMIFS(CAPEX!$AA$4:$AA$1281,CAPEX!$C$4:$C$1281,Data!$A81,CAPEX!$V$4:$V$1281,Data!AF$7)</f>
        <v>0</v>
      </c>
      <c r="AH81" s="65">
        <f>SUMIFS(CAPEX!$Y$4:$Y$1281,CAPEX!$C$4:$C$1281,Data!$A81,CAPEX!$V$4:$V$1281,Data!AH$7)</f>
        <v>0</v>
      </c>
      <c r="AI81" s="65">
        <f>SUMIFS(CAPEX!$AA$4:$AA$1281,CAPEX!$C$4:$C$1281,Data!$A81,CAPEX!$V$4:$V$1281,Data!AH$7)</f>
        <v>0</v>
      </c>
      <c r="AJ81" s="65">
        <f>SUMIFS(CAPEX!$Y$4:$Y$1281,CAPEX!$C$4:$C$1281,Data!$A81,CAPEX!$V$4:$V$1281,Data!AJ$7)</f>
        <v>0</v>
      </c>
      <c r="AK81" s="65">
        <f>SUMIFS(CAPEX!$AA$4:$AA$1281,CAPEX!$C$4:$C$1281,Data!$A81,CAPEX!$V$4:$V$1281,Data!AJ$7)</f>
        <v>0</v>
      </c>
      <c r="AL81" s="65">
        <f>SUMIFS(CAPEX!$Y$4:$Y$1281,CAPEX!$C$4:$C$1281,Data!$A81,CAPEX!$V$4:$V$1281,Data!AL$7)</f>
        <v>0</v>
      </c>
      <c r="AM81" s="65">
        <f>SUMIFS(CAPEX!$AA$4:$AA$1281,CAPEX!$C$4:$C$1281,Data!$A81,CAPEX!$V$4:$V$1281,Data!AL$7)</f>
        <v>0</v>
      </c>
      <c r="AN81" s="65">
        <f>SUMIFS(CAPEX!$Y$4:$Y$1281,CAPEX!$C$4:$C$1281,Data!$A81,CAPEX!$V$4:$V$1281,Data!AN$7)</f>
        <v>0</v>
      </c>
      <c r="AO81" s="65">
        <f>SUMIFS(CAPEX!$AA$4:$AA$1281,CAPEX!$C$4:$C$1281,Data!$A81,CAPEX!$V$4:$V$1281,Data!AN$7)</f>
        <v>0</v>
      </c>
      <c r="AP81" s="65">
        <f>SUMIFS(CAPEX!$Y$4:$Y$1281,CAPEX!$C$4:$C$1281,Data!$A81,CAPEX!$V$4:$V$1281,Data!AP$7)</f>
        <v>0</v>
      </c>
      <c r="AQ81" s="65">
        <f>SUMIFS(CAPEX!$AA$4:$AA$1281,CAPEX!$C$4:$C$1281,Data!$A81,CAPEX!$V$4:$V$1281,Data!AP$7)</f>
        <v>0</v>
      </c>
      <c r="AR81" s="65">
        <f>SUMIFS(CAPEX!$Y$4:$Y$1281,CAPEX!$C$4:$C$1281,Data!$A81,CAPEX!$V$4:$V$1281,Data!AR$7)</f>
        <v>0</v>
      </c>
      <c r="AS81" s="65">
        <f>SUMIFS(CAPEX!$AA$4:$AA$1281,CAPEX!$C$4:$C$1281,Data!$A81,CAPEX!$V$4:$V$1281,Data!AR$7)</f>
        <v>0</v>
      </c>
      <c r="AT81" s="65">
        <f>SUMIFS(CAPEX!$Y$4:$Y$1281,CAPEX!$C$4:$C$1281,Data!$A81,CAPEX!$V$4:$V$1281,Data!AT$7)</f>
        <v>0</v>
      </c>
      <c r="AU81" s="65">
        <f>SUMIFS(CAPEX!$AA$4:$AA$1281,CAPEX!$C$4:$C$1281,Data!$A81,CAPEX!$V$4:$V$1281,Data!AT$7)</f>
        <v>0</v>
      </c>
      <c r="AV81" s="65">
        <f>SUMIFS(CAPEX!$Y$4:$Y$1281,CAPEX!$C$4:$C$1281,Data!$A81,CAPEX!$V$4:$V$1281,Data!AV$7)</f>
        <v>0</v>
      </c>
      <c r="AW81" s="65">
        <f>SUMIFS(CAPEX!$AA$4:$AA$1281,CAPEX!$C$4:$C$1281,Data!$A81,CAPEX!$V$4:$V$1281,Data!AV$7)</f>
        <v>0</v>
      </c>
      <c r="AX81" s="65">
        <f>SUMIFS(CAPEX!$Y$4:$Y$1281,CAPEX!$C$4:$C$1281,Data!$A81,CAPEX!$V$4:$V$1281,Data!AX$7)</f>
        <v>0</v>
      </c>
      <c r="AY81" s="65">
        <f>SUMIFS(CAPEX!$AA$4:$AA$1281,CAPEX!$C$4:$C$1281,Data!$A81,CAPEX!$V$4:$V$1281,Data!AX$7)</f>
        <v>0</v>
      </c>
      <c r="AZ81" s="65">
        <f>SUMIFS(CAPEX!$Y$4:$Y$1281,CAPEX!$C$4:$C$1281,Data!$A81,CAPEX!$V$4:$V$1281,Data!AZ$7)</f>
        <v>0</v>
      </c>
      <c r="BA81" s="65">
        <f>SUMIFS(CAPEX!$AA$4:$AA$1281,CAPEX!$C$4:$C$1281,Data!$A81,CAPEX!$V$4:$V$1281,Data!AZ$7)</f>
        <v>0</v>
      </c>
      <c r="BB81" s="65">
        <f>SUMIFS(CAPEX!$Y$4:$Y$1281,CAPEX!$C$4:$C$1281,Data!$A81,CAPEX!$V$4:$V$1281,Data!BB$7)</f>
        <v>0</v>
      </c>
      <c r="BC81" s="65">
        <f>SUMIFS(CAPEX!$AA$4:$AA$1281,CAPEX!$C$4:$C$1281,Data!$A81,CAPEX!$V$4:$V$1281,Data!BB$7)</f>
        <v>0</v>
      </c>
    </row>
    <row r="82" spans="1:55" hidden="1" x14ac:dyDescent="0.25">
      <c r="A82" s="85" t="s">
        <v>81</v>
      </c>
      <c r="B82" s="62" t="str">
        <f>VLOOKUP(A82,CAPEX!$C$4:$I$1281,7,FALSE)</f>
        <v>Navy</v>
      </c>
      <c r="C82" s="61">
        <v>860</v>
      </c>
      <c r="D82" s="65">
        <f>SUMIFS(CAPEX!$Y$4:$Y$1281,CAPEX!$C$4:$C$1281,Data!$A82,CAPEX!$V$4:$V$1281,Data!D$7)</f>
        <v>0</v>
      </c>
      <c r="E82" s="65">
        <f>SUMIFS(CAPEX!$AA$4:$AA$1281,CAPEX!$C$4:$C$1281,Data!$A82,CAPEX!$V$4:$V$1281,Data!D$7)</f>
        <v>29820</v>
      </c>
      <c r="F82" s="65">
        <f>SUMIFS(CAPEX!$Y$4:$Y$1281,CAPEX!$C$4:$C$1281,Data!$A82,CAPEX!$V$4:$V$1281,Data!F$7)</f>
        <v>0</v>
      </c>
      <c r="G82" s="65">
        <f>SUMIFS(CAPEX!$AA$4:$AA$1281,CAPEX!$C$4:$C$1281,Data!$A82,CAPEX!$V$4:$V$1281,Data!F$7)</f>
        <v>0</v>
      </c>
      <c r="H82" s="65">
        <f>SUMIFS(CAPEX!$Y$4:$Y$1281,CAPEX!$C$4:$C$1281,Data!$A82,CAPEX!$V$4:$V$1281,Data!H$7)</f>
        <v>0</v>
      </c>
      <c r="I82" s="65">
        <f>SUMIFS(CAPEX!$AA$4:$AA$1281,CAPEX!$C$4:$C$1281,Data!$A82,CAPEX!$V$4:$V$1281,Data!H$7)</f>
        <v>0</v>
      </c>
      <c r="J82" s="65">
        <f>SUMIFS(CAPEX!$Y$4:$Y$1281,CAPEX!$C$4:$C$1281,Data!$A82,CAPEX!$V$4:$V$1281,Data!J$7)</f>
        <v>0</v>
      </c>
      <c r="K82" s="65">
        <f>SUMIFS(CAPEX!$AA$4:$AA$1281,CAPEX!$C$4:$C$1281,Data!$A82,CAPEX!$V$4:$V$1281,Data!J$7)</f>
        <v>0</v>
      </c>
      <c r="L82" s="65">
        <f>SUMIFS(CAPEX!$Y$4:$Y$1281,CAPEX!$C$4:$C$1281,Data!$A82,CAPEX!$V$4:$V$1281,Data!L$7)</f>
        <v>0</v>
      </c>
      <c r="M82" s="65">
        <f>SUMIFS(CAPEX!$AA$4:$AA$1281,CAPEX!$C$4:$C$1281,Data!$A82,CAPEX!$V$4:$V$1281,Data!L$7)</f>
        <v>0</v>
      </c>
      <c r="N82" s="65">
        <f>SUMIFS(CAPEX!$Y$4:$Y$1281,CAPEX!$C$4:$C$1281,Data!$A82,CAPEX!$V$4:$V$1281,Data!N$7)</f>
        <v>0</v>
      </c>
      <c r="O82" s="65">
        <f>SUMIFS(CAPEX!$AA$4:$AA$1281,CAPEX!$C$4:$C$1281,Data!$A82,CAPEX!$V$4:$V$1281,Data!N$7)</f>
        <v>0</v>
      </c>
      <c r="P82" s="65">
        <f>SUMIFS(CAPEX!$Y$4:$Y$1281,CAPEX!$C$4:$C$1281,Data!$A82,CAPEX!$V$4:$V$1281,Data!P$7)</f>
        <v>0</v>
      </c>
      <c r="Q82" s="65">
        <f>SUMIFS(CAPEX!$AA$4:$AA$1281,CAPEX!$C$4:$C$1281,Data!$A82,CAPEX!$V$4:$V$1281,Data!P$7)</f>
        <v>0</v>
      </c>
      <c r="R82" s="65">
        <f>SUMIFS(CAPEX!$Y$4:$Y$1281,CAPEX!$C$4:$C$1281,Data!$A82,CAPEX!$V$4:$V$1281,Data!R$7)</f>
        <v>0</v>
      </c>
      <c r="S82" s="65">
        <f>SUMIFS(CAPEX!$AA$4:$AA$1281,CAPEX!$C$4:$C$1281,Data!$A82,CAPEX!$V$4:$V$1281,Data!R$7)</f>
        <v>0</v>
      </c>
      <c r="T82" s="65">
        <f>SUMIFS(CAPEX!$Y$4:$Y$1281,CAPEX!$C$4:$C$1281,Data!$A82,CAPEX!$V$4:$V$1281,Data!T$7)</f>
        <v>0</v>
      </c>
      <c r="U82" s="65">
        <f>SUMIFS(CAPEX!$AA$4:$AA$1281,CAPEX!$C$4:$C$1281,Data!$A82,CAPEX!$V$4:$V$1281,Data!T$7)</f>
        <v>0</v>
      </c>
      <c r="V82" s="65">
        <f>SUMIFS(CAPEX!$Y$4:$Y$1281,CAPEX!$C$4:$C$1281,Data!$A82,CAPEX!$V$4:$V$1281,Data!V$7)</f>
        <v>0</v>
      </c>
      <c r="W82" s="65">
        <f>SUMIFS(CAPEX!$AA$4:$AA$1281,CAPEX!$C$4:$C$1281,Data!$A82,CAPEX!$V$4:$V$1281,Data!V$7)</f>
        <v>0</v>
      </c>
      <c r="X82" s="65">
        <f>SUMIFS(CAPEX!$Y$4:$Y$1281,CAPEX!$C$4:$C$1281,Data!$A82,CAPEX!$V$4:$V$1281,Data!X$7)</f>
        <v>0</v>
      </c>
      <c r="Y82" s="65">
        <f>SUMIFS(CAPEX!$AA$4:$AA$1281,CAPEX!$C$4:$C$1281,Data!$A82,CAPEX!$V$4:$V$1281,Data!X$7)</f>
        <v>0</v>
      </c>
      <c r="Z82" s="65">
        <f>SUMIFS(CAPEX!$Y$4:$Y$1281,CAPEX!$C$4:$C$1281,Data!$A82,CAPEX!$V$4:$V$1281,Data!Z$7)</f>
        <v>0</v>
      </c>
      <c r="AA82" s="65">
        <f>SUMIFS(CAPEX!$AA$4:$AA$1281,CAPEX!$C$4:$C$1281,Data!$A82,CAPEX!$V$4:$V$1281,Data!Z$7)</f>
        <v>42160</v>
      </c>
      <c r="AB82" s="65">
        <f>SUMIFS(CAPEX!$Y$4:$Y$1281,CAPEX!$C$4:$C$1281,Data!$A82,CAPEX!$V$4:$V$1281,Data!AB$7)</f>
        <v>0</v>
      </c>
      <c r="AC82" s="65">
        <f>SUMIFS(CAPEX!$AA$4:$AA$1281,CAPEX!$C$4:$C$1281,Data!$A82,CAPEX!$V$4:$V$1281,Data!AB$7)</f>
        <v>0</v>
      </c>
      <c r="AD82" s="65">
        <f>SUMIFS(CAPEX!$Y$4:$Y$1281,CAPEX!$C$4:$C$1281,Data!$A82,CAPEX!$V$4:$V$1281,Data!AD$7)</f>
        <v>0</v>
      </c>
      <c r="AE82" s="65">
        <f>SUMIFS(CAPEX!$AA$4:$AA$1281,CAPEX!$C$4:$C$1281,Data!$A82,CAPEX!$V$4:$V$1281,Data!AD$7)</f>
        <v>0</v>
      </c>
      <c r="AF82" s="65">
        <f>SUMIFS(CAPEX!$Y$4:$Y$1281,CAPEX!$C$4:$C$1281,Data!$A82,CAPEX!$V$4:$V$1281,Data!AF$7)</f>
        <v>0</v>
      </c>
      <c r="AG82" s="65">
        <f>SUMIFS(CAPEX!$AA$4:$AA$1281,CAPEX!$C$4:$C$1281,Data!$A82,CAPEX!$V$4:$V$1281,Data!AF$7)</f>
        <v>0</v>
      </c>
      <c r="AH82" s="65">
        <f>SUMIFS(CAPEX!$Y$4:$Y$1281,CAPEX!$C$4:$C$1281,Data!$A82,CAPEX!$V$4:$V$1281,Data!AH$7)</f>
        <v>0</v>
      </c>
      <c r="AI82" s="65">
        <f>SUMIFS(CAPEX!$AA$4:$AA$1281,CAPEX!$C$4:$C$1281,Data!$A82,CAPEX!$V$4:$V$1281,Data!AH$7)</f>
        <v>0</v>
      </c>
      <c r="AJ82" s="65">
        <f>SUMIFS(CAPEX!$Y$4:$Y$1281,CAPEX!$C$4:$C$1281,Data!$A82,CAPEX!$V$4:$V$1281,Data!AJ$7)</f>
        <v>0</v>
      </c>
      <c r="AK82" s="65">
        <f>SUMIFS(CAPEX!$AA$4:$AA$1281,CAPEX!$C$4:$C$1281,Data!$A82,CAPEX!$V$4:$V$1281,Data!AJ$7)</f>
        <v>0</v>
      </c>
      <c r="AL82" s="65">
        <f>SUMIFS(CAPEX!$Y$4:$Y$1281,CAPEX!$C$4:$C$1281,Data!$A82,CAPEX!$V$4:$V$1281,Data!AL$7)</f>
        <v>0</v>
      </c>
      <c r="AM82" s="65">
        <f>SUMIFS(CAPEX!$AA$4:$AA$1281,CAPEX!$C$4:$C$1281,Data!$A82,CAPEX!$V$4:$V$1281,Data!AL$7)</f>
        <v>0</v>
      </c>
      <c r="AN82" s="65">
        <f>SUMIFS(CAPEX!$Y$4:$Y$1281,CAPEX!$C$4:$C$1281,Data!$A82,CAPEX!$V$4:$V$1281,Data!AN$7)</f>
        <v>0</v>
      </c>
      <c r="AO82" s="65">
        <f>SUMIFS(CAPEX!$AA$4:$AA$1281,CAPEX!$C$4:$C$1281,Data!$A82,CAPEX!$V$4:$V$1281,Data!AN$7)</f>
        <v>0</v>
      </c>
      <c r="AP82" s="65">
        <f>SUMIFS(CAPEX!$Y$4:$Y$1281,CAPEX!$C$4:$C$1281,Data!$A82,CAPEX!$V$4:$V$1281,Data!AP$7)</f>
        <v>0</v>
      </c>
      <c r="AQ82" s="65">
        <f>SUMIFS(CAPEX!$AA$4:$AA$1281,CAPEX!$C$4:$C$1281,Data!$A82,CAPEX!$V$4:$V$1281,Data!AP$7)</f>
        <v>0</v>
      </c>
      <c r="AR82" s="65">
        <f>SUMIFS(CAPEX!$Y$4:$Y$1281,CAPEX!$C$4:$C$1281,Data!$A82,CAPEX!$V$4:$V$1281,Data!AR$7)</f>
        <v>0</v>
      </c>
      <c r="AS82" s="65">
        <f>SUMIFS(CAPEX!$AA$4:$AA$1281,CAPEX!$C$4:$C$1281,Data!$A82,CAPEX!$V$4:$V$1281,Data!AR$7)</f>
        <v>0</v>
      </c>
      <c r="AT82" s="65">
        <f>SUMIFS(CAPEX!$Y$4:$Y$1281,CAPEX!$C$4:$C$1281,Data!$A82,CAPEX!$V$4:$V$1281,Data!AT$7)</f>
        <v>0</v>
      </c>
      <c r="AU82" s="65">
        <f>SUMIFS(CAPEX!$AA$4:$AA$1281,CAPEX!$C$4:$C$1281,Data!$A82,CAPEX!$V$4:$V$1281,Data!AT$7)</f>
        <v>0</v>
      </c>
      <c r="AV82" s="65">
        <f>SUMIFS(CAPEX!$Y$4:$Y$1281,CAPEX!$C$4:$C$1281,Data!$A82,CAPEX!$V$4:$V$1281,Data!AV$7)</f>
        <v>0</v>
      </c>
      <c r="AW82" s="65">
        <f>SUMIFS(CAPEX!$AA$4:$AA$1281,CAPEX!$C$4:$C$1281,Data!$A82,CAPEX!$V$4:$V$1281,Data!AV$7)</f>
        <v>0</v>
      </c>
      <c r="AX82" s="65">
        <f>SUMIFS(CAPEX!$Y$4:$Y$1281,CAPEX!$C$4:$C$1281,Data!$A82,CAPEX!$V$4:$V$1281,Data!AX$7)</f>
        <v>0</v>
      </c>
      <c r="AY82" s="65">
        <f>SUMIFS(CAPEX!$AA$4:$AA$1281,CAPEX!$C$4:$C$1281,Data!$A82,CAPEX!$V$4:$V$1281,Data!AX$7)</f>
        <v>0</v>
      </c>
      <c r="AZ82" s="65">
        <f>SUMIFS(CAPEX!$Y$4:$Y$1281,CAPEX!$C$4:$C$1281,Data!$A82,CAPEX!$V$4:$V$1281,Data!AZ$7)</f>
        <v>0</v>
      </c>
      <c r="BA82" s="65">
        <f>SUMIFS(CAPEX!$AA$4:$AA$1281,CAPEX!$C$4:$C$1281,Data!$A82,CAPEX!$V$4:$V$1281,Data!AZ$7)</f>
        <v>0</v>
      </c>
      <c r="BB82" s="65">
        <f>SUMIFS(CAPEX!$Y$4:$Y$1281,CAPEX!$C$4:$C$1281,Data!$A82,CAPEX!$V$4:$V$1281,Data!BB$7)</f>
        <v>0</v>
      </c>
      <c r="BC82" s="65">
        <f>SUMIFS(CAPEX!$AA$4:$AA$1281,CAPEX!$C$4:$C$1281,Data!$A82,CAPEX!$V$4:$V$1281,Data!BB$7)</f>
        <v>0</v>
      </c>
    </row>
    <row r="83" spans="1:55" hidden="1" x14ac:dyDescent="0.25">
      <c r="A83" s="85" t="s">
        <v>82</v>
      </c>
      <c r="B83" s="62" t="str">
        <f>VLOOKUP(A83,CAPEX!$C$4:$I$1281,7,FALSE)</f>
        <v>Dock 6</v>
      </c>
      <c r="C83" s="61">
        <v>10500</v>
      </c>
      <c r="D83" s="65">
        <f>SUMIFS(CAPEX!$Y$4:$Y$1281,CAPEX!$C$4:$C$1281,Data!$A83,CAPEX!$V$4:$V$1281,Data!D$7)</f>
        <v>386990</v>
      </c>
      <c r="E83" s="65">
        <f>SUMIFS(CAPEX!$AA$4:$AA$1281,CAPEX!$C$4:$C$1281,Data!$A83,CAPEX!$V$4:$V$1281,Data!D$7)</f>
        <v>287760</v>
      </c>
      <c r="F83" s="65">
        <f>SUMIFS(CAPEX!$Y$4:$Y$1281,CAPEX!$C$4:$C$1281,Data!$A83,CAPEX!$V$4:$V$1281,Data!F$7)</f>
        <v>0</v>
      </c>
      <c r="G83" s="65">
        <f>SUMIFS(CAPEX!$AA$4:$AA$1281,CAPEX!$C$4:$C$1281,Data!$A83,CAPEX!$V$4:$V$1281,Data!F$7)</f>
        <v>0</v>
      </c>
      <c r="H83" s="65">
        <f>SUMIFS(CAPEX!$Y$4:$Y$1281,CAPEX!$C$4:$C$1281,Data!$A83,CAPEX!$V$4:$V$1281,Data!H$7)</f>
        <v>253100</v>
      </c>
      <c r="I83" s="65">
        <f>SUMIFS(CAPEX!$AA$4:$AA$1281,CAPEX!$C$4:$C$1281,Data!$A83,CAPEX!$V$4:$V$1281,Data!H$7)</f>
        <v>0</v>
      </c>
      <c r="J83" s="65">
        <f>SUMIFS(CAPEX!$Y$4:$Y$1281,CAPEX!$C$4:$C$1281,Data!$A83,CAPEX!$V$4:$V$1281,Data!J$7)</f>
        <v>0</v>
      </c>
      <c r="K83" s="65">
        <f>SUMIFS(CAPEX!$AA$4:$AA$1281,CAPEX!$C$4:$C$1281,Data!$A83,CAPEX!$V$4:$V$1281,Data!J$7)</f>
        <v>0</v>
      </c>
      <c r="L83" s="65">
        <f>SUMIFS(CAPEX!$Y$4:$Y$1281,CAPEX!$C$4:$C$1281,Data!$A83,CAPEX!$V$4:$V$1281,Data!L$7)</f>
        <v>0</v>
      </c>
      <c r="M83" s="65">
        <f>SUMIFS(CAPEX!$AA$4:$AA$1281,CAPEX!$C$4:$C$1281,Data!$A83,CAPEX!$V$4:$V$1281,Data!L$7)</f>
        <v>0</v>
      </c>
      <c r="N83" s="65">
        <f>SUMIFS(CAPEX!$Y$4:$Y$1281,CAPEX!$C$4:$C$1281,Data!$A83,CAPEX!$V$4:$V$1281,Data!N$7)</f>
        <v>0</v>
      </c>
      <c r="O83" s="65">
        <f>SUMIFS(CAPEX!$AA$4:$AA$1281,CAPEX!$C$4:$C$1281,Data!$A83,CAPEX!$V$4:$V$1281,Data!N$7)</f>
        <v>0</v>
      </c>
      <c r="P83" s="65">
        <f>SUMIFS(CAPEX!$Y$4:$Y$1281,CAPEX!$C$4:$C$1281,Data!$A83,CAPEX!$V$4:$V$1281,Data!P$7)</f>
        <v>0</v>
      </c>
      <c r="Q83" s="65">
        <f>SUMIFS(CAPEX!$AA$4:$AA$1281,CAPEX!$C$4:$C$1281,Data!$A83,CAPEX!$V$4:$V$1281,Data!P$7)</f>
        <v>0</v>
      </c>
      <c r="R83" s="65">
        <f>SUMIFS(CAPEX!$Y$4:$Y$1281,CAPEX!$C$4:$C$1281,Data!$A83,CAPEX!$V$4:$V$1281,Data!R$7)</f>
        <v>0</v>
      </c>
      <c r="S83" s="65">
        <f>SUMIFS(CAPEX!$AA$4:$AA$1281,CAPEX!$C$4:$C$1281,Data!$A83,CAPEX!$V$4:$V$1281,Data!R$7)</f>
        <v>0</v>
      </c>
      <c r="T83" s="65">
        <f>SUMIFS(CAPEX!$Y$4:$Y$1281,CAPEX!$C$4:$C$1281,Data!$A83,CAPEX!$V$4:$V$1281,Data!T$7)</f>
        <v>0</v>
      </c>
      <c r="U83" s="65">
        <f>SUMIFS(CAPEX!$AA$4:$AA$1281,CAPEX!$C$4:$C$1281,Data!$A83,CAPEX!$V$4:$V$1281,Data!T$7)</f>
        <v>0</v>
      </c>
      <c r="V83" s="65">
        <f>SUMIFS(CAPEX!$Y$4:$Y$1281,CAPEX!$C$4:$C$1281,Data!$A83,CAPEX!$V$4:$V$1281,Data!V$7)</f>
        <v>0</v>
      </c>
      <c r="W83" s="65">
        <f>SUMIFS(CAPEX!$AA$4:$AA$1281,CAPEX!$C$4:$C$1281,Data!$A83,CAPEX!$V$4:$V$1281,Data!V$7)</f>
        <v>0</v>
      </c>
      <c r="X83" s="65">
        <f>SUMIFS(CAPEX!$Y$4:$Y$1281,CAPEX!$C$4:$C$1281,Data!$A83,CAPEX!$V$4:$V$1281,Data!X$7)</f>
        <v>0</v>
      </c>
      <c r="Y83" s="65">
        <f>SUMIFS(CAPEX!$AA$4:$AA$1281,CAPEX!$C$4:$C$1281,Data!$A83,CAPEX!$V$4:$V$1281,Data!X$7)</f>
        <v>0</v>
      </c>
      <c r="Z83" s="65">
        <f>SUMIFS(CAPEX!$Y$4:$Y$1281,CAPEX!$C$4:$C$1281,Data!$A83,CAPEX!$V$4:$V$1281,Data!Z$7)</f>
        <v>0</v>
      </c>
      <c r="AA83" s="65">
        <f>SUMIFS(CAPEX!$AA$4:$AA$1281,CAPEX!$C$4:$C$1281,Data!$A83,CAPEX!$V$4:$V$1281,Data!Z$7)</f>
        <v>0</v>
      </c>
      <c r="AB83" s="65">
        <f>SUMIFS(CAPEX!$Y$4:$Y$1281,CAPEX!$C$4:$C$1281,Data!$A83,CAPEX!$V$4:$V$1281,Data!AB$7)</f>
        <v>0</v>
      </c>
      <c r="AC83" s="65">
        <f>SUMIFS(CAPEX!$AA$4:$AA$1281,CAPEX!$C$4:$C$1281,Data!$A83,CAPEX!$V$4:$V$1281,Data!AB$7)</f>
        <v>0</v>
      </c>
      <c r="AD83" s="65">
        <f>SUMIFS(CAPEX!$Y$4:$Y$1281,CAPEX!$C$4:$C$1281,Data!$A83,CAPEX!$V$4:$V$1281,Data!AD$7)</f>
        <v>0</v>
      </c>
      <c r="AE83" s="65">
        <f>SUMIFS(CAPEX!$AA$4:$AA$1281,CAPEX!$C$4:$C$1281,Data!$A83,CAPEX!$V$4:$V$1281,Data!AD$7)</f>
        <v>0</v>
      </c>
      <c r="AF83" s="65">
        <f>SUMIFS(CAPEX!$Y$4:$Y$1281,CAPEX!$C$4:$C$1281,Data!$A83,CAPEX!$V$4:$V$1281,Data!AF$7)</f>
        <v>659450</v>
      </c>
      <c r="AG83" s="65">
        <f>SUMIFS(CAPEX!$AA$4:$AA$1281,CAPEX!$C$4:$C$1281,Data!$A83,CAPEX!$V$4:$V$1281,Data!AF$7)</f>
        <v>0</v>
      </c>
      <c r="AH83" s="65">
        <f>SUMIFS(CAPEX!$Y$4:$Y$1281,CAPEX!$C$4:$C$1281,Data!$A83,CAPEX!$V$4:$V$1281,Data!AH$7)</f>
        <v>0</v>
      </c>
      <c r="AI83" s="65">
        <f>SUMIFS(CAPEX!$AA$4:$AA$1281,CAPEX!$C$4:$C$1281,Data!$A83,CAPEX!$V$4:$V$1281,Data!AH$7)</f>
        <v>0</v>
      </c>
      <c r="AJ83" s="65">
        <f>SUMIFS(CAPEX!$Y$4:$Y$1281,CAPEX!$C$4:$C$1281,Data!$A83,CAPEX!$V$4:$V$1281,Data!AJ$7)</f>
        <v>0</v>
      </c>
      <c r="AK83" s="65">
        <f>SUMIFS(CAPEX!$AA$4:$AA$1281,CAPEX!$C$4:$C$1281,Data!$A83,CAPEX!$V$4:$V$1281,Data!AJ$7)</f>
        <v>0</v>
      </c>
      <c r="AL83" s="65">
        <f>SUMIFS(CAPEX!$Y$4:$Y$1281,CAPEX!$C$4:$C$1281,Data!$A83,CAPEX!$V$4:$V$1281,Data!AL$7)</f>
        <v>0</v>
      </c>
      <c r="AM83" s="65">
        <f>SUMIFS(CAPEX!$AA$4:$AA$1281,CAPEX!$C$4:$C$1281,Data!$A83,CAPEX!$V$4:$V$1281,Data!AL$7)</f>
        <v>0</v>
      </c>
      <c r="AN83" s="65">
        <f>SUMIFS(CAPEX!$Y$4:$Y$1281,CAPEX!$C$4:$C$1281,Data!$A83,CAPEX!$V$4:$V$1281,Data!AN$7)</f>
        <v>0</v>
      </c>
      <c r="AO83" s="65">
        <f>SUMIFS(CAPEX!$AA$4:$AA$1281,CAPEX!$C$4:$C$1281,Data!$A83,CAPEX!$V$4:$V$1281,Data!AN$7)</f>
        <v>0</v>
      </c>
      <c r="AP83" s="65">
        <f>SUMIFS(CAPEX!$Y$4:$Y$1281,CAPEX!$C$4:$C$1281,Data!$A83,CAPEX!$V$4:$V$1281,Data!AP$7)</f>
        <v>0</v>
      </c>
      <c r="AQ83" s="65">
        <f>SUMIFS(CAPEX!$AA$4:$AA$1281,CAPEX!$C$4:$C$1281,Data!$A83,CAPEX!$V$4:$V$1281,Data!AP$7)</f>
        <v>0</v>
      </c>
      <c r="AR83" s="65">
        <f>SUMIFS(CAPEX!$Y$4:$Y$1281,CAPEX!$C$4:$C$1281,Data!$A83,CAPEX!$V$4:$V$1281,Data!AR$7)</f>
        <v>0</v>
      </c>
      <c r="AS83" s="65">
        <f>SUMIFS(CAPEX!$AA$4:$AA$1281,CAPEX!$C$4:$C$1281,Data!$A83,CAPEX!$V$4:$V$1281,Data!AR$7)</f>
        <v>0</v>
      </c>
      <c r="AT83" s="65">
        <f>SUMIFS(CAPEX!$Y$4:$Y$1281,CAPEX!$C$4:$C$1281,Data!$A83,CAPEX!$V$4:$V$1281,Data!AT$7)</f>
        <v>0</v>
      </c>
      <c r="AU83" s="65">
        <f>SUMIFS(CAPEX!$AA$4:$AA$1281,CAPEX!$C$4:$C$1281,Data!$A83,CAPEX!$V$4:$V$1281,Data!AT$7)</f>
        <v>0</v>
      </c>
      <c r="AV83" s="65">
        <f>SUMIFS(CAPEX!$Y$4:$Y$1281,CAPEX!$C$4:$C$1281,Data!$A83,CAPEX!$V$4:$V$1281,Data!AV$7)</f>
        <v>0</v>
      </c>
      <c r="AW83" s="65">
        <f>SUMIFS(CAPEX!$AA$4:$AA$1281,CAPEX!$C$4:$C$1281,Data!$A83,CAPEX!$V$4:$V$1281,Data!AV$7)</f>
        <v>0</v>
      </c>
      <c r="AX83" s="65">
        <f>SUMIFS(CAPEX!$Y$4:$Y$1281,CAPEX!$C$4:$C$1281,Data!$A83,CAPEX!$V$4:$V$1281,Data!AX$7)</f>
        <v>0</v>
      </c>
      <c r="AY83" s="65">
        <f>SUMIFS(CAPEX!$AA$4:$AA$1281,CAPEX!$C$4:$C$1281,Data!$A83,CAPEX!$V$4:$V$1281,Data!AX$7)</f>
        <v>0</v>
      </c>
      <c r="AZ83" s="65">
        <f>SUMIFS(CAPEX!$Y$4:$Y$1281,CAPEX!$C$4:$C$1281,Data!$A83,CAPEX!$V$4:$V$1281,Data!AZ$7)</f>
        <v>0</v>
      </c>
      <c r="BA83" s="65">
        <f>SUMIFS(CAPEX!$AA$4:$AA$1281,CAPEX!$C$4:$C$1281,Data!$A83,CAPEX!$V$4:$V$1281,Data!AZ$7)</f>
        <v>0</v>
      </c>
      <c r="BB83" s="65">
        <f>SUMIFS(CAPEX!$Y$4:$Y$1281,CAPEX!$C$4:$C$1281,Data!$A83,CAPEX!$V$4:$V$1281,Data!BB$7)</f>
        <v>0</v>
      </c>
      <c r="BC83" s="65">
        <f>SUMIFS(CAPEX!$AA$4:$AA$1281,CAPEX!$C$4:$C$1281,Data!$A83,CAPEX!$V$4:$V$1281,Data!BB$7)</f>
        <v>0</v>
      </c>
    </row>
    <row r="84" spans="1:55" hidden="1" x14ac:dyDescent="0.25">
      <c r="A84" s="85" t="s">
        <v>83</v>
      </c>
      <c r="B84" s="62" t="str">
        <f>VLOOKUP(A84,CAPEX!$C$4:$I$1281,7,FALSE)</f>
        <v>Dock 6</v>
      </c>
      <c r="C84" s="61">
        <v>54983</v>
      </c>
      <c r="D84" s="65">
        <f>SUMIFS(CAPEX!$Y$4:$Y$1281,CAPEX!$C$4:$C$1281,Data!$A84,CAPEX!$V$4:$V$1281,Data!D$7)</f>
        <v>1586040</v>
      </c>
      <c r="E84" s="65">
        <f>SUMIFS(CAPEX!$AA$4:$AA$1281,CAPEX!$C$4:$C$1281,Data!$A84,CAPEX!$V$4:$V$1281,Data!D$7)</f>
        <v>1536870</v>
      </c>
      <c r="F84" s="65">
        <f>SUMIFS(CAPEX!$Y$4:$Y$1281,CAPEX!$C$4:$C$1281,Data!$A84,CAPEX!$V$4:$V$1281,Data!F$7)</f>
        <v>0</v>
      </c>
      <c r="G84" s="65">
        <f>SUMIFS(CAPEX!$AA$4:$AA$1281,CAPEX!$C$4:$C$1281,Data!$A84,CAPEX!$V$4:$V$1281,Data!F$7)</f>
        <v>0</v>
      </c>
      <c r="H84" s="65">
        <f>SUMIFS(CAPEX!$Y$4:$Y$1281,CAPEX!$C$4:$C$1281,Data!$A84,CAPEX!$V$4:$V$1281,Data!H$7)</f>
        <v>0</v>
      </c>
      <c r="I84" s="65">
        <f>SUMIFS(CAPEX!$AA$4:$AA$1281,CAPEX!$C$4:$C$1281,Data!$A84,CAPEX!$V$4:$V$1281,Data!H$7)</f>
        <v>0</v>
      </c>
      <c r="J84" s="65">
        <f>SUMIFS(CAPEX!$Y$4:$Y$1281,CAPEX!$C$4:$C$1281,Data!$A84,CAPEX!$V$4:$V$1281,Data!J$7)</f>
        <v>0</v>
      </c>
      <c r="K84" s="65">
        <f>SUMIFS(CAPEX!$AA$4:$AA$1281,CAPEX!$C$4:$C$1281,Data!$A84,CAPEX!$V$4:$V$1281,Data!J$7)</f>
        <v>0</v>
      </c>
      <c r="L84" s="65">
        <f>SUMIFS(CAPEX!$Y$4:$Y$1281,CAPEX!$C$4:$C$1281,Data!$A84,CAPEX!$V$4:$V$1281,Data!L$7)</f>
        <v>0</v>
      </c>
      <c r="M84" s="65">
        <f>SUMIFS(CAPEX!$AA$4:$AA$1281,CAPEX!$C$4:$C$1281,Data!$A84,CAPEX!$V$4:$V$1281,Data!L$7)</f>
        <v>0</v>
      </c>
      <c r="N84" s="65">
        <f>SUMIFS(CAPEX!$Y$4:$Y$1281,CAPEX!$C$4:$C$1281,Data!$A84,CAPEX!$V$4:$V$1281,Data!N$7)</f>
        <v>0</v>
      </c>
      <c r="O84" s="65">
        <f>SUMIFS(CAPEX!$AA$4:$AA$1281,CAPEX!$C$4:$C$1281,Data!$A84,CAPEX!$V$4:$V$1281,Data!N$7)</f>
        <v>0</v>
      </c>
      <c r="P84" s="65">
        <f>SUMIFS(CAPEX!$Y$4:$Y$1281,CAPEX!$C$4:$C$1281,Data!$A84,CAPEX!$V$4:$V$1281,Data!P$7)</f>
        <v>0</v>
      </c>
      <c r="Q84" s="65">
        <f>SUMIFS(CAPEX!$AA$4:$AA$1281,CAPEX!$C$4:$C$1281,Data!$A84,CAPEX!$V$4:$V$1281,Data!P$7)</f>
        <v>0</v>
      </c>
      <c r="R84" s="65">
        <f>SUMIFS(CAPEX!$Y$4:$Y$1281,CAPEX!$C$4:$C$1281,Data!$A84,CAPEX!$V$4:$V$1281,Data!R$7)</f>
        <v>0</v>
      </c>
      <c r="S84" s="65">
        <f>SUMIFS(CAPEX!$AA$4:$AA$1281,CAPEX!$C$4:$C$1281,Data!$A84,CAPEX!$V$4:$V$1281,Data!R$7)</f>
        <v>0</v>
      </c>
      <c r="T84" s="65">
        <f>SUMIFS(CAPEX!$Y$4:$Y$1281,CAPEX!$C$4:$C$1281,Data!$A84,CAPEX!$V$4:$V$1281,Data!T$7)</f>
        <v>0</v>
      </c>
      <c r="U84" s="65">
        <f>SUMIFS(CAPEX!$AA$4:$AA$1281,CAPEX!$C$4:$C$1281,Data!$A84,CAPEX!$V$4:$V$1281,Data!T$7)</f>
        <v>0</v>
      </c>
      <c r="V84" s="65">
        <f>SUMIFS(CAPEX!$Y$4:$Y$1281,CAPEX!$C$4:$C$1281,Data!$A84,CAPEX!$V$4:$V$1281,Data!V$7)</f>
        <v>0</v>
      </c>
      <c r="W84" s="65">
        <f>SUMIFS(CAPEX!$AA$4:$AA$1281,CAPEX!$C$4:$C$1281,Data!$A84,CAPEX!$V$4:$V$1281,Data!V$7)</f>
        <v>0</v>
      </c>
      <c r="X84" s="65">
        <f>SUMIFS(CAPEX!$Y$4:$Y$1281,CAPEX!$C$4:$C$1281,Data!$A84,CAPEX!$V$4:$V$1281,Data!X$7)</f>
        <v>0</v>
      </c>
      <c r="Y84" s="65">
        <f>SUMIFS(CAPEX!$AA$4:$AA$1281,CAPEX!$C$4:$C$1281,Data!$A84,CAPEX!$V$4:$V$1281,Data!X$7)</f>
        <v>0</v>
      </c>
      <c r="Z84" s="65">
        <f>SUMIFS(CAPEX!$Y$4:$Y$1281,CAPEX!$C$4:$C$1281,Data!$A84,CAPEX!$V$4:$V$1281,Data!Z$7)</f>
        <v>74060</v>
      </c>
      <c r="AA84" s="65">
        <f>SUMIFS(CAPEX!$AA$4:$AA$1281,CAPEX!$C$4:$C$1281,Data!$A84,CAPEX!$V$4:$V$1281,Data!Z$7)</f>
        <v>0</v>
      </c>
      <c r="AB84" s="65">
        <f>SUMIFS(CAPEX!$Y$4:$Y$1281,CAPEX!$C$4:$C$1281,Data!$A84,CAPEX!$V$4:$V$1281,Data!AB$7)</f>
        <v>0</v>
      </c>
      <c r="AC84" s="65">
        <f>SUMIFS(CAPEX!$AA$4:$AA$1281,CAPEX!$C$4:$C$1281,Data!$A84,CAPEX!$V$4:$V$1281,Data!AB$7)</f>
        <v>0</v>
      </c>
      <c r="AD84" s="65">
        <f>SUMIFS(CAPEX!$Y$4:$Y$1281,CAPEX!$C$4:$C$1281,Data!$A84,CAPEX!$V$4:$V$1281,Data!AD$7)</f>
        <v>0</v>
      </c>
      <c r="AE84" s="65">
        <f>SUMIFS(CAPEX!$AA$4:$AA$1281,CAPEX!$C$4:$C$1281,Data!$A84,CAPEX!$V$4:$V$1281,Data!AD$7)</f>
        <v>0</v>
      </c>
      <c r="AF84" s="65">
        <f>SUMIFS(CAPEX!$Y$4:$Y$1281,CAPEX!$C$4:$C$1281,Data!$A84,CAPEX!$V$4:$V$1281,Data!AF$7)</f>
        <v>2643400</v>
      </c>
      <c r="AG84" s="65">
        <f>SUMIFS(CAPEX!$AA$4:$AA$1281,CAPEX!$C$4:$C$1281,Data!$A84,CAPEX!$V$4:$V$1281,Data!AF$7)</f>
        <v>539050</v>
      </c>
      <c r="AH84" s="65">
        <f>SUMIFS(CAPEX!$Y$4:$Y$1281,CAPEX!$C$4:$C$1281,Data!$A84,CAPEX!$V$4:$V$1281,Data!AH$7)</f>
        <v>0</v>
      </c>
      <c r="AI84" s="65">
        <f>SUMIFS(CAPEX!$AA$4:$AA$1281,CAPEX!$C$4:$C$1281,Data!$A84,CAPEX!$V$4:$V$1281,Data!AH$7)</f>
        <v>0</v>
      </c>
      <c r="AJ84" s="65">
        <f>SUMIFS(CAPEX!$Y$4:$Y$1281,CAPEX!$C$4:$C$1281,Data!$A84,CAPEX!$V$4:$V$1281,Data!AJ$7)</f>
        <v>0</v>
      </c>
      <c r="AK84" s="65">
        <f>SUMIFS(CAPEX!$AA$4:$AA$1281,CAPEX!$C$4:$C$1281,Data!$A84,CAPEX!$V$4:$V$1281,Data!AJ$7)</f>
        <v>0</v>
      </c>
      <c r="AL84" s="65">
        <f>SUMIFS(CAPEX!$Y$4:$Y$1281,CAPEX!$C$4:$C$1281,Data!$A84,CAPEX!$V$4:$V$1281,Data!AL$7)</f>
        <v>0</v>
      </c>
      <c r="AM84" s="65">
        <f>SUMIFS(CAPEX!$AA$4:$AA$1281,CAPEX!$C$4:$C$1281,Data!$A84,CAPEX!$V$4:$V$1281,Data!AL$7)</f>
        <v>0</v>
      </c>
      <c r="AN84" s="65">
        <f>SUMIFS(CAPEX!$Y$4:$Y$1281,CAPEX!$C$4:$C$1281,Data!$A84,CAPEX!$V$4:$V$1281,Data!AN$7)</f>
        <v>0</v>
      </c>
      <c r="AO84" s="65">
        <f>SUMIFS(CAPEX!$AA$4:$AA$1281,CAPEX!$C$4:$C$1281,Data!$A84,CAPEX!$V$4:$V$1281,Data!AN$7)</f>
        <v>0</v>
      </c>
      <c r="AP84" s="65">
        <f>SUMIFS(CAPEX!$Y$4:$Y$1281,CAPEX!$C$4:$C$1281,Data!$A84,CAPEX!$V$4:$V$1281,Data!AP$7)</f>
        <v>0</v>
      </c>
      <c r="AQ84" s="65">
        <f>SUMIFS(CAPEX!$AA$4:$AA$1281,CAPEX!$C$4:$C$1281,Data!$A84,CAPEX!$V$4:$V$1281,Data!AP$7)</f>
        <v>0</v>
      </c>
      <c r="AR84" s="65">
        <f>SUMIFS(CAPEX!$Y$4:$Y$1281,CAPEX!$C$4:$C$1281,Data!$A84,CAPEX!$V$4:$V$1281,Data!AR$7)</f>
        <v>0</v>
      </c>
      <c r="AS84" s="65">
        <f>SUMIFS(CAPEX!$AA$4:$AA$1281,CAPEX!$C$4:$C$1281,Data!$A84,CAPEX!$V$4:$V$1281,Data!AR$7)</f>
        <v>0</v>
      </c>
      <c r="AT84" s="65">
        <f>SUMIFS(CAPEX!$Y$4:$Y$1281,CAPEX!$C$4:$C$1281,Data!$A84,CAPEX!$V$4:$V$1281,Data!AT$7)</f>
        <v>0</v>
      </c>
      <c r="AU84" s="65">
        <f>SUMIFS(CAPEX!$AA$4:$AA$1281,CAPEX!$C$4:$C$1281,Data!$A84,CAPEX!$V$4:$V$1281,Data!AT$7)</f>
        <v>0</v>
      </c>
      <c r="AV84" s="65">
        <f>SUMIFS(CAPEX!$Y$4:$Y$1281,CAPEX!$C$4:$C$1281,Data!$A84,CAPEX!$V$4:$V$1281,Data!AV$7)</f>
        <v>0</v>
      </c>
      <c r="AW84" s="65">
        <f>SUMIFS(CAPEX!$AA$4:$AA$1281,CAPEX!$C$4:$C$1281,Data!$A84,CAPEX!$V$4:$V$1281,Data!AV$7)</f>
        <v>0</v>
      </c>
      <c r="AX84" s="65">
        <f>SUMIFS(CAPEX!$Y$4:$Y$1281,CAPEX!$C$4:$C$1281,Data!$A84,CAPEX!$V$4:$V$1281,Data!AX$7)</f>
        <v>0</v>
      </c>
      <c r="AY84" s="65">
        <f>SUMIFS(CAPEX!$AA$4:$AA$1281,CAPEX!$C$4:$C$1281,Data!$A84,CAPEX!$V$4:$V$1281,Data!AX$7)</f>
        <v>0</v>
      </c>
      <c r="AZ84" s="65">
        <f>SUMIFS(CAPEX!$Y$4:$Y$1281,CAPEX!$C$4:$C$1281,Data!$A84,CAPEX!$V$4:$V$1281,Data!AZ$7)</f>
        <v>0</v>
      </c>
      <c r="BA84" s="65">
        <f>SUMIFS(CAPEX!$AA$4:$AA$1281,CAPEX!$C$4:$C$1281,Data!$A84,CAPEX!$V$4:$V$1281,Data!AZ$7)</f>
        <v>0</v>
      </c>
      <c r="BB84" s="65">
        <f>SUMIFS(CAPEX!$Y$4:$Y$1281,CAPEX!$C$4:$C$1281,Data!$A84,CAPEX!$V$4:$V$1281,Data!BB$7)</f>
        <v>0</v>
      </c>
      <c r="BC84" s="65">
        <f>SUMIFS(CAPEX!$AA$4:$AA$1281,CAPEX!$C$4:$C$1281,Data!$A84,CAPEX!$V$4:$V$1281,Data!BB$7)</f>
        <v>0</v>
      </c>
    </row>
    <row r="85" spans="1:55" hidden="1" x14ac:dyDescent="0.25">
      <c r="A85" s="85" t="s">
        <v>84</v>
      </c>
      <c r="B85" s="62" t="str">
        <f>VLOOKUP(A85,CAPEX!$C$4:$I$1281,7,FALSE)</f>
        <v>Navy</v>
      </c>
      <c r="C85" s="61">
        <v>10462</v>
      </c>
      <c r="D85" s="65">
        <f>SUMIFS(CAPEX!$Y$4:$Y$1281,CAPEX!$C$4:$C$1281,Data!$A85,CAPEX!$V$4:$V$1281,Data!D$7)</f>
        <v>905370</v>
      </c>
      <c r="E85" s="65">
        <f>SUMIFS(CAPEX!$AA$4:$AA$1281,CAPEX!$C$4:$C$1281,Data!$A85,CAPEX!$V$4:$V$1281,Data!D$7)</f>
        <v>181270</v>
      </c>
      <c r="F85" s="65">
        <f>SUMIFS(CAPEX!$Y$4:$Y$1281,CAPEX!$C$4:$C$1281,Data!$A85,CAPEX!$V$4:$V$1281,Data!F$7)</f>
        <v>0</v>
      </c>
      <c r="G85" s="65">
        <f>SUMIFS(CAPEX!$AA$4:$AA$1281,CAPEX!$C$4:$C$1281,Data!$A85,CAPEX!$V$4:$V$1281,Data!F$7)</f>
        <v>0</v>
      </c>
      <c r="H85" s="65">
        <f>SUMIFS(CAPEX!$Y$4:$Y$1281,CAPEX!$C$4:$C$1281,Data!$A85,CAPEX!$V$4:$V$1281,Data!H$7)</f>
        <v>246165</v>
      </c>
      <c r="I85" s="65">
        <f>SUMIFS(CAPEX!$AA$4:$AA$1281,CAPEX!$C$4:$C$1281,Data!$A85,CAPEX!$V$4:$V$1281,Data!H$7)</f>
        <v>0</v>
      </c>
      <c r="J85" s="65">
        <f>SUMIFS(CAPEX!$Y$4:$Y$1281,CAPEX!$C$4:$C$1281,Data!$A85,CAPEX!$V$4:$V$1281,Data!J$7)</f>
        <v>0</v>
      </c>
      <c r="K85" s="65">
        <f>SUMIFS(CAPEX!$AA$4:$AA$1281,CAPEX!$C$4:$C$1281,Data!$A85,CAPEX!$V$4:$V$1281,Data!J$7)</f>
        <v>0</v>
      </c>
      <c r="L85" s="65">
        <f>SUMIFS(CAPEX!$Y$4:$Y$1281,CAPEX!$C$4:$C$1281,Data!$A85,CAPEX!$V$4:$V$1281,Data!L$7)</f>
        <v>0</v>
      </c>
      <c r="M85" s="65">
        <f>SUMIFS(CAPEX!$AA$4:$AA$1281,CAPEX!$C$4:$C$1281,Data!$A85,CAPEX!$V$4:$V$1281,Data!L$7)</f>
        <v>0</v>
      </c>
      <c r="N85" s="65">
        <f>SUMIFS(CAPEX!$Y$4:$Y$1281,CAPEX!$C$4:$C$1281,Data!$A85,CAPEX!$V$4:$V$1281,Data!N$7)</f>
        <v>0</v>
      </c>
      <c r="O85" s="65">
        <f>SUMIFS(CAPEX!$AA$4:$AA$1281,CAPEX!$C$4:$C$1281,Data!$A85,CAPEX!$V$4:$V$1281,Data!N$7)</f>
        <v>0</v>
      </c>
      <c r="P85" s="65">
        <f>SUMIFS(CAPEX!$Y$4:$Y$1281,CAPEX!$C$4:$C$1281,Data!$A85,CAPEX!$V$4:$V$1281,Data!P$7)</f>
        <v>0</v>
      </c>
      <c r="Q85" s="65">
        <f>SUMIFS(CAPEX!$AA$4:$AA$1281,CAPEX!$C$4:$C$1281,Data!$A85,CAPEX!$V$4:$V$1281,Data!P$7)</f>
        <v>0</v>
      </c>
      <c r="R85" s="65">
        <f>SUMIFS(CAPEX!$Y$4:$Y$1281,CAPEX!$C$4:$C$1281,Data!$A85,CAPEX!$V$4:$V$1281,Data!R$7)</f>
        <v>0</v>
      </c>
      <c r="S85" s="65">
        <f>SUMIFS(CAPEX!$AA$4:$AA$1281,CAPEX!$C$4:$C$1281,Data!$A85,CAPEX!$V$4:$V$1281,Data!R$7)</f>
        <v>0</v>
      </c>
      <c r="T85" s="65">
        <f>SUMIFS(CAPEX!$Y$4:$Y$1281,CAPEX!$C$4:$C$1281,Data!$A85,CAPEX!$V$4:$V$1281,Data!T$7)</f>
        <v>0</v>
      </c>
      <c r="U85" s="65">
        <f>SUMIFS(CAPEX!$AA$4:$AA$1281,CAPEX!$C$4:$C$1281,Data!$A85,CAPEX!$V$4:$V$1281,Data!T$7)</f>
        <v>0</v>
      </c>
      <c r="V85" s="65">
        <f>SUMIFS(CAPEX!$Y$4:$Y$1281,CAPEX!$C$4:$C$1281,Data!$A85,CAPEX!$V$4:$V$1281,Data!V$7)</f>
        <v>0</v>
      </c>
      <c r="W85" s="65">
        <f>SUMIFS(CAPEX!$AA$4:$AA$1281,CAPEX!$C$4:$C$1281,Data!$A85,CAPEX!$V$4:$V$1281,Data!V$7)</f>
        <v>0</v>
      </c>
      <c r="X85" s="65">
        <f>SUMIFS(CAPEX!$Y$4:$Y$1281,CAPEX!$C$4:$C$1281,Data!$A85,CAPEX!$V$4:$V$1281,Data!X$7)</f>
        <v>0</v>
      </c>
      <c r="Y85" s="65">
        <f>SUMIFS(CAPEX!$AA$4:$AA$1281,CAPEX!$C$4:$C$1281,Data!$A85,CAPEX!$V$4:$V$1281,Data!X$7)</f>
        <v>0</v>
      </c>
      <c r="Z85" s="65">
        <f>SUMIFS(CAPEX!$Y$4:$Y$1281,CAPEX!$C$4:$C$1281,Data!$A85,CAPEX!$V$4:$V$1281,Data!Z$7)</f>
        <v>14140</v>
      </c>
      <c r="AA85" s="65">
        <f>SUMIFS(CAPEX!$AA$4:$AA$1281,CAPEX!$C$4:$C$1281,Data!$A85,CAPEX!$V$4:$V$1281,Data!Z$7)</f>
        <v>140000</v>
      </c>
      <c r="AB85" s="65">
        <f>SUMIFS(CAPEX!$Y$4:$Y$1281,CAPEX!$C$4:$C$1281,Data!$A85,CAPEX!$V$4:$V$1281,Data!AB$7)</f>
        <v>0</v>
      </c>
      <c r="AC85" s="65">
        <f>SUMIFS(CAPEX!$AA$4:$AA$1281,CAPEX!$C$4:$C$1281,Data!$A85,CAPEX!$V$4:$V$1281,Data!AB$7)</f>
        <v>0</v>
      </c>
      <c r="AD85" s="65">
        <f>SUMIFS(CAPEX!$Y$4:$Y$1281,CAPEX!$C$4:$C$1281,Data!$A85,CAPEX!$V$4:$V$1281,Data!AD$7)</f>
        <v>0</v>
      </c>
      <c r="AE85" s="65">
        <f>SUMIFS(CAPEX!$AA$4:$AA$1281,CAPEX!$C$4:$C$1281,Data!$A85,CAPEX!$V$4:$V$1281,Data!AD$7)</f>
        <v>0</v>
      </c>
      <c r="AF85" s="65">
        <f>SUMIFS(CAPEX!$Y$4:$Y$1281,CAPEX!$C$4:$C$1281,Data!$A85,CAPEX!$V$4:$V$1281,Data!AF$7)</f>
        <v>0</v>
      </c>
      <c r="AG85" s="65">
        <f>SUMIFS(CAPEX!$AA$4:$AA$1281,CAPEX!$C$4:$C$1281,Data!$A85,CAPEX!$V$4:$V$1281,Data!AF$7)</f>
        <v>0</v>
      </c>
      <c r="AH85" s="65">
        <f>SUMIFS(CAPEX!$Y$4:$Y$1281,CAPEX!$C$4:$C$1281,Data!$A85,CAPEX!$V$4:$V$1281,Data!AH$7)</f>
        <v>0</v>
      </c>
      <c r="AI85" s="65">
        <f>SUMIFS(CAPEX!$AA$4:$AA$1281,CAPEX!$C$4:$C$1281,Data!$A85,CAPEX!$V$4:$V$1281,Data!AH$7)</f>
        <v>0</v>
      </c>
      <c r="AJ85" s="65">
        <f>SUMIFS(CAPEX!$Y$4:$Y$1281,CAPEX!$C$4:$C$1281,Data!$A85,CAPEX!$V$4:$V$1281,Data!AJ$7)</f>
        <v>0</v>
      </c>
      <c r="AK85" s="65">
        <f>SUMIFS(CAPEX!$AA$4:$AA$1281,CAPEX!$C$4:$C$1281,Data!$A85,CAPEX!$V$4:$V$1281,Data!AJ$7)</f>
        <v>338830</v>
      </c>
      <c r="AL85" s="65">
        <f>SUMIFS(CAPEX!$Y$4:$Y$1281,CAPEX!$C$4:$C$1281,Data!$A85,CAPEX!$V$4:$V$1281,Data!AL$7)</f>
        <v>0</v>
      </c>
      <c r="AM85" s="65">
        <f>SUMIFS(CAPEX!$AA$4:$AA$1281,CAPEX!$C$4:$C$1281,Data!$A85,CAPEX!$V$4:$V$1281,Data!AL$7)</f>
        <v>0</v>
      </c>
      <c r="AN85" s="65">
        <f>SUMIFS(CAPEX!$Y$4:$Y$1281,CAPEX!$C$4:$C$1281,Data!$A85,CAPEX!$V$4:$V$1281,Data!AN$7)</f>
        <v>0</v>
      </c>
      <c r="AO85" s="65">
        <f>SUMIFS(CAPEX!$AA$4:$AA$1281,CAPEX!$C$4:$C$1281,Data!$A85,CAPEX!$V$4:$V$1281,Data!AN$7)</f>
        <v>0</v>
      </c>
      <c r="AP85" s="65">
        <f>SUMIFS(CAPEX!$Y$4:$Y$1281,CAPEX!$C$4:$C$1281,Data!$A85,CAPEX!$V$4:$V$1281,Data!AP$7)</f>
        <v>0</v>
      </c>
      <c r="AQ85" s="65">
        <f>SUMIFS(CAPEX!$AA$4:$AA$1281,CAPEX!$C$4:$C$1281,Data!$A85,CAPEX!$V$4:$V$1281,Data!AP$7)</f>
        <v>0</v>
      </c>
      <c r="AR85" s="65">
        <f>SUMIFS(CAPEX!$Y$4:$Y$1281,CAPEX!$C$4:$C$1281,Data!$A85,CAPEX!$V$4:$V$1281,Data!AR$7)</f>
        <v>0</v>
      </c>
      <c r="AS85" s="65">
        <f>SUMIFS(CAPEX!$AA$4:$AA$1281,CAPEX!$C$4:$C$1281,Data!$A85,CAPEX!$V$4:$V$1281,Data!AR$7)</f>
        <v>0</v>
      </c>
      <c r="AT85" s="65">
        <f>SUMIFS(CAPEX!$Y$4:$Y$1281,CAPEX!$C$4:$C$1281,Data!$A85,CAPEX!$V$4:$V$1281,Data!AT$7)</f>
        <v>0</v>
      </c>
      <c r="AU85" s="65">
        <f>SUMIFS(CAPEX!$AA$4:$AA$1281,CAPEX!$C$4:$C$1281,Data!$A85,CAPEX!$V$4:$V$1281,Data!AT$7)</f>
        <v>0</v>
      </c>
      <c r="AV85" s="65">
        <f>SUMIFS(CAPEX!$Y$4:$Y$1281,CAPEX!$C$4:$C$1281,Data!$A85,CAPEX!$V$4:$V$1281,Data!AV$7)</f>
        <v>0</v>
      </c>
      <c r="AW85" s="65">
        <f>SUMIFS(CAPEX!$AA$4:$AA$1281,CAPEX!$C$4:$C$1281,Data!$A85,CAPEX!$V$4:$V$1281,Data!AV$7)</f>
        <v>0</v>
      </c>
      <c r="AX85" s="65">
        <f>SUMIFS(CAPEX!$Y$4:$Y$1281,CAPEX!$C$4:$C$1281,Data!$A85,CAPEX!$V$4:$V$1281,Data!AX$7)</f>
        <v>0</v>
      </c>
      <c r="AY85" s="65">
        <f>SUMIFS(CAPEX!$AA$4:$AA$1281,CAPEX!$C$4:$C$1281,Data!$A85,CAPEX!$V$4:$V$1281,Data!AX$7)</f>
        <v>0</v>
      </c>
      <c r="AZ85" s="65">
        <f>SUMIFS(CAPEX!$Y$4:$Y$1281,CAPEX!$C$4:$C$1281,Data!$A85,CAPEX!$V$4:$V$1281,Data!AZ$7)</f>
        <v>0</v>
      </c>
      <c r="BA85" s="65">
        <f>SUMIFS(CAPEX!$AA$4:$AA$1281,CAPEX!$C$4:$C$1281,Data!$A85,CAPEX!$V$4:$V$1281,Data!AZ$7)</f>
        <v>0</v>
      </c>
      <c r="BB85" s="65">
        <f>SUMIFS(CAPEX!$Y$4:$Y$1281,CAPEX!$C$4:$C$1281,Data!$A85,CAPEX!$V$4:$V$1281,Data!BB$7)</f>
        <v>0</v>
      </c>
      <c r="BC85" s="65">
        <f>SUMIFS(CAPEX!$AA$4:$AA$1281,CAPEX!$C$4:$C$1281,Data!$A85,CAPEX!$V$4:$V$1281,Data!BB$7)</f>
        <v>0</v>
      </c>
    </row>
    <row r="86" spans="1:55" hidden="1" x14ac:dyDescent="0.25">
      <c r="A86" s="85" t="s">
        <v>85</v>
      </c>
      <c r="B86" s="62" t="str">
        <f>VLOOKUP(A86,CAPEX!$C$4:$I$1281,7,FALSE)</f>
        <v>Navy</v>
      </c>
      <c r="C86" s="61">
        <v>2900</v>
      </c>
      <c r="D86" s="65">
        <f>SUMIFS(CAPEX!$Y$4:$Y$1281,CAPEX!$C$4:$C$1281,Data!$A86,CAPEX!$V$4:$V$1281,Data!D$7)</f>
        <v>1137325</v>
      </c>
      <c r="E86" s="65">
        <f>SUMIFS(CAPEX!$AA$4:$AA$1281,CAPEX!$C$4:$C$1281,Data!$A86,CAPEX!$V$4:$V$1281,Data!D$7)</f>
        <v>1021720</v>
      </c>
      <c r="F86" s="65">
        <f>SUMIFS(CAPEX!$Y$4:$Y$1281,CAPEX!$C$4:$C$1281,Data!$A86,CAPEX!$V$4:$V$1281,Data!F$7)</f>
        <v>0</v>
      </c>
      <c r="G86" s="65">
        <f>SUMIFS(CAPEX!$AA$4:$AA$1281,CAPEX!$C$4:$C$1281,Data!$A86,CAPEX!$V$4:$V$1281,Data!F$7)</f>
        <v>0</v>
      </c>
      <c r="H86" s="65">
        <f>SUMIFS(CAPEX!$Y$4:$Y$1281,CAPEX!$C$4:$C$1281,Data!$A86,CAPEX!$V$4:$V$1281,Data!H$7)</f>
        <v>0</v>
      </c>
      <c r="I86" s="65">
        <f>SUMIFS(CAPEX!$AA$4:$AA$1281,CAPEX!$C$4:$C$1281,Data!$A86,CAPEX!$V$4:$V$1281,Data!H$7)</f>
        <v>0</v>
      </c>
      <c r="J86" s="65">
        <f>SUMIFS(CAPEX!$Y$4:$Y$1281,CAPEX!$C$4:$C$1281,Data!$A86,CAPEX!$V$4:$V$1281,Data!J$7)</f>
        <v>0</v>
      </c>
      <c r="K86" s="65">
        <f>SUMIFS(CAPEX!$AA$4:$AA$1281,CAPEX!$C$4:$C$1281,Data!$A86,CAPEX!$V$4:$V$1281,Data!J$7)</f>
        <v>0</v>
      </c>
      <c r="L86" s="65">
        <f>SUMIFS(CAPEX!$Y$4:$Y$1281,CAPEX!$C$4:$C$1281,Data!$A86,CAPEX!$V$4:$V$1281,Data!L$7)</f>
        <v>0</v>
      </c>
      <c r="M86" s="65">
        <f>SUMIFS(CAPEX!$AA$4:$AA$1281,CAPEX!$C$4:$C$1281,Data!$A86,CAPEX!$V$4:$V$1281,Data!L$7)</f>
        <v>0</v>
      </c>
      <c r="N86" s="65">
        <f>SUMIFS(CAPEX!$Y$4:$Y$1281,CAPEX!$C$4:$C$1281,Data!$A86,CAPEX!$V$4:$V$1281,Data!N$7)</f>
        <v>0</v>
      </c>
      <c r="O86" s="65">
        <f>SUMIFS(CAPEX!$AA$4:$AA$1281,CAPEX!$C$4:$C$1281,Data!$A86,CAPEX!$V$4:$V$1281,Data!N$7)</f>
        <v>0</v>
      </c>
      <c r="P86" s="65">
        <f>SUMIFS(CAPEX!$Y$4:$Y$1281,CAPEX!$C$4:$C$1281,Data!$A86,CAPEX!$V$4:$V$1281,Data!P$7)</f>
        <v>0</v>
      </c>
      <c r="Q86" s="65">
        <f>SUMIFS(CAPEX!$AA$4:$AA$1281,CAPEX!$C$4:$C$1281,Data!$A86,CAPEX!$V$4:$V$1281,Data!P$7)</f>
        <v>0</v>
      </c>
      <c r="R86" s="65">
        <f>SUMIFS(CAPEX!$Y$4:$Y$1281,CAPEX!$C$4:$C$1281,Data!$A86,CAPEX!$V$4:$V$1281,Data!R$7)</f>
        <v>0</v>
      </c>
      <c r="S86" s="65">
        <f>SUMIFS(CAPEX!$AA$4:$AA$1281,CAPEX!$C$4:$C$1281,Data!$A86,CAPEX!$V$4:$V$1281,Data!R$7)</f>
        <v>0</v>
      </c>
      <c r="T86" s="65">
        <f>SUMIFS(CAPEX!$Y$4:$Y$1281,CAPEX!$C$4:$C$1281,Data!$A86,CAPEX!$V$4:$V$1281,Data!T$7)</f>
        <v>0</v>
      </c>
      <c r="U86" s="65">
        <f>SUMIFS(CAPEX!$AA$4:$AA$1281,CAPEX!$C$4:$C$1281,Data!$A86,CAPEX!$V$4:$V$1281,Data!T$7)</f>
        <v>0</v>
      </c>
      <c r="V86" s="65">
        <f>SUMIFS(CAPEX!$Y$4:$Y$1281,CAPEX!$C$4:$C$1281,Data!$A86,CAPEX!$V$4:$V$1281,Data!V$7)</f>
        <v>0</v>
      </c>
      <c r="W86" s="65">
        <f>SUMIFS(CAPEX!$AA$4:$AA$1281,CAPEX!$C$4:$C$1281,Data!$A86,CAPEX!$V$4:$V$1281,Data!V$7)</f>
        <v>0</v>
      </c>
      <c r="X86" s="65">
        <f>SUMIFS(CAPEX!$Y$4:$Y$1281,CAPEX!$C$4:$C$1281,Data!$A86,CAPEX!$V$4:$V$1281,Data!X$7)</f>
        <v>0</v>
      </c>
      <c r="Y86" s="65">
        <f>SUMIFS(CAPEX!$AA$4:$AA$1281,CAPEX!$C$4:$C$1281,Data!$A86,CAPEX!$V$4:$V$1281,Data!X$7)</f>
        <v>0</v>
      </c>
      <c r="Z86" s="65">
        <f>SUMIFS(CAPEX!$Y$4:$Y$1281,CAPEX!$C$4:$C$1281,Data!$A86,CAPEX!$V$4:$V$1281,Data!Z$7)</f>
        <v>0</v>
      </c>
      <c r="AA86" s="65">
        <f>SUMIFS(CAPEX!$AA$4:$AA$1281,CAPEX!$C$4:$C$1281,Data!$A86,CAPEX!$V$4:$V$1281,Data!Z$7)</f>
        <v>0</v>
      </c>
      <c r="AB86" s="65">
        <f>SUMIFS(CAPEX!$Y$4:$Y$1281,CAPEX!$C$4:$C$1281,Data!$A86,CAPEX!$V$4:$V$1281,Data!AB$7)</f>
        <v>0</v>
      </c>
      <c r="AC86" s="65">
        <f>SUMIFS(CAPEX!$AA$4:$AA$1281,CAPEX!$C$4:$C$1281,Data!$A86,CAPEX!$V$4:$V$1281,Data!AB$7)</f>
        <v>0</v>
      </c>
      <c r="AD86" s="65">
        <f>SUMIFS(CAPEX!$Y$4:$Y$1281,CAPEX!$C$4:$C$1281,Data!$A86,CAPEX!$V$4:$V$1281,Data!AD$7)</f>
        <v>0</v>
      </c>
      <c r="AE86" s="65">
        <f>SUMIFS(CAPEX!$AA$4:$AA$1281,CAPEX!$C$4:$C$1281,Data!$A86,CAPEX!$V$4:$V$1281,Data!AD$7)</f>
        <v>0</v>
      </c>
      <c r="AF86" s="65">
        <f>SUMIFS(CAPEX!$Y$4:$Y$1281,CAPEX!$C$4:$C$1281,Data!$A86,CAPEX!$V$4:$V$1281,Data!AF$7)</f>
        <v>0</v>
      </c>
      <c r="AG86" s="65">
        <f>SUMIFS(CAPEX!$AA$4:$AA$1281,CAPEX!$C$4:$C$1281,Data!$A86,CAPEX!$V$4:$V$1281,Data!AF$7)</f>
        <v>0</v>
      </c>
      <c r="AH86" s="65">
        <f>SUMIFS(CAPEX!$Y$4:$Y$1281,CAPEX!$C$4:$C$1281,Data!$A86,CAPEX!$V$4:$V$1281,Data!AH$7)</f>
        <v>0</v>
      </c>
      <c r="AI86" s="65">
        <f>SUMIFS(CAPEX!$AA$4:$AA$1281,CAPEX!$C$4:$C$1281,Data!$A86,CAPEX!$V$4:$V$1281,Data!AH$7)</f>
        <v>0</v>
      </c>
      <c r="AJ86" s="65">
        <f>SUMIFS(CAPEX!$Y$4:$Y$1281,CAPEX!$C$4:$C$1281,Data!$A86,CAPEX!$V$4:$V$1281,Data!AJ$7)</f>
        <v>0</v>
      </c>
      <c r="AK86" s="65">
        <f>SUMIFS(CAPEX!$AA$4:$AA$1281,CAPEX!$C$4:$C$1281,Data!$A86,CAPEX!$V$4:$V$1281,Data!AJ$7)</f>
        <v>0</v>
      </c>
      <c r="AL86" s="65">
        <f>SUMIFS(CAPEX!$Y$4:$Y$1281,CAPEX!$C$4:$C$1281,Data!$A86,CAPEX!$V$4:$V$1281,Data!AL$7)</f>
        <v>0</v>
      </c>
      <c r="AM86" s="65">
        <f>SUMIFS(CAPEX!$AA$4:$AA$1281,CAPEX!$C$4:$C$1281,Data!$A86,CAPEX!$V$4:$V$1281,Data!AL$7)</f>
        <v>0</v>
      </c>
      <c r="AN86" s="65">
        <f>SUMIFS(CAPEX!$Y$4:$Y$1281,CAPEX!$C$4:$C$1281,Data!$A86,CAPEX!$V$4:$V$1281,Data!AN$7)</f>
        <v>0</v>
      </c>
      <c r="AO86" s="65">
        <f>SUMIFS(CAPEX!$AA$4:$AA$1281,CAPEX!$C$4:$C$1281,Data!$A86,CAPEX!$V$4:$V$1281,Data!AN$7)</f>
        <v>0</v>
      </c>
      <c r="AP86" s="65">
        <f>SUMIFS(CAPEX!$Y$4:$Y$1281,CAPEX!$C$4:$C$1281,Data!$A86,CAPEX!$V$4:$V$1281,Data!AP$7)</f>
        <v>0</v>
      </c>
      <c r="AQ86" s="65">
        <f>SUMIFS(CAPEX!$AA$4:$AA$1281,CAPEX!$C$4:$C$1281,Data!$A86,CAPEX!$V$4:$V$1281,Data!AP$7)</f>
        <v>0</v>
      </c>
      <c r="AR86" s="65">
        <f>SUMIFS(CAPEX!$Y$4:$Y$1281,CAPEX!$C$4:$C$1281,Data!$A86,CAPEX!$V$4:$V$1281,Data!AR$7)</f>
        <v>0</v>
      </c>
      <c r="AS86" s="65">
        <f>SUMIFS(CAPEX!$AA$4:$AA$1281,CAPEX!$C$4:$C$1281,Data!$A86,CAPEX!$V$4:$V$1281,Data!AR$7)</f>
        <v>0</v>
      </c>
      <c r="AT86" s="65">
        <f>SUMIFS(CAPEX!$Y$4:$Y$1281,CAPEX!$C$4:$C$1281,Data!$A86,CAPEX!$V$4:$V$1281,Data!AT$7)</f>
        <v>0</v>
      </c>
      <c r="AU86" s="65">
        <f>SUMIFS(CAPEX!$AA$4:$AA$1281,CAPEX!$C$4:$C$1281,Data!$A86,CAPEX!$V$4:$V$1281,Data!AT$7)</f>
        <v>0</v>
      </c>
      <c r="AV86" s="65">
        <f>SUMIFS(CAPEX!$Y$4:$Y$1281,CAPEX!$C$4:$C$1281,Data!$A86,CAPEX!$V$4:$V$1281,Data!AV$7)</f>
        <v>0</v>
      </c>
      <c r="AW86" s="65">
        <f>SUMIFS(CAPEX!$AA$4:$AA$1281,CAPEX!$C$4:$C$1281,Data!$A86,CAPEX!$V$4:$V$1281,Data!AV$7)</f>
        <v>0</v>
      </c>
      <c r="AX86" s="65">
        <f>SUMIFS(CAPEX!$Y$4:$Y$1281,CAPEX!$C$4:$C$1281,Data!$A86,CAPEX!$V$4:$V$1281,Data!AX$7)</f>
        <v>0</v>
      </c>
      <c r="AY86" s="65">
        <f>SUMIFS(CAPEX!$AA$4:$AA$1281,CAPEX!$C$4:$C$1281,Data!$A86,CAPEX!$V$4:$V$1281,Data!AX$7)</f>
        <v>0</v>
      </c>
      <c r="AZ86" s="65">
        <f>SUMIFS(CAPEX!$Y$4:$Y$1281,CAPEX!$C$4:$C$1281,Data!$A86,CAPEX!$V$4:$V$1281,Data!AZ$7)</f>
        <v>0</v>
      </c>
      <c r="BA86" s="65">
        <f>SUMIFS(CAPEX!$AA$4:$AA$1281,CAPEX!$C$4:$C$1281,Data!$A86,CAPEX!$V$4:$V$1281,Data!AZ$7)</f>
        <v>0</v>
      </c>
      <c r="BB86" s="65">
        <f>SUMIFS(CAPEX!$Y$4:$Y$1281,CAPEX!$C$4:$C$1281,Data!$A86,CAPEX!$V$4:$V$1281,Data!BB$7)</f>
        <v>145600</v>
      </c>
      <c r="BC86" s="65">
        <f>SUMIFS(CAPEX!$AA$4:$AA$1281,CAPEX!$C$4:$C$1281,Data!$A86,CAPEX!$V$4:$V$1281,Data!BB$7)</f>
        <v>0</v>
      </c>
    </row>
    <row r="87" spans="1:55" hidden="1" x14ac:dyDescent="0.25">
      <c r="A87" s="85" t="s">
        <v>86</v>
      </c>
      <c r="B87" s="62" t="str">
        <f>VLOOKUP(A87,CAPEX!$C$4:$I$1281,7,FALSE)</f>
        <v>Navy</v>
      </c>
      <c r="C87" s="61">
        <v>1000</v>
      </c>
      <c r="D87" s="65">
        <f>SUMIFS(CAPEX!$Y$4:$Y$1281,CAPEX!$C$4:$C$1281,Data!$A87,CAPEX!$V$4:$V$1281,Data!D$7)</f>
        <v>0</v>
      </c>
      <c r="E87" s="65">
        <f>SUMIFS(CAPEX!$AA$4:$AA$1281,CAPEX!$C$4:$C$1281,Data!$A87,CAPEX!$V$4:$V$1281,Data!D$7)</f>
        <v>14100</v>
      </c>
      <c r="F87" s="65">
        <f>SUMIFS(CAPEX!$Y$4:$Y$1281,CAPEX!$C$4:$C$1281,Data!$A87,CAPEX!$V$4:$V$1281,Data!F$7)</f>
        <v>0</v>
      </c>
      <c r="G87" s="65">
        <f>SUMIFS(CAPEX!$AA$4:$AA$1281,CAPEX!$C$4:$C$1281,Data!$A87,CAPEX!$V$4:$V$1281,Data!F$7)</f>
        <v>0</v>
      </c>
      <c r="H87" s="65">
        <f>SUMIFS(CAPEX!$Y$4:$Y$1281,CAPEX!$C$4:$C$1281,Data!$A87,CAPEX!$V$4:$V$1281,Data!H$7)</f>
        <v>0</v>
      </c>
      <c r="I87" s="65">
        <f>SUMIFS(CAPEX!$AA$4:$AA$1281,CAPEX!$C$4:$C$1281,Data!$A87,CAPEX!$V$4:$V$1281,Data!H$7)</f>
        <v>7850</v>
      </c>
      <c r="J87" s="65">
        <f>SUMIFS(CAPEX!$Y$4:$Y$1281,CAPEX!$C$4:$C$1281,Data!$A87,CAPEX!$V$4:$V$1281,Data!J$7)</f>
        <v>0</v>
      </c>
      <c r="K87" s="65">
        <f>SUMIFS(CAPEX!$AA$4:$AA$1281,CAPEX!$C$4:$C$1281,Data!$A87,CAPEX!$V$4:$V$1281,Data!J$7)</f>
        <v>0</v>
      </c>
      <c r="L87" s="65">
        <f>SUMIFS(CAPEX!$Y$4:$Y$1281,CAPEX!$C$4:$C$1281,Data!$A87,CAPEX!$V$4:$V$1281,Data!L$7)</f>
        <v>0</v>
      </c>
      <c r="M87" s="65">
        <f>SUMIFS(CAPEX!$AA$4:$AA$1281,CAPEX!$C$4:$C$1281,Data!$A87,CAPEX!$V$4:$V$1281,Data!L$7)</f>
        <v>0</v>
      </c>
      <c r="N87" s="65">
        <f>SUMIFS(CAPEX!$Y$4:$Y$1281,CAPEX!$C$4:$C$1281,Data!$A87,CAPEX!$V$4:$V$1281,Data!N$7)</f>
        <v>0</v>
      </c>
      <c r="O87" s="65">
        <f>SUMIFS(CAPEX!$AA$4:$AA$1281,CAPEX!$C$4:$C$1281,Data!$A87,CAPEX!$V$4:$V$1281,Data!N$7)</f>
        <v>0</v>
      </c>
      <c r="P87" s="65">
        <f>SUMIFS(CAPEX!$Y$4:$Y$1281,CAPEX!$C$4:$C$1281,Data!$A87,CAPEX!$V$4:$V$1281,Data!P$7)</f>
        <v>0</v>
      </c>
      <c r="Q87" s="65">
        <f>SUMIFS(CAPEX!$AA$4:$AA$1281,CAPEX!$C$4:$C$1281,Data!$A87,CAPEX!$V$4:$V$1281,Data!P$7)</f>
        <v>0</v>
      </c>
      <c r="R87" s="65">
        <f>SUMIFS(CAPEX!$Y$4:$Y$1281,CAPEX!$C$4:$C$1281,Data!$A87,CAPEX!$V$4:$V$1281,Data!R$7)</f>
        <v>0</v>
      </c>
      <c r="S87" s="65">
        <f>SUMIFS(CAPEX!$AA$4:$AA$1281,CAPEX!$C$4:$C$1281,Data!$A87,CAPEX!$V$4:$V$1281,Data!R$7)</f>
        <v>0</v>
      </c>
      <c r="T87" s="65">
        <f>SUMIFS(CAPEX!$Y$4:$Y$1281,CAPEX!$C$4:$C$1281,Data!$A87,CAPEX!$V$4:$V$1281,Data!T$7)</f>
        <v>0</v>
      </c>
      <c r="U87" s="65">
        <f>SUMIFS(CAPEX!$AA$4:$AA$1281,CAPEX!$C$4:$C$1281,Data!$A87,CAPEX!$V$4:$V$1281,Data!T$7)</f>
        <v>0</v>
      </c>
      <c r="V87" s="65">
        <f>SUMIFS(CAPEX!$Y$4:$Y$1281,CAPEX!$C$4:$C$1281,Data!$A87,CAPEX!$V$4:$V$1281,Data!V$7)</f>
        <v>0</v>
      </c>
      <c r="W87" s="65">
        <f>SUMIFS(CAPEX!$AA$4:$AA$1281,CAPEX!$C$4:$C$1281,Data!$A87,CAPEX!$V$4:$V$1281,Data!V$7)</f>
        <v>0</v>
      </c>
      <c r="X87" s="65">
        <f>SUMIFS(CAPEX!$Y$4:$Y$1281,CAPEX!$C$4:$C$1281,Data!$A87,CAPEX!$V$4:$V$1281,Data!X$7)</f>
        <v>0</v>
      </c>
      <c r="Y87" s="65">
        <f>SUMIFS(CAPEX!$AA$4:$AA$1281,CAPEX!$C$4:$C$1281,Data!$A87,CAPEX!$V$4:$V$1281,Data!X$7)</f>
        <v>0</v>
      </c>
      <c r="Z87" s="65">
        <f>SUMIFS(CAPEX!$Y$4:$Y$1281,CAPEX!$C$4:$C$1281,Data!$A87,CAPEX!$V$4:$V$1281,Data!Z$7)</f>
        <v>0</v>
      </c>
      <c r="AA87" s="65">
        <f>SUMIFS(CAPEX!$AA$4:$AA$1281,CAPEX!$C$4:$C$1281,Data!$A87,CAPEX!$V$4:$V$1281,Data!Z$7)</f>
        <v>0</v>
      </c>
      <c r="AB87" s="65">
        <f>SUMIFS(CAPEX!$Y$4:$Y$1281,CAPEX!$C$4:$C$1281,Data!$A87,CAPEX!$V$4:$V$1281,Data!AB$7)</f>
        <v>0</v>
      </c>
      <c r="AC87" s="65">
        <f>SUMIFS(CAPEX!$AA$4:$AA$1281,CAPEX!$C$4:$C$1281,Data!$A87,CAPEX!$V$4:$V$1281,Data!AB$7)</f>
        <v>0</v>
      </c>
      <c r="AD87" s="65">
        <f>SUMIFS(CAPEX!$Y$4:$Y$1281,CAPEX!$C$4:$C$1281,Data!$A87,CAPEX!$V$4:$V$1281,Data!AD$7)</f>
        <v>0</v>
      </c>
      <c r="AE87" s="65">
        <f>SUMIFS(CAPEX!$AA$4:$AA$1281,CAPEX!$C$4:$C$1281,Data!$A87,CAPEX!$V$4:$V$1281,Data!AD$7)</f>
        <v>0</v>
      </c>
      <c r="AF87" s="65">
        <f>SUMIFS(CAPEX!$Y$4:$Y$1281,CAPEX!$C$4:$C$1281,Data!$A87,CAPEX!$V$4:$V$1281,Data!AF$7)</f>
        <v>0</v>
      </c>
      <c r="AG87" s="65">
        <f>SUMIFS(CAPEX!$AA$4:$AA$1281,CAPEX!$C$4:$C$1281,Data!$A87,CAPEX!$V$4:$V$1281,Data!AF$7)</f>
        <v>0</v>
      </c>
      <c r="AH87" s="65">
        <f>SUMIFS(CAPEX!$Y$4:$Y$1281,CAPEX!$C$4:$C$1281,Data!$A87,CAPEX!$V$4:$V$1281,Data!AH$7)</f>
        <v>0</v>
      </c>
      <c r="AI87" s="65">
        <f>SUMIFS(CAPEX!$AA$4:$AA$1281,CAPEX!$C$4:$C$1281,Data!$A87,CAPEX!$V$4:$V$1281,Data!AH$7)</f>
        <v>0</v>
      </c>
      <c r="AJ87" s="65">
        <f>SUMIFS(CAPEX!$Y$4:$Y$1281,CAPEX!$C$4:$C$1281,Data!$A87,CAPEX!$V$4:$V$1281,Data!AJ$7)</f>
        <v>0</v>
      </c>
      <c r="AK87" s="65">
        <f>SUMIFS(CAPEX!$AA$4:$AA$1281,CAPEX!$C$4:$C$1281,Data!$A87,CAPEX!$V$4:$V$1281,Data!AJ$7)</f>
        <v>0</v>
      </c>
      <c r="AL87" s="65">
        <f>SUMIFS(CAPEX!$Y$4:$Y$1281,CAPEX!$C$4:$C$1281,Data!$A87,CAPEX!$V$4:$V$1281,Data!AL$7)</f>
        <v>0</v>
      </c>
      <c r="AM87" s="65">
        <f>SUMIFS(CAPEX!$AA$4:$AA$1281,CAPEX!$C$4:$C$1281,Data!$A87,CAPEX!$V$4:$V$1281,Data!AL$7)</f>
        <v>49020</v>
      </c>
      <c r="AN87" s="65">
        <f>SUMIFS(CAPEX!$Y$4:$Y$1281,CAPEX!$C$4:$C$1281,Data!$A87,CAPEX!$V$4:$V$1281,Data!AN$7)</f>
        <v>0</v>
      </c>
      <c r="AO87" s="65">
        <f>SUMIFS(CAPEX!$AA$4:$AA$1281,CAPEX!$C$4:$C$1281,Data!$A87,CAPEX!$V$4:$V$1281,Data!AN$7)</f>
        <v>0</v>
      </c>
      <c r="AP87" s="65">
        <f>SUMIFS(CAPEX!$Y$4:$Y$1281,CAPEX!$C$4:$C$1281,Data!$A87,CAPEX!$V$4:$V$1281,Data!AP$7)</f>
        <v>0</v>
      </c>
      <c r="AQ87" s="65">
        <f>SUMIFS(CAPEX!$AA$4:$AA$1281,CAPEX!$C$4:$C$1281,Data!$A87,CAPEX!$V$4:$V$1281,Data!AP$7)</f>
        <v>0</v>
      </c>
      <c r="AR87" s="65">
        <f>SUMIFS(CAPEX!$Y$4:$Y$1281,CAPEX!$C$4:$C$1281,Data!$A87,CAPEX!$V$4:$V$1281,Data!AR$7)</f>
        <v>0</v>
      </c>
      <c r="AS87" s="65">
        <f>SUMIFS(CAPEX!$AA$4:$AA$1281,CAPEX!$C$4:$C$1281,Data!$A87,CAPEX!$V$4:$V$1281,Data!AR$7)</f>
        <v>0</v>
      </c>
      <c r="AT87" s="65">
        <f>SUMIFS(CAPEX!$Y$4:$Y$1281,CAPEX!$C$4:$C$1281,Data!$A87,CAPEX!$V$4:$V$1281,Data!AT$7)</f>
        <v>0</v>
      </c>
      <c r="AU87" s="65">
        <f>SUMIFS(CAPEX!$AA$4:$AA$1281,CAPEX!$C$4:$C$1281,Data!$A87,CAPEX!$V$4:$V$1281,Data!AT$7)</f>
        <v>0</v>
      </c>
      <c r="AV87" s="65">
        <f>SUMIFS(CAPEX!$Y$4:$Y$1281,CAPEX!$C$4:$C$1281,Data!$A87,CAPEX!$V$4:$V$1281,Data!AV$7)</f>
        <v>0</v>
      </c>
      <c r="AW87" s="65">
        <f>SUMIFS(CAPEX!$AA$4:$AA$1281,CAPEX!$C$4:$C$1281,Data!$A87,CAPEX!$V$4:$V$1281,Data!AV$7)</f>
        <v>0</v>
      </c>
      <c r="AX87" s="65">
        <f>SUMIFS(CAPEX!$Y$4:$Y$1281,CAPEX!$C$4:$C$1281,Data!$A87,CAPEX!$V$4:$V$1281,Data!AX$7)</f>
        <v>0</v>
      </c>
      <c r="AY87" s="65">
        <f>SUMIFS(CAPEX!$AA$4:$AA$1281,CAPEX!$C$4:$C$1281,Data!$A87,CAPEX!$V$4:$V$1281,Data!AX$7)</f>
        <v>0</v>
      </c>
      <c r="AZ87" s="65">
        <f>SUMIFS(CAPEX!$Y$4:$Y$1281,CAPEX!$C$4:$C$1281,Data!$A87,CAPEX!$V$4:$V$1281,Data!AZ$7)</f>
        <v>0</v>
      </c>
      <c r="BA87" s="65">
        <f>SUMIFS(CAPEX!$AA$4:$AA$1281,CAPEX!$C$4:$C$1281,Data!$A87,CAPEX!$V$4:$V$1281,Data!AZ$7)</f>
        <v>0</v>
      </c>
      <c r="BB87" s="65">
        <f>SUMIFS(CAPEX!$Y$4:$Y$1281,CAPEX!$C$4:$C$1281,Data!$A87,CAPEX!$V$4:$V$1281,Data!BB$7)</f>
        <v>0</v>
      </c>
      <c r="BC87" s="65">
        <f>SUMIFS(CAPEX!$AA$4:$AA$1281,CAPEX!$C$4:$C$1281,Data!$A87,CAPEX!$V$4:$V$1281,Data!BB$7)</f>
        <v>0</v>
      </c>
    </row>
    <row r="88" spans="1:55" hidden="1" x14ac:dyDescent="0.25">
      <c r="A88" s="85" t="s">
        <v>87</v>
      </c>
      <c r="B88" s="62" t="str">
        <f>VLOOKUP(A88,CAPEX!$C$4:$I$1281,7,FALSE)</f>
        <v>Shared</v>
      </c>
      <c r="C88" s="61">
        <v>1100</v>
      </c>
      <c r="D88" s="65">
        <f>SUMIFS(CAPEX!$Y$4:$Y$1281,CAPEX!$C$4:$C$1281,Data!$A88,CAPEX!$V$4:$V$1281,Data!D$7)</f>
        <v>154340</v>
      </c>
      <c r="E88" s="65">
        <f>SUMIFS(CAPEX!$AA$4:$AA$1281,CAPEX!$C$4:$C$1281,Data!$A88,CAPEX!$V$4:$V$1281,Data!D$7)</f>
        <v>207280</v>
      </c>
      <c r="F88" s="65">
        <f>SUMIFS(CAPEX!$Y$4:$Y$1281,CAPEX!$C$4:$C$1281,Data!$A88,CAPEX!$V$4:$V$1281,Data!F$7)</f>
        <v>0</v>
      </c>
      <c r="G88" s="65">
        <f>SUMIFS(CAPEX!$AA$4:$AA$1281,CAPEX!$C$4:$C$1281,Data!$A88,CAPEX!$V$4:$V$1281,Data!F$7)</f>
        <v>0</v>
      </c>
      <c r="H88" s="65">
        <f>SUMIFS(CAPEX!$Y$4:$Y$1281,CAPEX!$C$4:$C$1281,Data!$A88,CAPEX!$V$4:$V$1281,Data!H$7)</f>
        <v>0</v>
      </c>
      <c r="I88" s="65">
        <f>SUMIFS(CAPEX!$AA$4:$AA$1281,CAPEX!$C$4:$C$1281,Data!$A88,CAPEX!$V$4:$V$1281,Data!H$7)</f>
        <v>0</v>
      </c>
      <c r="J88" s="65">
        <f>SUMIFS(CAPEX!$Y$4:$Y$1281,CAPEX!$C$4:$C$1281,Data!$A88,CAPEX!$V$4:$V$1281,Data!J$7)</f>
        <v>58500</v>
      </c>
      <c r="K88" s="65">
        <f>SUMIFS(CAPEX!$AA$4:$AA$1281,CAPEX!$C$4:$C$1281,Data!$A88,CAPEX!$V$4:$V$1281,Data!J$7)</f>
        <v>0</v>
      </c>
      <c r="L88" s="65">
        <f>SUMIFS(CAPEX!$Y$4:$Y$1281,CAPEX!$C$4:$C$1281,Data!$A88,CAPEX!$V$4:$V$1281,Data!L$7)</f>
        <v>0</v>
      </c>
      <c r="M88" s="65">
        <f>SUMIFS(CAPEX!$AA$4:$AA$1281,CAPEX!$C$4:$C$1281,Data!$A88,CAPEX!$V$4:$V$1281,Data!L$7)</f>
        <v>0</v>
      </c>
      <c r="N88" s="65">
        <f>SUMIFS(CAPEX!$Y$4:$Y$1281,CAPEX!$C$4:$C$1281,Data!$A88,CAPEX!$V$4:$V$1281,Data!N$7)</f>
        <v>58500</v>
      </c>
      <c r="O88" s="65">
        <f>SUMIFS(CAPEX!$AA$4:$AA$1281,CAPEX!$C$4:$C$1281,Data!$A88,CAPEX!$V$4:$V$1281,Data!N$7)</f>
        <v>0</v>
      </c>
      <c r="P88" s="65">
        <f>SUMIFS(CAPEX!$Y$4:$Y$1281,CAPEX!$C$4:$C$1281,Data!$A88,CAPEX!$V$4:$V$1281,Data!P$7)</f>
        <v>0</v>
      </c>
      <c r="Q88" s="65">
        <f>SUMIFS(CAPEX!$AA$4:$AA$1281,CAPEX!$C$4:$C$1281,Data!$A88,CAPEX!$V$4:$V$1281,Data!P$7)</f>
        <v>0</v>
      </c>
      <c r="R88" s="65">
        <f>SUMIFS(CAPEX!$Y$4:$Y$1281,CAPEX!$C$4:$C$1281,Data!$A88,CAPEX!$V$4:$V$1281,Data!R$7)</f>
        <v>0</v>
      </c>
      <c r="S88" s="65">
        <f>SUMIFS(CAPEX!$AA$4:$AA$1281,CAPEX!$C$4:$C$1281,Data!$A88,CAPEX!$V$4:$V$1281,Data!R$7)</f>
        <v>0</v>
      </c>
      <c r="T88" s="65">
        <f>SUMIFS(CAPEX!$Y$4:$Y$1281,CAPEX!$C$4:$C$1281,Data!$A88,CAPEX!$V$4:$V$1281,Data!T$7)</f>
        <v>0</v>
      </c>
      <c r="U88" s="65">
        <f>SUMIFS(CAPEX!$AA$4:$AA$1281,CAPEX!$C$4:$C$1281,Data!$A88,CAPEX!$V$4:$V$1281,Data!T$7)</f>
        <v>0</v>
      </c>
      <c r="V88" s="65">
        <f>SUMIFS(CAPEX!$Y$4:$Y$1281,CAPEX!$C$4:$C$1281,Data!$A88,CAPEX!$V$4:$V$1281,Data!V$7)</f>
        <v>0</v>
      </c>
      <c r="W88" s="65">
        <f>SUMIFS(CAPEX!$AA$4:$AA$1281,CAPEX!$C$4:$C$1281,Data!$A88,CAPEX!$V$4:$V$1281,Data!V$7)</f>
        <v>0</v>
      </c>
      <c r="X88" s="65">
        <f>SUMIFS(CAPEX!$Y$4:$Y$1281,CAPEX!$C$4:$C$1281,Data!$A88,CAPEX!$V$4:$V$1281,Data!X$7)</f>
        <v>0</v>
      </c>
      <c r="Y88" s="65">
        <f>SUMIFS(CAPEX!$AA$4:$AA$1281,CAPEX!$C$4:$C$1281,Data!$A88,CAPEX!$V$4:$V$1281,Data!X$7)</f>
        <v>5400</v>
      </c>
      <c r="Z88" s="65">
        <f>SUMIFS(CAPEX!$Y$4:$Y$1281,CAPEX!$C$4:$C$1281,Data!$A88,CAPEX!$V$4:$V$1281,Data!Z$7)</f>
        <v>1610</v>
      </c>
      <c r="AA88" s="65">
        <f>SUMIFS(CAPEX!$AA$4:$AA$1281,CAPEX!$C$4:$C$1281,Data!$A88,CAPEX!$V$4:$V$1281,Data!Z$7)</f>
        <v>1610</v>
      </c>
      <c r="AB88" s="65">
        <f>SUMIFS(CAPEX!$Y$4:$Y$1281,CAPEX!$C$4:$C$1281,Data!$A88,CAPEX!$V$4:$V$1281,Data!AB$7)</f>
        <v>0</v>
      </c>
      <c r="AC88" s="65">
        <f>SUMIFS(CAPEX!$AA$4:$AA$1281,CAPEX!$C$4:$C$1281,Data!$A88,CAPEX!$V$4:$V$1281,Data!AB$7)</f>
        <v>0</v>
      </c>
      <c r="AD88" s="65">
        <f>SUMIFS(CAPEX!$Y$4:$Y$1281,CAPEX!$C$4:$C$1281,Data!$A88,CAPEX!$V$4:$V$1281,Data!AD$7)</f>
        <v>0</v>
      </c>
      <c r="AE88" s="65">
        <f>SUMIFS(CAPEX!$AA$4:$AA$1281,CAPEX!$C$4:$C$1281,Data!$A88,CAPEX!$V$4:$V$1281,Data!AD$7)</f>
        <v>0</v>
      </c>
      <c r="AF88" s="65">
        <f>SUMIFS(CAPEX!$Y$4:$Y$1281,CAPEX!$C$4:$C$1281,Data!$A88,CAPEX!$V$4:$V$1281,Data!AF$7)</f>
        <v>0</v>
      </c>
      <c r="AG88" s="65">
        <f>SUMIFS(CAPEX!$AA$4:$AA$1281,CAPEX!$C$4:$C$1281,Data!$A88,CAPEX!$V$4:$V$1281,Data!AF$7)</f>
        <v>0</v>
      </c>
      <c r="AH88" s="65">
        <f>SUMIFS(CAPEX!$Y$4:$Y$1281,CAPEX!$C$4:$C$1281,Data!$A88,CAPEX!$V$4:$V$1281,Data!AH$7)</f>
        <v>0</v>
      </c>
      <c r="AI88" s="65">
        <f>SUMIFS(CAPEX!$AA$4:$AA$1281,CAPEX!$C$4:$C$1281,Data!$A88,CAPEX!$V$4:$V$1281,Data!AH$7)</f>
        <v>0</v>
      </c>
      <c r="AJ88" s="65">
        <f>SUMIFS(CAPEX!$Y$4:$Y$1281,CAPEX!$C$4:$C$1281,Data!$A88,CAPEX!$V$4:$V$1281,Data!AJ$7)</f>
        <v>0</v>
      </c>
      <c r="AK88" s="65">
        <f>SUMIFS(CAPEX!$AA$4:$AA$1281,CAPEX!$C$4:$C$1281,Data!$A88,CAPEX!$V$4:$V$1281,Data!AJ$7)</f>
        <v>0</v>
      </c>
      <c r="AL88" s="65">
        <f>SUMIFS(CAPEX!$Y$4:$Y$1281,CAPEX!$C$4:$C$1281,Data!$A88,CAPEX!$V$4:$V$1281,Data!AL$7)</f>
        <v>0</v>
      </c>
      <c r="AM88" s="65">
        <f>SUMIFS(CAPEX!$AA$4:$AA$1281,CAPEX!$C$4:$C$1281,Data!$A88,CAPEX!$V$4:$V$1281,Data!AL$7)</f>
        <v>0</v>
      </c>
      <c r="AN88" s="65">
        <f>SUMIFS(CAPEX!$Y$4:$Y$1281,CAPEX!$C$4:$C$1281,Data!$A88,CAPEX!$V$4:$V$1281,Data!AN$7)</f>
        <v>0</v>
      </c>
      <c r="AO88" s="65">
        <f>SUMIFS(CAPEX!$AA$4:$AA$1281,CAPEX!$C$4:$C$1281,Data!$A88,CAPEX!$V$4:$V$1281,Data!AN$7)</f>
        <v>0</v>
      </c>
      <c r="AP88" s="65">
        <f>SUMIFS(CAPEX!$Y$4:$Y$1281,CAPEX!$C$4:$C$1281,Data!$A88,CAPEX!$V$4:$V$1281,Data!AP$7)</f>
        <v>0</v>
      </c>
      <c r="AQ88" s="65">
        <f>SUMIFS(CAPEX!$AA$4:$AA$1281,CAPEX!$C$4:$C$1281,Data!$A88,CAPEX!$V$4:$V$1281,Data!AP$7)</f>
        <v>0</v>
      </c>
      <c r="AR88" s="65">
        <f>SUMIFS(CAPEX!$Y$4:$Y$1281,CAPEX!$C$4:$C$1281,Data!$A88,CAPEX!$V$4:$V$1281,Data!AR$7)</f>
        <v>0</v>
      </c>
      <c r="AS88" s="65">
        <f>SUMIFS(CAPEX!$AA$4:$AA$1281,CAPEX!$C$4:$C$1281,Data!$A88,CAPEX!$V$4:$V$1281,Data!AR$7)</f>
        <v>5400</v>
      </c>
      <c r="AT88" s="65">
        <f>SUMIFS(CAPEX!$Y$4:$Y$1281,CAPEX!$C$4:$C$1281,Data!$A88,CAPEX!$V$4:$V$1281,Data!AT$7)</f>
        <v>0</v>
      </c>
      <c r="AU88" s="65">
        <f>SUMIFS(CAPEX!$AA$4:$AA$1281,CAPEX!$C$4:$C$1281,Data!$A88,CAPEX!$V$4:$V$1281,Data!AT$7)</f>
        <v>0</v>
      </c>
      <c r="AV88" s="65">
        <f>SUMIFS(CAPEX!$Y$4:$Y$1281,CAPEX!$C$4:$C$1281,Data!$A88,CAPEX!$V$4:$V$1281,Data!AV$7)</f>
        <v>0</v>
      </c>
      <c r="AW88" s="65">
        <f>SUMIFS(CAPEX!$AA$4:$AA$1281,CAPEX!$C$4:$C$1281,Data!$A88,CAPEX!$V$4:$V$1281,Data!AV$7)</f>
        <v>0</v>
      </c>
      <c r="AX88" s="65">
        <f>SUMIFS(CAPEX!$Y$4:$Y$1281,CAPEX!$C$4:$C$1281,Data!$A88,CAPEX!$V$4:$V$1281,Data!AX$7)</f>
        <v>0</v>
      </c>
      <c r="AY88" s="65">
        <f>SUMIFS(CAPEX!$AA$4:$AA$1281,CAPEX!$C$4:$C$1281,Data!$A88,CAPEX!$V$4:$V$1281,Data!AX$7)</f>
        <v>0</v>
      </c>
      <c r="AZ88" s="65">
        <f>SUMIFS(CAPEX!$Y$4:$Y$1281,CAPEX!$C$4:$C$1281,Data!$A88,CAPEX!$V$4:$V$1281,Data!AZ$7)</f>
        <v>0</v>
      </c>
      <c r="BA88" s="65">
        <f>SUMIFS(CAPEX!$AA$4:$AA$1281,CAPEX!$C$4:$C$1281,Data!$A88,CAPEX!$V$4:$V$1281,Data!AZ$7)</f>
        <v>0</v>
      </c>
      <c r="BB88" s="65">
        <f>SUMIFS(CAPEX!$Y$4:$Y$1281,CAPEX!$C$4:$C$1281,Data!$A88,CAPEX!$V$4:$V$1281,Data!BB$7)</f>
        <v>0</v>
      </c>
      <c r="BC88" s="65">
        <f>SUMIFS(CAPEX!$AA$4:$AA$1281,CAPEX!$C$4:$C$1281,Data!$A88,CAPEX!$V$4:$V$1281,Data!BB$7)</f>
        <v>0</v>
      </c>
    </row>
    <row r="89" spans="1:55" x14ac:dyDescent="0.25">
      <c r="A89" s="85" t="s">
        <v>88</v>
      </c>
      <c r="B89" s="62" t="str">
        <f>VLOOKUP(A89,CAPEX!$C$4:$I$1281,7,FALSE)</f>
        <v>Austal</v>
      </c>
      <c r="C89" s="61">
        <v>4662</v>
      </c>
      <c r="D89" s="65">
        <f>SUMIFS(CAPEX!$Y$4:$Y$1281,CAPEX!$C$4:$C$1281,Data!$A89,CAPEX!$V$4:$V$1281,Data!D$7)</f>
        <v>92015</v>
      </c>
      <c r="E89" s="65">
        <f>SUMIFS(CAPEX!$AA$4:$AA$1281,CAPEX!$C$4:$C$1281,Data!$A89,CAPEX!$V$4:$V$1281,Data!D$7)</f>
        <v>127790</v>
      </c>
      <c r="F89" s="65">
        <f>SUMIFS(CAPEX!$Y$4:$Y$1281,CAPEX!$C$4:$C$1281,Data!$A89,CAPEX!$V$4:$V$1281,Data!F$7)</f>
        <v>0</v>
      </c>
      <c r="G89" s="65">
        <f>SUMIFS(CAPEX!$AA$4:$AA$1281,CAPEX!$C$4:$C$1281,Data!$A89,CAPEX!$V$4:$V$1281,Data!F$7)</f>
        <v>0</v>
      </c>
      <c r="H89" s="65">
        <f>SUMIFS(CAPEX!$Y$4:$Y$1281,CAPEX!$C$4:$C$1281,Data!$A89,CAPEX!$V$4:$V$1281,Data!H$7)</f>
        <v>68600</v>
      </c>
      <c r="I89" s="65">
        <f>SUMIFS(CAPEX!$AA$4:$AA$1281,CAPEX!$C$4:$C$1281,Data!$A89,CAPEX!$V$4:$V$1281,Data!H$7)</f>
        <v>0</v>
      </c>
      <c r="J89" s="65">
        <f>SUMIFS(CAPEX!$Y$4:$Y$1281,CAPEX!$C$4:$C$1281,Data!$A89,CAPEX!$V$4:$V$1281,Data!J$7)</f>
        <v>0</v>
      </c>
      <c r="K89" s="65">
        <f>SUMIFS(CAPEX!$AA$4:$AA$1281,CAPEX!$C$4:$C$1281,Data!$A89,CAPEX!$V$4:$V$1281,Data!J$7)</f>
        <v>0</v>
      </c>
      <c r="L89" s="65">
        <f>SUMIFS(CAPEX!$Y$4:$Y$1281,CAPEX!$C$4:$C$1281,Data!$A89,CAPEX!$V$4:$V$1281,Data!L$7)</f>
        <v>0</v>
      </c>
      <c r="M89" s="65">
        <f>SUMIFS(CAPEX!$AA$4:$AA$1281,CAPEX!$C$4:$C$1281,Data!$A89,CAPEX!$V$4:$V$1281,Data!L$7)</f>
        <v>0</v>
      </c>
      <c r="N89" s="65">
        <f>SUMIFS(CAPEX!$Y$4:$Y$1281,CAPEX!$C$4:$C$1281,Data!$A89,CAPEX!$V$4:$V$1281,Data!N$7)</f>
        <v>0</v>
      </c>
      <c r="O89" s="65">
        <f>SUMIFS(CAPEX!$AA$4:$AA$1281,CAPEX!$C$4:$C$1281,Data!$A89,CAPEX!$V$4:$V$1281,Data!N$7)</f>
        <v>0</v>
      </c>
      <c r="P89" s="65">
        <f>SUMIFS(CAPEX!$Y$4:$Y$1281,CAPEX!$C$4:$C$1281,Data!$A89,CAPEX!$V$4:$V$1281,Data!P$7)</f>
        <v>0</v>
      </c>
      <c r="Q89" s="65">
        <f>SUMIFS(CAPEX!$AA$4:$AA$1281,CAPEX!$C$4:$C$1281,Data!$A89,CAPEX!$V$4:$V$1281,Data!P$7)</f>
        <v>0</v>
      </c>
      <c r="R89" s="65">
        <f>SUMIFS(CAPEX!$Y$4:$Y$1281,CAPEX!$C$4:$C$1281,Data!$A89,CAPEX!$V$4:$V$1281,Data!R$7)</f>
        <v>0</v>
      </c>
      <c r="S89" s="65">
        <f>SUMIFS(CAPEX!$AA$4:$AA$1281,CAPEX!$C$4:$C$1281,Data!$A89,CAPEX!$V$4:$V$1281,Data!R$7)</f>
        <v>0</v>
      </c>
      <c r="T89" s="65">
        <f>SUMIFS(CAPEX!$Y$4:$Y$1281,CAPEX!$C$4:$C$1281,Data!$A89,CAPEX!$V$4:$V$1281,Data!T$7)</f>
        <v>0</v>
      </c>
      <c r="U89" s="65">
        <f>SUMIFS(CAPEX!$AA$4:$AA$1281,CAPEX!$C$4:$C$1281,Data!$A89,CAPEX!$V$4:$V$1281,Data!T$7)</f>
        <v>0</v>
      </c>
      <c r="V89" s="65">
        <f>SUMIFS(CAPEX!$Y$4:$Y$1281,CAPEX!$C$4:$C$1281,Data!$A89,CAPEX!$V$4:$V$1281,Data!V$7)</f>
        <v>0</v>
      </c>
      <c r="W89" s="65">
        <f>SUMIFS(CAPEX!$AA$4:$AA$1281,CAPEX!$C$4:$C$1281,Data!$A89,CAPEX!$V$4:$V$1281,Data!V$7)</f>
        <v>0</v>
      </c>
      <c r="X89" s="65">
        <f>SUMIFS(CAPEX!$Y$4:$Y$1281,CAPEX!$C$4:$C$1281,Data!$A89,CAPEX!$V$4:$V$1281,Data!X$7)</f>
        <v>0</v>
      </c>
      <c r="Y89" s="65">
        <f>SUMIFS(CAPEX!$AA$4:$AA$1281,CAPEX!$C$4:$C$1281,Data!$A89,CAPEX!$V$4:$V$1281,Data!X$7)</f>
        <v>0</v>
      </c>
      <c r="Z89" s="65">
        <f>SUMIFS(CAPEX!$Y$4:$Y$1281,CAPEX!$C$4:$C$1281,Data!$A89,CAPEX!$V$4:$V$1281,Data!Z$7)</f>
        <v>4305</v>
      </c>
      <c r="AA89" s="65">
        <f>SUMIFS(CAPEX!$AA$4:$AA$1281,CAPEX!$C$4:$C$1281,Data!$A89,CAPEX!$V$4:$V$1281,Data!Z$7)</f>
        <v>18290</v>
      </c>
      <c r="AB89" s="65">
        <f>SUMIFS(CAPEX!$Y$4:$Y$1281,CAPEX!$C$4:$C$1281,Data!$A89,CAPEX!$V$4:$V$1281,Data!AB$7)</f>
        <v>0</v>
      </c>
      <c r="AC89" s="65">
        <f>SUMIFS(CAPEX!$AA$4:$AA$1281,CAPEX!$C$4:$C$1281,Data!$A89,CAPEX!$V$4:$V$1281,Data!AB$7)</f>
        <v>0</v>
      </c>
      <c r="AD89" s="65">
        <f>SUMIFS(CAPEX!$Y$4:$Y$1281,CAPEX!$C$4:$C$1281,Data!$A89,CAPEX!$V$4:$V$1281,Data!AD$7)</f>
        <v>0</v>
      </c>
      <c r="AE89" s="65">
        <f>SUMIFS(CAPEX!$AA$4:$AA$1281,CAPEX!$C$4:$C$1281,Data!$A89,CAPEX!$V$4:$V$1281,Data!AD$7)</f>
        <v>0</v>
      </c>
      <c r="AF89" s="65">
        <f>SUMIFS(CAPEX!$Y$4:$Y$1281,CAPEX!$C$4:$C$1281,Data!$A89,CAPEX!$V$4:$V$1281,Data!AF$7)</f>
        <v>0</v>
      </c>
      <c r="AG89" s="65">
        <f>SUMIFS(CAPEX!$AA$4:$AA$1281,CAPEX!$C$4:$C$1281,Data!$A89,CAPEX!$V$4:$V$1281,Data!AF$7)</f>
        <v>0</v>
      </c>
      <c r="AH89" s="65">
        <f>SUMIFS(CAPEX!$Y$4:$Y$1281,CAPEX!$C$4:$C$1281,Data!$A89,CAPEX!$V$4:$V$1281,Data!AH$7)</f>
        <v>0</v>
      </c>
      <c r="AI89" s="65">
        <f>SUMIFS(CAPEX!$AA$4:$AA$1281,CAPEX!$C$4:$C$1281,Data!$A89,CAPEX!$V$4:$V$1281,Data!AH$7)</f>
        <v>0</v>
      </c>
      <c r="AJ89" s="65">
        <f>SUMIFS(CAPEX!$Y$4:$Y$1281,CAPEX!$C$4:$C$1281,Data!$A89,CAPEX!$V$4:$V$1281,Data!AJ$7)</f>
        <v>0</v>
      </c>
      <c r="AK89" s="65">
        <f>SUMIFS(CAPEX!$AA$4:$AA$1281,CAPEX!$C$4:$C$1281,Data!$A89,CAPEX!$V$4:$V$1281,Data!AJ$7)</f>
        <v>0</v>
      </c>
      <c r="AL89" s="65">
        <f>SUMIFS(CAPEX!$Y$4:$Y$1281,CAPEX!$C$4:$C$1281,Data!$A89,CAPEX!$V$4:$V$1281,Data!AL$7)</f>
        <v>0</v>
      </c>
      <c r="AM89" s="65">
        <f>SUMIFS(CAPEX!$AA$4:$AA$1281,CAPEX!$C$4:$C$1281,Data!$A89,CAPEX!$V$4:$V$1281,Data!AL$7)</f>
        <v>0</v>
      </c>
      <c r="AN89" s="65">
        <f>SUMIFS(CAPEX!$Y$4:$Y$1281,CAPEX!$C$4:$C$1281,Data!$A89,CAPEX!$V$4:$V$1281,Data!AN$7)</f>
        <v>0</v>
      </c>
      <c r="AO89" s="65">
        <f>SUMIFS(CAPEX!$AA$4:$AA$1281,CAPEX!$C$4:$C$1281,Data!$A89,CAPEX!$V$4:$V$1281,Data!AN$7)</f>
        <v>0</v>
      </c>
      <c r="AP89" s="65">
        <f>SUMIFS(CAPEX!$Y$4:$Y$1281,CAPEX!$C$4:$C$1281,Data!$A89,CAPEX!$V$4:$V$1281,Data!AP$7)</f>
        <v>0</v>
      </c>
      <c r="AQ89" s="65">
        <f>SUMIFS(CAPEX!$AA$4:$AA$1281,CAPEX!$C$4:$C$1281,Data!$A89,CAPEX!$V$4:$V$1281,Data!AP$7)</f>
        <v>0</v>
      </c>
      <c r="AR89" s="65">
        <f>SUMIFS(CAPEX!$Y$4:$Y$1281,CAPEX!$C$4:$C$1281,Data!$A89,CAPEX!$V$4:$V$1281,Data!AR$7)</f>
        <v>0</v>
      </c>
      <c r="AS89" s="65">
        <f>SUMIFS(CAPEX!$AA$4:$AA$1281,CAPEX!$C$4:$C$1281,Data!$A89,CAPEX!$V$4:$V$1281,Data!AR$7)</f>
        <v>0</v>
      </c>
      <c r="AT89" s="65">
        <f>SUMIFS(CAPEX!$Y$4:$Y$1281,CAPEX!$C$4:$C$1281,Data!$A89,CAPEX!$V$4:$V$1281,Data!AT$7)</f>
        <v>0</v>
      </c>
      <c r="AU89" s="65">
        <f>SUMIFS(CAPEX!$AA$4:$AA$1281,CAPEX!$C$4:$C$1281,Data!$A89,CAPEX!$V$4:$V$1281,Data!AT$7)</f>
        <v>0</v>
      </c>
      <c r="AV89" s="65">
        <f>SUMIFS(CAPEX!$Y$4:$Y$1281,CAPEX!$C$4:$C$1281,Data!$A89,CAPEX!$V$4:$V$1281,Data!AV$7)</f>
        <v>0</v>
      </c>
      <c r="AW89" s="65">
        <f>SUMIFS(CAPEX!$AA$4:$AA$1281,CAPEX!$C$4:$C$1281,Data!$A89,CAPEX!$V$4:$V$1281,Data!AV$7)</f>
        <v>0</v>
      </c>
      <c r="AX89" s="65">
        <f>SUMIFS(CAPEX!$Y$4:$Y$1281,CAPEX!$C$4:$C$1281,Data!$A89,CAPEX!$V$4:$V$1281,Data!AX$7)</f>
        <v>0</v>
      </c>
      <c r="AY89" s="65">
        <f>SUMIFS(CAPEX!$AA$4:$AA$1281,CAPEX!$C$4:$C$1281,Data!$A89,CAPEX!$V$4:$V$1281,Data!AX$7)</f>
        <v>0</v>
      </c>
      <c r="AZ89" s="65">
        <f>SUMIFS(CAPEX!$Y$4:$Y$1281,CAPEX!$C$4:$C$1281,Data!$A89,CAPEX!$V$4:$V$1281,Data!AZ$7)</f>
        <v>0</v>
      </c>
      <c r="BA89" s="65">
        <f>SUMIFS(CAPEX!$AA$4:$AA$1281,CAPEX!$C$4:$C$1281,Data!$A89,CAPEX!$V$4:$V$1281,Data!AZ$7)</f>
        <v>0</v>
      </c>
      <c r="BB89" s="65">
        <f>SUMIFS(CAPEX!$Y$4:$Y$1281,CAPEX!$C$4:$C$1281,Data!$A89,CAPEX!$V$4:$V$1281,Data!BB$7)</f>
        <v>0</v>
      </c>
      <c r="BC89" s="65">
        <f>SUMIFS(CAPEX!$AA$4:$AA$1281,CAPEX!$C$4:$C$1281,Data!$A89,CAPEX!$V$4:$V$1281,Data!BB$7)</f>
        <v>0</v>
      </c>
    </row>
    <row r="90" spans="1:55" x14ac:dyDescent="0.25">
      <c r="A90" s="85" t="s">
        <v>89</v>
      </c>
      <c r="B90" s="62" t="str">
        <f>VLOOKUP(A90,CAPEX!$C$4:$I$1281,7,FALSE)</f>
        <v>Austal</v>
      </c>
      <c r="C90" s="61">
        <v>3362</v>
      </c>
      <c r="D90" s="65">
        <f>SUMIFS(CAPEX!$Y$4:$Y$1281,CAPEX!$C$4:$C$1281,Data!$A90,CAPEX!$V$4:$V$1281,Data!D$7)</f>
        <v>92015</v>
      </c>
      <c r="E90" s="65">
        <f>SUMIFS(CAPEX!$AA$4:$AA$1281,CAPEX!$C$4:$C$1281,Data!$A90,CAPEX!$V$4:$V$1281,Data!D$7)</f>
        <v>92160</v>
      </c>
      <c r="F90" s="65">
        <f>SUMIFS(CAPEX!$Y$4:$Y$1281,CAPEX!$C$4:$C$1281,Data!$A90,CAPEX!$V$4:$V$1281,Data!F$7)</f>
        <v>0</v>
      </c>
      <c r="G90" s="65">
        <f>SUMIFS(CAPEX!$AA$4:$AA$1281,CAPEX!$C$4:$C$1281,Data!$A90,CAPEX!$V$4:$V$1281,Data!F$7)</f>
        <v>0</v>
      </c>
      <c r="H90" s="65">
        <f>SUMIFS(CAPEX!$Y$4:$Y$1281,CAPEX!$C$4:$C$1281,Data!$A90,CAPEX!$V$4:$V$1281,Data!H$7)</f>
        <v>68600</v>
      </c>
      <c r="I90" s="65">
        <f>SUMIFS(CAPEX!$AA$4:$AA$1281,CAPEX!$C$4:$C$1281,Data!$A90,CAPEX!$V$4:$V$1281,Data!H$7)</f>
        <v>0</v>
      </c>
      <c r="J90" s="65">
        <f>SUMIFS(CAPEX!$Y$4:$Y$1281,CAPEX!$C$4:$C$1281,Data!$A90,CAPEX!$V$4:$V$1281,Data!J$7)</f>
        <v>0</v>
      </c>
      <c r="K90" s="65">
        <f>SUMIFS(CAPEX!$AA$4:$AA$1281,CAPEX!$C$4:$C$1281,Data!$A90,CAPEX!$V$4:$V$1281,Data!J$7)</f>
        <v>0</v>
      </c>
      <c r="L90" s="65">
        <f>SUMIFS(CAPEX!$Y$4:$Y$1281,CAPEX!$C$4:$C$1281,Data!$A90,CAPEX!$V$4:$V$1281,Data!L$7)</f>
        <v>0</v>
      </c>
      <c r="M90" s="65">
        <f>SUMIFS(CAPEX!$AA$4:$AA$1281,CAPEX!$C$4:$C$1281,Data!$A90,CAPEX!$V$4:$V$1281,Data!L$7)</f>
        <v>0</v>
      </c>
      <c r="N90" s="65">
        <f>SUMIFS(CAPEX!$Y$4:$Y$1281,CAPEX!$C$4:$C$1281,Data!$A90,CAPEX!$V$4:$V$1281,Data!N$7)</f>
        <v>0</v>
      </c>
      <c r="O90" s="65">
        <f>SUMIFS(CAPEX!$AA$4:$AA$1281,CAPEX!$C$4:$C$1281,Data!$A90,CAPEX!$V$4:$V$1281,Data!N$7)</f>
        <v>0</v>
      </c>
      <c r="P90" s="65">
        <f>SUMIFS(CAPEX!$Y$4:$Y$1281,CAPEX!$C$4:$C$1281,Data!$A90,CAPEX!$V$4:$V$1281,Data!P$7)</f>
        <v>0</v>
      </c>
      <c r="Q90" s="65">
        <f>SUMIFS(CAPEX!$AA$4:$AA$1281,CAPEX!$C$4:$C$1281,Data!$A90,CAPEX!$V$4:$V$1281,Data!P$7)</f>
        <v>0</v>
      </c>
      <c r="R90" s="65">
        <f>SUMIFS(CAPEX!$Y$4:$Y$1281,CAPEX!$C$4:$C$1281,Data!$A90,CAPEX!$V$4:$V$1281,Data!R$7)</f>
        <v>0</v>
      </c>
      <c r="S90" s="65">
        <f>SUMIFS(CAPEX!$AA$4:$AA$1281,CAPEX!$C$4:$C$1281,Data!$A90,CAPEX!$V$4:$V$1281,Data!R$7)</f>
        <v>0</v>
      </c>
      <c r="T90" s="65">
        <f>SUMIFS(CAPEX!$Y$4:$Y$1281,CAPEX!$C$4:$C$1281,Data!$A90,CAPEX!$V$4:$V$1281,Data!T$7)</f>
        <v>0</v>
      </c>
      <c r="U90" s="65">
        <f>SUMIFS(CAPEX!$AA$4:$AA$1281,CAPEX!$C$4:$C$1281,Data!$A90,CAPEX!$V$4:$V$1281,Data!T$7)</f>
        <v>0</v>
      </c>
      <c r="V90" s="65">
        <f>SUMIFS(CAPEX!$Y$4:$Y$1281,CAPEX!$C$4:$C$1281,Data!$A90,CAPEX!$V$4:$V$1281,Data!V$7)</f>
        <v>0</v>
      </c>
      <c r="W90" s="65">
        <f>SUMIFS(CAPEX!$AA$4:$AA$1281,CAPEX!$C$4:$C$1281,Data!$A90,CAPEX!$V$4:$V$1281,Data!V$7)</f>
        <v>0</v>
      </c>
      <c r="X90" s="65">
        <f>SUMIFS(CAPEX!$Y$4:$Y$1281,CAPEX!$C$4:$C$1281,Data!$A90,CAPEX!$V$4:$V$1281,Data!X$7)</f>
        <v>0</v>
      </c>
      <c r="Y90" s="65">
        <f>SUMIFS(CAPEX!$AA$4:$AA$1281,CAPEX!$C$4:$C$1281,Data!$A90,CAPEX!$V$4:$V$1281,Data!X$7)</f>
        <v>0</v>
      </c>
      <c r="Z90" s="65">
        <f>SUMIFS(CAPEX!$Y$4:$Y$1281,CAPEX!$C$4:$C$1281,Data!$A90,CAPEX!$V$4:$V$1281,Data!Z$7)</f>
        <v>4305</v>
      </c>
      <c r="AA90" s="65">
        <f>SUMIFS(CAPEX!$AA$4:$AA$1281,CAPEX!$C$4:$C$1281,Data!$A90,CAPEX!$V$4:$V$1281,Data!Z$7)</f>
        <v>13190</v>
      </c>
      <c r="AB90" s="65">
        <f>SUMIFS(CAPEX!$Y$4:$Y$1281,CAPEX!$C$4:$C$1281,Data!$A90,CAPEX!$V$4:$V$1281,Data!AB$7)</f>
        <v>0</v>
      </c>
      <c r="AC90" s="65">
        <f>SUMIFS(CAPEX!$AA$4:$AA$1281,CAPEX!$C$4:$C$1281,Data!$A90,CAPEX!$V$4:$V$1281,Data!AB$7)</f>
        <v>0</v>
      </c>
      <c r="AD90" s="65">
        <f>SUMIFS(CAPEX!$Y$4:$Y$1281,CAPEX!$C$4:$C$1281,Data!$A90,CAPEX!$V$4:$V$1281,Data!AD$7)</f>
        <v>0</v>
      </c>
      <c r="AE90" s="65">
        <f>SUMIFS(CAPEX!$AA$4:$AA$1281,CAPEX!$C$4:$C$1281,Data!$A90,CAPEX!$V$4:$V$1281,Data!AD$7)</f>
        <v>0</v>
      </c>
      <c r="AF90" s="65">
        <f>SUMIFS(CAPEX!$Y$4:$Y$1281,CAPEX!$C$4:$C$1281,Data!$A90,CAPEX!$V$4:$V$1281,Data!AF$7)</f>
        <v>0</v>
      </c>
      <c r="AG90" s="65">
        <f>SUMIFS(CAPEX!$AA$4:$AA$1281,CAPEX!$C$4:$C$1281,Data!$A90,CAPEX!$V$4:$V$1281,Data!AF$7)</f>
        <v>0</v>
      </c>
      <c r="AH90" s="65">
        <f>SUMIFS(CAPEX!$Y$4:$Y$1281,CAPEX!$C$4:$C$1281,Data!$A90,CAPEX!$V$4:$V$1281,Data!AH$7)</f>
        <v>0</v>
      </c>
      <c r="AI90" s="65">
        <f>SUMIFS(CAPEX!$AA$4:$AA$1281,CAPEX!$C$4:$C$1281,Data!$A90,CAPEX!$V$4:$V$1281,Data!AH$7)</f>
        <v>0</v>
      </c>
      <c r="AJ90" s="65">
        <f>SUMIFS(CAPEX!$Y$4:$Y$1281,CAPEX!$C$4:$C$1281,Data!$A90,CAPEX!$V$4:$V$1281,Data!AJ$7)</f>
        <v>0</v>
      </c>
      <c r="AK90" s="65">
        <f>SUMIFS(CAPEX!$AA$4:$AA$1281,CAPEX!$C$4:$C$1281,Data!$A90,CAPEX!$V$4:$V$1281,Data!AJ$7)</f>
        <v>0</v>
      </c>
      <c r="AL90" s="65">
        <f>SUMIFS(CAPEX!$Y$4:$Y$1281,CAPEX!$C$4:$C$1281,Data!$A90,CAPEX!$V$4:$V$1281,Data!AL$7)</f>
        <v>0</v>
      </c>
      <c r="AM90" s="65">
        <f>SUMIFS(CAPEX!$AA$4:$AA$1281,CAPEX!$C$4:$C$1281,Data!$A90,CAPEX!$V$4:$V$1281,Data!AL$7)</f>
        <v>0</v>
      </c>
      <c r="AN90" s="65">
        <f>SUMIFS(CAPEX!$Y$4:$Y$1281,CAPEX!$C$4:$C$1281,Data!$A90,CAPEX!$V$4:$V$1281,Data!AN$7)</f>
        <v>0</v>
      </c>
      <c r="AO90" s="65">
        <f>SUMIFS(CAPEX!$AA$4:$AA$1281,CAPEX!$C$4:$C$1281,Data!$A90,CAPEX!$V$4:$V$1281,Data!AN$7)</f>
        <v>0</v>
      </c>
      <c r="AP90" s="65">
        <f>SUMIFS(CAPEX!$Y$4:$Y$1281,CAPEX!$C$4:$C$1281,Data!$A90,CAPEX!$V$4:$V$1281,Data!AP$7)</f>
        <v>0</v>
      </c>
      <c r="AQ90" s="65">
        <f>SUMIFS(CAPEX!$AA$4:$AA$1281,CAPEX!$C$4:$C$1281,Data!$A90,CAPEX!$V$4:$V$1281,Data!AP$7)</f>
        <v>0</v>
      </c>
      <c r="AR90" s="65">
        <f>SUMIFS(CAPEX!$Y$4:$Y$1281,CAPEX!$C$4:$C$1281,Data!$A90,CAPEX!$V$4:$V$1281,Data!AR$7)</f>
        <v>0</v>
      </c>
      <c r="AS90" s="65">
        <f>SUMIFS(CAPEX!$AA$4:$AA$1281,CAPEX!$C$4:$C$1281,Data!$A90,CAPEX!$V$4:$V$1281,Data!AR$7)</f>
        <v>0</v>
      </c>
      <c r="AT90" s="65">
        <f>SUMIFS(CAPEX!$Y$4:$Y$1281,CAPEX!$C$4:$C$1281,Data!$A90,CAPEX!$V$4:$V$1281,Data!AT$7)</f>
        <v>0</v>
      </c>
      <c r="AU90" s="65">
        <f>SUMIFS(CAPEX!$AA$4:$AA$1281,CAPEX!$C$4:$C$1281,Data!$A90,CAPEX!$V$4:$V$1281,Data!AT$7)</f>
        <v>0</v>
      </c>
      <c r="AV90" s="65">
        <f>SUMIFS(CAPEX!$Y$4:$Y$1281,CAPEX!$C$4:$C$1281,Data!$A90,CAPEX!$V$4:$V$1281,Data!AV$7)</f>
        <v>0</v>
      </c>
      <c r="AW90" s="65">
        <f>SUMIFS(CAPEX!$AA$4:$AA$1281,CAPEX!$C$4:$C$1281,Data!$A90,CAPEX!$V$4:$V$1281,Data!AV$7)</f>
        <v>0</v>
      </c>
      <c r="AX90" s="65">
        <f>SUMIFS(CAPEX!$Y$4:$Y$1281,CAPEX!$C$4:$C$1281,Data!$A90,CAPEX!$V$4:$V$1281,Data!AX$7)</f>
        <v>0</v>
      </c>
      <c r="AY90" s="65">
        <f>SUMIFS(CAPEX!$AA$4:$AA$1281,CAPEX!$C$4:$C$1281,Data!$A90,CAPEX!$V$4:$V$1281,Data!AX$7)</f>
        <v>0</v>
      </c>
      <c r="AZ90" s="65">
        <f>SUMIFS(CAPEX!$Y$4:$Y$1281,CAPEX!$C$4:$C$1281,Data!$A90,CAPEX!$V$4:$V$1281,Data!AZ$7)</f>
        <v>0</v>
      </c>
      <c r="BA90" s="65">
        <f>SUMIFS(CAPEX!$AA$4:$AA$1281,CAPEX!$C$4:$C$1281,Data!$A90,CAPEX!$V$4:$V$1281,Data!AZ$7)</f>
        <v>0</v>
      </c>
      <c r="BB90" s="65">
        <f>SUMIFS(CAPEX!$Y$4:$Y$1281,CAPEX!$C$4:$C$1281,Data!$A90,CAPEX!$V$4:$V$1281,Data!BB$7)</f>
        <v>0</v>
      </c>
      <c r="BC90" s="65">
        <f>SUMIFS(CAPEX!$AA$4:$AA$1281,CAPEX!$C$4:$C$1281,Data!$A90,CAPEX!$V$4:$V$1281,Data!BB$7)</f>
        <v>0</v>
      </c>
    </row>
    <row r="91" spans="1:55" hidden="1" x14ac:dyDescent="0.25">
      <c r="A91" s="85" t="s">
        <v>90</v>
      </c>
      <c r="B91" s="62" t="str">
        <f>VLOOKUP(A91,CAPEX!$C$4:$I$1281,7,FALSE)</f>
        <v>Dock 6</v>
      </c>
      <c r="C91" s="61">
        <v>18983</v>
      </c>
      <c r="D91" s="65">
        <f>SUMIFS(CAPEX!$Y$4:$Y$1281,CAPEX!$C$4:$C$1281,Data!$A91,CAPEX!$V$4:$V$1281,Data!D$7)</f>
        <v>168920</v>
      </c>
      <c r="E91" s="65">
        <f>SUMIFS(CAPEX!$AA$4:$AA$1281,CAPEX!$C$4:$C$1281,Data!$A91,CAPEX!$V$4:$V$1281,Data!D$7)</f>
        <v>605440</v>
      </c>
      <c r="F91" s="65">
        <f>SUMIFS(CAPEX!$Y$4:$Y$1281,CAPEX!$C$4:$C$1281,Data!$A91,CAPEX!$V$4:$V$1281,Data!F$7)</f>
        <v>0</v>
      </c>
      <c r="G91" s="65">
        <f>SUMIFS(CAPEX!$AA$4:$AA$1281,CAPEX!$C$4:$C$1281,Data!$A91,CAPEX!$V$4:$V$1281,Data!F$7)</f>
        <v>0</v>
      </c>
      <c r="H91" s="65">
        <f>SUMIFS(CAPEX!$Y$4:$Y$1281,CAPEX!$C$4:$C$1281,Data!$A91,CAPEX!$V$4:$V$1281,Data!H$7)</f>
        <v>649200</v>
      </c>
      <c r="I91" s="65">
        <f>SUMIFS(CAPEX!$AA$4:$AA$1281,CAPEX!$C$4:$C$1281,Data!$A91,CAPEX!$V$4:$V$1281,Data!H$7)</f>
        <v>0</v>
      </c>
      <c r="J91" s="65">
        <f>SUMIFS(CAPEX!$Y$4:$Y$1281,CAPEX!$C$4:$C$1281,Data!$A91,CAPEX!$V$4:$V$1281,Data!J$7)</f>
        <v>0</v>
      </c>
      <c r="K91" s="65">
        <f>SUMIFS(CAPEX!$AA$4:$AA$1281,CAPEX!$C$4:$C$1281,Data!$A91,CAPEX!$V$4:$V$1281,Data!J$7)</f>
        <v>0</v>
      </c>
      <c r="L91" s="65">
        <f>SUMIFS(CAPEX!$Y$4:$Y$1281,CAPEX!$C$4:$C$1281,Data!$A91,CAPEX!$V$4:$V$1281,Data!L$7)</f>
        <v>0</v>
      </c>
      <c r="M91" s="65">
        <f>SUMIFS(CAPEX!$AA$4:$AA$1281,CAPEX!$C$4:$C$1281,Data!$A91,CAPEX!$V$4:$V$1281,Data!L$7)</f>
        <v>0</v>
      </c>
      <c r="N91" s="65">
        <f>SUMIFS(CAPEX!$Y$4:$Y$1281,CAPEX!$C$4:$C$1281,Data!$A91,CAPEX!$V$4:$V$1281,Data!N$7)</f>
        <v>0</v>
      </c>
      <c r="O91" s="65">
        <f>SUMIFS(CAPEX!$AA$4:$AA$1281,CAPEX!$C$4:$C$1281,Data!$A91,CAPEX!$V$4:$V$1281,Data!N$7)</f>
        <v>0</v>
      </c>
      <c r="P91" s="65">
        <f>SUMIFS(CAPEX!$Y$4:$Y$1281,CAPEX!$C$4:$C$1281,Data!$A91,CAPEX!$V$4:$V$1281,Data!P$7)</f>
        <v>0</v>
      </c>
      <c r="Q91" s="65">
        <f>SUMIFS(CAPEX!$AA$4:$AA$1281,CAPEX!$C$4:$C$1281,Data!$A91,CAPEX!$V$4:$V$1281,Data!P$7)</f>
        <v>0</v>
      </c>
      <c r="R91" s="65">
        <f>SUMIFS(CAPEX!$Y$4:$Y$1281,CAPEX!$C$4:$C$1281,Data!$A91,CAPEX!$V$4:$V$1281,Data!R$7)</f>
        <v>0</v>
      </c>
      <c r="S91" s="65">
        <f>SUMIFS(CAPEX!$AA$4:$AA$1281,CAPEX!$C$4:$C$1281,Data!$A91,CAPEX!$V$4:$V$1281,Data!R$7)</f>
        <v>0</v>
      </c>
      <c r="T91" s="65">
        <f>SUMIFS(CAPEX!$Y$4:$Y$1281,CAPEX!$C$4:$C$1281,Data!$A91,CAPEX!$V$4:$V$1281,Data!T$7)</f>
        <v>0</v>
      </c>
      <c r="U91" s="65">
        <f>SUMIFS(CAPEX!$AA$4:$AA$1281,CAPEX!$C$4:$C$1281,Data!$A91,CAPEX!$V$4:$V$1281,Data!T$7)</f>
        <v>0</v>
      </c>
      <c r="V91" s="65">
        <f>SUMIFS(CAPEX!$Y$4:$Y$1281,CAPEX!$C$4:$C$1281,Data!$A91,CAPEX!$V$4:$V$1281,Data!V$7)</f>
        <v>0</v>
      </c>
      <c r="W91" s="65">
        <f>SUMIFS(CAPEX!$AA$4:$AA$1281,CAPEX!$C$4:$C$1281,Data!$A91,CAPEX!$V$4:$V$1281,Data!V$7)</f>
        <v>0</v>
      </c>
      <c r="X91" s="65">
        <f>SUMIFS(CAPEX!$Y$4:$Y$1281,CAPEX!$C$4:$C$1281,Data!$A91,CAPEX!$V$4:$V$1281,Data!X$7)</f>
        <v>0</v>
      </c>
      <c r="Y91" s="65">
        <f>SUMIFS(CAPEX!$AA$4:$AA$1281,CAPEX!$C$4:$C$1281,Data!$A91,CAPEX!$V$4:$V$1281,Data!X$7)</f>
        <v>0</v>
      </c>
      <c r="Z91" s="65">
        <f>SUMIFS(CAPEX!$Y$4:$Y$1281,CAPEX!$C$4:$C$1281,Data!$A91,CAPEX!$V$4:$V$1281,Data!Z$7)</f>
        <v>37170</v>
      </c>
      <c r="AA91" s="65">
        <f>SUMIFS(CAPEX!$AA$4:$AA$1281,CAPEX!$C$4:$C$1281,Data!$A91,CAPEX!$V$4:$V$1281,Data!Z$7)</f>
        <v>0</v>
      </c>
      <c r="AB91" s="65">
        <f>SUMIFS(CAPEX!$Y$4:$Y$1281,CAPEX!$C$4:$C$1281,Data!$A91,CAPEX!$V$4:$V$1281,Data!AB$7)</f>
        <v>0</v>
      </c>
      <c r="AC91" s="65">
        <f>SUMIFS(CAPEX!$AA$4:$AA$1281,CAPEX!$C$4:$C$1281,Data!$A91,CAPEX!$V$4:$V$1281,Data!AB$7)</f>
        <v>0</v>
      </c>
      <c r="AD91" s="65">
        <f>SUMIFS(CAPEX!$Y$4:$Y$1281,CAPEX!$C$4:$C$1281,Data!$A91,CAPEX!$V$4:$V$1281,Data!AD$7)</f>
        <v>0</v>
      </c>
      <c r="AE91" s="65">
        <f>SUMIFS(CAPEX!$AA$4:$AA$1281,CAPEX!$C$4:$C$1281,Data!$A91,CAPEX!$V$4:$V$1281,Data!AD$7)</f>
        <v>0</v>
      </c>
      <c r="AF91" s="65">
        <f>SUMIFS(CAPEX!$Y$4:$Y$1281,CAPEX!$C$4:$C$1281,Data!$A91,CAPEX!$V$4:$V$1281,Data!AF$7)</f>
        <v>24520</v>
      </c>
      <c r="AG91" s="65">
        <f>SUMIFS(CAPEX!$AA$4:$AA$1281,CAPEX!$C$4:$C$1281,Data!$A91,CAPEX!$V$4:$V$1281,Data!AF$7)</f>
        <v>74450</v>
      </c>
      <c r="AH91" s="65">
        <f>SUMIFS(CAPEX!$Y$4:$Y$1281,CAPEX!$C$4:$C$1281,Data!$A91,CAPEX!$V$4:$V$1281,Data!AH$7)</f>
        <v>0</v>
      </c>
      <c r="AI91" s="65">
        <f>SUMIFS(CAPEX!$AA$4:$AA$1281,CAPEX!$C$4:$C$1281,Data!$A91,CAPEX!$V$4:$V$1281,Data!AH$7)</f>
        <v>0</v>
      </c>
      <c r="AJ91" s="65">
        <f>SUMIFS(CAPEX!$Y$4:$Y$1281,CAPEX!$C$4:$C$1281,Data!$A91,CAPEX!$V$4:$V$1281,Data!AJ$7)</f>
        <v>0</v>
      </c>
      <c r="AK91" s="65">
        <f>SUMIFS(CAPEX!$AA$4:$AA$1281,CAPEX!$C$4:$C$1281,Data!$A91,CAPEX!$V$4:$V$1281,Data!AJ$7)</f>
        <v>0</v>
      </c>
      <c r="AL91" s="65">
        <f>SUMIFS(CAPEX!$Y$4:$Y$1281,CAPEX!$C$4:$C$1281,Data!$A91,CAPEX!$V$4:$V$1281,Data!AL$7)</f>
        <v>0</v>
      </c>
      <c r="AM91" s="65">
        <f>SUMIFS(CAPEX!$AA$4:$AA$1281,CAPEX!$C$4:$C$1281,Data!$A91,CAPEX!$V$4:$V$1281,Data!AL$7)</f>
        <v>0</v>
      </c>
      <c r="AN91" s="65">
        <f>SUMIFS(CAPEX!$Y$4:$Y$1281,CAPEX!$C$4:$C$1281,Data!$A91,CAPEX!$V$4:$V$1281,Data!AN$7)</f>
        <v>0</v>
      </c>
      <c r="AO91" s="65">
        <f>SUMIFS(CAPEX!$AA$4:$AA$1281,CAPEX!$C$4:$C$1281,Data!$A91,CAPEX!$V$4:$V$1281,Data!AN$7)</f>
        <v>0</v>
      </c>
      <c r="AP91" s="65">
        <f>SUMIFS(CAPEX!$Y$4:$Y$1281,CAPEX!$C$4:$C$1281,Data!$A91,CAPEX!$V$4:$V$1281,Data!AP$7)</f>
        <v>0</v>
      </c>
      <c r="AQ91" s="65">
        <f>SUMIFS(CAPEX!$AA$4:$AA$1281,CAPEX!$C$4:$C$1281,Data!$A91,CAPEX!$V$4:$V$1281,Data!AP$7)</f>
        <v>0</v>
      </c>
      <c r="AR91" s="65">
        <f>SUMIFS(CAPEX!$Y$4:$Y$1281,CAPEX!$C$4:$C$1281,Data!$A91,CAPEX!$V$4:$V$1281,Data!AR$7)</f>
        <v>0</v>
      </c>
      <c r="AS91" s="65">
        <f>SUMIFS(CAPEX!$AA$4:$AA$1281,CAPEX!$C$4:$C$1281,Data!$A91,CAPEX!$V$4:$V$1281,Data!AR$7)</f>
        <v>0</v>
      </c>
      <c r="AT91" s="65">
        <f>SUMIFS(CAPEX!$Y$4:$Y$1281,CAPEX!$C$4:$C$1281,Data!$A91,CAPEX!$V$4:$V$1281,Data!AT$7)</f>
        <v>0</v>
      </c>
      <c r="AU91" s="65">
        <f>SUMIFS(CAPEX!$AA$4:$AA$1281,CAPEX!$C$4:$C$1281,Data!$A91,CAPEX!$V$4:$V$1281,Data!AT$7)</f>
        <v>0</v>
      </c>
      <c r="AV91" s="65">
        <f>SUMIFS(CAPEX!$Y$4:$Y$1281,CAPEX!$C$4:$C$1281,Data!$A91,CAPEX!$V$4:$V$1281,Data!AV$7)</f>
        <v>0</v>
      </c>
      <c r="AW91" s="65">
        <f>SUMIFS(CAPEX!$AA$4:$AA$1281,CAPEX!$C$4:$C$1281,Data!$A91,CAPEX!$V$4:$V$1281,Data!AV$7)</f>
        <v>0</v>
      </c>
      <c r="AX91" s="65">
        <f>SUMIFS(CAPEX!$Y$4:$Y$1281,CAPEX!$C$4:$C$1281,Data!$A91,CAPEX!$V$4:$V$1281,Data!AX$7)</f>
        <v>0</v>
      </c>
      <c r="AY91" s="65">
        <f>SUMIFS(CAPEX!$AA$4:$AA$1281,CAPEX!$C$4:$C$1281,Data!$A91,CAPEX!$V$4:$V$1281,Data!AX$7)</f>
        <v>0</v>
      </c>
      <c r="AZ91" s="65">
        <f>SUMIFS(CAPEX!$Y$4:$Y$1281,CAPEX!$C$4:$C$1281,Data!$A91,CAPEX!$V$4:$V$1281,Data!AZ$7)</f>
        <v>0</v>
      </c>
      <c r="BA91" s="65">
        <f>SUMIFS(CAPEX!$AA$4:$AA$1281,CAPEX!$C$4:$C$1281,Data!$A91,CAPEX!$V$4:$V$1281,Data!AZ$7)</f>
        <v>0</v>
      </c>
      <c r="BB91" s="65">
        <f>SUMIFS(CAPEX!$Y$4:$Y$1281,CAPEX!$C$4:$C$1281,Data!$A91,CAPEX!$V$4:$V$1281,Data!BB$7)</f>
        <v>0</v>
      </c>
      <c r="BC91" s="65">
        <f>SUMIFS(CAPEX!$AA$4:$AA$1281,CAPEX!$C$4:$C$1281,Data!$A91,CAPEX!$V$4:$V$1281,Data!BB$7)</f>
        <v>0</v>
      </c>
    </row>
    <row r="92" spans="1:55" x14ac:dyDescent="0.25">
      <c r="A92" s="85" t="s">
        <v>91</v>
      </c>
      <c r="B92" s="62" t="str">
        <f>VLOOKUP(A92,CAPEX!$C$4:$I$1281,7,FALSE)</f>
        <v>Austal</v>
      </c>
      <c r="C92" s="61">
        <v>17220</v>
      </c>
      <c r="D92" s="65">
        <f>SUMIFS(CAPEX!$Y$4:$Y$1281,CAPEX!$C$4:$C$1281,Data!$A92,CAPEX!$V$4:$V$1281,Data!D$7)</f>
        <v>349320</v>
      </c>
      <c r="E92" s="65">
        <f>SUMIFS(CAPEX!$AA$4:$AA$1281,CAPEX!$C$4:$C$1281,Data!$A92,CAPEX!$V$4:$V$1281,Data!D$7)</f>
        <v>582970</v>
      </c>
      <c r="F92" s="65">
        <f>SUMIFS(CAPEX!$Y$4:$Y$1281,CAPEX!$C$4:$C$1281,Data!$A92,CAPEX!$V$4:$V$1281,Data!F$7)</f>
        <v>0</v>
      </c>
      <c r="G92" s="65">
        <f>SUMIFS(CAPEX!$AA$4:$AA$1281,CAPEX!$C$4:$C$1281,Data!$A92,CAPEX!$V$4:$V$1281,Data!F$7)</f>
        <v>0</v>
      </c>
      <c r="H92" s="65">
        <f>SUMIFS(CAPEX!$Y$4:$Y$1281,CAPEX!$C$4:$C$1281,Data!$A92,CAPEX!$V$4:$V$1281,Data!H$7)</f>
        <v>0</v>
      </c>
      <c r="I92" s="65">
        <f>SUMIFS(CAPEX!$AA$4:$AA$1281,CAPEX!$C$4:$C$1281,Data!$A92,CAPEX!$V$4:$V$1281,Data!H$7)</f>
        <v>0</v>
      </c>
      <c r="J92" s="65">
        <f>SUMIFS(CAPEX!$Y$4:$Y$1281,CAPEX!$C$4:$C$1281,Data!$A92,CAPEX!$V$4:$V$1281,Data!J$7)</f>
        <v>0</v>
      </c>
      <c r="K92" s="65">
        <f>SUMIFS(CAPEX!$AA$4:$AA$1281,CAPEX!$C$4:$C$1281,Data!$A92,CAPEX!$V$4:$V$1281,Data!J$7)</f>
        <v>0</v>
      </c>
      <c r="L92" s="65">
        <f>SUMIFS(CAPEX!$Y$4:$Y$1281,CAPEX!$C$4:$C$1281,Data!$A92,CAPEX!$V$4:$V$1281,Data!L$7)</f>
        <v>0</v>
      </c>
      <c r="M92" s="65">
        <f>SUMIFS(CAPEX!$AA$4:$AA$1281,CAPEX!$C$4:$C$1281,Data!$A92,CAPEX!$V$4:$V$1281,Data!L$7)</f>
        <v>0</v>
      </c>
      <c r="N92" s="65">
        <f>SUMIFS(CAPEX!$Y$4:$Y$1281,CAPEX!$C$4:$C$1281,Data!$A92,CAPEX!$V$4:$V$1281,Data!N$7)</f>
        <v>0</v>
      </c>
      <c r="O92" s="65">
        <f>SUMIFS(CAPEX!$AA$4:$AA$1281,CAPEX!$C$4:$C$1281,Data!$A92,CAPEX!$V$4:$V$1281,Data!N$7)</f>
        <v>0</v>
      </c>
      <c r="P92" s="65">
        <f>SUMIFS(CAPEX!$Y$4:$Y$1281,CAPEX!$C$4:$C$1281,Data!$A92,CAPEX!$V$4:$V$1281,Data!P$7)</f>
        <v>0</v>
      </c>
      <c r="Q92" s="65">
        <f>SUMIFS(CAPEX!$AA$4:$AA$1281,CAPEX!$C$4:$C$1281,Data!$A92,CAPEX!$V$4:$V$1281,Data!P$7)</f>
        <v>12550</v>
      </c>
      <c r="R92" s="65">
        <f>SUMIFS(CAPEX!$Y$4:$Y$1281,CAPEX!$C$4:$C$1281,Data!$A92,CAPEX!$V$4:$V$1281,Data!R$7)</f>
        <v>0</v>
      </c>
      <c r="S92" s="65">
        <f>SUMIFS(CAPEX!$AA$4:$AA$1281,CAPEX!$C$4:$C$1281,Data!$A92,CAPEX!$V$4:$V$1281,Data!R$7)</f>
        <v>0</v>
      </c>
      <c r="T92" s="65">
        <f>SUMIFS(CAPEX!$Y$4:$Y$1281,CAPEX!$C$4:$C$1281,Data!$A92,CAPEX!$V$4:$V$1281,Data!T$7)</f>
        <v>0</v>
      </c>
      <c r="U92" s="65">
        <f>SUMIFS(CAPEX!$AA$4:$AA$1281,CAPEX!$C$4:$C$1281,Data!$A92,CAPEX!$V$4:$V$1281,Data!T$7)</f>
        <v>0</v>
      </c>
      <c r="V92" s="65">
        <f>SUMIFS(CAPEX!$Y$4:$Y$1281,CAPEX!$C$4:$C$1281,Data!$A92,CAPEX!$V$4:$V$1281,Data!V$7)</f>
        <v>0</v>
      </c>
      <c r="W92" s="65">
        <f>SUMIFS(CAPEX!$AA$4:$AA$1281,CAPEX!$C$4:$C$1281,Data!$A92,CAPEX!$V$4:$V$1281,Data!V$7)</f>
        <v>0</v>
      </c>
      <c r="X92" s="65">
        <f>SUMIFS(CAPEX!$Y$4:$Y$1281,CAPEX!$C$4:$C$1281,Data!$A92,CAPEX!$V$4:$V$1281,Data!X$7)</f>
        <v>0</v>
      </c>
      <c r="Y92" s="65">
        <f>SUMIFS(CAPEX!$AA$4:$AA$1281,CAPEX!$C$4:$C$1281,Data!$A92,CAPEX!$V$4:$V$1281,Data!X$7)</f>
        <v>0</v>
      </c>
      <c r="Z92" s="65">
        <f>SUMIFS(CAPEX!$Y$4:$Y$1281,CAPEX!$C$4:$C$1281,Data!$A92,CAPEX!$V$4:$V$1281,Data!Z$7)</f>
        <v>13790</v>
      </c>
      <c r="AA92" s="65">
        <f>SUMIFS(CAPEX!$AA$4:$AA$1281,CAPEX!$C$4:$C$1281,Data!$A92,CAPEX!$V$4:$V$1281,Data!Z$7)</f>
        <v>70000</v>
      </c>
      <c r="AB92" s="65">
        <f>SUMIFS(CAPEX!$Y$4:$Y$1281,CAPEX!$C$4:$C$1281,Data!$A92,CAPEX!$V$4:$V$1281,Data!AB$7)</f>
        <v>0</v>
      </c>
      <c r="AC92" s="65">
        <f>SUMIFS(CAPEX!$AA$4:$AA$1281,CAPEX!$C$4:$C$1281,Data!$A92,CAPEX!$V$4:$V$1281,Data!AB$7)</f>
        <v>0</v>
      </c>
      <c r="AD92" s="65">
        <f>SUMIFS(CAPEX!$Y$4:$Y$1281,CAPEX!$C$4:$C$1281,Data!$A92,CAPEX!$V$4:$V$1281,Data!AD$7)</f>
        <v>0</v>
      </c>
      <c r="AE92" s="65">
        <f>SUMIFS(CAPEX!$AA$4:$AA$1281,CAPEX!$C$4:$C$1281,Data!$A92,CAPEX!$V$4:$V$1281,Data!AD$7)</f>
        <v>0</v>
      </c>
      <c r="AF92" s="65">
        <f>SUMIFS(CAPEX!$Y$4:$Y$1281,CAPEX!$C$4:$C$1281,Data!$A92,CAPEX!$V$4:$V$1281,Data!AF$7)</f>
        <v>0</v>
      </c>
      <c r="AG92" s="65">
        <f>SUMIFS(CAPEX!$AA$4:$AA$1281,CAPEX!$C$4:$C$1281,Data!$A92,CAPEX!$V$4:$V$1281,Data!AF$7)</f>
        <v>0</v>
      </c>
      <c r="AH92" s="65">
        <f>SUMIFS(CAPEX!$Y$4:$Y$1281,CAPEX!$C$4:$C$1281,Data!$A92,CAPEX!$V$4:$V$1281,Data!AH$7)</f>
        <v>0</v>
      </c>
      <c r="AI92" s="65">
        <f>SUMIFS(CAPEX!$AA$4:$AA$1281,CAPEX!$C$4:$C$1281,Data!$A92,CAPEX!$V$4:$V$1281,Data!AH$7)</f>
        <v>0</v>
      </c>
      <c r="AJ92" s="65">
        <f>SUMIFS(CAPEX!$Y$4:$Y$1281,CAPEX!$C$4:$C$1281,Data!$A92,CAPEX!$V$4:$V$1281,Data!AJ$7)</f>
        <v>0</v>
      </c>
      <c r="AK92" s="65">
        <f>SUMIFS(CAPEX!$AA$4:$AA$1281,CAPEX!$C$4:$C$1281,Data!$A92,CAPEX!$V$4:$V$1281,Data!AJ$7)</f>
        <v>0</v>
      </c>
      <c r="AL92" s="65">
        <f>SUMIFS(CAPEX!$Y$4:$Y$1281,CAPEX!$C$4:$C$1281,Data!$A92,CAPEX!$V$4:$V$1281,Data!AL$7)</f>
        <v>0</v>
      </c>
      <c r="AM92" s="65">
        <f>SUMIFS(CAPEX!$AA$4:$AA$1281,CAPEX!$C$4:$C$1281,Data!$A92,CAPEX!$V$4:$V$1281,Data!AL$7)</f>
        <v>0</v>
      </c>
      <c r="AN92" s="65">
        <f>SUMIFS(CAPEX!$Y$4:$Y$1281,CAPEX!$C$4:$C$1281,Data!$A92,CAPEX!$V$4:$V$1281,Data!AN$7)</f>
        <v>0</v>
      </c>
      <c r="AO92" s="65">
        <f>SUMIFS(CAPEX!$AA$4:$AA$1281,CAPEX!$C$4:$C$1281,Data!$A92,CAPEX!$V$4:$V$1281,Data!AN$7)</f>
        <v>0</v>
      </c>
      <c r="AP92" s="65">
        <f>SUMIFS(CAPEX!$Y$4:$Y$1281,CAPEX!$C$4:$C$1281,Data!$A92,CAPEX!$V$4:$V$1281,Data!AP$7)</f>
        <v>0</v>
      </c>
      <c r="AQ92" s="65">
        <f>SUMIFS(CAPEX!$AA$4:$AA$1281,CAPEX!$C$4:$C$1281,Data!$A92,CAPEX!$V$4:$V$1281,Data!AP$7)</f>
        <v>0</v>
      </c>
      <c r="AR92" s="65">
        <f>SUMIFS(CAPEX!$Y$4:$Y$1281,CAPEX!$C$4:$C$1281,Data!$A92,CAPEX!$V$4:$V$1281,Data!AR$7)</f>
        <v>0</v>
      </c>
      <c r="AS92" s="65">
        <f>SUMIFS(CAPEX!$AA$4:$AA$1281,CAPEX!$C$4:$C$1281,Data!$A92,CAPEX!$V$4:$V$1281,Data!AR$7)</f>
        <v>0</v>
      </c>
      <c r="AT92" s="65">
        <f>SUMIFS(CAPEX!$Y$4:$Y$1281,CAPEX!$C$4:$C$1281,Data!$A92,CAPEX!$V$4:$V$1281,Data!AT$7)</f>
        <v>0</v>
      </c>
      <c r="AU92" s="65">
        <f>SUMIFS(CAPEX!$AA$4:$AA$1281,CAPEX!$C$4:$C$1281,Data!$A92,CAPEX!$V$4:$V$1281,Data!AT$7)</f>
        <v>0</v>
      </c>
      <c r="AV92" s="65">
        <f>SUMIFS(CAPEX!$Y$4:$Y$1281,CAPEX!$C$4:$C$1281,Data!$A92,CAPEX!$V$4:$V$1281,Data!AV$7)</f>
        <v>0</v>
      </c>
      <c r="AW92" s="65">
        <f>SUMIFS(CAPEX!$AA$4:$AA$1281,CAPEX!$C$4:$C$1281,Data!$A92,CAPEX!$V$4:$V$1281,Data!AV$7)</f>
        <v>0</v>
      </c>
      <c r="AX92" s="65">
        <f>SUMIFS(CAPEX!$Y$4:$Y$1281,CAPEX!$C$4:$C$1281,Data!$A92,CAPEX!$V$4:$V$1281,Data!AX$7)</f>
        <v>0</v>
      </c>
      <c r="AY92" s="65">
        <f>SUMIFS(CAPEX!$AA$4:$AA$1281,CAPEX!$C$4:$C$1281,Data!$A92,CAPEX!$V$4:$V$1281,Data!AX$7)</f>
        <v>0</v>
      </c>
      <c r="AZ92" s="65">
        <f>SUMIFS(CAPEX!$Y$4:$Y$1281,CAPEX!$C$4:$C$1281,Data!$A92,CAPEX!$V$4:$V$1281,Data!AZ$7)</f>
        <v>0</v>
      </c>
      <c r="BA92" s="65">
        <f>SUMIFS(CAPEX!$AA$4:$AA$1281,CAPEX!$C$4:$C$1281,Data!$A92,CAPEX!$V$4:$V$1281,Data!AZ$7)</f>
        <v>0</v>
      </c>
      <c r="BB92" s="65">
        <f>SUMIFS(CAPEX!$Y$4:$Y$1281,CAPEX!$C$4:$C$1281,Data!$A92,CAPEX!$V$4:$V$1281,Data!BB$7)</f>
        <v>0</v>
      </c>
      <c r="BC92" s="65">
        <f>SUMIFS(CAPEX!$AA$4:$AA$1281,CAPEX!$C$4:$C$1281,Data!$A92,CAPEX!$V$4:$V$1281,Data!BB$7)</f>
        <v>0</v>
      </c>
    </row>
    <row r="93" spans="1:55" x14ac:dyDescent="0.25">
      <c r="A93" s="85" t="s">
        <v>92</v>
      </c>
      <c r="B93" s="62" t="str">
        <f>VLOOKUP(A93,CAPEX!$C$4:$I$1281,7,FALSE)</f>
        <v>Austal</v>
      </c>
      <c r="C93" s="61">
        <v>8805</v>
      </c>
      <c r="D93" s="65">
        <f>SUMIFS(CAPEX!$Y$4:$Y$1281,CAPEX!$C$4:$C$1281,Data!$A93,CAPEX!$V$4:$V$1281,Data!D$7)</f>
        <v>254000</v>
      </c>
      <c r="E93" s="65">
        <f>SUMIFS(CAPEX!$AA$4:$AA$1281,CAPEX!$C$4:$C$1281,Data!$A93,CAPEX!$V$4:$V$1281,Data!D$7)</f>
        <v>266880</v>
      </c>
      <c r="F93" s="65">
        <f>SUMIFS(CAPEX!$Y$4:$Y$1281,CAPEX!$C$4:$C$1281,Data!$A93,CAPEX!$V$4:$V$1281,Data!F$7)</f>
        <v>0</v>
      </c>
      <c r="G93" s="65">
        <f>SUMIFS(CAPEX!$AA$4:$AA$1281,CAPEX!$C$4:$C$1281,Data!$A93,CAPEX!$V$4:$V$1281,Data!F$7)</f>
        <v>0</v>
      </c>
      <c r="H93" s="65">
        <f>SUMIFS(CAPEX!$Y$4:$Y$1281,CAPEX!$C$4:$C$1281,Data!$A93,CAPEX!$V$4:$V$1281,Data!H$7)</f>
        <v>143700</v>
      </c>
      <c r="I93" s="65">
        <f>SUMIFS(CAPEX!$AA$4:$AA$1281,CAPEX!$C$4:$C$1281,Data!$A93,CAPEX!$V$4:$V$1281,Data!H$7)</f>
        <v>0</v>
      </c>
      <c r="J93" s="65">
        <f>SUMIFS(CAPEX!$Y$4:$Y$1281,CAPEX!$C$4:$C$1281,Data!$A93,CAPEX!$V$4:$V$1281,Data!J$7)</f>
        <v>0</v>
      </c>
      <c r="K93" s="65">
        <f>SUMIFS(CAPEX!$AA$4:$AA$1281,CAPEX!$C$4:$C$1281,Data!$A93,CAPEX!$V$4:$V$1281,Data!J$7)</f>
        <v>0</v>
      </c>
      <c r="L93" s="65">
        <f>SUMIFS(CAPEX!$Y$4:$Y$1281,CAPEX!$C$4:$C$1281,Data!$A93,CAPEX!$V$4:$V$1281,Data!L$7)</f>
        <v>0</v>
      </c>
      <c r="M93" s="65">
        <f>SUMIFS(CAPEX!$AA$4:$AA$1281,CAPEX!$C$4:$C$1281,Data!$A93,CAPEX!$V$4:$V$1281,Data!L$7)</f>
        <v>0</v>
      </c>
      <c r="N93" s="65">
        <f>SUMIFS(CAPEX!$Y$4:$Y$1281,CAPEX!$C$4:$C$1281,Data!$A93,CAPEX!$V$4:$V$1281,Data!N$7)</f>
        <v>0</v>
      </c>
      <c r="O93" s="65">
        <f>SUMIFS(CAPEX!$AA$4:$AA$1281,CAPEX!$C$4:$C$1281,Data!$A93,CAPEX!$V$4:$V$1281,Data!N$7)</f>
        <v>0</v>
      </c>
      <c r="P93" s="65">
        <f>SUMIFS(CAPEX!$Y$4:$Y$1281,CAPEX!$C$4:$C$1281,Data!$A93,CAPEX!$V$4:$V$1281,Data!P$7)</f>
        <v>0</v>
      </c>
      <c r="Q93" s="65">
        <f>SUMIFS(CAPEX!$AA$4:$AA$1281,CAPEX!$C$4:$C$1281,Data!$A93,CAPEX!$V$4:$V$1281,Data!P$7)</f>
        <v>0</v>
      </c>
      <c r="R93" s="65">
        <f>SUMIFS(CAPEX!$Y$4:$Y$1281,CAPEX!$C$4:$C$1281,Data!$A93,CAPEX!$V$4:$V$1281,Data!R$7)</f>
        <v>0</v>
      </c>
      <c r="S93" s="65">
        <f>SUMIFS(CAPEX!$AA$4:$AA$1281,CAPEX!$C$4:$C$1281,Data!$A93,CAPEX!$V$4:$V$1281,Data!R$7)</f>
        <v>0</v>
      </c>
      <c r="T93" s="65">
        <f>SUMIFS(CAPEX!$Y$4:$Y$1281,CAPEX!$C$4:$C$1281,Data!$A93,CAPEX!$V$4:$V$1281,Data!T$7)</f>
        <v>0</v>
      </c>
      <c r="U93" s="65">
        <f>SUMIFS(CAPEX!$AA$4:$AA$1281,CAPEX!$C$4:$C$1281,Data!$A93,CAPEX!$V$4:$V$1281,Data!T$7)</f>
        <v>0</v>
      </c>
      <c r="V93" s="65">
        <f>SUMIFS(CAPEX!$Y$4:$Y$1281,CAPEX!$C$4:$C$1281,Data!$A93,CAPEX!$V$4:$V$1281,Data!V$7)</f>
        <v>0</v>
      </c>
      <c r="W93" s="65">
        <f>SUMIFS(CAPEX!$AA$4:$AA$1281,CAPEX!$C$4:$C$1281,Data!$A93,CAPEX!$V$4:$V$1281,Data!V$7)</f>
        <v>0</v>
      </c>
      <c r="X93" s="65">
        <f>SUMIFS(CAPEX!$Y$4:$Y$1281,CAPEX!$C$4:$C$1281,Data!$A93,CAPEX!$V$4:$V$1281,Data!X$7)</f>
        <v>0</v>
      </c>
      <c r="Y93" s="65">
        <f>SUMIFS(CAPEX!$AA$4:$AA$1281,CAPEX!$C$4:$C$1281,Data!$A93,CAPEX!$V$4:$V$1281,Data!X$7)</f>
        <v>0</v>
      </c>
      <c r="Z93" s="65">
        <f>SUMIFS(CAPEX!$Y$4:$Y$1281,CAPEX!$C$4:$C$1281,Data!$A93,CAPEX!$V$4:$V$1281,Data!Z$7)</f>
        <v>19600</v>
      </c>
      <c r="AA93" s="65">
        <f>SUMIFS(CAPEX!$AA$4:$AA$1281,CAPEX!$C$4:$C$1281,Data!$A93,CAPEX!$V$4:$V$1281,Data!Z$7)</f>
        <v>69060</v>
      </c>
      <c r="AB93" s="65">
        <f>SUMIFS(CAPEX!$Y$4:$Y$1281,CAPEX!$C$4:$C$1281,Data!$A93,CAPEX!$V$4:$V$1281,Data!AB$7)</f>
        <v>0</v>
      </c>
      <c r="AC93" s="65">
        <f>SUMIFS(CAPEX!$AA$4:$AA$1281,CAPEX!$C$4:$C$1281,Data!$A93,CAPEX!$V$4:$V$1281,Data!AB$7)</f>
        <v>0</v>
      </c>
      <c r="AD93" s="65">
        <f>SUMIFS(CAPEX!$Y$4:$Y$1281,CAPEX!$C$4:$C$1281,Data!$A93,CAPEX!$V$4:$V$1281,Data!AD$7)</f>
        <v>0</v>
      </c>
      <c r="AE93" s="65">
        <f>SUMIFS(CAPEX!$AA$4:$AA$1281,CAPEX!$C$4:$C$1281,Data!$A93,CAPEX!$V$4:$V$1281,Data!AD$7)</f>
        <v>0</v>
      </c>
      <c r="AF93" s="65">
        <f>SUMIFS(CAPEX!$Y$4:$Y$1281,CAPEX!$C$4:$C$1281,Data!$A93,CAPEX!$V$4:$V$1281,Data!AF$7)</f>
        <v>0</v>
      </c>
      <c r="AG93" s="65">
        <f>SUMIFS(CAPEX!$AA$4:$AA$1281,CAPEX!$C$4:$C$1281,Data!$A93,CAPEX!$V$4:$V$1281,Data!AF$7)</f>
        <v>0</v>
      </c>
      <c r="AH93" s="65">
        <f>SUMIFS(CAPEX!$Y$4:$Y$1281,CAPEX!$C$4:$C$1281,Data!$A93,CAPEX!$V$4:$V$1281,Data!AH$7)</f>
        <v>0</v>
      </c>
      <c r="AI93" s="65">
        <f>SUMIFS(CAPEX!$AA$4:$AA$1281,CAPEX!$C$4:$C$1281,Data!$A93,CAPEX!$V$4:$V$1281,Data!AH$7)</f>
        <v>0</v>
      </c>
      <c r="AJ93" s="65">
        <f>SUMIFS(CAPEX!$Y$4:$Y$1281,CAPEX!$C$4:$C$1281,Data!$A93,CAPEX!$V$4:$V$1281,Data!AJ$7)</f>
        <v>0</v>
      </c>
      <c r="AK93" s="65">
        <f>SUMIFS(CAPEX!$AA$4:$AA$1281,CAPEX!$C$4:$C$1281,Data!$A93,CAPEX!$V$4:$V$1281,Data!AJ$7)</f>
        <v>0</v>
      </c>
      <c r="AL93" s="65">
        <f>SUMIFS(CAPEX!$Y$4:$Y$1281,CAPEX!$C$4:$C$1281,Data!$A93,CAPEX!$V$4:$V$1281,Data!AL$7)</f>
        <v>0</v>
      </c>
      <c r="AM93" s="65">
        <f>SUMIFS(CAPEX!$AA$4:$AA$1281,CAPEX!$C$4:$C$1281,Data!$A93,CAPEX!$V$4:$V$1281,Data!AL$7)</f>
        <v>0</v>
      </c>
      <c r="AN93" s="65">
        <f>SUMIFS(CAPEX!$Y$4:$Y$1281,CAPEX!$C$4:$C$1281,Data!$A93,CAPEX!$V$4:$V$1281,Data!AN$7)</f>
        <v>0</v>
      </c>
      <c r="AO93" s="65">
        <f>SUMIFS(CAPEX!$AA$4:$AA$1281,CAPEX!$C$4:$C$1281,Data!$A93,CAPEX!$V$4:$V$1281,Data!AN$7)</f>
        <v>0</v>
      </c>
      <c r="AP93" s="65">
        <f>SUMIFS(CAPEX!$Y$4:$Y$1281,CAPEX!$C$4:$C$1281,Data!$A93,CAPEX!$V$4:$V$1281,Data!AP$7)</f>
        <v>0</v>
      </c>
      <c r="AQ93" s="65">
        <f>SUMIFS(CAPEX!$AA$4:$AA$1281,CAPEX!$C$4:$C$1281,Data!$A93,CAPEX!$V$4:$V$1281,Data!AP$7)</f>
        <v>0</v>
      </c>
      <c r="AR93" s="65">
        <f>SUMIFS(CAPEX!$Y$4:$Y$1281,CAPEX!$C$4:$C$1281,Data!$A93,CAPEX!$V$4:$V$1281,Data!AR$7)</f>
        <v>0</v>
      </c>
      <c r="AS93" s="65">
        <f>SUMIFS(CAPEX!$AA$4:$AA$1281,CAPEX!$C$4:$C$1281,Data!$A93,CAPEX!$V$4:$V$1281,Data!AR$7)</f>
        <v>0</v>
      </c>
      <c r="AT93" s="65">
        <f>SUMIFS(CAPEX!$Y$4:$Y$1281,CAPEX!$C$4:$C$1281,Data!$A93,CAPEX!$V$4:$V$1281,Data!AT$7)</f>
        <v>0</v>
      </c>
      <c r="AU93" s="65">
        <f>SUMIFS(CAPEX!$AA$4:$AA$1281,CAPEX!$C$4:$C$1281,Data!$A93,CAPEX!$V$4:$V$1281,Data!AT$7)</f>
        <v>0</v>
      </c>
      <c r="AV93" s="65">
        <f>SUMIFS(CAPEX!$Y$4:$Y$1281,CAPEX!$C$4:$C$1281,Data!$A93,CAPEX!$V$4:$V$1281,Data!AV$7)</f>
        <v>0</v>
      </c>
      <c r="AW93" s="65">
        <f>SUMIFS(CAPEX!$AA$4:$AA$1281,CAPEX!$C$4:$C$1281,Data!$A93,CAPEX!$V$4:$V$1281,Data!AV$7)</f>
        <v>0</v>
      </c>
      <c r="AX93" s="65">
        <f>SUMIFS(CAPEX!$Y$4:$Y$1281,CAPEX!$C$4:$C$1281,Data!$A93,CAPEX!$V$4:$V$1281,Data!AX$7)</f>
        <v>0</v>
      </c>
      <c r="AY93" s="65">
        <f>SUMIFS(CAPEX!$AA$4:$AA$1281,CAPEX!$C$4:$C$1281,Data!$A93,CAPEX!$V$4:$V$1281,Data!AX$7)</f>
        <v>0</v>
      </c>
      <c r="AZ93" s="65">
        <f>SUMIFS(CAPEX!$Y$4:$Y$1281,CAPEX!$C$4:$C$1281,Data!$A93,CAPEX!$V$4:$V$1281,Data!AZ$7)</f>
        <v>0</v>
      </c>
      <c r="BA93" s="65">
        <f>SUMIFS(CAPEX!$AA$4:$AA$1281,CAPEX!$C$4:$C$1281,Data!$A93,CAPEX!$V$4:$V$1281,Data!AZ$7)</f>
        <v>0</v>
      </c>
      <c r="BB93" s="65">
        <f>SUMIFS(CAPEX!$Y$4:$Y$1281,CAPEX!$C$4:$C$1281,Data!$A93,CAPEX!$V$4:$V$1281,Data!BB$7)</f>
        <v>0</v>
      </c>
      <c r="BC93" s="65">
        <f>SUMIFS(CAPEX!$AA$4:$AA$1281,CAPEX!$C$4:$C$1281,Data!$A93,CAPEX!$V$4:$V$1281,Data!BB$7)</f>
        <v>0</v>
      </c>
    </row>
    <row r="94" spans="1:55" hidden="1" x14ac:dyDescent="0.25">
      <c r="A94" s="85" t="s">
        <v>93</v>
      </c>
      <c r="B94" s="62" t="str">
        <f>VLOOKUP(A94,CAPEX!$C$4:$I$1281,7,FALSE)</f>
        <v>Dock 6</v>
      </c>
      <c r="C94" s="61">
        <v>5734</v>
      </c>
      <c r="D94" s="65">
        <f>SUMIFS(CAPEX!$Y$4:$Y$1281,CAPEX!$C$4:$C$1281,Data!$A94,CAPEX!$V$4:$V$1281,Data!D$7)</f>
        <v>164770</v>
      </c>
      <c r="E94" s="65">
        <f>SUMIFS(CAPEX!$AA$4:$AA$1281,CAPEX!$C$4:$C$1281,Data!$A94,CAPEX!$V$4:$V$1281,Data!D$7)</f>
        <v>174450</v>
      </c>
      <c r="F94" s="65">
        <f>SUMIFS(CAPEX!$Y$4:$Y$1281,CAPEX!$C$4:$C$1281,Data!$A94,CAPEX!$V$4:$V$1281,Data!F$7)</f>
        <v>0</v>
      </c>
      <c r="G94" s="65">
        <f>SUMIFS(CAPEX!$AA$4:$AA$1281,CAPEX!$C$4:$C$1281,Data!$A94,CAPEX!$V$4:$V$1281,Data!F$7)</f>
        <v>0</v>
      </c>
      <c r="H94" s="65">
        <f>SUMIFS(CAPEX!$Y$4:$Y$1281,CAPEX!$C$4:$C$1281,Data!$A94,CAPEX!$V$4:$V$1281,Data!H$7)</f>
        <v>134400</v>
      </c>
      <c r="I94" s="65">
        <f>SUMIFS(CAPEX!$AA$4:$AA$1281,CAPEX!$C$4:$C$1281,Data!$A94,CAPEX!$V$4:$V$1281,Data!H$7)</f>
        <v>0</v>
      </c>
      <c r="J94" s="65">
        <f>SUMIFS(CAPEX!$Y$4:$Y$1281,CAPEX!$C$4:$C$1281,Data!$A94,CAPEX!$V$4:$V$1281,Data!J$7)</f>
        <v>0</v>
      </c>
      <c r="K94" s="65">
        <f>SUMIFS(CAPEX!$AA$4:$AA$1281,CAPEX!$C$4:$C$1281,Data!$A94,CAPEX!$V$4:$V$1281,Data!J$7)</f>
        <v>0</v>
      </c>
      <c r="L94" s="65">
        <f>SUMIFS(CAPEX!$Y$4:$Y$1281,CAPEX!$C$4:$C$1281,Data!$A94,CAPEX!$V$4:$V$1281,Data!L$7)</f>
        <v>0</v>
      </c>
      <c r="M94" s="65">
        <f>SUMIFS(CAPEX!$AA$4:$AA$1281,CAPEX!$C$4:$C$1281,Data!$A94,CAPEX!$V$4:$V$1281,Data!L$7)</f>
        <v>0</v>
      </c>
      <c r="N94" s="65">
        <f>SUMIFS(CAPEX!$Y$4:$Y$1281,CAPEX!$C$4:$C$1281,Data!$A94,CAPEX!$V$4:$V$1281,Data!N$7)</f>
        <v>0</v>
      </c>
      <c r="O94" s="65">
        <f>SUMIFS(CAPEX!$AA$4:$AA$1281,CAPEX!$C$4:$C$1281,Data!$A94,CAPEX!$V$4:$V$1281,Data!N$7)</f>
        <v>0</v>
      </c>
      <c r="P94" s="65">
        <f>SUMIFS(CAPEX!$Y$4:$Y$1281,CAPEX!$C$4:$C$1281,Data!$A94,CAPEX!$V$4:$V$1281,Data!P$7)</f>
        <v>0</v>
      </c>
      <c r="Q94" s="65">
        <f>SUMIFS(CAPEX!$AA$4:$AA$1281,CAPEX!$C$4:$C$1281,Data!$A94,CAPEX!$V$4:$V$1281,Data!P$7)</f>
        <v>0</v>
      </c>
      <c r="R94" s="65">
        <f>SUMIFS(CAPEX!$Y$4:$Y$1281,CAPEX!$C$4:$C$1281,Data!$A94,CAPEX!$V$4:$V$1281,Data!R$7)</f>
        <v>0</v>
      </c>
      <c r="S94" s="65">
        <f>SUMIFS(CAPEX!$AA$4:$AA$1281,CAPEX!$C$4:$C$1281,Data!$A94,CAPEX!$V$4:$V$1281,Data!R$7)</f>
        <v>0</v>
      </c>
      <c r="T94" s="65">
        <f>SUMIFS(CAPEX!$Y$4:$Y$1281,CAPEX!$C$4:$C$1281,Data!$A94,CAPEX!$V$4:$V$1281,Data!T$7)</f>
        <v>0</v>
      </c>
      <c r="U94" s="65">
        <f>SUMIFS(CAPEX!$AA$4:$AA$1281,CAPEX!$C$4:$C$1281,Data!$A94,CAPEX!$V$4:$V$1281,Data!T$7)</f>
        <v>0</v>
      </c>
      <c r="V94" s="65">
        <f>SUMIFS(CAPEX!$Y$4:$Y$1281,CAPEX!$C$4:$C$1281,Data!$A94,CAPEX!$V$4:$V$1281,Data!V$7)</f>
        <v>0</v>
      </c>
      <c r="W94" s="65">
        <f>SUMIFS(CAPEX!$AA$4:$AA$1281,CAPEX!$C$4:$C$1281,Data!$A94,CAPEX!$V$4:$V$1281,Data!V$7)</f>
        <v>0</v>
      </c>
      <c r="X94" s="65">
        <f>SUMIFS(CAPEX!$Y$4:$Y$1281,CAPEX!$C$4:$C$1281,Data!$A94,CAPEX!$V$4:$V$1281,Data!X$7)</f>
        <v>0</v>
      </c>
      <c r="Y94" s="65">
        <f>SUMIFS(CAPEX!$AA$4:$AA$1281,CAPEX!$C$4:$C$1281,Data!$A94,CAPEX!$V$4:$V$1281,Data!X$7)</f>
        <v>0</v>
      </c>
      <c r="Z94" s="65">
        <f>SUMIFS(CAPEX!$Y$4:$Y$1281,CAPEX!$C$4:$C$1281,Data!$A94,CAPEX!$V$4:$V$1281,Data!Z$7)</f>
        <v>0</v>
      </c>
      <c r="AA94" s="65">
        <f>SUMIFS(CAPEX!$AA$4:$AA$1281,CAPEX!$C$4:$C$1281,Data!$A94,CAPEX!$V$4:$V$1281,Data!Z$7)</f>
        <v>0</v>
      </c>
      <c r="AB94" s="65">
        <f>SUMIFS(CAPEX!$Y$4:$Y$1281,CAPEX!$C$4:$C$1281,Data!$A94,CAPEX!$V$4:$V$1281,Data!AB$7)</f>
        <v>0</v>
      </c>
      <c r="AC94" s="65">
        <f>SUMIFS(CAPEX!$AA$4:$AA$1281,CAPEX!$C$4:$C$1281,Data!$A94,CAPEX!$V$4:$V$1281,Data!AB$7)</f>
        <v>0</v>
      </c>
      <c r="AD94" s="65">
        <f>SUMIFS(CAPEX!$Y$4:$Y$1281,CAPEX!$C$4:$C$1281,Data!$A94,CAPEX!$V$4:$V$1281,Data!AD$7)</f>
        <v>0</v>
      </c>
      <c r="AE94" s="65">
        <f>SUMIFS(CAPEX!$AA$4:$AA$1281,CAPEX!$C$4:$C$1281,Data!$A94,CAPEX!$V$4:$V$1281,Data!AD$7)</f>
        <v>0</v>
      </c>
      <c r="AF94" s="65">
        <f>SUMIFS(CAPEX!$Y$4:$Y$1281,CAPEX!$C$4:$C$1281,Data!$A94,CAPEX!$V$4:$V$1281,Data!AF$7)</f>
        <v>32220</v>
      </c>
      <c r="AG94" s="65">
        <f>SUMIFS(CAPEX!$AA$4:$AA$1281,CAPEX!$C$4:$C$1281,Data!$A94,CAPEX!$V$4:$V$1281,Data!AF$7)</f>
        <v>67460</v>
      </c>
      <c r="AH94" s="65">
        <f>SUMIFS(CAPEX!$Y$4:$Y$1281,CAPEX!$C$4:$C$1281,Data!$A94,CAPEX!$V$4:$V$1281,Data!AH$7)</f>
        <v>0</v>
      </c>
      <c r="AI94" s="65">
        <f>SUMIFS(CAPEX!$AA$4:$AA$1281,CAPEX!$C$4:$C$1281,Data!$A94,CAPEX!$V$4:$V$1281,Data!AH$7)</f>
        <v>0</v>
      </c>
      <c r="AJ94" s="65">
        <f>SUMIFS(CAPEX!$Y$4:$Y$1281,CAPEX!$C$4:$C$1281,Data!$A94,CAPEX!$V$4:$V$1281,Data!AJ$7)</f>
        <v>0</v>
      </c>
      <c r="AK94" s="65">
        <f>SUMIFS(CAPEX!$AA$4:$AA$1281,CAPEX!$C$4:$C$1281,Data!$A94,CAPEX!$V$4:$V$1281,Data!AJ$7)</f>
        <v>0</v>
      </c>
      <c r="AL94" s="65">
        <f>SUMIFS(CAPEX!$Y$4:$Y$1281,CAPEX!$C$4:$C$1281,Data!$A94,CAPEX!$V$4:$V$1281,Data!AL$7)</f>
        <v>0</v>
      </c>
      <c r="AM94" s="65">
        <f>SUMIFS(CAPEX!$AA$4:$AA$1281,CAPEX!$C$4:$C$1281,Data!$A94,CAPEX!$V$4:$V$1281,Data!AL$7)</f>
        <v>0</v>
      </c>
      <c r="AN94" s="65">
        <f>SUMIFS(CAPEX!$Y$4:$Y$1281,CAPEX!$C$4:$C$1281,Data!$A94,CAPEX!$V$4:$V$1281,Data!AN$7)</f>
        <v>0</v>
      </c>
      <c r="AO94" s="65">
        <f>SUMIFS(CAPEX!$AA$4:$AA$1281,CAPEX!$C$4:$C$1281,Data!$A94,CAPEX!$V$4:$V$1281,Data!AN$7)</f>
        <v>0</v>
      </c>
      <c r="AP94" s="65">
        <f>SUMIFS(CAPEX!$Y$4:$Y$1281,CAPEX!$C$4:$C$1281,Data!$A94,CAPEX!$V$4:$V$1281,Data!AP$7)</f>
        <v>0</v>
      </c>
      <c r="AQ94" s="65">
        <f>SUMIFS(CAPEX!$AA$4:$AA$1281,CAPEX!$C$4:$C$1281,Data!$A94,CAPEX!$V$4:$V$1281,Data!AP$7)</f>
        <v>0</v>
      </c>
      <c r="AR94" s="65">
        <f>SUMIFS(CAPEX!$Y$4:$Y$1281,CAPEX!$C$4:$C$1281,Data!$A94,CAPEX!$V$4:$V$1281,Data!AR$7)</f>
        <v>0</v>
      </c>
      <c r="AS94" s="65">
        <f>SUMIFS(CAPEX!$AA$4:$AA$1281,CAPEX!$C$4:$C$1281,Data!$A94,CAPEX!$V$4:$V$1281,Data!AR$7)</f>
        <v>0</v>
      </c>
      <c r="AT94" s="65">
        <f>SUMIFS(CAPEX!$Y$4:$Y$1281,CAPEX!$C$4:$C$1281,Data!$A94,CAPEX!$V$4:$V$1281,Data!AT$7)</f>
        <v>0</v>
      </c>
      <c r="AU94" s="65">
        <f>SUMIFS(CAPEX!$AA$4:$AA$1281,CAPEX!$C$4:$C$1281,Data!$A94,CAPEX!$V$4:$V$1281,Data!AT$7)</f>
        <v>0</v>
      </c>
      <c r="AV94" s="65">
        <f>SUMIFS(CAPEX!$Y$4:$Y$1281,CAPEX!$C$4:$C$1281,Data!$A94,CAPEX!$V$4:$V$1281,Data!AV$7)</f>
        <v>0</v>
      </c>
      <c r="AW94" s="65">
        <f>SUMIFS(CAPEX!$AA$4:$AA$1281,CAPEX!$C$4:$C$1281,Data!$A94,CAPEX!$V$4:$V$1281,Data!AV$7)</f>
        <v>0</v>
      </c>
      <c r="AX94" s="65">
        <f>SUMIFS(CAPEX!$Y$4:$Y$1281,CAPEX!$C$4:$C$1281,Data!$A94,CAPEX!$V$4:$V$1281,Data!AX$7)</f>
        <v>0</v>
      </c>
      <c r="AY94" s="65">
        <f>SUMIFS(CAPEX!$AA$4:$AA$1281,CAPEX!$C$4:$C$1281,Data!$A94,CAPEX!$V$4:$V$1281,Data!AX$7)</f>
        <v>0</v>
      </c>
      <c r="AZ94" s="65">
        <f>SUMIFS(CAPEX!$Y$4:$Y$1281,CAPEX!$C$4:$C$1281,Data!$A94,CAPEX!$V$4:$V$1281,Data!AZ$7)</f>
        <v>0</v>
      </c>
      <c r="BA94" s="65">
        <f>SUMIFS(CAPEX!$AA$4:$AA$1281,CAPEX!$C$4:$C$1281,Data!$A94,CAPEX!$V$4:$V$1281,Data!AZ$7)</f>
        <v>0</v>
      </c>
      <c r="BB94" s="65">
        <f>SUMIFS(CAPEX!$Y$4:$Y$1281,CAPEX!$C$4:$C$1281,Data!$A94,CAPEX!$V$4:$V$1281,Data!BB$7)</f>
        <v>0</v>
      </c>
      <c r="BC94" s="65">
        <f>SUMIFS(CAPEX!$AA$4:$AA$1281,CAPEX!$C$4:$C$1281,Data!$A94,CAPEX!$V$4:$V$1281,Data!BB$7)</f>
        <v>0</v>
      </c>
    </row>
    <row r="95" spans="1:55" ht="30" x14ac:dyDescent="0.25">
      <c r="A95" s="87" t="s">
        <v>94</v>
      </c>
      <c r="B95" s="62" t="str">
        <f>VLOOKUP(A95,CAPEX!$C$4:$I$1281,7,FALSE)</f>
        <v>Austal</v>
      </c>
      <c r="C95" s="61">
        <v>10564</v>
      </c>
      <c r="D95" s="65">
        <f>SUMIFS(CAPEX!$Y$4:$Y$1281,CAPEX!$C$4:$C$1281,Data!$A95,CAPEX!$V$4:$V$1281,Data!D$7)</f>
        <v>4255220</v>
      </c>
      <c r="E95" s="65">
        <f>SUMIFS(CAPEX!$AA$4:$AA$1281,CAPEX!$C$4:$C$1281,Data!$A95,CAPEX!$V$4:$V$1281,Data!D$7)</f>
        <v>0</v>
      </c>
      <c r="F95" s="65">
        <f>SUMIFS(CAPEX!$Y$4:$Y$1281,CAPEX!$C$4:$C$1281,Data!$A95,CAPEX!$V$4:$V$1281,Data!F$7)</f>
        <v>0</v>
      </c>
      <c r="G95" s="65">
        <f>SUMIFS(CAPEX!$AA$4:$AA$1281,CAPEX!$C$4:$C$1281,Data!$A95,CAPEX!$V$4:$V$1281,Data!F$7)</f>
        <v>0</v>
      </c>
      <c r="H95" s="65">
        <f>SUMIFS(CAPEX!$Y$4:$Y$1281,CAPEX!$C$4:$C$1281,Data!$A95,CAPEX!$V$4:$V$1281,Data!H$7)</f>
        <v>0</v>
      </c>
      <c r="I95" s="65">
        <f>SUMIFS(CAPEX!$AA$4:$AA$1281,CAPEX!$C$4:$C$1281,Data!$A95,CAPEX!$V$4:$V$1281,Data!H$7)</f>
        <v>0</v>
      </c>
      <c r="J95" s="65">
        <f>SUMIFS(CAPEX!$Y$4:$Y$1281,CAPEX!$C$4:$C$1281,Data!$A95,CAPEX!$V$4:$V$1281,Data!J$7)</f>
        <v>0</v>
      </c>
      <c r="K95" s="65">
        <f>SUMIFS(CAPEX!$AA$4:$AA$1281,CAPEX!$C$4:$C$1281,Data!$A95,CAPEX!$V$4:$V$1281,Data!J$7)</f>
        <v>0</v>
      </c>
      <c r="L95" s="65">
        <f>SUMIFS(CAPEX!$Y$4:$Y$1281,CAPEX!$C$4:$C$1281,Data!$A95,CAPEX!$V$4:$V$1281,Data!L$7)</f>
        <v>0</v>
      </c>
      <c r="M95" s="65">
        <f>SUMIFS(CAPEX!$AA$4:$AA$1281,CAPEX!$C$4:$C$1281,Data!$A95,CAPEX!$V$4:$V$1281,Data!L$7)</f>
        <v>0</v>
      </c>
      <c r="N95" s="65">
        <f>SUMIFS(CAPEX!$Y$4:$Y$1281,CAPEX!$C$4:$C$1281,Data!$A95,CAPEX!$V$4:$V$1281,Data!N$7)</f>
        <v>1077500</v>
      </c>
      <c r="O95" s="65">
        <f>SUMIFS(CAPEX!$AA$4:$AA$1281,CAPEX!$C$4:$C$1281,Data!$A95,CAPEX!$V$4:$V$1281,Data!N$7)</f>
        <v>0</v>
      </c>
      <c r="P95" s="65">
        <f>SUMIFS(CAPEX!$Y$4:$Y$1281,CAPEX!$C$4:$C$1281,Data!$A95,CAPEX!$V$4:$V$1281,Data!P$7)</f>
        <v>0</v>
      </c>
      <c r="Q95" s="65">
        <f>SUMIFS(CAPEX!$AA$4:$AA$1281,CAPEX!$C$4:$C$1281,Data!$A95,CAPEX!$V$4:$V$1281,Data!P$7)</f>
        <v>0</v>
      </c>
      <c r="R95" s="65">
        <f>SUMIFS(CAPEX!$Y$4:$Y$1281,CAPEX!$C$4:$C$1281,Data!$A95,CAPEX!$V$4:$V$1281,Data!R$7)</f>
        <v>0</v>
      </c>
      <c r="S95" s="65">
        <f>SUMIFS(CAPEX!$AA$4:$AA$1281,CAPEX!$C$4:$C$1281,Data!$A95,CAPEX!$V$4:$V$1281,Data!R$7)</f>
        <v>0</v>
      </c>
      <c r="T95" s="65">
        <f>SUMIFS(CAPEX!$Y$4:$Y$1281,CAPEX!$C$4:$C$1281,Data!$A95,CAPEX!$V$4:$V$1281,Data!T$7)</f>
        <v>0</v>
      </c>
      <c r="U95" s="65">
        <f>SUMIFS(CAPEX!$AA$4:$AA$1281,CAPEX!$C$4:$C$1281,Data!$A95,CAPEX!$V$4:$V$1281,Data!T$7)</f>
        <v>0</v>
      </c>
      <c r="V95" s="65">
        <f>SUMIFS(CAPEX!$Y$4:$Y$1281,CAPEX!$C$4:$C$1281,Data!$A95,CAPEX!$V$4:$V$1281,Data!V$7)</f>
        <v>0</v>
      </c>
      <c r="W95" s="65">
        <f>SUMIFS(CAPEX!$AA$4:$AA$1281,CAPEX!$C$4:$C$1281,Data!$A95,CAPEX!$V$4:$V$1281,Data!V$7)</f>
        <v>0</v>
      </c>
      <c r="X95" s="65">
        <f>SUMIFS(CAPEX!$Y$4:$Y$1281,CAPEX!$C$4:$C$1281,Data!$A95,CAPEX!$V$4:$V$1281,Data!X$7)</f>
        <v>0</v>
      </c>
      <c r="Y95" s="65">
        <f>SUMIFS(CAPEX!$AA$4:$AA$1281,CAPEX!$C$4:$C$1281,Data!$A95,CAPEX!$V$4:$V$1281,Data!X$7)</f>
        <v>1052690</v>
      </c>
      <c r="Z95" s="65">
        <f>SUMIFS(CAPEX!$Y$4:$Y$1281,CAPEX!$C$4:$C$1281,Data!$A95,CAPEX!$V$4:$V$1281,Data!Z$7)</f>
        <v>0</v>
      </c>
      <c r="AA95" s="65">
        <f>SUMIFS(CAPEX!$AA$4:$AA$1281,CAPEX!$C$4:$C$1281,Data!$A95,CAPEX!$V$4:$V$1281,Data!Z$7)</f>
        <v>0</v>
      </c>
      <c r="AB95" s="65">
        <f>SUMIFS(CAPEX!$Y$4:$Y$1281,CAPEX!$C$4:$C$1281,Data!$A95,CAPEX!$V$4:$V$1281,Data!AB$7)</f>
        <v>0</v>
      </c>
      <c r="AC95" s="65">
        <f>SUMIFS(CAPEX!$AA$4:$AA$1281,CAPEX!$C$4:$C$1281,Data!$A95,CAPEX!$V$4:$V$1281,Data!AB$7)</f>
        <v>0</v>
      </c>
      <c r="AD95" s="65">
        <f>SUMIFS(CAPEX!$Y$4:$Y$1281,CAPEX!$C$4:$C$1281,Data!$A95,CAPEX!$V$4:$V$1281,Data!AD$7)</f>
        <v>0</v>
      </c>
      <c r="AE95" s="65">
        <f>SUMIFS(CAPEX!$AA$4:$AA$1281,CAPEX!$C$4:$C$1281,Data!$A95,CAPEX!$V$4:$V$1281,Data!AD$7)</f>
        <v>0</v>
      </c>
      <c r="AF95" s="65">
        <f>SUMIFS(CAPEX!$Y$4:$Y$1281,CAPEX!$C$4:$C$1281,Data!$A95,CAPEX!$V$4:$V$1281,Data!AF$7)</f>
        <v>0</v>
      </c>
      <c r="AG95" s="65">
        <f>SUMIFS(CAPEX!$AA$4:$AA$1281,CAPEX!$C$4:$C$1281,Data!$A95,CAPEX!$V$4:$V$1281,Data!AF$7)</f>
        <v>0</v>
      </c>
      <c r="AH95" s="65">
        <f>SUMIFS(CAPEX!$Y$4:$Y$1281,CAPEX!$C$4:$C$1281,Data!$A95,CAPEX!$V$4:$V$1281,Data!AH$7)</f>
        <v>0</v>
      </c>
      <c r="AI95" s="65">
        <f>SUMIFS(CAPEX!$AA$4:$AA$1281,CAPEX!$C$4:$C$1281,Data!$A95,CAPEX!$V$4:$V$1281,Data!AH$7)</f>
        <v>0</v>
      </c>
      <c r="AJ95" s="65">
        <f>SUMIFS(CAPEX!$Y$4:$Y$1281,CAPEX!$C$4:$C$1281,Data!$A95,CAPEX!$V$4:$V$1281,Data!AJ$7)</f>
        <v>0</v>
      </c>
      <c r="AK95" s="65">
        <f>SUMIFS(CAPEX!$AA$4:$AA$1281,CAPEX!$C$4:$C$1281,Data!$A95,CAPEX!$V$4:$V$1281,Data!AJ$7)</f>
        <v>0</v>
      </c>
      <c r="AL95" s="65">
        <f>SUMIFS(CAPEX!$Y$4:$Y$1281,CAPEX!$C$4:$C$1281,Data!$A95,CAPEX!$V$4:$V$1281,Data!AL$7)</f>
        <v>0</v>
      </c>
      <c r="AM95" s="65">
        <f>SUMIFS(CAPEX!$AA$4:$AA$1281,CAPEX!$C$4:$C$1281,Data!$A95,CAPEX!$V$4:$V$1281,Data!AL$7)</f>
        <v>0</v>
      </c>
      <c r="AN95" s="65">
        <f>SUMIFS(CAPEX!$Y$4:$Y$1281,CAPEX!$C$4:$C$1281,Data!$A95,CAPEX!$V$4:$V$1281,Data!AN$7)</f>
        <v>0</v>
      </c>
      <c r="AO95" s="65">
        <f>SUMIFS(CAPEX!$AA$4:$AA$1281,CAPEX!$C$4:$C$1281,Data!$A95,CAPEX!$V$4:$V$1281,Data!AN$7)</f>
        <v>0</v>
      </c>
      <c r="AP95" s="65">
        <f>SUMIFS(CAPEX!$Y$4:$Y$1281,CAPEX!$C$4:$C$1281,Data!$A95,CAPEX!$V$4:$V$1281,Data!AP$7)</f>
        <v>0</v>
      </c>
      <c r="AQ95" s="65">
        <f>SUMIFS(CAPEX!$AA$4:$AA$1281,CAPEX!$C$4:$C$1281,Data!$A95,CAPEX!$V$4:$V$1281,Data!AP$7)</f>
        <v>0</v>
      </c>
      <c r="AR95" s="65">
        <f>SUMIFS(CAPEX!$Y$4:$Y$1281,CAPEX!$C$4:$C$1281,Data!$A95,CAPEX!$V$4:$V$1281,Data!AR$7)</f>
        <v>0</v>
      </c>
      <c r="AS95" s="65">
        <f>SUMIFS(CAPEX!$AA$4:$AA$1281,CAPEX!$C$4:$C$1281,Data!$A95,CAPEX!$V$4:$V$1281,Data!AR$7)</f>
        <v>0</v>
      </c>
      <c r="AT95" s="65">
        <f>SUMIFS(CAPEX!$Y$4:$Y$1281,CAPEX!$C$4:$C$1281,Data!$A95,CAPEX!$V$4:$V$1281,Data!AT$7)</f>
        <v>0</v>
      </c>
      <c r="AU95" s="65">
        <f>SUMIFS(CAPEX!$AA$4:$AA$1281,CAPEX!$C$4:$C$1281,Data!$A95,CAPEX!$V$4:$V$1281,Data!AT$7)</f>
        <v>0</v>
      </c>
      <c r="AV95" s="65">
        <f>SUMIFS(CAPEX!$Y$4:$Y$1281,CAPEX!$C$4:$C$1281,Data!$A95,CAPEX!$V$4:$V$1281,Data!AV$7)</f>
        <v>0</v>
      </c>
      <c r="AW95" s="65">
        <f>SUMIFS(CAPEX!$AA$4:$AA$1281,CAPEX!$C$4:$C$1281,Data!$A95,CAPEX!$V$4:$V$1281,Data!AV$7)</f>
        <v>0</v>
      </c>
      <c r="AX95" s="65">
        <f>SUMIFS(CAPEX!$Y$4:$Y$1281,CAPEX!$C$4:$C$1281,Data!$A95,CAPEX!$V$4:$V$1281,Data!AX$7)</f>
        <v>0</v>
      </c>
      <c r="AY95" s="65">
        <f>SUMIFS(CAPEX!$AA$4:$AA$1281,CAPEX!$C$4:$C$1281,Data!$A95,CAPEX!$V$4:$V$1281,Data!AX$7)</f>
        <v>0</v>
      </c>
      <c r="AZ95" s="65">
        <f>SUMIFS(CAPEX!$Y$4:$Y$1281,CAPEX!$C$4:$C$1281,Data!$A95,CAPEX!$V$4:$V$1281,Data!AZ$7)</f>
        <v>0</v>
      </c>
      <c r="BA95" s="65">
        <f>SUMIFS(CAPEX!$AA$4:$AA$1281,CAPEX!$C$4:$C$1281,Data!$A95,CAPEX!$V$4:$V$1281,Data!AZ$7)</f>
        <v>0</v>
      </c>
      <c r="BB95" s="65">
        <f>SUMIFS(CAPEX!$Y$4:$Y$1281,CAPEX!$C$4:$C$1281,Data!$A95,CAPEX!$V$4:$V$1281,Data!BB$7)</f>
        <v>0</v>
      </c>
      <c r="BC95" s="65">
        <f>SUMIFS(CAPEX!$AA$4:$AA$1281,CAPEX!$C$4:$C$1281,Data!$A95,CAPEX!$V$4:$V$1281,Data!BB$7)</f>
        <v>0</v>
      </c>
    </row>
    <row r="96" spans="1:55" hidden="1" x14ac:dyDescent="0.25">
      <c r="A96" s="86" t="s">
        <v>97</v>
      </c>
      <c r="B96" s="62" t="str">
        <f>VLOOKUP(A96,CAPEX!$C$4:$I$1281,7,FALSE)</f>
        <v>Tenant 3</v>
      </c>
      <c r="C96" s="61">
        <v>1542</v>
      </c>
      <c r="D96" s="65">
        <f>SUMIFS(CAPEX!$Y$4:$Y$1281,CAPEX!$C$4:$C$1281,Data!$A96,CAPEX!$V$4:$V$1281,Data!D$7)</f>
        <v>0</v>
      </c>
      <c r="E96" s="65">
        <f>SUMIFS(CAPEX!$AA$4:$AA$1281,CAPEX!$C$4:$C$1281,Data!$A96,CAPEX!$V$4:$V$1281,Data!D$7)</f>
        <v>28670</v>
      </c>
      <c r="F96" s="65">
        <f>SUMIFS(CAPEX!$Y$4:$Y$1281,CAPEX!$C$4:$C$1281,Data!$A96,CAPEX!$V$4:$V$1281,Data!F$7)</f>
        <v>0</v>
      </c>
      <c r="G96" s="65">
        <f>SUMIFS(CAPEX!$AA$4:$AA$1281,CAPEX!$C$4:$C$1281,Data!$A96,CAPEX!$V$4:$V$1281,Data!F$7)</f>
        <v>0</v>
      </c>
      <c r="H96" s="65">
        <f>SUMIFS(CAPEX!$Y$4:$Y$1281,CAPEX!$C$4:$C$1281,Data!$A96,CAPEX!$V$4:$V$1281,Data!H$7)</f>
        <v>0</v>
      </c>
      <c r="I96" s="65">
        <f>SUMIFS(CAPEX!$AA$4:$AA$1281,CAPEX!$C$4:$C$1281,Data!$A96,CAPEX!$V$4:$V$1281,Data!H$7)</f>
        <v>0</v>
      </c>
      <c r="J96" s="65">
        <f>SUMIFS(CAPEX!$Y$4:$Y$1281,CAPEX!$C$4:$C$1281,Data!$A96,CAPEX!$V$4:$V$1281,Data!J$7)</f>
        <v>0</v>
      </c>
      <c r="K96" s="65">
        <f>SUMIFS(CAPEX!$AA$4:$AA$1281,CAPEX!$C$4:$C$1281,Data!$A96,CAPEX!$V$4:$V$1281,Data!J$7)</f>
        <v>0</v>
      </c>
      <c r="L96" s="65">
        <f>SUMIFS(CAPEX!$Y$4:$Y$1281,CAPEX!$C$4:$C$1281,Data!$A96,CAPEX!$V$4:$V$1281,Data!L$7)</f>
        <v>0</v>
      </c>
      <c r="M96" s="65">
        <f>SUMIFS(CAPEX!$AA$4:$AA$1281,CAPEX!$C$4:$C$1281,Data!$A96,CAPEX!$V$4:$V$1281,Data!L$7)</f>
        <v>0</v>
      </c>
      <c r="N96" s="65">
        <f>SUMIFS(CAPEX!$Y$4:$Y$1281,CAPEX!$C$4:$C$1281,Data!$A96,CAPEX!$V$4:$V$1281,Data!N$7)</f>
        <v>0</v>
      </c>
      <c r="O96" s="65">
        <f>SUMIFS(CAPEX!$AA$4:$AA$1281,CAPEX!$C$4:$C$1281,Data!$A96,CAPEX!$V$4:$V$1281,Data!N$7)</f>
        <v>0</v>
      </c>
      <c r="P96" s="65">
        <f>SUMIFS(CAPEX!$Y$4:$Y$1281,CAPEX!$C$4:$C$1281,Data!$A96,CAPEX!$V$4:$V$1281,Data!P$7)</f>
        <v>0</v>
      </c>
      <c r="Q96" s="65">
        <f>SUMIFS(CAPEX!$AA$4:$AA$1281,CAPEX!$C$4:$C$1281,Data!$A96,CAPEX!$V$4:$V$1281,Data!P$7)</f>
        <v>0</v>
      </c>
      <c r="R96" s="65">
        <f>SUMIFS(CAPEX!$Y$4:$Y$1281,CAPEX!$C$4:$C$1281,Data!$A96,CAPEX!$V$4:$V$1281,Data!R$7)</f>
        <v>0</v>
      </c>
      <c r="S96" s="65">
        <f>SUMIFS(CAPEX!$AA$4:$AA$1281,CAPEX!$C$4:$C$1281,Data!$A96,CAPEX!$V$4:$V$1281,Data!R$7)</f>
        <v>0</v>
      </c>
      <c r="T96" s="65">
        <f>SUMIFS(CAPEX!$Y$4:$Y$1281,CAPEX!$C$4:$C$1281,Data!$A96,CAPEX!$V$4:$V$1281,Data!T$7)</f>
        <v>0</v>
      </c>
      <c r="U96" s="65">
        <f>SUMIFS(CAPEX!$AA$4:$AA$1281,CAPEX!$C$4:$C$1281,Data!$A96,CAPEX!$V$4:$V$1281,Data!T$7)</f>
        <v>0</v>
      </c>
      <c r="V96" s="65">
        <f>SUMIFS(CAPEX!$Y$4:$Y$1281,CAPEX!$C$4:$C$1281,Data!$A96,CAPEX!$V$4:$V$1281,Data!V$7)</f>
        <v>0</v>
      </c>
      <c r="W96" s="65">
        <f>SUMIFS(CAPEX!$AA$4:$AA$1281,CAPEX!$C$4:$C$1281,Data!$A96,CAPEX!$V$4:$V$1281,Data!V$7)</f>
        <v>0</v>
      </c>
      <c r="X96" s="65">
        <f>SUMIFS(CAPEX!$Y$4:$Y$1281,CAPEX!$C$4:$C$1281,Data!$A96,CAPEX!$V$4:$V$1281,Data!X$7)</f>
        <v>0</v>
      </c>
      <c r="Y96" s="65">
        <f>SUMIFS(CAPEX!$AA$4:$AA$1281,CAPEX!$C$4:$C$1281,Data!$A96,CAPEX!$V$4:$V$1281,Data!X$7)</f>
        <v>0</v>
      </c>
      <c r="Z96" s="65">
        <f>SUMIFS(CAPEX!$Y$4:$Y$1281,CAPEX!$C$4:$C$1281,Data!$A96,CAPEX!$V$4:$V$1281,Data!Z$7)</f>
        <v>0</v>
      </c>
      <c r="AA96" s="65">
        <f>SUMIFS(CAPEX!$AA$4:$AA$1281,CAPEX!$C$4:$C$1281,Data!$A96,CAPEX!$V$4:$V$1281,Data!Z$7)</f>
        <v>0</v>
      </c>
      <c r="AB96" s="65">
        <f>SUMIFS(CAPEX!$Y$4:$Y$1281,CAPEX!$C$4:$C$1281,Data!$A96,CAPEX!$V$4:$V$1281,Data!AB$7)</f>
        <v>0</v>
      </c>
      <c r="AC96" s="65">
        <f>SUMIFS(CAPEX!$AA$4:$AA$1281,CAPEX!$C$4:$C$1281,Data!$A96,CAPEX!$V$4:$V$1281,Data!AB$7)</f>
        <v>0</v>
      </c>
      <c r="AD96" s="65">
        <f>SUMIFS(CAPEX!$Y$4:$Y$1281,CAPEX!$C$4:$C$1281,Data!$A96,CAPEX!$V$4:$V$1281,Data!AD$7)</f>
        <v>0</v>
      </c>
      <c r="AE96" s="65">
        <f>SUMIFS(CAPEX!$AA$4:$AA$1281,CAPEX!$C$4:$C$1281,Data!$A96,CAPEX!$V$4:$V$1281,Data!AD$7)</f>
        <v>0</v>
      </c>
      <c r="AF96" s="65">
        <f>SUMIFS(CAPEX!$Y$4:$Y$1281,CAPEX!$C$4:$C$1281,Data!$A96,CAPEX!$V$4:$V$1281,Data!AF$7)</f>
        <v>0</v>
      </c>
      <c r="AG96" s="65">
        <f>SUMIFS(CAPEX!$AA$4:$AA$1281,CAPEX!$C$4:$C$1281,Data!$A96,CAPEX!$V$4:$V$1281,Data!AF$7)</f>
        <v>0</v>
      </c>
      <c r="AH96" s="65">
        <f>SUMIFS(CAPEX!$Y$4:$Y$1281,CAPEX!$C$4:$C$1281,Data!$A96,CAPEX!$V$4:$V$1281,Data!AH$7)</f>
        <v>0</v>
      </c>
      <c r="AI96" s="65">
        <f>SUMIFS(CAPEX!$AA$4:$AA$1281,CAPEX!$C$4:$C$1281,Data!$A96,CAPEX!$V$4:$V$1281,Data!AH$7)</f>
        <v>0</v>
      </c>
      <c r="AJ96" s="65">
        <f>SUMIFS(CAPEX!$Y$4:$Y$1281,CAPEX!$C$4:$C$1281,Data!$A96,CAPEX!$V$4:$V$1281,Data!AJ$7)</f>
        <v>0</v>
      </c>
      <c r="AK96" s="65">
        <f>SUMIFS(CAPEX!$AA$4:$AA$1281,CAPEX!$C$4:$C$1281,Data!$A96,CAPEX!$V$4:$V$1281,Data!AJ$7)</f>
        <v>0</v>
      </c>
      <c r="AL96" s="65">
        <f>SUMIFS(CAPEX!$Y$4:$Y$1281,CAPEX!$C$4:$C$1281,Data!$A96,CAPEX!$V$4:$V$1281,Data!AL$7)</f>
        <v>0</v>
      </c>
      <c r="AM96" s="65">
        <f>SUMIFS(CAPEX!$AA$4:$AA$1281,CAPEX!$C$4:$C$1281,Data!$A96,CAPEX!$V$4:$V$1281,Data!AL$7)</f>
        <v>0</v>
      </c>
      <c r="AN96" s="65">
        <f>SUMIFS(CAPEX!$Y$4:$Y$1281,CAPEX!$C$4:$C$1281,Data!$A96,CAPEX!$V$4:$V$1281,Data!AN$7)</f>
        <v>0</v>
      </c>
      <c r="AO96" s="65">
        <f>SUMIFS(CAPEX!$AA$4:$AA$1281,CAPEX!$C$4:$C$1281,Data!$A96,CAPEX!$V$4:$V$1281,Data!AN$7)</f>
        <v>0</v>
      </c>
      <c r="AP96" s="65">
        <f>SUMIFS(CAPEX!$Y$4:$Y$1281,CAPEX!$C$4:$C$1281,Data!$A96,CAPEX!$V$4:$V$1281,Data!AP$7)</f>
        <v>0</v>
      </c>
      <c r="AQ96" s="65">
        <f>SUMIFS(CAPEX!$AA$4:$AA$1281,CAPEX!$C$4:$C$1281,Data!$A96,CAPEX!$V$4:$V$1281,Data!AP$7)</f>
        <v>0</v>
      </c>
      <c r="AR96" s="65">
        <f>SUMIFS(CAPEX!$Y$4:$Y$1281,CAPEX!$C$4:$C$1281,Data!$A96,CAPEX!$V$4:$V$1281,Data!AR$7)</f>
        <v>0</v>
      </c>
      <c r="AS96" s="65">
        <f>SUMIFS(CAPEX!$AA$4:$AA$1281,CAPEX!$C$4:$C$1281,Data!$A96,CAPEX!$V$4:$V$1281,Data!AR$7)</f>
        <v>0</v>
      </c>
      <c r="AT96" s="65">
        <f>SUMIFS(CAPEX!$Y$4:$Y$1281,CAPEX!$C$4:$C$1281,Data!$A96,CAPEX!$V$4:$V$1281,Data!AT$7)</f>
        <v>0</v>
      </c>
      <c r="AU96" s="65">
        <f>SUMIFS(CAPEX!$AA$4:$AA$1281,CAPEX!$C$4:$C$1281,Data!$A96,CAPEX!$V$4:$V$1281,Data!AT$7)</f>
        <v>0</v>
      </c>
      <c r="AV96" s="65">
        <f>SUMIFS(CAPEX!$Y$4:$Y$1281,CAPEX!$C$4:$C$1281,Data!$A96,CAPEX!$V$4:$V$1281,Data!AV$7)</f>
        <v>0</v>
      </c>
      <c r="AW96" s="65">
        <f>SUMIFS(CAPEX!$AA$4:$AA$1281,CAPEX!$C$4:$C$1281,Data!$A96,CAPEX!$V$4:$V$1281,Data!AV$7)</f>
        <v>0</v>
      </c>
      <c r="AX96" s="65">
        <f>SUMIFS(CAPEX!$Y$4:$Y$1281,CAPEX!$C$4:$C$1281,Data!$A96,CAPEX!$V$4:$V$1281,Data!AX$7)</f>
        <v>0</v>
      </c>
      <c r="AY96" s="65">
        <f>SUMIFS(CAPEX!$AA$4:$AA$1281,CAPEX!$C$4:$C$1281,Data!$A96,CAPEX!$V$4:$V$1281,Data!AX$7)</f>
        <v>0</v>
      </c>
      <c r="AZ96" s="65">
        <f>SUMIFS(CAPEX!$Y$4:$Y$1281,CAPEX!$C$4:$C$1281,Data!$A96,CAPEX!$V$4:$V$1281,Data!AZ$7)</f>
        <v>0</v>
      </c>
      <c r="BA96" s="65">
        <f>SUMIFS(CAPEX!$AA$4:$AA$1281,CAPEX!$C$4:$C$1281,Data!$A96,CAPEX!$V$4:$V$1281,Data!AZ$7)</f>
        <v>0</v>
      </c>
      <c r="BB96" s="65">
        <f>SUMIFS(CAPEX!$Y$4:$Y$1281,CAPEX!$C$4:$C$1281,Data!$A96,CAPEX!$V$4:$V$1281,Data!BB$7)</f>
        <v>0</v>
      </c>
      <c r="BC96" s="65">
        <f>SUMIFS(CAPEX!$AA$4:$AA$1281,CAPEX!$C$4:$C$1281,Data!$A96,CAPEX!$V$4:$V$1281,Data!BB$7)</f>
        <v>0</v>
      </c>
    </row>
    <row r="97" spans="1:55" ht="24" hidden="1" x14ac:dyDescent="0.25">
      <c r="A97" s="86" t="s">
        <v>95</v>
      </c>
      <c r="B97" s="62" t="str">
        <f>VLOOKUP(A97,CAPEX!$C$4:$I$1281,7,FALSE)</f>
        <v>Tenant 3</v>
      </c>
      <c r="C97" s="61">
        <v>1650</v>
      </c>
      <c r="D97" s="65">
        <f>SUMIFS(CAPEX!$Y$4:$Y$1281,CAPEX!$C$4:$C$1281,Data!$A97,CAPEX!$V$4:$V$1281,Data!D$7)</f>
        <v>0</v>
      </c>
      <c r="E97" s="65">
        <f>SUMIFS(CAPEX!$AA$4:$AA$1281,CAPEX!$C$4:$C$1281,Data!$A97,CAPEX!$V$4:$V$1281,Data!D$7)</f>
        <v>192080</v>
      </c>
      <c r="F97" s="65">
        <f>SUMIFS(CAPEX!$Y$4:$Y$1281,CAPEX!$C$4:$C$1281,Data!$A97,CAPEX!$V$4:$V$1281,Data!F$7)</f>
        <v>0</v>
      </c>
      <c r="G97" s="65">
        <f>SUMIFS(CAPEX!$AA$4:$AA$1281,CAPEX!$C$4:$C$1281,Data!$A97,CAPEX!$V$4:$V$1281,Data!F$7)</f>
        <v>0</v>
      </c>
      <c r="H97" s="65">
        <f>SUMIFS(CAPEX!$Y$4:$Y$1281,CAPEX!$C$4:$C$1281,Data!$A97,CAPEX!$V$4:$V$1281,Data!H$7)</f>
        <v>0</v>
      </c>
      <c r="I97" s="65">
        <f>SUMIFS(CAPEX!$AA$4:$AA$1281,CAPEX!$C$4:$C$1281,Data!$A97,CAPEX!$V$4:$V$1281,Data!H$7)</f>
        <v>0</v>
      </c>
      <c r="J97" s="65">
        <f>SUMIFS(CAPEX!$Y$4:$Y$1281,CAPEX!$C$4:$C$1281,Data!$A97,CAPEX!$V$4:$V$1281,Data!J$7)</f>
        <v>0</v>
      </c>
      <c r="K97" s="65">
        <f>SUMIFS(CAPEX!$AA$4:$AA$1281,CAPEX!$C$4:$C$1281,Data!$A97,CAPEX!$V$4:$V$1281,Data!J$7)</f>
        <v>0</v>
      </c>
      <c r="L97" s="65">
        <f>SUMIFS(CAPEX!$Y$4:$Y$1281,CAPEX!$C$4:$C$1281,Data!$A97,CAPEX!$V$4:$V$1281,Data!L$7)</f>
        <v>0</v>
      </c>
      <c r="M97" s="65">
        <f>SUMIFS(CAPEX!$AA$4:$AA$1281,CAPEX!$C$4:$C$1281,Data!$A97,CAPEX!$V$4:$V$1281,Data!L$7)</f>
        <v>0</v>
      </c>
      <c r="N97" s="65">
        <f>SUMIFS(CAPEX!$Y$4:$Y$1281,CAPEX!$C$4:$C$1281,Data!$A97,CAPEX!$V$4:$V$1281,Data!N$7)</f>
        <v>0</v>
      </c>
      <c r="O97" s="65">
        <f>SUMIFS(CAPEX!$AA$4:$AA$1281,CAPEX!$C$4:$C$1281,Data!$A97,CAPEX!$V$4:$V$1281,Data!N$7)</f>
        <v>0</v>
      </c>
      <c r="P97" s="65">
        <f>SUMIFS(CAPEX!$Y$4:$Y$1281,CAPEX!$C$4:$C$1281,Data!$A97,CAPEX!$V$4:$V$1281,Data!P$7)</f>
        <v>0</v>
      </c>
      <c r="Q97" s="65">
        <f>SUMIFS(CAPEX!$AA$4:$AA$1281,CAPEX!$C$4:$C$1281,Data!$A97,CAPEX!$V$4:$V$1281,Data!P$7)</f>
        <v>0</v>
      </c>
      <c r="R97" s="65">
        <f>SUMIFS(CAPEX!$Y$4:$Y$1281,CAPEX!$C$4:$C$1281,Data!$A97,CAPEX!$V$4:$V$1281,Data!R$7)</f>
        <v>0</v>
      </c>
      <c r="S97" s="65">
        <f>SUMIFS(CAPEX!$AA$4:$AA$1281,CAPEX!$C$4:$C$1281,Data!$A97,CAPEX!$V$4:$V$1281,Data!R$7)</f>
        <v>0</v>
      </c>
      <c r="T97" s="65">
        <f>SUMIFS(CAPEX!$Y$4:$Y$1281,CAPEX!$C$4:$C$1281,Data!$A97,CAPEX!$V$4:$V$1281,Data!T$7)</f>
        <v>0</v>
      </c>
      <c r="U97" s="65">
        <f>SUMIFS(CAPEX!$AA$4:$AA$1281,CAPEX!$C$4:$C$1281,Data!$A97,CAPEX!$V$4:$V$1281,Data!T$7)</f>
        <v>0</v>
      </c>
      <c r="V97" s="65">
        <f>SUMIFS(CAPEX!$Y$4:$Y$1281,CAPEX!$C$4:$C$1281,Data!$A97,CAPEX!$V$4:$V$1281,Data!V$7)</f>
        <v>0</v>
      </c>
      <c r="W97" s="65">
        <f>SUMIFS(CAPEX!$AA$4:$AA$1281,CAPEX!$C$4:$C$1281,Data!$A97,CAPEX!$V$4:$V$1281,Data!V$7)</f>
        <v>0</v>
      </c>
      <c r="X97" s="65">
        <f>SUMIFS(CAPEX!$Y$4:$Y$1281,CAPEX!$C$4:$C$1281,Data!$A97,CAPEX!$V$4:$V$1281,Data!X$7)</f>
        <v>0</v>
      </c>
      <c r="Y97" s="65">
        <f>SUMIFS(CAPEX!$AA$4:$AA$1281,CAPEX!$C$4:$C$1281,Data!$A97,CAPEX!$V$4:$V$1281,Data!X$7)</f>
        <v>0</v>
      </c>
      <c r="Z97" s="65">
        <f>SUMIFS(CAPEX!$Y$4:$Y$1281,CAPEX!$C$4:$C$1281,Data!$A97,CAPEX!$V$4:$V$1281,Data!Z$7)</f>
        <v>0</v>
      </c>
      <c r="AA97" s="65">
        <f>SUMIFS(CAPEX!$AA$4:$AA$1281,CAPEX!$C$4:$C$1281,Data!$A97,CAPEX!$V$4:$V$1281,Data!Z$7)</f>
        <v>0</v>
      </c>
      <c r="AB97" s="65">
        <f>SUMIFS(CAPEX!$Y$4:$Y$1281,CAPEX!$C$4:$C$1281,Data!$A97,CAPEX!$V$4:$V$1281,Data!AB$7)</f>
        <v>0</v>
      </c>
      <c r="AC97" s="65">
        <f>SUMIFS(CAPEX!$AA$4:$AA$1281,CAPEX!$C$4:$C$1281,Data!$A97,CAPEX!$V$4:$V$1281,Data!AB$7)</f>
        <v>0</v>
      </c>
      <c r="AD97" s="65">
        <f>SUMIFS(CAPEX!$Y$4:$Y$1281,CAPEX!$C$4:$C$1281,Data!$A97,CAPEX!$V$4:$V$1281,Data!AD$7)</f>
        <v>0</v>
      </c>
      <c r="AE97" s="65">
        <f>SUMIFS(CAPEX!$AA$4:$AA$1281,CAPEX!$C$4:$C$1281,Data!$A97,CAPEX!$V$4:$V$1281,Data!AD$7)</f>
        <v>0</v>
      </c>
      <c r="AF97" s="65">
        <f>SUMIFS(CAPEX!$Y$4:$Y$1281,CAPEX!$C$4:$C$1281,Data!$A97,CAPEX!$V$4:$V$1281,Data!AF$7)</f>
        <v>0</v>
      </c>
      <c r="AG97" s="65">
        <f>SUMIFS(CAPEX!$AA$4:$AA$1281,CAPEX!$C$4:$C$1281,Data!$A97,CAPEX!$V$4:$V$1281,Data!AF$7)</f>
        <v>0</v>
      </c>
      <c r="AH97" s="65">
        <f>SUMIFS(CAPEX!$Y$4:$Y$1281,CAPEX!$C$4:$C$1281,Data!$A97,CAPEX!$V$4:$V$1281,Data!AH$7)</f>
        <v>0</v>
      </c>
      <c r="AI97" s="65">
        <f>SUMIFS(CAPEX!$AA$4:$AA$1281,CAPEX!$C$4:$C$1281,Data!$A97,CAPEX!$V$4:$V$1281,Data!AH$7)</f>
        <v>0</v>
      </c>
      <c r="AJ97" s="65">
        <f>SUMIFS(CAPEX!$Y$4:$Y$1281,CAPEX!$C$4:$C$1281,Data!$A97,CAPEX!$V$4:$V$1281,Data!AJ$7)</f>
        <v>0</v>
      </c>
      <c r="AK97" s="65">
        <f>SUMIFS(CAPEX!$AA$4:$AA$1281,CAPEX!$C$4:$C$1281,Data!$A97,CAPEX!$V$4:$V$1281,Data!AJ$7)</f>
        <v>0</v>
      </c>
      <c r="AL97" s="65">
        <f>SUMIFS(CAPEX!$Y$4:$Y$1281,CAPEX!$C$4:$C$1281,Data!$A97,CAPEX!$V$4:$V$1281,Data!AL$7)</f>
        <v>0</v>
      </c>
      <c r="AM97" s="65">
        <f>SUMIFS(CAPEX!$AA$4:$AA$1281,CAPEX!$C$4:$C$1281,Data!$A97,CAPEX!$V$4:$V$1281,Data!AL$7)</f>
        <v>0</v>
      </c>
      <c r="AN97" s="65">
        <f>SUMIFS(CAPEX!$Y$4:$Y$1281,CAPEX!$C$4:$C$1281,Data!$A97,CAPEX!$V$4:$V$1281,Data!AN$7)</f>
        <v>0</v>
      </c>
      <c r="AO97" s="65">
        <f>SUMIFS(CAPEX!$AA$4:$AA$1281,CAPEX!$C$4:$C$1281,Data!$A97,CAPEX!$V$4:$V$1281,Data!AN$7)</f>
        <v>0</v>
      </c>
      <c r="AP97" s="65">
        <f>SUMIFS(CAPEX!$Y$4:$Y$1281,CAPEX!$C$4:$C$1281,Data!$A97,CAPEX!$V$4:$V$1281,Data!AP$7)</f>
        <v>0</v>
      </c>
      <c r="AQ97" s="65">
        <f>SUMIFS(CAPEX!$AA$4:$AA$1281,CAPEX!$C$4:$C$1281,Data!$A97,CAPEX!$V$4:$V$1281,Data!AP$7)</f>
        <v>0</v>
      </c>
      <c r="AR97" s="65">
        <f>SUMIFS(CAPEX!$Y$4:$Y$1281,CAPEX!$C$4:$C$1281,Data!$A97,CAPEX!$V$4:$V$1281,Data!AR$7)</f>
        <v>0</v>
      </c>
      <c r="AS97" s="65">
        <f>SUMIFS(CAPEX!$AA$4:$AA$1281,CAPEX!$C$4:$C$1281,Data!$A97,CAPEX!$V$4:$V$1281,Data!AR$7)</f>
        <v>0</v>
      </c>
      <c r="AT97" s="65">
        <f>SUMIFS(CAPEX!$Y$4:$Y$1281,CAPEX!$C$4:$C$1281,Data!$A97,CAPEX!$V$4:$V$1281,Data!AT$7)</f>
        <v>0</v>
      </c>
      <c r="AU97" s="65">
        <f>SUMIFS(CAPEX!$AA$4:$AA$1281,CAPEX!$C$4:$C$1281,Data!$A97,CAPEX!$V$4:$V$1281,Data!AT$7)</f>
        <v>0</v>
      </c>
      <c r="AV97" s="65">
        <f>SUMIFS(CAPEX!$Y$4:$Y$1281,CAPEX!$C$4:$C$1281,Data!$A97,CAPEX!$V$4:$V$1281,Data!AV$7)</f>
        <v>0</v>
      </c>
      <c r="AW97" s="65">
        <f>SUMIFS(CAPEX!$AA$4:$AA$1281,CAPEX!$C$4:$C$1281,Data!$A97,CAPEX!$V$4:$V$1281,Data!AV$7)</f>
        <v>0</v>
      </c>
      <c r="AX97" s="65">
        <f>SUMIFS(CAPEX!$Y$4:$Y$1281,CAPEX!$C$4:$C$1281,Data!$A97,CAPEX!$V$4:$V$1281,Data!AX$7)</f>
        <v>0</v>
      </c>
      <c r="AY97" s="65">
        <f>SUMIFS(CAPEX!$AA$4:$AA$1281,CAPEX!$C$4:$C$1281,Data!$A97,CAPEX!$V$4:$V$1281,Data!AX$7)</f>
        <v>0</v>
      </c>
      <c r="AZ97" s="65">
        <f>SUMIFS(CAPEX!$Y$4:$Y$1281,CAPEX!$C$4:$C$1281,Data!$A97,CAPEX!$V$4:$V$1281,Data!AZ$7)</f>
        <v>0</v>
      </c>
      <c r="BA97" s="65">
        <f>SUMIFS(CAPEX!$AA$4:$AA$1281,CAPEX!$C$4:$C$1281,Data!$A97,CAPEX!$V$4:$V$1281,Data!AZ$7)</f>
        <v>0</v>
      </c>
      <c r="BB97" s="65">
        <f>SUMIFS(CAPEX!$Y$4:$Y$1281,CAPEX!$C$4:$C$1281,Data!$A97,CAPEX!$V$4:$V$1281,Data!BB$7)</f>
        <v>0</v>
      </c>
      <c r="BC97" s="65">
        <f>SUMIFS(CAPEX!$AA$4:$AA$1281,CAPEX!$C$4:$C$1281,Data!$A97,CAPEX!$V$4:$V$1281,Data!BB$7)</f>
        <v>0</v>
      </c>
    </row>
    <row r="98" spans="1:55" hidden="1" x14ac:dyDescent="0.25">
      <c r="A98" s="86" t="s">
        <v>448</v>
      </c>
      <c r="B98" s="62" t="str">
        <f>VLOOKUP(A98,CAPEX!$C$4:$I$1281,7,FALSE)</f>
        <v>Tenant 3</v>
      </c>
      <c r="C98" s="61">
        <v>2300</v>
      </c>
      <c r="D98" s="65">
        <f>SUMIFS(CAPEX!$Y$4:$Y$1281,CAPEX!$C$4:$C$1281,Data!$A98,CAPEX!$V$4:$V$1281,Data!D$7)</f>
        <v>0</v>
      </c>
      <c r="E98" s="65">
        <f>SUMIFS(CAPEX!$AA$4:$AA$1281,CAPEX!$C$4:$C$1281,Data!$A98,CAPEX!$V$4:$V$1281,Data!D$7)</f>
        <v>6250</v>
      </c>
      <c r="F98" s="65">
        <f>SUMIFS(CAPEX!$Y$4:$Y$1281,CAPEX!$C$4:$C$1281,Data!$A98,CAPEX!$V$4:$V$1281,Data!F$7)</f>
        <v>0</v>
      </c>
      <c r="G98" s="65">
        <f>SUMIFS(CAPEX!$AA$4:$AA$1281,CAPEX!$C$4:$C$1281,Data!$A98,CAPEX!$V$4:$V$1281,Data!F$7)</f>
        <v>0</v>
      </c>
      <c r="H98" s="65">
        <f>SUMIFS(CAPEX!$Y$4:$Y$1281,CAPEX!$C$4:$C$1281,Data!$A98,CAPEX!$V$4:$V$1281,Data!H$7)</f>
        <v>0</v>
      </c>
      <c r="I98" s="65">
        <f>SUMIFS(CAPEX!$AA$4:$AA$1281,CAPEX!$C$4:$C$1281,Data!$A98,CAPEX!$V$4:$V$1281,Data!H$7)</f>
        <v>0</v>
      </c>
      <c r="J98" s="65">
        <f>SUMIFS(CAPEX!$Y$4:$Y$1281,CAPEX!$C$4:$C$1281,Data!$A98,CAPEX!$V$4:$V$1281,Data!J$7)</f>
        <v>0</v>
      </c>
      <c r="K98" s="65">
        <f>SUMIFS(CAPEX!$AA$4:$AA$1281,CAPEX!$C$4:$C$1281,Data!$A98,CAPEX!$V$4:$V$1281,Data!J$7)</f>
        <v>0</v>
      </c>
      <c r="L98" s="65">
        <f>SUMIFS(CAPEX!$Y$4:$Y$1281,CAPEX!$C$4:$C$1281,Data!$A98,CAPEX!$V$4:$V$1281,Data!L$7)</f>
        <v>0</v>
      </c>
      <c r="M98" s="65">
        <f>SUMIFS(CAPEX!$AA$4:$AA$1281,CAPEX!$C$4:$C$1281,Data!$A98,CAPEX!$V$4:$V$1281,Data!L$7)</f>
        <v>0</v>
      </c>
      <c r="N98" s="65">
        <f>SUMIFS(CAPEX!$Y$4:$Y$1281,CAPEX!$C$4:$C$1281,Data!$A98,CAPEX!$V$4:$V$1281,Data!N$7)</f>
        <v>0</v>
      </c>
      <c r="O98" s="65">
        <f>SUMIFS(CAPEX!$AA$4:$AA$1281,CAPEX!$C$4:$C$1281,Data!$A98,CAPEX!$V$4:$V$1281,Data!N$7)</f>
        <v>0</v>
      </c>
      <c r="P98" s="65">
        <f>SUMIFS(CAPEX!$Y$4:$Y$1281,CAPEX!$C$4:$C$1281,Data!$A98,CAPEX!$V$4:$V$1281,Data!P$7)</f>
        <v>0</v>
      </c>
      <c r="Q98" s="65">
        <f>SUMIFS(CAPEX!$AA$4:$AA$1281,CAPEX!$C$4:$C$1281,Data!$A98,CAPEX!$V$4:$V$1281,Data!P$7)</f>
        <v>0</v>
      </c>
      <c r="R98" s="65">
        <f>SUMIFS(CAPEX!$Y$4:$Y$1281,CAPEX!$C$4:$C$1281,Data!$A98,CAPEX!$V$4:$V$1281,Data!R$7)</f>
        <v>0</v>
      </c>
      <c r="S98" s="65">
        <f>SUMIFS(CAPEX!$AA$4:$AA$1281,CAPEX!$C$4:$C$1281,Data!$A98,CAPEX!$V$4:$V$1281,Data!R$7)</f>
        <v>0</v>
      </c>
      <c r="T98" s="65">
        <f>SUMIFS(CAPEX!$Y$4:$Y$1281,CAPEX!$C$4:$C$1281,Data!$A98,CAPEX!$V$4:$V$1281,Data!T$7)</f>
        <v>0</v>
      </c>
      <c r="U98" s="65">
        <f>SUMIFS(CAPEX!$AA$4:$AA$1281,CAPEX!$C$4:$C$1281,Data!$A98,CAPEX!$V$4:$V$1281,Data!T$7)</f>
        <v>0</v>
      </c>
      <c r="V98" s="65">
        <f>SUMIFS(CAPEX!$Y$4:$Y$1281,CAPEX!$C$4:$C$1281,Data!$A98,CAPEX!$V$4:$V$1281,Data!V$7)</f>
        <v>0</v>
      </c>
      <c r="W98" s="65">
        <f>SUMIFS(CAPEX!$AA$4:$AA$1281,CAPEX!$C$4:$C$1281,Data!$A98,CAPEX!$V$4:$V$1281,Data!V$7)</f>
        <v>0</v>
      </c>
      <c r="X98" s="65">
        <f>SUMIFS(CAPEX!$Y$4:$Y$1281,CAPEX!$C$4:$C$1281,Data!$A98,CAPEX!$V$4:$V$1281,Data!X$7)</f>
        <v>0</v>
      </c>
      <c r="Y98" s="65">
        <f>SUMIFS(CAPEX!$AA$4:$AA$1281,CAPEX!$C$4:$C$1281,Data!$A98,CAPEX!$V$4:$V$1281,Data!X$7)</f>
        <v>0</v>
      </c>
      <c r="Z98" s="65">
        <f>SUMIFS(CAPEX!$Y$4:$Y$1281,CAPEX!$C$4:$C$1281,Data!$A98,CAPEX!$V$4:$V$1281,Data!Z$7)</f>
        <v>0</v>
      </c>
      <c r="AA98" s="65">
        <f>SUMIFS(CAPEX!$AA$4:$AA$1281,CAPEX!$C$4:$C$1281,Data!$A98,CAPEX!$V$4:$V$1281,Data!Z$7)</f>
        <v>0</v>
      </c>
      <c r="AB98" s="65">
        <f>SUMIFS(CAPEX!$Y$4:$Y$1281,CAPEX!$C$4:$C$1281,Data!$A98,CAPEX!$V$4:$V$1281,Data!AB$7)</f>
        <v>0</v>
      </c>
      <c r="AC98" s="65">
        <f>SUMIFS(CAPEX!$AA$4:$AA$1281,CAPEX!$C$4:$C$1281,Data!$A98,CAPEX!$V$4:$V$1281,Data!AB$7)</f>
        <v>0</v>
      </c>
      <c r="AD98" s="65">
        <f>SUMIFS(CAPEX!$Y$4:$Y$1281,CAPEX!$C$4:$C$1281,Data!$A98,CAPEX!$V$4:$V$1281,Data!AD$7)</f>
        <v>0</v>
      </c>
      <c r="AE98" s="65">
        <f>SUMIFS(CAPEX!$AA$4:$AA$1281,CAPEX!$C$4:$C$1281,Data!$A98,CAPEX!$V$4:$V$1281,Data!AD$7)</f>
        <v>0</v>
      </c>
      <c r="AF98" s="65">
        <f>SUMIFS(CAPEX!$Y$4:$Y$1281,CAPEX!$C$4:$C$1281,Data!$A98,CAPEX!$V$4:$V$1281,Data!AF$7)</f>
        <v>0</v>
      </c>
      <c r="AG98" s="65">
        <f>SUMIFS(CAPEX!$AA$4:$AA$1281,CAPEX!$C$4:$C$1281,Data!$A98,CAPEX!$V$4:$V$1281,Data!AF$7)</f>
        <v>0</v>
      </c>
      <c r="AH98" s="65">
        <f>SUMIFS(CAPEX!$Y$4:$Y$1281,CAPEX!$C$4:$C$1281,Data!$A98,CAPEX!$V$4:$V$1281,Data!AH$7)</f>
        <v>0</v>
      </c>
      <c r="AI98" s="65">
        <f>SUMIFS(CAPEX!$AA$4:$AA$1281,CAPEX!$C$4:$C$1281,Data!$A98,CAPEX!$V$4:$V$1281,Data!AH$7)</f>
        <v>0</v>
      </c>
      <c r="AJ98" s="65">
        <f>SUMIFS(CAPEX!$Y$4:$Y$1281,CAPEX!$C$4:$C$1281,Data!$A98,CAPEX!$V$4:$V$1281,Data!AJ$7)</f>
        <v>0</v>
      </c>
      <c r="AK98" s="65">
        <f>SUMIFS(CAPEX!$AA$4:$AA$1281,CAPEX!$C$4:$C$1281,Data!$A98,CAPEX!$V$4:$V$1281,Data!AJ$7)</f>
        <v>0</v>
      </c>
      <c r="AL98" s="65">
        <f>SUMIFS(CAPEX!$Y$4:$Y$1281,CAPEX!$C$4:$C$1281,Data!$A98,CAPEX!$V$4:$V$1281,Data!AL$7)</f>
        <v>0</v>
      </c>
      <c r="AM98" s="65">
        <f>SUMIFS(CAPEX!$AA$4:$AA$1281,CAPEX!$C$4:$C$1281,Data!$A98,CAPEX!$V$4:$V$1281,Data!AL$7)</f>
        <v>0</v>
      </c>
      <c r="AN98" s="65">
        <f>SUMIFS(CAPEX!$Y$4:$Y$1281,CAPEX!$C$4:$C$1281,Data!$A98,CAPEX!$V$4:$V$1281,Data!AN$7)</f>
        <v>0</v>
      </c>
      <c r="AO98" s="65">
        <f>SUMIFS(CAPEX!$AA$4:$AA$1281,CAPEX!$C$4:$C$1281,Data!$A98,CAPEX!$V$4:$V$1281,Data!AN$7)</f>
        <v>0</v>
      </c>
      <c r="AP98" s="65">
        <f>SUMIFS(CAPEX!$Y$4:$Y$1281,CAPEX!$C$4:$C$1281,Data!$A98,CAPEX!$V$4:$V$1281,Data!AP$7)</f>
        <v>0</v>
      </c>
      <c r="AQ98" s="65">
        <f>SUMIFS(CAPEX!$AA$4:$AA$1281,CAPEX!$C$4:$C$1281,Data!$A98,CAPEX!$V$4:$V$1281,Data!AP$7)</f>
        <v>0</v>
      </c>
      <c r="AR98" s="65">
        <f>SUMIFS(CAPEX!$Y$4:$Y$1281,CAPEX!$C$4:$C$1281,Data!$A98,CAPEX!$V$4:$V$1281,Data!AR$7)</f>
        <v>0</v>
      </c>
      <c r="AS98" s="65">
        <f>SUMIFS(CAPEX!$AA$4:$AA$1281,CAPEX!$C$4:$C$1281,Data!$A98,CAPEX!$V$4:$V$1281,Data!AR$7)</f>
        <v>0</v>
      </c>
      <c r="AT98" s="65">
        <f>SUMIFS(CAPEX!$Y$4:$Y$1281,CAPEX!$C$4:$C$1281,Data!$A98,CAPEX!$V$4:$V$1281,Data!AT$7)</f>
        <v>0</v>
      </c>
      <c r="AU98" s="65">
        <f>SUMIFS(CAPEX!$AA$4:$AA$1281,CAPEX!$C$4:$C$1281,Data!$A98,CAPEX!$V$4:$V$1281,Data!AT$7)</f>
        <v>0</v>
      </c>
      <c r="AV98" s="65">
        <f>SUMIFS(CAPEX!$Y$4:$Y$1281,CAPEX!$C$4:$C$1281,Data!$A98,CAPEX!$V$4:$V$1281,Data!AV$7)</f>
        <v>0</v>
      </c>
      <c r="AW98" s="65">
        <f>SUMIFS(CAPEX!$AA$4:$AA$1281,CAPEX!$C$4:$C$1281,Data!$A98,CAPEX!$V$4:$V$1281,Data!AV$7)</f>
        <v>0</v>
      </c>
      <c r="AX98" s="65">
        <f>SUMIFS(CAPEX!$Y$4:$Y$1281,CAPEX!$C$4:$C$1281,Data!$A98,CAPEX!$V$4:$V$1281,Data!AX$7)</f>
        <v>0</v>
      </c>
      <c r="AY98" s="65">
        <f>SUMIFS(CAPEX!$AA$4:$AA$1281,CAPEX!$C$4:$C$1281,Data!$A98,CAPEX!$V$4:$V$1281,Data!AX$7)</f>
        <v>0</v>
      </c>
      <c r="AZ98" s="65">
        <f>SUMIFS(CAPEX!$Y$4:$Y$1281,CAPEX!$C$4:$C$1281,Data!$A98,CAPEX!$V$4:$V$1281,Data!AZ$7)</f>
        <v>0</v>
      </c>
      <c r="BA98" s="65">
        <f>SUMIFS(CAPEX!$AA$4:$AA$1281,CAPEX!$C$4:$C$1281,Data!$A98,CAPEX!$V$4:$V$1281,Data!AZ$7)</f>
        <v>0</v>
      </c>
      <c r="BB98" s="65">
        <f>SUMIFS(CAPEX!$Y$4:$Y$1281,CAPEX!$C$4:$C$1281,Data!$A98,CAPEX!$V$4:$V$1281,Data!BB$7)</f>
        <v>0</v>
      </c>
      <c r="BC98" s="65">
        <f>SUMIFS(CAPEX!$AA$4:$AA$1281,CAPEX!$C$4:$C$1281,Data!$A98,CAPEX!$V$4:$V$1281,Data!BB$7)</f>
        <v>0</v>
      </c>
    </row>
    <row r="99" spans="1:55" hidden="1" x14ac:dyDescent="0.25">
      <c r="A99" s="86" t="s">
        <v>96</v>
      </c>
      <c r="B99" s="62" t="str">
        <f>VLOOKUP(A99,CAPEX!$C$4:$I$1281,7,FALSE)</f>
        <v>Tenant 3</v>
      </c>
      <c r="C99" s="61">
        <v>2301</v>
      </c>
      <c r="D99" s="65">
        <f>SUMIFS(CAPEX!$Y$4:$Y$1281,CAPEX!$C$4:$C$1281,Data!$A99,CAPEX!$V$4:$V$1281,Data!D$7)</f>
        <v>0</v>
      </c>
      <c r="E99" s="65">
        <f>SUMIFS(CAPEX!$AA$4:$AA$1281,CAPEX!$C$4:$C$1281,Data!$A99,CAPEX!$V$4:$V$1281,Data!D$7)</f>
        <v>20580</v>
      </c>
      <c r="F99" s="65">
        <f>SUMIFS(CAPEX!$Y$4:$Y$1281,CAPEX!$C$4:$C$1281,Data!$A99,CAPEX!$V$4:$V$1281,Data!F$7)</f>
        <v>0</v>
      </c>
      <c r="G99" s="65">
        <f>SUMIFS(CAPEX!$AA$4:$AA$1281,CAPEX!$C$4:$C$1281,Data!$A99,CAPEX!$V$4:$V$1281,Data!F$7)</f>
        <v>0</v>
      </c>
      <c r="H99" s="65">
        <f>SUMIFS(CAPEX!$Y$4:$Y$1281,CAPEX!$C$4:$C$1281,Data!$A99,CAPEX!$V$4:$V$1281,Data!H$7)</f>
        <v>0</v>
      </c>
      <c r="I99" s="65">
        <f>SUMIFS(CAPEX!$AA$4:$AA$1281,CAPEX!$C$4:$C$1281,Data!$A99,CAPEX!$V$4:$V$1281,Data!H$7)</f>
        <v>0</v>
      </c>
      <c r="J99" s="65">
        <f>SUMIFS(CAPEX!$Y$4:$Y$1281,CAPEX!$C$4:$C$1281,Data!$A99,CAPEX!$V$4:$V$1281,Data!J$7)</f>
        <v>0</v>
      </c>
      <c r="K99" s="65">
        <f>SUMIFS(CAPEX!$AA$4:$AA$1281,CAPEX!$C$4:$C$1281,Data!$A99,CAPEX!$V$4:$V$1281,Data!J$7)</f>
        <v>0</v>
      </c>
      <c r="L99" s="65">
        <f>SUMIFS(CAPEX!$Y$4:$Y$1281,CAPEX!$C$4:$C$1281,Data!$A99,CAPEX!$V$4:$V$1281,Data!L$7)</f>
        <v>0</v>
      </c>
      <c r="M99" s="65">
        <f>SUMIFS(CAPEX!$AA$4:$AA$1281,CAPEX!$C$4:$C$1281,Data!$A99,CAPEX!$V$4:$V$1281,Data!L$7)</f>
        <v>0</v>
      </c>
      <c r="N99" s="65">
        <f>SUMIFS(CAPEX!$Y$4:$Y$1281,CAPEX!$C$4:$C$1281,Data!$A99,CAPEX!$V$4:$V$1281,Data!N$7)</f>
        <v>0</v>
      </c>
      <c r="O99" s="65">
        <f>SUMIFS(CAPEX!$AA$4:$AA$1281,CAPEX!$C$4:$C$1281,Data!$A99,CAPEX!$V$4:$V$1281,Data!N$7)</f>
        <v>0</v>
      </c>
      <c r="P99" s="65">
        <f>SUMIFS(CAPEX!$Y$4:$Y$1281,CAPEX!$C$4:$C$1281,Data!$A99,CAPEX!$V$4:$V$1281,Data!P$7)</f>
        <v>0</v>
      </c>
      <c r="Q99" s="65">
        <f>SUMIFS(CAPEX!$AA$4:$AA$1281,CAPEX!$C$4:$C$1281,Data!$A99,CAPEX!$V$4:$V$1281,Data!P$7)</f>
        <v>0</v>
      </c>
      <c r="R99" s="65">
        <f>SUMIFS(CAPEX!$Y$4:$Y$1281,CAPEX!$C$4:$C$1281,Data!$A99,CAPEX!$V$4:$V$1281,Data!R$7)</f>
        <v>0</v>
      </c>
      <c r="S99" s="65">
        <f>SUMIFS(CAPEX!$AA$4:$AA$1281,CAPEX!$C$4:$C$1281,Data!$A99,CAPEX!$V$4:$V$1281,Data!R$7)</f>
        <v>0</v>
      </c>
      <c r="T99" s="65">
        <f>SUMIFS(CAPEX!$Y$4:$Y$1281,CAPEX!$C$4:$C$1281,Data!$A99,CAPEX!$V$4:$V$1281,Data!T$7)</f>
        <v>0</v>
      </c>
      <c r="U99" s="65">
        <f>SUMIFS(CAPEX!$AA$4:$AA$1281,CAPEX!$C$4:$C$1281,Data!$A99,CAPEX!$V$4:$V$1281,Data!T$7)</f>
        <v>0</v>
      </c>
      <c r="V99" s="65">
        <f>SUMIFS(CAPEX!$Y$4:$Y$1281,CAPEX!$C$4:$C$1281,Data!$A99,CAPEX!$V$4:$V$1281,Data!V$7)</f>
        <v>0</v>
      </c>
      <c r="W99" s="65">
        <f>SUMIFS(CAPEX!$AA$4:$AA$1281,CAPEX!$C$4:$C$1281,Data!$A99,CAPEX!$V$4:$V$1281,Data!V$7)</f>
        <v>0</v>
      </c>
      <c r="X99" s="65">
        <f>SUMIFS(CAPEX!$Y$4:$Y$1281,CAPEX!$C$4:$C$1281,Data!$A99,CAPEX!$V$4:$V$1281,Data!X$7)</f>
        <v>0</v>
      </c>
      <c r="Y99" s="65">
        <f>SUMIFS(CAPEX!$AA$4:$AA$1281,CAPEX!$C$4:$C$1281,Data!$A99,CAPEX!$V$4:$V$1281,Data!X$7)</f>
        <v>0</v>
      </c>
      <c r="Z99" s="65">
        <f>SUMIFS(CAPEX!$Y$4:$Y$1281,CAPEX!$C$4:$C$1281,Data!$A99,CAPEX!$V$4:$V$1281,Data!Z$7)</f>
        <v>0</v>
      </c>
      <c r="AA99" s="65">
        <f>SUMIFS(CAPEX!$AA$4:$AA$1281,CAPEX!$C$4:$C$1281,Data!$A99,CAPEX!$V$4:$V$1281,Data!Z$7)</f>
        <v>0</v>
      </c>
      <c r="AB99" s="65">
        <f>SUMIFS(CAPEX!$Y$4:$Y$1281,CAPEX!$C$4:$C$1281,Data!$A99,CAPEX!$V$4:$V$1281,Data!AB$7)</f>
        <v>0</v>
      </c>
      <c r="AC99" s="65">
        <f>SUMIFS(CAPEX!$AA$4:$AA$1281,CAPEX!$C$4:$C$1281,Data!$A99,CAPEX!$V$4:$V$1281,Data!AB$7)</f>
        <v>0</v>
      </c>
      <c r="AD99" s="65">
        <f>SUMIFS(CAPEX!$Y$4:$Y$1281,CAPEX!$C$4:$C$1281,Data!$A99,CAPEX!$V$4:$V$1281,Data!AD$7)</f>
        <v>0</v>
      </c>
      <c r="AE99" s="65">
        <f>SUMIFS(CAPEX!$AA$4:$AA$1281,CAPEX!$C$4:$C$1281,Data!$A99,CAPEX!$V$4:$V$1281,Data!AD$7)</f>
        <v>0</v>
      </c>
      <c r="AF99" s="65">
        <f>SUMIFS(CAPEX!$Y$4:$Y$1281,CAPEX!$C$4:$C$1281,Data!$A99,CAPEX!$V$4:$V$1281,Data!AF$7)</f>
        <v>0</v>
      </c>
      <c r="AG99" s="65">
        <f>SUMIFS(CAPEX!$AA$4:$AA$1281,CAPEX!$C$4:$C$1281,Data!$A99,CAPEX!$V$4:$V$1281,Data!AF$7)</f>
        <v>0</v>
      </c>
      <c r="AH99" s="65">
        <f>SUMIFS(CAPEX!$Y$4:$Y$1281,CAPEX!$C$4:$C$1281,Data!$A99,CAPEX!$V$4:$V$1281,Data!AH$7)</f>
        <v>0</v>
      </c>
      <c r="AI99" s="65">
        <f>SUMIFS(CAPEX!$AA$4:$AA$1281,CAPEX!$C$4:$C$1281,Data!$A99,CAPEX!$V$4:$V$1281,Data!AH$7)</f>
        <v>0</v>
      </c>
      <c r="AJ99" s="65">
        <f>SUMIFS(CAPEX!$Y$4:$Y$1281,CAPEX!$C$4:$C$1281,Data!$A99,CAPEX!$V$4:$V$1281,Data!AJ$7)</f>
        <v>0</v>
      </c>
      <c r="AK99" s="65">
        <f>SUMIFS(CAPEX!$AA$4:$AA$1281,CAPEX!$C$4:$C$1281,Data!$A99,CAPEX!$V$4:$V$1281,Data!AJ$7)</f>
        <v>0</v>
      </c>
      <c r="AL99" s="65">
        <f>SUMIFS(CAPEX!$Y$4:$Y$1281,CAPEX!$C$4:$C$1281,Data!$A99,CAPEX!$V$4:$V$1281,Data!AL$7)</f>
        <v>0</v>
      </c>
      <c r="AM99" s="65">
        <f>SUMIFS(CAPEX!$AA$4:$AA$1281,CAPEX!$C$4:$C$1281,Data!$A99,CAPEX!$V$4:$V$1281,Data!AL$7)</f>
        <v>0</v>
      </c>
      <c r="AN99" s="65">
        <f>SUMIFS(CAPEX!$Y$4:$Y$1281,CAPEX!$C$4:$C$1281,Data!$A99,CAPEX!$V$4:$V$1281,Data!AN$7)</f>
        <v>0</v>
      </c>
      <c r="AO99" s="65">
        <f>SUMIFS(CAPEX!$AA$4:$AA$1281,CAPEX!$C$4:$C$1281,Data!$A99,CAPEX!$V$4:$V$1281,Data!AN$7)</f>
        <v>0</v>
      </c>
      <c r="AP99" s="65">
        <f>SUMIFS(CAPEX!$Y$4:$Y$1281,CAPEX!$C$4:$C$1281,Data!$A99,CAPEX!$V$4:$V$1281,Data!AP$7)</f>
        <v>0</v>
      </c>
      <c r="AQ99" s="65">
        <f>SUMIFS(CAPEX!$AA$4:$AA$1281,CAPEX!$C$4:$C$1281,Data!$A99,CAPEX!$V$4:$V$1281,Data!AP$7)</f>
        <v>0</v>
      </c>
      <c r="AR99" s="65">
        <f>SUMIFS(CAPEX!$Y$4:$Y$1281,CAPEX!$C$4:$C$1281,Data!$A99,CAPEX!$V$4:$V$1281,Data!AR$7)</f>
        <v>0</v>
      </c>
      <c r="AS99" s="65">
        <f>SUMIFS(CAPEX!$AA$4:$AA$1281,CAPEX!$C$4:$C$1281,Data!$A99,CAPEX!$V$4:$V$1281,Data!AR$7)</f>
        <v>0</v>
      </c>
      <c r="AT99" s="65">
        <f>SUMIFS(CAPEX!$Y$4:$Y$1281,CAPEX!$C$4:$C$1281,Data!$A99,CAPEX!$V$4:$V$1281,Data!AT$7)</f>
        <v>0</v>
      </c>
      <c r="AU99" s="65">
        <f>SUMIFS(CAPEX!$AA$4:$AA$1281,CAPEX!$C$4:$C$1281,Data!$A99,CAPEX!$V$4:$V$1281,Data!AT$7)</f>
        <v>0</v>
      </c>
      <c r="AV99" s="65">
        <f>SUMIFS(CAPEX!$Y$4:$Y$1281,CAPEX!$C$4:$C$1281,Data!$A99,CAPEX!$V$4:$V$1281,Data!AV$7)</f>
        <v>0</v>
      </c>
      <c r="AW99" s="65">
        <f>SUMIFS(CAPEX!$AA$4:$AA$1281,CAPEX!$C$4:$C$1281,Data!$A99,CAPEX!$V$4:$V$1281,Data!AV$7)</f>
        <v>0</v>
      </c>
      <c r="AX99" s="65">
        <f>SUMIFS(CAPEX!$Y$4:$Y$1281,CAPEX!$C$4:$C$1281,Data!$A99,CAPEX!$V$4:$V$1281,Data!AX$7)</f>
        <v>0</v>
      </c>
      <c r="AY99" s="65">
        <f>SUMIFS(CAPEX!$AA$4:$AA$1281,CAPEX!$C$4:$C$1281,Data!$A99,CAPEX!$V$4:$V$1281,Data!AX$7)</f>
        <v>0</v>
      </c>
      <c r="AZ99" s="65">
        <f>SUMIFS(CAPEX!$Y$4:$Y$1281,CAPEX!$C$4:$C$1281,Data!$A99,CAPEX!$V$4:$V$1281,Data!AZ$7)</f>
        <v>0</v>
      </c>
      <c r="BA99" s="65">
        <f>SUMIFS(CAPEX!$AA$4:$AA$1281,CAPEX!$C$4:$C$1281,Data!$A99,CAPEX!$V$4:$V$1281,Data!AZ$7)</f>
        <v>0</v>
      </c>
      <c r="BB99" s="65">
        <f>SUMIFS(CAPEX!$Y$4:$Y$1281,CAPEX!$C$4:$C$1281,Data!$A99,CAPEX!$V$4:$V$1281,Data!BB$7)</f>
        <v>0</v>
      </c>
      <c r="BC99" s="65">
        <f>SUMIFS(CAPEX!$AA$4:$AA$1281,CAPEX!$C$4:$C$1281,Data!$A99,CAPEX!$V$4:$V$1281,Data!BB$7)</f>
        <v>0</v>
      </c>
    </row>
    <row r="100" spans="1:55" hidden="1" x14ac:dyDescent="0.25">
      <c r="A100" s="85" t="s">
        <v>98</v>
      </c>
      <c r="B100" s="62" t="str">
        <f>VLOOKUP(A100,CAPEX!$C$4:$I$1281,7,FALSE)</f>
        <v>Shared</v>
      </c>
      <c r="C100" s="61">
        <v>1120</v>
      </c>
      <c r="D100" s="65">
        <f>SUMIFS(CAPEX!$Y$4:$Y$1281,CAPEX!$C$4:$C$1281,Data!$A100,CAPEX!$V$4:$V$1281,Data!D$7)</f>
        <v>0</v>
      </c>
      <c r="E100" s="65">
        <f>SUMIFS(CAPEX!$AA$4:$AA$1281,CAPEX!$C$4:$C$1281,Data!$A100,CAPEX!$V$4:$V$1281,Data!D$7)</f>
        <v>296250</v>
      </c>
      <c r="F100" s="65">
        <f>SUMIFS(CAPEX!$Y$4:$Y$1281,CAPEX!$C$4:$C$1281,Data!$A100,CAPEX!$V$4:$V$1281,Data!F$7)</f>
        <v>0</v>
      </c>
      <c r="G100" s="65">
        <f>SUMIFS(CAPEX!$AA$4:$AA$1281,CAPEX!$C$4:$C$1281,Data!$A100,CAPEX!$V$4:$V$1281,Data!F$7)</f>
        <v>0</v>
      </c>
      <c r="H100" s="65">
        <f>SUMIFS(CAPEX!$Y$4:$Y$1281,CAPEX!$C$4:$C$1281,Data!$A100,CAPEX!$V$4:$V$1281,Data!H$7)</f>
        <v>0</v>
      </c>
      <c r="I100" s="65">
        <f>SUMIFS(CAPEX!$AA$4:$AA$1281,CAPEX!$C$4:$C$1281,Data!$A100,CAPEX!$V$4:$V$1281,Data!H$7)</f>
        <v>0</v>
      </c>
      <c r="J100" s="65">
        <f>SUMIFS(CAPEX!$Y$4:$Y$1281,CAPEX!$C$4:$C$1281,Data!$A100,CAPEX!$V$4:$V$1281,Data!J$7)</f>
        <v>0</v>
      </c>
      <c r="K100" s="65">
        <f>SUMIFS(CAPEX!$AA$4:$AA$1281,CAPEX!$C$4:$C$1281,Data!$A100,CAPEX!$V$4:$V$1281,Data!J$7)</f>
        <v>0</v>
      </c>
      <c r="L100" s="65">
        <f>SUMIFS(CAPEX!$Y$4:$Y$1281,CAPEX!$C$4:$C$1281,Data!$A100,CAPEX!$V$4:$V$1281,Data!L$7)</f>
        <v>0</v>
      </c>
      <c r="M100" s="65">
        <f>SUMIFS(CAPEX!$AA$4:$AA$1281,CAPEX!$C$4:$C$1281,Data!$A100,CAPEX!$V$4:$V$1281,Data!L$7)</f>
        <v>0</v>
      </c>
      <c r="N100" s="65">
        <f>SUMIFS(CAPEX!$Y$4:$Y$1281,CAPEX!$C$4:$C$1281,Data!$A100,CAPEX!$V$4:$V$1281,Data!N$7)</f>
        <v>0</v>
      </c>
      <c r="O100" s="65">
        <f>SUMIFS(CAPEX!$AA$4:$AA$1281,CAPEX!$C$4:$C$1281,Data!$A100,CAPEX!$V$4:$V$1281,Data!N$7)</f>
        <v>0</v>
      </c>
      <c r="P100" s="65">
        <f>SUMIFS(CAPEX!$Y$4:$Y$1281,CAPEX!$C$4:$C$1281,Data!$A100,CAPEX!$V$4:$V$1281,Data!P$7)</f>
        <v>0</v>
      </c>
      <c r="Q100" s="65">
        <f>SUMIFS(CAPEX!$AA$4:$AA$1281,CAPEX!$C$4:$C$1281,Data!$A100,CAPEX!$V$4:$V$1281,Data!P$7)</f>
        <v>0</v>
      </c>
      <c r="R100" s="65">
        <f>SUMIFS(CAPEX!$Y$4:$Y$1281,CAPEX!$C$4:$C$1281,Data!$A100,CAPEX!$V$4:$V$1281,Data!R$7)</f>
        <v>0</v>
      </c>
      <c r="S100" s="65">
        <f>SUMIFS(CAPEX!$AA$4:$AA$1281,CAPEX!$C$4:$C$1281,Data!$A100,CAPEX!$V$4:$V$1281,Data!R$7)</f>
        <v>0</v>
      </c>
      <c r="T100" s="65">
        <f>SUMIFS(CAPEX!$Y$4:$Y$1281,CAPEX!$C$4:$C$1281,Data!$A100,CAPEX!$V$4:$V$1281,Data!T$7)</f>
        <v>0</v>
      </c>
      <c r="U100" s="65">
        <f>SUMIFS(CAPEX!$AA$4:$AA$1281,CAPEX!$C$4:$C$1281,Data!$A100,CAPEX!$V$4:$V$1281,Data!T$7)</f>
        <v>0</v>
      </c>
      <c r="V100" s="65">
        <f>SUMIFS(CAPEX!$Y$4:$Y$1281,CAPEX!$C$4:$C$1281,Data!$A100,CAPEX!$V$4:$V$1281,Data!V$7)</f>
        <v>0</v>
      </c>
      <c r="W100" s="65">
        <f>SUMIFS(CAPEX!$AA$4:$AA$1281,CAPEX!$C$4:$C$1281,Data!$A100,CAPEX!$V$4:$V$1281,Data!V$7)</f>
        <v>0</v>
      </c>
      <c r="X100" s="65">
        <f>SUMIFS(CAPEX!$Y$4:$Y$1281,CAPEX!$C$4:$C$1281,Data!$A100,CAPEX!$V$4:$V$1281,Data!X$7)</f>
        <v>0</v>
      </c>
      <c r="Y100" s="65">
        <f>SUMIFS(CAPEX!$AA$4:$AA$1281,CAPEX!$C$4:$C$1281,Data!$A100,CAPEX!$V$4:$V$1281,Data!X$7)</f>
        <v>0</v>
      </c>
      <c r="Z100" s="65">
        <f>SUMIFS(CAPEX!$Y$4:$Y$1281,CAPEX!$C$4:$C$1281,Data!$A100,CAPEX!$V$4:$V$1281,Data!Z$7)</f>
        <v>0</v>
      </c>
      <c r="AA100" s="65">
        <f>SUMIFS(CAPEX!$AA$4:$AA$1281,CAPEX!$C$4:$C$1281,Data!$A100,CAPEX!$V$4:$V$1281,Data!Z$7)</f>
        <v>0</v>
      </c>
      <c r="AB100" s="65">
        <f>SUMIFS(CAPEX!$Y$4:$Y$1281,CAPEX!$C$4:$C$1281,Data!$A100,CAPEX!$V$4:$V$1281,Data!AB$7)</f>
        <v>0</v>
      </c>
      <c r="AC100" s="65">
        <f>SUMIFS(CAPEX!$AA$4:$AA$1281,CAPEX!$C$4:$C$1281,Data!$A100,CAPEX!$V$4:$V$1281,Data!AB$7)</f>
        <v>0</v>
      </c>
      <c r="AD100" s="65">
        <f>SUMIFS(CAPEX!$Y$4:$Y$1281,CAPEX!$C$4:$C$1281,Data!$A100,CAPEX!$V$4:$V$1281,Data!AD$7)</f>
        <v>0</v>
      </c>
      <c r="AE100" s="65">
        <f>SUMIFS(CAPEX!$AA$4:$AA$1281,CAPEX!$C$4:$C$1281,Data!$A100,CAPEX!$V$4:$V$1281,Data!AD$7)</f>
        <v>0</v>
      </c>
      <c r="AF100" s="65">
        <f>SUMIFS(CAPEX!$Y$4:$Y$1281,CAPEX!$C$4:$C$1281,Data!$A100,CAPEX!$V$4:$V$1281,Data!AF$7)</f>
        <v>0</v>
      </c>
      <c r="AG100" s="65">
        <f>SUMIFS(CAPEX!$AA$4:$AA$1281,CAPEX!$C$4:$C$1281,Data!$A100,CAPEX!$V$4:$V$1281,Data!AF$7)</f>
        <v>0</v>
      </c>
      <c r="AH100" s="65">
        <f>SUMIFS(CAPEX!$Y$4:$Y$1281,CAPEX!$C$4:$C$1281,Data!$A100,CAPEX!$V$4:$V$1281,Data!AH$7)</f>
        <v>0</v>
      </c>
      <c r="AI100" s="65">
        <f>SUMIFS(CAPEX!$AA$4:$AA$1281,CAPEX!$C$4:$C$1281,Data!$A100,CAPEX!$V$4:$V$1281,Data!AH$7)</f>
        <v>0</v>
      </c>
      <c r="AJ100" s="65">
        <f>SUMIFS(CAPEX!$Y$4:$Y$1281,CAPEX!$C$4:$C$1281,Data!$A100,CAPEX!$V$4:$V$1281,Data!AJ$7)</f>
        <v>0</v>
      </c>
      <c r="AK100" s="65">
        <f>SUMIFS(CAPEX!$AA$4:$AA$1281,CAPEX!$C$4:$C$1281,Data!$A100,CAPEX!$V$4:$V$1281,Data!AJ$7)</f>
        <v>0</v>
      </c>
      <c r="AL100" s="65">
        <f>SUMIFS(CAPEX!$Y$4:$Y$1281,CAPEX!$C$4:$C$1281,Data!$A100,CAPEX!$V$4:$V$1281,Data!AL$7)</f>
        <v>0</v>
      </c>
      <c r="AM100" s="65">
        <f>SUMIFS(CAPEX!$AA$4:$AA$1281,CAPEX!$C$4:$C$1281,Data!$A100,CAPEX!$V$4:$V$1281,Data!AL$7)</f>
        <v>0</v>
      </c>
      <c r="AN100" s="65">
        <f>SUMIFS(CAPEX!$Y$4:$Y$1281,CAPEX!$C$4:$C$1281,Data!$A100,CAPEX!$V$4:$V$1281,Data!AN$7)</f>
        <v>0</v>
      </c>
      <c r="AO100" s="65">
        <f>SUMIFS(CAPEX!$AA$4:$AA$1281,CAPEX!$C$4:$C$1281,Data!$A100,CAPEX!$V$4:$V$1281,Data!AN$7)</f>
        <v>0</v>
      </c>
      <c r="AP100" s="65">
        <f>SUMIFS(CAPEX!$Y$4:$Y$1281,CAPEX!$C$4:$C$1281,Data!$A100,CAPEX!$V$4:$V$1281,Data!AP$7)</f>
        <v>0</v>
      </c>
      <c r="AQ100" s="65">
        <f>SUMIFS(CAPEX!$AA$4:$AA$1281,CAPEX!$C$4:$C$1281,Data!$A100,CAPEX!$V$4:$V$1281,Data!AP$7)</f>
        <v>0</v>
      </c>
      <c r="AR100" s="65">
        <f>SUMIFS(CAPEX!$Y$4:$Y$1281,CAPEX!$C$4:$C$1281,Data!$A100,CAPEX!$V$4:$V$1281,Data!AR$7)</f>
        <v>0</v>
      </c>
      <c r="AS100" s="65">
        <f>SUMIFS(CAPEX!$AA$4:$AA$1281,CAPEX!$C$4:$C$1281,Data!$A100,CAPEX!$V$4:$V$1281,Data!AR$7)</f>
        <v>0</v>
      </c>
      <c r="AT100" s="65">
        <f>SUMIFS(CAPEX!$Y$4:$Y$1281,CAPEX!$C$4:$C$1281,Data!$A100,CAPEX!$V$4:$V$1281,Data!AT$7)</f>
        <v>0</v>
      </c>
      <c r="AU100" s="65">
        <f>SUMIFS(CAPEX!$AA$4:$AA$1281,CAPEX!$C$4:$C$1281,Data!$A100,CAPEX!$V$4:$V$1281,Data!AT$7)</f>
        <v>0</v>
      </c>
      <c r="AV100" s="65">
        <f>SUMIFS(CAPEX!$Y$4:$Y$1281,CAPEX!$C$4:$C$1281,Data!$A100,CAPEX!$V$4:$V$1281,Data!AV$7)</f>
        <v>0</v>
      </c>
      <c r="AW100" s="65">
        <f>SUMIFS(CAPEX!$AA$4:$AA$1281,CAPEX!$C$4:$C$1281,Data!$A100,CAPEX!$V$4:$V$1281,Data!AV$7)</f>
        <v>0</v>
      </c>
      <c r="AX100" s="65">
        <f>SUMIFS(CAPEX!$Y$4:$Y$1281,CAPEX!$C$4:$C$1281,Data!$A100,CAPEX!$V$4:$V$1281,Data!AX$7)</f>
        <v>0</v>
      </c>
      <c r="AY100" s="65">
        <f>SUMIFS(CAPEX!$AA$4:$AA$1281,CAPEX!$C$4:$C$1281,Data!$A100,CAPEX!$V$4:$V$1281,Data!AX$7)</f>
        <v>0</v>
      </c>
      <c r="AZ100" s="65">
        <f>SUMIFS(CAPEX!$Y$4:$Y$1281,CAPEX!$C$4:$C$1281,Data!$A100,CAPEX!$V$4:$V$1281,Data!AZ$7)</f>
        <v>0</v>
      </c>
      <c r="BA100" s="65">
        <f>SUMIFS(CAPEX!$AA$4:$AA$1281,CAPEX!$C$4:$C$1281,Data!$A100,CAPEX!$V$4:$V$1281,Data!AZ$7)</f>
        <v>0</v>
      </c>
      <c r="BB100" s="65">
        <f>SUMIFS(CAPEX!$Y$4:$Y$1281,CAPEX!$C$4:$C$1281,Data!$A100,CAPEX!$V$4:$V$1281,Data!BB$7)</f>
        <v>0</v>
      </c>
      <c r="BC100" s="65">
        <f>SUMIFS(CAPEX!$AA$4:$AA$1281,CAPEX!$C$4:$C$1281,Data!$A100,CAPEX!$V$4:$V$1281,Data!BB$7)</f>
        <v>0</v>
      </c>
    </row>
    <row r="101" spans="1:55" hidden="1" x14ac:dyDescent="0.25">
      <c r="A101" s="85" t="s">
        <v>99</v>
      </c>
      <c r="B101" s="62" t="str">
        <f>VLOOKUP(A101,CAPEX!$C$4:$I$1281,7,FALSE)</f>
        <v>Shared</v>
      </c>
      <c r="C101" s="61">
        <v>0</v>
      </c>
      <c r="D101" s="65">
        <f>SUMIFS(CAPEX!$Y$4:$Y$1281,CAPEX!$C$4:$C$1281,Data!$A101,CAPEX!$V$4:$V$1281,Data!D$7)</f>
        <v>0</v>
      </c>
      <c r="E101" s="65">
        <f>SUMIFS(CAPEX!$AA$4:$AA$1281,CAPEX!$C$4:$C$1281,Data!$A101,CAPEX!$V$4:$V$1281,Data!D$7)</f>
        <v>37500</v>
      </c>
      <c r="F101" s="65">
        <f>SUMIFS(CAPEX!$Y$4:$Y$1281,CAPEX!$C$4:$C$1281,Data!$A101,CAPEX!$V$4:$V$1281,Data!F$7)</f>
        <v>0</v>
      </c>
      <c r="G101" s="65">
        <f>SUMIFS(CAPEX!$AA$4:$AA$1281,CAPEX!$C$4:$C$1281,Data!$A101,CAPEX!$V$4:$V$1281,Data!F$7)</f>
        <v>0</v>
      </c>
      <c r="H101" s="65">
        <f>SUMIFS(CAPEX!$Y$4:$Y$1281,CAPEX!$C$4:$C$1281,Data!$A101,CAPEX!$V$4:$V$1281,Data!H$7)</f>
        <v>0</v>
      </c>
      <c r="I101" s="65">
        <f>SUMIFS(CAPEX!$AA$4:$AA$1281,CAPEX!$C$4:$C$1281,Data!$A101,CAPEX!$V$4:$V$1281,Data!H$7)</f>
        <v>0</v>
      </c>
      <c r="J101" s="65">
        <f>SUMIFS(CAPEX!$Y$4:$Y$1281,CAPEX!$C$4:$C$1281,Data!$A101,CAPEX!$V$4:$V$1281,Data!J$7)</f>
        <v>0</v>
      </c>
      <c r="K101" s="65">
        <f>SUMIFS(CAPEX!$AA$4:$AA$1281,CAPEX!$C$4:$C$1281,Data!$A101,CAPEX!$V$4:$V$1281,Data!J$7)</f>
        <v>0</v>
      </c>
      <c r="L101" s="65">
        <f>SUMIFS(CAPEX!$Y$4:$Y$1281,CAPEX!$C$4:$C$1281,Data!$A101,CAPEX!$V$4:$V$1281,Data!L$7)</f>
        <v>0</v>
      </c>
      <c r="M101" s="65">
        <f>SUMIFS(CAPEX!$AA$4:$AA$1281,CAPEX!$C$4:$C$1281,Data!$A101,CAPEX!$V$4:$V$1281,Data!L$7)</f>
        <v>0</v>
      </c>
      <c r="N101" s="65">
        <f>SUMIFS(CAPEX!$Y$4:$Y$1281,CAPEX!$C$4:$C$1281,Data!$A101,CAPEX!$V$4:$V$1281,Data!N$7)</f>
        <v>0</v>
      </c>
      <c r="O101" s="65">
        <f>SUMIFS(CAPEX!$AA$4:$AA$1281,CAPEX!$C$4:$C$1281,Data!$A101,CAPEX!$V$4:$V$1281,Data!N$7)</f>
        <v>0</v>
      </c>
      <c r="P101" s="65">
        <f>SUMIFS(CAPEX!$Y$4:$Y$1281,CAPEX!$C$4:$C$1281,Data!$A101,CAPEX!$V$4:$V$1281,Data!P$7)</f>
        <v>0</v>
      </c>
      <c r="Q101" s="65">
        <f>SUMIFS(CAPEX!$AA$4:$AA$1281,CAPEX!$C$4:$C$1281,Data!$A101,CAPEX!$V$4:$V$1281,Data!P$7)</f>
        <v>0</v>
      </c>
      <c r="R101" s="65">
        <f>SUMIFS(CAPEX!$Y$4:$Y$1281,CAPEX!$C$4:$C$1281,Data!$A101,CAPEX!$V$4:$V$1281,Data!R$7)</f>
        <v>0</v>
      </c>
      <c r="S101" s="65">
        <f>SUMIFS(CAPEX!$AA$4:$AA$1281,CAPEX!$C$4:$C$1281,Data!$A101,CAPEX!$V$4:$V$1281,Data!R$7)</f>
        <v>0</v>
      </c>
      <c r="T101" s="65">
        <f>SUMIFS(CAPEX!$Y$4:$Y$1281,CAPEX!$C$4:$C$1281,Data!$A101,CAPEX!$V$4:$V$1281,Data!T$7)</f>
        <v>0</v>
      </c>
      <c r="U101" s="65">
        <f>SUMIFS(CAPEX!$AA$4:$AA$1281,CAPEX!$C$4:$C$1281,Data!$A101,CAPEX!$V$4:$V$1281,Data!T$7)</f>
        <v>0</v>
      </c>
      <c r="V101" s="65">
        <f>SUMIFS(CAPEX!$Y$4:$Y$1281,CAPEX!$C$4:$C$1281,Data!$A101,CAPEX!$V$4:$V$1281,Data!V$7)</f>
        <v>0</v>
      </c>
      <c r="W101" s="65">
        <f>SUMIFS(CAPEX!$AA$4:$AA$1281,CAPEX!$C$4:$C$1281,Data!$A101,CAPEX!$V$4:$V$1281,Data!V$7)</f>
        <v>0</v>
      </c>
      <c r="X101" s="65">
        <f>SUMIFS(CAPEX!$Y$4:$Y$1281,CAPEX!$C$4:$C$1281,Data!$A101,CAPEX!$V$4:$V$1281,Data!X$7)</f>
        <v>0</v>
      </c>
      <c r="Y101" s="65">
        <f>SUMIFS(CAPEX!$AA$4:$AA$1281,CAPEX!$C$4:$C$1281,Data!$A101,CAPEX!$V$4:$V$1281,Data!X$7)</f>
        <v>0</v>
      </c>
      <c r="Z101" s="65">
        <f>SUMIFS(CAPEX!$Y$4:$Y$1281,CAPEX!$C$4:$C$1281,Data!$A101,CAPEX!$V$4:$V$1281,Data!Z$7)</f>
        <v>0</v>
      </c>
      <c r="AA101" s="65">
        <f>SUMIFS(CAPEX!$AA$4:$AA$1281,CAPEX!$C$4:$C$1281,Data!$A101,CAPEX!$V$4:$V$1281,Data!Z$7)</f>
        <v>0</v>
      </c>
      <c r="AB101" s="65">
        <f>SUMIFS(CAPEX!$Y$4:$Y$1281,CAPEX!$C$4:$C$1281,Data!$A101,CAPEX!$V$4:$V$1281,Data!AB$7)</f>
        <v>0</v>
      </c>
      <c r="AC101" s="65">
        <f>SUMIFS(CAPEX!$AA$4:$AA$1281,CAPEX!$C$4:$C$1281,Data!$A101,CAPEX!$V$4:$V$1281,Data!AB$7)</f>
        <v>0</v>
      </c>
      <c r="AD101" s="65">
        <f>SUMIFS(CAPEX!$Y$4:$Y$1281,CAPEX!$C$4:$C$1281,Data!$A101,CAPEX!$V$4:$V$1281,Data!AD$7)</f>
        <v>0</v>
      </c>
      <c r="AE101" s="65">
        <f>SUMIFS(CAPEX!$AA$4:$AA$1281,CAPEX!$C$4:$C$1281,Data!$A101,CAPEX!$V$4:$V$1281,Data!AD$7)</f>
        <v>0</v>
      </c>
      <c r="AF101" s="65">
        <f>SUMIFS(CAPEX!$Y$4:$Y$1281,CAPEX!$C$4:$C$1281,Data!$A101,CAPEX!$V$4:$V$1281,Data!AF$7)</f>
        <v>0</v>
      </c>
      <c r="AG101" s="65">
        <f>SUMIFS(CAPEX!$AA$4:$AA$1281,CAPEX!$C$4:$C$1281,Data!$A101,CAPEX!$V$4:$V$1281,Data!AF$7)</f>
        <v>0</v>
      </c>
      <c r="AH101" s="65">
        <f>SUMIFS(CAPEX!$Y$4:$Y$1281,CAPEX!$C$4:$C$1281,Data!$A101,CAPEX!$V$4:$V$1281,Data!AH$7)</f>
        <v>0</v>
      </c>
      <c r="AI101" s="65">
        <f>SUMIFS(CAPEX!$AA$4:$AA$1281,CAPEX!$C$4:$C$1281,Data!$A101,CAPEX!$V$4:$V$1281,Data!AH$7)</f>
        <v>0</v>
      </c>
      <c r="AJ101" s="65">
        <f>SUMIFS(CAPEX!$Y$4:$Y$1281,CAPEX!$C$4:$C$1281,Data!$A101,CAPEX!$V$4:$V$1281,Data!AJ$7)</f>
        <v>0</v>
      </c>
      <c r="AK101" s="65">
        <f>SUMIFS(CAPEX!$AA$4:$AA$1281,CAPEX!$C$4:$C$1281,Data!$A101,CAPEX!$V$4:$V$1281,Data!AJ$7)</f>
        <v>0</v>
      </c>
      <c r="AL101" s="65">
        <f>SUMIFS(CAPEX!$Y$4:$Y$1281,CAPEX!$C$4:$C$1281,Data!$A101,CAPEX!$V$4:$V$1281,Data!AL$7)</f>
        <v>0</v>
      </c>
      <c r="AM101" s="65">
        <f>SUMIFS(CAPEX!$AA$4:$AA$1281,CAPEX!$C$4:$C$1281,Data!$A101,CAPEX!$V$4:$V$1281,Data!AL$7)</f>
        <v>0</v>
      </c>
      <c r="AN101" s="65">
        <f>SUMIFS(CAPEX!$Y$4:$Y$1281,CAPEX!$C$4:$C$1281,Data!$A101,CAPEX!$V$4:$V$1281,Data!AN$7)</f>
        <v>0</v>
      </c>
      <c r="AO101" s="65">
        <f>SUMIFS(CAPEX!$AA$4:$AA$1281,CAPEX!$C$4:$C$1281,Data!$A101,CAPEX!$V$4:$V$1281,Data!AN$7)</f>
        <v>0</v>
      </c>
      <c r="AP101" s="65">
        <f>SUMIFS(CAPEX!$Y$4:$Y$1281,CAPEX!$C$4:$C$1281,Data!$A101,CAPEX!$V$4:$V$1281,Data!AP$7)</f>
        <v>0</v>
      </c>
      <c r="AQ101" s="65">
        <f>SUMIFS(CAPEX!$AA$4:$AA$1281,CAPEX!$C$4:$C$1281,Data!$A101,CAPEX!$V$4:$V$1281,Data!AP$7)</f>
        <v>0</v>
      </c>
      <c r="AR101" s="65">
        <f>SUMIFS(CAPEX!$Y$4:$Y$1281,CAPEX!$C$4:$C$1281,Data!$A101,CAPEX!$V$4:$V$1281,Data!AR$7)</f>
        <v>0</v>
      </c>
      <c r="AS101" s="65">
        <f>SUMIFS(CAPEX!$AA$4:$AA$1281,CAPEX!$C$4:$C$1281,Data!$A101,CAPEX!$V$4:$V$1281,Data!AR$7)</f>
        <v>0</v>
      </c>
      <c r="AT101" s="65">
        <f>SUMIFS(CAPEX!$Y$4:$Y$1281,CAPEX!$C$4:$C$1281,Data!$A101,CAPEX!$V$4:$V$1281,Data!AT$7)</f>
        <v>0</v>
      </c>
      <c r="AU101" s="65">
        <f>SUMIFS(CAPEX!$AA$4:$AA$1281,CAPEX!$C$4:$C$1281,Data!$A101,CAPEX!$V$4:$V$1281,Data!AT$7)</f>
        <v>0</v>
      </c>
      <c r="AV101" s="65">
        <f>SUMIFS(CAPEX!$Y$4:$Y$1281,CAPEX!$C$4:$C$1281,Data!$A101,CAPEX!$V$4:$V$1281,Data!AV$7)</f>
        <v>0</v>
      </c>
      <c r="AW101" s="65">
        <f>SUMIFS(CAPEX!$AA$4:$AA$1281,CAPEX!$C$4:$C$1281,Data!$A101,CAPEX!$V$4:$V$1281,Data!AV$7)</f>
        <v>0</v>
      </c>
      <c r="AX101" s="65">
        <f>SUMIFS(CAPEX!$Y$4:$Y$1281,CAPEX!$C$4:$C$1281,Data!$A101,CAPEX!$V$4:$V$1281,Data!AX$7)</f>
        <v>0</v>
      </c>
      <c r="AY101" s="65">
        <f>SUMIFS(CAPEX!$AA$4:$AA$1281,CAPEX!$C$4:$C$1281,Data!$A101,CAPEX!$V$4:$V$1281,Data!AX$7)</f>
        <v>0</v>
      </c>
      <c r="AZ101" s="65">
        <f>SUMIFS(CAPEX!$Y$4:$Y$1281,CAPEX!$C$4:$C$1281,Data!$A101,CAPEX!$V$4:$V$1281,Data!AZ$7)</f>
        <v>0</v>
      </c>
      <c r="BA101" s="65">
        <f>SUMIFS(CAPEX!$AA$4:$AA$1281,CAPEX!$C$4:$C$1281,Data!$A101,CAPEX!$V$4:$V$1281,Data!AZ$7)</f>
        <v>0</v>
      </c>
      <c r="BB101" s="65">
        <f>SUMIFS(CAPEX!$Y$4:$Y$1281,CAPEX!$C$4:$C$1281,Data!$A101,CAPEX!$V$4:$V$1281,Data!BB$7)</f>
        <v>0</v>
      </c>
      <c r="BC101" s="65">
        <f>SUMIFS(CAPEX!$AA$4:$AA$1281,CAPEX!$C$4:$C$1281,Data!$A101,CAPEX!$V$4:$V$1281,Data!BB$7)</f>
        <v>0</v>
      </c>
    </row>
    <row r="102" spans="1:55" hidden="1" x14ac:dyDescent="0.25">
      <c r="A102" s="85" t="s">
        <v>100</v>
      </c>
      <c r="B102" s="62" t="str">
        <f>VLOOKUP(A102,CAPEX!$C$4:$I$1281,7,FALSE)</f>
        <v>Shared</v>
      </c>
      <c r="C102" s="61">
        <v>0</v>
      </c>
      <c r="D102" s="65">
        <f>SUMIFS(CAPEX!$Y$4:$Y$1281,CAPEX!$C$4:$C$1281,Data!$A102,CAPEX!$V$4:$V$1281,Data!D$7)</f>
        <v>0</v>
      </c>
      <c r="E102" s="65">
        <f>SUMIFS(CAPEX!$AA$4:$AA$1281,CAPEX!$C$4:$C$1281,Data!$A102,CAPEX!$V$4:$V$1281,Data!D$7)</f>
        <v>130880</v>
      </c>
      <c r="F102" s="65">
        <f>SUMIFS(CAPEX!$Y$4:$Y$1281,CAPEX!$C$4:$C$1281,Data!$A102,CAPEX!$V$4:$V$1281,Data!F$7)</f>
        <v>0</v>
      </c>
      <c r="G102" s="65">
        <f>SUMIFS(CAPEX!$AA$4:$AA$1281,CAPEX!$C$4:$C$1281,Data!$A102,CAPEX!$V$4:$V$1281,Data!F$7)</f>
        <v>0</v>
      </c>
      <c r="H102" s="65">
        <f>SUMIFS(CAPEX!$Y$4:$Y$1281,CAPEX!$C$4:$C$1281,Data!$A102,CAPEX!$V$4:$V$1281,Data!H$7)</f>
        <v>0</v>
      </c>
      <c r="I102" s="65">
        <f>SUMIFS(CAPEX!$AA$4:$AA$1281,CAPEX!$C$4:$C$1281,Data!$A102,CAPEX!$V$4:$V$1281,Data!H$7)</f>
        <v>0</v>
      </c>
      <c r="J102" s="65">
        <f>SUMIFS(CAPEX!$Y$4:$Y$1281,CAPEX!$C$4:$C$1281,Data!$A102,CAPEX!$V$4:$V$1281,Data!J$7)</f>
        <v>0</v>
      </c>
      <c r="K102" s="65">
        <f>SUMIFS(CAPEX!$AA$4:$AA$1281,CAPEX!$C$4:$C$1281,Data!$A102,CAPEX!$V$4:$V$1281,Data!J$7)</f>
        <v>0</v>
      </c>
      <c r="L102" s="65">
        <f>SUMIFS(CAPEX!$Y$4:$Y$1281,CAPEX!$C$4:$C$1281,Data!$A102,CAPEX!$V$4:$V$1281,Data!L$7)</f>
        <v>0</v>
      </c>
      <c r="M102" s="65">
        <f>SUMIFS(CAPEX!$AA$4:$AA$1281,CAPEX!$C$4:$C$1281,Data!$A102,CAPEX!$V$4:$V$1281,Data!L$7)</f>
        <v>0</v>
      </c>
      <c r="N102" s="65">
        <f>SUMIFS(CAPEX!$Y$4:$Y$1281,CAPEX!$C$4:$C$1281,Data!$A102,CAPEX!$V$4:$V$1281,Data!N$7)</f>
        <v>0</v>
      </c>
      <c r="O102" s="65">
        <f>SUMIFS(CAPEX!$AA$4:$AA$1281,CAPEX!$C$4:$C$1281,Data!$A102,CAPEX!$V$4:$V$1281,Data!N$7)</f>
        <v>0</v>
      </c>
      <c r="P102" s="65">
        <f>SUMIFS(CAPEX!$Y$4:$Y$1281,CAPEX!$C$4:$C$1281,Data!$A102,CAPEX!$V$4:$V$1281,Data!P$7)</f>
        <v>0</v>
      </c>
      <c r="Q102" s="65">
        <f>SUMIFS(CAPEX!$AA$4:$AA$1281,CAPEX!$C$4:$C$1281,Data!$A102,CAPEX!$V$4:$V$1281,Data!P$7)</f>
        <v>0</v>
      </c>
      <c r="R102" s="65">
        <f>SUMIFS(CAPEX!$Y$4:$Y$1281,CAPEX!$C$4:$C$1281,Data!$A102,CAPEX!$V$4:$V$1281,Data!R$7)</f>
        <v>0</v>
      </c>
      <c r="S102" s="65">
        <f>SUMIFS(CAPEX!$AA$4:$AA$1281,CAPEX!$C$4:$C$1281,Data!$A102,CAPEX!$V$4:$V$1281,Data!R$7)</f>
        <v>0</v>
      </c>
      <c r="T102" s="65">
        <f>SUMIFS(CAPEX!$Y$4:$Y$1281,CAPEX!$C$4:$C$1281,Data!$A102,CAPEX!$V$4:$V$1281,Data!T$7)</f>
        <v>0</v>
      </c>
      <c r="U102" s="65">
        <f>SUMIFS(CAPEX!$AA$4:$AA$1281,CAPEX!$C$4:$C$1281,Data!$A102,CAPEX!$V$4:$V$1281,Data!T$7)</f>
        <v>0</v>
      </c>
      <c r="V102" s="65">
        <f>SUMIFS(CAPEX!$Y$4:$Y$1281,CAPEX!$C$4:$C$1281,Data!$A102,CAPEX!$V$4:$V$1281,Data!V$7)</f>
        <v>0</v>
      </c>
      <c r="W102" s="65">
        <f>SUMIFS(CAPEX!$AA$4:$AA$1281,CAPEX!$C$4:$C$1281,Data!$A102,CAPEX!$V$4:$V$1281,Data!V$7)</f>
        <v>0</v>
      </c>
      <c r="X102" s="65">
        <f>SUMIFS(CAPEX!$Y$4:$Y$1281,CAPEX!$C$4:$C$1281,Data!$A102,CAPEX!$V$4:$V$1281,Data!X$7)</f>
        <v>0</v>
      </c>
      <c r="Y102" s="65">
        <f>SUMIFS(CAPEX!$AA$4:$AA$1281,CAPEX!$C$4:$C$1281,Data!$A102,CAPEX!$V$4:$V$1281,Data!X$7)</f>
        <v>0</v>
      </c>
      <c r="Z102" s="65">
        <f>SUMIFS(CAPEX!$Y$4:$Y$1281,CAPEX!$C$4:$C$1281,Data!$A102,CAPEX!$V$4:$V$1281,Data!Z$7)</f>
        <v>0</v>
      </c>
      <c r="AA102" s="65">
        <f>SUMIFS(CAPEX!$AA$4:$AA$1281,CAPEX!$C$4:$C$1281,Data!$A102,CAPEX!$V$4:$V$1281,Data!Z$7)</f>
        <v>0</v>
      </c>
      <c r="AB102" s="65">
        <f>SUMIFS(CAPEX!$Y$4:$Y$1281,CAPEX!$C$4:$C$1281,Data!$A102,CAPEX!$V$4:$V$1281,Data!AB$7)</f>
        <v>0</v>
      </c>
      <c r="AC102" s="65">
        <f>SUMIFS(CAPEX!$AA$4:$AA$1281,CAPEX!$C$4:$C$1281,Data!$A102,CAPEX!$V$4:$V$1281,Data!AB$7)</f>
        <v>0</v>
      </c>
      <c r="AD102" s="65">
        <f>SUMIFS(CAPEX!$Y$4:$Y$1281,CAPEX!$C$4:$C$1281,Data!$A102,CAPEX!$V$4:$V$1281,Data!AD$7)</f>
        <v>0</v>
      </c>
      <c r="AE102" s="65">
        <f>SUMIFS(CAPEX!$AA$4:$AA$1281,CAPEX!$C$4:$C$1281,Data!$A102,CAPEX!$V$4:$V$1281,Data!AD$7)</f>
        <v>0</v>
      </c>
      <c r="AF102" s="65">
        <f>SUMIFS(CAPEX!$Y$4:$Y$1281,CAPEX!$C$4:$C$1281,Data!$A102,CAPEX!$V$4:$V$1281,Data!AF$7)</f>
        <v>0</v>
      </c>
      <c r="AG102" s="65">
        <f>SUMIFS(CAPEX!$AA$4:$AA$1281,CAPEX!$C$4:$C$1281,Data!$A102,CAPEX!$V$4:$V$1281,Data!AF$7)</f>
        <v>0</v>
      </c>
      <c r="AH102" s="65">
        <f>SUMIFS(CAPEX!$Y$4:$Y$1281,CAPEX!$C$4:$C$1281,Data!$A102,CAPEX!$V$4:$V$1281,Data!AH$7)</f>
        <v>0</v>
      </c>
      <c r="AI102" s="65">
        <f>SUMIFS(CAPEX!$AA$4:$AA$1281,CAPEX!$C$4:$C$1281,Data!$A102,CAPEX!$V$4:$V$1281,Data!AH$7)</f>
        <v>0</v>
      </c>
      <c r="AJ102" s="65">
        <f>SUMIFS(CAPEX!$Y$4:$Y$1281,CAPEX!$C$4:$C$1281,Data!$A102,CAPEX!$V$4:$V$1281,Data!AJ$7)</f>
        <v>0</v>
      </c>
      <c r="AK102" s="65">
        <f>SUMIFS(CAPEX!$AA$4:$AA$1281,CAPEX!$C$4:$C$1281,Data!$A102,CAPEX!$V$4:$V$1281,Data!AJ$7)</f>
        <v>0</v>
      </c>
      <c r="AL102" s="65">
        <f>SUMIFS(CAPEX!$Y$4:$Y$1281,CAPEX!$C$4:$C$1281,Data!$A102,CAPEX!$V$4:$V$1281,Data!AL$7)</f>
        <v>0</v>
      </c>
      <c r="AM102" s="65">
        <f>SUMIFS(CAPEX!$AA$4:$AA$1281,CAPEX!$C$4:$C$1281,Data!$A102,CAPEX!$V$4:$V$1281,Data!AL$7)</f>
        <v>0</v>
      </c>
      <c r="AN102" s="65">
        <f>SUMIFS(CAPEX!$Y$4:$Y$1281,CAPEX!$C$4:$C$1281,Data!$A102,CAPEX!$V$4:$V$1281,Data!AN$7)</f>
        <v>0</v>
      </c>
      <c r="AO102" s="65">
        <f>SUMIFS(CAPEX!$AA$4:$AA$1281,CAPEX!$C$4:$C$1281,Data!$A102,CAPEX!$V$4:$V$1281,Data!AN$7)</f>
        <v>0</v>
      </c>
      <c r="AP102" s="65">
        <f>SUMIFS(CAPEX!$Y$4:$Y$1281,CAPEX!$C$4:$C$1281,Data!$A102,CAPEX!$V$4:$V$1281,Data!AP$7)</f>
        <v>0</v>
      </c>
      <c r="AQ102" s="65">
        <f>SUMIFS(CAPEX!$AA$4:$AA$1281,CAPEX!$C$4:$C$1281,Data!$A102,CAPEX!$V$4:$V$1281,Data!AP$7)</f>
        <v>0</v>
      </c>
      <c r="AR102" s="65">
        <f>SUMIFS(CAPEX!$Y$4:$Y$1281,CAPEX!$C$4:$C$1281,Data!$A102,CAPEX!$V$4:$V$1281,Data!AR$7)</f>
        <v>0</v>
      </c>
      <c r="AS102" s="65">
        <f>SUMIFS(CAPEX!$AA$4:$AA$1281,CAPEX!$C$4:$C$1281,Data!$A102,CAPEX!$V$4:$V$1281,Data!AR$7)</f>
        <v>0</v>
      </c>
      <c r="AT102" s="65">
        <f>SUMIFS(CAPEX!$Y$4:$Y$1281,CAPEX!$C$4:$C$1281,Data!$A102,CAPEX!$V$4:$V$1281,Data!AT$7)</f>
        <v>0</v>
      </c>
      <c r="AU102" s="65">
        <f>SUMIFS(CAPEX!$AA$4:$AA$1281,CAPEX!$C$4:$C$1281,Data!$A102,CAPEX!$V$4:$V$1281,Data!AT$7)</f>
        <v>0</v>
      </c>
      <c r="AV102" s="65">
        <f>SUMIFS(CAPEX!$Y$4:$Y$1281,CAPEX!$C$4:$C$1281,Data!$A102,CAPEX!$V$4:$V$1281,Data!AV$7)</f>
        <v>0</v>
      </c>
      <c r="AW102" s="65">
        <f>SUMIFS(CAPEX!$AA$4:$AA$1281,CAPEX!$C$4:$C$1281,Data!$A102,CAPEX!$V$4:$V$1281,Data!AV$7)</f>
        <v>0</v>
      </c>
      <c r="AX102" s="65">
        <f>SUMIFS(CAPEX!$Y$4:$Y$1281,CAPEX!$C$4:$C$1281,Data!$A102,CAPEX!$V$4:$V$1281,Data!AX$7)</f>
        <v>0</v>
      </c>
      <c r="AY102" s="65">
        <f>SUMIFS(CAPEX!$AA$4:$AA$1281,CAPEX!$C$4:$C$1281,Data!$A102,CAPEX!$V$4:$V$1281,Data!AX$7)</f>
        <v>0</v>
      </c>
      <c r="AZ102" s="65">
        <f>SUMIFS(CAPEX!$Y$4:$Y$1281,CAPEX!$C$4:$C$1281,Data!$A102,CAPEX!$V$4:$V$1281,Data!AZ$7)</f>
        <v>0</v>
      </c>
      <c r="BA102" s="65">
        <f>SUMIFS(CAPEX!$AA$4:$AA$1281,CAPEX!$C$4:$C$1281,Data!$A102,CAPEX!$V$4:$V$1281,Data!AZ$7)</f>
        <v>0</v>
      </c>
      <c r="BB102" s="65">
        <f>SUMIFS(CAPEX!$Y$4:$Y$1281,CAPEX!$C$4:$C$1281,Data!$A102,CAPEX!$V$4:$V$1281,Data!BB$7)</f>
        <v>0</v>
      </c>
      <c r="BC102" s="65">
        <f>SUMIFS(CAPEX!$AA$4:$AA$1281,CAPEX!$C$4:$C$1281,Data!$A102,CAPEX!$V$4:$V$1281,Data!BB$7)</f>
        <v>0</v>
      </c>
    </row>
    <row r="103" spans="1:55" s="57" customFormat="1" hidden="1" x14ac:dyDescent="0.25">
      <c r="A103" s="85" t="s">
        <v>696</v>
      </c>
      <c r="B103" s="62" t="str">
        <f>VLOOKUP(A103,CAPEX!$C$4:$I$1281,7,FALSE)</f>
        <v>Shared</v>
      </c>
      <c r="C103" s="61">
        <v>0</v>
      </c>
      <c r="D103" s="65">
        <f>SUMIFS(CAPEX!$Y$4:$Y$1281,CAPEX!$C$4:$C$1281,Data!$A103,CAPEX!$V$4:$V$1281,Data!D$7)</f>
        <v>0</v>
      </c>
      <c r="E103" s="65">
        <f>SUMIFS(CAPEX!$AA$4:$AA$1281,CAPEX!$C$4:$C$1281,Data!$A103,CAPEX!$V$4:$V$1281,Data!D$7)</f>
        <v>6800940</v>
      </c>
      <c r="F103" s="65">
        <f>SUMIFS(CAPEX!$Y$4:$Y$1281,CAPEX!$C$4:$C$1281,Data!$A103,CAPEX!$V$4:$V$1281,Data!F$7)</f>
        <v>0</v>
      </c>
      <c r="G103" s="65">
        <f>SUMIFS(CAPEX!$AA$4:$AA$1281,CAPEX!$C$4:$C$1281,Data!$A103,CAPEX!$V$4:$V$1281,Data!F$7)</f>
        <v>0</v>
      </c>
      <c r="H103" s="65">
        <f>SUMIFS(CAPEX!$Y$4:$Y$1281,CAPEX!$C$4:$C$1281,Data!$A103,CAPEX!$V$4:$V$1281,Data!H$7)</f>
        <v>0</v>
      </c>
      <c r="I103" s="65">
        <f>SUMIFS(CAPEX!$AA$4:$AA$1281,CAPEX!$C$4:$C$1281,Data!$A103,CAPEX!$V$4:$V$1281,Data!H$7)</f>
        <v>0</v>
      </c>
      <c r="J103" s="65">
        <f>SUMIFS(CAPEX!$Y$4:$Y$1281,CAPEX!$C$4:$C$1281,Data!$A103,CAPEX!$V$4:$V$1281,Data!J$7)</f>
        <v>0</v>
      </c>
      <c r="K103" s="65">
        <f>SUMIFS(CAPEX!$AA$4:$AA$1281,CAPEX!$C$4:$C$1281,Data!$A103,CAPEX!$V$4:$V$1281,Data!J$7)</f>
        <v>0</v>
      </c>
      <c r="L103" s="65">
        <f>SUMIFS(CAPEX!$Y$4:$Y$1281,CAPEX!$C$4:$C$1281,Data!$A103,CAPEX!$V$4:$V$1281,Data!L$7)</f>
        <v>0</v>
      </c>
      <c r="M103" s="65">
        <f>SUMIFS(CAPEX!$AA$4:$AA$1281,CAPEX!$C$4:$C$1281,Data!$A103,CAPEX!$V$4:$V$1281,Data!L$7)</f>
        <v>0</v>
      </c>
      <c r="N103" s="65">
        <f>SUMIFS(CAPEX!$Y$4:$Y$1281,CAPEX!$C$4:$C$1281,Data!$A103,CAPEX!$V$4:$V$1281,Data!N$7)</f>
        <v>0</v>
      </c>
      <c r="O103" s="65">
        <f>SUMIFS(CAPEX!$AA$4:$AA$1281,CAPEX!$C$4:$C$1281,Data!$A103,CAPEX!$V$4:$V$1281,Data!N$7)</f>
        <v>0</v>
      </c>
      <c r="P103" s="65">
        <f>SUMIFS(CAPEX!$Y$4:$Y$1281,CAPEX!$C$4:$C$1281,Data!$A103,CAPEX!$V$4:$V$1281,Data!P$7)</f>
        <v>0</v>
      </c>
      <c r="Q103" s="65">
        <f>SUMIFS(CAPEX!$AA$4:$AA$1281,CAPEX!$C$4:$C$1281,Data!$A103,CAPEX!$V$4:$V$1281,Data!P$7)</f>
        <v>0</v>
      </c>
      <c r="R103" s="65">
        <f>SUMIFS(CAPEX!$Y$4:$Y$1281,CAPEX!$C$4:$C$1281,Data!$A103,CAPEX!$V$4:$V$1281,Data!R$7)</f>
        <v>0</v>
      </c>
      <c r="S103" s="65">
        <f>SUMIFS(CAPEX!$AA$4:$AA$1281,CAPEX!$C$4:$C$1281,Data!$A103,CAPEX!$V$4:$V$1281,Data!R$7)</f>
        <v>0</v>
      </c>
      <c r="T103" s="65">
        <f>SUMIFS(CAPEX!$Y$4:$Y$1281,CAPEX!$C$4:$C$1281,Data!$A103,CAPEX!$V$4:$V$1281,Data!T$7)</f>
        <v>0</v>
      </c>
      <c r="U103" s="65">
        <f>SUMIFS(CAPEX!$AA$4:$AA$1281,CAPEX!$C$4:$C$1281,Data!$A103,CAPEX!$V$4:$V$1281,Data!T$7)</f>
        <v>0</v>
      </c>
      <c r="V103" s="65">
        <f>SUMIFS(CAPEX!$Y$4:$Y$1281,CAPEX!$C$4:$C$1281,Data!$A103,CAPEX!$V$4:$V$1281,Data!V$7)</f>
        <v>0</v>
      </c>
      <c r="W103" s="65">
        <f>SUMIFS(CAPEX!$AA$4:$AA$1281,CAPEX!$C$4:$C$1281,Data!$A103,CAPEX!$V$4:$V$1281,Data!V$7)</f>
        <v>0</v>
      </c>
      <c r="X103" s="65">
        <f>SUMIFS(CAPEX!$Y$4:$Y$1281,CAPEX!$C$4:$C$1281,Data!$A103,CAPEX!$V$4:$V$1281,Data!X$7)</f>
        <v>0</v>
      </c>
      <c r="Y103" s="65">
        <f>SUMIFS(CAPEX!$AA$4:$AA$1281,CAPEX!$C$4:$C$1281,Data!$A103,CAPEX!$V$4:$V$1281,Data!X$7)</f>
        <v>0</v>
      </c>
      <c r="Z103" s="65">
        <f>SUMIFS(CAPEX!$Y$4:$Y$1281,CAPEX!$C$4:$C$1281,Data!$A103,CAPEX!$V$4:$V$1281,Data!Z$7)</f>
        <v>0</v>
      </c>
      <c r="AA103" s="65">
        <f>SUMIFS(CAPEX!$AA$4:$AA$1281,CAPEX!$C$4:$C$1281,Data!$A103,CAPEX!$V$4:$V$1281,Data!Z$7)</f>
        <v>0</v>
      </c>
      <c r="AB103" s="65">
        <f>SUMIFS(CAPEX!$Y$4:$Y$1281,CAPEX!$C$4:$C$1281,Data!$A103,CAPEX!$V$4:$V$1281,Data!AB$7)</f>
        <v>0</v>
      </c>
      <c r="AC103" s="65">
        <f>SUMIFS(CAPEX!$AA$4:$AA$1281,CAPEX!$C$4:$C$1281,Data!$A103,CAPEX!$V$4:$V$1281,Data!AB$7)</f>
        <v>0</v>
      </c>
      <c r="AD103" s="65">
        <f>SUMIFS(CAPEX!$Y$4:$Y$1281,CAPEX!$C$4:$C$1281,Data!$A103,CAPEX!$V$4:$V$1281,Data!AD$7)</f>
        <v>0</v>
      </c>
      <c r="AE103" s="65">
        <f>SUMIFS(CAPEX!$AA$4:$AA$1281,CAPEX!$C$4:$C$1281,Data!$A103,CAPEX!$V$4:$V$1281,Data!AD$7)</f>
        <v>0</v>
      </c>
      <c r="AF103" s="65">
        <f>SUMIFS(CAPEX!$Y$4:$Y$1281,CAPEX!$C$4:$C$1281,Data!$A103,CAPEX!$V$4:$V$1281,Data!AF$7)</f>
        <v>0</v>
      </c>
      <c r="AG103" s="65">
        <f>SUMIFS(CAPEX!$AA$4:$AA$1281,CAPEX!$C$4:$C$1281,Data!$A103,CAPEX!$V$4:$V$1281,Data!AF$7)</f>
        <v>0</v>
      </c>
      <c r="AH103" s="65">
        <f>SUMIFS(CAPEX!$Y$4:$Y$1281,CAPEX!$C$4:$C$1281,Data!$A103,CAPEX!$V$4:$V$1281,Data!AH$7)</f>
        <v>0</v>
      </c>
      <c r="AI103" s="65">
        <f>SUMIFS(CAPEX!$AA$4:$AA$1281,CAPEX!$C$4:$C$1281,Data!$A103,CAPEX!$V$4:$V$1281,Data!AH$7)</f>
        <v>0</v>
      </c>
      <c r="AJ103" s="65">
        <f>SUMIFS(CAPEX!$Y$4:$Y$1281,CAPEX!$C$4:$C$1281,Data!$A103,CAPEX!$V$4:$V$1281,Data!AJ$7)</f>
        <v>0</v>
      </c>
      <c r="AK103" s="65">
        <f>SUMIFS(CAPEX!$AA$4:$AA$1281,CAPEX!$C$4:$C$1281,Data!$A103,CAPEX!$V$4:$V$1281,Data!AJ$7)</f>
        <v>0</v>
      </c>
      <c r="AL103" s="65">
        <f>SUMIFS(CAPEX!$Y$4:$Y$1281,CAPEX!$C$4:$C$1281,Data!$A103,CAPEX!$V$4:$V$1281,Data!AL$7)</f>
        <v>0</v>
      </c>
      <c r="AM103" s="65">
        <f>SUMIFS(CAPEX!$AA$4:$AA$1281,CAPEX!$C$4:$C$1281,Data!$A103,CAPEX!$V$4:$V$1281,Data!AL$7)</f>
        <v>0</v>
      </c>
      <c r="AN103" s="65">
        <f>SUMIFS(CAPEX!$Y$4:$Y$1281,CAPEX!$C$4:$C$1281,Data!$A103,CAPEX!$V$4:$V$1281,Data!AN$7)</f>
        <v>0</v>
      </c>
      <c r="AO103" s="65">
        <f>SUMIFS(CAPEX!$AA$4:$AA$1281,CAPEX!$C$4:$C$1281,Data!$A103,CAPEX!$V$4:$V$1281,Data!AN$7)</f>
        <v>0</v>
      </c>
      <c r="AP103" s="65">
        <f>SUMIFS(CAPEX!$Y$4:$Y$1281,CAPEX!$C$4:$C$1281,Data!$A103,CAPEX!$V$4:$V$1281,Data!AP$7)</f>
        <v>0</v>
      </c>
      <c r="AQ103" s="65">
        <f>SUMIFS(CAPEX!$AA$4:$AA$1281,CAPEX!$C$4:$C$1281,Data!$A103,CAPEX!$V$4:$V$1281,Data!AP$7)</f>
        <v>0</v>
      </c>
      <c r="AR103" s="65">
        <f>SUMIFS(CAPEX!$Y$4:$Y$1281,CAPEX!$C$4:$C$1281,Data!$A103,CAPEX!$V$4:$V$1281,Data!AR$7)</f>
        <v>0</v>
      </c>
      <c r="AS103" s="65">
        <f>SUMIFS(CAPEX!$AA$4:$AA$1281,CAPEX!$C$4:$C$1281,Data!$A103,CAPEX!$V$4:$V$1281,Data!AR$7)</f>
        <v>0</v>
      </c>
      <c r="AT103" s="65">
        <f>SUMIFS(CAPEX!$Y$4:$Y$1281,CAPEX!$C$4:$C$1281,Data!$A103,CAPEX!$V$4:$V$1281,Data!AT$7)</f>
        <v>0</v>
      </c>
      <c r="AU103" s="65">
        <f>SUMIFS(CAPEX!$AA$4:$AA$1281,CAPEX!$C$4:$C$1281,Data!$A103,CAPEX!$V$4:$V$1281,Data!AT$7)</f>
        <v>0</v>
      </c>
      <c r="AV103" s="65">
        <f>SUMIFS(CAPEX!$Y$4:$Y$1281,CAPEX!$C$4:$C$1281,Data!$A103,CAPEX!$V$4:$V$1281,Data!AV$7)</f>
        <v>0</v>
      </c>
      <c r="AW103" s="65">
        <f>SUMIFS(CAPEX!$AA$4:$AA$1281,CAPEX!$C$4:$C$1281,Data!$A103,CAPEX!$V$4:$V$1281,Data!AV$7)</f>
        <v>0</v>
      </c>
      <c r="AX103" s="65">
        <f>SUMIFS(CAPEX!$Y$4:$Y$1281,CAPEX!$C$4:$C$1281,Data!$A103,CAPEX!$V$4:$V$1281,Data!AX$7)</f>
        <v>0</v>
      </c>
      <c r="AY103" s="65">
        <f>SUMIFS(CAPEX!$AA$4:$AA$1281,CAPEX!$C$4:$C$1281,Data!$A103,CAPEX!$V$4:$V$1281,Data!AX$7)</f>
        <v>0</v>
      </c>
      <c r="AZ103" s="65">
        <f>SUMIFS(CAPEX!$Y$4:$Y$1281,CAPEX!$C$4:$C$1281,Data!$A103,CAPEX!$V$4:$V$1281,Data!AZ$7)</f>
        <v>0</v>
      </c>
      <c r="BA103" s="65">
        <f>SUMIFS(CAPEX!$AA$4:$AA$1281,CAPEX!$C$4:$C$1281,Data!$A103,CAPEX!$V$4:$V$1281,Data!AZ$7)</f>
        <v>0</v>
      </c>
      <c r="BB103" s="65">
        <f>SUMIFS(CAPEX!$Y$4:$Y$1281,CAPEX!$C$4:$C$1281,Data!$A103,CAPEX!$V$4:$V$1281,Data!BB$7)</f>
        <v>0</v>
      </c>
      <c r="BC103" s="65">
        <f>SUMIFS(CAPEX!$AA$4:$AA$1281,CAPEX!$C$4:$C$1281,Data!$A103,CAPEX!$V$4:$V$1281,Data!BB$7)</f>
        <v>0</v>
      </c>
    </row>
    <row r="104" spans="1:55" hidden="1" x14ac:dyDescent="0.25">
      <c r="A104" s="85" t="s">
        <v>101</v>
      </c>
      <c r="B104" s="62" t="str">
        <f>VLOOKUP(A104,CAPEX!$C$4:$I$1281,7,FALSE)</f>
        <v>Navy</v>
      </c>
      <c r="C104" s="61">
        <v>1100</v>
      </c>
      <c r="D104" s="65">
        <f>SUMIFS(CAPEX!$Y$4:$Y$1281,CAPEX!$C$4:$C$1281,Data!$A104,CAPEX!$V$4:$V$1281,Data!D$7)</f>
        <v>0</v>
      </c>
      <c r="E104" s="65">
        <f>SUMIFS(CAPEX!$AA$4:$AA$1281,CAPEX!$C$4:$C$1281,Data!$A104,CAPEX!$V$4:$V$1281,Data!D$7)</f>
        <v>41120</v>
      </c>
      <c r="F104" s="65">
        <f>SUMIFS(CAPEX!$Y$4:$Y$1281,CAPEX!$C$4:$C$1281,Data!$A104,CAPEX!$V$4:$V$1281,Data!F$7)</f>
        <v>0</v>
      </c>
      <c r="G104" s="65">
        <f>SUMIFS(CAPEX!$AA$4:$AA$1281,CAPEX!$C$4:$C$1281,Data!$A104,CAPEX!$V$4:$V$1281,Data!F$7)</f>
        <v>0</v>
      </c>
      <c r="H104" s="65">
        <f>SUMIFS(CAPEX!$Y$4:$Y$1281,CAPEX!$C$4:$C$1281,Data!$A104,CAPEX!$V$4:$V$1281,Data!H$7)</f>
        <v>0</v>
      </c>
      <c r="I104" s="65">
        <f>SUMIFS(CAPEX!$AA$4:$AA$1281,CAPEX!$C$4:$C$1281,Data!$A104,CAPEX!$V$4:$V$1281,Data!H$7)</f>
        <v>0</v>
      </c>
      <c r="J104" s="65">
        <f>SUMIFS(CAPEX!$Y$4:$Y$1281,CAPEX!$C$4:$C$1281,Data!$A104,CAPEX!$V$4:$V$1281,Data!J$7)</f>
        <v>0</v>
      </c>
      <c r="K104" s="65">
        <f>SUMIFS(CAPEX!$AA$4:$AA$1281,CAPEX!$C$4:$C$1281,Data!$A104,CAPEX!$V$4:$V$1281,Data!J$7)</f>
        <v>0</v>
      </c>
      <c r="L104" s="65">
        <f>SUMIFS(CAPEX!$Y$4:$Y$1281,CAPEX!$C$4:$C$1281,Data!$A104,CAPEX!$V$4:$V$1281,Data!L$7)</f>
        <v>0</v>
      </c>
      <c r="M104" s="65">
        <f>SUMIFS(CAPEX!$AA$4:$AA$1281,CAPEX!$C$4:$C$1281,Data!$A104,CAPEX!$V$4:$V$1281,Data!L$7)</f>
        <v>0</v>
      </c>
      <c r="N104" s="65">
        <f>SUMIFS(CAPEX!$Y$4:$Y$1281,CAPEX!$C$4:$C$1281,Data!$A104,CAPEX!$V$4:$V$1281,Data!N$7)</f>
        <v>0</v>
      </c>
      <c r="O104" s="65">
        <f>SUMIFS(CAPEX!$AA$4:$AA$1281,CAPEX!$C$4:$C$1281,Data!$A104,CAPEX!$V$4:$V$1281,Data!N$7)</f>
        <v>0</v>
      </c>
      <c r="P104" s="65">
        <f>SUMIFS(CAPEX!$Y$4:$Y$1281,CAPEX!$C$4:$C$1281,Data!$A104,CAPEX!$V$4:$V$1281,Data!P$7)</f>
        <v>12700</v>
      </c>
      <c r="Q104" s="65">
        <f>SUMIFS(CAPEX!$AA$4:$AA$1281,CAPEX!$C$4:$C$1281,Data!$A104,CAPEX!$V$4:$V$1281,Data!P$7)</f>
        <v>6280</v>
      </c>
      <c r="R104" s="65">
        <f>SUMIFS(CAPEX!$Y$4:$Y$1281,CAPEX!$C$4:$C$1281,Data!$A104,CAPEX!$V$4:$V$1281,Data!R$7)</f>
        <v>0</v>
      </c>
      <c r="S104" s="65">
        <f>SUMIFS(CAPEX!$AA$4:$AA$1281,CAPEX!$C$4:$C$1281,Data!$A104,CAPEX!$V$4:$V$1281,Data!R$7)</f>
        <v>0</v>
      </c>
      <c r="T104" s="65">
        <f>SUMIFS(CAPEX!$Y$4:$Y$1281,CAPEX!$C$4:$C$1281,Data!$A104,CAPEX!$V$4:$V$1281,Data!T$7)</f>
        <v>0</v>
      </c>
      <c r="U104" s="65">
        <f>SUMIFS(CAPEX!$AA$4:$AA$1281,CAPEX!$C$4:$C$1281,Data!$A104,CAPEX!$V$4:$V$1281,Data!T$7)</f>
        <v>0</v>
      </c>
      <c r="V104" s="65">
        <f>SUMIFS(CAPEX!$Y$4:$Y$1281,CAPEX!$C$4:$C$1281,Data!$A104,CAPEX!$V$4:$V$1281,Data!V$7)</f>
        <v>0</v>
      </c>
      <c r="W104" s="65">
        <f>SUMIFS(CAPEX!$AA$4:$AA$1281,CAPEX!$C$4:$C$1281,Data!$A104,CAPEX!$V$4:$V$1281,Data!V$7)</f>
        <v>0</v>
      </c>
      <c r="X104" s="65">
        <f>SUMIFS(CAPEX!$Y$4:$Y$1281,CAPEX!$C$4:$C$1281,Data!$A104,CAPEX!$V$4:$V$1281,Data!X$7)</f>
        <v>0</v>
      </c>
      <c r="Y104" s="65">
        <f>SUMIFS(CAPEX!$AA$4:$AA$1281,CAPEX!$C$4:$C$1281,Data!$A104,CAPEX!$V$4:$V$1281,Data!X$7)</f>
        <v>0</v>
      </c>
      <c r="Z104" s="65">
        <f>SUMIFS(CAPEX!$Y$4:$Y$1281,CAPEX!$C$4:$C$1281,Data!$A104,CAPEX!$V$4:$V$1281,Data!Z$7)</f>
        <v>0</v>
      </c>
      <c r="AA104" s="65">
        <f>SUMIFS(CAPEX!$AA$4:$AA$1281,CAPEX!$C$4:$C$1281,Data!$A104,CAPEX!$V$4:$V$1281,Data!Z$7)</f>
        <v>70000</v>
      </c>
      <c r="AB104" s="65">
        <f>SUMIFS(CAPEX!$Y$4:$Y$1281,CAPEX!$C$4:$C$1281,Data!$A104,CAPEX!$V$4:$V$1281,Data!AB$7)</f>
        <v>0</v>
      </c>
      <c r="AC104" s="65">
        <f>SUMIFS(CAPEX!$AA$4:$AA$1281,CAPEX!$C$4:$C$1281,Data!$A104,CAPEX!$V$4:$V$1281,Data!AB$7)</f>
        <v>0</v>
      </c>
      <c r="AD104" s="65">
        <f>SUMIFS(CAPEX!$Y$4:$Y$1281,CAPEX!$C$4:$C$1281,Data!$A104,CAPEX!$V$4:$V$1281,Data!AD$7)</f>
        <v>0</v>
      </c>
      <c r="AE104" s="65">
        <f>SUMIFS(CAPEX!$AA$4:$AA$1281,CAPEX!$C$4:$C$1281,Data!$A104,CAPEX!$V$4:$V$1281,Data!AD$7)</f>
        <v>0</v>
      </c>
      <c r="AF104" s="65">
        <f>SUMIFS(CAPEX!$Y$4:$Y$1281,CAPEX!$C$4:$C$1281,Data!$A104,CAPEX!$V$4:$V$1281,Data!AF$7)</f>
        <v>0</v>
      </c>
      <c r="AG104" s="65">
        <f>SUMIFS(CAPEX!$AA$4:$AA$1281,CAPEX!$C$4:$C$1281,Data!$A104,CAPEX!$V$4:$V$1281,Data!AF$7)</f>
        <v>0</v>
      </c>
      <c r="AH104" s="65">
        <f>SUMIFS(CAPEX!$Y$4:$Y$1281,CAPEX!$C$4:$C$1281,Data!$A104,CAPEX!$V$4:$V$1281,Data!AH$7)</f>
        <v>0</v>
      </c>
      <c r="AI104" s="65">
        <f>SUMIFS(CAPEX!$AA$4:$AA$1281,CAPEX!$C$4:$C$1281,Data!$A104,CAPEX!$V$4:$V$1281,Data!AH$7)</f>
        <v>0</v>
      </c>
      <c r="AJ104" s="65">
        <f>SUMIFS(CAPEX!$Y$4:$Y$1281,CAPEX!$C$4:$C$1281,Data!$A104,CAPEX!$V$4:$V$1281,Data!AJ$7)</f>
        <v>0</v>
      </c>
      <c r="AK104" s="65">
        <f>SUMIFS(CAPEX!$AA$4:$AA$1281,CAPEX!$C$4:$C$1281,Data!$A104,CAPEX!$V$4:$V$1281,Data!AJ$7)</f>
        <v>0</v>
      </c>
      <c r="AL104" s="65">
        <f>SUMIFS(CAPEX!$Y$4:$Y$1281,CAPEX!$C$4:$C$1281,Data!$A104,CAPEX!$V$4:$V$1281,Data!AL$7)</f>
        <v>0</v>
      </c>
      <c r="AM104" s="65">
        <f>SUMIFS(CAPEX!$AA$4:$AA$1281,CAPEX!$C$4:$C$1281,Data!$A104,CAPEX!$V$4:$V$1281,Data!AL$7)</f>
        <v>0</v>
      </c>
      <c r="AN104" s="65">
        <f>SUMIFS(CAPEX!$Y$4:$Y$1281,CAPEX!$C$4:$C$1281,Data!$A104,CAPEX!$V$4:$V$1281,Data!AN$7)</f>
        <v>0</v>
      </c>
      <c r="AO104" s="65">
        <f>SUMIFS(CAPEX!$AA$4:$AA$1281,CAPEX!$C$4:$C$1281,Data!$A104,CAPEX!$V$4:$V$1281,Data!AN$7)</f>
        <v>0</v>
      </c>
      <c r="AP104" s="65">
        <f>SUMIFS(CAPEX!$Y$4:$Y$1281,CAPEX!$C$4:$C$1281,Data!$A104,CAPEX!$V$4:$V$1281,Data!AP$7)</f>
        <v>0</v>
      </c>
      <c r="AQ104" s="65">
        <f>SUMIFS(CAPEX!$AA$4:$AA$1281,CAPEX!$C$4:$C$1281,Data!$A104,CAPEX!$V$4:$V$1281,Data!AP$7)</f>
        <v>0</v>
      </c>
      <c r="AR104" s="65">
        <f>SUMIFS(CAPEX!$Y$4:$Y$1281,CAPEX!$C$4:$C$1281,Data!$A104,CAPEX!$V$4:$V$1281,Data!AR$7)</f>
        <v>0</v>
      </c>
      <c r="AS104" s="65">
        <f>SUMIFS(CAPEX!$AA$4:$AA$1281,CAPEX!$C$4:$C$1281,Data!$A104,CAPEX!$V$4:$V$1281,Data!AR$7)</f>
        <v>0</v>
      </c>
      <c r="AT104" s="65">
        <f>SUMIFS(CAPEX!$Y$4:$Y$1281,CAPEX!$C$4:$C$1281,Data!$A104,CAPEX!$V$4:$V$1281,Data!AT$7)</f>
        <v>0</v>
      </c>
      <c r="AU104" s="65">
        <f>SUMIFS(CAPEX!$AA$4:$AA$1281,CAPEX!$C$4:$C$1281,Data!$A104,CAPEX!$V$4:$V$1281,Data!AT$7)</f>
        <v>0</v>
      </c>
      <c r="AV104" s="65">
        <f>SUMIFS(CAPEX!$Y$4:$Y$1281,CAPEX!$C$4:$C$1281,Data!$A104,CAPEX!$V$4:$V$1281,Data!AV$7)</f>
        <v>0</v>
      </c>
      <c r="AW104" s="65">
        <f>SUMIFS(CAPEX!$AA$4:$AA$1281,CAPEX!$C$4:$C$1281,Data!$A104,CAPEX!$V$4:$V$1281,Data!AV$7)</f>
        <v>0</v>
      </c>
      <c r="AX104" s="65">
        <f>SUMIFS(CAPEX!$Y$4:$Y$1281,CAPEX!$C$4:$C$1281,Data!$A104,CAPEX!$V$4:$V$1281,Data!AX$7)</f>
        <v>0</v>
      </c>
      <c r="AY104" s="65">
        <f>SUMIFS(CAPEX!$AA$4:$AA$1281,CAPEX!$C$4:$C$1281,Data!$A104,CAPEX!$V$4:$V$1281,Data!AX$7)</f>
        <v>0</v>
      </c>
      <c r="AZ104" s="65">
        <f>SUMIFS(CAPEX!$Y$4:$Y$1281,CAPEX!$C$4:$C$1281,Data!$A104,CAPEX!$V$4:$V$1281,Data!AZ$7)</f>
        <v>0</v>
      </c>
      <c r="BA104" s="65">
        <f>SUMIFS(CAPEX!$AA$4:$AA$1281,CAPEX!$C$4:$C$1281,Data!$A104,CAPEX!$V$4:$V$1281,Data!AZ$7)</f>
        <v>0</v>
      </c>
      <c r="BB104" s="65">
        <f>SUMIFS(CAPEX!$Y$4:$Y$1281,CAPEX!$C$4:$C$1281,Data!$A104,CAPEX!$V$4:$V$1281,Data!BB$7)</f>
        <v>0</v>
      </c>
      <c r="BC104" s="65">
        <f>SUMIFS(CAPEX!$AA$4:$AA$1281,CAPEX!$C$4:$C$1281,Data!$A104,CAPEX!$V$4:$V$1281,Data!BB$7)</f>
        <v>0</v>
      </c>
    </row>
    <row r="105" spans="1:55" hidden="1" x14ac:dyDescent="0.25">
      <c r="A105" s="85" t="s">
        <v>102</v>
      </c>
      <c r="B105" s="62" t="str">
        <f>VLOOKUP(A105,CAPEX!$C$4:$I$1281,7,FALSE)</f>
        <v>Navy</v>
      </c>
      <c r="C105" s="61">
        <v>2090</v>
      </c>
      <c r="D105" s="65">
        <f>SUMIFS(CAPEX!$Y$4:$Y$1281,CAPEX!$C$4:$C$1281,Data!$A105,CAPEX!$V$4:$V$1281,Data!D$7)</f>
        <v>519500</v>
      </c>
      <c r="E105" s="65">
        <f>SUMIFS(CAPEX!$AA$4:$AA$1281,CAPEX!$C$4:$C$1281,Data!$A105,CAPEX!$V$4:$V$1281,Data!D$7)</f>
        <v>22940</v>
      </c>
      <c r="F105" s="65">
        <f>SUMIFS(CAPEX!$Y$4:$Y$1281,CAPEX!$C$4:$C$1281,Data!$A105,CAPEX!$V$4:$V$1281,Data!F$7)</f>
        <v>0</v>
      </c>
      <c r="G105" s="65">
        <f>SUMIFS(CAPEX!$AA$4:$AA$1281,CAPEX!$C$4:$C$1281,Data!$A105,CAPEX!$V$4:$V$1281,Data!F$7)</f>
        <v>0</v>
      </c>
      <c r="H105" s="65">
        <f>SUMIFS(CAPEX!$Y$4:$Y$1281,CAPEX!$C$4:$C$1281,Data!$A105,CAPEX!$V$4:$V$1281,Data!H$7)</f>
        <v>0</v>
      </c>
      <c r="I105" s="65">
        <f>SUMIFS(CAPEX!$AA$4:$AA$1281,CAPEX!$C$4:$C$1281,Data!$A105,CAPEX!$V$4:$V$1281,Data!H$7)</f>
        <v>0</v>
      </c>
      <c r="J105" s="65">
        <f>SUMIFS(CAPEX!$Y$4:$Y$1281,CAPEX!$C$4:$C$1281,Data!$A105,CAPEX!$V$4:$V$1281,Data!J$7)</f>
        <v>0</v>
      </c>
      <c r="K105" s="65">
        <f>SUMIFS(CAPEX!$AA$4:$AA$1281,CAPEX!$C$4:$C$1281,Data!$A105,CAPEX!$V$4:$V$1281,Data!J$7)</f>
        <v>0</v>
      </c>
      <c r="L105" s="65">
        <f>SUMIFS(CAPEX!$Y$4:$Y$1281,CAPEX!$C$4:$C$1281,Data!$A105,CAPEX!$V$4:$V$1281,Data!L$7)</f>
        <v>0</v>
      </c>
      <c r="M105" s="65">
        <f>SUMIFS(CAPEX!$AA$4:$AA$1281,CAPEX!$C$4:$C$1281,Data!$A105,CAPEX!$V$4:$V$1281,Data!L$7)</f>
        <v>0</v>
      </c>
      <c r="N105" s="65">
        <f>SUMIFS(CAPEX!$Y$4:$Y$1281,CAPEX!$C$4:$C$1281,Data!$A105,CAPEX!$V$4:$V$1281,Data!N$7)</f>
        <v>0</v>
      </c>
      <c r="O105" s="65">
        <f>SUMIFS(CAPEX!$AA$4:$AA$1281,CAPEX!$C$4:$C$1281,Data!$A105,CAPEX!$V$4:$V$1281,Data!N$7)</f>
        <v>0</v>
      </c>
      <c r="P105" s="65">
        <f>SUMIFS(CAPEX!$Y$4:$Y$1281,CAPEX!$C$4:$C$1281,Data!$A105,CAPEX!$V$4:$V$1281,Data!P$7)</f>
        <v>0</v>
      </c>
      <c r="Q105" s="65">
        <f>SUMIFS(CAPEX!$AA$4:$AA$1281,CAPEX!$C$4:$C$1281,Data!$A105,CAPEX!$V$4:$V$1281,Data!P$7)</f>
        <v>0</v>
      </c>
      <c r="R105" s="65">
        <f>SUMIFS(CAPEX!$Y$4:$Y$1281,CAPEX!$C$4:$C$1281,Data!$A105,CAPEX!$V$4:$V$1281,Data!R$7)</f>
        <v>0</v>
      </c>
      <c r="S105" s="65">
        <f>SUMIFS(CAPEX!$AA$4:$AA$1281,CAPEX!$C$4:$C$1281,Data!$A105,CAPEX!$V$4:$V$1281,Data!R$7)</f>
        <v>0</v>
      </c>
      <c r="T105" s="65">
        <f>SUMIFS(CAPEX!$Y$4:$Y$1281,CAPEX!$C$4:$C$1281,Data!$A105,CAPEX!$V$4:$V$1281,Data!T$7)</f>
        <v>0</v>
      </c>
      <c r="U105" s="65">
        <f>SUMIFS(CAPEX!$AA$4:$AA$1281,CAPEX!$C$4:$C$1281,Data!$A105,CAPEX!$V$4:$V$1281,Data!T$7)</f>
        <v>0</v>
      </c>
      <c r="V105" s="65">
        <f>SUMIFS(CAPEX!$Y$4:$Y$1281,CAPEX!$C$4:$C$1281,Data!$A105,CAPEX!$V$4:$V$1281,Data!V$7)</f>
        <v>0</v>
      </c>
      <c r="W105" s="65">
        <f>SUMIFS(CAPEX!$AA$4:$AA$1281,CAPEX!$C$4:$C$1281,Data!$A105,CAPEX!$V$4:$V$1281,Data!V$7)</f>
        <v>0</v>
      </c>
      <c r="X105" s="65">
        <f>SUMIFS(CAPEX!$Y$4:$Y$1281,CAPEX!$C$4:$C$1281,Data!$A105,CAPEX!$V$4:$V$1281,Data!X$7)</f>
        <v>0</v>
      </c>
      <c r="Y105" s="65">
        <f>SUMIFS(CAPEX!$AA$4:$AA$1281,CAPEX!$C$4:$C$1281,Data!$A105,CAPEX!$V$4:$V$1281,Data!X$7)</f>
        <v>0</v>
      </c>
      <c r="Z105" s="65">
        <f>SUMIFS(CAPEX!$Y$4:$Y$1281,CAPEX!$C$4:$C$1281,Data!$A105,CAPEX!$V$4:$V$1281,Data!Z$7)</f>
        <v>94290</v>
      </c>
      <c r="AA105" s="65">
        <f>SUMIFS(CAPEX!$AA$4:$AA$1281,CAPEX!$C$4:$C$1281,Data!$A105,CAPEX!$V$4:$V$1281,Data!Z$7)</f>
        <v>70000</v>
      </c>
      <c r="AB105" s="65">
        <f>SUMIFS(CAPEX!$Y$4:$Y$1281,CAPEX!$C$4:$C$1281,Data!$A105,CAPEX!$V$4:$V$1281,Data!AB$7)</f>
        <v>0</v>
      </c>
      <c r="AC105" s="65">
        <f>SUMIFS(CAPEX!$AA$4:$AA$1281,CAPEX!$C$4:$C$1281,Data!$A105,CAPEX!$V$4:$V$1281,Data!AB$7)</f>
        <v>0</v>
      </c>
      <c r="AD105" s="65">
        <f>SUMIFS(CAPEX!$Y$4:$Y$1281,CAPEX!$C$4:$C$1281,Data!$A105,CAPEX!$V$4:$V$1281,Data!AD$7)</f>
        <v>0</v>
      </c>
      <c r="AE105" s="65">
        <f>SUMIFS(CAPEX!$AA$4:$AA$1281,CAPEX!$C$4:$C$1281,Data!$A105,CAPEX!$V$4:$V$1281,Data!AD$7)</f>
        <v>0</v>
      </c>
      <c r="AF105" s="65">
        <f>SUMIFS(CAPEX!$Y$4:$Y$1281,CAPEX!$C$4:$C$1281,Data!$A105,CAPEX!$V$4:$V$1281,Data!AF$7)</f>
        <v>0</v>
      </c>
      <c r="AG105" s="65">
        <f>SUMIFS(CAPEX!$AA$4:$AA$1281,CAPEX!$C$4:$C$1281,Data!$A105,CAPEX!$V$4:$V$1281,Data!AF$7)</f>
        <v>0</v>
      </c>
      <c r="AH105" s="65">
        <f>SUMIFS(CAPEX!$Y$4:$Y$1281,CAPEX!$C$4:$C$1281,Data!$A105,CAPEX!$V$4:$V$1281,Data!AH$7)</f>
        <v>0</v>
      </c>
      <c r="AI105" s="65">
        <f>SUMIFS(CAPEX!$AA$4:$AA$1281,CAPEX!$C$4:$C$1281,Data!$A105,CAPEX!$V$4:$V$1281,Data!AH$7)</f>
        <v>0</v>
      </c>
      <c r="AJ105" s="65">
        <f>SUMIFS(CAPEX!$Y$4:$Y$1281,CAPEX!$C$4:$C$1281,Data!$A105,CAPEX!$V$4:$V$1281,Data!AJ$7)</f>
        <v>0</v>
      </c>
      <c r="AK105" s="65">
        <f>SUMIFS(CAPEX!$AA$4:$AA$1281,CAPEX!$C$4:$C$1281,Data!$A105,CAPEX!$V$4:$V$1281,Data!AJ$7)</f>
        <v>0</v>
      </c>
      <c r="AL105" s="65">
        <f>SUMIFS(CAPEX!$Y$4:$Y$1281,CAPEX!$C$4:$C$1281,Data!$A105,CAPEX!$V$4:$V$1281,Data!AL$7)</f>
        <v>0</v>
      </c>
      <c r="AM105" s="65">
        <f>SUMIFS(CAPEX!$AA$4:$AA$1281,CAPEX!$C$4:$C$1281,Data!$A105,CAPEX!$V$4:$V$1281,Data!AL$7)</f>
        <v>0</v>
      </c>
      <c r="AN105" s="65">
        <f>SUMIFS(CAPEX!$Y$4:$Y$1281,CAPEX!$C$4:$C$1281,Data!$A105,CAPEX!$V$4:$V$1281,Data!AN$7)</f>
        <v>0</v>
      </c>
      <c r="AO105" s="65">
        <f>SUMIFS(CAPEX!$AA$4:$AA$1281,CAPEX!$C$4:$C$1281,Data!$A105,CAPEX!$V$4:$V$1281,Data!AN$7)</f>
        <v>0</v>
      </c>
      <c r="AP105" s="65">
        <f>SUMIFS(CAPEX!$Y$4:$Y$1281,CAPEX!$C$4:$C$1281,Data!$A105,CAPEX!$V$4:$V$1281,Data!AP$7)</f>
        <v>0</v>
      </c>
      <c r="AQ105" s="65">
        <f>SUMIFS(CAPEX!$AA$4:$AA$1281,CAPEX!$C$4:$C$1281,Data!$A105,CAPEX!$V$4:$V$1281,Data!AP$7)</f>
        <v>0</v>
      </c>
      <c r="AR105" s="65">
        <f>SUMIFS(CAPEX!$Y$4:$Y$1281,CAPEX!$C$4:$C$1281,Data!$A105,CAPEX!$V$4:$V$1281,Data!AR$7)</f>
        <v>0</v>
      </c>
      <c r="AS105" s="65">
        <f>SUMIFS(CAPEX!$AA$4:$AA$1281,CAPEX!$C$4:$C$1281,Data!$A105,CAPEX!$V$4:$V$1281,Data!AR$7)</f>
        <v>0</v>
      </c>
      <c r="AT105" s="65">
        <f>SUMIFS(CAPEX!$Y$4:$Y$1281,CAPEX!$C$4:$C$1281,Data!$A105,CAPEX!$V$4:$V$1281,Data!AT$7)</f>
        <v>0</v>
      </c>
      <c r="AU105" s="65">
        <f>SUMIFS(CAPEX!$AA$4:$AA$1281,CAPEX!$C$4:$C$1281,Data!$A105,CAPEX!$V$4:$V$1281,Data!AT$7)</f>
        <v>0</v>
      </c>
      <c r="AV105" s="65">
        <f>SUMIFS(CAPEX!$Y$4:$Y$1281,CAPEX!$C$4:$C$1281,Data!$A105,CAPEX!$V$4:$V$1281,Data!AV$7)</f>
        <v>0</v>
      </c>
      <c r="AW105" s="65">
        <f>SUMIFS(CAPEX!$AA$4:$AA$1281,CAPEX!$C$4:$C$1281,Data!$A105,CAPEX!$V$4:$V$1281,Data!AV$7)</f>
        <v>0</v>
      </c>
      <c r="AX105" s="65">
        <f>SUMIFS(CAPEX!$Y$4:$Y$1281,CAPEX!$C$4:$C$1281,Data!$A105,CAPEX!$V$4:$V$1281,Data!AX$7)</f>
        <v>0</v>
      </c>
      <c r="AY105" s="65">
        <f>SUMIFS(CAPEX!$AA$4:$AA$1281,CAPEX!$C$4:$C$1281,Data!$A105,CAPEX!$V$4:$V$1281,Data!AX$7)</f>
        <v>0</v>
      </c>
      <c r="AZ105" s="65">
        <f>SUMIFS(CAPEX!$Y$4:$Y$1281,CAPEX!$C$4:$C$1281,Data!$A105,CAPEX!$V$4:$V$1281,Data!AZ$7)</f>
        <v>0</v>
      </c>
      <c r="BA105" s="65">
        <f>SUMIFS(CAPEX!$AA$4:$AA$1281,CAPEX!$C$4:$C$1281,Data!$A105,CAPEX!$V$4:$V$1281,Data!AZ$7)</f>
        <v>0</v>
      </c>
      <c r="BB105" s="65">
        <f>SUMIFS(CAPEX!$Y$4:$Y$1281,CAPEX!$C$4:$C$1281,Data!$A105,CAPEX!$V$4:$V$1281,Data!BB$7)</f>
        <v>0</v>
      </c>
      <c r="BC105" s="65">
        <f>SUMIFS(CAPEX!$AA$4:$AA$1281,CAPEX!$C$4:$C$1281,Data!$A105,CAPEX!$V$4:$V$1281,Data!BB$7)</f>
        <v>0</v>
      </c>
    </row>
    <row r="106" spans="1:55" hidden="1" x14ac:dyDescent="0.25">
      <c r="A106" s="85" t="s">
        <v>103</v>
      </c>
      <c r="B106" s="62" t="str">
        <f>VLOOKUP(A106,CAPEX!$C$4:$I$1281,7,FALSE)</f>
        <v>Tenant 3</v>
      </c>
      <c r="C106" s="61">
        <v>0</v>
      </c>
      <c r="D106" s="65">
        <f>SUMIFS(CAPEX!$Y$4:$Y$1281,CAPEX!$C$4:$C$1281,Data!$A106,CAPEX!$V$4:$V$1281,Data!D$7)</f>
        <v>50000</v>
      </c>
      <c r="E106" s="65">
        <f>SUMIFS(CAPEX!$AA$4:$AA$1281,CAPEX!$C$4:$C$1281,Data!$A106,CAPEX!$V$4:$V$1281,Data!D$7)</f>
        <v>78010</v>
      </c>
      <c r="F106" s="65">
        <f>SUMIFS(CAPEX!$Y$4:$Y$1281,CAPEX!$C$4:$C$1281,Data!$A106,CAPEX!$V$4:$V$1281,Data!F$7)</f>
        <v>0</v>
      </c>
      <c r="G106" s="65">
        <f>SUMIFS(CAPEX!$AA$4:$AA$1281,CAPEX!$C$4:$C$1281,Data!$A106,CAPEX!$V$4:$V$1281,Data!F$7)</f>
        <v>0</v>
      </c>
      <c r="H106" s="65">
        <f>SUMIFS(CAPEX!$Y$4:$Y$1281,CAPEX!$C$4:$C$1281,Data!$A106,CAPEX!$V$4:$V$1281,Data!H$7)</f>
        <v>0</v>
      </c>
      <c r="I106" s="65">
        <f>SUMIFS(CAPEX!$AA$4:$AA$1281,CAPEX!$C$4:$C$1281,Data!$A106,CAPEX!$V$4:$V$1281,Data!H$7)</f>
        <v>0</v>
      </c>
      <c r="J106" s="65">
        <f>SUMIFS(CAPEX!$Y$4:$Y$1281,CAPEX!$C$4:$C$1281,Data!$A106,CAPEX!$V$4:$V$1281,Data!J$7)</f>
        <v>0</v>
      </c>
      <c r="K106" s="65">
        <f>SUMIFS(CAPEX!$AA$4:$AA$1281,CAPEX!$C$4:$C$1281,Data!$A106,CAPEX!$V$4:$V$1281,Data!J$7)</f>
        <v>0</v>
      </c>
      <c r="L106" s="65">
        <f>SUMIFS(CAPEX!$Y$4:$Y$1281,CAPEX!$C$4:$C$1281,Data!$A106,CAPEX!$V$4:$V$1281,Data!L$7)</f>
        <v>0</v>
      </c>
      <c r="M106" s="65">
        <f>SUMIFS(CAPEX!$AA$4:$AA$1281,CAPEX!$C$4:$C$1281,Data!$A106,CAPEX!$V$4:$V$1281,Data!L$7)</f>
        <v>0</v>
      </c>
      <c r="N106" s="65">
        <f>SUMIFS(CAPEX!$Y$4:$Y$1281,CAPEX!$C$4:$C$1281,Data!$A106,CAPEX!$V$4:$V$1281,Data!N$7)</f>
        <v>30000</v>
      </c>
      <c r="O106" s="65">
        <f>SUMIFS(CAPEX!$AA$4:$AA$1281,CAPEX!$C$4:$C$1281,Data!$A106,CAPEX!$V$4:$V$1281,Data!N$7)</f>
        <v>30000</v>
      </c>
      <c r="P106" s="65">
        <f>SUMIFS(CAPEX!$Y$4:$Y$1281,CAPEX!$C$4:$C$1281,Data!$A106,CAPEX!$V$4:$V$1281,Data!P$7)</f>
        <v>0</v>
      </c>
      <c r="Q106" s="65">
        <f>SUMIFS(CAPEX!$AA$4:$AA$1281,CAPEX!$C$4:$C$1281,Data!$A106,CAPEX!$V$4:$V$1281,Data!P$7)</f>
        <v>0</v>
      </c>
      <c r="R106" s="65">
        <f>SUMIFS(CAPEX!$Y$4:$Y$1281,CAPEX!$C$4:$C$1281,Data!$A106,CAPEX!$V$4:$V$1281,Data!R$7)</f>
        <v>0</v>
      </c>
      <c r="S106" s="65">
        <f>SUMIFS(CAPEX!$AA$4:$AA$1281,CAPEX!$C$4:$C$1281,Data!$A106,CAPEX!$V$4:$V$1281,Data!R$7)</f>
        <v>0</v>
      </c>
      <c r="T106" s="65">
        <f>SUMIFS(CAPEX!$Y$4:$Y$1281,CAPEX!$C$4:$C$1281,Data!$A106,CAPEX!$V$4:$V$1281,Data!T$7)</f>
        <v>0</v>
      </c>
      <c r="U106" s="65">
        <f>SUMIFS(CAPEX!$AA$4:$AA$1281,CAPEX!$C$4:$C$1281,Data!$A106,CAPEX!$V$4:$V$1281,Data!T$7)</f>
        <v>0</v>
      </c>
      <c r="V106" s="65">
        <f>SUMIFS(CAPEX!$Y$4:$Y$1281,CAPEX!$C$4:$C$1281,Data!$A106,CAPEX!$V$4:$V$1281,Data!V$7)</f>
        <v>0</v>
      </c>
      <c r="W106" s="65">
        <f>SUMIFS(CAPEX!$AA$4:$AA$1281,CAPEX!$C$4:$C$1281,Data!$A106,CAPEX!$V$4:$V$1281,Data!V$7)</f>
        <v>0</v>
      </c>
      <c r="X106" s="65">
        <f>SUMIFS(CAPEX!$Y$4:$Y$1281,CAPEX!$C$4:$C$1281,Data!$A106,CAPEX!$V$4:$V$1281,Data!X$7)</f>
        <v>0</v>
      </c>
      <c r="Y106" s="65">
        <f>SUMIFS(CAPEX!$AA$4:$AA$1281,CAPEX!$C$4:$C$1281,Data!$A106,CAPEX!$V$4:$V$1281,Data!X$7)</f>
        <v>0</v>
      </c>
      <c r="Z106" s="65">
        <f>SUMIFS(CAPEX!$Y$4:$Y$1281,CAPEX!$C$4:$C$1281,Data!$A106,CAPEX!$V$4:$V$1281,Data!Z$7)</f>
        <v>0</v>
      </c>
      <c r="AA106" s="65">
        <f>SUMIFS(CAPEX!$AA$4:$AA$1281,CAPEX!$C$4:$C$1281,Data!$A106,CAPEX!$V$4:$V$1281,Data!Z$7)</f>
        <v>0</v>
      </c>
      <c r="AB106" s="65">
        <f>SUMIFS(CAPEX!$Y$4:$Y$1281,CAPEX!$C$4:$C$1281,Data!$A106,CAPEX!$V$4:$V$1281,Data!AB$7)</f>
        <v>0</v>
      </c>
      <c r="AC106" s="65">
        <f>SUMIFS(CAPEX!$AA$4:$AA$1281,CAPEX!$C$4:$C$1281,Data!$A106,CAPEX!$V$4:$V$1281,Data!AB$7)</f>
        <v>0</v>
      </c>
      <c r="AD106" s="65">
        <f>SUMIFS(CAPEX!$Y$4:$Y$1281,CAPEX!$C$4:$C$1281,Data!$A106,CAPEX!$V$4:$V$1281,Data!AD$7)</f>
        <v>0</v>
      </c>
      <c r="AE106" s="65">
        <f>SUMIFS(CAPEX!$AA$4:$AA$1281,CAPEX!$C$4:$C$1281,Data!$A106,CAPEX!$V$4:$V$1281,Data!AD$7)</f>
        <v>0</v>
      </c>
      <c r="AF106" s="65">
        <f>SUMIFS(CAPEX!$Y$4:$Y$1281,CAPEX!$C$4:$C$1281,Data!$A106,CAPEX!$V$4:$V$1281,Data!AF$7)</f>
        <v>0</v>
      </c>
      <c r="AG106" s="65">
        <f>SUMIFS(CAPEX!$AA$4:$AA$1281,CAPEX!$C$4:$C$1281,Data!$A106,CAPEX!$V$4:$V$1281,Data!AF$7)</f>
        <v>0</v>
      </c>
      <c r="AH106" s="65">
        <f>SUMIFS(CAPEX!$Y$4:$Y$1281,CAPEX!$C$4:$C$1281,Data!$A106,CAPEX!$V$4:$V$1281,Data!AH$7)</f>
        <v>0</v>
      </c>
      <c r="AI106" s="65">
        <f>SUMIFS(CAPEX!$AA$4:$AA$1281,CAPEX!$C$4:$C$1281,Data!$A106,CAPEX!$V$4:$V$1281,Data!AH$7)</f>
        <v>0</v>
      </c>
      <c r="AJ106" s="65">
        <f>SUMIFS(CAPEX!$Y$4:$Y$1281,CAPEX!$C$4:$C$1281,Data!$A106,CAPEX!$V$4:$V$1281,Data!AJ$7)</f>
        <v>0</v>
      </c>
      <c r="AK106" s="65">
        <f>SUMIFS(CAPEX!$AA$4:$AA$1281,CAPEX!$C$4:$C$1281,Data!$A106,CAPEX!$V$4:$V$1281,Data!AJ$7)</f>
        <v>0</v>
      </c>
      <c r="AL106" s="65">
        <f>SUMIFS(CAPEX!$Y$4:$Y$1281,CAPEX!$C$4:$C$1281,Data!$A106,CAPEX!$V$4:$V$1281,Data!AL$7)</f>
        <v>0</v>
      </c>
      <c r="AM106" s="65">
        <f>SUMIFS(CAPEX!$AA$4:$AA$1281,CAPEX!$C$4:$C$1281,Data!$A106,CAPEX!$V$4:$V$1281,Data!AL$7)</f>
        <v>0</v>
      </c>
      <c r="AN106" s="65">
        <f>SUMIFS(CAPEX!$Y$4:$Y$1281,CAPEX!$C$4:$C$1281,Data!$A106,CAPEX!$V$4:$V$1281,Data!AN$7)</f>
        <v>0</v>
      </c>
      <c r="AO106" s="65">
        <f>SUMIFS(CAPEX!$AA$4:$AA$1281,CAPEX!$C$4:$C$1281,Data!$A106,CAPEX!$V$4:$V$1281,Data!AN$7)</f>
        <v>0</v>
      </c>
      <c r="AP106" s="65">
        <f>SUMIFS(CAPEX!$Y$4:$Y$1281,CAPEX!$C$4:$C$1281,Data!$A106,CAPEX!$V$4:$V$1281,Data!AP$7)</f>
        <v>0</v>
      </c>
      <c r="AQ106" s="65">
        <f>SUMIFS(CAPEX!$AA$4:$AA$1281,CAPEX!$C$4:$C$1281,Data!$A106,CAPEX!$V$4:$V$1281,Data!AP$7)</f>
        <v>0</v>
      </c>
      <c r="AR106" s="65">
        <f>SUMIFS(CAPEX!$Y$4:$Y$1281,CAPEX!$C$4:$C$1281,Data!$A106,CAPEX!$V$4:$V$1281,Data!AR$7)</f>
        <v>0</v>
      </c>
      <c r="AS106" s="65">
        <f>SUMIFS(CAPEX!$AA$4:$AA$1281,CAPEX!$C$4:$C$1281,Data!$A106,CAPEX!$V$4:$V$1281,Data!AR$7)</f>
        <v>0</v>
      </c>
      <c r="AT106" s="65">
        <f>SUMIFS(CAPEX!$Y$4:$Y$1281,CAPEX!$C$4:$C$1281,Data!$A106,CAPEX!$V$4:$V$1281,Data!AT$7)</f>
        <v>0</v>
      </c>
      <c r="AU106" s="65">
        <f>SUMIFS(CAPEX!$AA$4:$AA$1281,CAPEX!$C$4:$C$1281,Data!$A106,CAPEX!$V$4:$V$1281,Data!AT$7)</f>
        <v>0</v>
      </c>
      <c r="AV106" s="65">
        <f>SUMIFS(CAPEX!$Y$4:$Y$1281,CAPEX!$C$4:$C$1281,Data!$A106,CAPEX!$V$4:$V$1281,Data!AV$7)</f>
        <v>0</v>
      </c>
      <c r="AW106" s="65">
        <f>SUMIFS(CAPEX!$AA$4:$AA$1281,CAPEX!$C$4:$C$1281,Data!$A106,CAPEX!$V$4:$V$1281,Data!AV$7)</f>
        <v>0</v>
      </c>
      <c r="AX106" s="65">
        <f>SUMIFS(CAPEX!$Y$4:$Y$1281,CAPEX!$C$4:$C$1281,Data!$A106,CAPEX!$V$4:$V$1281,Data!AX$7)</f>
        <v>0</v>
      </c>
      <c r="AY106" s="65">
        <f>SUMIFS(CAPEX!$AA$4:$AA$1281,CAPEX!$C$4:$C$1281,Data!$A106,CAPEX!$V$4:$V$1281,Data!AX$7)</f>
        <v>0</v>
      </c>
      <c r="AZ106" s="65">
        <f>SUMIFS(CAPEX!$Y$4:$Y$1281,CAPEX!$C$4:$C$1281,Data!$A106,CAPEX!$V$4:$V$1281,Data!AZ$7)</f>
        <v>0</v>
      </c>
      <c r="BA106" s="65">
        <f>SUMIFS(CAPEX!$AA$4:$AA$1281,CAPEX!$C$4:$C$1281,Data!$A106,CAPEX!$V$4:$V$1281,Data!AZ$7)</f>
        <v>0</v>
      </c>
      <c r="BB106" s="65">
        <f>SUMIFS(CAPEX!$Y$4:$Y$1281,CAPEX!$C$4:$C$1281,Data!$A106,CAPEX!$V$4:$V$1281,Data!BB$7)</f>
        <v>0</v>
      </c>
      <c r="BC106" s="65">
        <f>SUMIFS(CAPEX!$AA$4:$AA$1281,CAPEX!$C$4:$C$1281,Data!$A106,CAPEX!$V$4:$V$1281,Data!BB$7)</f>
        <v>0</v>
      </c>
    </row>
    <row r="107" spans="1:55" ht="30" hidden="1" x14ac:dyDescent="0.25">
      <c r="A107" s="87" t="s">
        <v>665</v>
      </c>
      <c r="B107" s="62" t="str">
        <f>VLOOKUP(A107,CAPEX!$C$4:$I$1281,7,FALSE)</f>
        <v>Tenant 3</v>
      </c>
      <c r="C107" s="61">
        <v>0</v>
      </c>
      <c r="D107" s="65">
        <f>SUMIFS(CAPEX!$Y$4:$Y$1281,CAPEX!$C$4:$C$1281,Data!$A107,CAPEX!$V$4:$V$1281,Data!D$7)</f>
        <v>32500</v>
      </c>
      <c r="E107" s="65">
        <f>SUMIFS(CAPEX!$AA$4:$AA$1281,CAPEX!$C$4:$C$1281,Data!$A107,CAPEX!$V$4:$V$1281,Data!D$7)</f>
        <v>45450</v>
      </c>
      <c r="F107" s="65">
        <f>SUMIFS(CAPEX!$Y$4:$Y$1281,CAPEX!$C$4:$C$1281,Data!$A107,CAPEX!$V$4:$V$1281,Data!F$7)</f>
        <v>0</v>
      </c>
      <c r="G107" s="65">
        <f>SUMIFS(CAPEX!$AA$4:$AA$1281,CAPEX!$C$4:$C$1281,Data!$A107,CAPEX!$V$4:$V$1281,Data!F$7)</f>
        <v>0</v>
      </c>
      <c r="H107" s="65">
        <f>SUMIFS(CAPEX!$Y$4:$Y$1281,CAPEX!$C$4:$C$1281,Data!$A107,CAPEX!$V$4:$V$1281,Data!H$7)</f>
        <v>0</v>
      </c>
      <c r="I107" s="65">
        <f>SUMIFS(CAPEX!$AA$4:$AA$1281,CAPEX!$C$4:$C$1281,Data!$A107,CAPEX!$V$4:$V$1281,Data!H$7)</f>
        <v>0</v>
      </c>
      <c r="J107" s="65">
        <f>SUMIFS(CAPEX!$Y$4:$Y$1281,CAPEX!$C$4:$C$1281,Data!$A107,CAPEX!$V$4:$V$1281,Data!J$7)</f>
        <v>0</v>
      </c>
      <c r="K107" s="65">
        <f>SUMIFS(CAPEX!$AA$4:$AA$1281,CAPEX!$C$4:$C$1281,Data!$A107,CAPEX!$V$4:$V$1281,Data!J$7)</f>
        <v>0</v>
      </c>
      <c r="L107" s="65">
        <f>SUMIFS(CAPEX!$Y$4:$Y$1281,CAPEX!$C$4:$C$1281,Data!$A107,CAPEX!$V$4:$V$1281,Data!L$7)</f>
        <v>0</v>
      </c>
      <c r="M107" s="65">
        <f>SUMIFS(CAPEX!$AA$4:$AA$1281,CAPEX!$C$4:$C$1281,Data!$A107,CAPEX!$V$4:$V$1281,Data!L$7)</f>
        <v>0</v>
      </c>
      <c r="N107" s="65">
        <f>SUMIFS(CAPEX!$Y$4:$Y$1281,CAPEX!$C$4:$C$1281,Data!$A107,CAPEX!$V$4:$V$1281,Data!N$7)</f>
        <v>0</v>
      </c>
      <c r="O107" s="65">
        <f>SUMIFS(CAPEX!$AA$4:$AA$1281,CAPEX!$C$4:$C$1281,Data!$A107,CAPEX!$V$4:$V$1281,Data!N$7)</f>
        <v>0</v>
      </c>
      <c r="P107" s="65">
        <f>SUMIFS(CAPEX!$Y$4:$Y$1281,CAPEX!$C$4:$C$1281,Data!$A107,CAPEX!$V$4:$V$1281,Data!P$7)</f>
        <v>0</v>
      </c>
      <c r="Q107" s="65">
        <f>SUMIFS(CAPEX!$AA$4:$AA$1281,CAPEX!$C$4:$C$1281,Data!$A107,CAPEX!$V$4:$V$1281,Data!P$7)</f>
        <v>0</v>
      </c>
      <c r="R107" s="65">
        <f>SUMIFS(CAPEX!$Y$4:$Y$1281,CAPEX!$C$4:$C$1281,Data!$A107,CAPEX!$V$4:$V$1281,Data!R$7)</f>
        <v>0</v>
      </c>
      <c r="S107" s="65">
        <f>SUMIFS(CAPEX!$AA$4:$AA$1281,CAPEX!$C$4:$C$1281,Data!$A107,CAPEX!$V$4:$V$1281,Data!R$7)</f>
        <v>0</v>
      </c>
      <c r="T107" s="65">
        <f>SUMIFS(CAPEX!$Y$4:$Y$1281,CAPEX!$C$4:$C$1281,Data!$A107,CAPEX!$V$4:$V$1281,Data!T$7)</f>
        <v>0</v>
      </c>
      <c r="U107" s="65">
        <f>SUMIFS(CAPEX!$AA$4:$AA$1281,CAPEX!$C$4:$C$1281,Data!$A107,CAPEX!$V$4:$V$1281,Data!T$7)</f>
        <v>0</v>
      </c>
      <c r="V107" s="65">
        <f>SUMIFS(CAPEX!$Y$4:$Y$1281,CAPEX!$C$4:$C$1281,Data!$A107,CAPEX!$V$4:$V$1281,Data!V$7)</f>
        <v>0</v>
      </c>
      <c r="W107" s="65">
        <f>SUMIFS(CAPEX!$AA$4:$AA$1281,CAPEX!$C$4:$C$1281,Data!$A107,CAPEX!$V$4:$V$1281,Data!V$7)</f>
        <v>0</v>
      </c>
      <c r="X107" s="65">
        <f>SUMIFS(CAPEX!$Y$4:$Y$1281,CAPEX!$C$4:$C$1281,Data!$A107,CAPEX!$V$4:$V$1281,Data!X$7)</f>
        <v>0</v>
      </c>
      <c r="Y107" s="65">
        <f>SUMIFS(CAPEX!$AA$4:$AA$1281,CAPEX!$C$4:$C$1281,Data!$A107,CAPEX!$V$4:$V$1281,Data!X$7)</f>
        <v>0</v>
      </c>
      <c r="Z107" s="65">
        <f>SUMIFS(CAPEX!$Y$4:$Y$1281,CAPEX!$C$4:$C$1281,Data!$A107,CAPEX!$V$4:$V$1281,Data!Z$7)</f>
        <v>0</v>
      </c>
      <c r="AA107" s="65">
        <f>SUMIFS(CAPEX!$AA$4:$AA$1281,CAPEX!$C$4:$C$1281,Data!$A107,CAPEX!$V$4:$V$1281,Data!Z$7)</f>
        <v>0</v>
      </c>
      <c r="AB107" s="65">
        <f>SUMIFS(CAPEX!$Y$4:$Y$1281,CAPEX!$C$4:$C$1281,Data!$A107,CAPEX!$V$4:$V$1281,Data!AB$7)</f>
        <v>0</v>
      </c>
      <c r="AC107" s="65">
        <f>SUMIFS(CAPEX!$AA$4:$AA$1281,CAPEX!$C$4:$C$1281,Data!$A107,CAPEX!$V$4:$V$1281,Data!AB$7)</f>
        <v>0</v>
      </c>
      <c r="AD107" s="65">
        <f>SUMIFS(CAPEX!$Y$4:$Y$1281,CAPEX!$C$4:$C$1281,Data!$A107,CAPEX!$V$4:$V$1281,Data!AD$7)</f>
        <v>0</v>
      </c>
      <c r="AE107" s="65">
        <f>SUMIFS(CAPEX!$AA$4:$AA$1281,CAPEX!$C$4:$C$1281,Data!$A107,CAPEX!$V$4:$V$1281,Data!AD$7)</f>
        <v>0</v>
      </c>
      <c r="AF107" s="65">
        <f>SUMIFS(CAPEX!$Y$4:$Y$1281,CAPEX!$C$4:$C$1281,Data!$A107,CAPEX!$V$4:$V$1281,Data!AF$7)</f>
        <v>0</v>
      </c>
      <c r="AG107" s="65">
        <f>SUMIFS(CAPEX!$AA$4:$AA$1281,CAPEX!$C$4:$C$1281,Data!$A107,CAPEX!$V$4:$V$1281,Data!AF$7)</f>
        <v>0</v>
      </c>
      <c r="AH107" s="65">
        <f>SUMIFS(CAPEX!$Y$4:$Y$1281,CAPEX!$C$4:$C$1281,Data!$A107,CAPEX!$V$4:$V$1281,Data!AH$7)</f>
        <v>0</v>
      </c>
      <c r="AI107" s="65">
        <f>SUMIFS(CAPEX!$AA$4:$AA$1281,CAPEX!$C$4:$C$1281,Data!$A107,CAPEX!$V$4:$V$1281,Data!AH$7)</f>
        <v>0</v>
      </c>
      <c r="AJ107" s="65">
        <f>SUMIFS(CAPEX!$Y$4:$Y$1281,CAPEX!$C$4:$C$1281,Data!$A107,CAPEX!$V$4:$V$1281,Data!AJ$7)</f>
        <v>0</v>
      </c>
      <c r="AK107" s="65">
        <f>SUMIFS(CAPEX!$AA$4:$AA$1281,CAPEX!$C$4:$C$1281,Data!$A107,CAPEX!$V$4:$V$1281,Data!AJ$7)</f>
        <v>0</v>
      </c>
      <c r="AL107" s="65">
        <f>SUMIFS(CAPEX!$Y$4:$Y$1281,CAPEX!$C$4:$C$1281,Data!$A107,CAPEX!$V$4:$V$1281,Data!AL$7)</f>
        <v>0</v>
      </c>
      <c r="AM107" s="65">
        <f>SUMIFS(CAPEX!$AA$4:$AA$1281,CAPEX!$C$4:$C$1281,Data!$A107,CAPEX!$V$4:$V$1281,Data!AL$7)</f>
        <v>0</v>
      </c>
      <c r="AN107" s="65">
        <f>SUMIFS(CAPEX!$Y$4:$Y$1281,CAPEX!$C$4:$C$1281,Data!$A107,CAPEX!$V$4:$V$1281,Data!AN$7)</f>
        <v>0</v>
      </c>
      <c r="AO107" s="65">
        <f>SUMIFS(CAPEX!$AA$4:$AA$1281,CAPEX!$C$4:$C$1281,Data!$A107,CAPEX!$V$4:$V$1281,Data!AN$7)</f>
        <v>0</v>
      </c>
      <c r="AP107" s="65">
        <f>SUMIFS(CAPEX!$Y$4:$Y$1281,CAPEX!$C$4:$C$1281,Data!$A107,CAPEX!$V$4:$V$1281,Data!AP$7)</f>
        <v>0</v>
      </c>
      <c r="AQ107" s="65">
        <f>SUMIFS(CAPEX!$AA$4:$AA$1281,CAPEX!$C$4:$C$1281,Data!$A107,CAPEX!$V$4:$V$1281,Data!AP$7)</f>
        <v>0</v>
      </c>
      <c r="AR107" s="65">
        <f>SUMIFS(CAPEX!$Y$4:$Y$1281,CAPEX!$C$4:$C$1281,Data!$A107,CAPEX!$V$4:$V$1281,Data!AR$7)</f>
        <v>0</v>
      </c>
      <c r="AS107" s="65">
        <f>SUMIFS(CAPEX!$AA$4:$AA$1281,CAPEX!$C$4:$C$1281,Data!$A107,CAPEX!$V$4:$V$1281,Data!AR$7)</f>
        <v>0</v>
      </c>
      <c r="AT107" s="65">
        <f>SUMIFS(CAPEX!$Y$4:$Y$1281,CAPEX!$C$4:$C$1281,Data!$A107,CAPEX!$V$4:$V$1281,Data!AT$7)</f>
        <v>0</v>
      </c>
      <c r="AU107" s="65">
        <f>SUMIFS(CAPEX!$AA$4:$AA$1281,CAPEX!$C$4:$C$1281,Data!$A107,CAPEX!$V$4:$V$1281,Data!AT$7)</f>
        <v>0</v>
      </c>
      <c r="AV107" s="65">
        <f>SUMIFS(CAPEX!$Y$4:$Y$1281,CAPEX!$C$4:$C$1281,Data!$A107,CAPEX!$V$4:$V$1281,Data!AV$7)</f>
        <v>0</v>
      </c>
      <c r="AW107" s="65">
        <f>SUMIFS(CAPEX!$AA$4:$AA$1281,CAPEX!$C$4:$C$1281,Data!$A107,CAPEX!$V$4:$V$1281,Data!AV$7)</f>
        <v>0</v>
      </c>
      <c r="AX107" s="65">
        <f>SUMIFS(CAPEX!$Y$4:$Y$1281,CAPEX!$C$4:$C$1281,Data!$A107,CAPEX!$V$4:$V$1281,Data!AX$7)</f>
        <v>0</v>
      </c>
      <c r="AY107" s="65">
        <f>SUMIFS(CAPEX!$AA$4:$AA$1281,CAPEX!$C$4:$C$1281,Data!$A107,CAPEX!$V$4:$V$1281,Data!AX$7)</f>
        <v>0</v>
      </c>
      <c r="AZ107" s="65">
        <f>SUMIFS(CAPEX!$Y$4:$Y$1281,CAPEX!$C$4:$C$1281,Data!$A107,CAPEX!$V$4:$V$1281,Data!AZ$7)</f>
        <v>0</v>
      </c>
      <c r="BA107" s="65">
        <f>SUMIFS(CAPEX!$AA$4:$AA$1281,CAPEX!$C$4:$C$1281,Data!$A107,CAPEX!$V$4:$V$1281,Data!AZ$7)</f>
        <v>0</v>
      </c>
      <c r="BB107" s="65">
        <f>SUMIFS(CAPEX!$Y$4:$Y$1281,CAPEX!$C$4:$C$1281,Data!$A107,CAPEX!$V$4:$V$1281,Data!BB$7)</f>
        <v>0</v>
      </c>
      <c r="BC107" s="65">
        <f>SUMIFS(CAPEX!$AA$4:$AA$1281,CAPEX!$C$4:$C$1281,Data!$A107,CAPEX!$V$4:$V$1281,Data!BB$7)</f>
        <v>0</v>
      </c>
    </row>
    <row r="108" spans="1:55" x14ac:dyDescent="0.25">
      <c r="A108" s="85" t="s">
        <v>666</v>
      </c>
      <c r="B108" s="62" t="str">
        <f>VLOOKUP(A108,CAPEX!$C$4:$I$1281,7,FALSE)</f>
        <v>Austal</v>
      </c>
      <c r="C108" s="61">
        <v>0</v>
      </c>
      <c r="D108" s="65">
        <f>SUMIFS(CAPEX!$Y$4:$Y$1281,CAPEX!$C$4:$C$1281,Data!$A108,CAPEX!$V$4:$V$1281,Data!D$7)</f>
        <v>32500</v>
      </c>
      <c r="E108" s="65">
        <f>SUMIFS(CAPEX!$AA$4:$AA$1281,CAPEX!$C$4:$C$1281,Data!$A108,CAPEX!$V$4:$V$1281,Data!D$7)</f>
        <v>45450</v>
      </c>
      <c r="F108" s="65">
        <f>SUMIFS(CAPEX!$Y$4:$Y$1281,CAPEX!$C$4:$C$1281,Data!$A108,CAPEX!$V$4:$V$1281,Data!F$7)</f>
        <v>0</v>
      </c>
      <c r="G108" s="65">
        <f>SUMIFS(CAPEX!$AA$4:$AA$1281,CAPEX!$C$4:$C$1281,Data!$A108,CAPEX!$V$4:$V$1281,Data!F$7)</f>
        <v>0</v>
      </c>
      <c r="H108" s="65">
        <f>SUMIFS(CAPEX!$Y$4:$Y$1281,CAPEX!$C$4:$C$1281,Data!$A108,CAPEX!$V$4:$V$1281,Data!H$7)</f>
        <v>0</v>
      </c>
      <c r="I108" s="65">
        <f>SUMIFS(CAPEX!$AA$4:$AA$1281,CAPEX!$C$4:$C$1281,Data!$A108,CAPEX!$V$4:$V$1281,Data!H$7)</f>
        <v>0</v>
      </c>
      <c r="J108" s="65">
        <f>SUMIFS(CAPEX!$Y$4:$Y$1281,CAPEX!$C$4:$C$1281,Data!$A108,CAPEX!$V$4:$V$1281,Data!J$7)</f>
        <v>0</v>
      </c>
      <c r="K108" s="65">
        <f>SUMIFS(CAPEX!$AA$4:$AA$1281,CAPEX!$C$4:$C$1281,Data!$A108,CAPEX!$V$4:$V$1281,Data!J$7)</f>
        <v>0</v>
      </c>
      <c r="L108" s="65">
        <f>SUMIFS(CAPEX!$Y$4:$Y$1281,CAPEX!$C$4:$C$1281,Data!$A108,CAPEX!$V$4:$V$1281,Data!L$7)</f>
        <v>0</v>
      </c>
      <c r="M108" s="65">
        <f>SUMIFS(CAPEX!$AA$4:$AA$1281,CAPEX!$C$4:$C$1281,Data!$A108,CAPEX!$V$4:$V$1281,Data!L$7)</f>
        <v>0</v>
      </c>
      <c r="N108" s="65">
        <f>SUMIFS(CAPEX!$Y$4:$Y$1281,CAPEX!$C$4:$C$1281,Data!$A108,CAPEX!$V$4:$V$1281,Data!N$7)</f>
        <v>0</v>
      </c>
      <c r="O108" s="65">
        <f>SUMIFS(CAPEX!$AA$4:$AA$1281,CAPEX!$C$4:$C$1281,Data!$A108,CAPEX!$V$4:$V$1281,Data!N$7)</f>
        <v>0</v>
      </c>
      <c r="P108" s="65">
        <f>SUMIFS(CAPEX!$Y$4:$Y$1281,CAPEX!$C$4:$C$1281,Data!$A108,CAPEX!$V$4:$V$1281,Data!P$7)</f>
        <v>0</v>
      </c>
      <c r="Q108" s="65">
        <f>SUMIFS(CAPEX!$AA$4:$AA$1281,CAPEX!$C$4:$C$1281,Data!$A108,CAPEX!$V$4:$V$1281,Data!P$7)</f>
        <v>0</v>
      </c>
      <c r="R108" s="65">
        <f>SUMIFS(CAPEX!$Y$4:$Y$1281,CAPEX!$C$4:$C$1281,Data!$A108,CAPEX!$V$4:$V$1281,Data!R$7)</f>
        <v>0</v>
      </c>
      <c r="S108" s="65">
        <f>SUMIFS(CAPEX!$AA$4:$AA$1281,CAPEX!$C$4:$C$1281,Data!$A108,CAPEX!$V$4:$V$1281,Data!R$7)</f>
        <v>0</v>
      </c>
      <c r="T108" s="65">
        <f>SUMIFS(CAPEX!$Y$4:$Y$1281,CAPEX!$C$4:$C$1281,Data!$A108,CAPEX!$V$4:$V$1281,Data!T$7)</f>
        <v>0</v>
      </c>
      <c r="U108" s="65">
        <f>SUMIFS(CAPEX!$AA$4:$AA$1281,CAPEX!$C$4:$C$1281,Data!$A108,CAPEX!$V$4:$V$1281,Data!T$7)</f>
        <v>0</v>
      </c>
      <c r="V108" s="65">
        <f>SUMIFS(CAPEX!$Y$4:$Y$1281,CAPEX!$C$4:$C$1281,Data!$A108,CAPEX!$V$4:$V$1281,Data!V$7)</f>
        <v>0</v>
      </c>
      <c r="W108" s="65">
        <f>SUMIFS(CAPEX!$AA$4:$AA$1281,CAPEX!$C$4:$C$1281,Data!$A108,CAPEX!$V$4:$V$1281,Data!V$7)</f>
        <v>0</v>
      </c>
      <c r="X108" s="65">
        <f>SUMIFS(CAPEX!$Y$4:$Y$1281,CAPEX!$C$4:$C$1281,Data!$A108,CAPEX!$V$4:$V$1281,Data!X$7)</f>
        <v>0</v>
      </c>
      <c r="Y108" s="65">
        <f>SUMIFS(CAPEX!$AA$4:$AA$1281,CAPEX!$C$4:$C$1281,Data!$A108,CAPEX!$V$4:$V$1281,Data!X$7)</f>
        <v>0</v>
      </c>
      <c r="Z108" s="65">
        <f>SUMIFS(CAPEX!$Y$4:$Y$1281,CAPEX!$C$4:$C$1281,Data!$A108,CAPEX!$V$4:$V$1281,Data!Z$7)</f>
        <v>0</v>
      </c>
      <c r="AA108" s="65">
        <f>SUMIFS(CAPEX!$AA$4:$AA$1281,CAPEX!$C$4:$C$1281,Data!$A108,CAPEX!$V$4:$V$1281,Data!Z$7)</f>
        <v>0</v>
      </c>
      <c r="AB108" s="65">
        <f>SUMIFS(CAPEX!$Y$4:$Y$1281,CAPEX!$C$4:$C$1281,Data!$A108,CAPEX!$V$4:$V$1281,Data!AB$7)</f>
        <v>0</v>
      </c>
      <c r="AC108" s="65">
        <f>SUMIFS(CAPEX!$AA$4:$AA$1281,CAPEX!$C$4:$C$1281,Data!$A108,CAPEX!$V$4:$V$1281,Data!AB$7)</f>
        <v>0</v>
      </c>
      <c r="AD108" s="65">
        <f>SUMIFS(CAPEX!$Y$4:$Y$1281,CAPEX!$C$4:$C$1281,Data!$A108,CAPEX!$V$4:$V$1281,Data!AD$7)</f>
        <v>0</v>
      </c>
      <c r="AE108" s="65">
        <f>SUMIFS(CAPEX!$AA$4:$AA$1281,CAPEX!$C$4:$C$1281,Data!$A108,CAPEX!$V$4:$V$1281,Data!AD$7)</f>
        <v>0</v>
      </c>
      <c r="AF108" s="65">
        <f>SUMIFS(CAPEX!$Y$4:$Y$1281,CAPEX!$C$4:$C$1281,Data!$A108,CAPEX!$V$4:$V$1281,Data!AF$7)</f>
        <v>0</v>
      </c>
      <c r="AG108" s="65">
        <f>SUMIFS(CAPEX!$AA$4:$AA$1281,CAPEX!$C$4:$C$1281,Data!$A108,CAPEX!$V$4:$V$1281,Data!AF$7)</f>
        <v>0</v>
      </c>
      <c r="AH108" s="65">
        <f>SUMIFS(CAPEX!$Y$4:$Y$1281,CAPEX!$C$4:$C$1281,Data!$A108,CAPEX!$V$4:$V$1281,Data!AH$7)</f>
        <v>0</v>
      </c>
      <c r="AI108" s="65">
        <f>SUMIFS(CAPEX!$AA$4:$AA$1281,CAPEX!$C$4:$C$1281,Data!$A108,CAPEX!$V$4:$V$1281,Data!AH$7)</f>
        <v>0</v>
      </c>
      <c r="AJ108" s="65">
        <f>SUMIFS(CAPEX!$Y$4:$Y$1281,CAPEX!$C$4:$C$1281,Data!$A108,CAPEX!$V$4:$V$1281,Data!AJ$7)</f>
        <v>0</v>
      </c>
      <c r="AK108" s="65">
        <f>SUMIFS(CAPEX!$AA$4:$AA$1281,CAPEX!$C$4:$C$1281,Data!$A108,CAPEX!$V$4:$V$1281,Data!AJ$7)</f>
        <v>0</v>
      </c>
      <c r="AL108" s="65">
        <f>SUMIFS(CAPEX!$Y$4:$Y$1281,CAPEX!$C$4:$C$1281,Data!$A108,CAPEX!$V$4:$V$1281,Data!AL$7)</f>
        <v>0</v>
      </c>
      <c r="AM108" s="65">
        <f>SUMIFS(CAPEX!$AA$4:$AA$1281,CAPEX!$C$4:$C$1281,Data!$A108,CAPEX!$V$4:$V$1281,Data!AL$7)</f>
        <v>0</v>
      </c>
      <c r="AN108" s="65">
        <f>SUMIFS(CAPEX!$Y$4:$Y$1281,CAPEX!$C$4:$C$1281,Data!$A108,CAPEX!$V$4:$V$1281,Data!AN$7)</f>
        <v>0</v>
      </c>
      <c r="AO108" s="65">
        <f>SUMIFS(CAPEX!$AA$4:$AA$1281,CAPEX!$C$4:$C$1281,Data!$A108,CAPEX!$V$4:$V$1281,Data!AN$7)</f>
        <v>0</v>
      </c>
      <c r="AP108" s="65">
        <f>SUMIFS(CAPEX!$Y$4:$Y$1281,CAPEX!$C$4:$C$1281,Data!$A108,CAPEX!$V$4:$V$1281,Data!AP$7)</f>
        <v>0</v>
      </c>
      <c r="AQ108" s="65">
        <f>SUMIFS(CAPEX!$AA$4:$AA$1281,CAPEX!$C$4:$C$1281,Data!$A108,CAPEX!$V$4:$V$1281,Data!AP$7)</f>
        <v>0</v>
      </c>
      <c r="AR108" s="65">
        <f>SUMIFS(CAPEX!$Y$4:$Y$1281,CAPEX!$C$4:$C$1281,Data!$A108,CAPEX!$V$4:$V$1281,Data!AR$7)</f>
        <v>0</v>
      </c>
      <c r="AS108" s="65">
        <f>SUMIFS(CAPEX!$AA$4:$AA$1281,CAPEX!$C$4:$C$1281,Data!$A108,CAPEX!$V$4:$V$1281,Data!AR$7)</f>
        <v>0</v>
      </c>
      <c r="AT108" s="65">
        <f>SUMIFS(CAPEX!$Y$4:$Y$1281,CAPEX!$C$4:$C$1281,Data!$A108,CAPEX!$V$4:$V$1281,Data!AT$7)</f>
        <v>0</v>
      </c>
      <c r="AU108" s="65">
        <f>SUMIFS(CAPEX!$AA$4:$AA$1281,CAPEX!$C$4:$C$1281,Data!$A108,CAPEX!$V$4:$V$1281,Data!AT$7)</f>
        <v>0</v>
      </c>
      <c r="AV108" s="65">
        <f>SUMIFS(CAPEX!$Y$4:$Y$1281,CAPEX!$C$4:$C$1281,Data!$A108,CAPEX!$V$4:$V$1281,Data!AV$7)</f>
        <v>0</v>
      </c>
      <c r="AW108" s="65">
        <f>SUMIFS(CAPEX!$AA$4:$AA$1281,CAPEX!$C$4:$C$1281,Data!$A108,CAPEX!$V$4:$V$1281,Data!AV$7)</f>
        <v>0</v>
      </c>
      <c r="AX108" s="65">
        <f>SUMIFS(CAPEX!$Y$4:$Y$1281,CAPEX!$C$4:$C$1281,Data!$A108,CAPEX!$V$4:$V$1281,Data!AX$7)</f>
        <v>0</v>
      </c>
      <c r="AY108" s="65">
        <f>SUMIFS(CAPEX!$AA$4:$AA$1281,CAPEX!$C$4:$C$1281,Data!$A108,CAPEX!$V$4:$V$1281,Data!AX$7)</f>
        <v>0</v>
      </c>
      <c r="AZ108" s="65">
        <f>SUMIFS(CAPEX!$Y$4:$Y$1281,CAPEX!$C$4:$C$1281,Data!$A108,CAPEX!$V$4:$V$1281,Data!AZ$7)</f>
        <v>0</v>
      </c>
      <c r="BA108" s="65">
        <f>SUMIFS(CAPEX!$AA$4:$AA$1281,CAPEX!$C$4:$C$1281,Data!$A108,CAPEX!$V$4:$V$1281,Data!AZ$7)</f>
        <v>0</v>
      </c>
      <c r="BB108" s="65">
        <f>SUMIFS(CAPEX!$Y$4:$Y$1281,CAPEX!$C$4:$C$1281,Data!$A108,CAPEX!$V$4:$V$1281,Data!BB$7)</f>
        <v>0</v>
      </c>
      <c r="BC108" s="65">
        <f>SUMIFS(CAPEX!$AA$4:$AA$1281,CAPEX!$C$4:$C$1281,Data!$A108,CAPEX!$V$4:$V$1281,Data!BB$7)</f>
        <v>0</v>
      </c>
    </row>
    <row r="109" spans="1:55" hidden="1" x14ac:dyDescent="0.25">
      <c r="A109" s="85" t="s">
        <v>667</v>
      </c>
      <c r="B109" s="62" t="str">
        <f>VLOOKUP(A109,CAPEX!$C$4:$I$1281,7,FALSE)</f>
        <v>Dock 6</v>
      </c>
      <c r="C109" s="61">
        <v>0</v>
      </c>
      <c r="D109" s="65">
        <f>SUMIFS(CAPEX!$Y$4:$Y$1281,CAPEX!$C$4:$C$1281,Data!$A109,CAPEX!$V$4:$V$1281,Data!D$7)</f>
        <v>32500</v>
      </c>
      <c r="E109" s="65">
        <f>SUMIFS(CAPEX!$AA$4:$AA$1281,CAPEX!$C$4:$C$1281,Data!$A109,CAPEX!$V$4:$V$1281,Data!D$7)</f>
        <v>45450</v>
      </c>
      <c r="F109" s="65">
        <f>SUMIFS(CAPEX!$Y$4:$Y$1281,CAPEX!$C$4:$C$1281,Data!$A109,CAPEX!$V$4:$V$1281,Data!F$7)</f>
        <v>0</v>
      </c>
      <c r="G109" s="65">
        <f>SUMIFS(CAPEX!$AA$4:$AA$1281,CAPEX!$C$4:$C$1281,Data!$A109,CAPEX!$V$4:$V$1281,Data!F$7)</f>
        <v>0</v>
      </c>
      <c r="H109" s="65">
        <f>SUMIFS(CAPEX!$Y$4:$Y$1281,CAPEX!$C$4:$C$1281,Data!$A109,CAPEX!$V$4:$V$1281,Data!H$7)</f>
        <v>0</v>
      </c>
      <c r="I109" s="65">
        <f>SUMIFS(CAPEX!$AA$4:$AA$1281,CAPEX!$C$4:$C$1281,Data!$A109,CAPEX!$V$4:$V$1281,Data!H$7)</f>
        <v>0</v>
      </c>
      <c r="J109" s="65">
        <f>SUMIFS(CAPEX!$Y$4:$Y$1281,CAPEX!$C$4:$C$1281,Data!$A109,CAPEX!$V$4:$V$1281,Data!J$7)</f>
        <v>0</v>
      </c>
      <c r="K109" s="65">
        <f>SUMIFS(CAPEX!$AA$4:$AA$1281,CAPEX!$C$4:$C$1281,Data!$A109,CAPEX!$V$4:$V$1281,Data!J$7)</f>
        <v>0</v>
      </c>
      <c r="L109" s="65">
        <f>SUMIFS(CAPEX!$Y$4:$Y$1281,CAPEX!$C$4:$C$1281,Data!$A109,CAPEX!$V$4:$V$1281,Data!L$7)</f>
        <v>0</v>
      </c>
      <c r="M109" s="65">
        <f>SUMIFS(CAPEX!$AA$4:$AA$1281,CAPEX!$C$4:$C$1281,Data!$A109,CAPEX!$V$4:$V$1281,Data!L$7)</f>
        <v>0</v>
      </c>
      <c r="N109" s="65">
        <f>SUMIFS(CAPEX!$Y$4:$Y$1281,CAPEX!$C$4:$C$1281,Data!$A109,CAPEX!$V$4:$V$1281,Data!N$7)</f>
        <v>0</v>
      </c>
      <c r="O109" s="65">
        <f>SUMIFS(CAPEX!$AA$4:$AA$1281,CAPEX!$C$4:$C$1281,Data!$A109,CAPEX!$V$4:$V$1281,Data!N$7)</f>
        <v>0</v>
      </c>
      <c r="P109" s="65">
        <f>SUMIFS(CAPEX!$Y$4:$Y$1281,CAPEX!$C$4:$C$1281,Data!$A109,CAPEX!$V$4:$V$1281,Data!P$7)</f>
        <v>0</v>
      </c>
      <c r="Q109" s="65">
        <f>SUMIFS(CAPEX!$AA$4:$AA$1281,CAPEX!$C$4:$C$1281,Data!$A109,CAPEX!$V$4:$V$1281,Data!P$7)</f>
        <v>0</v>
      </c>
      <c r="R109" s="65">
        <f>SUMIFS(CAPEX!$Y$4:$Y$1281,CAPEX!$C$4:$C$1281,Data!$A109,CAPEX!$V$4:$V$1281,Data!R$7)</f>
        <v>0</v>
      </c>
      <c r="S109" s="65">
        <f>SUMIFS(CAPEX!$AA$4:$AA$1281,CAPEX!$C$4:$C$1281,Data!$A109,CAPEX!$V$4:$V$1281,Data!R$7)</f>
        <v>0</v>
      </c>
      <c r="T109" s="65">
        <f>SUMIFS(CAPEX!$Y$4:$Y$1281,CAPEX!$C$4:$C$1281,Data!$A109,CAPEX!$V$4:$V$1281,Data!T$7)</f>
        <v>0</v>
      </c>
      <c r="U109" s="65">
        <f>SUMIFS(CAPEX!$AA$4:$AA$1281,CAPEX!$C$4:$C$1281,Data!$A109,CAPEX!$V$4:$V$1281,Data!T$7)</f>
        <v>0</v>
      </c>
      <c r="V109" s="65">
        <f>SUMIFS(CAPEX!$Y$4:$Y$1281,CAPEX!$C$4:$C$1281,Data!$A109,CAPEX!$V$4:$V$1281,Data!V$7)</f>
        <v>0</v>
      </c>
      <c r="W109" s="65">
        <f>SUMIFS(CAPEX!$AA$4:$AA$1281,CAPEX!$C$4:$C$1281,Data!$A109,CAPEX!$V$4:$V$1281,Data!V$7)</f>
        <v>0</v>
      </c>
      <c r="X109" s="65">
        <f>SUMIFS(CAPEX!$Y$4:$Y$1281,CAPEX!$C$4:$C$1281,Data!$A109,CAPEX!$V$4:$V$1281,Data!X$7)</f>
        <v>0</v>
      </c>
      <c r="Y109" s="65">
        <f>SUMIFS(CAPEX!$AA$4:$AA$1281,CAPEX!$C$4:$C$1281,Data!$A109,CAPEX!$V$4:$V$1281,Data!X$7)</f>
        <v>0</v>
      </c>
      <c r="Z109" s="65">
        <f>SUMIFS(CAPEX!$Y$4:$Y$1281,CAPEX!$C$4:$C$1281,Data!$A109,CAPEX!$V$4:$V$1281,Data!Z$7)</f>
        <v>0</v>
      </c>
      <c r="AA109" s="65">
        <f>SUMIFS(CAPEX!$AA$4:$AA$1281,CAPEX!$C$4:$C$1281,Data!$A109,CAPEX!$V$4:$V$1281,Data!Z$7)</f>
        <v>0</v>
      </c>
      <c r="AB109" s="65">
        <f>SUMIFS(CAPEX!$Y$4:$Y$1281,CAPEX!$C$4:$C$1281,Data!$A109,CAPEX!$V$4:$V$1281,Data!AB$7)</f>
        <v>0</v>
      </c>
      <c r="AC109" s="65">
        <f>SUMIFS(CAPEX!$AA$4:$AA$1281,CAPEX!$C$4:$C$1281,Data!$A109,CAPEX!$V$4:$V$1281,Data!AB$7)</f>
        <v>0</v>
      </c>
      <c r="AD109" s="65">
        <f>SUMIFS(CAPEX!$Y$4:$Y$1281,CAPEX!$C$4:$C$1281,Data!$A109,CAPEX!$V$4:$V$1281,Data!AD$7)</f>
        <v>0</v>
      </c>
      <c r="AE109" s="65">
        <f>SUMIFS(CAPEX!$AA$4:$AA$1281,CAPEX!$C$4:$C$1281,Data!$A109,CAPEX!$V$4:$V$1281,Data!AD$7)</f>
        <v>0</v>
      </c>
      <c r="AF109" s="65">
        <f>SUMIFS(CAPEX!$Y$4:$Y$1281,CAPEX!$C$4:$C$1281,Data!$A109,CAPEX!$V$4:$V$1281,Data!AF$7)</f>
        <v>0</v>
      </c>
      <c r="AG109" s="65">
        <f>SUMIFS(CAPEX!$AA$4:$AA$1281,CAPEX!$C$4:$C$1281,Data!$A109,CAPEX!$V$4:$V$1281,Data!AF$7)</f>
        <v>0</v>
      </c>
      <c r="AH109" s="65">
        <f>SUMIFS(CAPEX!$Y$4:$Y$1281,CAPEX!$C$4:$C$1281,Data!$A109,CAPEX!$V$4:$V$1281,Data!AH$7)</f>
        <v>0</v>
      </c>
      <c r="AI109" s="65">
        <f>SUMIFS(CAPEX!$AA$4:$AA$1281,CAPEX!$C$4:$C$1281,Data!$A109,CAPEX!$V$4:$V$1281,Data!AH$7)</f>
        <v>0</v>
      </c>
      <c r="AJ109" s="65">
        <f>SUMIFS(CAPEX!$Y$4:$Y$1281,CAPEX!$C$4:$C$1281,Data!$A109,CAPEX!$V$4:$V$1281,Data!AJ$7)</f>
        <v>0</v>
      </c>
      <c r="AK109" s="65">
        <f>SUMIFS(CAPEX!$AA$4:$AA$1281,CAPEX!$C$4:$C$1281,Data!$A109,CAPEX!$V$4:$V$1281,Data!AJ$7)</f>
        <v>0</v>
      </c>
      <c r="AL109" s="65">
        <f>SUMIFS(CAPEX!$Y$4:$Y$1281,CAPEX!$C$4:$C$1281,Data!$A109,CAPEX!$V$4:$V$1281,Data!AL$7)</f>
        <v>0</v>
      </c>
      <c r="AM109" s="65">
        <f>SUMIFS(CAPEX!$AA$4:$AA$1281,CAPEX!$C$4:$C$1281,Data!$A109,CAPEX!$V$4:$V$1281,Data!AL$7)</f>
        <v>0</v>
      </c>
      <c r="AN109" s="65">
        <f>SUMIFS(CAPEX!$Y$4:$Y$1281,CAPEX!$C$4:$C$1281,Data!$A109,CAPEX!$V$4:$V$1281,Data!AN$7)</f>
        <v>0</v>
      </c>
      <c r="AO109" s="65">
        <f>SUMIFS(CAPEX!$AA$4:$AA$1281,CAPEX!$C$4:$C$1281,Data!$A109,CAPEX!$V$4:$V$1281,Data!AN$7)</f>
        <v>0</v>
      </c>
      <c r="AP109" s="65">
        <f>SUMIFS(CAPEX!$Y$4:$Y$1281,CAPEX!$C$4:$C$1281,Data!$A109,CAPEX!$V$4:$V$1281,Data!AP$7)</f>
        <v>0</v>
      </c>
      <c r="AQ109" s="65">
        <f>SUMIFS(CAPEX!$AA$4:$AA$1281,CAPEX!$C$4:$C$1281,Data!$A109,CAPEX!$V$4:$V$1281,Data!AP$7)</f>
        <v>0</v>
      </c>
      <c r="AR109" s="65">
        <f>SUMIFS(CAPEX!$Y$4:$Y$1281,CAPEX!$C$4:$C$1281,Data!$A109,CAPEX!$V$4:$V$1281,Data!AR$7)</f>
        <v>0</v>
      </c>
      <c r="AS109" s="65">
        <f>SUMIFS(CAPEX!$AA$4:$AA$1281,CAPEX!$C$4:$C$1281,Data!$A109,CAPEX!$V$4:$V$1281,Data!AR$7)</f>
        <v>0</v>
      </c>
      <c r="AT109" s="65">
        <f>SUMIFS(CAPEX!$Y$4:$Y$1281,CAPEX!$C$4:$C$1281,Data!$A109,CAPEX!$V$4:$V$1281,Data!AT$7)</f>
        <v>0</v>
      </c>
      <c r="AU109" s="65">
        <f>SUMIFS(CAPEX!$AA$4:$AA$1281,CAPEX!$C$4:$C$1281,Data!$A109,CAPEX!$V$4:$V$1281,Data!AT$7)</f>
        <v>0</v>
      </c>
      <c r="AV109" s="65">
        <f>SUMIFS(CAPEX!$Y$4:$Y$1281,CAPEX!$C$4:$C$1281,Data!$A109,CAPEX!$V$4:$V$1281,Data!AV$7)</f>
        <v>0</v>
      </c>
      <c r="AW109" s="65">
        <f>SUMIFS(CAPEX!$AA$4:$AA$1281,CAPEX!$C$4:$C$1281,Data!$A109,CAPEX!$V$4:$V$1281,Data!AV$7)</f>
        <v>0</v>
      </c>
      <c r="AX109" s="65">
        <f>SUMIFS(CAPEX!$Y$4:$Y$1281,CAPEX!$C$4:$C$1281,Data!$A109,CAPEX!$V$4:$V$1281,Data!AX$7)</f>
        <v>0</v>
      </c>
      <c r="AY109" s="65">
        <f>SUMIFS(CAPEX!$AA$4:$AA$1281,CAPEX!$C$4:$C$1281,Data!$A109,CAPEX!$V$4:$V$1281,Data!AX$7)</f>
        <v>0</v>
      </c>
      <c r="AZ109" s="65">
        <f>SUMIFS(CAPEX!$Y$4:$Y$1281,CAPEX!$C$4:$C$1281,Data!$A109,CAPEX!$V$4:$V$1281,Data!AZ$7)</f>
        <v>0</v>
      </c>
      <c r="BA109" s="65">
        <f>SUMIFS(CAPEX!$AA$4:$AA$1281,CAPEX!$C$4:$C$1281,Data!$A109,CAPEX!$V$4:$V$1281,Data!AZ$7)</f>
        <v>0</v>
      </c>
      <c r="BB109" s="65">
        <f>SUMIFS(CAPEX!$Y$4:$Y$1281,CAPEX!$C$4:$C$1281,Data!$A109,CAPEX!$V$4:$V$1281,Data!BB$7)</f>
        <v>0</v>
      </c>
      <c r="BC109" s="65">
        <f>SUMIFS(CAPEX!$AA$4:$AA$1281,CAPEX!$C$4:$C$1281,Data!$A109,CAPEX!$V$4:$V$1281,Data!BB$7)</f>
        <v>0</v>
      </c>
    </row>
    <row r="110" spans="1:55" hidden="1" x14ac:dyDescent="0.25">
      <c r="A110" s="85" t="s">
        <v>668</v>
      </c>
      <c r="B110" s="62" t="str">
        <f>VLOOKUP(A110,CAPEX!$C$4:$I$1281,7,FALSE)</f>
        <v>Navy</v>
      </c>
      <c r="C110" s="61">
        <v>0</v>
      </c>
      <c r="D110" s="65">
        <f>SUMIFS(CAPEX!$Y$4:$Y$1281,CAPEX!$C$4:$C$1281,Data!$A110,CAPEX!$V$4:$V$1281,Data!D$7)</f>
        <v>32500</v>
      </c>
      <c r="E110" s="65">
        <f>SUMIFS(CAPEX!$AA$4:$AA$1281,CAPEX!$C$4:$C$1281,Data!$A110,CAPEX!$V$4:$V$1281,Data!D$7)</f>
        <v>45450</v>
      </c>
      <c r="F110" s="65">
        <f>SUMIFS(CAPEX!$Y$4:$Y$1281,CAPEX!$C$4:$C$1281,Data!$A110,CAPEX!$V$4:$V$1281,Data!F$7)</f>
        <v>0</v>
      </c>
      <c r="G110" s="65">
        <f>SUMIFS(CAPEX!$AA$4:$AA$1281,CAPEX!$C$4:$C$1281,Data!$A110,CAPEX!$V$4:$V$1281,Data!F$7)</f>
        <v>0</v>
      </c>
      <c r="H110" s="65">
        <f>SUMIFS(CAPEX!$Y$4:$Y$1281,CAPEX!$C$4:$C$1281,Data!$A110,CAPEX!$V$4:$V$1281,Data!H$7)</f>
        <v>0</v>
      </c>
      <c r="I110" s="65">
        <f>SUMIFS(CAPEX!$AA$4:$AA$1281,CAPEX!$C$4:$C$1281,Data!$A110,CAPEX!$V$4:$V$1281,Data!H$7)</f>
        <v>0</v>
      </c>
      <c r="J110" s="65">
        <f>SUMIFS(CAPEX!$Y$4:$Y$1281,CAPEX!$C$4:$C$1281,Data!$A110,CAPEX!$V$4:$V$1281,Data!J$7)</f>
        <v>0</v>
      </c>
      <c r="K110" s="65">
        <f>SUMIFS(CAPEX!$AA$4:$AA$1281,CAPEX!$C$4:$C$1281,Data!$A110,CAPEX!$V$4:$V$1281,Data!J$7)</f>
        <v>0</v>
      </c>
      <c r="L110" s="65">
        <f>SUMIFS(CAPEX!$Y$4:$Y$1281,CAPEX!$C$4:$C$1281,Data!$A110,CAPEX!$V$4:$V$1281,Data!L$7)</f>
        <v>0</v>
      </c>
      <c r="M110" s="65">
        <f>SUMIFS(CAPEX!$AA$4:$AA$1281,CAPEX!$C$4:$C$1281,Data!$A110,CAPEX!$V$4:$V$1281,Data!L$7)</f>
        <v>0</v>
      </c>
      <c r="N110" s="65">
        <f>SUMIFS(CAPEX!$Y$4:$Y$1281,CAPEX!$C$4:$C$1281,Data!$A110,CAPEX!$V$4:$V$1281,Data!N$7)</f>
        <v>0</v>
      </c>
      <c r="O110" s="65">
        <f>SUMIFS(CAPEX!$AA$4:$AA$1281,CAPEX!$C$4:$C$1281,Data!$A110,CAPEX!$V$4:$V$1281,Data!N$7)</f>
        <v>0</v>
      </c>
      <c r="P110" s="65">
        <f>SUMIFS(CAPEX!$Y$4:$Y$1281,CAPEX!$C$4:$C$1281,Data!$A110,CAPEX!$V$4:$V$1281,Data!P$7)</f>
        <v>0</v>
      </c>
      <c r="Q110" s="65">
        <f>SUMIFS(CAPEX!$AA$4:$AA$1281,CAPEX!$C$4:$C$1281,Data!$A110,CAPEX!$V$4:$V$1281,Data!P$7)</f>
        <v>0</v>
      </c>
      <c r="R110" s="65">
        <f>SUMIFS(CAPEX!$Y$4:$Y$1281,CAPEX!$C$4:$C$1281,Data!$A110,CAPEX!$V$4:$V$1281,Data!R$7)</f>
        <v>0</v>
      </c>
      <c r="S110" s="65">
        <f>SUMIFS(CAPEX!$AA$4:$AA$1281,CAPEX!$C$4:$C$1281,Data!$A110,CAPEX!$V$4:$V$1281,Data!R$7)</f>
        <v>0</v>
      </c>
      <c r="T110" s="65">
        <f>SUMIFS(CAPEX!$Y$4:$Y$1281,CAPEX!$C$4:$C$1281,Data!$A110,CAPEX!$V$4:$V$1281,Data!T$7)</f>
        <v>0</v>
      </c>
      <c r="U110" s="65">
        <f>SUMIFS(CAPEX!$AA$4:$AA$1281,CAPEX!$C$4:$C$1281,Data!$A110,CAPEX!$V$4:$V$1281,Data!T$7)</f>
        <v>0</v>
      </c>
      <c r="V110" s="65">
        <f>SUMIFS(CAPEX!$Y$4:$Y$1281,CAPEX!$C$4:$C$1281,Data!$A110,CAPEX!$V$4:$V$1281,Data!V$7)</f>
        <v>0</v>
      </c>
      <c r="W110" s="65">
        <f>SUMIFS(CAPEX!$AA$4:$AA$1281,CAPEX!$C$4:$C$1281,Data!$A110,CAPEX!$V$4:$V$1281,Data!V$7)</f>
        <v>0</v>
      </c>
      <c r="X110" s="65">
        <f>SUMIFS(CAPEX!$Y$4:$Y$1281,CAPEX!$C$4:$C$1281,Data!$A110,CAPEX!$V$4:$V$1281,Data!X$7)</f>
        <v>0</v>
      </c>
      <c r="Y110" s="65">
        <f>SUMIFS(CAPEX!$AA$4:$AA$1281,CAPEX!$C$4:$C$1281,Data!$A110,CAPEX!$V$4:$V$1281,Data!X$7)</f>
        <v>0</v>
      </c>
      <c r="Z110" s="65">
        <f>SUMIFS(CAPEX!$Y$4:$Y$1281,CAPEX!$C$4:$C$1281,Data!$A110,CAPEX!$V$4:$V$1281,Data!Z$7)</f>
        <v>0</v>
      </c>
      <c r="AA110" s="65">
        <f>SUMIFS(CAPEX!$AA$4:$AA$1281,CAPEX!$C$4:$C$1281,Data!$A110,CAPEX!$V$4:$V$1281,Data!Z$7)</f>
        <v>0</v>
      </c>
      <c r="AB110" s="65">
        <f>SUMIFS(CAPEX!$Y$4:$Y$1281,CAPEX!$C$4:$C$1281,Data!$A110,CAPEX!$V$4:$V$1281,Data!AB$7)</f>
        <v>0</v>
      </c>
      <c r="AC110" s="65">
        <f>SUMIFS(CAPEX!$AA$4:$AA$1281,CAPEX!$C$4:$C$1281,Data!$A110,CAPEX!$V$4:$V$1281,Data!AB$7)</f>
        <v>0</v>
      </c>
      <c r="AD110" s="65">
        <f>SUMIFS(CAPEX!$Y$4:$Y$1281,CAPEX!$C$4:$C$1281,Data!$A110,CAPEX!$V$4:$V$1281,Data!AD$7)</f>
        <v>0</v>
      </c>
      <c r="AE110" s="65">
        <f>SUMIFS(CAPEX!$AA$4:$AA$1281,CAPEX!$C$4:$C$1281,Data!$A110,CAPEX!$V$4:$V$1281,Data!AD$7)</f>
        <v>0</v>
      </c>
      <c r="AF110" s="65">
        <f>SUMIFS(CAPEX!$Y$4:$Y$1281,CAPEX!$C$4:$C$1281,Data!$A110,CAPEX!$V$4:$V$1281,Data!AF$7)</f>
        <v>0</v>
      </c>
      <c r="AG110" s="65">
        <f>SUMIFS(CAPEX!$AA$4:$AA$1281,CAPEX!$C$4:$C$1281,Data!$A110,CAPEX!$V$4:$V$1281,Data!AF$7)</f>
        <v>0</v>
      </c>
      <c r="AH110" s="65">
        <f>SUMIFS(CAPEX!$Y$4:$Y$1281,CAPEX!$C$4:$C$1281,Data!$A110,CAPEX!$V$4:$V$1281,Data!AH$7)</f>
        <v>0</v>
      </c>
      <c r="AI110" s="65">
        <f>SUMIFS(CAPEX!$AA$4:$AA$1281,CAPEX!$C$4:$C$1281,Data!$A110,CAPEX!$V$4:$V$1281,Data!AH$7)</f>
        <v>0</v>
      </c>
      <c r="AJ110" s="65">
        <f>SUMIFS(CAPEX!$Y$4:$Y$1281,CAPEX!$C$4:$C$1281,Data!$A110,CAPEX!$V$4:$V$1281,Data!AJ$7)</f>
        <v>0</v>
      </c>
      <c r="AK110" s="65">
        <f>SUMIFS(CAPEX!$AA$4:$AA$1281,CAPEX!$C$4:$C$1281,Data!$A110,CAPEX!$V$4:$V$1281,Data!AJ$7)</f>
        <v>0</v>
      </c>
      <c r="AL110" s="65">
        <f>SUMIFS(CAPEX!$Y$4:$Y$1281,CAPEX!$C$4:$C$1281,Data!$A110,CAPEX!$V$4:$V$1281,Data!AL$7)</f>
        <v>0</v>
      </c>
      <c r="AM110" s="65">
        <f>SUMIFS(CAPEX!$AA$4:$AA$1281,CAPEX!$C$4:$C$1281,Data!$A110,CAPEX!$V$4:$V$1281,Data!AL$7)</f>
        <v>0</v>
      </c>
      <c r="AN110" s="65">
        <f>SUMIFS(CAPEX!$Y$4:$Y$1281,CAPEX!$C$4:$C$1281,Data!$A110,CAPEX!$V$4:$V$1281,Data!AN$7)</f>
        <v>0</v>
      </c>
      <c r="AO110" s="65">
        <f>SUMIFS(CAPEX!$AA$4:$AA$1281,CAPEX!$C$4:$C$1281,Data!$A110,CAPEX!$V$4:$V$1281,Data!AN$7)</f>
        <v>0</v>
      </c>
      <c r="AP110" s="65">
        <f>SUMIFS(CAPEX!$Y$4:$Y$1281,CAPEX!$C$4:$C$1281,Data!$A110,CAPEX!$V$4:$V$1281,Data!AP$7)</f>
        <v>0</v>
      </c>
      <c r="AQ110" s="65">
        <f>SUMIFS(CAPEX!$AA$4:$AA$1281,CAPEX!$C$4:$C$1281,Data!$A110,CAPEX!$V$4:$V$1281,Data!AP$7)</f>
        <v>0</v>
      </c>
      <c r="AR110" s="65">
        <f>SUMIFS(CAPEX!$Y$4:$Y$1281,CAPEX!$C$4:$C$1281,Data!$A110,CAPEX!$V$4:$V$1281,Data!AR$7)</f>
        <v>0</v>
      </c>
      <c r="AS110" s="65">
        <f>SUMIFS(CAPEX!$AA$4:$AA$1281,CAPEX!$C$4:$C$1281,Data!$A110,CAPEX!$V$4:$V$1281,Data!AR$7)</f>
        <v>0</v>
      </c>
      <c r="AT110" s="65">
        <f>SUMIFS(CAPEX!$Y$4:$Y$1281,CAPEX!$C$4:$C$1281,Data!$A110,CAPEX!$V$4:$V$1281,Data!AT$7)</f>
        <v>0</v>
      </c>
      <c r="AU110" s="65">
        <f>SUMIFS(CAPEX!$AA$4:$AA$1281,CAPEX!$C$4:$C$1281,Data!$A110,CAPEX!$V$4:$V$1281,Data!AT$7)</f>
        <v>0</v>
      </c>
      <c r="AV110" s="65">
        <f>SUMIFS(CAPEX!$Y$4:$Y$1281,CAPEX!$C$4:$C$1281,Data!$A110,CAPEX!$V$4:$V$1281,Data!AV$7)</f>
        <v>0</v>
      </c>
      <c r="AW110" s="65">
        <f>SUMIFS(CAPEX!$AA$4:$AA$1281,CAPEX!$C$4:$C$1281,Data!$A110,CAPEX!$V$4:$V$1281,Data!AV$7)</f>
        <v>0</v>
      </c>
      <c r="AX110" s="65">
        <f>SUMIFS(CAPEX!$Y$4:$Y$1281,CAPEX!$C$4:$C$1281,Data!$A110,CAPEX!$V$4:$V$1281,Data!AX$7)</f>
        <v>0</v>
      </c>
      <c r="AY110" s="65">
        <f>SUMIFS(CAPEX!$AA$4:$AA$1281,CAPEX!$C$4:$C$1281,Data!$A110,CAPEX!$V$4:$V$1281,Data!AX$7)</f>
        <v>0</v>
      </c>
      <c r="AZ110" s="65">
        <f>SUMIFS(CAPEX!$Y$4:$Y$1281,CAPEX!$C$4:$C$1281,Data!$A110,CAPEX!$V$4:$V$1281,Data!AZ$7)</f>
        <v>0</v>
      </c>
      <c r="BA110" s="65">
        <f>SUMIFS(CAPEX!$AA$4:$AA$1281,CAPEX!$C$4:$C$1281,Data!$A110,CAPEX!$V$4:$V$1281,Data!AZ$7)</f>
        <v>0</v>
      </c>
      <c r="BB110" s="65">
        <f>SUMIFS(CAPEX!$Y$4:$Y$1281,CAPEX!$C$4:$C$1281,Data!$A110,CAPEX!$V$4:$V$1281,Data!BB$7)</f>
        <v>0</v>
      </c>
      <c r="BC110" s="65">
        <f>SUMIFS(CAPEX!$AA$4:$AA$1281,CAPEX!$C$4:$C$1281,Data!$A110,CAPEX!$V$4:$V$1281,Data!BB$7)</f>
        <v>0</v>
      </c>
    </row>
    <row r="111" spans="1:55" hidden="1" x14ac:dyDescent="0.25">
      <c r="A111" s="85" t="s">
        <v>104</v>
      </c>
      <c r="B111" s="62" t="str">
        <f>VLOOKUP(A111,CAPEX!$C$4:$I$1281,7,FALSE)</f>
        <v>Dock 6</v>
      </c>
      <c r="C111" s="61">
        <v>37275</v>
      </c>
      <c r="D111" s="65">
        <f>SUMIFS(CAPEX!$Y$4:$Y$1281,CAPEX!$C$4:$C$1281,Data!$A111,CAPEX!$V$4:$V$1281,Data!D$7)</f>
        <v>0</v>
      </c>
      <c r="E111" s="65">
        <f>SUMIFS(CAPEX!$AA$4:$AA$1281,CAPEX!$C$4:$C$1281,Data!$A111,CAPEX!$V$4:$V$1281,Data!D$7)</f>
        <v>92880</v>
      </c>
      <c r="F111" s="65">
        <f>SUMIFS(CAPEX!$Y$4:$Y$1281,CAPEX!$C$4:$C$1281,Data!$A111,CAPEX!$V$4:$V$1281,Data!F$7)</f>
        <v>0</v>
      </c>
      <c r="G111" s="65">
        <f>SUMIFS(CAPEX!$AA$4:$AA$1281,CAPEX!$C$4:$C$1281,Data!$A111,CAPEX!$V$4:$V$1281,Data!F$7)</f>
        <v>0</v>
      </c>
      <c r="H111" s="65">
        <f>SUMIFS(CAPEX!$Y$4:$Y$1281,CAPEX!$C$4:$C$1281,Data!$A111,CAPEX!$V$4:$V$1281,Data!H$7)</f>
        <v>0</v>
      </c>
      <c r="I111" s="65">
        <f>SUMIFS(CAPEX!$AA$4:$AA$1281,CAPEX!$C$4:$C$1281,Data!$A111,CAPEX!$V$4:$V$1281,Data!H$7)</f>
        <v>0</v>
      </c>
      <c r="J111" s="65">
        <f>SUMIFS(CAPEX!$Y$4:$Y$1281,CAPEX!$C$4:$C$1281,Data!$A111,CAPEX!$V$4:$V$1281,Data!J$7)</f>
        <v>0</v>
      </c>
      <c r="K111" s="65">
        <f>SUMIFS(CAPEX!$AA$4:$AA$1281,CAPEX!$C$4:$C$1281,Data!$A111,CAPEX!$V$4:$V$1281,Data!J$7)</f>
        <v>0</v>
      </c>
      <c r="L111" s="65">
        <f>SUMIFS(CAPEX!$Y$4:$Y$1281,CAPEX!$C$4:$C$1281,Data!$A111,CAPEX!$V$4:$V$1281,Data!L$7)</f>
        <v>0</v>
      </c>
      <c r="M111" s="65">
        <f>SUMIFS(CAPEX!$AA$4:$AA$1281,CAPEX!$C$4:$C$1281,Data!$A111,CAPEX!$V$4:$V$1281,Data!L$7)</f>
        <v>0</v>
      </c>
      <c r="N111" s="65">
        <f>SUMIFS(CAPEX!$Y$4:$Y$1281,CAPEX!$C$4:$C$1281,Data!$A111,CAPEX!$V$4:$V$1281,Data!N$7)</f>
        <v>0</v>
      </c>
      <c r="O111" s="65">
        <f>SUMIFS(CAPEX!$AA$4:$AA$1281,CAPEX!$C$4:$C$1281,Data!$A111,CAPEX!$V$4:$V$1281,Data!N$7)</f>
        <v>0</v>
      </c>
      <c r="P111" s="65">
        <f>SUMIFS(CAPEX!$Y$4:$Y$1281,CAPEX!$C$4:$C$1281,Data!$A111,CAPEX!$V$4:$V$1281,Data!P$7)</f>
        <v>0</v>
      </c>
      <c r="Q111" s="65">
        <f>SUMIFS(CAPEX!$AA$4:$AA$1281,CAPEX!$C$4:$C$1281,Data!$A111,CAPEX!$V$4:$V$1281,Data!P$7)</f>
        <v>0</v>
      </c>
      <c r="R111" s="65">
        <f>SUMIFS(CAPEX!$Y$4:$Y$1281,CAPEX!$C$4:$C$1281,Data!$A111,CAPEX!$V$4:$V$1281,Data!R$7)</f>
        <v>0</v>
      </c>
      <c r="S111" s="65">
        <f>SUMIFS(CAPEX!$AA$4:$AA$1281,CAPEX!$C$4:$C$1281,Data!$A111,CAPEX!$V$4:$V$1281,Data!R$7)</f>
        <v>0</v>
      </c>
      <c r="T111" s="65">
        <f>SUMIFS(CAPEX!$Y$4:$Y$1281,CAPEX!$C$4:$C$1281,Data!$A111,CAPEX!$V$4:$V$1281,Data!T$7)</f>
        <v>0</v>
      </c>
      <c r="U111" s="65">
        <f>SUMIFS(CAPEX!$AA$4:$AA$1281,CAPEX!$C$4:$C$1281,Data!$A111,CAPEX!$V$4:$V$1281,Data!T$7)</f>
        <v>0</v>
      </c>
      <c r="V111" s="65">
        <f>SUMIFS(CAPEX!$Y$4:$Y$1281,CAPEX!$C$4:$C$1281,Data!$A111,CAPEX!$V$4:$V$1281,Data!V$7)</f>
        <v>0</v>
      </c>
      <c r="W111" s="65">
        <f>SUMIFS(CAPEX!$AA$4:$AA$1281,CAPEX!$C$4:$C$1281,Data!$A111,CAPEX!$V$4:$V$1281,Data!V$7)</f>
        <v>0</v>
      </c>
      <c r="X111" s="65">
        <f>SUMIFS(CAPEX!$Y$4:$Y$1281,CAPEX!$C$4:$C$1281,Data!$A111,CAPEX!$V$4:$V$1281,Data!X$7)</f>
        <v>0</v>
      </c>
      <c r="Y111" s="65">
        <f>SUMIFS(CAPEX!$AA$4:$AA$1281,CAPEX!$C$4:$C$1281,Data!$A111,CAPEX!$V$4:$V$1281,Data!X$7)</f>
        <v>0</v>
      </c>
      <c r="Z111" s="65">
        <f>SUMIFS(CAPEX!$Y$4:$Y$1281,CAPEX!$C$4:$C$1281,Data!$A111,CAPEX!$V$4:$V$1281,Data!Z$7)</f>
        <v>0</v>
      </c>
      <c r="AA111" s="65">
        <f>SUMIFS(CAPEX!$AA$4:$AA$1281,CAPEX!$C$4:$C$1281,Data!$A111,CAPEX!$V$4:$V$1281,Data!Z$7)</f>
        <v>0</v>
      </c>
      <c r="AB111" s="65">
        <f>SUMIFS(CAPEX!$Y$4:$Y$1281,CAPEX!$C$4:$C$1281,Data!$A111,CAPEX!$V$4:$V$1281,Data!AB$7)</f>
        <v>0</v>
      </c>
      <c r="AC111" s="65">
        <f>SUMIFS(CAPEX!$AA$4:$AA$1281,CAPEX!$C$4:$C$1281,Data!$A111,CAPEX!$V$4:$V$1281,Data!AB$7)</f>
        <v>0</v>
      </c>
      <c r="AD111" s="65">
        <f>SUMIFS(CAPEX!$Y$4:$Y$1281,CAPEX!$C$4:$C$1281,Data!$A111,CAPEX!$V$4:$V$1281,Data!AD$7)</f>
        <v>0</v>
      </c>
      <c r="AE111" s="65">
        <f>SUMIFS(CAPEX!$AA$4:$AA$1281,CAPEX!$C$4:$C$1281,Data!$A111,CAPEX!$V$4:$V$1281,Data!AD$7)</f>
        <v>0</v>
      </c>
      <c r="AF111" s="65">
        <f>SUMIFS(CAPEX!$Y$4:$Y$1281,CAPEX!$C$4:$C$1281,Data!$A111,CAPEX!$V$4:$V$1281,Data!AF$7)</f>
        <v>0</v>
      </c>
      <c r="AG111" s="65">
        <f>SUMIFS(CAPEX!$AA$4:$AA$1281,CAPEX!$C$4:$C$1281,Data!$A111,CAPEX!$V$4:$V$1281,Data!AF$7)</f>
        <v>0</v>
      </c>
      <c r="AH111" s="65">
        <f>SUMIFS(CAPEX!$Y$4:$Y$1281,CAPEX!$C$4:$C$1281,Data!$A111,CAPEX!$V$4:$V$1281,Data!AH$7)</f>
        <v>0</v>
      </c>
      <c r="AI111" s="65">
        <f>SUMIFS(CAPEX!$AA$4:$AA$1281,CAPEX!$C$4:$C$1281,Data!$A111,CAPEX!$V$4:$V$1281,Data!AH$7)</f>
        <v>0</v>
      </c>
      <c r="AJ111" s="65">
        <f>SUMIFS(CAPEX!$Y$4:$Y$1281,CAPEX!$C$4:$C$1281,Data!$A111,CAPEX!$V$4:$V$1281,Data!AJ$7)</f>
        <v>0</v>
      </c>
      <c r="AK111" s="65">
        <f>SUMIFS(CAPEX!$AA$4:$AA$1281,CAPEX!$C$4:$C$1281,Data!$A111,CAPEX!$V$4:$V$1281,Data!AJ$7)</f>
        <v>0</v>
      </c>
      <c r="AL111" s="65">
        <f>SUMIFS(CAPEX!$Y$4:$Y$1281,CAPEX!$C$4:$C$1281,Data!$A111,CAPEX!$V$4:$V$1281,Data!AL$7)</f>
        <v>0</v>
      </c>
      <c r="AM111" s="65">
        <f>SUMIFS(CAPEX!$AA$4:$AA$1281,CAPEX!$C$4:$C$1281,Data!$A111,CAPEX!$V$4:$V$1281,Data!AL$7)</f>
        <v>0</v>
      </c>
      <c r="AN111" s="65">
        <f>SUMIFS(CAPEX!$Y$4:$Y$1281,CAPEX!$C$4:$C$1281,Data!$A111,CAPEX!$V$4:$V$1281,Data!AN$7)</f>
        <v>0</v>
      </c>
      <c r="AO111" s="65">
        <f>SUMIFS(CAPEX!$AA$4:$AA$1281,CAPEX!$C$4:$C$1281,Data!$A111,CAPEX!$V$4:$V$1281,Data!AN$7)</f>
        <v>0</v>
      </c>
      <c r="AP111" s="65">
        <f>SUMIFS(CAPEX!$Y$4:$Y$1281,CAPEX!$C$4:$C$1281,Data!$A111,CAPEX!$V$4:$V$1281,Data!AP$7)</f>
        <v>0</v>
      </c>
      <c r="AQ111" s="65">
        <f>SUMIFS(CAPEX!$AA$4:$AA$1281,CAPEX!$C$4:$C$1281,Data!$A111,CAPEX!$V$4:$V$1281,Data!AP$7)</f>
        <v>0</v>
      </c>
      <c r="AR111" s="65">
        <f>SUMIFS(CAPEX!$Y$4:$Y$1281,CAPEX!$C$4:$C$1281,Data!$A111,CAPEX!$V$4:$V$1281,Data!AR$7)</f>
        <v>0</v>
      </c>
      <c r="AS111" s="65">
        <f>SUMIFS(CAPEX!$AA$4:$AA$1281,CAPEX!$C$4:$C$1281,Data!$A111,CAPEX!$V$4:$V$1281,Data!AR$7)</f>
        <v>0</v>
      </c>
      <c r="AT111" s="65">
        <f>SUMIFS(CAPEX!$Y$4:$Y$1281,CAPEX!$C$4:$C$1281,Data!$A111,CAPEX!$V$4:$V$1281,Data!AT$7)</f>
        <v>0</v>
      </c>
      <c r="AU111" s="65">
        <f>SUMIFS(CAPEX!$AA$4:$AA$1281,CAPEX!$C$4:$C$1281,Data!$A111,CAPEX!$V$4:$V$1281,Data!AT$7)</f>
        <v>0</v>
      </c>
      <c r="AV111" s="65">
        <f>SUMIFS(CAPEX!$Y$4:$Y$1281,CAPEX!$C$4:$C$1281,Data!$A111,CAPEX!$V$4:$V$1281,Data!AV$7)</f>
        <v>0</v>
      </c>
      <c r="AW111" s="65">
        <f>SUMIFS(CAPEX!$AA$4:$AA$1281,CAPEX!$C$4:$C$1281,Data!$A111,CAPEX!$V$4:$V$1281,Data!AV$7)</f>
        <v>0</v>
      </c>
      <c r="AX111" s="65">
        <f>SUMIFS(CAPEX!$Y$4:$Y$1281,CAPEX!$C$4:$C$1281,Data!$A111,CAPEX!$V$4:$V$1281,Data!AX$7)</f>
        <v>0</v>
      </c>
      <c r="AY111" s="65">
        <f>SUMIFS(CAPEX!$AA$4:$AA$1281,CAPEX!$C$4:$C$1281,Data!$A111,CAPEX!$V$4:$V$1281,Data!AX$7)</f>
        <v>0</v>
      </c>
      <c r="AZ111" s="65">
        <f>SUMIFS(CAPEX!$Y$4:$Y$1281,CAPEX!$C$4:$C$1281,Data!$A111,CAPEX!$V$4:$V$1281,Data!AZ$7)</f>
        <v>0</v>
      </c>
      <c r="BA111" s="65">
        <f>SUMIFS(CAPEX!$AA$4:$AA$1281,CAPEX!$C$4:$C$1281,Data!$A111,CAPEX!$V$4:$V$1281,Data!AZ$7)</f>
        <v>0</v>
      </c>
      <c r="BB111" s="65">
        <f>SUMIFS(CAPEX!$Y$4:$Y$1281,CAPEX!$C$4:$C$1281,Data!$A111,CAPEX!$V$4:$V$1281,Data!BB$7)</f>
        <v>0</v>
      </c>
      <c r="BC111" s="65">
        <f>SUMIFS(CAPEX!$AA$4:$AA$1281,CAPEX!$C$4:$C$1281,Data!$A111,CAPEX!$V$4:$V$1281,Data!BB$7)</f>
        <v>0</v>
      </c>
    </row>
    <row r="112" spans="1:55" x14ac:dyDescent="0.25">
      <c r="A112" s="85" t="s">
        <v>105</v>
      </c>
      <c r="B112" s="62" t="str">
        <f>VLOOKUP(A112,CAPEX!$C$4:$I$1281,7,FALSE)</f>
        <v>Austal</v>
      </c>
      <c r="C112" s="61">
        <v>15560</v>
      </c>
      <c r="D112" s="65">
        <f>SUMIFS(CAPEX!$Y$4:$Y$1281,CAPEX!$C$4:$C$1281,Data!$A112,CAPEX!$V$4:$V$1281,Data!D$7)</f>
        <v>378400</v>
      </c>
      <c r="E112" s="65">
        <f>SUMIFS(CAPEX!$AA$4:$AA$1281,CAPEX!$C$4:$C$1281,Data!$A112,CAPEX!$V$4:$V$1281,Data!D$7)</f>
        <v>537410</v>
      </c>
      <c r="F112" s="65">
        <f>SUMIFS(CAPEX!$Y$4:$Y$1281,CAPEX!$C$4:$C$1281,Data!$A112,CAPEX!$V$4:$V$1281,Data!F$7)</f>
        <v>0</v>
      </c>
      <c r="G112" s="65">
        <f>SUMIFS(CAPEX!$AA$4:$AA$1281,CAPEX!$C$4:$C$1281,Data!$A112,CAPEX!$V$4:$V$1281,Data!F$7)</f>
        <v>0</v>
      </c>
      <c r="H112" s="65">
        <f>SUMIFS(CAPEX!$Y$4:$Y$1281,CAPEX!$C$4:$C$1281,Data!$A112,CAPEX!$V$4:$V$1281,Data!H$7)</f>
        <v>143700</v>
      </c>
      <c r="I112" s="65">
        <f>SUMIFS(CAPEX!$AA$4:$AA$1281,CAPEX!$C$4:$C$1281,Data!$A112,CAPEX!$V$4:$V$1281,Data!H$7)</f>
        <v>0</v>
      </c>
      <c r="J112" s="65">
        <f>SUMIFS(CAPEX!$Y$4:$Y$1281,CAPEX!$C$4:$C$1281,Data!$A112,CAPEX!$V$4:$V$1281,Data!J$7)</f>
        <v>0</v>
      </c>
      <c r="K112" s="65">
        <f>SUMIFS(CAPEX!$AA$4:$AA$1281,CAPEX!$C$4:$C$1281,Data!$A112,CAPEX!$V$4:$V$1281,Data!J$7)</f>
        <v>0</v>
      </c>
      <c r="L112" s="65">
        <f>SUMIFS(CAPEX!$Y$4:$Y$1281,CAPEX!$C$4:$C$1281,Data!$A112,CAPEX!$V$4:$V$1281,Data!L$7)</f>
        <v>0</v>
      </c>
      <c r="M112" s="65">
        <f>SUMIFS(CAPEX!$AA$4:$AA$1281,CAPEX!$C$4:$C$1281,Data!$A112,CAPEX!$V$4:$V$1281,Data!L$7)</f>
        <v>0</v>
      </c>
      <c r="N112" s="65">
        <f>SUMIFS(CAPEX!$Y$4:$Y$1281,CAPEX!$C$4:$C$1281,Data!$A112,CAPEX!$V$4:$V$1281,Data!N$7)</f>
        <v>0</v>
      </c>
      <c r="O112" s="65">
        <f>SUMIFS(CAPEX!$AA$4:$AA$1281,CAPEX!$C$4:$C$1281,Data!$A112,CAPEX!$V$4:$V$1281,Data!N$7)</f>
        <v>0</v>
      </c>
      <c r="P112" s="65">
        <f>SUMIFS(CAPEX!$Y$4:$Y$1281,CAPEX!$C$4:$C$1281,Data!$A112,CAPEX!$V$4:$V$1281,Data!P$7)</f>
        <v>0</v>
      </c>
      <c r="Q112" s="65">
        <f>SUMIFS(CAPEX!$AA$4:$AA$1281,CAPEX!$C$4:$C$1281,Data!$A112,CAPEX!$V$4:$V$1281,Data!P$7)</f>
        <v>0</v>
      </c>
      <c r="R112" s="65">
        <f>SUMIFS(CAPEX!$Y$4:$Y$1281,CAPEX!$C$4:$C$1281,Data!$A112,CAPEX!$V$4:$V$1281,Data!R$7)</f>
        <v>0</v>
      </c>
      <c r="S112" s="65">
        <f>SUMIFS(CAPEX!$AA$4:$AA$1281,CAPEX!$C$4:$C$1281,Data!$A112,CAPEX!$V$4:$V$1281,Data!R$7)</f>
        <v>0</v>
      </c>
      <c r="T112" s="65">
        <f>SUMIFS(CAPEX!$Y$4:$Y$1281,CAPEX!$C$4:$C$1281,Data!$A112,CAPEX!$V$4:$V$1281,Data!T$7)</f>
        <v>0</v>
      </c>
      <c r="U112" s="65">
        <f>SUMIFS(CAPEX!$AA$4:$AA$1281,CAPEX!$C$4:$C$1281,Data!$A112,CAPEX!$V$4:$V$1281,Data!T$7)</f>
        <v>0</v>
      </c>
      <c r="V112" s="65">
        <f>SUMIFS(CAPEX!$Y$4:$Y$1281,CAPEX!$C$4:$C$1281,Data!$A112,CAPEX!$V$4:$V$1281,Data!V$7)</f>
        <v>0</v>
      </c>
      <c r="W112" s="65">
        <f>SUMIFS(CAPEX!$AA$4:$AA$1281,CAPEX!$C$4:$C$1281,Data!$A112,CAPEX!$V$4:$V$1281,Data!V$7)</f>
        <v>0</v>
      </c>
      <c r="X112" s="65">
        <f>SUMIFS(CAPEX!$Y$4:$Y$1281,CAPEX!$C$4:$C$1281,Data!$A112,CAPEX!$V$4:$V$1281,Data!X$7)</f>
        <v>0</v>
      </c>
      <c r="Y112" s="65">
        <f>SUMIFS(CAPEX!$AA$4:$AA$1281,CAPEX!$C$4:$C$1281,Data!$A112,CAPEX!$V$4:$V$1281,Data!X$7)</f>
        <v>0</v>
      </c>
      <c r="Z112" s="65">
        <f>SUMIFS(CAPEX!$Y$4:$Y$1281,CAPEX!$C$4:$C$1281,Data!$A112,CAPEX!$V$4:$V$1281,Data!Z$7)</f>
        <v>80780</v>
      </c>
      <c r="AA112" s="65">
        <f>SUMIFS(CAPEX!$AA$4:$AA$1281,CAPEX!$C$4:$C$1281,Data!$A112,CAPEX!$V$4:$V$1281,Data!Z$7)</f>
        <v>122040</v>
      </c>
      <c r="AB112" s="65">
        <f>SUMIFS(CAPEX!$Y$4:$Y$1281,CAPEX!$C$4:$C$1281,Data!$A112,CAPEX!$V$4:$V$1281,Data!AB$7)</f>
        <v>0</v>
      </c>
      <c r="AC112" s="65">
        <f>SUMIFS(CAPEX!$AA$4:$AA$1281,CAPEX!$C$4:$C$1281,Data!$A112,CAPEX!$V$4:$V$1281,Data!AB$7)</f>
        <v>0</v>
      </c>
      <c r="AD112" s="65">
        <f>SUMIFS(CAPEX!$Y$4:$Y$1281,CAPEX!$C$4:$C$1281,Data!$A112,CAPEX!$V$4:$V$1281,Data!AD$7)</f>
        <v>0</v>
      </c>
      <c r="AE112" s="65">
        <f>SUMIFS(CAPEX!$AA$4:$AA$1281,CAPEX!$C$4:$C$1281,Data!$A112,CAPEX!$V$4:$V$1281,Data!AD$7)</f>
        <v>0</v>
      </c>
      <c r="AF112" s="65">
        <f>SUMIFS(CAPEX!$Y$4:$Y$1281,CAPEX!$C$4:$C$1281,Data!$A112,CAPEX!$V$4:$V$1281,Data!AF$7)</f>
        <v>0</v>
      </c>
      <c r="AG112" s="65">
        <f>SUMIFS(CAPEX!$AA$4:$AA$1281,CAPEX!$C$4:$C$1281,Data!$A112,CAPEX!$V$4:$V$1281,Data!AF$7)</f>
        <v>0</v>
      </c>
      <c r="AH112" s="65">
        <f>SUMIFS(CAPEX!$Y$4:$Y$1281,CAPEX!$C$4:$C$1281,Data!$A112,CAPEX!$V$4:$V$1281,Data!AH$7)</f>
        <v>0</v>
      </c>
      <c r="AI112" s="65">
        <f>SUMIFS(CAPEX!$AA$4:$AA$1281,CAPEX!$C$4:$C$1281,Data!$A112,CAPEX!$V$4:$V$1281,Data!AH$7)</f>
        <v>0</v>
      </c>
      <c r="AJ112" s="65">
        <f>SUMIFS(CAPEX!$Y$4:$Y$1281,CAPEX!$C$4:$C$1281,Data!$A112,CAPEX!$V$4:$V$1281,Data!AJ$7)</f>
        <v>0</v>
      </c>
      <c r="AK112" s="65">
        <f>SUMIFS(CAPEX!$AA$4:$AA$1281,CAPEX!$C$4:$C$1281,Data!$A112,CAPEX!$V$4:$V$1281,Data!AJ$7)</f>
        <v>0</v>
      </c>
      <c r="AL112" s="65">
        <f>SUMIFS(CAPEX!$Y$4:$Y$1281,CAPEX!$C$4:$C$1281,Data!$A112,CAPEX!$V$4:$V$1281,Data!AL$7)</f>
        <v>0</v>
      </c>
      <c r="AM112" s="65">
        <f>SUMIFS(CAPEX!$AA$4:$AA$1281,CAPEX!$C$4:$C$1281,Data!$A112,CAPEX!$V$4:$V$1281,Data!AL$7)</f>
        <v>0</v>
      </c>
      <c r="AN112" s="65">
        <f>SUMIFS(CAPEX!$Y$4:$Y$1281,CAPEX!$C$4:$C$1281,Data!$A112,CAPEX!$V$4:$V$1281,Data!AN$7)</f>
        <v>0</v>
      </c>
      <c r="AO112" s="65">
        <f>SUMIFS(CAPEX!$AA$4:$AA$1281,CAPEX!$C$4:$C$1281,Data!$A112,CAPEX!$V$4:$V$1281,Data!AN$7)</f>
        <v>0</v>
      </c>
      <c r="AP112" s="65">
        <f>SUMIFS(CAPEX!$Y$4:$Y$1281,CAPEX!$C$4:$C$1281,Data!$A112,CAPEX!$V$4:$V$1281,Data!AP$7)</f>
        <v>0</v>
      </c>
      <c r="AQ112" s="65">
        <f>SUMIFS(CAPEX!$AA$4:$AA$1281,CAPEX!$C$4:$C$1281,Data!$A112,CAPEX!$V$4:$V$1281,Data!AP$7)</f>
        <v>0</v>
      </c>
      <c r="AR112" s="65">
        <f>SUMIFS(CAPEX!$Y$4:$Y$1281,CAPEX!$C$4:$C$1281,Data!$A112,CAPEX!$V$4:$V$1281,Data!AR$7)</f>
        <v>0</v>
      </c>
      <c r="AS112" s="65">
        <f>SUMIFS(CAPEX!$AA$4:$AA$1281,CAPEX!$C$4:$C$1281,Data!$A112,CAPEX!$V$4:$V$1281,Data!AR$7)</f>
        <v>0</v>
      </c>
      <c r="AT112" s="65">
        <f>SUMIFS(CAPEX!$Y$4:$Y$1281,CAPEX!$C$4:$C$1281,Data!$A112,CAPEX!$V$4:$V$1281,Data!AT$7)</f>
        <v>0</v>
      </c>
      <c r="AU112" s="65">
        <f>SUMIFS(CAPEX!$AA$4:$AA$1281,CAPEX!$C$4:$C$1281,Data!$A112,CAPEX!$V$4:$V$1281,Data!AT$7)</f>
        <v>0</v>
      </c>
      <c r="AV112" s="65">
        <f>SUMIFS(CAPEX!$Y$4:$Y$1281,CAPEX!$C$4:$C$1281,Data!$A112,CAPEX!$V$4:$V$1281,Data!AV$7)</f>
        <v>0</v>
      </c>
      <c r="AW112" s="65">
        <f>SUMIFS(CAPEX!$AA$4:$AA$1281,CAPEX!$C$4:$C$1281,Data!$A112,CAPEX!$V$4:$V$1281,Data!AV$7)</f>
        <v>0</v>
      </c>
      <c r="AX112" s="65">
        <f>SUMIFS(CAPEX!$Y$4:$Y$1281,CAPEX!$C$4:$C$1281,Data!$A112,CAPEX!$V$4:$V$1281,Data!AX$7)</f>
        <v>0</v>
      </c>
      <c r="AY112" s="65">
        <f>SUMIFS(CAPEX!$AA$4:$AA$1281,CAPEX!$C$4:$C$1281,Data!$A112,CAPEX!$V$4:$V$1281,Data!AX$7)</f>
        <v>0</v>
      </c>
      <c r="AZ112" s="65">
        <f>SUMIFS(CAPEX!$Y$4:$Y$1281,CAPEX!$C$4:$C$1281,Data!$A112,CAPEX!$V$4:$V$1281,Data!AZ$7)</f>
        <v>0</v>
      </c>
      <c r="BA112" s="65">
        <f>SUMIFS(CAPEX!$AA$4:$AA$1281,CAPEX!$C$4:$C$1281,Data!$A112,CAPEX!$V$4:$V$1281,Data!AZ$7)</f>
        <v>0</v>
      </c>
      <c r="BB112" s="65">
        <f>SUMIFS(CAPEX!$Y$4:$Y$1281,CAPEX!$C$4:$C$1281,Data!$A112,CAPEX!$V$4:$V$1281,Data!BB$7)</f>
        <v>0</v>
      </c>
      <c r="BC112" s="65">
        <f>SUMIFS(CAPEX!$AA$4:$AA$1281,CAPEX!$C$4:$C$1281,Data!$A112,CAPEX!$V$4:$V$1281,Data!BB$7)</f>
        <v>0</v>
      </c>
    </row>
    <row r="113" spans="1:55" hidden="1" x14ac:dyDescent="0.25">
      <c r="A113" s="85" t="s">
        <v>106</v>
      </c>
      <c r="B113" s="62" t="str">
        <f>VLOOKUP(A113,CAPEX!$C$4:$I$1281,7,FALSE)</f>
        <v>Dock 6</v>
      </c>
      <c r="C113" s="61">
        <v>207</v>
      </c>
      <c r="D113" s="65">
        <f>SUMIFS(CAPEX!$Y$4:$Y$1281,CAPEX!$C$4:$C$1281,Data!$A113,CAPEX!$V$4:$V$1281,Data!D$7)</f>
        <v>0</v>
      </c>
      <c r="E113" s="65">
        <f>SUMIFS(CAPEX!$AA$4:$AA$1281,CAPEX!$C$4:$C$1281,Data!$A113,CAPEX!$V$4:$V$1281,Data!D$7)</f>
        <v>26370</v>
      </c>
      <c r="F113" s="65">
        <f>SUMIFS(CAPEX!$Y$4:$Y$1281,CAPEX!$C$4:$C$1281,Data!$A113,CAPEX!$V$4:$V$1281,Data!F$7)</f>
        <v>0</v>
      </c>
      <c r="G113" s="65">
        <f>SUMIFS(CAPEX!$AA$4:$AA$1281,CAPEX!$C$4:$C$1281,Data!$A113,CAPEX!$V$4:$V$1281,Data!F$7)</f>
        <v>0</v>
      </c>
      <c r="H113" s="65">
        <f>SUMIFS(CAPEX!$Y$4:$Y$1281,CAPEX!$C$4:$C$1281,Data!$A113,CAPEX!$V$4:$V$1281,Data!H$7)</f>
        <v>0</v>
      </c>
      <c r="I113" s="65">
        <f>SUMIFS(CAPEX!$AA$4:$AA$1281,CAPEX!$C$4:$C$1281,Data!$A113,CAPEX!$V$4:$V$1281,Data!H$7)</f>
        <v>0</v>
      </c>
      <c r="J113" s="65">
        <f>SUMIFS(CAPEX!$Y$4:$Y$1281,CAPEX!$C$4:$C$1281,Data!$A113,CAPEX!$V$4:$V$1281,Data!J$7)</f>
        <v>0</v>
      </c>
      <c r="K113" s="65">
        <f>SUMIFS(CAPEX!$AA$4:$AA$1281,CAPEX!$C$4:$C$1281,Data!$A113,CAPEX!$V$4:$V$1281,Data!J$7)</f>
        <v>0</v>
      </c>
      <c r="L113" s="65">
        <f>SUMIFS(CAPEX!$Y$4:$Y$1281,CAPEX!$C$4:$C$1281,Data!$A113,CAPEX!$V$4:$V$1281,Data!L$7)</f>
        <v>0</v>
      </c>
      <c r="M113" s="65">
        <f>SUMIFS(CAPEX!$AA$4:$AA$1281,CAPEX!$C$4:$C$1281,Data!$A113,CAPEX!$V$4:$V$1281,Data!L$7)</f>
        <v>0</v>
      </c>
      <c r="N113" s="65">
        <f>SUMIFS(CAPEX!$Y$4:$Y$1281,CAPEX!$C$4:$C$1281,Data!$A113,CAPEX!$V$4:$V$1281,Data!N$7)</f>
        <v>0</v>
      </c>
      <c r="O113" s="65">
        <f>SUMIFS(CAPEX!$AA$4:$AA$1281,CAPEX!$C$4:$C$1281,Data!$A113,CAPEX!$V$4:$V$1281,Data!N$7)</f>
        <v>0</v>
      </c>
      <c r="P113" s="65">
        <f>SUMIFS(CAPEX!$Y$4:$Y$1281,CAPEX!$C$4:$C$1281,Data!$A113,CAPEX!$V$4:$V$1281,Data!P$7)</f>
        <v>0</v>
      </c>
      <c r="Q113" s="65">
        <f>SUMIFS(CAPEX!$AA$4:$AA$1281,CAPEX!$C$4:$C$1281,Data!$A113,CAPEX!$V$4:$V$1281,Data!P$7)</f>
        <v>0</v>
      </c>
      <c r="R113" s="65">
        <f>SUMIFS(CAPEX!$Y$4:$Y$1281,CAPEX!$C$4:$C$1281,Data!$A113,CAPEX!$V$4:$V$1281,Data!R$7)</f>
        <v>0</v>
      </c>
      <c r="S113" s="65">
        <f>SUMIFS(CAPEX!$AA$4:$AA$1281,CAPEX!$C$4:$C$1281,Data!$A113,CAPEX!$V$4:$V$1281,Data!R$7)</f>
        <v>0</v>
      </c>
      <c r="T113" s="65">
        <f>SUMIFS(CAPEX!$Y$4:$Y$1281,CAPEX!$C$4:$C$1281,Data!$A113,CAPEX!$V$4:$V$1281,Data!T$7)</f>
        <v>0</v>
      </c>
      <c r="U113" s="65">
        <f>SUMIFS(CAPEX!$AA$4:$AA$1281,CAPEX!$C$4:$C$1281,Data!$A113,CAPEX!$V$4:$V$1281,Data!T$7)</f>
        <v>0</v>
      </c>
      <c r="V113" s="65">
        <f>SUMIFS(CAPEX!$Y$4:$Y$1281,CAPEX!$C$4:$C$1281,Data!$A113,CAPEX!$V$4:$V$1281,Data!V$7)</f>
        <v>0</v>
      </c>
      <c r="W113" s="65">
        <f>SUMIFS(CAPEX!$AA$4:$AA$1281,CAPEX!$C$4:$C$1281,Data!$A113,CAPEX!$V$4:$V$1281,Data!V$7)</f>
        <v>0</v>
      </c>
      <c r="X113" s="65">
        <f>SUMIFS(CAPEX!$Y$4:$Y$1281,CAPEX!$C$4:$C$1281,Data!$A113,CAPEX!$V$4:$V$1281,Data!X$7)</f>
        <v>0</v>
      </c>
      <c r="Y113" s="65">
        <f>SUMIFS(CAPEX!$AA$4:$AA$1281,CAPEX!$C$4:$C$1281,Data!$A113,CAPEX!$V$4:$V$1281,Data!X$7)</f>
        <v>0</v>
      </c>
      <c r="Z113" s="65">
        <f>SUMIFS(CAPEX!$Y$4:$Y$1281,CAPEX!$C$4:$C$1281,Data!$A113,CAPEX!$V$4:$V$1281,Data!Z$7)</f>
        <v>490</v>
      </c>
      <c r="AA113" s="65">
        <f>SUMIFS(CAPEX!$AA$4:$AA$1281,CAPEX!$C$4:$C$1281,Data!$A113,CAPEX!$V$4:$V$1281,Data!Z$7)</f>
        <v>490</v>
      </c>
      <c r="AB113" s="65">
        <f>SUMIFS(CAPEX!$Y$4:$Y$1281,CAPEX!$C$4:$C$1281,Data!$A113,CAPEX!$V$4:$V$1281,Data!AB$7)</f>
        <v>0</v>
      </c>
      <c r="AC113" s="65">
        <f>SUMIFS(CAPEX!$AA$4:$AA$1281,CAPEX!$C$4:$C$1281,Data!$A113,CAPEX!$V$4:$V$1281,Data!AB$7)</f>
        <v>0</v>
      </c>
      <c r="AD113" s="65">
        <f>SUMIFS(CAPEX!$Y$4:$Y$1281,CAPEX!$C$4:$C$1281,Data!$A113,CAPEX!$V$4:$V$1281,Data!AD$7)</f>
        <v>0</v>
      </c>
      <c r="AE113" s="65">
        <f>SUMIFS(CAPEX!$AA$4:$AA$1281,CAPEX!$C$4:$C$1281,Data!$A113,CAPEX!$V$4:$V$1281,Data!AD$7)</f>
        <v>0</v>
      </c>
      <c r="AF113" s="65">
        <f>SUMIFS(CAPEX!$Y$4:$Y$1281,CAPEX!$C$4:$C$1281,Data!$A113,CAPEX!$V$4:$V$1281,Data!AF$7)</f>
        <v>0</v>
      </c>
      <c r="AG113" s="65">
        <f>SUMIFS(CAPEX!$AA$4:$AA$1281,CAPEX!$C$4:$C$1281,Data!$A113,CAPEX!$V$4:$V$1281,Data!AF$7)</f>
        <v>0</v>
      </c>
      <c r="AH113" s="65">
        <f>SUMIFS(CAPEX!$Y$4:$Y$1281,CAPEX!$C$4:$C$1281,Data!$A113,CAPEX!$V$4:$V$1281,Data!AH$7)</f>
        <v>0</v>
      </c>
      <c r="AI113" s="65">
        <f>SUMIFS(CAPEX!$AA$4:$AA$1281,CAPEX!$C$4:$C$1281,Data!$A113,CAPEX!$V$4:$V$1281,Data!AH$7)</f>
        <v>0</v>
      </c>
      <c r="AJ113" s="65">
        <f>SUMIFS(CAPEX!$Y$4:$Y$1281,CAPEX!$C$4:$C$1281,Data!$A113,CAPEX!$V$4:$V$1281,Data!AJ$7)</f>
        <v>0</v>
      </c>
      <c r="AK113" s="65">
        <f>SUMIFS(CAPEX!$AA$4:$AA$1281,CAPEX!$C$4:$C$1281,Data!$A113,CAPEX!$V$4:$V$1281,Data!AJ$7)</f>
        <v>0</v>
      </c>
      <c r="AL113" s="65">
        <f>SUMIFS(CAPEX!$Y$4:$Y$1281,CAPEX!$C$4:$C$1281,Data!$A113,CAPEX!$V$4:$V$1281,Data!AL$7)</f>
        <v>0</v>
      </c>
      <c r="AM113" s="65">
        <f>SUMIFS(CAPEX!$AA$4:$AA$1281,CAPEX!$C$4:$C$1281,Data!$A113,CAPEX!$V$4:$V$1281,Data!AL$7)</f>
        <v>0</v>
      </c>
      <c r="AN113" s="65">
        <f>SUMIFS(CAPEX!$Y$4:$Y$1281,CAPEX!$C$4:$C$1281,Data!$A113,CAPEX!$V$4:$V$1281,Data!AN$7)</f>
        <v>0</v>
      </c>
      <c r="AO113" s="65">
        <f>SUMIFS(CAPEX!$AA$4:$AA$1281,CAPEX!$C$4:$C$1281,Data!$A113,CAPEX!$V$4:$V$1281,Data!AN$7)</f>
        <v>0</v>
      </c>
      <c r="AP113" s="65">
        <f>SUMIFS(CAPEX!$Y$4:$Y$1281,CAPEX!$C$4:$C$1281,Data!$A113,CAPEX!$V$4:$V$1281,Data!AP$7)</f>
        <v>0</v>
      </c>
      <c r="AQ113" s="65">
        <f>SUMIFS(CAPEX!$AA$4:$AA$1281,CAPEX!$C$4:$C$1281,Data!$A113,CAPEX!$V$4:$V$1281,Data!AP$7)</f>
        <v>0</v>
      </c>
      <c r="AR113" s="65">
        <f>SUMIFS(CAPEX!$Y$4:$Y$1281,CAPEX!$C$4:$C$1281,Data!$A113,CAPEX!$V$4:$V$1281,Data!AR$7)</f>
        <v>0</v>
      </c>
      <c r="AS113" s="65">
        <f>SUMIFS(CAPEX!$AA$4:$AA$1281,CAPEX!$C$4:$C$1281,Data!$A113,CAPEX!$V$4:$V$1281,Data!AR$7)</f>
        <v>0</v>
      </c>
      <c r="AT113" s="65">
        <f>SUMIFS(CAPEX!$Y$4:$Y$1281,CAPEX!$C$4:$C$1281,Data!$A113,CAPEX!$V$4:$V$1281,Data!AT$7)</f>
        <v>0</v>
      </c>
      <c r="AU113" s="65">
        <f>SUMIFS(CAPEX!$AA$4:$AA$1281,CAPEX!$C$4:$C$1281,Data!$A113,CAPEX!$V$4:$V$1281,Data!AT$7)</f>
        <v>0</v>
      </c>
      <c r="AV113" s="65">
        <f>SUMIFS(CAPEX!$Y$4:$Y$1281,CAPEX!$C$4:$C$1281,Data!$A113,CAPEX!$V$4:$V$1281,Data!AV$7)</f>
        <v>0</v>
      </c>
      <c r="AW113" s="65">
        <f>SUMIFS(CAPEX!$AA$4:$AA$1281,CAPEX!$C$4:$C$1281,Data!$A113,CAPEX!$V$4:$V$1281,Data!AV$7)</f>
        <v>0</v>
      </c>
      <c r="AX113" s="65">
        <f>SUMIFS(CAPEX!$Y$4:$Y$1281,CAPEX!$C$4:$C$1281,Data!$A113,CAPEX!$V$4:$V$1281,Data!AX$7)</f>
        <v>0</v>
      </c>
      <c r="AY113" s="65">
        <f>SUMIFS(CAPEX!$AA$4:$AA$1281,CAPEX!$C$4:$C$1281,Data!$A113,CAPEX!$V$4:$V$1281,Data!AX$7)</f>
        <v>0</v>
      </c>
      <c r="AZ113" s="65">
        <f>SUMIFS(CAPEX!$Y$4:$Y$1281,CAPEX!$C$4:$C$1281,Data!$A113,CAPEX!$V$4:$V$1281,Data!AZ$7)</f>
        <v>0</v>
      </c>
      <c r="BA113" s="65">
        <f>SUMIFS(CAPEX!$AA$4:$AA$1281,CAPEX!$C$4:$C$1281,Data!$A113,CAPEX!$V$4:$V$1281,Data!AZ$7)</f>
        <v>0</v>
      </c>
      <c r="BB113" s="65">
        <f>SUMIFS(CAPEX!$Y$4:$Y$1281,CAPEX!$C$4:$C$1281,Data!$A113,CAPEX!$V$4:$V$1281,Data!BB$7)</f>
        <v>0</v>
      </c>
      <c r="BC113" s="65">
        <f>SUMIFS(CAPEX!$AA$4:$AA$1281,CAPEX!$C$4:$C$1281,Data!$A113,CAPEX!$V$4:$V$1281,Data!BB$7)</f>
        <v>0</v>
      </c>
    </row>
    <row r="114" spans="1:55" x14ac:dyDescent="0.25">
      <c r="A114" s="85" t="s">
        <v>107</v>
      </c>
      <c r="B114" s="62" t="str">
        <f>VLOOKUP(A114,CAPEX!$C$4:$I$1281,7,FALSE)</f>
        <v>Austal</v>
      </c>
      <c r="C114" s="61">
        <v>800</v>
      </c>
      <c r="D114" s="65">
        <f>SUMIFS(CAPEX!$Y$4:$Y$1281,CAPEX!$C$4:$C$1281,Data!$A114,CAPEX!$V$4:$V$1281,Data!D$7)</f>
        <v>0</v>
      </c>
      <c r="E114" s="65">
        <f>SUMIFS(CAPEX!$AA$4:$AA$1281,CAPEX!$C$4:$C$1281,Data!$A114,CAPEX!$V$4:$V$1281,Data!D$7)</f>
        <v>44870</v>
      </c>
      <c r="F114" s="65">
        <f>SUMIFS(CAPEX!$Y$4:$Y$1281,CAPEX!$C$4:$C$1281,Data!$A114,CAPEX!$V$4:$V$1281,Data!F$7)</f>
        <v>0</v>
      </c>
      <c r="G114" s="65">
        <f>SUMIFS(CAPEX!$AA$4:$AA$1281,CAPEX!$C$4:$C$1281,Data!$A114,CAPEX!$V$4:$V$1281,Data!F$7)</f>
        <v>0</v>
      </c>
      <c r="H114" s="65">
        <f>SUMIFS(CAPEX!$Y$4:$Y$1281,CAPEX!$C$4:$C$1281,Data!$A114,CAPEX!$V$4:$V$1281,Data!H$7)</f>
        <v>0</v>
      </c>
      <c r="I114" s="65">
        <f>SUMIFS(CAPEX!$AA$4:$AA$1281,CAPEX!$C$4:$C$1281,Data!$A114,CAPEX!$V$4:$V$1281,Data!H$7)</f>
        <v>0</v>
      </c>
      <c r="J114" s="65">
        <f>SUMIFS(CAPEX!$Y$4:$Y$1281,CAPEX!$C$4:$C$1281,Data!$A114,CAPEX!$V$4:$V$1281,Data!J$7)</f>
        <v>0</v>
      </c>
      <c r="K114" s="65">
        <f>SUMIFS(CAPEX!$AA$4:$AA$1281,CAPEX!$C$4:$C$1281,Data!$A114,CAPEX!$V$4:$V$1281,Data!J$7)</f>
        <v>0</v>
      </c>
      <c r="L114" s="65">
        <f>SUMIFS(CAPEX!$Y$4:$Y$1281,CAPEX!$C$4:$C$1281,Data!$A114,CAPEX!$V$4:$V$1281,Data!L$7)</f>
        <v>0</v>
      </c>
      <c r="M114" s="65">
        <f>SUMIFS(CAPEX!$AA$4:$AA$1281,CAPEX!$C$4:$C$1281,Data!$A114,CAPEX!$V$4:$V$1281,Data!L$7)</f>
        <v>0</v>
      </c>
      <c r="N114" s="65">
        <f>SUMIFS(CAPEX!$Y$4:$Y$1281,CAPEX!$C$4:$C$1281,Data!$A114,CAPEX!$V$4:$V$1281,Data!N$7)</f>
        <v>0</v>
      </c>
      <c r="O114" s="65">
        <f>SUMIFS(CAPEX!$AA$4:$AA$1281,CAPEX!$C$4:$C$1281,Data!$A114,CAPEX!$V$4:$V$1281,Data!N$7)</f>
        <v>0</v>
      </c>
      <c r="P114" s="65">
        <f>SUMIFS(CAPEX!$Y$4:$Y$1281,CAPEX!$C$4:$C$1281,Data!$A114,CAPEX!$V$4:$V$1281,Data!P$7)</f>
        <v>0</v>
      </c>
      <c r="Q114" s="65">
        <f>SUMIFS(CAPEX!$AA$4:$AA$1281,CAPEX!$C$4:$C$1281,Data!$A114,CAPEX!$V$4:$V$1281,Data!P$7)</f>
        <v>0</v>
      </c>
      <c r="R114" s="65">
        <f>SUMIFS(CAPEX!$Y$4:$Y$1281,CAPEX!$C$4:$C$1281,Data!$A114,CAPEX!$V$4:$V$1281,Data!R$7)</f>
        <v>0</v>
      </c>
      <c r="S114" s="65">
        <f>SUMIFS(CAPEX!$AA$4:$AA$1281,CAPEX!$C$4:$C$1281,Data!$A114,CAPEX!$V$4:$V$1281,Data!R$7)</f>
        <v>0</v>
      </c>
      <c r="T114" s="65">
        <f>SUMIFS(CAPEX!$Y$4:$Y$1281,CAPEX!$C$4:$C$1281,Data!$A114,CAPEX!$V$4:$V$1281,Data!T$7)</f>
        <v>0</v>
      </c>
      <c r="U114" s="65">
        <f>SUMIFS(CAPEX!$AA$4:$AA$1281,CAPEX!$C$4:$C$1281,Data!$A114,CAPEX!$V$4:$V$1281,Data!T$7)</f>
        <v>0</v>
      </c>
      <c r="V114" s="65">
        <f>SUMIFS(CAPEX!$Y$4:$Y$1281,CAPEX!$C$4:$C$1281,Data!$A114,CAPEX!$V$4:$V$1281,Data!V$7)</f>
        <v>0</v>
      </c>
      <c r="W114" s="65">
        <f>SUMIFS(CAPEX!$AA$4:$AA$1281,CAPEX!$C$4:$C$1281,Data!$A114,CAPEX!$V$4:$V$1281,Data!V$7)</f>
        <v>0</v>
      </c>
      <c r="X114" s="65">
        <f>SUMIFS(CAPEX!$Y$4:$Y$1281,CAPEX!$C$4:$C$1281,Data!$A114,CAPEX!$V$4:$V$1281,Data!X$7)</f>
        <v>0</v>
      </c>
      <c r="Y114" s="65">
        <f>SUMIFS(CAPEX!$AA$4:$AA$1281,CAPEX!$C$4:$C$1281,Data!$A114,CAPEX!$V$4:$V$1281,Data!X$7)</f>
        <v>0</v>
      </c>
      <c r="Z114" s="65">
        <f>SUMIFS(CAPEX!$Y$4:$Y$1281,CAPEX!$C$4:$C$1281,Data!$A114,CAPEX!$V$4:$V$1281,Data!Z$7)</f>
        <v>490</v>
      </c>
      <c r="AA114" s="65">
        <f>SUMIFS(CAPEX!$AA$4:$AA$1281,CAPEX!$C$4:$C$1281,Data!$A114,CAPEX!$V$4:$V$1281,Data!Z$7)</f>
        <v>490</v>
      </c>
      <c r="AB114" s="65">
        <f>SUMIFS(CAPEX!$Y$4:$Y$1281,CAPEX!$C$4:$C$1281,Data!$A114,CAPEX!$V$4:$V$1281,Data!AB$7)</f>
        <v>0</v>
      </c>
      <c r="AC114" s="65">
        <f>SUMIFS(CAPEX!$AA$4:$AA$1281,CAPEX!$C$4:$C$1281,Data!$A114,CAPEX!$V$4:$V$1281,Data!AB$7)</f>
        <v>0</v>
      </c>
      <c r="AD114" s="65">
        <f>SUMIFS(CAPEX!$Y$4:$Y$1281,CAPEX!$C$4:$C$1281,Data!$A114,CAPEX!$V$4:$V$1281,Data!AD$7)</f>
        <v>0</v>
      </c>
      <c r="AE114" s="65">
        <f>SUMIFS(CAPEX!$AA$4:$AA$1281,CAPEX!$C$4:$C$1281,Data!$A114,CAPEX!$V$4:$V$1281,Data!AD$7)</f>
        <v>0</v>
      </c>
      <c r="AF114" s="65">
        <f>SUMIFS(CAPEX!$Y$4:$Y$1281,CAPEX!$C$4:$C$1281,Data!$A114,CAPEX!$V$4:$V$1281,Data!AF$7)</f>
        <v>0</v>
      </c>
      <c r="AG114" s="65">
        <f>SUMIFS(CAPEX!$AA$4:$AA$1281,CAPEX!$C$4:$C$1281,Data!$A114,CAPEX!$V$4:$V$1281,Data!AF$7)</f>
        <v>0</v>
      </c>
      <c r="AH114" s="65">
        <f>SUMIFS(CAPEX!$Y$4:$Y$1281,CAPEX!$C$4:$C$1281,Data!$A114,CAPEX!$V$4:$V$1281,Data!AH$7)</f>
        <v>0</v>
      </c>
      <c r="AI114" s="65">
        <f>SUMIFS(CAPEX!$AA$4:$AA$1281,CAPEX!$C$4:$C$1281,Data!$A114,CAPEX!$V$4:$V$1281,Data!AH$7)</f>
        <v>0</v>
      </c>
      <c r="AJ114" s="65">
        <f>SUMIFS(CAPEX!$Y$4:$Y$1281,CAPEX!$C$4:$C$1281,Data!$A114,CAPEX!$V$4:$V$1281,Data!AJ$7)</f>
        <v>0</v>
      </c>
      <c r="AK114" s="65">
        <f>SUMIFS(CAPEX!$AA$4:$AA$1281,CAPEX!$C$4:$C$1281,Data!$A114,CAPEX!$V$4:$V$1281,Data!AJ$7)</f>
        <v>0</v>
      </c>
      <c r="AL114" s="65">
        <f>SUMIFS(CAPEX!$Y$4:$Y$1281,CAPEX!$C$4:$C$1281,Data!$A114,CAPEX!$V$4:$V$1281,Data!AL$7)</f>
        <v>0</v>
      </c>
      <c r="AM114" s="65">
        <f>SUMIFS(CAPEX!$AA$4:$AA$1281,CAPEX!$C$4:$C$1281,Data!$A114,CAPEX!$V$4:$V$1281,Data!AL$7)</f>
        <v>0</v>
      </c>
      <c r="AN114" s="65">
        <f>SUMIFS(CAPEX!$Y$4:$Y$1281,CAPEX!$C$4:$C$1281,Data!$A114,CAPEX!$V$4:$V$1281,Data!AN$7)</f>
        <v>0</v>
      </c>
      <c r="AO114" s="65">
        <f>SUMIFS(CAPEX!$AA$4:$AA$1281,CAPEX!$C$4:$C$1281,Data!$A114,CAPEX!$V$4:$V$1281,Data!AN$7)</f>
        <v>0</v>
      </c>
      <c r="AP114" s="65">
        <f>SUMIFS(CAPEX!$Y$4:$Y$1281,CAPEX!$C$4:$C$1281,Data!$A114,CAPEX!$V$4:$V$1281,Data!AP$7)</f>
        <v>0</v>
      </c>
      <c r="AQ114" s="65">
        <f>SUMIFS(CAPEX!$AA$4:$AA$1281,CAPEX!$C$4:$C$1281,Data!$A114,CAPEX!$V$4:$V$1281,Data!AP$7)</f>
        <v>0</v>
      </c>
      <c r="AR114" s="65">
        <f>SUMIFS(CAPEX!$Y$4:$Y$1281,CAPEX!$C$4:$C$1281,Data!$A114,CAPEX!$V$4:$V$1281,Data!AR$7)</f>
        <v>0</v>
      </c>
      <c r="AS114" s="65">
        <f>SUMIFS(CAPEX!$AA$4:$AA$1281,CAPEX!$C$4:$C$1281,Data!$A114,CAPEX!$V$4:$V$1281,Data!AR$7)</f>
        <v>0</v>
      </c>
      <c r="AT114" s="65">
        <f>SUMIFS(CAPEX!$Y$4:$Y$1281,CAPEX!$C$4:$C$1281,Data!$A114,CAPEX!$V$4:$V$1281,Data!AT$7)</f>
        <v>0</v>
      </c>
      <c r="AU114" s="65">
        <f>SUMIFS(CAPEX!$AA$4:$AA$1281,CAPEX!$C$4:$C$1281,Data!$A114,CAPEX!$V$4:$V$1281,Data!AT$7)</f>
        <v>0</v>
      </c>
      <c r="AV114" s="65">
        <f>SUMIFS(CAPEX!$Y$4:$Y$1281,CAPEX!$C$4:$C$1281,Data!$A114,CAPEX!$V$4:$V$1281,Data!AV$7)</f>
        <v>0</v>
      </c>
      <c r="AW114" s="65">
        <f>SUMIFS(CAPEX!$AA$4:$AA$1281,CAPEX!$C$4:$C$1281,Data!$A114,CAPEX!$V$4:$V$1281,Data!AV$7)</f>
        <v>0</v>
      </c>
      <c r="AX114" s="65">
        <f>SUMIFS(CAPEX!$Y$4:$Y$1281,CAPEX!$C$4:$C$1281,Data!$A114,CAPEX!$V$4:$V$1281,Data!AX$7)</f>
        <v>0</v>
      </c>
      <c r="AY114" s="65">
        <f>SUMIFS(CAPEX!$AA$4:$AA$1281,CAPEX!$C$4:$C$1281,Data!$A114,CAPEX!$V$4:$V$1281,Data!AX$7)</f>
        <v>0</v>
      </c>
      <c r="AZ114" s="65">
        <f>SUMIFS(CAPEX!$Y$4:$Y$1281,CAPEX!$C$4:$C$1281,Data!$A114,CAPEX!$V$4:$V$1281,Data!AZ$7)</f>
        <v>0</v>
      </c>
      <c r="BA114" s="65">
        <f>SUMIFS(CAPEX!$AA$4:$AA$1281,CAPEX!$C$4:$C$1281,Data!$A114,CAPEX!$V$4:$V$1281,Data!AZ$7)</f>
        <v>0</v>
      </c>
      <c r="BB114" s="65">
        <f>SUMIFS(CAPEX!$Y$4:$Y$1281,CAPEX!$C$4:$C$1281,Data!$A114,CAPEX!$V$4:$V$1281,Data!BB$7)</f>
        <v>0</v>
      </c>
      <c r="BC114" s="65">
        <f>SUMIFS(CAPEX!$AA$4:$AA$1281,CAPEX!$C$4:$C$1281,Data!$A114,CAPEX!$V$4:$V$1281,Data!BB$7)</f>
        <v>0</v>
      </c>
    </row>
    <row r="115" spans="1:55" x14ac:dyDescent="0.25">
      <c r="A115" s="85" t="s">
        <v>127</v>
      </c>
      <c r="B115" s="62" t="str">
        <f>VLOOKUP(A115,CAPEX!$C$4:$I$1281,7,FALSE)</f>
        <v>Austal</v>
      </c>
      <c r="C115" s="61">
        <v>735</v>
      </c>
      <c r="D115" s="65">
        <f>SUMIFS(CAPEX!$Y$4:$Y$1281,CAPEX!$C$4:$C$1281,Data!$A115,CAPEX!$V$4:$V$1281,Data!D$7)</f>
        <v>0</v>
      </c>
      <c r="E115" s="65">
        <f>SUMIFS(CAPEX!$AA$4:$AA$1281,CAPEX!$C$4:$C$1281,Data!$A115,CAPEX!$V$4:$V$1281,Data!D$7)</f>
        <v>67410</v>
      </c>
      <c r="F115" s="65">
        <f>SUMIFS(CAPEX!$Y$4:$Y$1281,CAPEX!$C$4:$C$1281,Data!$A115,CAPEX!$V$4:$V$1281,Data!F$7)</f>
        <v>0</v>
      </c>
      <c r="G115" s="65">
        <f>SUMIFS(CAPEX!$AA$4:$AA$1281,CAPEX!$C$4:$C$1281,Data!$A115,CAPEX!$V$4:$V$1281,Data!F$7)</f>
        <v>0</v>
      </c>
      <c r="H115" s="65">
        <f>SUMIFS(CAPEX!$Y$4:$Y$1281,CAPEX!$C$4:$C$1281,Data!$A115,CAPEX!$V$4:$V$1281,Data!H$7)</f>
        <v>0</v>
      </c>
      <c r="I115" s="65">
        <f>SUMIFS(CAPEX!$AA$4:$AA$1281,CAPEX!$C$4:$C$1281,Data!$A115,CAPEX!$V$4:$V$1281,Data!H$7)</f>
        <v>0</v>
      </c>
      <c r="J115" s="65">
        <f>SUMIFS(CAPEX!$Y$4:$Y$1281,CAPEX!$C$4:$C$1281,Data!$A115,CAPEX!$V$4:$V$1281,Data!J$7)</f>
        <v>0</v>
      </c>
      <c r="K115" s="65">
        <f>SUMIFS(CAPEX!$AA$4:$AA$1281,CAPEX!$C$4:$C$1281,Data!$A115,CAPEX!$V$4:$V$1281,Data!J$7)</f>
        <v>0</v>
      </c>
      <c r="L115" s="65">
        <f>SUMIFS(CAPEX!$Y$4:$Y$1281,CAPEX!$C$4:$C$1281,Data!$A115,CAPEX!$V$4:$V$1281,Data!L$7)</f>
        <v>0</v>
      </c>
      <c r="M115" s="65">
        <f>SUMIFS(CAPEX!$AA$4:$AA$1281,CAPEX!$C$4:$C$1281,Data!$A115,CAPEX!$V$4:$V$1281,Data!L$7)</f>
        <v>0</v>
      </c>
      <c r="N115" s="65">
        <f>SUMIFS(CAPEX!$Y$4:$Y$1281,CAPEX!$C$4:$C$1281,Data!$A115,CAPEX!$V$4:$V$1281,Data!N$7)</f>
        <v>0</v>
      </c>
      <c r="O115" s="65">
        <f>SUMIFS(CAPEX!$AA$4:$AA$1281,CAPEX!$C$4:$C$1281,Data!$A115,CAPEX!$V$4:$V$1281,Data!N$7)</f>
        <v>0</v>
      </c>
      <c r="P115" s="65">
        <f>SUMIFS(CAPEX!$Y$4:$Y$1281,CAPEX!$C$4:$C$1281,Data!$A115,CAPEX!$V$4:$V$1281,Data!P$7)</f>
        <v>0</v>
      </c>
      <c r="Q115" s="65">
        <f>SUMIFS(CAPEX!$AA$4:$AA$1281,CAPEX!$C$4:$C$1281,Data!$A115,CAPEX!$V$4:$V$1281,Data!P$7)</f>
        <v>0</v>
      </c>
      <c r="R115" s="65">
        <f>SUMIFS(CAPEX!$Y$4:$Y$1281,CAPEX!$C$4:$C$1281,Data!$A115,CAPEX!$V$4:$V$1281,Data!R$7)</f>
        <v>0</v>
      </c>
      <c r="S115" s="65">
        <f>SUMIFS(CAPEX!$AA$4:$AA$1281,CAPEX!$C$4:$C$1281,Data!$A115,CAPEX!$V$4:$V$1281,Data!R$7)</f>
        <v>0</v>
      </c>
      <c r="T115" s="65">
        <f>SUMIFS(CAPEX!$Y$4:$Y$1281,CAPEX!$C$4:$C$1281,Data!$A115,CAPEX!$V$4:$V$1281,Data!T$7)</f>
        <v>0</v>
      </c>
      <c r="U115" s="65">
        <f>SUMIFS(CAPEX!$AA$4:$AA$1281,CAPEX!$C$4:$C$1281,Data!$A115,CAPEX!$V$4:$V$1281,Data!T$7)</f>
        <v>0</v>
      </c>
      <c r="V115" s="65">
        <f>SUMIFS(CAPEX!$Y$4:$Y$1281,CAPEX!$C$4:$C$1281,Data!$A115,CAPEX!$V$4:$V$1281,Data!V$7)</f>
        <v>0</v>
      </c>
      <c r="W115" s="65">
        <f>SUMIFS(CAPEX!$AA$4:$AA$1281,CAPEX!$C$4:$C$1281,Data!$A115,CAPEX!$V$4:$V$1281,Data!V$7)</f>
        <v>0</v>
      </c>
      <c r="X115" s="65">
        <f>SUMIFS(CAPEX!$Y$4:$Y$1281,CAPEX!$C$4:$C$1281,Data!$A115,CAPEX!$V$4:$V$1281,Data!X$7)</f>
        <v>0</v>
      </c>
      <c r="Y115" s="65">
        <f>SUMIFS(CAPEX!$AA$4:$AA$1281,CAPEX!$C$4:$C$1281,Data!$A115,CAPEX!$V$4:$V$1281,Data!X$7)</f>
        <v>0</v>
      </c>
      <c r="Z115" s="65">
        <f>SUMIFS(CAPEX!$Y$4:$Y$1281,CAPEX!$C$4:$C$1281,Data!$A115,CAPEX!$V$4:$V$1281,Data!Z$7)</f>
        <v>490</v>
      </c>
      <c r="AA115" s="65">
        <f>SUMIFS(CAPEX!$AA$4:$AA$1281,CAPEX!$C$4:$C$1281,Data!$A115,CAPEX!$V$4:$V$1281,Data!Z$7)</f>
        <v>490</v>
      </c>
      <c r="AB115" s="65">
        <f>SUMIFS(CAPEX!$Y$4:$Y$1281,CAPEX!$C$4:$C$1281,Data!$A115,CAPEX!$V$4:$V$1281,Data!AB$7)</f>
        <v>0</v>
      </c>
      <c r="AC115" s="65">
        <f>SUMIFS(CAPEX!$AA$4:$AA$1281,CAPEX!$C$4:$C$1281,Data!$A115,CAPEX!$V$4:$V$1281,Data!AB$7)</f>
        <v>0</v>
      </c>
      <c r="AD115" s="65">
        <f>SUMIFS(CAPEX!$Y$4:$Y$1281,CAPEX!$C$4:$C$1281,Data!$A115,CAPEX!$V$4:$V$1281,Data!AD$7)</f>
        <v>0</v>
      </c>
      <c r="AE115" s="65">
        <f>SUMIFS(CAPEX!$AA$4:$AA$1281,CAPEX!$C$4:$C$1281,Data!$A115,CAPEX!$V$4:$V$1281,Data!AD$7)</f>
        <v>0</v>
      </c>
      <c r="AF115" s="65">
        <f>SUMIFS(CAPEX!$Y$4:$Y$1281,CAPEX!$C$4:$C$1281,Data!$A115,CAPEX!$V$4:$V$1281,Data!AF$7)</f>
        <v>0</v>
      </c>
      <c r="AG115" s="65">
        <f>SUMIFS(CAPEX!$AA$4:$AA$1281,CAPEX!$C$4:$C$1281,Data!$A115,CAPEX!$V$4:$V$1281,Data!AF$7)</f>
        <v>0</v>
      </c>
      <c r="AH115" s="65">
        <f>SUMIFS(CAPEX!$Y$4:$Y$1281,CAPEX!$C$4:$C$1281,Data!$A115,CAPEX!$V$4:$V$1281,Data!AH$7)</f>
        <v>0</v>
      </c>
      <c r="AI115" s="65">
        <f>SUMIFS(CAPEX!$AA$4:$AA$1281,CAPEX!$C$4:$C$1281,Data!$A115,CAPEX!$V$4:$V$1281,Data!AH$7)</f>
        <v>0</v>
      </c>
      <c r="AJ115" s="65">
        <f>SUMIFS(CAPEX!$Y$4:$Y$1281,CAPEX!$C$4:$C$1281,Data!$A115,CAPEX!$V$4:$V$1281,Data!AJ$7)</f>
        <v>0</v>
      </c>
      <c r="AK115" s="65">
        <f>SUMIFS(CAPEX!$AA$4:$AA$1281,CAPEX!$C$4:$C$1281,Data!$A115,CAPEX!$V$4:$V$1281,Data!AJ$7)</f>
        <v>0</v>
      </c>
      <c r="AL115" s="65">
        <f>SUMIFS(CAPEX!$Y$4:$Y$1281,CAPEX!$C$4:$C$1281,Data!$A115,CAPEX!$V$4:$V$1281,Data!AL$7)</f>
        <v>0</v>
      </c>
      <c r="AM115" s="65">
        <f>SUMIFS(CAPEX!$AA$4:$AA$1281,CAPEX!$C$4:$C$1281,Data!$A115,CAPEX!$V$4:$V$1281,Data!AL$7)</f>
        <v>0</v>
      </c>
      <c r="AN115" s="65">
        <f>SUMIFS(CAPEX!$Y$4:$Y$1281,CAPEX!$C$4:$C$1281,Data!$A115,CAPEX!$V$4:$V$1281,Data!AN$7)</f>
        <v>0</v>
      </c>
      <c r="AO115" s="65">
        <f>SUMIFS(CAPEX!$AA$4:$AA$1281,CAPEX!$C$4:$C$1281,Data!$A115,CAPEX!$V$4:$V$1281,Data!AN$7)</f>
        <v>0</v>
      </c>
      <c r="AP115" s="65">
        <f>SUMIFS(CAPEX!$Y$4:$Y$1281,CAPEX!$C$4:$C$1281,Data!$A115,CAPEX!$V$4:$V$1281,Data!AP$7)</f>
        <v>0</v>
      </c>
      <c r="AQ115" s="65">
        <f>SUMIFS(CAPEX!$AA$4:$AA$1281,CAPEX!$C$4:$C$1281,Data!$A115,CAPEX!$V$4:$V$1281,Data!AP$7)</f>
        <v>0</v>
      </c>
      <c r="AR115" s="65">
        <f>SUMIFS(CAPEX!$Y$4:$Y$1281,CAPEX!$C$4:$C$1281,Data!$A115,CAPEX!$V$4:$V$1281,Data!AR$7)</f>
        <v>0</v>
      </c>
      <c r="AS115" s="65">
        <f>SUMIFS(CAPEX!$AA$4:$AA$1281,CAPEX!$C$4:$C$1281,Data!$A115,CAPEX!$V$4:$V$1281,Data!AR$7)</f>
        <v>0</v>
      </c>
      <c r="AT115" s="65">
        <f>SUMIFS(CAPEX!$Y$4:$Y$1281,CAPEX!$C$4:$C$1281,Data!$A115,CAPEX!$V$4:$V$1281,Data!AT$7)</f>
        <v>0</v>
      </c>
      <c r="AU115" s="65">
        <f>SUMIFS(CAPEX!$AA$4:$AA$1281,CAPEX!$C$4:$C$1281,Data!$A115,CAPEX!$V$4:$V$1281,Data!AT$7)</f>
        <v>0</v>
      </c>
      <c r="AV115" s="65">
        <f>SUMIFS(CAPEX!$Y$4:$Y$1281,CAPEX!$C$4:$C$1281,Data!$A115,CAPEX!$V$4:$V$1281,Data!AV$7)</f>
        <v>0</v>
      </c>
      <c r="AW115" s="65">
        <f>SUMIFS(CAPEX!$AA$4:$AA$1281,CAPEX!$C$4:$C$1281,Data!$A115,CAPEX!$V$4:$V$1281,Data!AV$7)</f>
        <v>0</v>
      </c>
      <c r="AX115" s="65">
        <f>SUMIFS(CAPEX!$Y$4:$Y$1281,CAPEX!$C$4:$C$1281,Data!$A115,CAPEX!$V$4:$V$1281,Data!AX$7)</f>
        <v>0</v>
      </c>
      <c r="AY115" s="65">
        <f>SUMIFS(CAPEX!$AA$4:$AA$1281,CAPEX!$C$4:$C$1281,Data!$A115,CAPEX!$V$4:$V$1281,Data!AX$7)</f>
        <v>0</v>
      </c>
      <c r="AZ115" s="65">
        <f>SUMIFS(CAPEX!$Y$4:$Y$1281,CAPEX!$C$4:$C$1281,Data!$A115,CAPEX!$V$4:$V$1281,Data!AZ$7)</f>
        <v>0</v>
      </c>
      <c r="BA115" s="65">
        <f>SUMIFS(CAPEX!$AA$4:$AA$1281,CAPEX!$C$4:$C$1281,Data!$A115,CAPEX!$V$4:$V$1281,Data!AZ$7)</f>
        <v>0</v>
      </c>
      <c r="BB115" s="65">
        <f>SUMIFS(CAPEX!$Y$4:$Y$1281,CAPEX!$C$4:$C$1281,Data!$A115,CAPEX!$V$4:$V$1281,Data!BB$7)</f>
        <v>0</v>
      </c>
      <c r="BC115" s="65">
        <f>SUMIFS(CAPEX!$AA$4:$AA$1281,CAPEX!$C$4:$C$1281,Data!$A115,CAPEX!$V$4:$V$1281,Data!BB$7)</f>
        <v>0</v>
      </c>
    </row>
    <row r="116" spans="1:55" x14ac:dyDescent="0.25">
      <c r="A116" s="85" t="s">
        <v>108</v>
      </c>
      <c r="B116" s="62" t="str">
        <f>VLOOKUP(A116,CAPEX!$C$4:$I$1281,7,FALSE)</f>
        <v>Austal</v>
      </c>
      <c r="C116" s="61">
        <v>371</v>
      </c>
      <c r="D116" s="65">
        <f>SUMIFS(CAPEX!$Y$4:$Y$1281,CAPEX!$C$4:$C$1281,Data!$A116,CAPEX!$V$4:$V$1281,Data!D$7)</f>
        <v>0</v>
      </c>
      <c r="E116" s="65">
        <f>SUMIFS(CAPEX!$AA$4:$AA$1281,CAPEX!$C$4:$C$1281,Data!$A116,CAPEX!$V$4:$V$1281,Data!D$7)</f>
        <v>40220</v>
      </c>
      <c r="F116" s="65">
        <f>SUMIFS(CAPEX!$Y$4:$Y$1281,CAPEX!$C$4:$C$1281,Data!$A116,CAPEX!$V$4:$V$1281,Data!F$7)</f>
        <v>0</v>
      </c>
      <c r="G116" s="65">
        <f>SUMIFS(CAPEX!$AA$4:$AA$1281,CAPEX!$C$4:$C$1281,Data!$A116,CAPEX!$V$4:$V$1281,Data!F$7)</f>
        <v>0</v>
      </c>
      <c r="H116" s="65">
        <f>SUMIFS(CAPEX!$Y$4:$Y$1281,CAPEX!$C$4:$C$1281,Data!$A116,CAPEX!$V$4:$V$1281,Data!H$7)</f>
        <v>0</v>
      </c>
      <c r="I116" s="65">
        <f>SUMIFS(CAPEX!$AA$4:$AA$1281,CAPEX!$C$4:$C$1281,Data!$A116,CAPEX!$V$4:$V$1281,Data!H$7)</f>
        <v>0</v>
      </c>
      <c r="J116" s="65">
        <f>SUMIFS(CAPEX!$Y$4:$Y$1281,CAPEX!$C$4:$C$1281,Data!$A116,CAPEX!$V$4:$V$1281,Data!J$7)</f>
        <v>0</v>
      </c>
      <c r="K116" s="65">
        <f>SUMIFS(CAPEX!$AA$4:$AA$1281,CAPEX!$C$4:$C$1281,Data!$A116,CAPEX!$V$4:$V$1281,Data!J$7)</f>
        <v>0</v>
      </c>
      <c r="L116" s="65">
        <f>SUMIFS(CAPEX!$Y$4:$Y$1281,CAPEX!$C$4:$C$1281,Data!$A116,CAPEX!$V$4:$V$1281,Data!L$7)</f>
        <v>0</v>
      </c>
      <c r="M116" s="65">
        <f>SUMIFS(CAPEX!$AA$4:$AA$1281,CAPEX!$C$4:$C$1281,Data!$A116,CAPEX!$V$4:$V$1281,Data!L$7)</f>
        <v>0</v>
      </c>
      <c r="N116" s="65">
        <f>SUMIFS(CAPEX!$Y$4:$Y$1281,CAPEX!$C$4:$C$1281,Data!$A116,CAPEX!$V$4:$V$1281,Data!N$7)</f>
        <v>0</v>
      </c>
      <c r="O116" s="65">
        <f>SUMIFS(CAPEX!$AA$4:$AA$1281,CAPEX!$C$4:$C$1281,Data!$A116,CAPEX!$V$4:$V$1281,Data!N$7)</f>
        <v>0</v>
      </c>
      <c r="P116" s="65">
        <f>SUMIFS(CAPEX!$Y$4:$Y$1281,CAPEX!$C$4:$C$1281,Data!$A116,CAPEX!$V$4:$V$1281,Data!P$7)</f>
        <v>0</v>
      </c>
      <c r="Q116" s="65">
        <f>SUMIFS(CAPEX!$AA$4:$AA$1281,CAPEX!$C$4:$C$1281,Data!$A116,CAPEX!$V$4:$V$1281,Data!P$7)</f>
        <v>0</v>
      </c>
      <c r="R116" s="65">
        <f>SUMIFS(CAPEX!$Y$4:$Y$1281,CAPEX!$C$4:$C$1281,Data!$A116,CAPEX!$V$4:$V$1281,Data!R$7)</f>
        <v>0</v>
      </c>
      <c r="S116" s="65">
        <f>SUMIFS(CAPEX!$AA$4:$AA$1281,CAPEX!$C$4:$C$1281,Data!$A116,CAPEX!$V$4:$V$1281,Data!R$7)</f>
        <v>0</v>
      </c>
      <c r="T116" s="65">
        <f>SUMIFS(CAPEX!$Y$4:$Y$1281,CAPEX!$C$4:$C$1281,Data!$A116,CAPEX!$V$4:$V$1281,Data!T$7)</f>
        <v>0</v>
      </c>
      <c r="U116" s="65">
        <f>SUMIFS(CAPEX!$AA$4:$AA$1281,CAPEX!$C$4:$C$1281,Data!$A116,CAPEX!$V$4:$V$1281,Data!T$7)</f>
        <v>0</v>
      </c>
      <c r="V116" s="65">
        <f>SUMIFS(CAPEX!$Y$4:$Y$1281,CAPEX!$C$4:$C$1281,Data!$A116,CAPEX!$V$4:$V$1281,Data!V$7)</f>
        <v>0</v>
      </c>
      <c r="W116" s="65">
        <f>SUMIFS(CAPEX!$AA$4:$AA$1281,CAPEX!$C$4:$C$1281,Data!$A116,CAPEX!$V$4:$V$1281,Data!V$7)</f>
        <v>0</v>
      </c>
      <c r="X116" s="65">
        <f>SUMIFS(CAPEX!$Y$4:$Y$1281,CAPEX!$C$4:$C$1281,Data!$A116,CAPEX!$V$4:$V$1281,Data!X$7)</f>
        <v>0</v>
      </c>
      <c r="Y116" s="65">
        <f>SUMIFS(CAPEX!$AA$4:$AA$1281,CAPEX!$C$4:$C$1281,Data!$A116,CAPEX!$V$4:$V$1281,Data!X$7)</f>
        <v>0</v>
      </c>
      <c r="Z116" s="65">
        <f>SUMIFS(CAPEX!$Y$4:$Y$1281,CAPEX!$C$4:$C$1281,Data!$A116,CAPEX!$V$4:$V$1281,Data!Z$7)</f>
        <v>490</v>
      </c>
      <c r="AA116" s="65">
        <f>SUMIFS(CAPEX!$AA$4:$AA$1281,CAPEX!$C$4:$C$1281,Data!$A116,CAPEX!$V$4:$V$1281,Data!Z$7)</f>
        <v>490</v>
      </c>
      <c r="AB116" s="65">
        <f>SUMIFS(CAPEX!$Y$4:$Y$1281,CAPEX!$C$4:$C$1281,Data!$A116,CAPEX!$V$4:$V$1281,Data!AB$7)</f>
        <v>0</v>
      </c>
      <c r="AC116" s="65">
        <f>SUMIFS(CAPEX!$AA$4:$AA$1281,CAPEX!$C$4:$C$1281,Data!$A116,CAPEX!$V$4:$V$1281,Data!AB$7)</f>
        <v>0</v>
      </c>
      <c r="AD116" s="65">
        <f>SUMIFS(CAPEX!$Y$4:$Y$1281,CAPEX!$C$4:$C$1281,Data!$A116,CAPEX!$V$4:$V$1281,Data!AD$7)</f>
        <v>0</v>
      </c>
      <c r="AE116" s="65">
        <f>SUMIFS(CAPEX!$AA$4:$AA$1281,CAPEX!$C$4:$C$1281,Data!$A116,CAPEX!$V$4:$V$1281,Data!AD$7)</f>
        <v>0</v>
      </c>
      <c r="AF116" s="65">
        <f>SUMIFS(CAPEX!$Y$4:$Y$1281,CAPEX!$C$4:$C$1281,Data!$A116,CAPEX!$V$4:$V$1281,Data!AF$7)</f>
        <v>0</v>
      </c>
      <c r="AG116" s="65">
        <f>SUMIFS(CAPEX!$AA$4:$AA$1281,CAPEX!$C$4:$C$1281,Data!$A116,CAPEX!$V$4:$V$1281,Data!AF$7)</f>
        <v>0</v>
      </c>
      <c r="AH116" s="65">
        <f>SUMIFS(CAPEX!$Y$4:$Y$1281,CAPEX!$C$4:$C$1281,Data!$A116,CAPEX!$V$4:$V$1281,Data!AH$7)</f>
        <v>0</v>
      </c>
      <c r="AI116" s="65">
        <f>SUMIFS(CAPEX!$AA$4:$AA$1281,CAPEX!$C$4:$C$1281,Data!$A116,CAPEX!$V$4:$V$1281,Data!AH$7)</f>
        <v>0</v>
      </c>
      <c r="AJ116" s="65">
        <f>SUMIFS(CAPEX!$Y$4:$Y$1281,CAPEX!$C$4:$C$1281,Data!$A116,CAPEX!$V$4:$V$1281,Data!AJ$7)</f>
        <v>0</v>
      </c>
      <c r="AK116" s="65">
        <f>SUMIFS(CAPEX!$AA$4:$AA$1281,CAPEX!$C$4:$C$1281,Data!$A116,CAPEX!$V$4:$V$1281,Data!AJ$7)</f>
        <v>0</v>
      </c>
      <c r="AL116" s="65">
        <f>SUMIFS(CAPEX!$Y$4:$Y$1281,CAPEX!$C$4:$C$1281,Data!$A116,CAPEX!$V$4:$V$1281,Data!AL$7)</f>
        <v>0</v>
      </c>
      <c r="AM116" s="65">
        <f>SUMIFS(CAPEX!$AA$4:$AA$1281,CAPEX!$C$4:$C$1281,Data!$A116,CAPEX!$V$4:$V$1281,Data!AL$7)</f>
        <v>0</v>
      </c>
      <c r="AN116" s="65">
        <f>SUMIFS(CAPEX!$Y$4:$Y$1281,CAPEX!$C$4:$C$1281,Data!$A116,CAPEX!$V$4:$V$1281,Data!AN$7)</f>
        <v>0</v>
      </c>
      <c r="AO116" s="65">
        <f>SUMIFS(CAPEX!$AA$4:$AA$1281,CAPEX!$C$4:$C$1281,Data!$A116,CAPEX!$V$4:$V$1281,Data!AN$7)</f>
        <v>0</v>
      </c>
      <c r="AP116" s="65">
        <f>SUMIFS(CAPEX!$Y$4:$Y$1281,CAPEX!$C$4:$C$1281,Data!$A116,CAPEX!$V$4:$V$1281,Data!AP$7)</f>
        <v>0</v>
      </c>
      <c r="AQ116" s="65">
        <f>SUMIFS(CAPEX!$AA$4:$AA$1281,CAPEX!$C$4:$C$1281,Data!$A116,CAPEX!$V$4:$V$1281,Data!AP$7)</f>
        <v>0</v>
      </c>
      <c r="AR116" s="65">
        <f>SUMIFS(CAPEX!$Y$4:$Y$1281,CAPEX!$C$4:$C$1281,Data!$A116,CAPEX!$V$4:$V$1281,Data!AR$7)</f>
        <v>0</v>
      </c>
      <c r="AS116" s="65">
        <f>SUMIFS(CAPEX!$AA$4:$AA$1281,CAPEX!$C$4:$C$1281,Data!$A116,CAPEX!$V$4:$V$1281,Data!AR$7)</f>
        <v>0</v>
      </c>
      <c r="AT116" s="65">
        <f>SUMIFS(CAPEX!$Y$4:$Y$1281,CAPEX!$C$4:$C$1281,Data!$A116,CAPEX!$V$4:$V$1281,Data!AT$7)</f>
        <v>0</v>
      </c>
      <c r="AU116" s="65">
        <f>SUMIFS(CAPEX!$AA$4:$AA$1281,CAPEX!$C$4:$C$1281,Data!$A116,CAPEX!$V$4:$V$1281,Data!AT$7)</f>
        <v>0</v>
      </c>
      <c r="AV116" s="65">
        <f>SUMIFS(CAPEX!$Y$4:$Y$1281,CAPEX!$C$4:$C$1281,Data!$A116,CAPEX!$V$4:$V$1281,Data!AV$7)</f>
        <v>0</v>
      </c>
      <c r="AW116" s="65">
        <f>SUMIFS(CAPEX!$AA$4:$AA$1281,CAPEX!$C$4:$C$1281,Data!$A116,CAPEX!$V$4:$V$1281,Data!AV$7)</f>
        <v>0</v>
      </c>
      <c r="AX116" s="65">
        <f>SUMIFS(CAPEX!$Y$4:$Y$1281,CAPEX!$C$4:$C$1281,Data!$A116,CAPEX!$V$4:$V$1281,Data!AX$7)</f>
        <v>0</v>
      </c>
      <c r="AY116" s="65">
        <f>SUMIFS(CAPEX!$AA$4:$AA$1281,CAPEX!$C$4:$C$1281,Data!$A116,CAPEX!$V$4:$V$1281,Data!AX$7)</f>
        <v>0</v>
      </c>
      <c r="AZ116" s="65">
        <f>SUMIFS(CAPEX!$Y$4:$Y$1281,CAPEX!$C$4:$C$1281,Data!$A116,CAPEX!$V$4:$V$1281,Data!AZ$7)</f>
        <v>0</v>
      </c>
      <c r="BA116" s="65">
        <f>SUMIFS(CAPEX!$AA$4:$AA$1281,CAPEX!$C$4:$C$1281,Data!$A116,CAPEX!$V$4:$V$1281,Data!AZ$7)</f>
        <v>0</v>
      </c>
      <c r="BB116" s="65">
        <f>SUMIFS(CAPEX!$Y$4:$Y$1281,CAPEX!$C$4:$C$1281,Data!$A116,CAPEX!$V$4:$V$1281,Data!BB$7)</f>
        <v>0</v>
      </c>
      <c r="BC116" s="65">
        <f>SUMIFS(CAPEX!$AA$4:$AA$1281,CAPEX!$C$4:$C$1281,Data!$A116,CAPEX!$V$4:$V$1281,Data!BB$7)</f>
        <v>0</v>
      </c>
    </row>
    <row r="117" spans="1:55" x14ac:dyDescent="0.25">
      <c r="A117" s="85" t="s">
        <v>109</v>
      </c>
      <c r="B117" s="62" t="str">
        <f>VLOOKUP(A117,CAPEX!$C$4:$I$1281,7,FALSE)</f>
        <v>Austal</v>
      </c>
      <c r="C117" s="61">
        <v>612</v>
      </c>
      <c r="D117" s="65">
        <f>SUMIFS(CAPEX!$Y$4:$Y$1281,CAPEX!$C$4:$C$1281,Data!$A117,CAPEX!$V$4:$V$1281,Data!D$7)</f>
        <v>0</v>
      </c>
      <c r="E117" s="65">
        <f>SUMIFS(CAPEX!$AA$4:$AA$1281,CAPEX!$C$4:$C$1281,Data!$A117,CAPEX!$V$4:$V$1281,Data!D$7)</f>
        <v>58220</v>
      </c>
      <c r="F117" s="65">
        <f>SUMIFS(CAPEX!$Y$4:$Y$1281,CAPEX!$C$4:$C$1281,Data!$A117,CAPEX!$V$4:$V$1281,Data!F$7)</f>
        <v>0</v>
      </c>
      <c r="G117" s="65">
        <f>SUMIFS(CAPEX!$AA$4:$AA$1281,CAPEX!$C$4:$C$1281,Data!$A117,CAPEX!$V$4:$V$1281,Data!F$7)</f>
        <v>0</v>
      </c>
      <c r="H117" s="65">
        <f>SUMIFS(CAPEX!$Y$4:$Y$1281,CAPEX!$C$4:$C$1281,Data!$A117,CAPEX!$V$4:$V$1281,Data!H$7)</f>
        <v>0</v>
      </c>
      <c r="I117" s="65">
        <f>SUMIFS(CAPEX!$AA$4:$AA$1281,CAPEX!$C$4:$C$1281,Data!$A117,CAPEX!$V$4:$V$1281,Data!H$7)</f>
        <v>0</v>
      </c>
      <c r="J117" s="65">
        <f>SUMIFS(CAPEX!$Y$4:$Y$1281,CAPEX!$C$4:$C$1281,Data!$A117,CAPEX!$V$4:$V$1281,Data!J$7)</f>
        <v>0</v>
      </c>
      <c r="K117" s="65">
        <f>SUMIFS(CAPEX!$AA$4:$AA$1281,CAPEX!$C$4:$C$1281,Data!$A117,CAPEX!$V$4:$V$1281,Data!J$7)</f>
        <v>0</v>
      </c>
      <c r="L117" s="65">
        <f>SUMIFS(CAPEX!$Y$4:$Y$1281,CAPEX!$C$4:$C$1281,Data!$A117,CAPEX!$V$4:$V$1281,Data!L$7)</f>
        <v>0</v>
      </c>
      <c r="M117" s="65">
        <f>SUMIFS(CAPEX!$AA$4:$AA$1281,CAPEX!$C$4:$C$1281,Data!$A117,CAPEX!$V$4:$V$1281,Data!L$7)</f>
        <v>0</v>
      </c>
      <c r="N117" s="65">
        <f>SUMIFS(CAPEX!$Y$4:$Y$1281,CAPEX!$C$4:$C$1281,Data!$A117,CAPEX!$V$4:$V$1281,Data!N$7)</f>
        <v>0</v>
      </c>
      <c r="O117" s="65">
        <f>SUMIFS(CAPEX!$AA$4:$AA$1281,CAPEX!$C$4:$C$1281,Data!$A117,CAPEX!$V$4:$V$1281,Data!N$7)</f>
        <v>0</v>
      </c>
      <c r="P117" s="65">
        <f>SUMIFS(CAPEX!$Y$4:$Y$1281,CAPEX!$C$4:$C$1281,Data!$A117,CAPEX!$V$4:$V$1281,Data!P$7)</f>
        <v>0</v>
      </c>
      <c r="Q117" s="65">
        <f>SUMIFS(CAPEX!$AA$4:$AA$1281,CAPEX!$C$4:$C$1281,Data!$A117,CAPEX!$V$4:$V$1281,Data!P$7)</f>
        <v>0</v>
      </c>
      <c r="R117" s="65">
        <f>SUMIFS(CAPEX!$Y$4:$Y$1281,CAPEX!$C$4:$C$1281,Data!$A117,CAPEX!$V$4:$V$1281,Data!R$7)</f>
        <v>0</v>
      </c>
      <c r="S117" s="65">
        <f>SUMIFS(CAPEX!$AA$4:$AA$1281,CAPEX!$C$4:$C$1281,Data!$A117,CAPEX!$V$4:$V$1281,Data!R$7)</f>
        <v>0</v>
      </c>
      <c r="T117" s="65">
        <f>SUMIFS(CAPEX!$Y$4:$Y$1281,CAPEX!$C$4:$C$1281,Data!$A117,CAPEX!$V$4:$V$1281,Data!T$7)</f>
        <v>0</v>
      </c>
      <c r="U117" s="65">
        <f>SUMIFS(CAPEX!$AA$4:$AA$1281,CAPEX!$C$4:$C$1281,Data!$A117,CAPEX!$V$4:$V$1281,Data!T$7)</f>
        <v>0</v>
      </c>
      <c r="V117" s="65">
        <f>SUMIFS(CAPEX!$Y$4:$Y$1281,CAPEX!$C$4:$C$1281,Data!$A117,CAPEX!$V$4:$V$1281,Data!V$7)</f>
        <v>0</v>
      </c>
      <c r="W117" s="65">
        <f>SUMIFS(CAPEX!$AA$4:$AA$1281,CAPEX!$C$4:$C$1281,Data!$A117,CAPEX!$V$4:$V$1281,Data!V$7)</f>
        <v>0</v>
      </c>
      <c r="X117" s="65">
        <f>SUMIFS(CAPEX!$Y$4:$Y$1281,CAPEX!$C$4:$C$1281,Data!$A117,CAPEX!$V$4:$V$1281,Data!X$7)</f>
        <v>0</v>
      </c>
      <c r="Y117" s="65">
        <f>SUMIFS(CAPEX!$AA$4:$AA$1281,CAPEX!$C$4:$C$1281,Data!$A117,CAPEX!$V$4:$V$1281,Data!X$7)</f>
        <v>0</v>
      </c>
      <c r="Z117" s="65">
        <f>SUMIFS(CAPEX!$Y$4:$Y$1281,CAPEX!$C$4:$C$1281,Data!$A117,CAPEX!$V$4:$V$1281,Data!Z$7)</f>
        <v>0</v>
      </c>
      <c r="AA117" s="65">
        <f>SUMIFS(CAPEX!$AA$4:$AA$1281,CAPEX!$C$4:$C$1281,Data!$A117,CAPEX!$V$4:$V$1281,Data!Z$7)</f>
        <v>490</v>
      </c>
      <c r="AB117" s="65">
        <f>SUMIFS(CAPEX!$Y$4:$Y$1281,CAPEX!$C$4:$C$1281,Data!$A117,CAPEX!$V$4:$V$1281,Data!AB$7)</f>
        <v>0</v>
      </c>
      <c r="AC117" s="65">
        <f>SUMIFS(CAPEX!$AA$4:$AA$1281,CAPEX!$C$4:$C$1281,Data!$A117,CAPEX!$V$4:$V$1281,Data!AB$7)</f>
        <v>0</v>
      </c>
      <c r="AD117" s="65">
        <f>SUMIFS(CAPEX!$Y$4:$Y$1281,CAPEX!$C$4:$C$1281,Data!$A117,CAPEX!$V$4:$V$1281,Data!AD$7)</f>
        <v>0</v>
      </c>
      <c r="AE117" s="65">
        <f>SUMIFS(CAPEX!$AA$4:$AA$1281,CAPEX!$C$4:$C$1281,Data!$A117,CAPEX!$V$4:$V$1281,Data!AD$7)</f>
        <v>0</v>
      </c>
      <c r="AF117" s="65">
        <f>SUMIFS(CAPEX!$Y$4:$Y$1281,CAPEX!$C$4:$C$1281,Data!$A117,CAPEX!$V$4:$V$1281,Data!AF$7)</f>
        <v>0</v>
      </c>
      <c r="AG117" s="65">
        <f>SUMIFS(CAPEX!$AA$4:$AA$1281,CAPEX!$C$4:$C$1281,Data!$A117,CAPEX!$V$4:$V$1281,Data!AF$7)</f>
        <v>0</v>
      </c>
      <c r="AH117" s="65">
        <f>SUMIFS(CAPEX!$Y$4:$Y$1281,CAPEX!$C$4:$C$1281,Data!$A117,CAPEX!$V$4:$V$1281,Data!AH$7)</f>
        <v>0</v>
      </c>
      <c r="AI117" s="65">
        <f>SUMIFS(CAPEX!$AA$4:$AA$1281,CAPEX!$C$4:$C$1281,Data!$A117,CAPEX!$V$4:$V$1281,Data!AH$7)</f>
        <v>0</v>
      </c>
      <c r="AJ117" s="65">
        <f>SUMIFS(CAPEX!$Y$4:$Y$1281,CAPEX!$C$4:$C$1281,Data!$A117,CAPEX!$V$4:$V$1281,Data!AJ$7)</f>
        <v>0</v>
      </c>
      <c r="AK117" s="65">
        <f>SUMIFS(CAPEX!$AA$4:$AA$1281,CAPEX!$C$4:$C$1281,Data!$A117,CAPEX!$V$4:$V$1281,Data!AJ$7)</f>
        <v>0</v>
      </c>
      <c r="AL117" s="65">
        <f>SUMIFS(CAPEX!$Y$4:$Y$1281,CAPEX!$C$4:$C$1281,Data!$A117,CAPEX!$V$4:$V$1281,Data!AL$7)</f>
        <v>0</v>
      </c>
      <c r="AM117" s="65">
        <f>SUMIFS(CAPEX!$AA$4:$AA$1281,CAPEX!$C$4:$C$1281,Data!$A117,CAPEX!$V$4:$V$1281,Data!AL$7)</f>
        <v>0</v>
      </c>
      <c r="AN117" s="65">
        <f>SUMIFS(CAPEX!$Y$4:$Y$1281,CAPEX!$C$4:$C$1281,Data!$A117,CAPEX!$V$4:$V$1281,Data!AN$7)</f>
        <v>0</v>
      </c>
      <c r="AO117" s="65">
        <f>SUMIFS(CAPEX!$AA$4:$AA$1281,CAPEX!$C$4:$C$1281,Data!$A117,CAPEX!$V$4:$V$1281,Data!AN$7)</f>
        <v>0</v>
      </c>
      <c r="AP117" s="65">
        <f>SUMIFS(CAPEX!$Y$4:$Y$1281,CAPEX!$C$4:$C$1281,Data!$A117,CAPEX!$V$4:$V$1281,Data!AP$7)</f>
        <v>0</v>
      </c>
      <c r="AQ117" s="65">
        <f>SUMIFS(CAPEX!$AA$4:$AA$1281,CAPEX!$C$4:$C$1281,Data!$A117,CAPEX!$V$4:$V$1281,Data!AP$7)</f>
        <v>0</v>
      </c>
      <c r="AR117" s="65">
        <f>SUMIFS(CAPEX!$Y$4:$Y$1281,CAPEX!$C$4:$C$1281,Data!$A117,CAPEX!$V$4:$V$1281,Data!AR$7)</f>
        <v>0</v>
      </c>
      <c r="AS117" s="65">
        <f>SUMIFS(CAPEX!$AA$4:$AA$1281,CAPEX!$C$4:$C$1281,Data!$A117,CAPEX!$V$4:$V$1281,Data!AR$7)</f>
        <v>0</v>
      </c>
      <c r="AT117" s="65">
        <f>SUMIFS(CAPEX!$Y$4:$Y$1281,CAPEX!$C$4:$C$1281,Data!$A117,CAPEX!$V$4:$V$1281,Data!AT$7)</f>
        <v>0</v>
      </c>
      <c r="AU117" s="65">
        <f>SUMIFS(CAPEX!$AA$4:$AA$1281,CAPEX!$C$4:$C$1281,Data!$A117,CAPEX!$V$4:$V$1281,Data!AT$7)</f>
        <v>0</v>
      </c>
      <c r="AV117" s="65">
        <f>SUMIFS(CAPEX!$Y$4:$Y$1281,CAPEX!$C$4:$C$1281,Data!$A117,CAPEX!$V$4:$V$1281,Data!AV$7)</f>
        <v>0</v>
      </c>
      <c r="AW117" s="65">
        <f>SUMIFS(CAPEX!$AA$4:$AA$1281,CAPEX!$C$4:$C$1281,Data!$A117,CAPEX!$V$4:$V$1281,Data!AV$7)</f>
        <v>0</v>
      </c>
      <c r="AX117" s="65">
        <f>SUMIFS(CAPEX!$Y$4:$Y$1281,CAPEX!$C$4:$C$1281,Data!$A117,CAPEX!$V$4:$V$1281,Data!AX$7)</f>
        <v>0</v>
      </c>
      <c r="AY117" s="65">
        <f>SUMIFS(CAPEX!$AA$4:$AA$1281,CAPEX!$C$4:$C$1281,Data!$A117,CAPEX!$V$4:$V$1281,Data!AX$7)</f>
        <v>0</v>
      </c>
      <c r="AZ117" s="65">
        <f>SUMIFS(CAPEX!$Y$4:$Y$1281,CAPEX!$C$4:$C$1281,Data!$A117,CAPEX!$V$4:$V$1281,Data!AZ$7)</f>
        <v>0</v>
      </c>
      <c r="BA117" s="65">
        <f>SUMIFS(CAPEX!$AA$4:$AA$1281,CAPEX!$C$4:$C$1281,Data!$A117,CAPEX!$V$4:$V$1281,Data!AZ$7)</f>
        <v>0</v>
      </c>
      <c r="BB117" s="65">
        <f>SUMIFS(CAPEX!$Y$4:$Y$1281,CAPEX!$C$4:$C$1281,Data!$A117,CAPEX!$V$4:$V$1281,Data!BB$7)</f>
        <v>0</v>
      </c>
      <c r="BC117" s="65">
        <f>SUMIFS(CAPEX!$AA$4:$AA$1281,CAPEX!$C$4:$C$1281,Data!$A117,CAPEX!$V$4:$V$1281,Data!BB$7)</f>
        <v>0</v>
      </c>
    </row>
    <row r="118" spans="1:55" x14ac:dyDescent="0.25">
      <c r="A118" s="85" t="s">
        <v>110</v>
      </c>
      <c r="B118" s="62" t="str">
        <f>VLOOKUP(A118,CAPEX!$C$4:$I$1281,7,FALSE)</f>
        <v>Austal</v>
      </c>
      <c r="C118" s="61">
        <v>332</v>
      </c>
      <c r="D118" s="65">
        <f>SUMIFS(CAPEX!$Y$4:$Y$1281,CAPEX!$C$4:$C$1281,Data!$A118,CAPEX!$V$4:$V$1281,Data!D$7)</f>
        <v>0</v>
      </c>
      <c r="E118" s="65">
        <f>SUMIFS(CAPEX!$AA$4:$AA$1281,CAPEX!$C$4:$C$1281,Data!$A118,CAPEX!$V$4:$V$1281,Data!D$7)</f>
        <v>37290</v>
      </c>
      <c r="F118" s="65">
        <f>SUMIFS(CAPEX!$Y$4:$Y$1281,CAPEX!$C$4:$C$1281,Data!$A118,CAPEX!$V$4:$V$1281,Data!F$7)</f>
        <v>0</v>
      </c>
      <c r="G118" s="65">
        <f>SUMIFS(CAPEX!$AA$4:$AA$1281,CAPEX!$C$4:$C$1281,Data!$A118,CAPEX!$V$4:$V$1281,Data!F$7)</f>
        <v>0</v>
      </c>
      <c r="H118" s="65">
        <f>SUMIFS(CAPEX!$Y$4:$Y$1281,CAPEX!$C$4:$C$1281,Data!$A118,CAPEX!$V$4:$V$1281,Data!H$7)</f>
        <v>0</v>
      </c>
      <c r="I118" s="65">
        <f>SUMIFS(CAPEX!$AA$4:$AA$1281,CAPEX!$C$4:$C$1281,Data!$A118,CAPEX!$V$4:$V$1281,Data!H$7)</f>
        <v>0</v>
      </c>
      <c r="J118" s="65">
        <f>SUMIFS(CAPEX!$Y$4:$Y$1281,CAPEX!$C$4:$C$1281,Data!$A118,CAPEX!$V$4:$V$1281,Data!J$7)</f>
        <v>0</v>
      </c>
      <c r="K118" s="65">
        <f>SUMIFS(CAPEX!$AA$4:$AA$1281,CAPEX!$C$4:$C$1281,Data!$A118,CAPEX!$V$4:$V$1281,Data!J$7)</f>
        <v>0</v>
      </c>
      <c r="L118" s="65">
        <f>SUMIFS(CAPEX!$Y$4:$Y$1281,CAPEX!$C$4:$C$1281,Data!$A118,CAPEX!$V$4:$V$1281,Data!L$7)</f>
        <v>0</v>
      </c>
      <c r="M118" s="65">
        <f>SUMIFS(CAPEX!$AA$4:$AA$1281,CAPEX!$C$4:$C$1281,Data!$A118,CAPEX!$V$4:$V$1281,Data!L$7)</f>
        <v>0</v>
      </c>
      <c r="N118" s="65">
        <f>SUMIFS(CAPEX!$Y$4:$Y$1281,CAPEX!$C$4:$C$1281,Data!$A118,CAPEX!$V$4:$V$1281,Data!N$7)</f>
        <v>0</v>
      </c>
      <c r="O118" s="65">
        <f>SUMIFS(CAPEX!$AA$4:$AA$1281,CAPEX!$C$4:$C$1281,Data!$A118,CAPEX!$V$4:$V$1281,Data!N$7)</f>
        <v>0</v>
      </c>
      <c r="P118" s="65">
        <f>SUMIFS(CAPEX!$Y$4:$Y$1281,CAPEX!$C$4:$C$1281,Data!$A118,CAPEX!$V$4:$V$1281,Data!P$7)</f>
        <v>0</v>
      </c>
      <c r="Q118" s="65">
        <f>SUMIFS(CAPEX!$AA$4:$AA$1281,CAPEX!$C$4:$C$1281,Data!$A118,CAPEX!$V$4:$V$1281,Data!P$7)</f>
        <v>0</v>
      </c>
      <c r="R118" s="65">
        <f>SUMIFS(CAPEX!$Y$4:$Y$1281,CAPEX!$C$4:$C$1281,Data!$A118,CAPEX!$V$4:$V$1281,Data!R$7)</f>
        <v>0</v>
      </c>
      <c r="S118" s="65">
        <f>SUMIFS(CAPEX!$AA$4:$AA$1281,CAPEX!$C$4:$C$1281,Data!$A118,CAPEX!$V$4:$V$1281,Data!R$7)</f>
        <v>0</v>
      </c>
      <c r="T118" s="65">
        <f>SUMIFS(CAPEX!$Y$4:$Y$1281,CAPEX!$C$4:$C$1281,Data!$A118,CAPEX!$V$4:$V$1281,Data!T$7)</f>
        <v>0</v>
      </c>
      <c r="U118" s="65">
        <f>SUMIFS(CAPEX!$AA$4:$AA$1281,CAPEX!$C$4:$C$1281,Data!$A118,CAPEX!$V$4:$V$1281,Data!T$7)</f>
        <v>0</v>
      </c>
      <c r="V118" s="65">
        <f>SUMIFS(CAPEX!$Y$4:$Y$1281,CAPEX!$C$4:$C$1281,Data!$A118,CAPEX!$V$4:$V$1281,Data!V$7)</f>
        <v>0</v>
      </c>
      <c r="W118" s="65">
        <f>SUMIFS(CAPEX!$AA$4:$AA$1281,CAPEX!$C$4:$C$1281,Data!$A118,CAPEX!$V$4:$V$1281,Data!V$7)</f>
        <v>0</v>
      </c>
      <c r="X118" s="65">
        <f>SUMIFS(CAPEX!$Y$4:$Y$1281,CAPEX!$C$4:$C$1281,Data!$A118,CAPEX!$V$4:$V$1281,Data!X$7)</f>
        <v>0</v>
      </c>
      <c r="Y118" s="65">
        <f>SUMIFS(CAPEX!$AA$4:$AA$1281,CAPEX!$C$4:$C$1281,Data!$A118,CAPEX!$V$4:$V$1281,Data!X$7)</f>
        <v>0</v>
      </c>
      <c r="Z118" s="65">
        <f>SUMIFS(CAPEX!$Y$4:$Y$1281,CAPEX!$C$4:$C$1281,Data!$A118,CAPEX!$V$4:$V$1281,Data!Z$7)</f>
        <v>490</v>
      </c>
      <c r="AA118" s="65">
        <f>SUMIFS(CAPEX!$AA$4:$AA$1281,CAPEX!$C$4:$C$1281,Data!$A118,CAPEX!$V$4:$V$1281,Data!Z$7)</f>
        <v>490</v>
      </c>
      <c r="AB118" s="65">
        <f>SUMIFS(CAPEX!$Y$4:$Y$1281,CAPEX!$C$4:$C$1281,Data!$A118,CAPEX!$V$4:$V$1281,Data!AB$7)</f>
        <v>0</v>
      </c>
      <c r="AC118" s="65">
        <f>SUMIFS(CAPEX!$AA$4:$AA$1281,CAPEX!$C$4:$C$1281,Data!$A118,CAPEX!$V$4:$V$1281,Data!AB$7)</f>
        <v>0</v>
      </c>
      <c r="AD118" s="65">
        <f>SUMIFS(CAPEX!$Y$4:$Y$1281,CAPEX!$C$4:$C$1281,Data!$A118,CAPEX!$V$4:$V$1281,Data!AD$7)</f>
        <v>0</v>
      </c>
      <c r="AE118" s="65">
        <f>SUMIFS(CAPEX!$AA$4:$AA$1281,CAPEX!$C$4:$C$1281,Data!$A118,CAPEX!$V$4:$V$1281,Data!AD$7)</f>
        <v>0</v>
      </c>
      <c r="AF118" s="65">
        <f>SUMIFS(CAPEX!$Y$4:$Y$1281,CAPEX!$C$4:$C$1281,Data!$A118,CAPEX!$V$4:$V$1281,Data!AF$7)</f>
        <v>0</v>
      </c>
      <c r="AG118" s="65">
        <f>SUMIFS(CAPEX!$AA$4:$AA$1281,CAPEX!$C$4:$C$1281,Data!$A118,CAPEX!$V$4:$V$1281,Data!AF$7)</f>
        <v>0</v>
      </c>
      <c r="AH118" s="65">
        <f>SUMIFS(CAPEX!$Y$4:$Y$1281,CAPEX!$C$4:$C$1281,Data!$A118,CAPEX!$V$4:$V$1281,Data!AH$7)</f>
        <v>0</v>
      </c>
      <c r="AI118" s="65">
        <f>SUMIFS(CAPEX!$AA$4:$AA$1281,CAPEX!$C$4:$C$1281,Data!$A118,CAPEX!$V$4:$V$1281,Data!AH$7)</f>
        <v>0</v>
      </c>
      <c r="AJ118" s="65">
        <f>SUMIFS(CAPEX!$Y$4:$Y$1281,CAPEX!$C$4:$C$1281,Data!$A118,CAPEX!$V$4:$V$1281,Data!AJ$7)</f>
        <v>0</v>
      </c>
      <c r="AK118" s="65">
        <f>SUMIFS(CAPEX!$AA$4:$AA$1281,CAPEX!$C$4:$C$1281,Data!$A118,CAPEX!$V$4:$V$1281,Data!AJ$7)</f>
        <v>0</v>
      </c>
      <c r="AL118" s="65">
        <f>SUMIFS(CAPEX!$Y$4:$Y$1281,CAPEX!$C$4:$C$1281,Data!$A118,CAPEX!$V$4:$V$1281,Data!AL$7)</f>
        <v>0</v>
      </c>
      <c r="AM118" s="65">
        <f>SUMIFS(CAPEX!$AA$4:$AA$1281,CAPEX!$C$4:$C$1281,Data!$A118,CAPEX!$V$4:$V$1281,Data!AL$7)</f>
        <v>0</v>
      </c>
      <c r="AN118" s="65">
        <f>SUMIFS(CAPEX!$Y$4:$Y$1281,CAPEX!$C$4:$C$1281,Data!$A118,CAPEX!$V$4:$V$1281,Data!AN$7)</f>
        <v>0</v>
      </c>
      <c r="AO118" s="65">
        <f>SUMIFS(CAPEX!$AA$4:$AA$1281,CAPEX!$C$4:$C$1281,Data!$A118,CAPEX!$V$4:$V$1281,Data!AN$7)</f>
        <v>0</v>
      </c>
      <c r="AP118" s="65">
        <f>SUMIFS(CAPEX!$Y$4:$Y$1281,CAPEX!$C$4:$C$1281,Data!$A118,CAPEX!$V$4:$V$1281,Data!AP$7)</f>
        <v>0</v>
      </c>
      <c r="AQ118" s="65">
        <f>SUMIFS(CAPEX!$AA$4:$AA$1281,CAPEX!$C$4:$C$1281,Data!$A118,CAPEX!$V$4:$V$1281,Data!AP$7)</f>
        <v>0</v>
      </c>
      <c r="AR118" s="65">
        <f>SUMIFS(CAPEX!$Y$4:$Y$1281,CAPEX!$C$4:$C$1281,Data!$A118,CAPEX!$V$4:$V$1281,Data!AR$7)</f>
        <v>0</v>
      </c>
      <c r="AS118" s="65">
        <f>SUMIFS(CAPEX!$AA$4:$AA$1281,CAPEX!$C$4:$C$1281,Data!$A118,CAPEX!$V$4:$V$1281,Data!AR$7)</f>
        <v>0</v>
      </c>
      <c r="AT118" s="65">
        <f>SUMIFS(CAPEX!$Y$4:$Y$1281,CAPEX!$C$4:$C$1281,Data!$A118,CAPEX!$V$4:$V$1281,Data!AT$7)</f>
        <v>0</v>
      </c>
      <c r="AU118" s="65">
        <f>SUMIFS(CAPEX!$AA$4:$AA$1281,CAPEX!$C$4:$C$1281,Data!$A118,CAPEX!$V$4:$V$1281,Data!AT$7)</f>
        <v>0</v>
      </c>
      <c r="AV118" s="65">
        <f>SUMIFS(CAPEX!$Y$4:$Y$1281,CAPEX!$C$4:$C$1281,Data!$A118,CAPEX!$V$4:$V$1281,Data!AV$7)</f>
        <v>0</v>
      </c>
      <c r="AW118" s="65">
        <f>SUMIFS(CAPEX!$AA$4:$AA$1281,CAPEX!$C$4:$C$1281,Data!$A118,CAPEX!$V$4:$V$1281,Data!AV$7)</f>
        <v>0</v>
      </c>
      <c r="AX118" s="65">
        <f>SUMIFS(CAPEX!$Y$4:$Y$1281,CAPEX!$C$4:$C$1281,Data!$A118,CAPEX!$V$4:$V$1281,Data!AX$7)</f>
        <v>0</v>
      </c>
      <c r="AY118" s="65">
        <f>SUMIFS(CAPEX!$AA$4:$AA$1281,CAPEX!$C$4:$C$1281,Data!$A118,CAPEX!$V$4:$V$1281,Data!AX$7)</f>
        <v>0</v>
      </c>
      <c r="AZ118" s="65">
        <f>SUMIFS(CAPEX!$Y$4:$Y$1281,CAPEX!$C$4:$C$1281,Data!$A118,CAPEX!$V$4:$V$1281,Data!AZ$7)</f>
        <v>0</v>
      </c>
      <c r="BA118" s="65">
        <f>SUMIFS(CAPEX!$AA$4:$AA$1281,CAPEX!$C$4:$C$1281,Data!$A118,CAPEX!$V$4:$V$1281,Data!AZ$7)</f>
        <v>0</v>
      </c>
      <c r="BB118" s="65">
        <f>SUMIFS(CAPEX!$Y$4:$Y$1281,CAPEX!$C$4:$C$1281,Data!$A118,CAPEX!$V$4:$V$1281,Data!BB$7)</f>
        <v>0</v>
      </c>
      <c r="BC118" s="65">
        <f>SUMIFS(CAPEX!$AA$4:$AA$1281,CAPEX!$C$4:$C$1281,Data!$A118,CAPEX!$V$4:$V$1281,Data!BB$7)</f>
        <v>0</v>
      </c>
    </row>
    <row r="119" spans="1:55" x14ac:dyDescent="0.25">
      <c r="A119" s="85" t="s">
        <v>111</v>
      </c>
      <c r="B119" s="62" t="str">
        <f>VLOOKUP(A119,CAPEX!$C$4:$I$1281,7,FALSE)</f>
        <v>Austal</v>
      </c>
      <c r="C119" s="61">
        <v>360</v>
      </c>
      <c r="D119" s="65">
        <f>SUMIFS(CAPEX!$Y$4:$Y$1281,CAPEX!$C$4:$C$1281,Data!$A119,CAPEX!$V$4:$V$1281,Data!D$7)</f>
        <v>0</v>
      </c>
      <c r="E119" s="65">
        <f>SUMIFS(CAPEX!$AA$4:$AA$1281,CAPEX!$C$4:$C$1281,Data!$A119,CAPEX!$V$4:$V$1281,Data!D$7)</f>
        <v>30170</v>
      </c>
      <c r="F119" s="65">
        <f>SUMIFS(CAPEX!$Y$4:$Y$1281,CAPEX!$C$4:$C$1281,Data!$A119,CAPEX!$V$4:$V$1281,Data!F$7)</f>
        <v>0</v>
      </c>
      <c r="G119" s="65">
        <f>SUMIFS(CAPEX!$AA$4:$AA$1281,CAPEX!$C$4:$C$1281,Data!$A119,CAPEX!$V$4:$V$1281,Data!F$7)</f>
        <v>0</v>
      </c>
      <c r="H119" s="65">
        <f>SUMIFS(CAPEX!$Y$4:$Y$1281,CAPEX!$C$4:$C$1281,Data!$A119,CAPEX!$V$4:$V$1281,Data!H$7)</f>
        <v>0</v>
      </c>
      <c r="I119" s="65">
        <f>SUMIFS(CAPEX!$AA$4:$AA$1281,CAPEX!$C$4:$C$1281,Data!$A119,CAPEX!$V$4:$V$1281,Data!H$7)</f>
        <v>0</v>
      </c>
      <c r="J119" s="65">
        <f>SUMIFS(CAPEX!$Y$4:$Y$1281,CAPEX!$C$4:$C$1281,Data!$A119,CAPEX!$V$4:$V$1281,Data!J$7)</f>
        <v>0</v>
      </c>
      <c r="K119" s="65">
        <f>SUMIFS(CAPEX!$AA$4:$AA$1281,CAPEX!$C$4:$C$1281,Data!$A119,CAPEX!$V$4:$V$1281,Data!J$7)</f>
        <v>0</v>
      </c>
      <c r="L119" s="65">
        <f>SUMIFS(CAPEX!$Y$4:$Y$1281,CAPEX!$C$4:$C$1281,Data!$A119,CAPEX!$V$4:$V$1281,Data!L$7)</f>
        <v>0</v>
      </c>
      <c r="M119" s="65">
        <f>SUMIFS(CAPEX!$AA$4:$AA$1281,CAPEX!$C$4:$C$1281,Data!$A119,CAPEX!$V$4:$V$1281,Data!L$7)</f>
        <v>0</v>
      </c>
      <c r="N119" s="65">
        <f>SUMIFS(CAPEX!$Y$4:$Y$1281,CAPEX!$C$4:$C$1281,Data!$A119,CAPEX!$V$4:$V$1281,Data!N$7)</f>
        <v>0</v>
      </c>
      <c r="O119" s="65">
        <f>SUMIFS(CAPEX!$AA$4:$AA$1281,CAPEX!$C$4:$C$1281,Data!$A119,CAPEX!$V$4:$V$1281,Data!N$7)</f>
        <v>0</v>
      </c>
      <c r="P119" s="65">
        <f>SUMIFS(CAPEX!$Y$4:$Y$1281,CAPEX!$C$4:$C$1281,Data!$A119,CAPEX!$V$4:$V$1281,Data!P$7)</f>
        <v>0</v>
      </c>
      <c r="Q119" s="65">
        <f>SUMIFS(CAPEX!$AA$4:$AA$1281,CAPEX!$C$4:$C$1281,Data!$A119,CAPEX!$V$4:$V$1281,Data!P$7)</f>
        <v>0</v>
      </c>
      <c r="R119" s="65">
        <f>SUMIFS(CAPEX!$Y$4:$Y$1281,CAPEX!$C$4:$C$1281,Data!$A119,CAPEX!$V$4:$V$1281,Data!R$7)</f>
        <v>0</v>
      </c>
      <c r="S119" s="65">
        <f>SUMIFS(CAPEX!$AA$4:$AA$1281,CAPEX!$C$4:$C$1281,Data!$A119,CAPEX!$V$4:$V$1281,Data!R$7)</f>
        <v>0</v>
      </c>
      <c r="T119" s="65">
        <f>SUMIFS(CAPEX!$Y$4:$Y$1281,CAPEX!$C$4:$C$1281,Data!$A119,CAPEX!$V$4:$V$1281,Data!T$7)</f>
        <v>0</v>
      </c>
      <c r="U119" s="65">
        <f>SUMIFS(CAPEX!$AA$4:$AA$1281,CAPEX!$C$4:$C$1281,Data!$A119,CAPEX!$V$4:$V$1281,Data!T$7)</f>
        <v>0</v>
      </c>
      <c r="V119" s="65">
        <f>SUMIFS(CAPEX!$Y$4:$Y$1281,CAPEX!$C$4:$C$1281,Data!$A119,CAPEX!$V$4:$V$1281,Data!V$7)</f>
        <v>0</v>
      </c>
      <c r="W119" s="65">
        <f>SUMIFS(CAPEX!$AA$4:$AA$1281,CAPEX!$C$4:$C$1281,Data!$A119,CAPEX!$V$4:$V$1281,Data!V$7)</f>
        <v>0</v>
      </c>
      <c r="X119" s="65">
        <f>SUMIFS(CAPEX!$Y$4:$Y$1281,CAPEX!$C$4:$C$1281,Data!$A119,CAPEX!$V$4:$V$1281,Data!X$7)</f>
        <v>0</v>
      </c>
      <c r="Y119" s="65">
        <f>SUMIFS(CAPEX!$AA$4:$AA$1281,CAPEX!$C$4:$C$1281,Data!$A119,CAPEX!$V$4:$V$1281,Data!X$7)</f>
        <v>0</v>
      </c>
      <c r="Z119" s="65">
        <f>SUMIFS(CAPEX!$Y$4:$Y$1281,CAPEX!$C$4:$C$1281,Data!$A119,CAPEX!$V$4:$V$1281,Data!Z$7)</f>
        <v>490</v>
      </c>
      <c r="AA119" s="65">
        <f>SUMIFS(CAPEX!$AA$4:$AA$1281,CAPEX!$C$4:$C$1281,Data!$A119,CAPEX!$V$4:$V$1281,Data!Z$7)</f>
        <v>490</v>
      </c>
      <c r="AB119" s="65">
        <f>SUMIFS(CAPEX!$Y$4:$Y$1281,CAPEX!$C$4:$C$1281,Data!$A119,CAPEX!$V$4:$V$1281,Data!AB$7)</f>
        <v>0</v>
      </c>
      <c r="AC119" s="65">
        <f>SUMIFS(CAPEX!$AA$4:$AA$1281,CAPEX!$C$4:$C$1281,Data!$A119,CAPEX!$V$4:$V$1281,Data!AB$7)</f>
        <v>0</v>
      </c>
      <c r="AD119" s="65">
        <f>SUMIFS(CAPEX!$Y$4:$Y$1281,CAPEX!$C$4:$C$1281,Data!$A119,CAPEX!$V$4:$V$1281,Data!AD$7)</f>
        <v>0</v>
      </c>
      <c r="AE119" s="65">
        <f>SUMIFS(CAPEX!$AA$4:$AA$1281,CAPEX!$C$4:$C$1281,Data!$A119,CAPEX!$V$4:$V$1281,Data!AD$7)</f>
        <v>0</v>
      </c>
      <c r="AF119" s="65">
        <f>SUMIFS(CAPEX!$Y$4:$Y$1281,CAPEX!$C$4:$C$1281,Data!$A119,CAPEX!$V$4:$V$1281,Data!AF$7)</f>
        <v>0</v>
      </c>
      <c r="AG119" s="65">
        <f>SUMIFS(CAPEX!$AA$4:$AA$1281,CAPEX!$C$4:$C$1281,Data!$A119,CAPEX!$V$4:$V$1281,Data!AF$7)</f>
        <v>0</v>
      </c>
      <c r="AH119" s="65">
        <f>SUMIFS(CAPEX!$Y$4:$Y$1281,CAPEX!$C$4:$C$1281,Data!$A119,CAPEX!$V$4:$V$1281,Data!AH$7)</f>
        <v>0</v>
      </c>
      <c r="AI119" s="65">
        <f>SUMIFS(CAPEX!$AA$4:$AA$1281,CAPEX!$C$4:$C$1281,Data!$A119,CAPEX!$V$4:$V$1281,Data!AH$7)</f>
        <v>0</v>
      </c>
      <c r="AJ119" s="65">
        <f>SUMIFS(CAPEX!$Y$4:$Y$1281,CAPEX!$C$4:$C$1281,Data!$A119,CAPEX!$V$4:$V$1281,Data!AJ$7)</f>
        <v>0</v>
      </c>
      <c r="AK119" s="65">
        <f>SUMIFS(CAPEX!$AA$4:$AA$1281,CAPEX!$C$4:$C$1281,Data!$A119,CAPEX!$V$4:$V$1281,Data!AJ$7)</f>
        <v>0</v>
      </c>
      <c r="AL119" s="65">
        <f>SUMIFS(CAPEX!$Y$4:$Y$1281,CAPEX!$C$4:$C$1281,Data!$A119,CAPEX!$V$4:$V$1281,Data!AL$7)</f>
        <v>0</v>
      </c>
      <c r="AM119" s="65">
        <f>SUMIFS(CAPEX!$AA$4:$AA$1281,CAPEX!$C$4:$C$1281,Data!$A119,CAPEX!$V$4:$V$1281,Data!AL$7)</f>
        <v>0</v>
      </c>
      <c r="AN119" s="65">
        <f>SUMIFS(CAPEX!$Y$4:$Y$1281,CAPEX!$C$4:$C$1281,Data!$A119,CAPEX!$V$4:$V$1281,Data!AN$7)</f>
        <v>0</v>
      </c>
      <c r="AO119" s="65">
        <f>SUMIFS(CAPEX!$AA$4:$AA$1281,CAPEX!$C$4:$C$1281,Data!$A119,CAPEX!$V$4:$V$1281,Data!AN$7)</f>
        <v>0</v>
      </c>
      <c r="AP119" s="65">
        <f>SUMIFS(CAPEX!$Y$4:$Y$1281,CAPEX!$C$4:$C$1281,Data!$A119,CAPEX!$V$4:$V$1281,Data!AP$7)</f>
        <v>0</v>
      </c>
      <c r="AQ119" s="65">
        <f>SUMIFS(CAPEX!$AA$4:$AA$1281,CAPEX!$C$4:$C$1281,Data!$A119,CAPEX!$V$4:$V$1281,Data!AP$7)</f>
        <v>0</v>
      </c>
      <c r="AR119" s="65">
        <f>SUMIFS(CAPEX!$Y$4:$Y$1281,CAPEX!$C$4:$C$1281,Data!$A119,CAPEX!$V$4:$V$1281,Data!AR$7)</f>
        <v>0</v>
      </c>
      <c r="AS119" s="65">
        <f>SUMIFS(CAPEX!$AA$4:$AA$1281,CAPEX!$C$4:$C$1281,Data!$A119,CAPEX!$V$4:$V$1281,Data!AR$7)</f>
        <v>0</v>
      </c>
      <c r="AT119" s="65">
        <f>SUMIFS(CAPEX!$Y$4:$Y$1281,CAPEX!$C$4:$C$1281,Data!$A119,CAPEX!$V$4:$V$1281,Data!AT$7)</f>
        <v>0</v>
      </c>
      <c r="AU119" s="65">
        <f>SUMIFS(CAPEX!$AA$4:$AA$1281,CAPEX!$C$4:$C$1281,Data!$A119,CAPEX!$V$4:$V$1281,Data!AT$7)</f>
        <v>0</v>
      </c>
      <c r="AV119" s="65">
        <f>SUMIFS(CAPEX!$Y$4:$Y$1281,CAPEX!$C$4:$C$1281,Data!$A119,CAPEX!$V$4:$V$1281,Data!AV$7)</f>
        <v>0</v>
      </c>
      <c r="AW119" s="65">
        <f>SUMIFS(CAPEX!$AA$4:$AA$1281,CAPEX!$C$4:$C$1281,Data!$A119,CAPEX!$V$4:$V$1281,Data!AV$7)</f>
        <v>0</v>
      </c>
      <c r="AX119" s="65">
        <f>SUMIFS(CAPEX!$Y$4:$Y$1281,CAPEX!$C$4:$C$1281,Data!$A119,CAPEX!$V$4:$V$1281,Data!AX$7)</f>
        <v>0</v>
      </c>
      <c r="AY119" s="65">
        <f>SUMIFS(CAPEX!$AA$4:$AA$1281,CAPEX!$C$4:$C$1281,Data!$A119,CAPEX!$V$4:$V$1281,Data!AX$7)</f>
        <v>0</v>
      </c>
      <c r="AZ119" s="65">
        <f>SUMIFS(CAPEX!$Y$4:$Y$1281,CAPEX!$C$4:$C$1281,Data!$A119,CAPEX!$V$4:$V$1281,Data!AZ$7)</f>
        <v>0</v>
      </c>
      <c r="BA119" s="65">
        <f>SUMIFS(CAPEX!$AA$4:$AA$1281,CAPEX!$C$4:$C$1281,Data!$A119,CAPEX!$V$4:$V$1281,Data!AZ$7)</f>
        <v>0</v>
      </c>
      <c r="BB119" s="65">
        <f>SUMIFS(CAPEX!$Y$4:$Y$1281,CAPEX!$C$4:$C$1281,Data!$A119,CAPEX!$V$4:$V$1281,Data!BB$7)</f>
        <v>0</v>
      </c>
      <c r="BC119" s="65">
        <f>SUMIFS(CAPEX!$AA$4:$AA$1281,CAPEX!$C$4:$C$1281,Data!$A119,CAPEX!$V$4:$V$1281,Data!BB$7)</f>
        <v>0</v>
      </c>
    </row>
    <row r="120" spans="1:55" x14ac:dyDescent="0.25">
      <c r="A120" s="85" t="s">
        <v>447</v>
      </c>
      <c r="B120" s="62" t="str">
        <f>VLOOKUP(A120,CAPEX!$C$4:$I$1281,7,FALSE)</f>
        <v>Austal</v>
      </c>
      <c r="C120" s="61">
        <v>460</v>
      </c>
      <c r="D120" s="65">
        <f>SUMIFS(CAPEX!$Y$4:$Y$1281,CAPEX!$C$4:$C$1281,Data!$A120,CAPEX!$V$4:$V$1281,Data!D$7)</f>
        <v>0</v>
      </c>
      <c r="E120" s="65">
        <f>SUMIFS(CAPEX!$AA$4:$AA$1281,CAPEX!$C$4:$C$1281,Data!$A120,CAPEX!$V$4:$V$1281,Data!D$7)</f>
        <v>46860</v>
      </c>
      <c r="F120" s="65">
        <f>SUMIFS(CAPEX!$Y$4:$Y$1281,CAPEX!$C$4:$C$1281,Data!$A120,CAPEX!$V$4:$V$1281,Data!F$7)</f>
        <v>0</v>
      </c>
      <c r="G120" s="65">
        <f>SUMIFS(CAPEX!$AA$4:$AA$1281,CAPEX!$C$4:$C$1281,Data!$A120,CAPEX!$V$4:$V$1281,Data!F$7)</f>
        <v>0</v>
      </c>
      <c r="H120" s="65">
        <f>SUMIFS(CAPEX!$Y$4:$Y$1281,CAPEX!$C$4:$C$1281,Data!$A120,CAPEX!$V$4:$V$1281,Data!H$7)</f>
        <v>0</v>
      </c>
      <c r="I120" s="65">
        <f>SUMIFS(CAPEX!$AA$4:$AA$1281,CAPEX!$C$4:$C$1281,Data!$A120,CAPEX!$V$4:$V$1281,Data!H$7)</f>
        <v>0</v>
      </c>
      <c r="J120" s="65">
        <f>SUMIFS(CAPEX!$Y$4:$Y$1281,CAPEX!$C$4:$C$1281,Data!$A120,CAPEX!$V$4:$V$1281,Data!J$7)</f>
        <v>0</v>
      </c>
      <c r="K120" s="65">
        <f>SUMIFS(CAPEX!$AA$4:$AA$1281,CAPEX!$C$4:$C$1281,Data!$A120,CAPEX!$V$4:$V$1281,Data!J$7)</f>
        <v>0</v>
      </c>
      <c r="L120" s="65">
        <f>SUMIFS(CAPEX!$Y$4:$Y$1281,CAPEX!$C$4:$C$1281,Data!$A120,CAPEX!$V$4:$V$1281,Data!L$7)</f>
        <v>0</v>
      </c>
      <c r="M120" s="65">
        <f>SUMIFS(CAPEX!$AA$4:$AA$1281,CAPEX!$C$4:$C$1281,Data!$A120,CAPEX!$V$4:$V$1281,Data!L$7)</f>
        <v>0</v>
      </c>
      <c r="N120" s="65">
        <f>SUMIFS(CAPEX!$Y$4:$Y$1281,CAPEX!$C$4:$C$1281,Data!$A120,CAPEX!$V$4:$V$1281,Data!N$7)</f>
        <v>0</v>
      </c>
      <c r="O120" s="65">
        <f>SUMIFS(CAPEX!$AA$4:$AA$1281,CAPEX!$C$4:$C$1281,Data!$A120,CAPEX!$V$4:$V$1281,Data!N$7)</f>
        <v>0</v>
      </c>
      <c r="P120" s="65">
        <f>SUMIFS(CAPEX!$Y$4:$Y$1281,CAPEX!$C$4:$C$1281,Data!$A120,CAPEX!$V$4:$V$1281,Data!P$7)</f>
        <v>0</v>
      </c>
      <c r="Q120" s="65">
        <f>SUMIFS(CAPEX!$AA$4:$AA$1281,CAPEX!$C$4:$C$1281,Data!$A120,CAPEX!$V$4:$V$1281,Data!P$7)</f>
        <v>0</v>
      </c>
      <c r="R120" s="65">
        <f>SUMIFS(CAPEX!$Y$4:$Y$1281,CAPEX!$C$4:$C$1281,Data!$A120,CAPEX!$V$4:$V$1281,Data!R$7)</f>
        <v>0</v>
      </c>
      <c r="S120" s="65">
        <f>SUMIFS(CAPEX!$AA$4:$AA$1281,CAPEX!$C$4:$C$1281,Data!$A120,CAPEX!$V$4:$V$1281,Data!R$7)</f>
        <v>0</v>
      </c>
      <c r="T120" s="65">
        <f>SUMIFS(CAPEX!$Y$4:$Y$1281,CAPEX!$C$4:$C$1281,Data!$A120,CAPEX!$V$4:$V$1281,Data!T$7)</f>
        <v>0</v>
      </c>
      <c r="U120" s="65">
        <f>SUMIFS(CAPEX!$AA$4:$AA$1281,CAPEX!$C$4:$C$1281,Data!$A120,CAPEX!$V$4:$V$1281,Data!T$7)</f>
        <v>0</v>
      </c>
      <c r="V120" s="65">
        <f>SUMIFS(CAPEX!$Y$4:$Y$1281,CAPEX!$C$4:$C$1281,Data!$A120,CAPEX!$V$4:$V$1281,Data!V$7)</f>
        <v>0</v>
      </c>
      <c r="W120" s="65">
        <f>SUMIFS(CAPEX!$AA$4:$AA$1281,CAPEX!$C$4:$C$1281,Data!$A120,CAPEX!$V$4:$V$1281,Data!V$7)</f>
        <v>0</v>
      </c>
      <c r="X120" s="65">
        <f>SUMIFS(CAPEX!$Y$4:$Y$1281,CAPEX!$C$4:$C$1281,Data!$A120,CAPEX!$V$4:$V$1281,Data!X$7)</f>
        <v>0</v>
      </c>
      <c r="Y120" s="65">
        <f>SUMIFS(CAPEX!$AA$4:$AA$1281,CAPEX!$C$4:$C$1281,Data!$A120,CAPEX!$V$4:$V$1281,Data!X$7)</f>
        <v>0</v>
      </c>
      <c r="Z120" s="65">
        <f>SUMIFS(CAPEX!$Y$4:$Y$1281,CAPEX!$C$4:$C$1281,Data!$A120,CAPEX!$V$4:$V$1281,Data!Z$7)</f>
        <v>0</v>
      </c>
      <c r="AA120" s="65">
        <f>SUMIFS(CAPEX!$AA$4:$AA$1281,CAPEX!$C$4:$C$1281,Data!$A120,CAPEX!$V$4:$V$1281,Data!Z$7)</f>
        <v>490</v>
      </c>
      <c r="AB120" s="65">
        <f>SUMIFS(CAPEX!$Y$4:$Y$1281,CAPEX!$C$4:$C$1281,Data!$A120,CAPEX!$V$4:$V$1281,Data!AB$7)</f>
        <v>0</v>
      </c>
      <c r="AC120" s="65">
        <f>SUMIFS(CAPEX!$AA$4:$AA$1281,CAPEX!$C$4:$C$1281,Data!$A120,CAPEX!$V$4:$V$1281,Data!AB$7)</f>
        <v>0</v>
      </c>
      <c r="AD120" s="65">
        <f>SUMIFS(CAPEX!$Y$4:$Y$1281,CAPEX!$C$4:$C$1281,Data!$A120,CAPEX!$V$4:$V$1281,Data!AD$7)</f>
        <v>0</v>
      </c>
      <c r="AE120" s="65">
        <f>SUMIFS(CAPEX!$AA$4:$AA$1281,CAPEX!$C$4:$C$1281,Data!$A120,CAPEX!$V$4:$V$1281,Data!AD$7)</f>
        <v>0</v>
      </c>
      <c r="AF120" s="65">
        <f>SUMIFS(CAPEX!$Y$4:$Y$1281,CAPEX!$C$4:$C$1281,Data!$A120,CAPEX!$V$4:$V$1281,Data!AF$7)</f>
        <v>0</v>
      </c>
      <c r="AG120" s="65">
        <f>SUMIFS(CAPEX!$AA$4:$AA$1281,CAPEX!$C$4:$C$1281,Data!$A120,CAPEX!$V$4:$V$1281,Data!AF$7)</f>
        <v>0</v>
      </c>
      <c r="AH120" s="65">
        <f>SUMIFS(CAPEX!$Y$4:$Y$1281,CAPEX!$C$4:$C$1281,Data!$A120,CAPEX!$V$4:$V$1281,Data!AH$7)</f>
        <v>0</v>
      </c>
      <c r="AI120" s="65">
        <f>SUMIFS(CAPEX!$AA$4:$AA$1281,CAPEX!$C$4:$C$1281,Data!$A120,CAPEX!$V$4:$V$1281,Data!AH$7)</f>
        <v>0</v>
      </c>
      <c r="AJ120" s="65">
        <f>SUMIFS(CAPEX!$Y$4:$Y$1281,CAPEX!$C$4:$C$1281,Data!$A120,CAPEX!$V$4:$V$1281,Data!AJ$7)</f>
        <v>0</v>
      </c>
      <c r="AK120" s="65">
        <f>SUMIFS(CAPEX!$AA$4:$AA$1281,CAPEX!$C$4:$C$1281,Data!$A120,CAPEX!$V$4:$V$1281,Data!AJ$7)</f>
        <v>0</v>
      </c>
      <c r="AL120" s="65">
        <f>SUMIFS(CAPEX!$Y$4:$Y$1281,CAPEX!$C$4:$C$1281,Data!$A120,CAPEX!$V$4:$V$1281,Data!AL$7)</f>
        <v>0</v>
      </c>
      <c r="AM120" s="65">
        <f>SUMIFS(CAPEX!$AA$4:$AA$1281,CAPEX!$C$4:$C$1281,Data!$A120,CAPEX!$V$4:$V$1281,Data!AL$7)</f>
        <v>0</v>
      </c>
      <c r="AN120" s="65">
        <f>SUMIFS(CAPEX!$Y$4:$Y$1281,CAPEX!$C$4:$C$1281,Data!$A120,CAPEX!$V$4:$V$1281,Data!AN$7)</f>
        <v>0</v>
      </c>
      <c r="AO120" s="65">
        <f>SUMIFS(CAPEX!$AA$4:$AA$1281,CAPEX!$C$4:$C$1281,Data!$A120,CAPEX!$V$4:$V$1281,Data!AN$7)</f>
        <v>0</v>
      </c>
      <c r="AP120" s="65">
        <f>SUMIFS(CAPEX!$Y$4:$Y$1281,CAPEX!$C$4:$C$1281,Data!$A120,CAPEX!$V$4:$V$1281,Data!AP$7)</f>
        <v>0</v>
      </c>
      <c r="AQ120" s="65">
        <f>SUMIFS(CAPEX!$AA$4:$AA$1281,CAPEX!$C$4:$C$1281,Data!$A120,CAPEX!$V$4:$V$1281,Data!AP$7)</f>
        <v>0</v>
      </c>
      <c r="AR120" s="65">
        <f>SUMIFS(CAPEX!$Y$4:$Y$1281,CAPEX!$C$4:$C$1281,Data!$A120,CAPEX!$V$4:$V$1281,Data!AR$7)</f>
        <v>0</v>
      </c>
      <c r="AS120" s="65">
        <f>SUMIFS(CAPEX!$AA$4:$AA$1281,CAPEX!$C$4:$C$1281,Data!$A120,CAPEX!$V$4:$V$1281,Data!AR$7)</f>
        <v>0</v>
      </c>
      <c r="AT120" s="65">
        <f>SUMIFS(CAPEX!$Y$4:$Y$1281,CAPEX!$C$4:$C$1281,Data!$A120,CAPEX!$V$4:$V$1281,Data!AT$7)</f>
        <v>0</v>
      </c>
      <c r="AU120" s="65">
        <f>SUMIFS(CAPEX!$AA$4:$AA$1281,CAPEX!$C$4:$C$1281,Data!$A120,CAPEX!$V$4:$V$1281,Data!AT$7)</f>
        <v>0</v>
      </c>
      <c r="AV120" s="65">
        <f>SUMIFS(CAPEX!$Y$4:$Y$1281,CAPEX!$C$4:$C$1281,Data!$A120,CAPEX!$V$4:$V$1281,Data!AV$7)</f>
        <v>0</v>
      </c>
      <c r="AW120" s="65">
        <f>SUMIFS(CAPEX!$AA$4:$AA$1281,CAPEX!$C$4:$C$1281,Data!$A120,CAPEX!$V$4:$V$1281,Data!AV$7)</f>
        <v>0</v>
      </c>
      <c r="AX120" s="65">
        <f>SUMIFS(CAPEX!$Y$4:$Y$1281,CAPEX!$C$4:$C$1281,Data!$A120,CAPEX!$V$4:$V$1281,Data!AX$7)</f>
        <v>0</v>
      </c>
      <c r="AY120" s="65">
        <f>SUMIFS(CAPEX!$AA$4:$AA$1281,CAPEX!$C$4:$C$1281,Data!$A120,CAPEX!$V$4:$V$1281,Data!AX$7)</f>
        <v>0</v>
      </c>
      <c r="AZ120" s="65">
        <f>SUMIFS(CAPEX!$Y$4:$Y$1281,CAPEX!$C$4:$C$1281,Data!$A120,CAPEX!$V$4:$V$1281,Data!AZ$7)</f>
        <v>0</v>
      </c>
      <c r="BA120" s="65">
        <f>SUMIFS(CAPEX!$AA$4:$AA$1281,CAPEX!$C$4:$C$1281,Data!$A120,CAPEX!$V$4:$V$1281,Data!AZ$7)</f>
        <v>0</v>
      </c>
      <c r="BB120" s="65">
        <f>SUMIFS(CAPEX!$Y$4:$Y$1281,CAPEX!$C$4:$C$1281,Data!$A120,CAPEX!$V$4:$V$1281,Data!BB$7)</f>
        <v>0</v>
      </c>
      <c r="BC120" s="65">
        <f>SUMIFS(CAPEX!$AA$4:$AA$1281,CAPEX!$C$4:$C$1281,Data!$A120,CAPEX!$V$4:$V$1281,Data!BB$7)</f>
        <v>0</v>
      </c>
    </row>
    <row r="121" spans="1:55" x14ac:dyDescent="0.25">
      <c r="A121" s="85" t="s">
        <v>128</v>
      </c>
      <c r="B121" s="62" t="str">
        <f>VLOOKUP(A121,CAPEX!$C$4:$I$1281,7,FALSE)</f>
        <v>Austal</v>
      </c>
      <c r="C121" s="61">
        <v>325</v>
      </c>
      <c r="D121" s="65">
        <f>SUMIFS(CAPEX!$Y$4:$Y$1281,CAPEX!$C$4:$C$1281,Data!$A121,CAPEX!$V$4:$V$1281,Data!D$7)</f>
        <v>0</v>
      </c>
      <c r="E121" s="65">
        <f>SUMIFS(CAPEX!$AA$4:$AA$1281,CAPEX!$C$4:$C$1281,Data!$A121,CAPEX!$V$4:$V$1281,Data!D$7)</f>
        <v>36780</v>
      </c>
      <c r="F121" s="65">
        <f>SUMIFS(CAPEX!$Y$4:$Y$1281,CAPEX!$C$4:$C$1281,Data!$A121,CAPEX!$V$4:$V$1281,Data!F$7)</f>
        <v>0</v>
      </c>
      <c r="G121" s="65">
        <f>SUMIFS(CAPEX!$AA$4:$AA$1281,CAPEX!$C$4:$C$1281,Data!$A121,CAPEX!$V$4:$V$1281,Data!F$7)</f>
        <v>0</v>
      </c>
      <c r="H121" s="65">
        <f>SUMIFS(CAPEX!$Y$4:$Y$1281,CAPEX!$C$4:$C$1281,Data!$A121,CAPEX!$V$4:$V$1281,Data!H$7)</f>
        <v>0</v>
      </c>
      <c r="I121" s="65">
        <f>SUMIFS(CAPEX!$AA$4:$AA$1281,CAPEX!$C$4:$C$1281,Data!$A121,CAPEX!$V$4:$V$1281,Data!H$7)</f>
        <v>0</v>
      </c>
      <c r="J121" s="65">
        <f>SUMIFS(CAPEX!$Y$4:$Y$1281,CAPEX!$C$4:$C$1281,Data!$A121,CAPEX!$V$4:$V$1281,Data!J$7)</f>
        <v>0</v>
      </c>
      <c r="K121" s="65">
        <f>SUMIFS(CAPEX!$AA$4:$AA$1281,CAPEX!$C$4:$C$1281,Data!$A121,CAPEX!$V$4:$V$1281,Data!J$7)</f>
        <v>0</v>
      </c>
      <c r="L121" s="65">
        <f>SUMIFS(CAPEX!$Y$4:$Y$1281,CAPEX!$C$4:$C$1281,Data!$A121,CAPEX!$V$4:$V$1281,Data!L$7)</f>
        <v>0</v>
      </c>
      <c r="M121" s="65">
        <f>SUMIFS(CAPEX!$AA$4:$AA$1281,CAPEX!$C$4:$C$1281,Data!$A121,CAPEX!$V$4:$V$1281,Data!L$7)</f>
        <v>0</v>
      </c>
      <c r="N121" s="65">
        <f>SUMIFS(CAPEX!$Y$4:$Y$1281,CAPEX!$C$4:$C$1281,Data!$A121,CAPEX!$V$4:$V$1281,Data!N$7)</f>
        <v>0</v>
      </c>
      <c r="O121" s="65">
        <f>SUMIFS(CAPEX!$AA$4:$AA$1281,CAPEX!$C$4:$C$1281,Data!$A121,CAPEX!$V$4:$V$1281,Data!N$7)</f>
        <v>0</v>
      </c>
      <c r="P121" s="65">
        <f>SUMIFS(CAPEX!$Y$4:$Y$1281,CAPEX!$C$4:$C$1281,Data!$A121,CAPEX!$V$4:$V$1281,Data!P$7)</f>
        <v>0</v>
      </c>
      <c r="Q121" s="65">
        <f>SUMIFS(CAPEX!$AA$4:$AA$1281,CAPEX!$C$4:$C$1281,Data!$A121,CAPEX!$V$4:$V$1281,Data!P$7)</f>
        <v>0</v>
      </c>
      <c r="R121" s="65">
        <f>SUMIFS(CAPEX!$Y$4:$Y$1281,CAPEX!$C$4:$C$1281,Data!$A121,CAPEX!$V$4:$V$1281,Data!R$7)</f>
        <v>0</v>
      </c>
      <c r="S121" s="65">
        <f>SUMIFS(CAPEX!$AA$4:$AA$1281,CAPEX!$C$4:$C$1281,Data!$A121,CAPEX!$V$4:$V$1281,Data!R$7)</f>
        <v>0</v>
      </c>
      <c r="T121" s="65">
        <f>SUMIFS(CAPEX!$Y$4:$Y$1281,CAPEX!$C$4:$C$1281,Data!$A121,CAPEX!$V$4:$V$1281,Data!T$7)</f>
        <v>0</v>
      </c>
      <c r="U121" s="65">
        <f>SUMIFS(CAPEX!$AA$4:$AA$1281,CAPEX!$C$4:$C$1281,Data!$A121,CAPEX!$V$4:$V$1281,Data!T$7)</f>
        <v>0</v>
      </c>
      <c r="V121" s="65">
        <f>SUMIFS(CAPEX!$Y$4:$Y$1281,CAPEX!$C$4:$C$1281,Data!$A121,CAPEX!$V$4:$V$1281,Data!V$7)</f>
        <v>0</v>
      </c>
      <c r="W121" s="65">
        <f>SUMIFS(CAPEX!$AA$4:$AA$1281,CAPEX!$C$4:$C$1281,Data!$A121,CAPEX!$V$4:$V$1281,Data!V$7)</f>
        <v>0</v>
      </c>
      <c r="X121" s="65">
        <f>SUMIFS(CAPEX!$Y$4:$Y$1281,CAPEX!$C$4:$C$1281,Data!$A121,CAPEX!$V$4:$V$1281,Data!X$7)</f>
        <v>0</v>
      </c>
      <c r="Y121" s="65">
        <f>SUMIFS(CAPEX!$AA$4:$AA$1281,CAPEX!$C$4:$C$1281,Data!$A121,CAPEX!$V$4:$V$1281,Data!X$7)</f>
        <v>0</v>
      </c>
      <c r="Z121" s="65">
        <f>SUMIFS(CAPEX!$Y$4:$Y$1281,CAPEX!$C$4:$C$1281,Data!$A121,CAPEX!$V$4:$V$1281,Data!Z$7)</f>
        <v>0</v>
      </c>
      <c r="AA121" s="65">
        <f>SUMIFS(CAPEX!$AA$4:$AA$1281,CAPEX!$C$4:$C$1281,Data!$A121,CAPEX!$V$4:$V$1281,Data!Z$7)</f>
        <v>490</v>
      </c>
      <c r="AB121" s="65">
        <f>SUMIFS(CAPEX!$Y$4:$Y$1281,CAPEX!$C$4:$C$1281,Data!$A121,CAPEX!$V$4:$V$1281,Data!AB$7)</f>
        <v>0</v>
      </c>
      <c r="AC121" s="65">
        <f>SUMIFS(CAPEX!$AA$4:$AA$1281,CAPEX!$C$4:$C$1281,Data!$A121,CAPEX!$V$4:$V$1281,Data!AB$7)</f>
        <v>0</v>
      </c>
      <c r="AD121" s="65">
        <f>SUMIFS(CAPEX!$Y$4:$Y$1281,CAPEX!$C$4:$C$1281,Data!$A121,CAPEX!$V$4:$V$1281,Data!AD$7)</f>
        <v>0</v>
      </c>
      <c r="AE121" s="65">
        <f>SUMIFS(CAPEX!$AA$4:$AA$1281,CAPEX!$C$4:$C$1281,Data!$A121,CAPEX!$V$4:$V$1281,Data!AD$7)</f>
        <v>0</v>
      </c>
      <c r="AF121" s="65">
        <f>SUMIFS(CAPEX!$Y$4:$Y$1281,CAPEX!$C$4:$C$1281,Data!$A121,CAPEX!$V$4:$V$1281,Data!AF$7)</f>
        <v>0</v>
      </c>
      <c r="AG121" s="65">
        <f>SUMIFS(CAPEX!$AA$4:$AA$1281,CAPEX!$C$4:$C$1281,Data!$A121,CAPEX!$V$4:$V$1281,Data!AF$7)</f>
        <v>0</v>
      </c>
      <c r="AH121" s="65">
        <f>SUMIFS(CAPEX!$Y$4:$Y$1281,CAPEX!$C$4:$C$1281,Data!$A121,CAPEX!$V$4:$V$1281,Data!AH$7)</f>
        <v>0</v>
      </c>
      <c r="AI121" s="65">
        <f>SUMIFS(CAPEX!$AA$4:$AA$1281,CAPEX!$C$4:$C$1281,Data!$A121,CAPEX!$V$4:$V$1281,Data!AH$7)</f>
        <v>0</v>
      </c>
      <c r="AJ121" s="65">
        <f>SUMIFS(CAPEX!$Y$4:$Y$1281,CAPEX!$C$4:$C$1281,Data!$A121,CAPEX!$V$4:$V$1281,Data!AJ$7)</f>
        <v>0</v>
      </c>
      <c r="AK121" s="65">
        <f>SUMIFS(CAPEX!$AA$4:$AA$1281,CAPEX!$C$4:$C$1281,Data!$A121,CAPEX!$V$4:$V$1281,Data!AJ$7)</f>
        <v>0</v>
      </c>
      <c r="AL121" s="65">
        <f>SUMIFS(CAPEX!$Y$4:$Y$1281,CAPEX!$C$4:$C$1281,Data!$A121,CAPEX!$V$4:$V$1281,Data!AL$7)</f>
        <v>0</v>
      </c>
      <c r="AM121" s="65">
        <f>SUMIFS(CAPEX!$AA$4:$AA$1281,CAPEX!$C$4:$C$1281,Data!$A121,CAPEX!$V$4:$V$1281,Data!AL$7)</f>
        <v>0</v>
      </c>
      <c r="AN121" s="65">
        <f>SUMIFS(CAPEX!$Y$4:$Y$1281,CAPEX!$C$4:$C$1281,Data!$A121,CAPEX!$V$4:$V$1281,Data!AN$7)</f>
        <v>0</v>
      </c>
      <c r="AO121" s="65">
        <f>SUMIFS(CAPEX!$AA$4:$AA$1281,CAPEX!$C$4:$C$1281,Data!$A121,CAPEX!$V$4:$V$1281,Data!AN$7)</f>
        <v>0</v>
      </c>
      <c r="AP121" s="65">
        <f>SUMIFS(CAPEX!$Y$4:$Y$1281,CAPEX!$C$4:$C$1281,Data!$A121,CAPEX!$V$4:$V$1281,Data!AP$7)</f>
        <v>0</v>
      </c>
      <c r="AQ121" s="65">
        <f>SUMIFS(CAPEX!$AA$4:$AA$1281,CAPEX!$C$4:$C$1281,Data!$A121,CAPEX!$V$4:$V$1281,Data!AP$7)</f>
        <v>0</v>
      </c>
      <c r="AR121" s="65">
        <f>SUMIFS(CAPEX!$Y$4:$Y$1281,CAPEX!$C$4:$C$1281,Data!$A121,CAPEX!$V$4:$V$1281,Data!AR$7)</f>
        <v>0</v>
      </c>
      <c r="AS121" s="65">
        <f>SUMIFS(CAPEX!$AA$4:$AA$1281,CAPEX!$C$4:$C$1281,Data!$A121,CAPEX!$V$4:$V$1281,Data!AR$7)</f>
        <v>0</v>
      </c>
      <c r="AT121" s="65">
        <f>SUMIFS(CAPEX!$Y$4:$Y$1281,CAPEX!$C$4:$C$1281,Data!$A121,CAPEX!$V$4:$V$1281,Data!AT$7)</f>
        <v>0</v>
      </c>
      <c r="AU121" s="65">
        <f>SUMIFS(CAPEX!$AA$4:$AA$1281,CAPEX!$C$4:$C$1281,Data!$A121,CAPEX!$V$4:$V$1281,Data!AT$7)</f>
        <v>0</v>
      </c>
      <c r="AV121" s="65">
        <f>SUMIFS(CAPEX!$Y$4:$Y$1281,CAPEX!$C$4:$C$1281,Data!$A121,CAPEX!$V$4:$V$1281,Data!AV$7)</f>
        <v>0</v>
      </c>
      <c r="AW121" s="65">
        <f>SUMIFS(CAPEX!$AA$4:$AA$1281,CAPEX!$C$4:$C$1281,Data!$A121,CAPEX!$V$4:$V$1281,Data!AV$7)</f>
        <v>0</v>
      </c>
      <c r="AX121" s="65">
        <f>SUMIFS(CAPEX!$Y$4:$Y$1281,CAPEX!$C$4:$C$1281,Data!$A121,CAPEX!$V$4:$V$1281,Data!AX$7)</f>
        <v>0</v>
      </c>
      <c r="AY121" s="65">
        <f>SUMIFS(CAPEX!$AA$4:$AA$1281,CAPEX!$C$4:$C$1281,Data!$A121,CAPEX!$V$4:$V$1281,Data!AX$7)</f>
        <v>0</v>
      </c>
      <c r="AZ121" s="65">
        <f>SUMIFS(CAPEX!$Y$4:$Y$1281,CAPEX!$C$4:$C$1281,Data!$A121,CAPEX!$V$4:$V$1281,Data!AZ$7)</f>
        <v>0</v>
      </c>
      <c r="BA121" s="65">
        <f>SUMIFS(CAPEX!$AA$4:$AA$1281,CAPEX!$C$4:$C$1281,Data!$A121,CAPEX!$V$4:$V$1281,Data!AZ$7)</f>
        <v>0</v>
      </c>
      <c r="BB121" s="65">
        <f>SUMIFS(CAPEX!$Y$4:$Y$1281,CAPEX!$C$4:$C$1281,Data!$A121,CAPEX!$V$4:$V$1281,Data!BB$7)</f>
        <v>0</v>
      </c>
      <c r="BC121" s="65">
        <f>SUMIFS(CAPEX!$AA$4:$AA$1281,CAPEX!$C$4:$C$1281,Data!$A121,CAPEX!$V$4:$V$1281,Data!BB$7)</f>
        <v>0</v>
      </c>
    </row>
    <row r="122" spans="1:55" hidden="1" x14ac:dyDescent="0.25">
      <c r="A122" s="85" t="s">
        <v>112</v>
      </c>
      <c r="B122" s="62" t="str">
        <f>VLOOKUP(A122,CAPEX!$C$4:$I$1281,7,FALSE)</f>
        <v>Dock 6</v>
      </c>
      <c r="C122" s="61">
        <v>1300</v>
      </c>
      <c r="D122" s="65">
        <f>SUMIFS(CAPEX!$Y$4:$Y$1281,CAPEX!$C$4:$C$1281,Data!$A122,CAPEX!$V$4:$V$1281,Data!D$7)</f>
        <v>0</v>
      </c>
      <c r="E122" s="65">
        <f>SUMIFS(CAPEX!$AA$4:$AA$1281,CAPEX!$C$4:$C$1281,Data!$A122,CAPEX!$V$4:$V$1281,Data!D$7)</f>
        <v>44870</v>
      </c>
      <c r="F122" s="65">
        <f>SUMIFS(CAPEX!$Y$4:$Y$1281,CAPEX!$C$4:$C$1281,Data!$A122,CAPEX!$V$4:$V$1281,Data!F$7)</f>
        <v>0</v>
      </c>
      <c r="G122" s="65">
        <f>SUMIFS(CAPEX!$AA$4:$AA$1281,CAPEX!$C$4:$C$1281,Data!$A122,CAPEX!$V$4:$V$1281,Data!F$7)</f>
        <v>0</v>
      </c>
      <c r="H122" s="65">
        <f>SUMIFS(CAPEX!$Y$4:$Y$1281,CAPEX!$C$4:$C$1281,Data!$A122,CAPEX!$V$4:$V$1281,Data!H$7)</f>
        <v>0</v>
      </c>
      <c r="I122" s="65">
        <f>SUMIFS(CAPEX!$AA$4:$AA$1281,CAPEX!$C$4:$C$1281,Data!$A122,CAPEX!$V$4:$V$1281,Data!H$7)</f>
        <v>0</v>
      </c>
      <c r="J122" s="65">
        <f>SUMIFS(CAPEX!$Y$4:$Y$1281,CAPEX!$C$4:$C$1281,Data!$A122,CAPEX!$V$4:$V$1281,Data!J$7)</f>
        <v>0</v>
      </c>
      <c r="K122" s="65">
        <f>SUMIFS(CAPEX!$AA$4:$AA$1281,CAPEX!$C$4:$C$1281,Data!$A122,CAPEX!$V$4:$V$1281,Data!J$7)</f>
        <v>0</v>
      </c>
      <c r="L122" s="65">
        <f>SUMIFS(CAPEX!$Y$4:$Y$1281,CAPEX!$C$4:$C$1281,Data!$A122,CAPEX!$V$4:$V$1281,Data!L$7)</f>
        <v>0</v>
      </c>
      <c r="M122" s="65">
        <f>SUMIFS(CAPEX!$AA$4:$AA$1281,CAPEX!$C$4:$C$1281,Data!$A122,CAPEX!$V$4:$V$1281,Data!L$7)</f>
        <v>0</v>
      </c>
      <c r="N122" s="65">
        <f>SUMIFS(CAPEX!$Y$4:$Y$1281,CAPEX!$C$4:$C$1281,Data!$A122,CAPEX!$V$4:$V$1281,Data!N$7)</f>
        <v>0</v>
      </c>
      <c r="O122" s="65">
        <f>SUMIFS(CAPEX!$AA$4:$AA$1281,CAPEX!$C$4:$C$1281,Data!$A122,CAPEX!$V$4:$V$1281,Data!N$7)</f>
        <v>0</v>
      </c>
      <c r="P122" s="65">
        <f>SUMIFS(CAPEX!$Y$4:$Y$1281,CAPEX!$C$4:$C$1281,Data!$A122,CAPEX!$V$4:$V$1281,Data!P$7)</f>
        <v>0</v>
      </c>
      <c r="Q122" s="65">
        <f>SUMIFS(CAPEX!$AA$4:$AA$1281,CAPEX!$C$4:$C$1281,Data!$A122,CAPEX!$V$4:$V$1281,Data!P$7)</f>
        <v>0</v>
      </c>
      <c r="R122" s="65">
        <f>SUMIFS(CAPEX!$Y$4:$Y$1281,CAPEX!$C$4:$C$1281,Data!$A122,CAPEX!$V$4:$V$1281,Data!R$7)</f>
        <v>0</v>
      </c>
      <c r="S122" s="65">
        <f>SUMIFS(CAPEX!$AA$4:$AA$1281,CAPEX!$C$4:$C$1281,Data!$A122,CAPEX!$V$4:$V$1281,Data!R$7)</f>
        <v>0</v>
      </c>
      <c r="T122" s="65">
        <f>SUMIFS(CAPEX!$Y$4:$Y$1281,CAPEX!$C$4:$C$1281,Data!$A122,CAPEX!$V$4:$V$1281,Data!T$7)</f>
        <v>0</v>
      </c>
      <c r="U122" s="65">
        <f>SUMIFS(CAPEX!$AA$4:$AA$1281,CAPEX!$C$4:$C$1281,Data!$A122,CAPEX!$V$4:$V$1281,Data!T$7)</f>
        <v>0</v>
      </c>
      <c r="V122" s="65">
        <f>SUMIFS(CAPEX!$Y$4:$Y$1281,CAPEX!$C$4:$C$1281,Data!$A122,CAPEX!$V$4:$V$1281,Data!V$7)</f>
        <v>0</v>
      </c>
      <c r="W122" s="65">
        <f>SUMIFS(CAPEX!$AA$4:$AA$1281,CAPEX!$C$4:$C$1281,Data!$A122,CAPEX!$V$4:$V$1281,Data!V$7)</f>
        <v>0</v>
      </c>
      <c r="X122" s="65">
        <f>SUMIFS(CAPEX!$Y$4:$Y$1281,CAPEX!$C$4:$C$1281,Data!$A122,CAPEX!$V$4:$V$1281,Data!X$7)</f>
        <v>0</v>
      </c>
      <c r="Y122" s="65">
        <f>SUMIFS(CAPEX!$AA$4:$AA$1281,CAPEX!$C$4:$C$1281,Data!$A122,CAPEX!$V$4:$V$1281,Data!X$7)</f>
        <v>0</v>
      </c>
      <c r="Z122" s="65">
        <f>SUMIFS(CAPEX!$Y$4:$Y$1281,CAPEX!$C$4:$C$1281,Data!$A122,CAPEX!$V$4:$V$1281,Data!Z$7)</f>
        <v>0</v>
      </c>
      <c r="AA122" s="65">
        <f>SUMIFS(CAPEX!$AA$4:$AA$1281,CAPEX!$C$4:$C$1281,Data!$A122,CAPEX!$V$4:$V$1281,Data!Z$7)</f>
        <v>490</v>
      </c>
      <c r="AB122" s="65">
        <f>SUMIFS(CAPEX!$Y$4:$Y$1281,CAPEX!$C$4:$C$1281,Data!$A122,CAPEX!$V$4:$V$1281,Data!AB$7)</f>
        <v>0</v>
      </c>
      <c r="AC122" s="65">
        <f>SUMIFS(CAPEX!$AA$4:$AA$1281,CAPEX!$C$4:$C$1281,Data!$A122,CAPEX!$V$4:$V$1281,Data!AB$7)</f>
        <v>0</v>
      </c>
      <c r="AD122" s="65">
        <f>SUMIFS(CAPEX!$Y$4:$Y$1281,CAPEX!$C$4:$C$1281,Data!$A122,CAPEX!$V$4:$V$1281,Data!AD$7)</f>
        <v>0</v>
      </c>
      <c r="AE122" s="65">
        <f>SUMIFS(CAPEX!$AA$4:$AA$1281,CAPEX!$C$4:$C$1281,Data!$A122,CAPEX!$V$4:$V$1281,Data!AD$7)</f>
        <v>0</v>
      </c>
      <c r="AF122" s="65">
        <f>SUMIFS(CAPEX!$Y$4:$Y$1281,CAPEX!$C$4:$C$1281,Data!$A122,CAPEX!$V$4:$V$1281,Data!AF$7)</f>
        <v>0</v>
      </c>
      <c r="AG122" s="65">
        <f>SUMIFS(CAPEX!$AA$4:$AA$1281,CAPEX!$C$4:$C$1281,Data!$A122,CAPEX!$V$4:$V$1281,Data!AF$7)</f>
        <v>0</v>
      </c>
      <c r="AH122" s="65">
        <f>SUMIFS(CAPEX!$Y$4:$Y$1281,CAPEX!$C$4:$C$1281,Data!$A122,CAPEX!$V$4:$V$1281,Data!AH$7)</f>
        <v>0</v>
      </c>
      <c r="AI122" s="65">
        <f>SUMIFS(CAPEX!$AA$4:$AA$1281,CAPEX!$C$4:$C$1281,Data!$A122,CAPEX!$V$4:$V$1281,Data!AH$7)</f>
        <v>0</v>
      </c>
      <c r="AJ122" s="65">
        <f>SUMIFS(CAPEX!$Y$4:$Y$1281,CAPEX!$C$4:$C$1281,Data!$A122,CAPEX!$V$4:$V$1281,Data!AJ$7)</f>
        <v>0</v>
      </c>
      <c r="AK122" s="65">
        <f>SUMIFS(CAPEX!$AA$4:$AA$1281,CAPEX!$C$4:$C$1281,Data!$A122,CAPEX!$V$4:$V$1281,Data!AJ$7)</f>
        <v>0</v>
      </c>
      <c r="AL122" s="65">
        <f>SUMIFS(CAPEX!$Y$4:$Y$1281,CAPEX!$C$4:$C$1281,Data!$A122,CAPEX!$V$4:$V$1281,Data!AL$7)</f>
        <v>0</v>
      </c>
      <c r="AM122" s="65">
        <f>SUMIFS(CAPEX!$AA$4:$AA$1281,CAPEX!$C$4:$C$1281,Data!$A122,CAPEX!$V$4:$V$1281,Data!AL$7)</f>
        <v>0</v>
      </c>
      <c r="AN122" s="65">
        <f>SUMIFS(CAPEX!$Y$4:$Y$1281,CAPEX!$C$4:$C$1281,Data!$A122,CAPEX!$V$4:$V$1281,Data!AN$7)</f>
        <v>0</v>
      </c>
      <c r="AO122" s="65">
        <f>SUMIFS(CAPEX!$AA$4:$AA$1281,CAPEX!$C$4:$C$1281,Data!$A122,CAPEX!$V$4:$V$1281,Data!AN$7)</f>
        <v>0</v>
      </c>
      <c r="AP122" s="65">
        <f>SUMIFS(CAPEX!$Y$4:$Y$1281,CAPEX!$C$4:$C$1281,Data!$A122,CAPEX!$V$4:$V$1281,Data!AP$7)</f>
        <v>0</v>
      </c>
      <c r="AQ122" s="65">
        <f>SUMIFS(CAPEX!$AA$4:$AA$1281,CAPEX!$C$4:$C$1281,Data!$A122,CAPEX!$V$4:$V$1281,Data!AP$7)</f>
        <v>0</v>
      </c>
      <c r="AR122" s="65">
        <f>SUMIFS(CAPEX!$Y$4:$Y$1281,CAPEX!$C$4:$C$1281,Data!$A122,CAPEX!$V$4:$V$1281,Data!AR$7)</f>
        <v>0</v>
      </c>
      <c r="AS122" s="65">
        <f>SUMIFS(CAPEX!$AA$4:$AA$1281,CAPEX!$C$4:$C$1281,Data!$A122,CAPEX!$V$4:$V$1281,Data!AR$7)</f>
        <v>0</v>
      </c>
      <c r="AT122" s="65">
        <f>SUMIFS(CAPEX!$Y$4:$Y$1281,CAPEX!$C$4:$C$1281,Data!$A122,CAPEX!$V$4:$V$1281,Data!AT$7)</f>
        <v>0</v>
      </c>
      <c r="AU122" s="65">
        <f>SUMIFS(CAPEX!$AA$4:$AA$1281,CAPEX!$C$4:$C$1281,Data!$A122,CAPEX!$V$4:$V$1281,Data!AT$7)</f>
        <v>0</v>
      </c>
      <c r="AV122" s="65">
        <f>SUMIFS(CAPEX!$Y$4:$Y$1281,CAPEX!$C$4:$C$1281,Data!$A122,CAPEX!$V$4:$V$1281,Data!AV$7)</f>
        <v>0</v>
      </c>
      <c r="AW122" s="65">
        <f>SUMIFS(CAPEX!$AA$4:$AA$1281,CAPEX!$C$4:$C$1281,Data!$A122,CAPEX!$V$4:$V$1281,Data!AV$7)</f>
        <v>0</v>
      </c>
      <c r="AX122" s="65">
        <f>SUMIFS(CAPEX!$Y$4:$Y$1281,CAPEX!$C$4:$C$1281,Data!$A122,CAPEX!$V$4:$V$1281,Data!AX$7)</f>
        <v>0</v>
      </c>
      <c r="AY122" s="65">
        <f>SUMIFS(CAPEX!$AA$4:$AA$1281,CAPEX!$C$4:$C$1281,Data!$A122,CAPEX!$V$4:$V$1281,Data!AX$7)</f>
        <v>0</v>
      </c>
      <c r="AZ122" s="65">
        <f>SUMIFS(CAPEX!$Y$4:$Y$1281,CAPEX!$C$4:$C$1281,Data!$A122,CAPEX!$V$4:$V$1281,Data!AZ$7)</f>
        <v>0</v>
      </c>
      <c r="BA122" s="65">
        <f>SUMIFS(CAPEX!$AA$4:$AA$1281,CAPEX!$C$4:$C$1281,Data!$A122,CAPEX!$V$4:$V$1281,Data!AZ$7)</f>
        <v>0</v>
      </c>
      <c r="BB122" s="65">
        <f>SUMIFS(CAPEX!$Y$4:$Y$1281,CAPEX!$C$4:$C$1281,Data!$A122,CAPEX!$V$4:$V$1281,Data!BB$7)</f>
        <v>0</v>
      </c>
      <c r="BC122" s="65">
        <f>SUMIFS(CAPEX!$AA$4:$AA$1281,CAPEX!$C$4:$C$1281,Data!$A122,CAPEX!$V$4:$V$1281,Data!BB$7)</f>
        <v>0</v>
      </c>
    </row>
    <row r="123" spans="1:55" hidden="1" x14ac:dyDescent="0.25">
      <c r="A123" s="85" t="s">
        <v>129</v>
      </c>
      <c r="B123" s="62" t="str">
        <f>VLOOKUP(A123,CAPEX!$C$4:$I$1281,7,FALSE)</f>
        <v>Dock 6</v>
      </c>
      <c r="C123" s="61">
        <v>760</v>
      </c>
      <c r="D123" s="65">
        <f>SUMIFS(CAPEX!$Y$4:$Y$1281,CAPEX!$C$4:$C$1281,Data!$A123,CAPEX!$V$4:$V$1281,Data!D$7)</f>
        <v>0</v>
      </c>
      <c r="E123" s="65">
        <f>SUMIFS(CAPEX!$AA$4:$AA$1281,CAPEX!$C$4:$C$1281,Data!$A123,CAPEX!$V$4:$V$1281,Data!D$7)</f>
        <v>69280</v>
      </c>
      <c r="F123" s="65">
        <f>SUMIFS(CAPEX!$Y$4:$Y$1281,CAPEX!$C$4:$C$1281,Data!$A123,CAPEX!$V$4:$V$1281,Data!F$7)</f>
        <v>0</v>
      </c>
      <c r="G123" s="65">
        <f>SUMIFS(CAPEX!$AA$4:$AA$1281,CAPEX!$C$4:$C$1281,Data!$A123,CAPEX!$V$4:$V$1281,Data!F$7)</f>
        <v>0</v>
      </c>
      <c r="H123" s="65">
        <f>SUMIFS(CAPEX!$Y$4:$Y$1281,CAPEX!$C$4:$C$1281,Data!$A123,CAPEX!$V$4:$V$1281,Data!H$7)</f>
        <v>0</v>
      </c>
      <c r="I123" s="65">
        <f>SUMIFS(CAPEX!$AA$4:$AA$1281,CAPEX!$C$4:$C$1281,Data!$A123,CAPEX!$V$4:$V$1281,Data!H$7)</f>
        <v>0</v>
      </c>
      <c r="J123" s="65">
        <f>SUMIFS(CAPEX!$Y$4:$Y$1281,CAPEX!$C$4:$C$1281,Data!$A123,CAPEX!$V$4:$V$1281,Data!J$7)</f>
        <v>0</v>
      </c>
      <c r="K123" s="65">
        <f>SUMIFS(CAPEX!$AA$4:$AA$1281,CAPEX!$C$4:$C$1281,Data!$A123,CAPEX!$V$4:$V$1281,Data!J$7)</f>
        <v>0</v>
      </c>
      <c r="L123" s="65">
        <f>SUMIFS(CAPEX!$Y$4:$Y$1281,CAPEX!$C$4:$C$1281,Data!$A123,CAPEX!$V$4:$V$1281,Data!L$7)</f>
        <v>0</v>
      </c>
      <c r="M123" s="65">
        <f>SUMIFS(CAPEX!$AA$4:$AA$1281,CAPEX!$C$4:$C$1281,Data!$A123,CAPEX!$V$4:$V$1281,Data!L$7)</f>
        <v>0</v>
      </c>
      <c r="N123" s="65">
        <f>SUMIFS(CAPEX!$Y$4:$Y$1281,CAPEX!$C$4:$C$1281,Data!$A123,CAPEX!$V$4:$V$1281,Data!N$7)</f>
        <v>0</v>
      </c>
      <c r="O123" s="65">
        <f>SUMIFS(CAPEX!$AA$4:$AA$1281,CAPEX!$C$4:$C$1281,Data!$A123,CAPEX!$V$4:$V$1281,Data!N$7)</f>
        <v>0</v>
      </c>
      <c r="P123" s="65">
        <f>SUMIFS(CAPEX!$Y$4:$Y$1281,CAPEX!$C$4:$C$1281,Data!$A123,CAPEX!$V$4:$V$1281,Data!P$7)</f>
        <v>0</v>
      </c>
      <c r="Q123" s="65">
        <f>SUMIFS(CAPEX!$AA$4:$AA$1281,CAPEX!$C$4:$C$1281,Data!$A123,CAPEX!$V$4:$V$1281,Data!P$7)</f>
        <v>0</v>
      </c>
      <c r="R123" s="65">
        <f>SUMIFS(CAPEX!$Y$4:$Y$1281,CAPEX!$C$4:$C$1281,Data!$A123,CAPEX!$V$4:$V$1281,Data!R$7)</f>
        <v>0</v>
      </c>
      <c r="S123" s="65">
        <f>SUMIFS(CAPEX!$AA$4:$AA$1281,CAPEX!$C$4:$C$1281,Data!$A123,CAPEX!$V$4:$V$1281,Data!R$7)</f>
        <v>0</v>
      </c>
      <c r="T123" s="65">
        <f>SUMIFS(CAPEX!$Y$4:$Y$1281,CAPEX!$C$4:$C$1281,Data!$A123,CAPEX!$V$4:$V$1281,Data!T$7)</f>
        <v>0</v>
      </c>
      <c r="U123" s="65">
        <f>SUMIFS(CAPEX!$AA$4:$AA$1281,CAPEX!$C$4:$C$1281,Data!$A123,CAPEX!$V$4:$V$1281,Data!T$7)</f>
        <v>0</v>
      </c>
      <c r="V123" s="65">
        <f>SUMIFS(CAPEX!$Y$4:$Y$1281,CAPEX!$C$4:$C$1281,Data!$A123,CAPEX!$V$4:$V$1281,Data!V$7)</f>
        <v>0</v>
      </c>
      <c r="W123" s="65">
        <f>SUMIFS(CAPEX!$AA$4:$AA$1281,CAPEX!$C$4:$C$1281,Data!$A123,CAPEX!$V$4:$V$1281,Data!V$7)</f>
        <v>0</v>
      </c>
      <c r="X123" s="65">
        <f>SUMIFS(CAPEX!$Y$4:$Y$1281,CAPEX!$C$4:$C$1281,Data!$A123,CAPEX!$V$4:$V$1281,Data!X$7)</f>
        <v>0</v>
      </c>
      <c r="Y123" s="65">
        <f>SUMIFS(CAPEX!$AA$4:$AA$1281,CAPEX!$C$4:$C$1281,Data!$A123,CAPEX!$V$4:$V$1281,Data!X$7)</f>
        <v>0</v>
      </c>
      <c r="Z123" s="65">
        <f>SUMIFS(CAPEX!$Y$4:$Y$1281,CAPEX!$C$4:$C$1281,Data!$A123,CAPEX!$V$4:$V$1281,Data!Z$7)</f>
        <v>0</v>
      </c>
      <c r="AA123" s="65">
        <f>SUMIFS(CAPEX!$AA$4:$AA$1281,CAPEX!$C$4:$C$1281,Data!$A123,CAPEX!$V$4:$V$1281,Data!Z$7)</f>
        <v>490</v>
      </c>
      <c r="AB123" s="65">
        <f>SUMIFS(CAPEX!$Y$4:$Y$1281,CAPEX!$C$4:$C$1281,Data!$A123,CAPEX!$V$4:$V$1281,Data!AB$7)</f>
        <v>0</v>
      </c>
      <c r="AC123" s="65">
        <f>SUMIFS(CAPEX!$AA$4:$AA$1281,CAPEX!$C$4:$C$1281,Data!$A123,CAPEX!$V$4:$V$1281,Data!AB$7)</f>
        <v>0</v>
      </c>
      <c r="AD123" s="65">
        <f>SUMIFS(CAPEX!$Y$4:$Y$1281,CAPEX!$C$4:$C$1281,Data!$A123,CAPEX!$V$4:$V$1281,Data!AD$7)</f>
        <v>0</v>
      </c>
      <c r="AE123" s="65">
        <f>SUMIFS(CAPEX!$AA$4:$AA$1281,CAPEX!$C$4:$C$1281,Data!$A123,CAPEX!$V$4:$V$1281,Data!AD$7)</f>
        <v>0</v>
      </c>
      <c r="AF123" s="65">
        <f>SUMIFS(CAPEX!$Y$4:$Y$1281,CAPEX!$C$4:$C$1281,Data!$A123,CAPEX!$V$4:$V$1281,Data!AF$7)</f>
        <v>0</v>
      </c>
      <c r="AG123" s="65">
        <f>SUMIFS(CAPEX!$AA$4:$AA$1281,CAPEX!$C$4:$C$1281,Data!$A123,CAPEX!$V$4:$V$1281,Data!AF$7)</f>
        <v>0</v>
      </c>
      <c r="AH123" s="65">
        <f>SUMIFS(CAPEX!$Y$4:$Y$1281,CAPEX!$C$4:$C$1281,Data!$A123,CAPEX!$V$4:$V$1281,Data!AH$7)</f>
        <v>0</v>
      </c>
      <c r="AI123" s="65">
        <f>SUMIFS(CAPEX!$AA$4:$AA$1281,CAPEX!$C$4:$C$1281,Data!$A123,CAPEX!$V$4:$V$1281,Data!AH$7)</f>
        <v>0</v>
      </c>
      <c r="AJ123" s="65">
        <f>SUMIFS(CAPEX!$Y$4:$Y$1281,CAPEX!$C$4:$C$1281,Data!$A123,CAPEX!$V$4:$V$1281,Data!AJ$7)</f>
        <v>0</v>
      </c>
      <c r="AK123" s="65">
        <f>SUMIFS(CAPEX!$AA$4:$AA$1281,CAPEX!$C$4:$C$1281,Data!$A123,CAPEX!$V$4:$V$1281,Data!AJ$7)</f>
        <v>0</v>
      </c>
      <c r="AL123" s="65">
        <f>SUMIFS(CAPEX!$Y$4:$Y$1281,CAPEX!$C$4:$C$1281,Data!$A123,CAPEX!$V$4:$V$1281,Data!AL$7)</f>
        <v>0</v>
      </c>
      <c r="AM123" s="65">
        <f>SUMIFS(CAPEX!$AA$4:$AA$1281,CAPEX!$C$4:$C$1281,Data!$A123,CAPEX!$V$4:$V$1281,Data!AL$7)</f>
        <v>0</v>
      </c>
      <c r="AN123" s="65">
        <f>SUMIFS(CAPEX!$Y$4:$Y$1281,CAPEX!$C$4:$C$1281,Data!$A123,CAPEX!$V$4:$V$1281,Data!AN$7)</f>
        <v>0</v>
      </c>
      <c r="AO123" s="65">
        <f>SUMIFS(CAPEX!$AA$4:$AA$1281,CAPEX!$C$4:$C$1281,Data!$A123,CAPEX!$V$4:$V$1281,Data!AN$7)</f>
        <v>0</v>
      </c>
      <c r="AP123" s="65">
        <f>SUMIFS(CAPEX!$Y$4:$Y$1281,CAPEX!$C$4:$C$1281,Data!$A123,CAPEX!$V$4:$V$1281,Data!AP$7)</f>
        <v>0</v>
      </c>
      <c r="AQ123" s="65">
        <f>SUMIFS(CAPEX!$AA$4:$AA$1281,CAPEX!$C$4:$C$1281,Data!$A123,CAPEX!$V$4:$V$1281,Data!AP$7)</f>
        <v>0</v>
      </c>
      <c r="AR123" s="65">
        <f>SUMIFS(CAPEX!$Y$4:$Y$1281,CAPEX!$C$4:$C$1281,Data!$A123,CAPEX!$V$4:$V$1281,Data!AR$7)</f>
        <v>0</v>
      </c>
      <c r="AS123" s="65">
        <f>SUMIFS(CAPEX!$AA$4:$AA$1281,CAPEX!$C$4:$C$1281,Data!$A123,CAPEX!$V$4:$V$1281,Data!AR$7)</f>
        <v>0</v>
      </c>
      <c r="AT123" s="65">
        <f>SUMIFS(CAPEX!$Y$4:$Y$1281,CAPEX!$C$4:$C$1281,Data!$A123,CAPEX!$V$4:$V$1281,Data!AT$7)</f>
        <v>0</v>
      </c>
      <c r="AU123" s="65">
        <f>SUMIFS(CAPEX!$AA$4:$AA$1281,CAPEX!$C$4:$C$1281,Data!$A123,CAPEX!$V$4:$V$1281,Data!AT$7)</f>
        <v>0</v>
      </c>
      <c r="AV123" s="65">
        <f>SUMIFS(CAPEX!$Y$4:$Y$1281,CAPEX!$C$4:$C$1281,Data!$A123,CAPEX!$V$4:$V$1281,Data!AV$7)</f>
        <v>0</v>
      </c>
      <c r="AW123" s="65">
        <f>SUMIFS(CAPEX!$AA$4:$AA$1281,CAPEX!$C$4:$C$1281,Data!$A123,CAPEX!$V$4:$V$1281,Data!AV$7)</f>
        <v>0</v>
      </c>
      <c r="AX123" s="65">
        <f>SUMIFS(CAPEX!$Y$4:$Y$1281,CAPEX!$C$4:$C$1281,Data!$A123,CAPEX!$V$4:$V$1281,Data!AX$7)</f>
        <v>0</v>
      </c>
      <c r="AY123" s="65">
        <f>SUMIFS(CAPEX!$AA$4:$AA$1281,CAPEX!$C$4:$C$1281,Data!$A123,CAPEX!$V$4:$V$1281,Data!AX$7)</f>
        <v>0</v>
      </c>
      <c r="AZ123" s="65">
        <f>SUMIFS(CAPEX!$Y$4:$Y$1281,CAPEX!$C$4:$C$1281,Data!$A123,CAPEX!$V$4:$V$1281,Data!AZ$7)</f>
        <v>0</v>
      </c>
      <c r="BA123" s="65">
        <f>SUMIFS(CAPEX!$AA$4:$AA$1281,CAPEX!$C$4:$C$1281,Data!$A123,CAPEX!$V$4:$V$1281,Data!AZ$7)</f>
        <v>0</v>
      </c>
      <c r="BB123" s="65">
        <f>SUMIFS(CAPEX!$Y$4:$Y$1281,CAPEX!$C$4:$C$1281,Data!$A123,CAPEX!$V$4:$V$1281,Data!BB$7)</f>
        <v>0</v>
      </c>
      <c r="BC123" s="65">
        <f>SUMIFS(CAPEX!$AA$4:$AA$1281,CAPEX!$C$4:$C$1281,Data!$A123,CAPEX!$V$4:$V$1281,Data!BB$7)</f>
        <v>0</v>
      </c>
    </row>
    <row r="124" spans="1:55" hidden="1" x14ac:dyDescent="0.25">
      <c r="A124" s="85" t="s">
        <v>113</v>
      </c>
      <c r="B124" s="62" t="str">
        <f>VLOOKUP(A124,CAPEX!$C$4:$I$1281,7,FALSE)</f>
        <v>Dock 6</v>
      </c>
      <c r="C124" s="61">
        <v>685</v>
      </c>
      <c r="D124" s="65">
        <f>SUMIFS(CAPEX!$Y$4:$Y$1281,CAPEX!$C$4:$C$1281,Data!$A124,CAPEX!$V$4:$V$1281,Data!D$7)</f>
        <v>0</v>
      </c>
      <c r="E124" s="65">
        <f>SUMIFS(CAPEX!$AA$4:$AA$1281,CAPEX!$C$4:$C$1281,Data!$A124,CAPEX!$V$4:$V$1281,Data!D$7)</f>
        <v>29550</v>
      </c>
      <c r="F124" s="65">
        <f>SUMIFS(CAPEX!$Y$4:$Y$1281,CAPEX!$C$4:$C$1281,Data!$A124,CAPEX!$V$4:$V$1281,Data!F$7)</f>
        <v>0</v>
      </c>
      <c r="G124" s="65">
        <f>SUMIFS(CAPEX!$AA$4:$AA$1281,CAPEX!$C$4:$C$1281,Data!$A124,CAPEX!$V$4:$V$1281,Data!F$7)</f>
        <v>0</v>
      </c>
      <c r="H124" s="65">
        <f>SUMIFS(CAPEX!$Y$4:$Y$1281,CAPEX!$C$4:$C$1281,Data!$A124,CAPEX!$V$4:$V$1281,Data!H$7)</f>
        <v>0</v>
      </c>
      <c r="I124" s="65">
        <f>SUMIFS(CAPEX!$AA$4:$AA$1281,CAPEX!$C$4:$C$1281,Data!$A124,CAPEX!$V$4:$V$1281,Data!H$7)</f>
        <v>0</v>
      </c>
      <c r="J124" s="65">
        <f>SUMIFS(CAPEX!$Y$4:$Y$1281,CAPEX!$C$4:$C$1281,Data!$A124,CAPEX!$V$4:$V$1281,Data!J$7)</f>
        <v>0</v>
      </c>
      <c r="K124" s="65">
        <f>SUMIFS(CAPEX!$AA$4:$AA$1281,CAPEX!$C$4:$C$1281,Data!$A124,CAPEX!$V$4:$V$1281,Data!J$7)</f>
        <v>0</v>
      </c>
      <c r="L124" s="65">
        <f>SUMIFS(CAPEX!$Y$4:$Y$1281,CAPEX!$C$4:$C$1281,Data!$A124,CAPEX!$V$4:$V$1281,Data!L$7)</f>
        <v>0</v>
      </c>
      <c r="M124" s="65">
        <f>SUMIFS(CAPEX!$AA$4:$AA$1281,CAPEX!$C$4:$C$1281,Data!$A124,CAPEX!$V$4:$V$1281,Data!L$7)</f>
        <v>0</v>
      </c>
      <c r="N124" s="65">
        <f>SUMIFS(CAPEX!$Y$4:$Y$1281,CAPEX!$C$4:$C$1281,Data!$A124,CAPEX!$V$4:$V$1281,Data!N$7)</f>
        <v>0</v>
      </c>
      <c r="O124" s="65">
        <f>SUMIFS(CAPEX!$AA$4:$AA$1281,CAPEX!$C$4:$C$1281,Data!$A124,CAPEX!$V$4:$V$1281,Data!N$7)</f>
        <v>0</v>
      </c>
      <c r="P124" s="65">
        <f>SUMIFS(CAPEX!$Y$4:$Y$1281,CAPEX!$C$4:$C$1281,Data!$A124,CAPEX!$V$4:$V$1281,Data!P$7)</f>
        <v>0</v>
      </c>
      <c r="Q124" s="65">
        <f>SUMIFS(CAPEX!$AA$4:$AA$1281,CAPEX!$C$4:$C$1281,Data!$A124,CAPEX!$V$4:$V$1281,Data!P$7)</f>
        <v>0</v>
      </c>
      <c r="R124" s="65">
        <f>SUMIFS(CAPEX!$Y$4:$Y$1281,CAPEX!$C$4:$C$1281,Data!$A124,CAPEX!$V$4:$V$1281,Data!R$7)</f>
        <v>0</v>
      </c>
      <c r="S124" s="65">
        <f>SUMIFS(CAPEX!$AA$4:$AA$1281,CAPEX!$C$4:$C$1281,Data!$A124,CAPEX!$V$4:$V$1281,Data!R$7)</f>
        <v>0</v>
      </c>
      <c r="T124" s="65">
        <f>SUMIFS(CAPEX!$Y$4:$Y$1281,CAPEX!$C$4:$C$1281,Data!$A124,CAPEX!$V$4:$V$1281,Data!T$7)</f>
        <v>0</v>
      </c>
      <c r="U124" s="65">
        <f>SUMIFS(CAPEX!$AA$4:$AA$1281,CAPEX!$C$4:$C$1281,Data!$A124,CAPEX!$V$4:$V$1281,Data!T$7)</f>
        <v>0</v>
      </c>
      <c r="V124" s="65">
        <f>SUMIFS(CAPEX!$Y$4:$Y$1281,CAPEX!$C$4:$C$1281,Data!$A124,CAPEX!$V$4:$V$1281,Data!V$7)</f>
        <v>0</v>
      </c>
      <c r="W124" s="65">
        <f>SUMIFS(CAPEX!$AA$4:$AA$1281,CAPEX!$C$4:$C$1281,Data!$A124,CAPEX!$V$4:$V$1281,Data!V$7)</f>
        <v>0</v>
      </c>
      <c r="X124" s="65">
        <f>SUMIFS(CAPEX!$Y$4:$Y$1281,CAPEX!$C$4:$C$1281,Data!$A124,CAPEX!$V$4:$V$1281,Data!X$7)</f>
        <v>0</v>
      </c>
      <c r="Y124" s="65">
        <f>SUMIFS(CAPEX!$AA$4:$AA$1281,CAPEX!$C$4:$C$1281,Data!$A124,CAPEX!$V$4:$V$1281,Data!X$7)</f>
        <v>0</v>
      </c>
      <c r="Z124" s="65">
        <f>SUMIFS(CAPEX!$Y$4:$Y$1281,CAPEX!$C$4:$C$1281,Data!$A124,CAPEX!$V$4:$V$1281,Data!Z$7)</f>
        <v>0</v>
      </c>
      <c r="AA124" s="65">
        <f>SUMIFS(CAPEX!$AA$4:$AA$1281,CAPEX!$C$4:$C$1281,Data!$A124,CAPEX!$V$4:$V$1281,Data!Z$7)</f>
        <v>490</v>
      </c>
      <c r="AB124" s="65">
        <f>SUMIFS(CAPEX!$Y$4:$Y$1281,CAPEX!$C$4:$C$1281,Data!$A124,CAPEX!$V$4:$V$1281,Data!AB$7)</f>
        <v>0</v>
      </c>
      <c r="AC124" s="65">
        <f>SUMIFS(CAPEX!$AA$4:$AA$1281,CAPEX!$C$4:$C$1281,Data!$A124,CAPEX!$V$4:$V$1281,Data!AB$7)</f>
        <v>0</v>
      </c>
      <c r="AD124" s="65">
        <f>SUMIFS(CAPEX!$Y$4:$Y$1281,CAPEX!$C$4:$C$1281,Data!$A124,CAPEX!$V$4:$V$1281,Data!AD$7)</f>
        <v>0</v>
      </c>
      <c r="AE124" s="65">
        <f>SUMIFS(CAPEX!$AA$4:$AA$1281,CAPEX!$C$4:$C$1281,Data!$A124,CAPEX!$V$4:$V$1281,Data!AD$7)</f>
        <v>0</v>
      </c>
      <c r="AF124" s="65">
        <f>SUMIFS(CAPEX!$Y$4:$Y$1281,CAPEX!$C$4:$C$1281,Data!$A124,CAPEX!$V$4:$V$1281,Data!AF$7)</f>
        <v>0</v>
      </c>
      <c r="AG124" s="65">
        <f>SUMIFS(CAPEX!$AA$4:$AA$1281,CAPEX!$C$4:$C$1281,Data!$A124,CAPEX!$V$4:$V$1281,Data!AF$7)</f>
        <v>0</v>
      </c>
      <c r="AH124" s="65">
        <f>SUMIFS(CAPEX!$Y$4:$Y$1281,CAPEX!$C$4:$C$1281,Data!$A124,CAPEX!$V$4:$V$1281,Data!AH$7)</f>
        <v>0</v>
      </c>
      <c r="AI124" s="65">
        <f>SUMIFS(CAPEX!$AA$4:$AA$1281,CAPEX!$C$4:$C$1281,Data!$A124,CAPEX!$V$4:$V$1281,Data!AH$7)</f>
        <v>0</v>
      </c>
      <c r="AJ124" s="65">
        <f>SUMIFS(CAPEX!$Y$4:$Y$1281,CAPEX!$C$4:$C$1281,Data!$A124,CAPEX!$V$4:$V$1281,Data!AJ$7)</f>
        <v>0</v>
      </c>
      <c r="AK124" s="65">
        <f>SUMIFS(CAPEX!$AA$4:$AA$1281,CAPEX!$C$4:$C$1281,Data!$A124,CAPEX!$V$4:$V$1281,Data!AJ$7)</f>
        <v>0</v>
      </c>
      <c r="AL124" s="65">
        <f>SUMIFS(CAPEX!$Y$4:$Y$1281,CAPEX!$C$4:$C$1281,Data!$A124,CAPEX!$V$4:$V$1281,Data!AL$7)</f>
        <v>0</v>
      </c>
      <c r="AM124" s="65">
        <f>SUMIFS(CAPEX!$AA$4:$AA$1281,CAPEX!$C$4:$C$1281,Data!$A124,CAPEX!$V$4:$V$1281,Data!AL$7)</f>
        <v>0</v>
      </c>
      <c r="AN124" s="65">
        <f>SUMIFS(CAPEX!$Y$4:$Y$1281,CAPEX!$C$4:$C$1281,Data!$A124,CAPEX!$V$4:$V$1281,Data!AN$7)</f>
        <v>0</v>
      </c>
      <c r="AO124" s="65">
        <f>SUMIFS(CAPEX!$AA$4:$AA$1281,CAPEX!$C$4:$C$1281,Data!$A124,CAPEX!$V$4:$V$1281,Data!AN$7)</f>
        <v>0</v>
      </c>
      <c r="AP124" s="65">
        <f>SUMIFS(CAPEX!$Y$4:$Y$1281,CAPEX!$C$4:$C$1281,Data!$A124,CAPEX!$V$4:$V$1281,Data!AP$7)</f>
        <v>0</v>
      </c>
      <c r="AQ124" s="65">
        <f>SUMIFS(CAPEX!$AA$4:$AA$1281,CAPEX!$C$4:$C$1281,Data!$A124,CAPEX!$V$4:$V$1281,Data!AP$7)</f>
        <v>0</v>
      </c>
      <c r="AR124" s="65">
        <f>SUMIFS(CAPEX!$Y$4:$Y$1281,CAPEX!$C$4:$C$1281,Data!$A124,CAPEX!$V$4:$V$1281,Data!AR$7)</f>
        <v>0</v>
      </c>
      <c r="AS124" s="65">
        <f>SUMIFS(CAPEX!$AA$4:$AA$1281,CAPEX!$C$4:$C$1281,Data!$A124,CAPEX!$V$4:$V$1281,Data!AR$7)</f>
        <v>0</v>
      </c>
      <c r="AT124" s="65">
        <f>SUMIFS(CAPEX!$Y$4:$Y$1281,CAPEX!$C$4:$C$1281,Data!$A124,CAPEX!$V$4:$V$1281,Data!AT$7)</f>
        <v>0</v>
      </c>
      <c r="AU124" s="65">
        <f>SUMIFS(CAPEX!$AA$4:$AA$1281,CAPEX!$C$4:$C$1281,Data!$A124,CAPEX!$V$4:$V$1281,Data!AT$7)</f>
        <v>0</v>
      </c>
      <c r="AV124" s="65">
        <f>SUMIFS(CAPEX!$Y$4:$Y$1281,CAPEX!$C$4:$C$1281,Data!$A124,CAPEX!$V$4:$V$1281,Data!AV$7)</f>
        <v>0</v>
      </c>
      <c r="AW124" s="65">
        <f>SUMIFS(CAPEX!$AA$4:$AA$1281,CAPEX!$C$4:$C$1281,Data!$A124,CAPEX!$V$4:$V$1281,Data!AV$7)</f>
        <v>0</v>
      </c>
      <c r="AX124" s="65">
        <f>SUMIFS(CAPEX!$Y$4:$Y$1281,CAPEX!$C$4:$C$1281,Data!$A124,CAPEX!$V$4:$V$1281,Data!AX$7)</f>
        <v>0</v>
      </c>
      <c r="AY124" s="65">
        <f>SUMIFS(CAPEX!$AA$4:$AA$1281,CAPEX!$C$4:$C$1281,Data!$A124,CAPEX!$V$4:$V$1281,Data!AX$7)</f>
        <v>0</v>
      </c>
      <c r="AZ124" s="65">
        <f>SUMIFS(CAPEX!$Y$4:$Y$1281,CAPEX!$C$4:$C$1281,Data!$A124,CAPEX!$V$4:$V$1281,Data!AZ$7)</f>
        <v>0</v>
      </c>
      <c r="BA124" s="65">
        <f>SUMIFS(CAPEX!$AA$4:$AA$1281,CAPEX!$C$4:$C$1281,Data!$A124,CAPEX!$V$4:$V$1281,Data!AZ$7)</f>
        <v>0</v>
      </c>
      <c r="BB124" s="65">
        <f>SUMIFS(CAPEX!$Y$4:$Y$1281,CAPEX!$C$4:$C$1281,Data!$A124,CAPEX!$V$4:$V$1281,Data!BB$7)</f>
        <v>0</v>
      </c>
      <c r="BC124" s="65">
        <f>SUMIFS(CAPEX!$AA$4:$AA$1281,CAPEX!$C$4:$C$1281,Data!$A124,CAPEX!$V$4:$V$1281,Data!BB$7)</f>
        <v>0</v>
      </c>
    </row>
    <row r="125" spans="1:55" hidden="1" x14ac:dyDescent="0.25">
      <c r="A125" s="85" t="s">
        <v>114</v>
      </c>
      <c r="B125" s="62" t="str">
        <f>VLOOKUP(A125,CAPEX!$C$4:$I$1281,7,FALSE)</f>
        <v>Dock 6</v>
      </c>
      <c r="C125" s="61">
        <v>410</v>
      </c>
      <c r="D125" s="65">
        <f>SUMIFS(CAPEX!$Y$4:$Y$1281,CAPEX!$C$4:$C$1281,Data!$A125,CAPEX!$V$4:$V$1281,Data!D$7)</f>
        <v>0</v>
      </c>
      <c r="E125" s="65">
        <f>SUMIFS(CAPEX!$AA$4:$AA$1281,CAPEX!$C$4:$C$1281,Data!$A125,CAPEX!$V$4:$V$1281,Data!D$7)</f>
        <v>22700</v>
      </c>
      <c r="F125" s="65">
        <f>SUMIFS(CAPEX!$Y$4:$Y$1281,CAPEX!$C$4:$C$1281,Data!$A125,CAPEX!$V$4:$V$1281,Data!F$7)</f>
        <v>0</v>
      </c>
      <c r="G125" s="65">
        <f>SUMIFS(CAPEX!$AA$4:$AA$1281,CAPEX!$C$4:$C$1281,Data!$A125,CAPEX!$V$4:$V$1281,Data!F$7)</f>
        <v>0</v>
      </c>
      <c r="H125" s="65">
        <f>SUMIFS(CAPEX!$Y$4:$Y$1281,CAPEX!$C$4:$C$1281,Data!$A125,CAPEX!$V$4:$V$1281,Data!H$7)</f>
        <v>0</v>
      </c>
      <c r="I125" s="65">
        <f>SUMIFS(CAPEX!$AA$4:$AA$1281,CAPEX!$C$4:$C$1281,Data!$A125,CAPEX!$V$4:$V$1281,Data!H$7)</f>
        <v>0</v>
      </c>
      <c r="J125" s="65">
        <f>SUMIFS(CAPEX!$Y$4:$Y$1281,CAPEX!$C$4:$C$1281,Data!$A125,CAPEX!$V$4:$V$1281,Data!J$7)</f>
        <v>0</v>
      </c>
      <c r="K125" s="65">
        <f>SUMIFS(CAPEX!$AA$4:$AA$1281,CAPEX!$C$4:$C$1281,Data!$A125,CAPEX!$V$4:$V$1281,Data!J$7)</f>
        <v>0</v>
      </c>
      <c r="L125" s="65">
        <f>SUMIFS(CAPEX!$Y$4:$Y$1281,CAPEX!$C$4:$C$1281,Data!$A125,CAPEX!$V$4:$V$1281,Data!L$7)</f>
        <v>0</v>
      </c>
      <c r="M125" s="65">
        <f>SUMIFS(CAPEX!$AA$4:$AA$1281,CAPEX!$C$4:$C$1281,Data!$A125,CAPEX!$V$4:$V$1281,Data!L$7)</f>
        <v>0</v>
      </c>
      <c r="N125" s="65">
        <f>SUMIFS(CAPEX!$Y$4:$Y$1281,CAPEX!$C$4:$C$1281,Data!$A125,CAPEX!$V$4:$V$1281,Data!N$7)</f>
        <v>0</v>
      </c>
      <c r="O125" s="65">
        <f>SUMIFS(CAPEX!$AA$4:$AA$1281,CAPEX!$C$4:$C$1281,Data!$A125,CAPEX!$V$4:$V$1281,Data!N$7)</f>
        <v>0</v>
      </c>
      <c r="P125" s="65">
        <f>SUMIFS(CAPEX!$Y$4:$Y$1281,CAPEX!$C$4:$C$1281,Data!$A125,CAPEX!$V$4:$V$1281,Data!P$7)</f>
        <v>0</v>
      </c>
      <c r="Q125" s="65">
        <f>SUMIFS(CAPEX!$AA$4:$AA$1281,CAPEX!$C$4:$C$1281,Data!$A125,CAPEX!$V$4:$V$1281,Data!P$7)</f>
        <v>0</v>
      </c>
      <c r="R125" s="65">
        <f>SUMIFS(CAPEX!$Y$4:$Y$1281,CAPEX!$C$4:$C$1281,Data!$A125,CAPEX!$V$4:$V$1281,Data!R$7)</f>
        <v>0</v>
      </c>
      <c r="S125" s="65">
        <f>SUMIFS(CAPEX!$AA$4:$AA$1281,CAPEX!$C$4:$C$1281,Data!$A125,CAPEX!$V$4:$V$1281,Data!R$7)</f>
        <v>0</v>
      </c>
      <c r="T125" s="65">
        <f>SUMIFS(CAPEX!$Y$4:$Y$1281,CAPEX!$C$4:$C$1281,Data!$A125,CAPEX!$V$4:$V$1281,Data!T$7)</f>
        <v>0</v>
      </c>
      <c r="U125" s="65">
        <f>SUMIFS(CAPEX!$AA$4:$AA$1281,CAPEX!$C$4:$C$1281,Data!$A125,CAPEX!$V$4:$V$1281,Data!T$7)</f>
        <v>0</v>
      </c>
      <c r="V125" s="65">
        <f>SUMIFS(CAPEX!$Y$4:$Y$1281,CAPEX!$C$4:$C$1281,Data!$A125,CAPEX!$V$4:$V$1281,Data!V$7)</f>
        <v>0</v>
      </c>
      <c r="W125" s="65">
        <f>SUMIFS(CAPEX!$AA$4:$AA$1281,CAPEX!$C$4:$C$1281,Data!$A125,CAPEX!$V$4:$V$1281,Data!V$7)</f>
        <v>0</v>
      </c>
      <c r="X125" s="65">
        <f>SUMIFS(CAPEX!$Y$4:$Y$1281,CAPEX!$C$4:$C$1281,Data!$A125,CAPEX!$V$4:$V$1281,Data!X$7)</f>
        <v>0</v>
      </c>
      <c r="Y125" s="65">
        <f>SUMIFS(CAPEX!$AA$4:$AA$1281,CAPEX!$C$4:$C$1281,Data!$A125,CAPEX!$V$4:$V$1281,Data!X$7)</f>
        <v>0</v>
      </c>
      <c r="Z125" s="65">
        <f>SUMIFS(CAPEX!$Y$4:$Y$1281,CAPEX!$C$4:$C$1281,Data!$A125,CAPEX!$V$4:$V$1281,Data!Z$7)</f>
        <v>0</v>
      </c>
      <c r="AA125" s="65">
        <f>SUMIFS(CAPEX!$AA$4:$AA$1281,CAPEX!$C$4:$C$1281,Data!$A125,CAPEX!$V$4:$V$1281,Data!Z$7)</f>
        <v>490</v>
      </c>
      <c r="AB125" s="65">
        <f>SUMIFS(CAPEX!$Y$4:$Y$1281,CAPEX!$C$4:$C$1281,Data!$A125,CAPEX!$V$4:$V$1281,Data!AB$7)</f>
        <v>0</v>
      </c>
      <c r="AC125" s="65">
        <f>SUMIFS(CAPEX!$AA$4:$AA$1281,CAPEX!$C$4:$C$1281,Data!$A125,CAPEX!$V$4:$V$1281,Data!AB$7)</f>
        <v>0</v>
      </c>
      <c r="AD125" s="65">
        <f>SUMIFS(CAPEX!$Y$4:$Y$1281,CAPEX!$C$4:$C$1281,Data!$A125,CAPEX!$V$4:$V$1281,Data!AD$7)</f>
        <v>0</v>
      </c>
      <c r="AE125" s="65">
        <f>SUMIFS(CAPEX!$AA$4:$AA$1281,CAPEX!$C$4:$C$1281,Data!$A125,CAPEX!$V$4:$V$1281,Data!AD$7)</f>
        <v>0</v>
      </c>
      <c r="AF125" s="65">
        <f>SUMIFS(CAPEX!$Y$4:$Y$1281,CAPEX!$C$4:$C$1281,Data!$A125,CAPEX!$V$4:$V$1281,Data!AF$7)</f>
        <v>0</v>
      </c>
      <c r="AG125" s="65">
        <f>SUMIFS(CAPEX!$AA$4:$AA$1281,CAPEX!$C$4:$C$1281,Data!$A125,CAPEX!$V$4:$V$1281,Data!AF$7)</f>
        <v>0</v>
      </c>
      <c r="AH125" s="65">
        <f>SUMIFS(CAPEX!$Y$4:$Y$1281,CAPEX!$C$4:$C$1281,Data!$A125,CAPEX!$V$4:$V$1281,Data!AH$7)</f>
        <v>0</v>
      </c>
      <c r="AI125" s="65">
        <f>SUMIFS(CAPEX!$AA$4:$AA$1281,CAPEX!$C$4:$C$1281,Data!$A125,CAPEX!$V$4:$V$1281,Data!AH$7)</f>
        <v>0</v>
      </c>
      <c r="AJ125" s="65">
        <f>SUMIFS(CAPEX!$Y$4:$Y$1281,CAPEX!$C$4:$C$1281,Data!$A125,CAPEX!$V$4:$V$1281,Data!AJ$7)</f>
        <v>0</v>
      </c>
      <c r="AK125" s="65">
        <f>SUMIFS(CAPEX!$AA$4:$AA$1281,CAPEX!$C$4:$C$1281,Data!$A125,CAPEX!$V$4:$V$1281,Data!AJ$7)</f>
        <v>0</v>
      </c>
      <c r="AL125" s="65">
        <f>SUMIFS(CAPEX!$Y$4:$Y$1281,CAPEX!$C$4:$C$1281,Data!$A125,CAPEX!$V$4:$V$1281,Data!AL$7)</f>
        <v>0</v>
      </c>
      <c r="AM125" s="65">
        <f>SUMIFS(CAPEX!$AA$4:$AA$1281,CAPEX!$C$4:$C$1281,Data!$A125,CAPEX!$V$4:$V$1281,Data!AL$7)</f>
        <v>0</v>
      </c>
      <c r="AN125" s="65">
        <f>SUMIFS(CAPEX!$Y$4:$Y$1281,CAPEX!$C$4:$C$1281,Data!$A125,CAPEX!$V$4:$V$1281,Data!AN$7)</f>
        <v>0</v>
      </c>
      <c r="AO125" s="65">
        <f>SUMIFS(CAPEX!$AA$4:$AA$1281,CAPEX!$C$4:$C$1281,Data!$A125,CAPEX!$V$4:$V$1281,Data!AN$7)</f>
        <v>0</v>
      </c>
      <c r="AP125" s="65">
        <f>SUMIFS(CAPEX!$Y$4:$Y$1281,CAPEX!$C$4:$C$1281,Data!$A125,CAPEX!$V$4:$V$1281,Data!AP$7)</f>
        <v>0</v>
      </c>
      <c r="AQ125" s="65">
        <f>SUMIFS(CAPEX!$AA$4:$AA$1281,CAPEX!$C$4:$C$1281,Data!$A125,CAPEX!$V$4:$V$1281,Data!AP$7)</f>
        <v>0</v>
      </c>
      <c r="AR125" s="65">
        <f>SUMIFS(CAPEX!$Y$4:$Y$1281,CAPEX!$C$4:$C$1281,Data!$A125,CAPEX!$V$4:$V$1281,Data!AR$7)</f>
        <v>0</v>
      </c>
      <c r="AS125" s="65">
        <f>SUMIFS(CAPEX!$AA$4:$AA$1281,CAPEX!$C$4:$C$1281,Data!$A125,CAPEX!$V$4:$V$1281,Data!AR$7)</f>
        <v>0</v>
      </c>
      <c r="AT125" s="65">
        <f>SUMIFS(CAPEX!$Y$4:$Y$1281,CAPEX!$C$4:$C$1281,Data!$A125,CAPEX!$V$4:$V$1281,Data!AT$7)</f>
        <v>0</v>
      </c>
      <c r="AU125" s="65">
        <f>SUMIFS(CAPEX!$AA$4:$AA$1281,CAPEX!$C$4:$C$1281,Data!$A125,CAPEX!$V$4:$V$1281,Data!AT$7)</f>
        <v>0</v>
      </c>
      <c r="AV125" s="65">
        <f>SUMIFS(CAPEX!$Y$4:$Y$1281,CAPEX!$C$4:$C$1281,Data!$A125,CAPEX!$V$4:$V$1281,Data!AV$7)</f>
        <v>0</v>
      </c>
      <c r="AW125" s="65">
        <f>SUMIFS(CAPEX!$AA$4:$AA$1281,CAPEX!$C$4:$C$1281,Data!$A125,CAPEX!$V$4:$V$1281,Data!AV$7)</f>
        <v>0</v>
      </c>
      <c r="AX125" s="65">
        <f>SUMIFS(CAPEX!$Y$4:$Y$1281,CAPEX!$C$4:$C$1281,Data!$A125,CAPEX!$V$4:$V$1281,Data!AX$7)</f>
        <v>0</v>
      </c>
      <c r="AY125" s="65">
        <f>SUMIFS(CAPEX!$AA$4:$AA$1281,CAPEX!$C$4:$C$1281,Data!$A125,CAPEX!$V$4:$V$1281,Data!AX$7)</f>
        <v>0</v>
      </c>
      <c r="AZ125" s="65">
        <f>SUMIFS(CAPEX!$Y$4:$Y$1281,CAPEX!$C$4:$C$1281,Data!$A125,CAPEX!$V$4:$V$1281,Data!AZ$7)</f>
        <v>0</v>
      </c>
      <c r="BA125" s="65">
        <f>SUMIFS(CAPEX!$AA$4:$AA$1281,CAPEX!$C$4:$C$1281,Data!$A125,CAPEX!$V$4:$V$1281,Data!AZ$7)</f>
        <v>0</v>
      </c>
      <c r="BB125" s="65">
        <f>SUMIFS(CAPEX!$Y$4:$Y$1281,CAPEX!$C$4:$C$1281,Data!$A125,CAPEX!$V$4:$V$1281,Data!BB$7)</f>
        <v>0</v>
      </c>
      <c r="BC125" s="65">
        <f>SUMIFS(CAPEX!$AA$4:$AA$1281,CAPEX!$C$4:$C$1281,Data!$A125,CAPEX!$V$4:$V$1281,Data!BB$7)</f>
        <v>0</v>
      </c>
    </row>
    <row r="126" spans="1:55" hidden="1" x14ac:dyDescent="0.25">
      <c r="A126" s="85" t="s">
        <v>115</v>
      </c>
      <c r="B126" s="62" t="str">
        <f>VLOOKUP(A126,CAPEX!$C$4:$I$1281,7,FALSE)</f>
        <v>Dock 6</v>
      </c>
      <c r="C126" s="61">
        <v>340</v>
      </c>
      <c r="D126" s="65">
        <f>SUMIFS(CAPEX!$Y$4:$Y$1281,CAPEX!$C$4:$C$1281,Data!$A126,CAPEX!$V$4:$V$1281,Data!D$7)</f>
        <v>0</v>
      </c>
      <c r="E126" s="65">
        <f>SUMIFS(CAPEX!$AA$4:$AA$1281,CAPEX!$C$4:$C$1281,Data!$A126,CAPEX!$V$4:$V$1281,Data!D$7)</f>
        <v>20950</v>
      </c>
      <c r="F126" s="65">
        <f>SUMIFS(CAPEX!$Y$4:$Y$1281,CAPEX!$C$4:$C$1281,Data!$A126,CAPEX!$V$4:$V$1281,Data!F$7)</f>
        <v>0</v>
      </c>
      <c r="G126" s="65">
        <f>SUMIFS(CAPEX!$AA$4:$AA$1281,CAPEX!$C$4:$C$1281,Data!$A126,CAPEX!$V$4:$V$1281,Data!F$7)</f>
        <v>0</v>
      </c>
      <c r="H126" s="65">
        <f>SUMIFS(CAPEX!$Y$4:$Y$1281,CAPEX!$C$4:$C$1281,Data!$A126,CAPEX!$V$4:$V$1281,Data!H$7)</f>
        <v>0</v>
      </c>
      <c r="I126" s="65">
        <f>SUMIFS(CAPEX!$AA$4:$AA$1281,CAPEX!$C$4:$C$1281,Data!$A126,CAPEX!$V$4:$V$1281,Data!H$7)</f>
        <v>0</v>
      </c>
      <c r="J126" s="65">
        <f>SUMIFS(CAPEX!$Y$4:$Y$1281,CAPEX!$C$4:$C$1281,Data!$A126,CAPEX!$V$4:$V$1281,Data!J$7)</f>
        <v>0</v>
      </c>
      <c r="K126" s="65">
        <f>SUMIFS(CAPEX!$AA$4:$AA$1281,CAPEX!$C$4:$C$1281,Data!$A126,CAPEX!$V$4:$V$1281,Data!J$7)</f>
        <v>0</v>
      </c>
      <c r="L126" s="65">
        <f>SUMIFS(CAPEX!$Y$4:$Y$1281,CAPEX!$C$4:$C$1281,Data!$A126,CAPEX!$V$4:$V$1281,Data!L$7)</f>
        <v>0</v>
      </c>
      <c r="M126" s="65">
        <f>SUMIFS(CAPEX!$AA$4:$AA$1281,CAPEX!$C$4:$C$1281,Data!$A126,CAPEX!$V$4:$V$1281,Data!L$7)</f>
        <v>0</v>
      </c>
      <c r="N126" s="65">
        <f>SUMIFS(CAPEX!$Y$4:$Y$1281,CAPEX!$C$4:$C$1281,Data!$A126,CAPEX!$V$4:$V$1281,Data!N$7)</f>
        <v>0</v>
      </c>
      <c r="O126" s="65">
        <f>SUMIFS(CAPEX!$AA$4:$AA$1281,CAPEX!$C$4:$C$1281,Data!$A126,CAPEX!$V$4:$V$1281,Data!N$7)</f>
        <v>0</v>
      </c>
      <c r="P126" s="65">
        <f>SUMIFS(CAPEX!$Y$4:$Y$1281,CAPEX!$C$4:$C$1281,Data!$A126,CAPEX!$V$4:$V$1281,Data!P$7)</f>
        <v>0</v>
      </c>
      <c r="Q126" s="65">
        <f>SUMIFS(CAPEX!$AA$4:$AA$1281,CAPEX!$C$4:$C$1281,Data!$A126,CAPEX!$V$4:$V$1281,Data!P$7)</f>
        <v>0</v>
      </c>
      <c r="R126" s="65">
        <f>SUMIFS(CAPEX!$Y$4:$Y$1281,CAPEX!$C$4:$C$1281,Data!$A126,CAPEX!$V$4:$V$1281,Data!R$7)</f>
        <v>0</v>
      </c>
      <c r="S126" s="65">
        <f>SUMIFS(CAPEX!$AA$4:$AA$1281,CAPEX!$C$4:$C$1281,Data!$A126,CAPEX!$V$4:$V$1281,Data!R$7)</f>
        <v>0</v>
      </c>
      <c r="T126" s="65">
        <f>SUMIFS(CAPEX!$Y$4:$Y$1281,CAPEX!$C$4:$C$1281,Data!$A126,CAPEX!$V$4:$V$1281,Data!T$7)</f>
        <v>0</v>
      </c>
      <c r="U126" s="65">
        <f>SUMIFS(CAPEX!$AA$4:$AA$1281,CAPEX!$C$4:$C$1281,Data!$A126,CAPEX!$V$4:$V$1281,Data!T$7)</f>
        <v>0</v>
      </c>
      <c r="V126" s="65">
        <f>SUMIFS(CAPEX!$Y$4:$Y$1281,CAPEX!$C$4:$C$1281,Data!$A126,CAPEX!$V$4:$V$1281,Data!V$7)</f>
        <v>0</v>
      </c>
      <c r="W126" s="65">
        <f>SUMIFS(CAPEX!$AA$4:$AA$1281,CAPEX!$C$4:$C$1281,Data!$A126,CAPEX!$V$4:$V$1281,Data!V$7)</f>
        <v>0</v>
      </c>
      <c r="X126" s="65">
        <f>SUMIFS(CAPEX!$Y$4:$Y$1281,CAPEX!$C$4:$C$1281,Data!$A126,CAPEX!$V$4:$V$1281,Data!X$7)</f>
        <v>0</v>
      </c>
      <c r="Y126" s="65">
        <f>SUMIFS(CAPEX!$AA$4:$AA$1281,CAPEX!$C$4:$C$1281,Data!$A126,CAPEX!$V$4:$V$1281,Data!X$7)</f>
        <v>0</v>
      </c>
      <c r="Z126" s="65">
        <f>SUMIFS(CAPEX!$Y$4:$Y$1281,CAPEX!$C$4:$C$1281,Data!$A126,CAPEX!$V$4:$V$1281,Data!Z$7)</f>
        <v>0</v>
      </c>
      <c r="AA126" s="65">
        <f>SUMIFS(CAPEX!$AA$4:$AA$1281,CAPEX!$C$4:$C$1281,Data!$A126,CAPEX!$V$4:$V$1281,Data!Z$7)</f>
        <v>490</v>
      </c>
      <c r="AB126" s="65">
        <f>SUMIFS(CAPEX!$Y$4:$Y$1281,CAPEX!$C$4:$C$1281,Data!$A126,CAPEX!$V$4:$V$1281,Data!AB$7)</f>
        <v>0</v>
      </c>
      <c r="AC126" s="65">
        <f>SUMIFS(CAPEX!$AA$4:$AA$1281,CAPEX!$C$4:$C$1281,Data!$A126,CAPEX!$V$4:$V$1281,Data!AB$7)</f>
        <v>0</v>
      </c>
      <c r="AD126" s="65">
        <f>SUMIFS(CAPEX!$Y$4:$Y$1281,CAPEX!$C$4:$C$1281,Data!$A126,CAPEX!$V$4:$V$1281,Data!AD$7)</f>
        <v>0</v>
      </c>
      <c r="AE126" s="65">
        <f>SUMIFS(CAPEX!$AA$4:$AA$1281,CAPEX!$C$4:$C$1281,Data!$A126,CAPEX!$V$4:$V$1281,Data!AD$7)</f>
        <v>0</v>
      </c>
      <c r="AF126" s="65">
        <f>SUMIFS(CAPEX!$Y$4:$Y$1281,CAPEX!$C$4:$C$1281,Data!$A126,CAPEX!$V$4:$V$1281,Data!AF$7)</f>
        <v>0</v>
      </c>
      <c r="AG126" s="65">
        <f>SUMIFS(CAPEX!$AA$4:$AA$1281,CAPEX!$C$4:$C$1281,Data!$A126,CAPEX!$V$4:$V$1281,Data!AF$7)</f>
        <v>0</v>
      </c>
      <c r="AH126" s="65">
        <f>SUMIFS(CAPEX!$Y$4:$Y$1281,CAPEX!$C$4:$C$1281,Data!$A126,CAPEX!$V$4:$V$1281,Data!AH$7)</f>
        <v>0</v>
      </c>
      <c r="AI126" s="65">
        <f>SUMIFS(CAPEX!$AA$4:$AA$1281,CAPEX!$C$4:$C$1281,Data!$A126,CAPEX!$V$4:$V$1281,Data!AH$7)</f>
        <v>0</v>
      </c>
      <c r="AJ126" s="65">
        <f>SUMIFS(CAPEX!$Y$4:$Y$1281,CAPEX!$C$4:$C$1281,Data!$A126,CAPEX!$V$4:$V$1281,Data!AJ$7)</f>
        <v>0</v>
      </c>
      <c r="AK126" s="65">
        <f>SUMIFS(CAPEX!$AA$4:$AA$1281,CAPEX!$C$4:$C$1281,Data!$A126,CAPEX!$V$4:$V$1281,Data!AJ$7)</f>
        <v>0</v>
      </c>
      <c r="AL126" s="65">
        <f>SUMIFS(CAPEX!$Y$4:$Y$1281,CAPEX!$C$4:$C$1281,Data!$A126,CAPEX!$V$4:$V$1281,Data!AL$7)</f>
        <v>0</v>
      </c>
      <c r="AM126" s="65">
        <f>SUMIFS(CAPEX!$AA$4:$AA$1281,CAPEX!$C$4:$C$1281,Data!$A126,CAPEX!$V$4:$V$1281,Data!AL$7)</f>
        <v>0</v>
      </c>
      <c r="AN126" s="65">
        <f>SUMIFS(CAPEX!$Y$4:$Y$1281,CAPEX!$C$4:$C$1281,Data!$A126,CAPEX!$V$4:$V$1281,Data!AN$7)</f>
        <v>0</v>
      </c>
      <c r="AO126" s="65">
        <f>SUMIFS(CAPEX!$AA$4:$AA$1281,CAPEX!$C$4:$C$1281,Data!$A126,CAPEX!$V$4:$V$1281,Data!AN$7)</f>
        <v>0</v>
      </c>
      <c r="AP126" s="65">
        <f>SUMIFS(CAPEX!$Y$4:$Y$1281,CAPEX!$C$4:$C$1281,Data!$A126,CAPEX!$V$4:$V$1281,Data!AP$7)</f>
        <v>0</v>
      </c>
      <c r="AQ126" s="65">
        <f>SUMIFS(CAPEX!$AA$4:$AA$1281,CAPEX!$C$4:$C$1281,Data!$A126,CAPEX!$V$4:$V$1281,Data!AP$7)</f>
        <v>0</v>
      </c>
      <c r="AR126" s="65">
        <f>SUMIFS(CAPEX!$Y$4:$Y$1281,CAPEX!$C$4:$C$1281,Data!$A126,CAPEX!$V$4:$V$1281,Data!AR$7)</f>
        <v>0</v>
      </c>
      <c r="AS126" s="65">
        <f>SUMIFS(CAPEX!$AA$4:$AA$1281,CAPEX!$C$4:$C$1281,Data!$A126,CAPEX!$V$4:$V$1281,Data!AR$7)</f>
        <v>0</v>
      </c>
      <c r="AT126" s="65">
        <f>SUMIFS(CAPEX!$Y$4:$Y$1281,CAPEX!$C$4:$C$1281,Data!$A126,CAPEX!$V$4:$V$1281,Data!AT$7)</f>
        <v>0</v>
      </c>
      <c r="AU126" s="65">
        <f>SUMIFS(CAPEX!$AA$4:$AA$1281,CAPEX!$C$4:$C$1281,Data!$A126,CAPEX!$V$4:$V$1281,Data!AT$7)</f>
        <v>0</v>
      </c>
      <c r="AV126" s="65">
        <f>SUMIFS(CAPEX!$Y$4:$Y$1281,CAPEX!$C$4:$C$1281,Data!$A126,CAPEX!$V$4:$V$1281,Data!AV$7)</f>
        <v>0</v>
      </c>
      <c r="AW126" s="65">
        <f>SUMIFS(CAPEX!$AA$4:$AA$1281,CAPEX!$C$4:$C$1281,Data!$A126,CAPEX!$V$4:$V$1281,Data!AV$7)</f>
        <v>0</v>
      </c>
      <c r="AX126" s="65">
        <f>SUMIFS(CAPEX!$Y$4:$Y$1281,CAPEX!$C$4:$C$1281,Data!$A126,CAPEX!$V$4:$V$1281,Data!AX$7)</f>
        <v>0</v>
      </c>
      <c r="AY126" s="65">
        <f>SUMIFS(CAPEX!$AA$4:$AA$1281,CAPEX!$C$4:$C$1281,Data!$A126,CAPEX!$V$4:$V$1281,Data!AX$7)</f>
        <v>0</v>
      </c>
      <c r="AZ126" s="65">
        <f>SUMIFS(CAPEX!$Y$4:$Y$1281,CAPEX!$C$4:$C$1281,Data!$A126,CAPEX!$V$4:$V$1281,Data!AZ$7)</f>
        <v>0</v>
      </c>
      <c r="BA126" s="65">
        <f>SUMIFS(CAPEX!$AA$4:$AA$1281,CAPEX!$C$4:$C$1281,Data!$A126,CAPEX!$V$4:$V$1281,Data!AZ$7)</f>
        <v>0</v>
      </c>
      <c r="BB126" s="65">
        <f>SUMIFS(CAPEX!$Y$4:$Y$1281,CAPEX!$C$4:$C$1281,Data!$A126,CAPEX!$V$4:$V$1281,Data!BB$7)</f>
        <v>0</v>
      </c>
      <c r="BC126" s="65">
        <f>SUMIFS(CAPEX!$AA$4:$AA$1281,CAPEX!$C$4:$C$1281,Data!$A126,CAPEX!$V$4:$V$1281,Data!BB$7)</f>
        <v>0</v>
      </c>
    </row>
    <row r="127" spans="1:55" hidden="1" x14ac:dyDescent="0.25">
      <c r="A127" s="85" t="s">
        <v>130</v>
      </c>
      <c r="B127" s="62" t="str">
        <f>VLOOKUP(A127,CAPEX!$C$4:$I$1281,7,FALSE)</f>
        <v>Dock 6</v>
      </c>
      <c r="C127" s="61">
        <v>325</v>
      </c>
      <c r="D127" s="65">
        <f>SUMIFS(CAPEX!$Y$4:$Y$1281,CAPEX!$C$4:$C$1281,Data!$A127,CAPEX!$V$4:$V$1281,Data!D$7)</f>
        <v>0</v>
      </c>
      <c r="E127" s="65">
        <f>SUMIFS(CAPEX!$AA$4:$AA$1281,CAPEX!$C$4:$C$1281,Data!$A127,CAPEX!$V$4:$V$1281,Data!D$7)</f>
        <v>36780</v>
      </c>
      <c r="F127" s="65">
        <f>SUMIFS(CAPEX!$Y$4:$Y$1281,CAPEX!$C$4:$C$1281,Data!$A127,CAPEX!$V$4:$V$1281,Data!F$7)</f>
        <v>0</v>
      </c>
      <c r="G127" s="65">
        <f>SUMIFS(CAPEX!$AA$4:$AA$1281,CAPEX!$C$4:$C$1281,Data!$A127,CAPEX!$V$4:$V$1281,Data!F$7)</f>
        <v>0</v>
      </c>
      <c r="H127" s="65">
        <f>SUMIFS(CAPEX!$Y$4:$Y$1281,CAPEX!$C$4:$C$1281,Data!$A127,CAPEX!$V$4:$V$1281,Data!H$7)</f>
        <v>0</v>
      </c>
      <c r="I127" s="65">
        <f>SUMIFS(CAPEX!$AA$4:$AA$1281,CAPEX!$C$4:$C$1281,Data!$A127,CAPEX!$V$4:$V$1281,Data!H$7)</f>
        <v>0</v>
      </c>
      <c r="J127" s="65">
        <f>SUMIFS(CAPEX!$Y$4:$Y$1281,CAPEX!$C$4:$C$1281,Data!$A127,CAPEX!$V$4:$V$1281,Data!J$7)</f>
        <v>0</v>
      </c>
      <c r="K127" s="65">
        <f>SUMIFS(CAPEX!$AA$4:$AA$1281,CAPEX!$C$4:$C$1281,Data!$A127,CAPEX!$V$4:$V$1281,Data!J$7)</f>
        <v>0</v>
      </c>
      <c r="L127" s="65">
        <f>SUMIFS(CAPEX!$Y$4:$Y$1281,CAPEX!$C$4:$C$1281,Data!$A127,CAPEX!$V$4:$V$1281,Data!L$7)</f>
        <v>0</v>
      </c>
      <c r="M127" s="65">
        <f>SUMIFS(CAPEX!$AA$4:$AA$1281,CAPEX!$C$4:$C$1281,Data!$A127,CAPEX!$V$4:$V$1281,Data!L$7)</f>
        <v>0</v>
      </c>
      <c r="N127" s="65">
        <f>SUMIFS(CAPEX!$Y$4:$Y$1281,CAPEX!$C$4:$C$1281,Data!$A127,CAPEX!$V$4:$V$1281,Data!N$7)</f>
        <v>0</v>
      </c>
      <c r="O127" s="65">
        <f>SUMIFS(CAPEX!$AA$4:$AA$1281,CAPEX!$C$4:$C$1281,Data!$A127,CAPEX!$V$4:$V$1281,Data!N$7)</f>
        <v>0</v>
      </c>
      <c r="P127" s="65">
        <f>SUMIFS(CAPEX!$Y$4:$Y$1281,CAPEX!$C$4:$C$1281,Data!$A127,CAPEX!$V$4:$V$1281,Data!P$7)</f>
        <v>0</v>
      </c>
      <c r="Q127" s="65">
        <f>SUMIFS(CAPEX!$AA$4:$AA$1281,CAPEX!$C$4:$C$1281,Data!$A127,CAPEX!$V$4:$V$1281,Data!P$7)</f>
        <v>0</v>
      </c>
      <c r="R127" s="65">
        <f>SUMIFS(CAPEX!$Y$4:$Y$1281,CAPEX!$C$4:$C$1281,Data!$A127,CAPEX!$V$4:$V$1281,Data!R$7)</f>
        <v>0</v>
      </c>
      <c r="S127" s="65">
        <f>SUMIFS(CAPEX!$AA$4:$AA$1281,CAPEX!$C$4:$C$1281,Data!$A127,CAPEX!$V$4:$V$1281,Data!R$7)</f>
        <v>0</v>
      </c>
      <c r="T127" s="65">
        <f>SUMIFS(CAPEX!$Y$4:$Y$1281,CAPEX!$C$4:$C$1281,Data!$A127,CAPEX!$V$4:$V$1281,Data!T$7)</f>
        <v>0</v>
      </c>
      <c r="U127" s="65">
        <f>SUMIFS(CAPEX!$AA$4:$AA$1281,CAPEX!$C$4:$C$1281,Data!$A127,CAPEX!$V$4:$V$1281,Data!T$7)</f>
        <v>0</v>
      </c>
      <c r="V127" s="65">
        <f>SUMIFS(CAPEX!$Y$4:$Y$1281,CAPEX!$C$4:$C$1281,Data!$A127,CAPEX!$V$4:$V$1281,Data!V$7)</f>
        <v>0</v>
      </c>
      <c r="W127" s="65">
        <f>SUMIFS(CAPEX!$AA$4:$AA$1281,CAPEX!$C$4:$C$1281,Data!$A127,CAPEX!$V$4:$V$1281,Data!V$7)</f>
        <v>0</v>
      </c>
      <c r="X127" s="65">
        <f>SUMIFS(CAPEX!$Y$4:$Y$1281,CAPEX!$C$4:$C$1281,Data!$A127,CAPEX!$V$4:$V$1281,Data!X$7)</f>
        <v>0</v>
      </c>
      <c r="Y127" s="65">
        <f>SUMIFS(CAPEX!$AA$4:$AA$1281,CAPEX!$C$4:$C$1281,Data!$A127,CAPEX!$V$4:$V$1281,Data!X$7)</f>
        <v>0</v>
      </c>
      <c r="Z127" s="65">
        <f>SUMIFS(CAPEX!$Y$4:$Y$1281,CAPEX!$C$4:$C$1281,Data!$A127,CAPEX!$V$4:$V$1281,Data!Z$7)</f>
        <v>0</v>
      </c>
      <c r="AA127" s="65">
        <f>SUMIFS(CAPEX!$AA$4:$AA$1281,CAPEX!$C$4:$C$1281,Data!$A127,CAPEX!$V$4:$V$1281,Data!Z$7)</f>
        <v>490</v>
      </c>
      <c r="AB127" s="65">
        <f>SUMIFS(CAPEX!$Y$4:$Y$1281,CAPEX!$C$4:$C$1281,Data!$A127,CAPEX!$V$4:$V$1281,Data!AB$7)</f>
        <v>0</v>
      </c>
      <c r="AC127" s="65">
        <f>SUMIFS(CAPEX!$AA$4:$AA$1281,CAPEX!$C$4:$C$1281,Data!$A127,CAPEX!$V$4:$V$1281,Data!AB$7)</f>
        <v>0</v>
      </c>
      <c r="AD127" s="65">
        <f>SUMIFS(CAPEX!$Y$4:$Y$1281,CAPEX!$C$4:$C$1281,Data!$A127,CAPEX!$V$4:$V$1281,Data!AD$7)</f>
        <v>0</v>
      </c>
      <c r="AE127" s="65">
        <f>SUMIFS(CAPEX!$AA$4:$AA$1281,CAPEX!$C$4:$C$1281,Data!$A127,CAPEX!$V$4:$V$1281,Data!AD$7)</f>
        <v>0</v>
      </c>
      <c r="AF127" s="65">
        <f>SUMIFS(CAPEX!$Y$4:$Y$1281,CAPEX!$C$4:$C$1281,Data!$A127,CAPEX!$V$4:$V$1281,Data!AF$7)</f>
        <v>0</v>
      </c>
      <c r="AG127" s="65">
        <f>SUMIFS(CAPEX!$AA$4:$AA$1281,CAPEX!$C$4:$C$1281,Data!$A127,CAPEX!$V$4:$V$1281,Data!AF$7)</f>
        <v>0</v>
      </c>
      <c r="AH127" s="65">
        <f>SUMIFS(CAPEX!$Y$4:$Y$1281,CAPEX!$C$4:$C$1281,Data!$A127,CAPEX!$V$4:$V$1281,Data!AH$7)</f>
        <v>0</v>
      </c>
      <c r="AI127" s="65">
        <f>SUMIFS(CAPEX!$AA$4:$AA$1281,CAPEX!$C$4:$C$1281,Data!$A127,CAPEX!$V$4:$V$1281,Data!AH$7)</f>
        <v>0</v>
      </c>
      <c r="AJ127" s="65">
        <f>SUMIFS(CAPEX!$Y$4:$Y$1281,CAPEX!$C$4:$C$1281,Data!$A127,CAPEX!$V$4:$V$1281,Data!AJ$7)</f>
        <v>0</v>
      </c>
      <c r="AK127" s="65">
        <f>SUMIFS(CAPEX!$AA$4:$AA$1281,CAPEX!$C$4:$C$1281,Data!$A127,CAPEX!$V$4:$V$1281,Data!AJ$7)</f>
        <v>0</v>
      </c>
      <c r="AL127" s="65">
        <f>SUMIFS(CAPEX!$Y$4:$Y$1281,CAPEX!$C$4:$C$1281,Data!$A127,CAPEX!$V$4:$V$1281,Data!AL$7)</f>
        <v>0</v>
      </c>
      <c r="AM127" s="65">
        <f>SUMIFS(CAPEX!$AA$4:$AA$1281,CAPEX!$C$4:$C$1281,Data!$A127,CAPEX!$V$4:$V$1281,Data!AL$7)</f>
        <v>0</v>
      </c>
      <c r="AN127" s="65">
        <f>SUMIFS(CAPEX!$Y$4:$Y$1281,CAPEX!$C$4:$C$1281,Data!$A127,CAPEX!$V$4:$V$1281,Data!AN$7)</f>
        <v>0</v>
      </c>
      <c r="AO127" s="65">
        <f>SUMIFS(CAPEX!$AA$4:$AA$1281,CAPEX!$C$4:$C$1281,Data!$A127,CAPEX!$V$4:$V$1281,Data!AN$7)</f>
        <v>0</v>
      </c>
      <c r="AP127" s="65">
        <f>SUMIFS(CAPEX!$Y$4:$Y$1281,CAPEX!$C$4:$C$1281,Data!$A127,CAPEX!$V$4:$V$1281,Data!AP$7)</f>
        <v>0</v>
      </c>
      <c r="AQ127" s="65">
        <f>SUMIFS(CAPEX!$AA$4:$AA$1281,CAPEX!$C$4:$C$1281,Data!$A127,CAPEX!$V$4:$V$1281,Data!AP$7)</f>
        <v>0</v>
      </c>
      <c r="AR127" s="65">
        <f>SUMIFS(CAPEX!$Y$4:$Y$1281,CAPEX!$C$4:$C$1281,Data!$A127,CAPEX!$V$4:$V$1281,Data!AR$7)</f>
        <v>0</v>
      </c>
      <c r="AS127" s="65">
        <f>SUMIFS(CAPEX!$AA$4:$AA$1281,CAPEX!$C$4:$C$1281,Data!$A127,CAPEX!$V$4:$V$1281,Data!AR$7)</f>
        <v>0</v>
      </c>
      <c r="AT127" s="65">
        <f>SUMIFS(CAPEX!$Y$4:$Y$1281,CAPEX!$C$4:$C$1281,Data!$A127,CAPEX!$V$4:$V$1281,Data!AT$7)</f>
        <v>0</v>
      </c>
      <c r="AU127" s="65">
        <f>SUMIFS(CAPEX!$AA$4:$AA$1281,CAPEX!$C$4:$C$1281,Data!$A127,CAPEX!$V$4:$V$1281,Data!AT$7)</f>
        <v>0</v>
      </c>
      <c r="AV127" s="65">
        <f>SUMIFS(CAPEX!$Y$4:$Y$1281,CAPEX!$C$4:$C$1281,Data!$A127,CAPEX!$V$4:$V$1281,Data!AV$7)</f>
        <v>0</v>
      </c>
      <c r="AW127" s="65">
        <f>SUMIFS(CAPEX!$AA$4:$AA$1281,CAPEX!$C$4:$C$1281,Data!$A127,CAPEX!$V$4:$V$1281,Data!AV$7)</f>
        <v>0</v>
      </c>
      <c r="AX127" s="65">
        <f>SUMIFS(CAPEX!$Y$4:$Y$1281,CAPEX!$C$4:$C$1281,Data!$A127,CAPEX!$V$4:$V$1281,Data!AX$7)</f>
        <v>0</v>
      </c>
      <c r="AY127" s="65">
        <f>SUMIFS(CAPEX!$AA$4:$AA$1281,CAPEX!$C$4:$C$1281,Data!$A127,CAPEX!$V$4:$V$1281,Data!AX$7)</f>
        <v>0</v>
      </c>
      <c r="AZ127" s="65">
        <f>SUMIFS(CAPEX!$Y$4:$Y$1281,CAPEX!$C$4:$C$1281,Data!$A127,CAPEX!$V$4:$V$1281,Data!AZ$7)</f>
        <v>0</v>
      </c>
      <c r="BA127" s="65">
        <f>SUMIFS(CAPEX!$AA$4:$AA$1281,CAPEX!$C$4:$C$1281,Data!$A127,CAPEX!$V$4:$V$1281,Data!AZ$7)</f>
        <v>0</v>
      </c>
      <c r="BB127" s="65">
        <f>SUMIFS(CAPEX!$Y$4:$Y$1281,CAPEX!$C$4:$C$1281,Data!$A127,CAPEX!$V$4:$V$1281,Data!BB$7)</f>
        <v>0</v>
      </c>
      <c r="BC127" s="65">
        <f>SUMIFS(CAPEX!$AA$4:$AA$1281,CAPEX!$C$4:$C$1281,Data!$A127,CAPEX!$V$4:$V$1281,Data!BB$7)</f>
        <v>0</v>
      </c>
    </row>
    <row r="128" spans="1:55" hidden="1" x14ac:dyDescent="0.25">
      <c r="A128" s="85" t="s">
        <v>131</v>
      </c>
      <c r="B128" s="62" t="str">
        <f>VLOOKUP(A128,CAPEX!$C$4:$I$1281,7,FALSE)</f>
        <v>Dock 6</v>
      </c>
      <c r="C128" s="61">
        <v>760</v>
      </c>
      <c r="D128" s="65">
        <f>SUMIFS(CAPEX!$Y$4:$Y$1281,CAPEX!$C$4:$C$1281,Data!$A128,CAPEX!$V$4:$V$1281,Data!D$7)</f>
        <v>0</v>
      </c>
      <c r="E128" s="65">
        <f>SUMIFS(CAPEX!$AA$4:$AA$1281,CAPEX!$C$4:$C$1281,Data!$A128,CAPEX!$V$4:$V$1281,Data!D$7)</f>
        <v>69280</v>
      </c>
      <c r="F128" s="65">
        <f>SUMIFS(CAPEX!$Y$4:$Y$1281,CAPEX!$C$4:$C$1281,Data!$A128,CAPEX!$V$4:$V$1281,Data!F$7)</f>
        <v>0</v>
      </c>
      <c r="G128" s="65">
        <f>SUMIFS(CAPEX!$AA$4:$AA$1281,CAPEX!$C$4:$C$1281,Data!$A128,CAPEX!$V$4:$V$1281,Data!F$7)</f>
        <v>0</v>
      </c>
      <c r="H128" s="65">
        <f>SUMIFS(CAPEX!$Y$4:$Y$1281,CAPEX!$C$4:$C$1281,Data!$A128,CAPEX!$V$4:$V$1281,Data!H$7)</f>
        <v>0</v>
      </c>
      <c r="I128" s="65">
        <f>SUMIFS(CAPEX!$AA$4:$AA$1281,CAPEX!$C$4:$C$1281,Data!$A128,CAPEX!$V$4:$V$1281,Data!H$7)</f>
        <v>0</v>
      </c>
      <c r="J128" s="65">
        <f>SUMIFS(CAPEX!$Y$4:$Y$1281,CAPEX!$C$4:$C$1281,Data!$A128,CAPEX!$V$4:$V$1281,Data!J$7)</f>
        <v>0</v>
      </c>
      <c r="K128" s="65">
        <f>SUMIFS(CAPEX!$AA$4:$AA$1281,CAPEX!$C$4:$C$1281,Data!$A128,CAPEX!$V$4:$V$1281,Data!J$7)</f>
        <v>0</v>
      </c>
      <c r="L128" s="65">
        <f>SUMIFS(CAPEX!$Y$4:$Y$1281,CAPEX!$C$4:$C$1281,Data!$A128,CAPEX!$V$4:$V$1281,Data!L$7)</f>
        <v>0</v>
      </c>
      <c r="M128" s="65">
        <f>SUMIFS(CAPEX!$AA$4:$AA$1281,CAPEX!$C$4:$C$1281,Data!$A128,CAPEX!$V$4:$V$1281,Data!L$7)</f>
        <v>0</v>
      </c>
      <c r="N128" s="65">
        <f>SUMIFS(CAPEX!$Y$4:$Y$1281,CAPEX!$C$4:$C$1281,Data!$A128,CAPEX!$V$4:$V$1281,Data!N$7)</f>
        <v>0</v>
      </c>
      <c r="O128" s="65">
        <f>SUMIFS(CAPEX!$AA$4:$AA$1281,CAPEX!$C$4:$C$1281,Data!$A128,CAPEX!$V$4:$V$1281,Data!N$7)</f>
        <v>0</v>
      </c>
      <c r="P128" s="65">
        <f>SUMIFS(CAPEX!$Y$4:$Y$1281,CAPEX!$C$4:$C$1281,Data!$A128,CAPEX!$V$4:$V$1281,Data!P$7)</f>
        <v>0</v>
      </c>
      <c r="Q128" s="65">
        <f>SUMIFS(CAPEX!$AA$4:$AA$1281,CAPEX!$C$4:$C$1281,Data!$A128,CAPEX!$V$4:$V$1281,Data!P$7)</f>
        <v>0</v>
      </c>
      <c r="R128" s="65">
        <f>SUMIFS(CAPEX!$Y$4:$Y$1281,CAPEX!$C$4:$C$1281,Data!$A128,CAPEX!$V$4:$V$1281,Data!R$7)</f>
        <v>0</v>
      </c>
      <c r="S128" s="65">
        <f>SUMIFS(CAPEX!$AA$4:$AA$1281,CAPEX!$C$4:$C$1281,Data!$A128,CAPEX!$V$4:$V$1281,Data!R$7)</f>
        <v>0</v>
      </c>
      <c r="T128" s="65">
        <f>SUMIFS(CAPEX!$Y$4:$Y$1281,CAPEX!$C$4:$C$1281,Data!$A128,CAPEX!$V$4:$V$1281,Data!T$7)</f>
        <v>0</v>
      </c>
      <c r="U128" s="65">
        <f>SUMIFS(CAPEX!$AA$4:$AA$1281,CAPEX!$C$4:$C$1281,Data!$A128,CAPEX!$V$4:$V$1281,Data!T$7)</f>
        <v>0</v>
      </c>
      <c r="V128" s="65">
        <f>SUMIFS(CAPEX!$Y$4:$Y$1281,CAPEX!$C$4:$C$1281,Data!$A128,CAPEX!$V$4:$V$1281,Data!V$7)</f>
        <v>0</v>
      </c>
      <c r="W128" s="65">
        <f>SUMIFS(CAPEX!$AA$4:$AA$1281,CAPEX!$C$4:$C$1281,Data!$A128,CAPEX!$V$4:$V$1281,Data!V$7)</f>
        <v>0</v>
      </c>
      <c r="X128" s="65">
        <f>SUMIFS(CAPEX!$Y$4:$Y$1281,CAPEX!$C$4:$C$1281,Data!$A128,CAPEX!$V$4:$V$1281,Data!X$7)</f>
        <v>0</v>
      </c>
      <c r="Y128" s="65">
        <f>SUMIFS(CAPEX!$AA$4:$AA$1281,CAPEX!$C$4:$C$1281,Data!$A128,CAPEX!$V$4:$V$1281,Data!X$7)</f>
        <v>0</v>
      </c>
      <c r="Z128" s="65">
        <f>SUMIFS(CAPEX!$Y$4:$Y$1281,CAPEX!$C$4:$C$1281,Data!$A128,CAPEX!$V$4:$V$1281,Data!Z$7)</f>
        <v>0</v>
      </c>
      <c r="AA128" s="65">
        <f>SUMIFS(CAPEX!$AA$4:$AA$1281,CAPEX!$C$4:$C$1281,Data!$A128,CAPEX!$V$4:$V$1281,Data!Z$7)</f>
        <v>490</v>
      </c>
      <c r="AB128" s="65">
        <f>SUMIFS(CAPEX!$Y$4:$Y$1281,CAPEX!$C$4:$C$1281,Data!$A128,CAPEX!$V$4:$V$1281,Data!AB$7)</f>
        <v>0</v>
      </c>
      <c r="AC128" s="65">
        <f>SUMIFS(CAPEX!$AA$4:$AA$1281,CAPEX!$C$4:$C$1281,Data!$A128,CAPEX!$V$4:$V$1281,Data!AB$7)</f>
        <v>0</v>
      </c>
      <c r="AD128" s="65">
        <f>SUMIFS(CAPEX!$Y$4:$Y$1281,CAPEX!$C$4:$C$1281,Data!$A128,CAPEX!$V$4:$V$1281,Data!AD$7)</f>
        <v>0</v>
      </c>
      <c r="AE128" s="65">
        <f>SUMIFS(CAPEX!$AA$4:$AA$1281,CAPEX!$C$4:$C$1281,Data!$A128,CAPEX!$V$4:$V$1281,Data!AD$7)</f>
        <v>0</v>
      </c>
      <c r="AF128" s="65">
        <f>SUMIFS(CAPEX!$Y$4:$Y$1281,CAPEX!$C$4:$C$1281,Data!$A128,CAPEX!$V$4:$V$1281,Data!AF$7)</f>
        <v>0</v>
      </c>
      <c r="AG128" s="65">
        <f>SUMIFS(CAPEX!$AA$4:$AA$1281,CAPEX!$C$4:$C$1281,Data!$A128,CAPEX!$V$4:$V$1281,Data!AF$7)</f>
        <v>0</v>
      </c>
      <c r="AH128" s="65">
        <f>SUMIFS(CAPEX!$Y$4:$Y$1281,CAPEX!$C$4:$C$1281,Data!$A128,CAPEX!$V$4:$V$1281,Data!AH$7)</f>
        <v>0</v>
      </c>
      <c r="AI128" s="65">
        <f>SUMIFS(CAPEX!$AA$4:$AA$1281,CAPEX!$C$4:$C$1281,Data!$A128,CAPEX!$V$4:$V$1281,Data!AH$7)</f>
        <v>0</v>
      </c>
      <c r="AJ128" s="65">
        <f>SUMIFS(CAPEX!$Y$4:$Y$1281,CAPEX!$C$4:$C$1281,Data!$A128,CAPEX!$V$4:$V$1281,Data!AJ$7)</f>
        <v>0</v>
      </c>
      <c r="AK128" s="65">
        <f>SUMIFS(CAPEX!$AA$4:$AA$1281,CAPEX!$C$4:$C$1281,Data!$A128,CAPEX!$V$4:$V$1281,Data!AJ$7)</f>
        <v>0</v>
      </c>
      <c r="AL128" s="65">
        <f>SUMIFS(CAPEX!$Y$4:$Y$1281,CAPEX!$C$4:$C$1281,Data!$A128,CAPEX!$V$4:$V$1281,Data!AL$7)</f>
        <v>0</v>
      </c>
      <c r="AM128" s="65">
        <f>SUMIFS(CAPEX!$AA$4:$AA$1281,CAPEX!$C$4:$C$1281,Data!$A128,CAPEX!$V$4:$V$1281,Data!AL$7)</f>
        <v>0</v>
      </c>
      <c r="AN128" s="65">
        <f>SUMIFS(CAPEX!$Y$4:$Y$1281,CAPEX!$C$4:$C$1281,Data!$A128,CAPEX!$V$4:$V$1281,Data!AN$7)</f>
        <v>0</v>
      </c>
      <c r="AO128" s="65">
        <f>SUMIFS(CAPEX!$AA$4:$AA$1281,CAPEX!$C$4:$C$1281,Data!$A128,CAPEX!$V$4:$V$1281,Data!AN$7)</f>
        <v>0</v>
      </c>
      <c r="AP128" s="65">
        <f>SUMIFS(CAPEX!$Y$4:$Y$1281,CAPEX!$C$4:$C$1281,Data!$A128,CAPEX!$V$4:$V$1281,Data!AP$7)</f>
        <v>0</v>
      </c>
      <c r="AQ128" s="65">
        <f>SUMIFS(CAPEX!$AA$4:$AA$1281,CAPEX!$C$4:$C$1281,Data!$A128,CAPEX!$V$4:$V$1281,Data!AP$7)</f>
        <v>0</v>
      </c>
      <c r="AR128" s="65">
        <f>SUMIFS(CAPEX!$Y$4:$Y$1281,CAPEX!$C$4:$C$1281,Data!$A128,CAPEX!$V$4:$V$1281,Data!AR$7)</f>
        <v>0</v>
      </c>
      <c r="AS128" s="65">
        <f>SUMIFS(CAPEX!$AA$4:$AA$1281,CAPEX!$C$4:$C$1281,Data!$A128,CAPEX!$V$4:$V$1281,Data!AR$7)</f>
        <v>0</v>
      </c>
      <c r="AT128" s="65">
        <f>SUMIFS(CAPEX!$Y$4:$Y$1281,CAPEX!$C$4:$C$1281,Data!$A128,CAPEX!$V$4:$V$1281,Data!AT$7)</f>
        <v>0</v>
      </c>
      <c r="AU128" s="65">
        <f>SUMIFS(CAPEX!$AA$4:$AA$1281,CAPEX!$C$4:$C$1281,Data!$A128,CAPEX!$V$4:$V$1281,Data!AT$7)</f>
        <v>0</v>
      </c>
      <c r="AV128" s="65">
        <f>SUMIFS(CAPEX!$Y$4:$Y$1281,CAPEX!$C$4:$C$1281,Data!$A128,CAPEX!$V$4:$V$1281,Data!AV$7)</f>
        <v>0</v>
      </c>
      <c r="AW128" s="65">
        <f>SUMIFS(CAPEX!$AA$4:$AA$1281,CAPEX!$C$4:$C$1281,Data!$A128,CAPEX!$V$4:$V$1281,Data!AV$7)</f>
        <v>0</v>
      </c>
      <c r="AX128" s="65">
        <f>SUMIFS(CAPEX!$Y$4:$Y$1281,CAPEX!$C$4:$C$1281,Data!$A128,CAPEX!$V$4:$V$1281,Data!AX$7)</f>
        <v>0</v>
      </c>
      <c r="AY128" s="65">
        <f>SUMIFS(CAPEX!$AA$4:$AA$1281,CAPEX!$C$4:$C$1281,Data!$A128,CAPEX!$V$4:$V$1281,Data!AX$7)</f>
        <v>0</v>
      </c>
      <c r="AZ128" s="65">
        <f>SUMIFS(CAPEX!$Y$4:$Y$1281,CAPEX!$C$4:$C$1281,Data!$A128,CAPEX!$V$4:$V$1281,Data!AZ$7)</f>
        <v>0</v>
      </c>
      <c r="BA128" s="65">
        <f>SUMIFS(CAPEX!$AA$4:$AA$1281,CAPEX!$C$4:$C$1281,Data!$A128,CAPEX!$V$4:$V$1281,Data!AZ$7)</f>
        <v>0</v>
      </c>
      <c r="BB128" s="65">
        <f>SUMIFS(CAPEX!$Y$4:$Y$1281,CAPEX!$C$4:$C$1281,Data!$A128,CAPEX!$V$4:$V$1281,Data!BB$7)</f>
        <v>0</v>
      </c>
      <c r="BC128" s="65">
        <f>SUMIFS(CAPEX!$AA$4:$AA$1281,CAPEX!$C$4:$C$1281,Data!$A128,CAPEX!$V$4:$V$1281,Data!BB$7)</f>
        <v>0</v>
      </c>
    </row>
    <row r="129" spans="1:55" x14ac:dyDescent="0.25">
      <c r="A129" s="85" t="s">
        <v>116</v>
      </c>
      <c r="B129" s="62" t="str">
        <f>VLOOKUP(A129,CAPEX!$C$4:$I$1281,7,FALSE)</f>
        <v>Austal</v>
      </c>
      <c r="C129" s="61">
        <v>390</v>
      </c>
      <c r="D129" s="65">
        <f>SUMIFS(CAPEX!$Y$4:$Y$1281,CAPEX!$C$4:$C$1281,Data!$A129,CAPEX!$V$4:$V$1281,Data!D$7)</f>
        <v>0</v>
      </c>
      <c r="E129" s="65">
        <f>SUMIFS(CAPEX!$AA$4:$AA$1281,CAPEX!$C$4:$C$1281,Data!$A129,CAPEX!$V$4:$V$1281,Data!D$7)</f>
        <v>30930</v>
      </c>
      <c r="F129" s="65">
        <f>SUMIFS(CAPEX!$Y$4:$Y$1281,CAPEX!$C$4:$C$1281,Data!$A129,CAPEX!$V$4:$V$1281,Data!F$7)</f>
        <v>0</v>
      </c>
      <c r="G129" s="65">
        <f>SUMIFS(CAPEX!$AA$4:$AA$1281,CAPEX!$C$4:$C$1281,Data!$A129,CAPEX!$V$4:$V$1281,Data!F$7)</f>
        <v>0</v>
      </c>
      <c r="H129" s="65">
        <f>SUMIFS(CAPEX!$Y$4:$Y$1281,CAPEX!$C$4:$C$1281,Data!$A129,CAPEX!$V$4:$V$1281,Data!H$7)</f>
        <v>0</v>
      </c>
      <c r="I129" s="65">
        <f>SUMIFS(CAPEX!$AA$4:$AA$1281,CAPEX!$C$4:$C$1281,Data!$A129,CAPEX!$V$4:$V$1281,Data!H$7)</f>
        <v>0</v>
      </c>
      <c r="J129" s="65">
        <f>SUMIFS(CAPEX!$Y$4:$Y$1281,CAPEX!$C$4:$C$1281,Data!$A129,CAPEX!$V$4:$V$1281,Data!J$7)</f>
        <v>0</v>
      </c>
      <c r="K129" s="65">
        <f>SUMIFS(CAPEX!$AA$4:$AA$1281,CAPEX!$C$4:$C$1281,Data!$A129,CAPEX!$V$4:$V$1281,Data!J$7)</f>
        <v>0</v>
      </c>
      <c r="L129" s="65">
        <f>SUMIFS(CAPEX!$Y$4:$Y$1281,CAPEX!$C$4:$C$1281,Data!$A129,CAPEX!$V$4:$V$1281,Data!L$7)</f>
        <v>0</v>
      </c>
      <c r="M129" s="65">
        <f>SUMIFS(CAPEX!$AA$4:$AA$1281,CAPEX!$C$4:$C$1281,Data!$A129,CAPEX!$V$4:$V$1281,Data!L$7)</f>
        <v>0</v>
      </c>
      <c r="N129" s="65">
        <f>SUMIFS(CAPEX!$Y$4:$Y$1281,CAPEX!$C$4:$C$1281,Data!$A129,CAPEX!$V$4:$V$1281,Data!N$7)</f>
        <v>0</v>
      </c>
      <c r="O129" s="65">
        <f>SUMIFS(CAPEX!$AA$4:$AA$1281,CAPEX!$C$4:$C$1281,Data!$A129,CAPEX!$V$4:$V$1281,Data!N$7)</f>
        <v>0</v>
      </c>
      <c r="P129" s="65">
        <f>SUMIFS(CAPEX!$Y$4:$Y$1281,CAPEX!$C$4:$C$1281,Data!$A129,CAPEX!$V$4:$V$1281,Data!P$7)</f>
        <v>0</v>
      </c>
      <c r="Q129" s="65">
        <f>SUMIFS(CAPEX!$AA$4:$AA$1281,CAPEX!$C$4:$C$1281,Data!$A129,CAPEX!$V$4:$V$1281,Data!P$7)</f>
        <v>0</v>
      </c>
      <c r="R129" s="65">
        <f>SUMIFS(CAPEX!$Y$4:$Y$1281,CAPEX!$C$4:$C$1281,Data!$A129,CAPEX!$V$4:$V$1281,Data!R$7)</f>
        <v>0</v>
      </c>
      <c r="S129" s="65">
        <f>SUMIFS(CAPEX!$AA$4:$AA$1281,CAPEX!$C$4:$C$1281,Data!$A129,CAPEX!$V$4:$V$1281,Data!R$7)</f>
        <v>0</v>
      </c>
      <c r="T129" s="65">
        <f>SUMIFS(CAPEX!$Y$4:$Y$1281,CAPEX!$C$4:$C$1281,Data!$A129,CAPEX!$V$4:$V$1281,Data!T$7)</f>
        <v>0</v>
      </c>
      <c r="U129" s="65">
        <f>SUMIFS(CAPEX!$AA$4:$AA$1281,CAPEX!$C$4:$C$1281,Data!$A129,CAPEX!$V$4:$V$1281,Data!T$7)</f>
        <v>0</v>
      </c>
      <c r="V129" s="65">
        <f>SUMIFS(CAPEX!$Y$4:$Y$1281,CAPEX!$C$4:$C$1281,Data!$A129,CAPEX!$V$4:$V$1281,Data!V$7)</f>
        <v>0</v>
      </c>
      <c r="W129" s="65">
        <f>SUMIFS(CAPEX!$AA$4:$AA$1281,CAPEX!$C$4:$C$1281,Data!$A129,CAPEX!$V$4:$V$1281,Data!V$7)</f>
        <v>0</v>
      </c>
      <c r="X129" s="65">
        <f>SUMIFS(CAPEX!$Y$4:$Y$1281,CAPEX!$C$4:$C$1281,Data!$A129,CAPEX!$V$4:$V$1281,Data!X$7)</f>
        <v>0</v>
      </c>
      <c r="Y129" s="65">
        <f>SUMIFS(CAPEX!$AA$4:$AA$1281,CAPEX!$C$4:$C$1281,Data!$A129,CAPEX!$V$4:$V$1281,Data!X$7)</f>
        <v>0</v>
      </c>
      <c r="Z129" s="65">
        <f>SUMIFS(CAPEX!$Y$4:$Y$1281,CAPEX!$C$4:$C$1281,Data!$A129,CAPEX!$V$4:$V$1281,Data!Z$7)</f>
        <v>490</v>
      </c>
      <c r="AA129" s="65">
        <f>SUMIFS(CAPEX!$AA$4:$AA$1281,CAPEX!$C$4:$C$1281,Data!$A129,CAPEX!$V$4:$V$1281,Data!Z$7)</f>
        <v>490</v>
      </c>
      <c r="AB129" s="65">
        <f>SUMIFS(CAPEX!$Y$4:$Y$1281,CAPEX!$C$4:$C$1281,Data!$A129,CAPEX!$V$4:$V$1281,Data!AB$7)</f>
        <v>0</v>
      </c>
      <c r="AC129" s="65">
        <f>SUMIFS(CAPEX!$AA$4:$AA$1281,CAPEX!$C$4:$C$1281,Data!$A129,CAPEX!$V$4:$V$1281,Data!AB$7)</f>
        <v>0</v>
      </c>
      <c r="AD129" s="65">
        <f>SUMIFS(CAPEX!$Y$4:$Y$1281,CAPEX!$C$4:$C$1281,Data!$A129,CAPEX!$V$4:$V$1281,Data!AD$7)</f>
        <v>0</v>
      </c>
      <c r="AE129" s="65">
        <f>SUMIFS(CAPEX!$AA$4:$AA$1281,CAPEX!$C$4:$C$1281,Data!$A129,CAPEX!$V$4:$V$1281,Data!AD$7)</f>
        <v>0</v>
      </c>
      <c r="AF129" s="65">
        <f>SUMIFS(CAPEX!$Y$4:$Y$1281,CAPEX!$C$4:$C$1281,Data!$A129,CAPEX!$V$4:$V$1281,Data!AF$7)</f>
        <v>0</v>
      </c>
      <c r="AG129" s="65">
        <f>SUMIFS(CAPEX!$AA$4:$AA$1281,CAPEX!$C$4:$C$1281,Data!$A129,CAPEX!$V$4:$V$1281,Data!AF$7)</f>
        <v>0</v>
      </c>
      <c r="AH129" s="65">
        <f>SUMIFS(CAPEX!$Y$4:$Y$1281,CAPEX!$C$4:$C$1281,Data!$A129,CAPEX!$V$4:$V$1281,Data!AH$7)</f>
        <v>0</v>
      </c>
      <c r="AI129" s="65">
        <f>SUMIFS(CAPEX!$AA$4:$AA$1281,CAPEX!$C$4:$C$1281,Data!$A129,CAPEX!$V$4:$V$1281,Data!AH$7)</f>
        <v>0</v>
      </c>
      <c r="AJ129" s="65">
        <f>SUMIFS(CAPEX!$Y$4:$Y$1281,CAPEX!$C$4:$C$1281,Data!$A129,CAPEX!$V$4:$V$1281,Data!AJ$7)</f>
        <v>0</v>
      </c>
      <c r="AK129" s="65">
        <f>SUMIFS(CAPEX!$AA$4:$AA$1281,CAPEX!$C$4:$C$1281,Data!$A129,CAPEX!$V$4:$V$1281,Data!AJ$7)</f>
        <v>0</v>
      </c>
      <c r="AL129" s="65">
        <f>SUMIFS(CAPEX!$Y$4:$Y$1281,CAPEX!$C$4:$C$1281,Data!$A129,CAPEX!$V$4:$V$1281,Data!AL$7)</f>
        <v>0</v>
      </c>
      <c r="AM129" s="65">
        <f>SUMIFS(CAPEX!$AA$4:$AA$1281,CAPEX!$C$4:$C$1281,Data!$A129,CAPEX!$V$4:$V$1281,Data!AL$7)</f>
        <v>0</v>
      </c>
      <c r="AN129" s="65">
        <f>SUMIFS(CAPEX!$Y$4:$Y$1281,CAPEX!$C$4:$C$1281,Data!$A129,CAPEX!$V$4:$V$1281,Data!AN$7)</f>
        <v>0</v>
      </c>
      <c r="AO129" s="65">
        <f>SUMIFS(CAPEX!$AA$4:$AA$1281,CAPEX!$C$4:$C$1281,Data!$A129,CAPEX!$V$4:$V$1281,Data!AN$7)</f>
        <v>0</v>
      </c>
      <c r="AP129" s="65">
        <f>SUMIFS(CAPEX!$Y$4:$Y$1281,CAPEX!$C$4:$C$1281,Data!$A129,CAPEX!$V$4:$V$1281,Data!AP$7)</f>
        <v>0</v>
      </c>
      <c r="AQ129" s="65">
        <f>SUMIFS(CAPEX!$AA$4:$AA$1281,CAPEX!$C$4:$C$1281,Data!$A129,CAPEX!$V$4:$V$1281,Data!AP$7)</f>
        <v>0</v>
      </c>
      <c r="AR129" s="65">
        <f>SUMIFS(CAPEX!$Y$4:$Y$1281,CAPEX!$C$4:$C$1281,Data!$A129,CAPEX!$V$4:$V$1281,Data!AR$7)</f>
        <v>0</v>
      </c>
      <c r="AS129" s="65">
        <f>SUMIFS(CAPEX!$AA$4:$AA$1281,CAPEX!$C$4:$C$1281,Data!$A129,CAPEX!$V$4:$V$1281,Data!AR$7)</f>
        <v>0</v>
      </c>
      <c r="AT129" s="65">
        <f>SUMIFS(CAPEX!$Y$4:$Y$1281,CAPEX!$C$4:$C$1281,Data!$A129,CAPEX!$V$4:$V$1281,Data!AT$7)</f>
        <v>0</v>
      </c>
      <c r="AU129" s="65">
        <f>SUMIFS(CAPEX!$AA$4:$AA$1281,CAPEX!$C$4:$C$1281,Data!$A129,CAPEX!$V$4:$V$1281,Data!AT$7)</f>
        <v>0</v>
      </c>
      <c r="AV129" s="65">
        <f>SUMIFS(CAPEX!$Y$4:$Y$1281,CAPEX!$C$4:$C$1281,Data!$A129,CAPEX!$V$4:$V$1281,Data!AV$7)</f>
        <v>0</v>
      </c>
      <c r="AW129" s="65">
        <f>SUMIFS(CAPEX!$AA$4:$AA$1281,CAPEX!$C$4:$C$1281,Data!$A129,CAPEX!$V$4:$V$1281,Data!AV$7)</f>
        <v>0</v>
      </c>
      <c r="AX129" s="65">
        <f>SUMIFS(CAPEX!$Y$4:$Y$1281,CAPEX!$C$4:$C$1281,Data!$A129,CAPEX!$V$4:$V$1281,Data!AX$7)</f>
        <v>0</v>
      </c>
      <c r="AY129" s="65">
        <f>SUMIFS(CAPEX!$AA$4:$AA$1281,CAPEX!$C$4:$C$1281,Data!$A129,CAPEX!$V$4:$V$1281,Data!AX$7)</f>
        <v>0</v>
      </c>
      <c r="AZ129" s="65">
        <f>SUMIFS(CAPEX!$Y$4:$Y$1281,CAPEX!$C$4:$C$1281,Data!$A129,CAPEX!$V$4:$V$1281,Data!AZ$7)</f>
        <v>0</v>
      </c>
      <c r="BA129" s="65">
        <f>SUMIFS(CAPEX!$AA$4:$AA$1281,CAPEX!$C$4:$C$1281,Data!$A129,CAPEX!$V$4:$V$1281,Data!AZ$7)</f>
        <v>0</v>
      </c>
      <c r="BB129" s="65">
        <f>SUMIFS(CAPEX!$Y$4:$Y$1281,CAPEX!$C$4:$C$1281,Data!$A129,CAPEX!$V$4:$V$1281,Data!BB$7)</f>
        <v>0</v>
      </c>
      <c r="BC129" s="65">
        <f>SUMIFS(CAPEX!$AA$4:$AA$1281,CAPEX!$C$4:$C$1281,Data!$A129,CAPEX!$V$4:$V$1281,Data!BB$7)</f>
        <v>0</v>
      </c>
    </row>
    <row r="130" spans="1:55" hidden="1" x14ac:dyDescent="0.25">
      <c r="A130" s="85" t="s">
        <v>117</v>
      </c>
      <c r="B130" s="62" t="str">
        <f>VLOOKUP(A130,CAPEX!$C$4:$I$1281,7,FALSE)</f>
        <v>Dock 6</v>
      </c>
      <c r="C130" s="61">
        <v>890</v>
      </c>
      <c r="D130" s="65">
        <f>SUMIFS(CAPEX!$Y$4:$Y$1281,CAPEX!$C$4:$C$1281,Data!$A130,CAPEX!$V$4:$V$1281,Data!D$7)</f>
        <v>0</v>
      </c>
      <c r="E130" s="65">
        <f>SUMIFS(CAPEX!$AA$4:$AA$1281,CAPEX!$C$4:$C$1281,Data!$A130,CAPEX!$V$4:$V$1281,Data!D$7)</f>
        <v>34650</v>
      </c>
      <c r="F130" s="65">
        <f>SUMIFS(CAPEX!$Y$4:$Y$1281,CAPEX!$C$4:$C$1281,Data!$A130,CAPEX!$V$4:$V$1281,Data!F$7)</f>
        <v>0</v>
      </c>
      <c r="G130" s="65">
        <f>SUMIFS(CAPEX!$AA$4:$AA$1281,CAPEX!$C$4:$C$1281,Data!$A130,CAPEX!$V$4:$V$1281,Data!F$7)</f>
        <v>0</v>
      </c>
      <c r="H130" s="65">
        <f>SUMIFS(CAPEX!$Y$4:$Y$1281,CAPEX!$C$4:$C$1281,Data!$A130,CAPEX!$V$4:$V$1281,Data!H$7)</f>
        <v>0</v>
      </c>
      <c r="I130" s="65">
        <f>SUMIFS(CAPEX!$AA$4:$AA$1281,CAPEX!$C$4:$C$1281,Data!$A130,CAPEX!$V$4:$V$1281,Data!H$7)</f>
        <v>0</v>
      </c>
      <c r="J130" s="65">
        <f>SUMIFS(CAPEX!$Y$4:$Y$1281,CAPEX!$C$4:$C$1281,Data!$A130,CAPEX!$V$4:$V$1281,Data!J$7)</f>
        <v>0</v>
      </c>
      <c r="K130" s="65">
        <f>SUMIFS(CAPEX!$AA$4:$AA$1281,CAPEX!$C$4:$C$1281,Data!$A130,CAPEX!$V$4:$V$1281,Data!J$7)</f>
        <v>0</v>
      </c>
      <c r="L130" s="65">
        <f>SUMIFS(CAPEX!$Y$4:$Y$1281,CAPEX!$C$4:$C$1281,Data!$A130,CAPEX!$V$4:$V$1281,Data!L$7)</f>
        <v>0</v>
      </c>
      <c r="M130" s="65">
        <f>SUMIFS(CAPEX!$AA$4:$AA$1281,CAPEX!$C$4:$C$1281,Data!$A130,CAPEX!$V$4:$V$1281,Data!L$7)</f>
        <v>0</v>
      </c>
      <c r="N130" s="65">
        <f>SUMIFS(CAPEX!$Y$4:$Y$1281,CAPEX!$C$4:$C$1281,Data!$A130,CAPEX!$V$4:$V$1281,Data!N$7)</f>
        <v>0</v>
      </c>
      <c r="O130" s="65">
        <f>SUMIFS(CAPEX!$AA$4:$AA$1281,CAPEX!$C$4:$C$1281,Data!$A130,CAPEX!$V$4:$V$1281,Data!N$7)</f>
        <v>0</v>
      </c>
      <c r="P130" s="65">
        <f>SUMIFS(CAPEX!$Y$4:$Y$1281,CAPEX!$C$4:$C$1281,Data!$A130,CAPEX!$V$4:$V$1281,Data!P$7)</f>
        <v>0</v>
      </c>
      <c r="Q130" s="65">
        <f>SUMIFS(CAPEX!$AA$4:$AA$1281,CAPEX!$C$4:$C$1281,Data!$A130,CAPEX!$V$4:$V$1281,Data!P$7)</f>
        <v>0</v>
      </c>
      <c r="R130" s="65">
        <f>SUMIFS(CAPEX!$Y$4:$Y$1281,CAPEX!$C$4:$C$1281,Data!$A130,CAPEX!$V$4:$V$1281,Data!R$7)</f>
        <v>0</v>
      </c>
      <c r="S130" s="65">
        <f>SUMIFS(CAPEX!$AA$4:$AA$1281,CAPEX!$C$4:$C$1281,Data!$A130,CAPEX!$V$4:$V$1281,Data!R$7)</f>
        <v>0</v>
      </c>
      <c r="T130" s="65">
        <f>SUMIFS(CAPEX!$Y$4:$Y$1281,CAPEX!$C$4:$C$1281,Data!$A130,CAPEX!$V$4:$V$1281,Data!T$7)</f>
        <v>0</v>
      </c>
      <c r="U130" s="65">
        <f>SUMIFS(CAPEX!$AA$4:$AA$1281,CAPEX!$C$4:$C$1281,Data!$A130,CAPEX!$V$4:$V$1281,Data!T$7)</f>
        <v>0</v>
      </c>
      <c r="V130" s="65">
        <f>SUMIFS(CAPEX!$Y$4:$Y$1281,CAPEX!$C$4:$C$1281,Data!$A130,CAPEX!$V$4:$V$1281,Data!V$7)</f>
        <v>0</v>
      </c>
      <c r="W130" s="65">
        <f>SUMIFS(CAPEX!$AA$4:$AA$1281,CAPEX!$C$4:$C$1281,Data!$A130,CAPEX!$V$4:$V$1281,Data!V$7)</f>
        <v>0</v>
      </c>
      <c r="X130" s="65">
        <f>SUMIFS(CAPEX!$Y$4:$Y$1281,CAPEX!$C$4:$C$1281,Data!$A130,CAPEX!$V$4:$V$1281,Data!X$7)</f>
        <v>0</v>
      </c>
      <c r="Y130" s="65">
        <f>SUMIFS(CAPEX!$AA$4:$AA$1281,CAPEX!$C$4:$C$1281,Data!$A130,CAPEX!$V$4:$V$1281,Data!X$7)</f>
        <v>0</v>
      </c>
      <c r="Z130" s="65">
        <f>SUMIFS(CAPEX!$Y$4:$Y$1281,CAPEX!$C$4:$C$1281,Data!$A130,CAPEX!$V$4:$V$1281,Data!Z$7)</f>
        <v>490</v>
      </c>
      <c r="AA130" s="65">
        <f>SUMIFS(CAPEX!$AA$4:$AA$1281,CAPEX!$C$4:$C$1281,Data!$A130,CAPEX!$V$4:$V$1281,Data!Z$7)</f>
        <v>490</v>
      </c>
      <c r="AB130" s="65">
        <f>SUMIFS(CAPEX!$Y$4:$Y$1281,CAPEX!$C$4:$C$1281,Data!$A130,CAPEX!$V$4:$V$1281,Data!AB$7)</f>
        <v>0</v>
      </c>
      <c r="AC130" s="65">
        <f>SUMIFS(CAPEX!$AA$4:$AA$1281,CAPEX!$C$4:$C$1281,Data!$A130,CAPEX!$V$4:$V$1281,Data!AB$7)</f>
        <v>0</v>
      </c>
      <c r="AD130" s="65">
        <f>SUMIFS(CAPEX!$Y$4:$Y$1281,CAPEX!$C$4:$C$1281,Data!$A130,CAPEX!$V$4:$V$1281,Data!AD$7)</f>
        <v>0</v>
      </c>
      <c r="AE130" s="65">
        <f>SUMIFS(CAPEX!$AA$4:$AA$1281,CAPEX!$C$4:$C$1281,Data!$A130,CAPEX!$V$4:$V$1281,Data!AD$7)</f>
        <v>0</v>
      </c>
      <c r="AF130" s="65">
        <f>SUMIFS(CAPEX!$Y$4:$Y$1281,CAPEX!$C$4:$C$1281,Data!$A130,CAPEX!$V$4:$V$1281,Data!AF$7)</f>
        <v>0</v>
      </c>
      <c r="AG130" s="65">
        <f>SUMIFS(CAPEX!$AA$4:$AA$1281,CAPEX!$C$4:$C$1281,Data!$A130,CAPEX!$V$4:$V$1281,Data!AF$7)</f>
        <v>0</v>
      </c>
      <c r="AH130" s="65">
        <f>SUMIFS(CAPEX!$Y$4:$Y$1281,CAPEX!$C$4:$C$1281,Data!$A130,CAPEX!$V$4:$V$1281,Data!AH$7)</f>
        <v>0</v>
      </c>
      <c r="AI130" s="65">
        <f>SUMIFS(CAPEX!$AA$4:$AA$1281,CAPEX!$C$4:$C$1281,Data!$A130,CAPEX!$V$4:$V$1281,Data!AH$7)</f>
        <v>0</v>
      </c>
      <c r="AJ130" s="65">
        <f>SUMIFS(CAPEX!$Y$4:$Y$1281,CAPEX!$C$4:$C$1281,Data!$A130,CAPEX!$V$4:$V$1281,Data!AJ$7)</f>
        <v>0</v>
      </c>
      <c r="AK130" s="65">
        <f>SUMIFS(CAPEX!$AA$4:$AA$1281,CAPEX!$C$4:$C$1281,Data!$A130,CAPEX!$V$4:$V$1281,Data!AJ$7)</f>
        <v>0</v>
      </c>
      <c r="AL130" s="65">
        <f>SUMIFS(CAPEX!$Y$4:$Y$1281,CAPEX!$C$4:$C$1281,Data!$A130,CAPEX!$V$4:$V$1281,Data!AL$7)</f>
        <v>0</v>
      </c>
      <c r="AM130" s="65">
        <f>SUMIFS(CAPEX!$AA$4:$AA$1281,CAPEX!$C$4:$C$1281,Data!$A130,CAPEX!$V$4:$V$1281,Data!AL$7)</f>
        <v>0</v>
      </c>
      <c r="AN130" s="65">
        <f>SUMIFS(CAPEX!$Y$4:$Y$1281,CAPEX!$C$4:$C$1281,Data!$A130,CAPEX!$V$4:$V$1281,Data!AN$7)</f>
        <v>0</v>
      </c>
      <c r="AO130" s="65">
        <f>SUMIFS(CAPEX!$AA$4:$AA$1281,CAPEX!$C$4:$C$1281,Data!$A130,CAPEX!$V$4:$V$1281,Data!AN$7)</f>
        <v>0</v>
      </c>
      <c r="AP130" s="65">
        <f>SUMIFS(CAPEX!$Y$4:$Y$1281,CAPEX!$C$4:$C$1281,Data!$A130,CAPEX!$V$4:$V$1281,Data!AP$7)</f>
        <v>0</v>
      </c>
      <c r="AQ130" s="65">
        <f>SUMIFS(CAPEX!$AA$4:$AA$1281,CAPEX!$C$4:$C$1281,Data!$A130,CAPEX!$V$4:$V$1281,Data!AP$7)</f>
        <v>0</v>
      </c>
      <c r="AR130" s="65">
        <f>SUMIFS(CAPEX!$Y$4:$Y$1281,CAPEX!$C$4:$C$1281,Data!$A130,CAPEX!$V$4:$V$1281,Data!AR$7)</f>
        <v>0</v>
      </c>
      <c r="AS130" s="65">
        <f>SUMIFS(CAPEX!$AA$4:$AA$1281,CAPEX!$C$4:$C$1281,Data!$A130,CAPEX!$V$4:$V$1281,Data!AR$7)</f>
        <v>0</v>
      </c>
      <c r="AT130" s="65">
        <f>SUMIFS(CAPEX!$Y$4:$Y$1281,CAPEX!$C$4:$C$1281,Data!$A130,CAPEX!$V$4:$V$1281,Data!AT$7)</f>
        <v>0</v>
      </c>
      <c r="AU130" s="65">
        <f>SUMIFS(CAPEX!$AA$4:$AA$1281,CAPEX!$C$4:$C$1281,Data!$A130,CAPEX!$V$4:$V$1281,Data!AT$7)</f>
        <v>0</v>
      </c>
      <c r="AV130" s="65">
        <f>SUMIFS(CAPEX!$Y$4:$Y$1281,CAPEX!$C$4:$C$1281,Data!$A130,CAPEX!$V$4:$V$1281,Data!AV$7)</f>
        <v>0</v>
      </c>
      <c r="AW130" s="65">
        <f>SUMIFS(CAPEX!$AA$4:$AA$1281,CAPEX!$C$4:$C$1281,Data!$A130,CAPEX!$V$4:$V$1281,Data!AV$7)</f>
        <v>0</v>
      </c>
      <c r="AX130" s="65">
        <f>SUMIFS(CAPEX!$Y$4:$Y$1281,CAPEX!$C$4:$C$1281,Data!$A130,CAPEX!$V$4:$V$1281,Data!AX$7)</f>
        <v>0</v>
      </c>
      <c r="AY130" s="65">
        <f>SUMIFS(CAPEX!$AA$4:$AA$1281,CAPEX!$C$4:$C$1281,Data!$A130,CAPEX!$V$4:$V$1281,Data!AX$7)</f>
        <v>0</v>
      </c>
      <c r="AZ130" s="65">
        <f>SUMIFS(CAPEX!$Y$4:$Y$1281,CAPEX!$C$4:$C$1281,Data!$A130,CAPEX!$V$4:$V$1281,Data!AZ$7)</f>
        <v>0</v>
      </c>
      <c r="BA130" s="65">
        <f>SUMIFS(CAPEX!$AA$4:$AA$1281,CAPEX!$C$4:$C$1281,Data!$A130,CAPEX!$V$4:$V$1281,Data!AZ$7)</f>
        <v>0</v>
      </c>
      <c r="BB130" s="65">
        <f>SUMIFS(CAPEX!$Y$4:$Y$1281,CAPEX!$C$4:$C$1281,Data!$A130,CAPEX!$V$4:$V$1281,Data!BB$7)</f>
        <v>0</v>
      </c>
      <c r="BC130" s="65">
        <f>SUMIFS(CAPEX!$AA$4:$AA$1281,CAPEX!$C$4:$C$1281,Data!$A130,CAPEX!$V$4:$V$1281,Data!BB$7)</f>
        <v>0</v>
      </c>
    </row>
    <row r="131" spans="1:55" hidden="1" x14ac:dyDescent="0.25">
      <c r="A131" s="85" t="s">
        <v>118</v>
      </c>
      <c r="B131" s="62" t="str">
        <f>VLOOKUP(A131,CAPEX!$C$4:$I$1281,7,FALSE)</f>
        <v>Navy</v>
      </c>
      <c r="C131" s="61">
        <v>320</v>
      </c>
      <c r="D131" s="65">
        <f>SUMIFS(CAPEX!$Y$4:$Y$1281,CAPEX!$C$4:$C$1281,Data!$A131,CAPEX!$V$4:$V$1281,Data!D$7)</f>
        <v>0</v>
      </c>
      <c r="E131" s="65">
        <f>SUMIFS(CAPEX!$AA$4:$AA$1281,CAPEX!$C$4:$C$1281,Data!$A131,CAPEX!$V$4:$V$1281,Data!D$7)</f>
        <v>36400</v>
      </c>
      <c r="F131" s="65">
        <f>SUMIFS(CAPEX!$Y$4:$Y$1281,CAPEX!$C$4:$C$1281,Data!$A131,CAPEX!$V$4:$V$1281,Data!F$7)</f>
        <v>0</v>
      </c>
      <c r="G131" s="65">
        <f>SUMIFS(CAPEX!$AA$4:$AA$1281,CAPEX!$C$4:$C$1281,Data!$A131,CAPEX!$V$4:$V$1281,Data!F$7)</f>
        <v>0</v>
      </c>
      <c r="H131" s="65">
        <f>SUMIFS(CAPEX!$Y$4:$Y$1281,CAPEX!$C$4:$C$1281,Data!$A131,CAPEX!$V$4:$V$1281,Data!H$7)</f>
        <v>0</v>
      </c>
      <c r="I131" s="65">
        <f>SUMIFS(CAPEX!$AA$4:$AA$1281,CAPEX!$C$4:$C$1281,Data!$A131,CAPEX!$V$4:$V$1281,Data!H$7)</f>
        <v>0</v>
      </c>
      <c r="J131" s="65">
        <f>SUMIFS(CAPEX!$Y$4:$Y$1281,CAPEX!$C$4:$C$1281,Data!$A131,CAPEX!$V$4:$V$1281,Data!J$7)</f>
        <v>0</v>
      </c>
      <c r="K131" s="65">
        <f>SUMIFS(CAPEX!$AA$4:$AA$1281,CAPEX!$C$4:$C$1281,Data!$A131,CAPEX!$V$4:$V$1281,Data!J$7)</f>
        <v>0</v>
      </c>
      <c r="L131" s="65">
        <f>SUMIFS(CAPEX!$Y$4:$Y$1281,CAPEX!$C$4:$C$1281,Data!$A131,CAPEX!$V$4:$V$1281,Data!L$7)</f>
        <v>0</v>
      </c>
      <c r="M131" s="65">
        <f>SUMIFS(CAPEX!$AA$4:$AA$1281,CAPEX!$C$4:$C$1281,Data!$A131,CAPEX!$V$4:$V$1281,Data!L$7)</f>
        <v>0</v>
      </c>
      <c r="N131" s="65">
        <f>SUMIFS(CAPEX!$Y$4:$Y$1281,CAPEX!$C$4:$C$1281,Data!$A131,CAPEX!$V$4:$V$1281,Data!N$7)</f>
        <v>0</v>
      </c>
      <c r="O131" s="65">
        <f>SUMIFS(CAPEX!$AA$4:$AA$1281,CAPEX!$C$4:$C$1281,Data!$A131,CAPEX!$V$4:$V$1281,Data!N$7)</f>
        <v>0</v>
      </c>
      <c r="P131" s="65">
        <f>SUMIFS(CAPEX!$Y$4:$Y$1281,CAPEX!$C$4:$C$1281,Data!$A131,CAPEX!$V$4:$V$1281,Data!P$7)</f>
        <v>0</v>
      </c>
      <c r="Q131" s="65">
        <f>SUMIFS(CAPEX!$AA$4:$AA$1281,CAPEX!$C$4:$C$1281,Data!$A131,CAPEX!$V$4:$V$1281,Data!P$7)</f>
        <v>0</v>
      </c>
      <c r="R131" s="65">
        <f>SUMIFS(CAPEX!$Y$4:$Y$1281,CAPEX!$C$4:$C$1281,Data!$A131,CAPEX!$V$4:$V$1281,Data!R$7)</f>
        <v>0</v>
      </c>
      <c r="S131" s="65">
        <f>SUMIFS(CAPEX!$AA$4:$AA$1281,CAPEX!$C$4:$C$1281,Data!$A131,CAPEX!$V$4:$V$1281,Data!R$7)</f>
        <v>0</v>
      </c>
      <c r="T131" s="65">
        <f>SUMIFS(CAPEX!$Y$4:$Y$1281,CAPEX!$C$4:$C$1281,Data!$A131,CAPEX!$V$4:$V$1281,Data!T$7)</f>
        <v>0</v>
      </c>
      <c r="U131" s="65">
        <f>SUMIFS(CAPEX!$AA$4:$AA$1281,CAPEX!$C$4:$C$1281,Data!$A131,CAPEX!$V$4:$V$1281,Data!T$7)</f>
        <v>0</v>
      </c>
      <c r="V131" s="65">
        <f>SUMIFS(CAPEX!$Y$4:$Y$1281,CAPEX!$C$4:$C$1281,Data!$A131,CAPEX!$V$4:$V$1281,Data!V$7)</f>
        <v>0</v>
      </c>
      <c r="W131" s="65">
        <f>SUMIFS(CAPEX!$AA$4:$AA$1281,CAPEX!$C$4:$C$1281,Data!$A131,CAPEX!$V$4:$V$1281,Data!V$7)</f>
        <v>0</v>
      </c>
      <c r="X131" s="65">
        <f>SUMIFS(CAPEX!$Y$4:$Y$1281,CAPEX!$C$4:$C$1281,Data!$A131,CAPEX!$V$4:$V$1281,Data!X$7)</f>
        <v>0</v>
      </c>
      <c r="Y131" s="65">
        <f>SUMIFS(CAPEX!$AA$4:$AA$1281,CAPEX!$C$4:$C$1281,Data!$A131,CAPEX!$V$4:$V$1281,Data!X$7)</f>
        <v>0</v>
      </c>
      <c r="Z131" s="65">
        <f>SUMIFS(CAPEX!$Y$4:$Y$1281,CAPEX!$C$4:$C$1281,Data!$A131,CAPEX!$V$4:$V$1281,Data!Z$7)</f>
        <v>0</v>
      </c>
      <c r="AA131" s="65">
        <f>SUMIFS(CAPEX!$AA$4:$AA$1281,CAPEX!$C$4:$C$1281,Data!$A131,CAPEX!$V$4:$V$1281,Data!Z$7)</f>
        <v>490</v>
      </c>
      <c r="AB131" s="65">
        <f>SUMIFS(CAPEX!$Y$4:$Y$1281,CAPEX!$C$4:$C$1281,Data!$A131,CAPEX!$V$4:$V$1281,Data!AB$7)</f>
        <v>0</v>
      </c>
      <c r="AC131" s="65">
        <f>SUMIFS(CAPEX!$AA$4:$AA$1281,CAPEX!$C$4:$C$1281,Data!$A131,CAPEX!$V$4:$V$1281,Data!AB$7)</f>
        <v>0</v>
      </c>
      <c r="AD131" s="65">
        <f>SUMIFS(CAPEX!$Y$4:$Y$1281,CAPEX!$C$4:$C$1281,Data!$A131,CAPEX!$V$4:$V$1281,Data!AD$7)</f>
        <v>0</v>
      </c>
      <c r="AE131" s="65">
        <f>SUMIFS(CAPEX!$AA$4:$AA$1281,CAPEX!$C$4:$C$1281,Data!$A131,CAPEX!$V$4:$V$1281,Data!AD$7)</f>
        <v>0</v>
      </c>
      <c r="AF131" s="65">
        <f>SUMIFS(CAPEX!$Y$4:$Y$1281,CAPEX!$C$4:$C$1281,Data!$A131,CAPEX!$V$4:$V$1281,Data!AF$7)</f>
        <v>0</v>
      </c>
      <c r="AG131" s="65">
        <f>SUMIFS(CAPEX!$AA$4:$AA$1281,CAPEX!$C$4:$C$1281,Data!$A131,CAPEX!$V$4:$V$1281,Data!AF$7)</f>
        <v>0</v>
      </c>
      <c r="AH131" s="65">
        <f>SUMIFS(CAPEX!$Y$4:$Y$1281,CAPEX!$C$4:$C$1281,Data!$A131,CAPEX!$V$4:$V$1281,Data!AH$7)</f>
        <v>0</v>
      </c>
      <c r="AI131" s="65">
        <f>SUMIFS(CAPEX!$AA$4:$AA$1281,CAPEX!$C$4:$C$1281,Data!$A131,CAPEX!$V$4:$V$1281,Data!AH$7)</f>
        <v>0</v>
      </c>
      <c r="AJ131" s="65">
        <f>SUMIFS(CAPEX!$Y$4:$Y$1281,CAPEX!$C$4:$C$1281,Data!$A131,CAPEX!$V$4:$V$1281,Data!AJ$7)</f>
        <v>0</v>
      </c>
      <c r="AK131" s="65">
        <f>SUMIFS(CAPEX!$AA$4:$AA$1281,CAPEX!$C$4:$C$1281,Data!$A131,CAPEX!$V$4:$V$1281,Data!AJ$7)</f>
        <v>0</v>
      </c>
      <c r="AL131" s="65">
        <f>SUMIFS(CAPEX!$Y$4:$Y$1281,CAPEX!$C$4:$C$1281,Data!$A131,CAPEX!$V$4:$V$1281,Data!AL$7)</f>
        <v>0</v>
      </c>
      <c r="AM131" s="65">
        <f>SUMIFS(CAPEX!$AA$4:$AA$1281,CAPEX!$C$4:$C$1281,Data!$A131,CAPEX!$V$4:$V$1281,Data!AL$7)</f>
        <v>0</v>
      </c>
      <c r="AN131" s="65">
        <f>SUMIFS(CAPEX!$Y$4:$Y$1281,CAPEX!$C$4:$C$1281,Data!$A131,CAPEX!$V$4:$V$1281,Data!AN$7)</f>
        <v>0</v>
      </c>
      <c r="AO131" s="65">
        <f>SUMIFS(CAPEX!$AA$4:$AA$1281,CAPEX!$C$4:$C$1281,Data!$A131,CAPEX!$V$4:$V$1281,Data!AN$7)</f>
        <v>0</v>
      </c>
      <c r="AP131" s="65">
        <f>SUMIFS(CAPEX!$Y$4:$Y$1281,CAPEX!$C$4:$C$1281,Data!$A131,CAPEX!$V$4:$V$1281,Data!AP$7)</f>
        <v>0</v>
      </c>
      <c r="AQ131" s="65">
        <f>SUMIFS(CAPEX!$AA$4:$AA$1281,CAPEX!$C$4:$C$1281,Data!$A131,CAPEX!$V$4:$V$1281,Data!AP$7)</f>
        <v>0</v>
      </c>
      <c r="AR131" s="65">
        <f>SUMIFS(CAPEX!$Y$4:$Y$1281,CAPEX!$C$4:$C$1281,Data!$A131,CAPEX!$V$4:$V$1281,Data!AR$7)</f>
        <v>0</v>
      </c>
      <c r="AS131" s="65">
        <f>SUMIFS(CAPEX!$AA$4:$AA$1281,CAPEX!$C$4:$C$1281,Data!$A131,CAPEX!$V$4:$V$1281,Data!AR$7)</f>
        <v>0</v>
      </c>
      <c r="AT131" s="65">
        <f>SUMIFS(CAPEX!$Y$4:$Y$1281,CAPEX!$C$4:$C$1281,Data!$A131,CAPEX!$V$4:$V$1281,Data!AT$7)</f>
        <v>0</v>
      </c>
      <c r="AU131" s="65">
        <f>SUMIFS(CAPEX!$AA$4:$AA$1281,CAPEX!$C$4:$C$1281,Data!$A131,CAPEX!$V$4:$V$1281,Data!AT$7)</f>
        <v>0</v>
      </c>
      <c r="AV131" s="65">
        <f>SUMIFS(CAPEX!$Y$4:$Y$1281,CAPEX!$C$4:$C$1281,Data!$A131,CAPEX!$V$4:$V$1281,Data!AV$7)</f>
        <v>0</v>
      </c>
      <c r="AW131" s="65">
        <f>SUMIFS(CAPEX!$AA$4:$AA$1281,CAPEX!$C$4:$C$1281,Data!$A131,CAPEX!$V$4:$V$1281,Data!AV$7)</f>
        <v>0</v>
      </c>
      <c r="AX131" s="65">
        <f>SUMIFS(CAPEX!$Y$4:$Y$1281,CAPEX!$C$4:$C$1281,Data!$A131,CAPEX!$V$4:$V$1281,Data!AX$7)</f>
        <v>0</v>
      </c>
      <c r="AY131" s="65">
        <f>SUMIFS(CAPEX!$AA$4:$AA$1281,CAPEX!$C$4:$C$1281,Data!$A131,CAPEX!$V$4:$V$1281,Data!AX$7)</f>
        <v>0</v>
      </c>
      <c r="AZ131" s="65">
        <f>SUMIFS(CAPEX!$Y$4:$Y$1281,CAPEX!$C$4:$C$1281,Data!$A131,CAPEX!$V$4:$V$1281,Data!AZ$7)</f>
        <v>0</v>
      </c>
      <c r="BA131" s="65">
        <f>SUMIFS(CAPEX!$AA$4:$AA$1281,CAPEX!$C$4:$C$1281,Data!$A131,CAPEX!$V$4:$V$1281,Data!AZ$7)</f>
        <v>0</v>
      </c>
      <c r="BB131" s="65">
        <f>SUMIFS(CAPEX!$Y$4:$Y$1281,CAPEX!$C$4:$C$1281,Data!$A131,CAPEX!$V$4:$V$1281,Data!BB$7)</f>
        <v>0</v>
      </c>
      <c r="BC131" s="65">
        <f>SUMIFS(CAPEX!$AA$4:$AA$1281,CAPEX!$C$4:$C$1281,Data!$A131,CAPEX!$V$4:$V$1281,Data!BB$7)</f>
        <v>0</v>
      </c>
    </row>
    <row r="132" spans="1:55" hidden="1" x14ac:dyDescent="0.25">
      <c r="A132" s="85" t="s">
        <v>119</v>
      </c>
      <c r="B132" s="62" t="str">
        <f>VLOOKUP(A132,CAPEX!$C$4:$I$1281,7,FALSE)</f>
        <v>Dock 6</v>
      </c>
      <c r="C132" s="61">
        <v>800</v>
      </c>
      <c r="D132" s="65">
        <f>SUMIFS(CAPEX!$Y$4:$Y$1281,CAPEX!$C$4:$C$1281,Data!$A132,CAPEX!$V$4:$V$1281,Data!D$7)</f>
        <v>0</v>
      </c>
      <c r="E132" s="65">
        <f>SUMIFS(CAPEX!$AA$4:$AA$1281,CAPEX!$C$4:$C$1281,Data!$A132,CAPEX!$V$4:$V$1281,Data!D$7)</f>
        <v>72270</v>
      </c>
      <c r="F132" s="65">
        <f>SUMIFS(CAPEX!$Y$4:$Y$1281,CAPEX!$C$4:$C$1281,Data!$A132,CAPEX!$V$4:$V$1281,Data!F$7)</f>
        <v>0</v>
      </c>
      <c r="G132" s="65">
        <f>SUMIFS(CAPEX!$AA$4:$AA$1281,CAPEX!$C$4:$C$1281,Data!$A132,CAPEX!$V$4:$V$1281,Data!F$7)</f>
        <v>0</v>
      </c>
      <c r="H132" s="65">
        <f>SUMIFS(CAPEX!$Y$4:$Y$1281,CAPEX!$C$4:$C$1281,Data!$A132,CAPEX!$V$4:$V$1281,Data!H$7)</f>
        <v>0</v>
      </c>
      <c r="I132" s="65">
        <f>SUMIFS(CAPEX!$AA$4:$AA$1281,CAPEX!$C$4:$C$1281,Data!$A132,CAPEX!$V$4:$V$1281,Data!H$7)</f>
        <v>0</v>
      </c>
      <c r="J132" s="65">
        <f>SUMIFS(CAPEX!$Y$4:$Y$1281,CAPEX!$C$4:$C$1281,Data!$A132,CAPEX!$V$4:$V$1281,Data!J$7)</f>
        <v>0</v>
      </c>
      <c r="K132" s="65">
        <f>SUMIFS(CAPEX!$AA$4:$AA$1281,CAPEX!$C$4:$C$1281,Data!$A132,CAPEX!$V$4:$V$1281,Data!J$7)</f>
        <v>0</v>
      </c>
      <c r="L132" s="65">
        <f>SUMIFS(CAPEX!$Y$4:$Y$1281,CAPEX!$C$4:$C$1281,Data!$A132,CAPEX!$V$4:$V$1281,Data!L$7)</f>
        <v>0</v>
      </c>
      <c r="M132" s="65">
        <f>SUMIFS(CAPEX!$AA$4:$AA$1281,CAPEX!$C$4:$C$1281,Data!$A132,CAPEX!$V$4:$V$1281,Data!L$7)</f>
        <v>0</v>
      </c>
      <c r="N132" s="65">
        <f>SUMIFS(CAPEX!$Y$4:$Y$1281,CAPEX!$C$4:$C$1281,Data!$A132,CAPEX!$V$4:$V$1281,Data!N$7)</f>
        <v>0</v>
      </c>
      <c r="O132" s="65">
        <f>SUMIFS(CAPEX!$AA$4:$AA$1281,CAPEX!$C$4:$C$1281,Data!$A132,CAPEX!$V$4:$V$1281,Data!N$7)</f>
        <v>0</v>
      </c>
      <c r="P132" s="65">
        <f>SUMIFS(CAPEX!$Y$4:$Y$1281,CAPEX!$C$4:$C$1281,Data!$A132,CAPEX!$V$4:$V$1281,Data!P$7)</f>
        <v>0</v>
      </c>
      <c r="Q132" s="65">
        <f>SUMIFS(CAPEX!$AA$4:$AA$1281,CAPEX!$C$4:$C$1281,Data!$A132,CAPEX!$V$4:$V$1281,Data!P$7)</f>
        <v>0</v>
      </c>
      <c r="R132" s="65">
        <f>SUMIFS(CAPEX!$Y$4:$Y$1281,CAPEX!$C$4:$C$1281,Data!$A132,CAPEX!$V$4:$V$1281,Data!R$7)</f>
        <v>0</v>
      </c>
      <c r="S132" s="65">
        <f>SUMIFS(CAPEX!$AA$4:$AA$1281,CAPEX!$C$4:$C$1281,Data!$A132,CAPEX!$V$4:$V$1281,Data!R$7)</f>
        <v>0</v>
      </c>
      <c r="T132" s="65">
        <f>SUMIFS(CAPEX!$Y$4:$Y$1281,CAPEX!$C$4:$C$1281,Data!$A132,CAPEX!$V$4:$V$1281,Data!T$7)</f>
        <v>0</v>
      </c>
      <c r="U132" s="65">
        <f>SUMIFS(CAPEX!$AA$4:$AA$1281,CAPEX!$C$4:$C$1281,Data!$A132,CAPEX!$V$4:$V$1281,Data!T$7)</f>
        <v>0</v>
      </c>
      <c r="V132" s="65">
        <f>SUMIFS(CAPEX!$Y$4:$Y$1281,CAPEX!$C$4:$C$1281,Data!$A132,CAPEX!$V$4:$V$1281,Data!V$7)</f>
        <v>0</v>
      </c>
      <c r="W132" s="65">
        <f>SUMIFS(CAPEX!$AA$4:$AA$1281,CAPEX!$C$4:$C$1281,Data!$A132,CAPEX!$V$4:$V$1281,Data!V$7)</f>
        <v>0</v>
      </c>
      <c r="X132" s="65">
        <f>SUMIFS(CAPEX!$Y$4:$Y$1281,CAPEX!$C$4:$C$1281,Data!$A132,CAPEX!$V$4:$V$1281,Data!X$7)</f>
        <v>0</v>
      </c>
      <c r="Y132" s="65">
        <f>SUMIFS(CAPEX!$AA$4:$AA$1281,CAPEX!$C$4:$C$1281,Data!$A132,CAPEX!$V$4:$V$1281,Data!X$7)</f>
        <v>0</v>
      </c>
      <c r="Z132" s="65">
        <f>SUMIFS(CAPEX!$Y$4:$Y$1281,CAPEX!$C$4:$C$1281,Data!$A132,CAPEX!$V$4:$V$1281,Data!Z$7)</f>
        <v>0</v>
      </c>
      <c r="AA132" s="65">
        <f>SUMIFS(CAPEX!$AA$4:$AA$1281,CAPEX!$C$4:$C$1281,Data!$A132,CAPEX!$V$4:$V$1281,Data!Z$7)</f>
        <v>490</v>
      </c>
      <c r="AB132" s="65">
        <f>SUMIFS(CAPEX!$Y$4:$Y$1281,CAPEX!$C$4:$C$1281,Data!$A132,CAPEX!$V$4:$V$1281,Data!AB$7)</f>
        <v>0</v>
      </c>
      <c r="AC132" s="65">
        <f>SUMIFS(CAPEX!$AA$4:$AA$1281,CAPEX!$C$4:$C$1281,Data!$A132,CAPEX!$V$4:$V$1281,Data!AB$7)</f>
        <v>0</v>
      </c>
      <c r="AD132" s="65">
        <f>SUMIFS(CAPEX!$Y$4:$Y$1281,CAPEX!$C$4:$C$1281,Data!$A132,CAPEX!$V$4:$V$1281,Data!AD$7)</f>
        <v>0</v>
      </c>
      <c r="AE132" s="65">
        <f>SUMIFS(CAPEX!$AA$4:$AA$1281,CAPEX!$C$4:$C$1281,Data!$A132,CAPEX!$V$4:$V$1281,Data!AD$7)</f>
        <v>0</v>
      </c>
      <c r="AF132" s="65">
        <f>SUMIFS(CAPEX!$Y$4:$Y$1281,CAPEX!$C$4:$C$1281,Data!$A132,CAPEX!$V$4:$V$1281,Data!AF$7)</f>
        <v>0</v>
      </c>
      <c r="AG132" s="65">
        <f>SUMIFS(CAPEX!$AA$4:$AA$1281,CAPEX!$C$4:$C$1281,Data!$A132,CAPEX!$V$4:$V$1281,Data!AF$7)</f>
        <v>0</v>
      </c>
      <c r="AH132" s="65">
        <f>SUMIFS(CAPEX!$Y$4:$Y$1281,CAPEX!$C$4:$C$1281,Data!$A132,CAPEX!$V$4:$V$1281,Data!AH$7)</f>
        <v>0</v>
      </c>
      <c r="AI132" s="65">
        <f>SUMIFS(CAPEX!$AA$4:$AA$1281,CAPEX!$C$4:$C$1281,Data!$A132,CAPEX!$V$4:$V$1281,Data!AH$7)</f>
        <v>0</v>
      </c>
      <c r="AJ132" s="65">
        <f>SUMIFS(CAPEX!$Y$4:$Y$1281,CAPEX!$C$4:$C$1281,Data!$A132,CAPEX!$V$4:$V$1281,Data!AJ$7)</f>
        <v>0</v>
      </c>
      <c r="AK132" s="65">
        <f>SUMIFS(CAPEX!$AA$4:$AA$1281,CAPEX!$C$4:$C$1281,Data!$A132,CAPEX!$V$4:$V$1281,Data!AJ$7)</f>
        <v>0</v>
      </c>
      <c r="AL132" s="65">
        <f>SUMIFS(CAPEX!$Y$4:$Y$1281,CAPEX!$C$4:$C$1281,Data!$A132,CAPEX!$V$4:$V$1281,Data!AL$7)</f>
        <v>0</v>
      </c>
      <c r="AM132" s="65">
        <f>SUMIFS(CAPEX!$AA$4:$AA$1281,CAPEX!$C$4:$C$1281,Data!$A132,CAPEX!$V$4:$V$1281,Data!AL$7)</f>
        <v>0</v>
      </c>
      <c r="AN132" s="65">
        <f>SUMIFS(CAPEX!$Y$4:$Y$1281,CAPEX!$C$4:$C$1281,Data!$A132,CAPEX!$V$4:$V$1281,Data!AN$7)</f>
        <v>0</v>
      </c>
      <c r="AO132" s="65">
        <f>SUMIFS(CAPEX!$AA$4:$AA$1281,CAPEX!$C$4:$C$1281,Data!$A132,CAPEX!$V$4:$V$1281,Data!AN$7)</f>
        <v>0</v>
      </c>
      <c r="AP132" s="65">
        <f>SUMIFS(CAPEX!$Y$4:$Y$1281,CAPEX!$C$4:$C$1281,Data!$A132,CAPEX!$V$4:$V$1281,Data!AP$7)</f>
        <v>0</v>
      </c>
      <c r="AQ132" s="65">
        <f>SUMIFS(CAPEX!$AA$4:$AA$1281,CAPEX!$C$4:$C$1281,Data!$A132,CAPEX!$V$4:$V$1281,Data!AP$7)</f>
        <v>0</v>
      </c>
      <c r="AR132" s="65">
        <f>SUMIFS(CAPEX!$Y$4:$Y$1281,CAPEX!$C$4:$C$1281,Data!$A132,CAPEX!$V$4:$V$1281,Data!AR$7)</f>
        <v>0</v>
      </c>
      <c r="AS132" s="65">
        <f>SUMIFS(CAPEX!$AA$4:$AA$1281,CAPEX!$C$4:$C$1281,Data!$A132,CAPEX!$V$4:$V$1281,Data!AR$7)</f>
        <v>0</v>
      </c>
      <c r="AT132" s="65">
        <f>SUMIFS(CAPEX!$Y$4:$Y$1281,CAPEX!$C$4:$C$1281,Data!$A132,CAPEX!$V$4:$V$1281,Data!AT$7)</f>
        <v>0</v>
      </c>
      <c r="AU132" s="65">
        <f>SUMIFS(CAPEX!$AA$4:$AA$1281,CAPEX!$C$4:$C$1281,Data!$A132,CAPEX!$V$4:$V$1281,Data!AT$7)</f>
        <v>0</v>
      </c>
      <c r="AV132" s="65">
        <f>SUMIFS(CAPEX!$Y$4:$Y$1281,CAPEX!$C$4:$C$1281,Data!$A132,CAPEX!$V$4:$V$1281,Data!AV$7)</f>
        <v>0</v>
      </c>
      <c r="AW132" s="65">
        <f>SUMIFS(CAPEX!$AA$4:$AA$1281,CAPEX!$C$4:$C$1281,Data!$A132,CAPEX!$V$4:$V$1281,Data!AV$7)</f>
        <v>0</v>
      </c>
      <c r="AX132" s="65">
        <f>SUMIFS(CAPEX!$Y$4:$Y$1281,CAPEX!$C$4:$C$1281,Data!$A132,CAPEX!$V$4:$V$1281,Data!AX$7)</f>
        <v>0</v>
      </c>
      <c r="AY132" s="65">
        <f>SUMIFS(CAPEX!$AA$4:$AA$1281,CAPEX!$C$4:$C$1281,Data!$A132,CAPEX!$V$4:$V$1281,Data!AX$7)</f>
        <v>0</v>
      </c>
      <c r="AZ132" s="65">
        <f>SUMIFS(CAPEX!$Y$4:$Y$1281,CAPEX!$C$4:$C$1281,Data!$A132,CAPEX!$V$4:$V$1281,Data!AZ$7)</f>
        <v>0</v>
      </c>
      <c r="BA132" s="65">
        <f>SUMIFS(CAPEX!$AA$4:$AA$1281,CAPEX!$C$4:$C$1281,Data!$A132,CAPEX!$V$4:$V$1281,Data!AZ$7)</f>
        <v>0</v>
      </c>
      <c r="BB132" s="65">
        <f>SUMIFS(CAPEX!$Y$4:$Y$1281,CAPEX!$C$4:$C$1281,Data!$A132,CAPEX!$V$4:$V$1281,Data!BB$7)</f>
        <v>0</v>
      </c>
      <c r="BC132" s="65">
        <f>SUMIFS(CAPEX!$AA$4:$AA$1281,CAPEX!$C$4:$C$1281,Data!$A132,CAPEX!$V$4:$V$1281,Data!BB$7)</f>
        <v>0</v>
      </c>
    </row>
    <row r="133" spans="1:55" hidden="1" x14ac:dyDescent="0.25">
      <c r="A133" s="85" t="s">
        <v>120</v>
      </c>
      <c r="B133" s="62" t="str">
        <f>VLOOKUP(A133,CAPEX!$C$4:$I$1281,7,FALSE)</f>
        <v>Navy</v>
      </c>
      <c r="C133" s="61">
        <v>685</v>
      </c>
      <c r="D133" s="65">
        <f>SUMIFS(CAPEX!$Y$4:$Y$1281,CAPEX!$C$4:$C$1281,Data!$A133,CAPEX!$V$4:$V$1281,Data!D$7)</f>
        <v>0</v>
      </c>
      <c r="E133" s="65">
        <f>SUMIFS(CAPEX!$AA$4:$AA$1281,CAPEX!$C$4:$C$1281,Data!$A133,CAPEX!$V$4:$V$1281,Data!D$7)</f>
        <v>29550</v>
      </c>
      <c r="F133" s="65">
        <f>SUMIFS(CAPEX!$Y$4:$Y$1281,CAPEX!$C$4:$C$1281,Data!$A133,CAPEX!$V$4:$V$1281,Data!F$7)</f>
        <v>0</v>
      </c>
      <c r="G133" s="65">
        <f>SUMIFS(CAPEX!$AA$4:$AA$1281,CAPEX!$C$4:$C$1281,Data!$A133,CAPEX!$V$4:$V$1281,Data!F$7)</f>
        <v>0</v>
      </c>
      <c r="H133" s="65">
        <f>SUMIFS(CAPEX!$Y$4:$Y$1281,CAPEX!$C$4:$C$1281,Data!$A133,CAPEX!$V$4:$V$1281,Data!H$7)</f>
        <v>0</v>
      </c>
      <c r="I133" s="65">
        <f>SUMIFS(CAPEX!$AA$4:$AA$1281,CAPEX!$C$4:$C$1281,Data!$A133,CAPEX!$V$4:$V$1281,Data!H$7)</f>
        <v>0</v>
      </c>
      <c r="J133" s="65">
        <f>SUMIFS(CAPEX!$Y$4:$Y$1281,CAPEX!$C$4:$C$1281,Data!$A133,CAPEX!$V$4:$V$1281,Data!J$7)</f>
        <v>0</v>
      </c>
      <c r="K133" s="65">
        <f>SUMIFS(CAPEX!$AA$4:$AA$1281,CAPEX!$C$4:$C$1281,Data!$A133,CAPEX!$V$4:$V$1281,Data!J$7)</f>
        <v>0</v>
      </c>
      <c r="L133" s="65">
        <f>SUMIFS(CAPEX!$Y$4:$Y$1281,CAPEX!$C$4:$C$1281,Data!$A133,CAPEX!$V$4:$V$1281,Data!L$7)</f>
        <v>0</v>
      </c>
      <c r="M133" s="65">
        <f>SUMIFS(CAPEX!$AA$4:$AA$1281,CAPEX!$C$4:$C$1281,Data!$A133,CAPEX!$V$4:$V$1281,Data!L$7)</f>
        <v>0</v>
      </c>
      <c r="N133" s="65">
        <f>SUMIFS(CAPEX!$Y$4:$Y$1281,CAPEX!$C$4:$C$1281,Data!$A133,CAPEX!$V$4:$V$1281,Data!N$7)</f>
        <v>0</v>
      </c>
      <c r="O133" s="65">
        <f>SUMIFS(CAPEX!$AA$4:$AA$1281,CAPEX!$C$4:$C$1281,Data!$A133,CAPEX!$V$4:$V$1281,Data!N$7)</f>
        <v>0</v>
      </c>
      <c r="P133" s="65">
        <f>SUMIFS(CAPEX!$Y$4:$Y$1281,CAPEX!$C$4:$C$1281,Data!$A133,CAPEX!$V$4:$V$1281,Data!P$7)</f>
        <v>0</v>
      </c>
      <c r="Q133" s="65">
        <f>SUMIFS(CAPEX!$AA$4:$AA$1281,CAPEX!$C$4:$C$1281,Data!$A133,CAPEX!$V$4:$V$1281,Data!P$7)</f>
        <v>0</v>
      </c>
      <c r="R133" s="65">
        <f>SUMIFS(CAPEX!$Y$4:$Y$1281,CAPEX!$C$4:$C$1281,Data!$A133,CAPEX!$V$4:$V$1281,Data!R$7)</f>
        <v>0</v>
      </c>
      <c r="S133" s="65">
        <f>SUMIFS(CAPEX!$AA$4:$AA$1281,CAPEX!$C$4:$C$1281,Data!$A133,CAPEX!$V$4:$V$1281,Data!R$7)</f>
        <v>0</v>
      </c>
      <c r="T133" s="65">
        <f>SUMIFS(CAPEX!$Y$4:$Y$1281,CAPEX!$C$4:$C$1281,Data!$A133,CAPEX!$V$4:$V$1281,Data!T$7)</f>
        <v>0</v>
      </c>
      <c r="U133" s="65">
        <f>SUMIFS(CAPEX!$AA$4:$AA$1281,CAPEX!$C$4:$C$1281,Data!$A133,CAPEX!$V$4:$V$1281,Data!T$7)</f>
        <v>0</v>
      </c>
      <c r="V133" s="65">
        <f>SUMIFS(CAPEX!$Y$4:$Y$1281,CAPEX!$C$4:$C$1281,Data!$A133,CAPEX!$V$4:$V$1281,Data!V$7)</f>
        <v>0</v>
      </c>
      <c r="W133" s="65">
        <f>SUMIFS(CAPEX!$AA$4:$AA$1281,CAPEX!$C$4:$C$1281,Data!$A133,CAPEX!$V$4:$V$1281,Data!V$7)</f>
        <v>0</v>
      </c>
      <c r="X133" s="65">
        <f>SUMIFS(CAPEX!$Y$4:$Y$1281,CAPEX!$C$4:$C$1281,Data!$A133,CAPEX!$V$4:$V$1281,Data!X$7)</f>
        <v>0</v>
      </c>
      <c r="Y133" s="65">
        <f>SUMIFS(CAPEX!$AA$4:$AA$1281,CAPEX!$C$4:$C$1281,Data!$A133,CAPEX!$V$4:$V$1281,Data!X$7)</f>
        <v>0</v>
      </c>
      <c r="Z133" s="65">
        <f>SUMIFS(CAPEX!$Y$4:$Y$1281,CAPEX!$C$4:$C$1281,Data!$A133,CAPEX!$V$4:$V$1281,Data!Z$7)</f>
        <v>0</v>
      </c>
      <c r="AA133" s="65">
        <f>SUMIFS(CAPEX!$AA$4:$AA$1281,CAPEX!$C$4:$C$1281,Data!$A133,CAPEX!$V$4:$V$1281,Data!Z$7)</f>
        <v>490</v>
      </c>
      <c r="AB133" s="65">
        <f>SUMIFS(CAPEX!$Y$4:$Y$1281,CAPEX!$C$4:$C$1281,Data!$A133,CAPEX!$V$4:$V$1281,Data!AB$7)</f>
        <v>0</v>
      </c>
      <c r="AC133" s="65">
        <f>SUMIFS(CAPEX!$AA$4:$AA$1281,CAPEX!$C$4:$C$1281,Data!$A133,CAPEX!$V$4:$V$1281,Data!AB$7)</f>
        <v>0</v>
      </c>
      <c r="AD133" s="65">
        <f>SUMIFS(CAPEX!$Y$4:$Y$1281,CAPEX!$C$4:$C$1281,Data!$A133,CAPEX!$V$4:$V$1281,Data!AD$7)</f>
        <v>0</v>
      </c>
      <c r="AE133" s="65">
        <f>SUMIFS(CAPEX!$AA$4:$AA$1281,CAPEX!$C$4:$C$1281,Data!$A133,CAPEX!$V$4:$V$1281,Data!AD$7)</f>
        <v>0</v>
      </c>
      <c r="AF133" s="65">
        <f>SUMIFS(CAPEX!$Y$4:$Y$1281,CAPEX!$C$4:$C$1281,Data!$A133,CAPEX!$V$4:$V$1281,Data!AF$7)</f>
        <v>0</v>
      </c>
      <c r="AG133" s="65">
        <f>SUMIFS(CAPEX!$AA$4:$AA$1281,CAPEX!$C$4:$C$1281,Data!$A133,CAPEX!$V$4:$V$1281,Data!AF$7)</f>
        <v>0</v>
      </c>
      <c r="AH133" s="65">
        <f>SUMIFS(CAPEX!$Y$4:$Y$1281,CAPEX!$C$4:$C$1281,Data!$A133,CAPEX!$V$4:$V$1281,Data!AH$7)</f>
        <v>0</v>
      </c>
      <c r="AI133" s="65">
        <f>SUMIFS(CAPEX!$AA$4:$AA$1281,CAPEX!$C$4:$C$1281,Data!$A133,CAPEX!$V$4:$V$1281,Data!AH$7)</f>
        <v>0</v>
      </c>
      <c r="AJ133" s="65">
        <f>SUMIFS(CAPEX!$Y$4:$Y$1281,CAPEX!$C$4:$C$1281,Data!$A133,CAPEX!$V$4:$V$1281,Data!AJ$7)</f>
        <v>0</v>
      </c>
      <c r="AK133" s="65">
        <f>SUMIFS(CAPEX!$AA$4:$AA$1281,CAPEX!$C$4:$C$1281,Data!$A133,CAPEX!$V$4:$V$1281,Data!AJ$7)</f>
        <v>0</v>
      </c>
      <c r="AL133" s="65">
        <f>SUMIFS(CAPEX!$Y$4:$Y$1281,CAPEX!$C$4:$C$1281,Data!$A133,CAPEX!$V$4:$V$1281,Data!AL$7)</f>
        <v>0</v>
      </c>
      <c r="AM133" s="65">
        <f>SUMIFS(CAPEX!$AA$4:$AA$1281,CAPEX!$C$4:$C$1281,Data!$A133,CAPEX!$V$4:$V$1281,Data!AL$7)</f>
        <v>0</v>
      </c>
      <c r="AN133" s="65">
        <f>SUMIFS(CAPEX!$Y$4:$Y$1281,CAPEX!$C$4:$C$1281,Data!$A133,CAPEX!$V$4:$V$1281,Data!AN$7)</f>
        <v>0</v>
      </c>
      <c r="AO133" s="65">
        <f>SUMIFS(CAPEX!$AA$4:$AA$1281,CAPEX!$C$4:$C$1281,Data!$A133,CAPEX!$V$4:$V$1281,Data!AN$7)</f>
        <v>0</v>
      </c>
      <c r="AP133" s="65">
        <f>SUMIFS(CAPEX!$Y$4:$Y$1281,CAPEX!$C$4:$C$1281,Data!$A133,CAPEX!$V$4:$V$1281,Data!AP$7)</f>
        <v>0</v>
      </c>
      <c r="AQ133" s="65">
        <f>SUMIFS(CAPEX!$AA$4:$AA$1281,CAPEX!$C$4:$C$1281,Data!$A133,CAPEX!$V$4:$V$1281,Data!AP$7)</f>
        <v>0</v>
      </c>
      <c r="AR133" s="65">
        <f>SUMIFS(CAPEX!$Y$4:$Y$1281,CAPEX!$C$4:$C$1281,Data!$A133,CAPEX!$V$4:$V$1281,Data!AR$7)</f>
        <v>0</v>
      </c>
      <c r="AS133" s="65">
        <f>SUMIFS(CAPEX!$AA$4:$AA$1281,CAPEX!$C$4:$C$1281,Data!$A133,CAPEX!$V$4:$V$1281,Data!AR$7)</f>
        <v>0</v>
      </c>
      <c r="AT133" s="65">
        <f>SUMIFS(CAPEX!$Y$4:$Y$1281,CAPEX!$C$4:$C$1281,Data!$A133,CAPEX!$V$4:$V$1281,Data!AT$7)</f>
        <v>0</v>
      </c>
      <c r="AU133" s="65">
        <f>SUMIFS(CAPEX!$AA$4:$AA$1281,CAPEX!$C$4:$C$1281,Data!$A133,CAPEX!$V$4:$V$1281,Data!AT$7)</f>
        <v>0</v>
      </c>
      <c r="AV133" s="65">
        <f>SUMIFS(CAPEX!$Y$4:$Y$1281,CAPEX!$C$4:$C$1281,Data!$A133,CAPEX!$V$4:$V$1281,Data!AV$7)</f>
        <v>0</v>
      </c>
      <c r="AW133" s="65">
        <f>SUMIFS(CAPEX!$AA$4:$AA$1281,CAPEX!$C$4:$C$1281,Data!$A133,CAPEX!$V$4:$V$1281,Data!AV$7)</f>
        <v>0</v>
      </c>
      <c r="AX133" s="65">
        <f>SUMIFS(CAPEX!$Y$4:$Y$1281,CAPEX!$C$4:$C$1281,Data!$A133,CAPEX!$V$4:$V$1281,Data!AX$7)</f>
        <v>0</v>
      </c>
      <c r="AY133" s="65">
        <f>SUMIFS(CAPEX!$AA$4:$AA$1281,CAPEX!$C$4:$C$1281,Data!$A133,CAPEX!$V$4:$V$1281,Data!AX$7)</f>
        <v>0</v>
      </c>
      <c r="AZ133" s="65">
        <f>SUMIFS(CAPEX!$Y$4:$Y$1281,CAPEX!$C$4:$C$1281,Data!$A133,CAPEX!$V$4:$V$1281,Data!AZ$7)</f>
        <v>0</v>
      </c>
      <c r="BA133" s="65">
        <f>SUMIFS(CAPEX!$AA$4:$AA$1281,CAPEX!$C$4:$C$1281,Data!$A133,CAPEX!$V$4:$V$1281,Data!AZ$7)</f>
        <v>0</v>
      </c>
      <c r="BB133" s="65">
        <f>SUMIFS(CAPEX!$Y$4:$Y$1281,CAPEX!$C$4:$C$1281,Data!$A133,CAPEX!$V$4:$V$1281,Data!BB$7)</f>
        <v>0</v>
      </c>
      <c r="BC133" s="65">
        <f>SUMIFS(CAPEX!$AA$4:$AA$1281,CAPEX!$C$4:$C$1281,Data!$A133,CAPEX!$V$4:$V$1281,Data!BB$7)</f>
        <v>0</v>
      </c>
    </row>
    <row r="134" spans="1:55" hidden="1" x14ac:dyDescent="0.25">
      <c r="A134" s="85" t="s">
        <v>121</v>
      </c>
      <c r="B134" s="62" t="str">
        <f>VLOOKUP(A134,CAPEX!$C$4:$I$1281,7,FALSE)</f>
        <v>Dock 6</v>
      </c>
      <c r="C134" s="61">
        <v>260</v>
      </c>
      <c r="D134" s="65">
        <f>SUMIFS(CAPEX!$Y$4:$Y$1281,CAPEX!$C$4:$C$1281,Data!$A134,CAPEX!$V$4:$V$1281,Data!D$7)</f>
        <v>0</v>
      </c>
      <c r="E134" s="65">
        <f>SUMIFS(CAPEX!$AA$4:$AA$1281,CAPEX!$C$4:$C$1281,Data!$A134,CAPEX!$V$4:$V$1281,Data!D$7)</f>
        <v>18960</v>
      </c>
      <c r="F134" s="65">
        <f>SUMIFS(CAPEX!$Y$4:$Y$1281,CAPEX!$C$4:$C$1281,Data!$A134,CAPEX!$V$4:$V$1281,Data!F$7)</f>
        <v>0</v>
      </c>
      <c r="G134" s="65">
        <f>SUMIFS(CAPEX!$AA$4:$AA$1281,CAPEX!$C$4:$C$1281,Data!$A134,CAPEX!$V$4:$V$1281,Data!F$7)</f>
        <v>0</v>
      </c>
      <c r="H134" s="65">
        <f>SUMIFS(CAPEX!$Y$4:$Y$1281,CAPEX!$C$4:$C$1281,Data!$A134,CAPEX!$V$4:$V$1281,Data!H$7)</f>
        <v>0</v>
      </c>
      <c r="I134" s="65">
        <f>SUMIFS(CAPEX!$AA$4:$AA$1281,CAPEX!$C$4:$C$1281,Data!$A134,CAPEX!$V$4:$V$1281,Data!H$7)</f>
        <v>0</v>
      </c>
      <c r="J134" s="65">
        <f>SUMIFS(CAPEX!$Y$4:$Y$1281,CAPEX!$C$4:$C$1281,Data!$A134,CAPEX!$V$4:$V$1281,Data!J$7)</f>
        <v>0</v>
      </c>
      <c r="K134" s="65">
        <f>SUMIFS(CAPEX!$AA$4:$AA$1281,CAPEX!$C$4:$C$1281,Data!$A134,CAPEX!$V$4:$V$1281,Data!J$7)</f>
        <v>0</v>
      </c>
      <c r="L134" s="65">
        <f>SUMIFS(CAPEX!$Y$4:$Y$1281,CAPEX!$C$4:$C$1281,Data!$A134,CAPEX!$V$4:$V$1281,Data!L$7)</f>
        <v>0</v>
      </c>
      <c r="M134" s="65">
        <f>SUMIFS(CAPEX!$AA$4:$AA$1281,CAPEX!$C$4:$C$1281,Data!$A134,CAPEX!$V$4:$V$1281,Data!L$7)</f>
        <v>0</v>
      </c>
      <c r="N134" s="65">
        <f>SUMIFS(CAPEX!$Y$4:$Y$1281,CAPEX!$C$4:$C$1281,Data!$A134,CAPEX!$V$4:$V$1281,Data!N$7)</f>
        <v>0</v>
      </c>
      <c r="O134" s="65">
        <f>SUMIFS(CAPEX!$AA$4:$AA$1281,CAPEX!$C$4:$C$1281,Data!$A134,CAPEX!$V$4:$V$1281,Data!N$7)</f>
        <v>0</v>
      </c>
      <c r="P134" s="65">
        <f>SUMIFS(CAPEX!$Y$4:$Y$1281,CAPEX!$C$4:$C$1281,Data!$A134,CAPEX!$V$4:$V$1281,Data!P$7)</f>
        <v>0</v>
      </c>
      <c r="Q134" s="65">
        <f>SUMIFS(CAPEX!$AA$4:$AA$1281,CAPEX!$C$4:$C$1281,Data!$A134,CAPEX!$V$4:$V$1281,Data!P$7)</f>
        <v>0</v>
      </c>
      <c r="R134" s="65">
        <f>SUMIFS(CAPEX!$Y$4:$Y$1281,CAPEX!$C$4:$C$1281,Data!$A134,CAPEX!$V$4:$V$1281,Data!R$7)</f>
        <v>0</v>
      </c>
      <c r="S134" s="65">
        <f>SUMIFS(CAPEX!$AA$4:$AA$1281,CAPEX!$C$4:$C$1281,Data!$A134,CAPEX!$V$4:$V$1281,Data!R$7)</f>
        <v>0</v>
      </c>
      <c r="T134" s="65">
        <f>SUMIFS(CAPEX!$Y$4:$Y$1281,CAPEX!$C$4:$C$1281,Data!$A134,CAPEX!$V$4:$V$1281,Data!T$7)</f>
        <v>0</v>
      </c>
      <c r="U134" s="65">
        <f>SUMIFS(CAPEX!$AA$4:$AA$1281,CAPEX!$C$4:$C$1281,Data!$A134,CAPEX!$V$4:$V$1281,Data!T$7)</f>
        <v>0</v>
      </c>
      <c r="V134" s="65">
        <f>SUMIFS(CAPEX!$Y$4:$Y$1281,CAPEX!$C$4:$C$1281,Data!$A134,CAPEX!$V$4:$V$1281,Data!V$7)</f>
        <v>0</v>
      </c>
      <c r="W134" s="65">
        <f>SUMIFS(CAPEX!$AA$4:$AA$1281,CAPEX!$C$4:$C$1281,Data!$A134,CAPEX!$V$4:$V$1281,Data!V$7)</f>
        <v>0</v>
      </c>
      <c r="X134" s="65">
        <f>SUMIFS(CAPEX!$Y$4:$Y$1281,CAPEX!$C$4:$C$1281,Data!$A134,CAPEX!$V$4:$V$1281,Data!X$7)</f>
        <v>0</v>
      </c>
      <c r="Y134" s="65">
        <f>SUMIFS(CAPEX!$AA$4:$AA$1281,CAPEX!$C$4:$C$1281,Data!$A134,CAPEX!$V$4:$V$1281,Data!X$7)</f>
        <v>0</v>
      </c>
      <c r="Z134" s="65">
        <f>SUMIFS(CAPEX!$Y$4:$Y$1281,CAPEX!$C$4:$C$1281,Data!$A134,CAPEX!$V$4:$V$1281,Data!Z$7)</f>
        <v>490</v>
      </c>
      <c r="AA134" s="65">
        <f>SUMIFS(CAPEX!$AA$4:$AA$1281,CAPEX!$C$4:$C$1281,Data!$A134,CAPEX!$V$4:$V$1281,Data!Z$7)</f>
        <v>490</v>
      </c>
      <c r="AB134" s="65">
        <f>SUMIFS(CAPEX!$Y$4:$Y$1281,CAPEX!$C$4:$C$1281,Data!$A134,CAPEX!$V$4:$V$1281,Data!AB$7)</f>
        <v>0</v>
      </c>
      <c r="AC134" s="65">
        <f>SUMIFS(CAPEX!$AA$4:$AA$1281,CAPEX!$C$4:$C$1281,Data!$A134,CAPEX!$V$4:$V$1281,Data!AB$7)</f>
        <v>0</v>
      </c>
      <c r="AD134" s="65">
        <f>SUMIFS(CAPEX!$Y$4:$Y$1281,CAPEX!$C$4:$C$1281,Data!$A134,CAPEX!$V$4:$V$1281,Data!AD$7)</f>
        <v>0</v>
      </c>
      <c r="AE134" s="65">
        <f>SUMIFS(CAPEX!$AA$4:$AA$1281,CAPEX!$C$4:$C$1281,Data!$A134,CAPEX!$V$4:$V$1281,Data!AD$7)</f>
        <v>0</v>
      </c>
      <c r="AF134" s="65">
        <f>SUMIFS(CAPEX!$Y$4:$Y$1281,CAPEX!$C$4:$C$1281,Data!$A134,CAPEX!$V$4:$V$1281,Data!AF$7)</f>
        <v>0</v>
      </c>
      <c r="AG134" s="65">
        <f>SUMIFS(CAPEX!$AA$4:$AA$1281,CAPEX!$C$4:$C$1281,Data!$A134,CAPEX!$V$4:$V$1281,Data!AF$7)</f>
        <v>0</v>
      </c>
      <c r="AH134" s="65">
        <f>SUMIFS(CAPEX!$Y$4:$Y$1281,CAPEX!$C$4:$C$1281,Data!$A134,CAPEX!$V$4:$V$1281,Data!AH$7)</f>
        <v>0</v>
      </c>
      <c r="AI134" s="65">
        <f>SUMIFS(CAPEX!$AA$4:$AA$1281,CAPEX!$C$4:$C$1281,Data!$A134,CAPEX!$V$4:$V$1281,Data!AH$7)</f>
        <v>0</v>
      </c>
      <c r="AJ134" s="65">
        <f>SUMIFS(CAPEX!$Y$4:$Y$1281,CAPEX!$C$4:$C$1281,Data!$A134,CAPEX!$V$4:$V$1281,Data!AJ$7)</f>
        <v>0</v>
      </c>
      <c r="AK134" s="65">
        <f>SUMIFS(CAPEX!$AA$4:$AA$1281,CAPEX!$C$4:$C$1281,Data!$A134,CAPEX!$V$4:$V$1281,Data!AJ$7)</f>
        <v>0</v>
      </c>
      <c r="AL134" s="65">
        <f>SUMIFS(CAPEX!$Y$4:$Y$1281,CAPEX!$C$4:$C$1281,Data!$A134,CAPEX!$V$4:$V$1281,Data!AL$7)</f>
        <v>0</v>
      </c>
      <c r="AM134" s="65">
        <f>SUMIFS(CAPEX!$AA$4:$AA$1281,CAPEX!$C$4:$C$1281,Data!$A134,CAPEX!$V$4:$V$1281,Data!AL$7)</f>
        <v>0</v>
      </c>
      <c r="AN134" s="65">
        <f>SUMIFS(CAPEX!$Y$4:$Y$1281,CAPEX!$C$4:$C$1281,Data!$A134,CAPEX!$V$4:$V$1281,Data!AN$7)</f>
        <v>0</v>
      </c>
      <c r="AO134" s="65">
        <f>SUMIFS(CAPEX!$AA$4:$AA$1281,CAPEX!$C$4:$C$1281,Data!$A134,CAPEX!$V$4:$V$1281,Data!AN$7)</f>
        <v>0</v>
      </c>
      <c r="AP134" s="65">
        <f>SUMIFS(CAPEX!$Y$4:$Y$1281,CAPEX!$C$4:$C$1281,Data!$A134,CAPEX!$V$4:$V$1281,Data!AP$7)</f>
        <v>0</v>
      </c>
      <c r="AQ134" s="65">
        <f>SUMIFS(CAPEX!$AA$4:$AA$1281,CAPEX!$C$4:$C$1281,Data!$A134,CAPEX!$V$4:$V$1281,Data!AP$7)</f>
        <v>0</v>
      </c>
      <c r="AR134" s="65">
        <f>SUMIFS(CAPEX!$Y$4:$Y$1281,CAPEX!$C$4:$C$1281,Data!$A134,CAPEX!$V$4:$V$1281,Data!AR$7)</f>
        <v>0</v>
      </c>
      <c r="AS134" s="65">
        <f>SUMIFS(CAPEX!$AA$4:$AA$1281,CAPEX!$C$4:$C$1281,Data!$A134,CAPEX!$V$4:$V$1281,Data!AR$7)</f>
        <v>0</v>
      </c>
      <c r="AT134" s="65">
        <f>SUMIFS(CAPEX!$Y$4:$Y$1281,CAPEX!$C$4:$C$1281,Data!$A134,CAPEX!$V$4:$V$1281,Data!AT$7)</f>
        <v>0</v>
      </c>
      <c r="AU134" s="65">
        <f>SUMIFS(CAPEX!$AA$4:$AA$1281,CAPEX!$C$4:$C$1281,Data!$A134,CAPEX!$V$4:$V$1281,Data!AT$7)</f>
        <v>0</v>
      </c>
      <c r="AV134" s="65">
        <f>SUMIFS(CAPEX!$Y$4:$Y$1281,CAPEX!$C$4:$C$1281,Data!$A134,CAPEX!$V$4:$V$1281,Data!AV$7)</f>
        <v>0</v>
      </c>
      <c r="AW134" s="65">
        <f>SUMIFS(CAPEX!$AA$4:$AA$1281,CAPEX!$C$4:$C$1281,Data!$A134,CAPEX!$V$4:$V$1281,Data!AV$7)</f>
        <v>0</v>
      </c>
      <c r="AX134" s="65">
        <f>SUMIFS(CAPEX!$Y$4:$Y$1281,CAPEX!$C$4:$C$1281,Data!$A134,CAPEX!$V$4:$V$1281,Data!AX$7)</f>
        <v>0</v>
      </c>
      <c r="AY134" s="65">
        <f>SUMIFS(CAPEX!$AA$4:$AA$1281,CAPEX!$C$4:$C$1281,Data!$A134,CAPEX!$V$4:$V$1281,Data!AX$7)</f>
        <v>0</v>
      </c>
      <c r="AZ134" s="65">
        <f>SUMIFS(CAPEX!$Y$4:$Y$1281,CAPEX!$C$4:$C$1281,Data!$A134,CAPEX!$V$4:$V$1281,Data!AZ$7)</f>
        <v>0</v>
      </c>
      <c r="BA134" s="65">
        <f>SUMIFS(CAPEX!$AA$4:$AA$1281,CAPEX!$C$4:$C$1281,Data!$A134,CAPEX!$V$4:$V$1281,Data!AZ$7)</f>
        <v>0</v>
      </c>
      <c r="BB134" s="65">
        <f>SUMIFS(CAPEX!$Y$4:$Y$1281,CAPEX!$C$4:$C$1281,Data!$A134,CAPEX!$V$4:$V$1281,Data!BB$7)</f>
        <v>0</v>
      </c>
      <c r="BC134" s="65">
        <f>SUMIFS(CAPEX!$AA$4:$AA$1281,CAPEX!$C$4:$C$1281,Data!$A134,CAPEX!$V$4:$V$1281,Data!BB$7)</f>
        <v>0</v>
      </c>
    </row>
    <row r="135" spans="1:55" hidden="1" x14ac:dyDescent="0.25">
      <c r="A135" s="85" t="s">
        <v>122</v>
      </c>
      <c r="B135" s="62" t="str">
        <f>VLOOKUP(A135,CAPEX!$C$4:$I$1281,7,FALSE)</f>
        <v>Navy</v>
      </c>
      <c r="C135" s="61">
        <v>260</v>
      </c>
      <c r="D135" s="65">
        <f>SUMIFS(CAPEX!$Y$4:$Y$1281,CAPEX!$C$4:$C$1281,Data!$A135,CAPEX!$V$4:$V$1281,Data!D$7)</f>
        <v>0</v>
      </c>
      <c r="E135" s="65">
        <f>SUMIFS(CAPEX!$AA$4:$AA$1281,CAPEX!$C$4:$C$1281,Data!$A135,CAPEX!$V$4:$V$1281,Data!D$7)</f>
        <v>18960</v>
      </c>
      <c r="F135" s="65">
        <f>SUMIFS(CAPEX!$Y$4:$Y$1281,CAPEX!$C$4:$C$1281,Data!$A135,CAPEX!$V$4:$V$1281,Data!F$7)</f>
        <v>0</v>
      </c>
      <c r="G135" s="65">
        <f>SUMIFS(CAPEX!$AA$4:$AA$1281,CAPEX!$C$4:$C$1281,Data!$A135,CAPEX!$V$4:$V$1281,Data!F$7)</f>
        <v>0</v>
      </c>
      <c r="H135" s="65">
        <f>SUMIFS(CAPEX!$Y$4:$Y$1281,CAPEX!$C$4:$C$1281,Data!$A135,CAPEX!$V$4:$V$1281,Data!H$7)</f>
        <v>0</v>
      </c>
      <c r="I135" s="65">
        <f>SUMIFS(CAPEX!$AA$4:$AA$1281,CAPEX!$C$4:$C$1281,Data!$A135,CAPEX!$V$4:$V$1281,Data!H$7)</f>
        <v>0</v>
      </c>
      <c r="J135" s="65">
        <f>SUMIFS(CAPEX!$Y$4:$Y$1281,CAPEX!$C$4:$C$1281,Data!$A135,CAPEX!$V$4:$V$1281,Data!J$7)</f>
        <v>0</v>
      </c>
      <c r="K135" s="65">
        <f>SUMIFS(CAPEX!$AA$4:$AA$1281,CAPEX!$C$4:$C$1281,Data!$A135,CAPEX!$V$4:$V$1281,Data!J$7)</f>
        <v>0</v>
      </c>
      <c r="L135" s="65">
        <f>SUMIFS(CAPEX!$Y$4:$Y$1281,CAPEX!$C$4:$C$1281,Data!$A135,CAPEX!$V$4:$V$1281,Data!L$7)</f>
        <v>0</v>
      </c>
      <c r="M135" s="65">
        <f>SUMIFS(CAPEX!$AA$4:$AA$1281,CAPEX!$C$4:$C$1281,Data!$A135,CAPEX!$V$4:$V$1281,Data!L$7)</f>
        <v>0</v>
      </c>
      <c r="N135" s="65">
        <f>SUMIFS(CAPEX!$Y$4:$Y$1281,CAPEX!$C$4:$C$1281,Data!$A135,CAPEX!$V$4:$V$1281,Data!N$7)</f>
        <v>0</v>
      </c>
      <c r="O135" s="65">
        <f>SUMIFS(CAPEX!$AA$4:$AA$1281,CAPEX!$C$4:$C$1281,Data!$A135,CAPEX!$V$4:$V$1281,Data!N$7)</f>
        <v>0</v>
      </c>
      <c r="P135" s="65">
        <f>SUMIFS(CAPEX!$Y$4:$Y$1281,CAPEX!$C$4:$C$1281,Data!$A135,CAPEX!$V$4:$V$1281,Data!P$7)</f>
        <v>0</v>
      </c>
      <c r="Q135" s="65">
        <f>SUMIFS(CAPEX!$AA$4:$AA$1281,CAPEX!$C$4:$C$1281,Data!$A135,CAPEX!$V$4:$V$1281,Data!P$7)</f>
        <v>0</v>
      </c>
      <c r="R135" s="65">
        <f>SUMIFS(CAPEX!$Y$4:$Y$1281,CAPEX!$C$4:$C$1281,Data!$A135,CAPEX!$V$4:$V$1281,Data!R$7)</f>
        <v>0</v>
      </c>
      <c r="S135" s="65">
        <f>SUMIFS(CAPEX!$AA$4:$AA$1281,CAPEX!$C$4:$C$1281,Data!$A135,CAPEX!$V$4:$V$1281,Data!R$7)</f>
        <v>0</v>
      </c>
      <c r="T135" s="65">
        <f>SUMIFS(CAPEX!$Y$4:$Y$1281,CAPEX!$C$4:$C$1281,Data!$A135,CAPEX!$V$4:$V$1281,Data!T$7)</f>
        <v>0</v>
      </c>
      <c r="U135" s="65">
        <f>SUMIFS(CAPEX!$AA$4:$AA$1281,CAPEX!$C$4:$C$1281,Data!$A135,CAPEX!$V$4:$V$1281,Data!T$7)</f>
        <v>0</v>
      </c>
      <c r="V135" s="65">
        <f>SUMIFS(CAPEX!$Y$4:$Y$1281,CAPEX!$C$4:$C$1281,Data!$A135,CAPEX!$V$4:$V$1281,Data!V$7)</f>
        <v>0</v>
      </c>
      <c r="W135" s="65">
        <f>SUMIFS(CAPEX!$AA$4:$AA$1281,CAPEX!$C$4:$C$1281,Data!$A135,CAPEX!$V$4:$V$1281,Data!V$7)</f>
        <v>0</v>
      </c>
      <c r="X135" s="65">
        <f>SUMIFS(CAPEX!$Y$4:$Y$1281,CAPEX!$C$4:$C$1281,Data!$A135,CAPEX!$V$4:$V$1281,Data!X$7)</f>
        <v>0</v>
      </c>
      <c r="Y135" s="65">
        <f>SUMIFS(CAPEX!$AA$4:$AA$1281,CAPEX!$C$4:$C$1281,Data!$A135,CAPEX!$V$4:$V$1281,Data!X$7)</f>
        <v>0</v>
      </c>
      <c r="Z135" s="65">
        <f>SUMIFS(CAPEX!$Y$4:$Y$1281,CAPEX!$C$4:$C$1281,Data!$A135,CAPEX!$V$4:$V$1281,Data!Z$7)</f>
        <v>490</v>
      </c>
      <c r="AA135" s="65">
        <f>SUMIFS(CAPEX!$AA$4:$AA$1281,CAPEX!$C$4:$C$1281,Data!$A135,CAPEX!$V$4:$V$1281,Data!Z$7)</f>
        <v>490</v>
      </c>
      <c r="AB135" s="65">
        <f>SUMIFS(CAPEX!$Y$4:$Y$1281,CAPEX!$C$4:$C$1281,Data!$A135,CAPEX!$V$4:$V$1281,Data!AB$7)</f>
        <v>0</v>
      </c>
      <c r="AC135" s="65">
        <f>SUMIFS(CAPEX!$AA$4:$AA$1281,CAPEX!$C$4:$C$1281,Data!$A135,CAPEX!$V$4:$V$1281,Data!AB$7)</f>
        <v>0</v>
      </c>
      <c r="AD135" s="65">
        <f>SUMIFS(CAPEX!$Y$4:$Y$1281,CAPEX!$C$4:$C$1281,Data!$A135,CAPEX!$V$4:$V$1281,Data!AD$7)</f>
        <v>0</v>
      </c>
      <c r="AE135" s="65">
        <f>SUMIFS(CAPEX!$AA$4:$AA$1281,CAPEX!$C$4:$C$1281,Data!$A135,CAPEX!$V$4:$V$1281,Data!AD$7)</f>
        <v>0</v>
      </c>
      <c r="AF135" s="65">
        <f>SUMIFS(CAPEX!$Y$4:$Y$1281,CAPEX!$C$4:$C$1281,Data!$A135,CAPEX!$V$4:$V$1281,Data!AF$7)</f>
        <v>0</v>
      </c>
      <c r="AG135" s="65">
        <f>SUMIFS(CAPEX!$AA$4:$AA$1281,CAPEX!$C$4:$C$1281,Data!$A135,CAPEX!$V$4:$V$1281,Data!AF$7)</f>
        <v>0</v>
      </c>
      <c r="AH135" s="65">
        <f>SUMIFS(CAPEX!$Y$4:$Y$1281,CAPEX!$C$4:$C$1281,Data!$A135,CAPEX!$V$4:$V$1281,Data!AH$7)</f>
        <v>0</v>
      </c>
      <c r="AI135" s="65">
        <f>SUMIFS(CAPEX!$AA$4:$AA$1281,CAPEX!$C$4:$C$1281,Data!$A135,CAPEX!$V$4:$V$1281,Data!AH$7)</f>
        <v>0</v>
      </c>
      <c r="AJ135" s="65">
        <f>SUMIFS(CAPEX!$Y$4:$Y$1281,CAPEX!$C$4:$C$1281,Data!$A135,CAPEX!$V$4:$V$1281,Data!AJ$7)</f>
        <v>0</v>
      </c>
      <c r="AK135" s="65">
        <f>SUMIFS(CAPEX!$AA$4:$AA$1281,CAPEX!$C$4:$C$1281,Data!$A135,CAPEX!$V$4:$V$1281,Data!AJ$7)</f>
        <v>0</v>
      </c>
      <c r="AL135" s="65">
        <f>SUMIFS(CAPEX!$Y$4:$Y$1281,CAPEX!$C$4:$C$1281,Data!$A135,CAPEX!$V$4:$V$1281,Data!AL$7)</f>
        <v>0</v>
      </c>
      <c r="AM135" s="65">
        <f>SUMIFS(CAPEX!$AA$4:$AA$1281,CAPEX!$C$4:$C$1281,Data!$A135,CAPEX!$V$4:$V$1281,Data!AL$7)</f>
        <v>0</v>
      </c>
      <c r="AN135" s="65">
        <f>SUMIFS(CAPEX!$Y$4:$Y$1281,CAPEX!$C$4:$C$1281,Data!$A135,CAPEX!$V$4:$V$1281,Data!AN$7)</f>
        <v>0</v>
      </c>
      <c r="AO135" s="65">
        <f>SUMIFS(CAPEX!$AA$4:$AA$1281,CAPEX!$C$4:$C$1281,Data!$A135,CAPEX!$V$4:$V$1281,Data!AN$7)</f>
        <v>0</v>
      </c>
      <c r="AP135" s="65">
        <f>SUMIFS(CAPEX!$Y$4:$Y$1281,CAPEX!$C$4:$C$1281,Data!$A135,CAPEX!$V$4:$V$1281,Data!AP$7)</f>
        <v>0</v>
      </c>
      <c r="AQ135" s="65">
        <f>SUMIFS(CAPEX!$AA$4:$AA$1281,CAPEX!$C$4:$C$1281,Data!$A135,CAPEX!$V$4:$V$1281,Data!AP$7)</f>
        <v>0</v>
      </c>
      <c r="AR135" s="65">
        <f>SUMIFS(CAPEX!$Y$4:$Y$1281,CAPEX!$C$4:$C$1281,Data!$A135,CAPEX!$V$4:$V$1281,Data!AR$7)</f>
        <v>0</v>
      </c>
      <c r="AS135" s="65">
        <f>SUMIFS(CAPEX!$AA$4:$AA$1281,CAPEX!$C$4:$C$1281,Data!$A135,CAPEX!$V$4:$V$1281,Data!AR$7)</f>
        <v>0</v>
      </c>
      <c r="AT135" s="65">
        <f>SUMIFS(CAPEX!$Y$4:$Y$1281,CAPEX!$C$4:$C$1281,Data!$A135,CAPEX!$V$4:$V$1281,Data!AT$7)</f>
        <v>0</v>
      </c>
      <c r="AU135" s="65">
        <f>SUMIFS(CAPEX!$AA$4:$AA$1281,CAPEX!$C$4:$C$1281,Data!$A135,CAPEX!$V$4:$V$1281,Data!AT$7)</f>
        <v>0</v>
      </c>
      <c r="AV135" s="65">
        <f>SUMIFS(CAPEX!$Y$4:$Y$1281,CAPEX!$C$4:$C$1281,Data!$A135,CAPEX!$V$4:$V$1281,Data!AV$7)</f>
        <v>0</v>
      </c>
      <c r="AW135" s="65">
        <f>SUMIFS(CAPEX!$AA$4:$AA$1281,CAPEX!$C$4:$C$1281,Data!$A135,CAPEX!$V$4:$V$1281,Data!AV$7)</f>
        <v>0</v>
      </c>
      <c r="AX135" s="65">
        <f>SUMIFS(CAPEX!$Y$4:$Y$1281,CAPEX!$C$4:$C$1281,Data!$A135,CAPEX!$V$4:$V$1281,Data!AX$7)</f>
        <v>0</v>
      </c>
      <c r="AY135" s="65">
        <f>SUMIFS(CAPEX!$AA$4:$AA$1281,CAPEX!$C$4:$C$1281,Data!$A135,CAPEX!$V$4:$V$1281,Data!AX$7)</f>
        <v>0</v>
      </c>
      <c r="AZ135" s="65">
        <f>SUMIFS(CAPEX!$Y$4:$Y$1281,CAPEX!$C$4:$C$1281,Data!$A135,CAPEX!$V$4:$V$1281,Data!AZ$7)</f>
        <v>0</v>
      </c>
      <c r="BA135" s="65">
        <f>SUMIFS(CAPEX!$AA$4:$AA$1281,CAPEX!$C$4:$C$1281,Data!$A135,CAPEX!$V$4:$V$1281,Data!AZ$7)</f>
        <v>0</v>
      </c>
      <c r="BB135" s="65">
        <f>SUMIFS(CAPEX!$Y$4:$Y$1281,CAPEX!$C$4:$C$1281,Data!$A135,CAPEX!$V$4:$V$1281,Data!BB$7)</f>
        <v>0</v>
      </c>
      <c r="BC135" s="65">
        <f>SUMIFS(CAPEX!$AA$4:$AA$1281,CAPEX!$C$4:$C$1281,Data!$A135,CAPEX!$V$4:$V$1281,Data!BB$7)</f>
        <v>0</v>
      </c>
    </row>
    <row r="136" spans="1:55" hidden="1" x14ac:dyDescent="0.25">
      <c r="A136" s="85" t="s">
        <v>123</v>
      </c>
      <c r="B136" s="62" t="str">
        <f>VLOOKUP(A136,CAPEX!$C$4:$I$1281,7,FALSE)</f>
        <v>Tenant 3</v>
      </c>
      <c r="C136" s="61">
        <v>400</v>
      </c>
      <c r="D136" s="65">
        <f>SUMIFS(CAPEX!$Y$4:$Y$1281,CAPEX!$C$4:$C$1281,Data!$A136,CAPEX!$V$4:$V$1281,Data!D$7)</f>
        <v>0</v>
      </c>
      <c r="E136" s="65">
        <f>SUMIFS(CAPEX!$AA$4:$AA$1281,CAPEX!$C$4:$C$1281,Data!$A136,CAPEX!$V$4:$V$1281,Data!D$7)</f>
        <v>42370</v>
      </c>
      <c r="F136" s="65">
        <f>SUMIFS(CAPEX!$Y$4:$Y$1281,CAPEX!$C$4:$C$1281,Data!$A136,CAPEX!$V$4:$V$1281,Data!F$7)</f>
        <v>0</v>
      </c>
      <c r="G136" s="65">
        <f>SUMIFS(CAPEX!$AA$4:$AA$1281,CAPEX!$C$4:$C$1281,Data!$A136,CAPEX!$V$4:$V$1281,Data!F$7)</f>
        <v>0</v>
      </c>
      <c r="H136" s="65">
        <f>SUMIFS(CAPEX!$Y$4:$Y$1281,CAPEX!$C$4:$C$1281,Data!$A136,CAPEX!$V$4:$V$1281,Data!H$7)</f>
        <v>0</v>
      </c>
      <c r="I136" s="65">
        <f>SUMIFS(CAPEX!$AA$4:$AA$1281,CAPEX!$C$4:$C$1281,Data!$A136,CAPEX!$V$4:$V$1281,Data!H$7)</f>
        <v>0</v>
      </c>
      <c r="J136" s="65">
        <f>SUMIFS(CAPEX!$Y$4:$Y$1281,CAPEX!$C$4:$C$1281,Data!$A136,CAPEX!$V$4:$V$1281,Data!J$7)</f>
        <v>0</v>
      </c>
      <c r="K136" s="65">
        <f>SUMIFS(CAPEX!$AA$4:$AA$1281,CAPEX!$C$4:$C$1281,Data!$A136,CAPEX!$V$4:$V$1281,Data!J$7)</f>
        <v>0</v>
      </c>
      <c r="L136" s="65">
        <f>SUMIFS(CAPEX!$Y$4:$Y$1281,CAPEX!$C$4:$C$1281,Data!$A136,CAPEX!$V$4:$V$1281,Data!L$7)</f>
        <v>0</v>
      </c>
      <c r="M136" s="65">
        <f>SUMIFS(CAPEX!$AA$4:$AA$1281,CAPEX!$C$4:$C$1281,Data!$A136,CAPEX!$V$4:$V$1281,Data!L$7)</f>
        <v>0</v>
      </c>
      <c r="N136" s="65">
        <f>SUMIFS(CAPEX!$Y$4:$Y$1281,CAPEX!$C$4:$C$1281,Data!$A136,CAPEX!$V$4:$V$1281,Data!N$7)</f>
        <v>0</v>
      </c>
      <c r="O136" s="65">
        <f>SUMIFS(CAPEX!$AA$4:$AA$1281,CAPEX!$C$4:$C$1281,Data!$A136,CAPEX!$V$4:$V$1281,Data!N$7)</f>
        <v>0</v>
      </c>
      <c r="P136" s="65">
        <f>SUMIFS(CAPEX!$Y$4:$Y$1281,CAPEX!$C$4:$C$1281,Data!$A136,CAPEX!$V$4:$V$1281,Data!P$7)</f>
        <v>0</v>
      </c>
      <c r="Q136" s="65">
        <f>SUMIFS(CAPEX!$AA$4:$AA$1281,CAPEX!$C$4:$C$1281,Data!$A136,CAPEX!$V$4:$V$1281,Data!P$7)</f>
        <v>0</v>
      </c>
      <c r="R136" s="65">
        <f>SUMIFS(CAPEX!$Y$4:$Y$1281,CAPEX!$C$4:$C$1281,Data!$A136,CAPEX!$V$4:$V$1281,Data!R$7)</f>
        <v>0</v>
      </c>
      <c r="S136" s="65">
        <f>SUMIFS(CAPEX!$AA$4:$AA$1281,CAPEX!$C$4:$C$1281,Data!$A136,CAPEX!$V$4:$V$1281,Data!R$7)</f>
        <v>0</v>
      </c>
      <c r="T136" s="65">
        <f>SUMIFS(CAPEX!$Y$4:$Y$1281,CAPEX!$C$4:$C$1281,Data!$A136,CAPEX!$V$4:$V$1281,Data!T$7)</f>
        <v>0</v>
      </c>
      <c r="U136" s="65">
        <f>SUMIFS(CAPEX!$AA$4:$AA$1281,CAPEX!$C$4:$C$1281,Data!$A136,CAPEX!$V$4:$V$1281,Data!T$7)</f>
        <v>0</v>
      </c>
      <c r="V136" s="65">
        <f>SUMIFS(CAPEX!$Y$4:$Y$1281,CAPEX!$C$4:$C$1281,Data!$A136,CAPEX!$V$4:$V$1281,Data!V$7)</f>
        <v>0</v>
      </c>
      <c r="W136" s="65">
        <f>SUMIFS(CAPEX!$AA$4:$AA$1281,CAPEX!$C$4:$C$1281,Data!$A136,CAPEX!$V$4:$V$1281,Data!V$7)</f>
        <v>0</v>
      </c>
      <c r="X136" s="65">
        <f>SUMIFS(CAPEX!$Y$4:$Y$1281,CAPEX!$C$4:$C$1281,Data!$A136,CAPEX!$V$4:$V$1281,Data!X$7)</f>
        <v>0</v>
      </c>
      <c r="Y136" s="65">
        <f>SUMIFS(CAPEX!$AA$4:$AA$1281,CAPEX!$C$4:$C$1281,Data!$A136,CAPEX!$V$4:$V$1281,Data!X$7)</f>
        <v>0</v>
      </c>
      <c r="Z136" s="65">
        <f>SUMIFS(CAPEX!$Y$4:$Y$1281,CAPEX!$C$4:$C$1281,Data!$A136,CAPEX!$V$4:$V$1281,Data!Z$7)</f>
        <v>490</v>
      </c>
      <c r="AA136" s="65">
        <f>SUMIFS(CAPEX!$AA$4:$AA$1281,CAPEX!$C$4:$C$1281,Data!$A136,CAPEX!$V$4:$V$1281,Data!Z$7)</f>
        <v>490</v>
      </c>
      <c r="AB136" s="65">
        <f>SUMIFS(CAPEX!$Y$4:$Y$1281,CAPEX!$C$4:$C$1281,Data!$A136,CAPEX!$V$4:$V$1281,Data!AB$7)</f>
        <v>0</v>
      </c>
      <c r="AC136" s="65">
        <f>SUMIFS(CAPEX!$AA$4:$AA$1281,CAPEX!$C$4:$C$1281,Data!$A136,CAPEX!$V$4:$V$1281,Data!AB$7)</f>
        <v>0</v>
      </c>
      <c r="AD136" s="65">
        <f>SUMIFS(CAPEX!$Y$4:$Y$1281,CAPEX!$C$4:$C$1281,Data!$A136,CAPEX!$V$4:$V$1281,Data!AD$7)</f>
        <v>0</v>
      </c>
      <c r="AE136" s="65">
        <f>SUMIFS(CAPEX!$AA$4:$AA$1281,CAPEX!$C$4:$C$1281,Data!$A136,CAPEX!$V$4:$V$1281,Data!AD$7)</f>
        <v>0</v>
      </c>
      <c r="AF136" s="65">
        <f>SUMIFS(CAPEX!$Y$4:$Y$1281,CAPEX!$C$4:$C$1281,Data!$A136,CAPEX!$V$4:$V$1281,Data!AF$7)</f>
        <v>0</v>
      </c>
      <c r="AG136" s="65">
        <f>SUMIFS(CAPEX!$AA$4:$AA$1281,CAPEX!$C$4:$C$1281,Data!$A136,CAPEX!$V$4:$V$1281,Data!AF$7)</f>
        <v>0</v>
      </c>
      <c r="AH136" s="65">
        <f>SUMIFS(CAPEX!$Y$4:$Y$1281,CAPEX!$C$4:$C$1281,Data!$A136,CAPEX!$V$4:$V$1281,Data!AH$7)</f>
        <v>0</v>
      </c>
      <c r="AI136" s="65">
        <f>SUMIFS(CAPEX!$AA$4:$AA$1281,CAPEX!$C$4:$C$1281,Data!$A136,CAPEX!$V$4:$V$1281,Data!AH$7)</f>
        <v>0</v>
      </c>
      <c r="AJ136" s="65">
        <f>SUMIFS(CAPEX!$Y$4:$Y$1281,CAPEX!$C$4:$C$1281,Data!$A136,CAPEX!$V$4:$V$1281,Data!AJ$7)</f>
        <v>0</v>
      </c>
      <c r="AK136" s="65">
        <f>SUMIFS(CAPEX!$AA$4:$AA$1281,CAPEX!$C$4:$C$1281,Data!$A136,CAPEX!$V$4:$V$1281,Data!AJ$7)</f>
        <v>0</v>
      </c>
      <c r="AL136" s="65">
        <f>SUMIFS(CAPEX!$Y$4:$Y$1281,CAPEX!$C$4:$C$1281,Data!$A136,CAPEX!$V$4:$V$1281,Data!AL$7)</f>
        <v>0</v>
      </c>
      <c r="AM136" s="65">
        <f>SUMIFS(CAPEX!$AA$4:$AA$1281,CAPEX!$C$4:$C$1281,Data!$A136,CAPEX!$V$4:$V$1281,Data!AL$7)</f>
        <v>0</v>
      </c>
      <c r="AN136" s="65">
        <f>SUMIFS(CAPEX!$Y$4:$Y$1281,CAPEX!$C$4:$C$1281,Data!$A136,CAPEX!$V$4:$V$1281,Data!AN$7)</f>
        <v>0</v>
      </c>
      <c r="AO136" s="65">
        <f>SUMIFS(CAPEX!$AA$4:$AA$1281,CAPEX!$C$4:$C$1281,Data!$A136,CAPEX!$V$4:$V$1281,Data!AN$7)</f>
        <v>0</v>
      </c>
      <c r="AP136" s="65">
        <f>SUMIFS(CAPEX!$Y$4:$Y$1281,CAPEX!$C$4:$C$1281,Data!$A136,CAPEX!$V$4:$V$1281,Data!AP$7)</f>
        <v>0</v>
      </c>
      <c r="AQ136" s="65">
        <f>SUMIFS(CAPEX!$AA$4:$AA$1281,CAPEX!$C$4:$C$1281,Data!$A136,CAPEX!$V$4:$V$1281,Data!AP$7)</f>
        <v>0</v>
      </c>
      <c r="AR136" s="65">
        <f>SUMIFS(CAPEX!$Y$4:$Y$1281,CAPEX!$C$4:$C$1281,Data!$A136,CAPEX!$V$4:$V$1281,Data!AR$7)</f>
        <v>0</v>
      </c>
      <c r="AS136" s="65">
        <f>SUMIFS(CAPEX!$AA$4:$AA$1281,CAPEX!$C$4:$C$1281,Data!$A136,CAPEX!$V$4:$V$1281,Data!AR$7)</f>
        <v>0</v>
      </c>
      <c r="AT136" s="65">
        <f>SUMIFS(CAPEX!$Y$4:$Y$1281,CAPEX!$C$4:$C$1281,Data!$A136,CAPEX!$V$4:$V$1281,Data!AT$7)</f>
        <v>0</v>
      </c>
      <c r="AU136" s="65">
        <f>SUMIFS(CAPEX!$AA$4:$AA$1281,CAPEX!$C$4:$C$1281,Data!$A136,CAPEX!$V$4:$V$1281,Data!AT$7)</f>
        <v>0</v>
      </c>
      <c r="AV136" s="65">
        <f>SUMIFS(CAPEX!$Y$4:$Y$1281,CAPEX!$C$4:$C$1281,Data!$A136,CAPEX!$V$4:$V$1281,Data!AV$7)</f>
        <v>0</v>
      </c>
      <c r="AW136" s="65">
        <f>SUMIFS(CAPEX!$AA$4:$AA$1281,CAPEX!$C$4:$C$1281,Data!$A136,CAPEX!$V$4:$V$1281,Data!AV$7)</f>
        <v>0</v>
      </c>
      <c r="AX136" s="65">
        <f>SUMIFS(CAPEX!$Y$4:$Y$1281,CAPEX!$C$4:$C$1281,Data!$A136,CAPEX!$V$4:$V$1281,Data!AX$7)</f>
        <v>0</v>
      </c>
      <c r="AY136" s="65">
        <f>SUMIFS(CAPEX!$AA$4:$AA$1281,CAPEX!$C$4:$C$1281,Data!$A136,CAPEX!$V$4:$V$1281,Data!AX$7)</f>
        <v>0</v>
      </c>
      <c r="AZ136" s="65">
        <f>SUMIFS(CAPEX!$Y$4:$Y$1281,CAPEX!$C$4:$C$1281,Data!$A136,CAPEX!$V$4:$V$1281,Data!AZ$7)</f>
        <v>0</v>
      </c>
      <c r="BA136" s="65">
        <f>SUMIFS(CAPEX!$AA$4:$AA$1281,CAPEX!$C$4:$C$1281,Data!$A136,CAPEX!$V$4:$V$1281,Data!AZ$7)</f>
        <v>0</v>
      </c>
      <c r="BB136" s="65">
        <f>SUMIFS(CAPEX!$Y$4:$Y$1281,CAPEX!$C$4:$C$1281,Data!$A136,CAPEX!$V$4:$V$1281,Data!BB$7)</f>
        <v>0</v>
      </c>
      <c r="BC136" s="65">
        <f>SUMIFS(CAPEX!$AA$4:$AA$1281,CAPEX!$C$4:$C$1281,Data!$A136,CAPEX!$V$4:$V$1281,Data!BB$7)</f>
        <v>0</v>
      </c>
    </row>
    <row r="137" spans="1:55" x14ac:dyDescent="0.25">
      <c r="A137" s="85" t="s">
        <v>124</v>
      </c>
      <c r="B137" s="62" t="str">
        <f>VLOOKUP(A137,CAPEX!$C$4:$I$1281,7,FALSE)</f>
        <v>Austal</v>
      </c>
      <c r="C137" s="61">
        <v>250</v>
      </c>
      <c r="D137" s="65">
        <f>SUMIFS(CAPEX!$Y$4:$Y$1281,CAPEX!$C$4:$C$1281,Data!$A137,CAPEX!$V$4:$V$1281,Data!D$7)</f>
        <v>0</v>
      </c>
      <c r="E137" s="65">
        <f>SUMIFS(CAPEX!$AA$4:$AA$1281,CAPEX!$C$4:$C$1281,Data!$A137,CAPEX!$V$4:$V$1281,Data!D$7)</f>
        <v>20560</v>
      </c>
      <c r="F137" s="65">
        <f>SUMIFS(CAPEX!$Y$4:$Y$1281,CAPEX!$C$4:$C$1281,Data!$A137,CAPEX!$V$4:$V$1281,Data!F$7)</f>
        <v>0</v>
      </c>
      <c r="G137" s="65">
        <f>SUMIFS(CAPEX!$AA$4:$AA$1281,CAPEX!$C$4:$C$1281,Data!$A137,CAPEX!$V$4:$V$1281,Data!F$7)</f>
        <v>0</v>
      </c>
      <c r="H137" s="65">
        <f>SUMIFS(CAPEX!$Y$4:$Y$1281,CAPEX!$C$4:$C$1281,Data!$A137,CAPEX!$V$4:$V$1281,Data!H$7)</f>
        <v>0</v>
      </c>
      <c r="I137" s="65">
        <f>SUMIFS(CAPEX!$AA$4:$AA$1281,CAPEX!$C$4:$C$1281,Data!$A137,CAPEX!$V$4:$V$1281,Data!H$7)</f>
        <v>0</v>
      </c>
      <c r="J137" s="65">
        <f>SUMIFS(CAPEX!$Y$4:$Y$1281,CAPEX!$C$4:$C$1281,Data!$A137,CAPEX!$V$4:$V$1281,Data!J$7)</f>
        <v>0</v>
      </c>
      <c r="K137" s="65">
        <f>SUMIFS(CAPEX!$AA$4:$AA$1281,CAPEX!$C$4:$C$1281,Data!$A137,CAPEX!$V$4:$V$1281,Data!J$7)</f>
        <v>0</v>
      </c>
      <c r="L137" s="65">
        <f>SUMIFS(CAPEX!$Y$4:$Y$1281,CAPEX!$C$4:$C$1281,Data!$A137,CAPEX!$V$4:$V$1281,Data!L$7)</f>
        <v>0</v>
      </c>
      <c r="M137" s="65">
        <f>SUMIFS(CAPEX!$AA$4:$AA$1281,CAPEX!$C$4:$C$1281,Data!$A137,CAPEX!$V$4:$V$1281,Data!L$7)</f>
        <v>0</v>
      </c>
      <c r="N137" s="65">
        <f>SUMIFS(CAPEX!$Y$4:$Y$1281,CAPEX!$C$4:$C$1281,Data!$A137,CAPEX!$V$4:$V$1281,Data!N$7)</f>
        <v>0</v>
      </c>
      <c r="O137" s="65">
        <f>SUMIFS(CAPEX!$AA$4:$AA$1281,CAPEX!$C$4:$C$1281,Data!$A137,CAPEX!$V$4:$V$1281,Data!N$7)</f>
        <v>0</v>
      </c>
      <c r="P137" s="65">
        <f>SUMIFS(CAPEX!$Y$4:$Y$1281,CAPEX!$C$4:$C$1281,Data!$A137,CAPEX!$V$4:$V$1281,Data!P$7)</f>
        <v>0</v>
      </c>
      <c r="Q137" s="65">
        <f>SUMIFS(CAPEX!$AA$4:$AA$1281,CAPEX!$C$4:$C$1281,Data!$A137,CAPEX!$V$4:$V$1281,Data!P$7)</f>
        <v>0</v>
      </c>
      <c r="R137" s="65">
        <f>SUMIFS(CAPEX!$Y$4:$Y$1281,CAPEX!$C$4:$C$1281,Data!$A137,CAPEX!$V$4:$V$1281,Data!R$7)</f>
        <v>0</v>
      </c>
      <c r="S137" s="65">
        <f>SUMIFS(CAPEX!$AA$4:$AA$1281,CAPEX!$C$4:$C$1281,Data!$A137,CAPEX!$V$4:$V$1281,Data!R$7)</f>
        <v>0</v>
      </c>
      <c r="T137" s="65">
        <f>SUMIFS(CAPEX!$Y$4:$Y$1281,CAPEX!$C$4:$C$1281,Data!$A137,CAPEX!$V$4:$V$1281,Data!T$7)</f>
        <v>0</v>
      </c>
      <c r="U137" s="65">
        <f>SUMIFS(CAPEX!$AA$4:$AA$1281,CAPEX!$C$4:$C$1281,Data!$A137,CAPEX!$V$4:$V$1281,Data!T$7)</f>
        <v>0</v>
      </c>
      <c r="V137" s="65">
        <f>SUMIFS(CAPEX!$Y$4:$Y$1281,CAPEX!$C$4:$C$1281,Data!$A137,CAPEX!$V$4:$V$1281,Data!V$7)</f>
        <v>0</v>
      </c>
      <c r="W137" s="65">
        <f>SUMIFS(CAPEX!$AA$4:$AA$1281,CAPEX!$C$4:$C$1281,Data!$A137,CAPEX!$V$4:$V$1281,Data!V$7)</f>
        <v>0</v>
      </c>
      <c r="X137" s="65">
        <f>SUMIFS(CAPEX!$Y$4:$Y$1281,CAPEX!$C$4:$C$1281,Data!$A137,CAPEX!$V$4:$V$1281,Data!X$7)</f>
        <v>0</v>
      </c>
      <c r="Y137" s="65">
        <f>SUMIFS(CAPEX!$AA$4:$AA$1281,CAPEX!$C$4:$C$1281,Data!$A137,CAPEX!$V$4:$V$1281,Data!X$7)</f>
        <v>0</v>
      </c>
      <c r="Z137" s="65">
        <f>SUMIFS(CAPEX!$Y$4:$Y$1281,CAPEX!$C$4:$C$1281,Data!$A137,CAPEX!$V$4:$V$1281,Data!Z$7)</f>
        <v>490</v>
      </c>
      <c r="AA137" s="65">
        <f>SUMIFS(CAPEX!$AA$4:$AA$1281,CAPEX!$C$4:$C$1281,Data!$A137,CAPEX!$V$4:$V$1281,Data!Z$7)</f>
        <v>490</v>
      </c>
      <c r="AB137" s="65">
        <f>SUMIFS(CAPEX!$Y$4:$Y$1281,CAPEX!$C$4:$C$1281,Data!$A137,CAPEX!$V$4:$V$1281,Data!AB$7)</f>
        <v>0</v>
      </c>
      <c r="AC137" s="65">
        <f>SUMIFS(CAPEX!$AA$4:$AA$1281,CAPEX!$C$4:$C$1281,Data!$A137,CAPEX!$V$4:$V$1281,Data!AB$7)</f>
        <v>0</v>
      </c>
      <c r="AD137" s="65">
        <f>SUMIFS(CAPEX!$Y$4:$Y$1281,CAPEX!$C$4:$C$1281,Data!$A137,CAPEX!$V$4:$V$1281,Data!AD$7)</f>
        <v>0</v>
      </c>
      <c r="AE137" s="65">
        <f>SUMIFS(CAPEX!$AA$4:$AA$1281,CAPEX!$C$4:$C$1281,Data!$A137,CAPEX!$V$4:$V$1281,Data!AD$7)</f>
        <v>0</v>
      </c>
      <c r="AF137" s="65">
        <f>SUMIFS(CAPEX!$Y$4:$Y$1281,CAPEX!$C$4:$C$1281,Data!$A137,CAPEX!$V$4:$V$1281,Data!AF$7)</f>
        <v>0</v>
      </c>
      <c r="AG137" s="65">
        <f>SUMIFS(CAPEX!$AA$4:$AA$1281,CAPEX!$C$4:$C$1281,Data!$A137,CAPEX!$V$4:$V$1281,Data!AF$7)</f>
        <v>0</v>
      </c>
      <c r="AH137" s="65">
        <f>SUMIFS(CAPEX!$Y$4:$Y$1281,CAPEX!$C$4:$C$1281,Data!$A137,CAPEX!$V$4:$V$1281,Data!AH$7)</f>
        <v>0</v>
      </c>
      <c r="AI137" s="65">
        <f>SUMIFS(CAPEX!$AA$4:$AA$1281,CAPEX!$C$4:$C$1281,Data!$A137,CAPEX!$V$4:$V$1281,Data!AH$7)</f>
        <v>0</v>
      </c>
      <c r="AJ137" s="65">
        <f>SUMIFS(CAPEX!$Y$4:$Y$1281,CAPEX!$C$4:$C$1281,Data!$A137,CAPEX!$V$4:$V$1281,Data!AJ$7)</f>
        <v>0</v>
      </c>
      <c r="AK137" s="65">
        <f>SUMIFS(CAPEX!$AA$4:$AA$1281,CAPEX!$C$4:$C$1281,Data!$A137,CAPEX!$V$4:$V$1281,Data!AJ$7)</f>
        <v>0</v>
      </c>
      <c r="AL137" s="65">
        <f>SUMIFS(CAPEX!$Y$4:$Y$1281,CAPEX!$C$4:$C$1281,Data!$A137,CAPEX!$V$4:$V$1281,Data!AL$7)</f>
        <v>0</v>
      </c>
      <c r="AM137" s="65">
        <f>SUMIFS(CAPEX!$AA$4:$AA$1281,CAPEX!$C$4:$C$1281,Data!$A137,CAPEX!$V$4:$V$1281,Data!AL$7)</f>
        <v>0</v>
      </c>
      <c r="AN137" s="65">
        <f>SUMIFS(CAPEX!$Y$4:$Y$1281,CAPEX!$C$4:$C$1281,Data!$A137,CAPEX!$V$4:$V$1281,Data!AN$7)</f>
        <v>0</v>
      </c>
      <c r="AO137" s="65">
        <f>SUMIFS(CAPEX!$AA$4:$AA$1281,CAPEX!$C$4:$C$1281,Data!$A137,CAPEX!$V$4:$V$1281,Data!AN$7)</f>
        <v>0</v>
      </c>
      <c r="AP137" s="65">
        <f>SUMIFS(CAPEX!$Y$4:$Y$1281,CAPEX!$C$4:$C$1281,Data!$A137,CAPEX!$V$4:$V$1281,Data!AP$7)</f>
        <v>0</v>
      </c>
      <c r="AQ137" s="65">
        <f>SUMIFS(CAPEX!$AA$4:$AA$1281,CAPEX!$C$4:$C$1281,Data!$A137,CAPEX!$V$4:$V$1281,Data!AP$7)</f>
        <v>0</v>
      </c>
      <c r="AR137" s="65">
        <f>SUMIFS(CAPEX!$Y$4:$Y$1281,CAPEX!$C$4:$C$1281,Data!$A137,CAPEX!$V$4:$V$1281,Data!AR$7)</f>
        <v>0</v>
      </c>
      <c r="AS137" s="65">
        <f>SUMIFS(CAPEX!$AA$4:$AA$1281,CAPEX!$C$4:$C$1281,Data!$A137,CAPEX!$V$4:$V$1281,Data!AR$7)</f>
        <v>0</v>
      </c>
      <c r="AT137" s="65">
        <f>SUMIFS(CAPEX!$Y$4:$Y$1281,CAPEX!$C$4:$C$1281,Data!$A137,CAPEX!$V$4:$V$1281,Data!AT$7)</f>
        <v>0</v>
      </c>
      <c r="AU137" s="65">
        <f>SUMIFS(CAPEX!$AA$4:$AA$1281,CAPEX!$C$4:$C$1281,Data!$A137,CAPEX!$V$4:$V$1281,Data!AT$7)</f>
        <v>0</v>
      </c>
      <c r="AV137" s="65">
        <f>SUMIFS(CAPEX!$Y$4:$Y$1281,CAPEX!$C$4:$C$1281,Data!$A137,CAPEX!$V$4:$V$1281,Data!AV$7)</f>
        <v>0</v>
      </c>
      <c r="AW137" s="65">
        <f>SUMIFS(CAPEX!$AA$4:$AA$1281,CAPEX!$C$4:$C$1281,Data!$A137,CAPEX!$V$4:$V$1281,Data!AV$7)</f>
        <v>0</v>
      </c>
      <c r="AX137" s="65">
        <f>SUMIFS(CAPEX!$Y$4:$Y$1281,CAPEX!$C$4:$C$1281,Data!$A137,CAPEX!$V$4:$V$1281,Data!AX$7)</f>
        <v>0</v>
      </c>
      <c r="AY137" s="65">
        <f>SUMIFS(CAPEX!$AA$4:$AA$1281,CAPEX!$C$4:$C$1281,Data!$A137,CAPEX!$V$4:$V$1281,Data!AX$7)</f>
        <v>0</v>
      </c>
      <c r="AZ137" s="65">
        <f>SUMIFS(CAPEX!$Y$4:$Y$1281,CAPEX!$C$4:$C$1281,Data!$A137,CAPEX!$V$4:$V$1281,Data!AZ$7)</f>
        <v>0</v>
      </c>
      <c r="BA137" s="65">
        <f>SUMIFS(CAPEX!$AA$4:$AA$1281,CAPEX!$C$4:$C$1281,Data!$A137,CAPEX!$V$4:$V$1281,Data!AZ$7)</f>
        <v>0</v>
      </c>
      <c r="BB137" s="65">
        <f>SUMIFS(CAPEX!$Y$4:$Y$1281,CAPEX!$C$4:$C$1281,Data!$A137,CAPEX!$V$4:$V$1281,Data!BB$7)</f>
        <v>0</v>
      </c>
      <c r="BC137" s="65">
        <f>SUMIFS(CAPEX!$AA$4:$AA$1281,CAPEX!$C$4:$C$1281,Data!$A137,CAPEX!$V$4:$V$1281,Data!BB$7)</f>
        <v>0</v>
      </c>
    </row>
    <row r="138" spans="1:55" hidden="1" x14ac:dyDescent="0.25">
      <c r="A138" s="85" t="s">
        <v>125</v>
      </c>
      <c r="B138" s="62" t="str">
        <f>VLOOKUP(A138,CAPEX!$C$4:$I$1281,7,FALSE)</f>
        <v>Tenant 3</v>
      </c>
      <c r="C138" s="61">
        <v>270</v>
      </c>
      <c r="D138" s="65">
        <f>SUMIFS(CAPEX!$Y$4:$Y$1281,CAPEX!$C$4:$C$1281,Data!$A138,CAPEX!$V$4:$V$1281,Data!D$7)</f>
        <v>0</v>
      </c>
      <c r="E138" s="65">
        <f>SUMIFS(CAPEX!$AA$4:$AA$1281,CAPEX!$C$4:$C$1281,Data!$A138,CAPEX!$V$4:$V$1281,Data!D$7)</f>
        <v>32660</v>
      </c>
      <c r="F138" s="65">
        <f>SUMIFS(CAPEX!$Y$4:$Y$1281,CAPEX!$C$4:$C$1281,Data!$A138,CAPEX!$V$4:$V$1281,Data!F$7)</f>
        <v>0</v>
      </c>
      <c r="G138" s="65">
        <f>SUMIFS(CAPEX!$AA$4:$AA$1281,CAPEX!$C$4:$C$1281,Data!$A138,CAPEX!$V$4:$V$1281,Data!F$7)</f>
        <v>0</v>
      </c>
      <c r="H138" s="65">
        <f>SUMIFS(CAPEX!$Y$4:$Y$1281,CAPEX!$C$4:$C$1281,Data!$A138,CAPEX!$V$4:$V$1281,Data!H$7)</f>
        <v>0</v>
      </c>
      <c r="I138" s="65">
        <f>SUMIFS(CAPEX!$AA$4:$AA$1281,CAPEX!$C$4:$C$1281,Data!$A138,CAPEX!$V$4:$V$1281,Data!H$7)</f>
        <v>0</v>
      </c>
      <c r="J138" s="65">
        <f>SUMIFS(CAPEX!$Y$4:$Y$1281,CAPEX!$C$4:$C$1281,Data!$A138,CAPEX!$V$4:$V$1281,Data!J$7)</f>
        <v>0</v>
      </c>
      <c r="K138" s="65">
        <f>SUMIFS(CAPEX!$AA$4:$AA$1281,CAPEX!$C$4:$C$1281,Data!$A138,CAPEX!$V$4:$V$1281,Data!J$7)</f>
        <v>0</v>
      </c>
      <c r="L138" s="65">
        <f>SUMIFS(CAPEX!$Y$4:$Y$1281,CAPEX!$C$4:$C$1281,Data!$A138,CAPEX!$V$4:$V$1281,Data!L$7)</f>
        <v>0</v>
      </c>
      <c r="M138" s="65">
        <f>SUMIFS(CAPEX!$AA$4:$AA$1281,CAPEX!$C$4:$C$1281,Data!$A138,CAPEX!$V$4:$V$1281,Data!L$7)</f>
        <v>0</v>
      </c>
      <c r="N138" s="65">
        <f>SUMIFS(CAPEX!$Y$4:$Y$1281,CAPEX!$C$4:$C$1281,Data!$A138,CAPEX!$V$4:$V$1281,Data!N$7)</f>
        <v>0</v>
      </c>
      <c r="O138" s="65">
        <f>SUMIFS(CAPEX!$AA$4:$AA$1281,CAPEX!$C$4:$C$1281,Data!$A138,CAPEX!$V$4:$V$1281,Data!N$7)</f>
        <v>0</v>
      </c>
      <c r="P138" s="65">
        <f>SUMIFS(CAPEX!$Y$4:$Y$1281,CAPEX!$C$4:$C$1281,Data!$A138,CAPEX!$V$4:$V$1281,Data!P$7)</f>
        <v>0</v>
      </c>
      <c r="Q138" s="65">
        <f>SUMIFS(CAPEX!$AA$4:$AA$1281,CAPEX!$C$4:$C$1281,Data!$A138,CAPEX!$V$4:$V$1281,Data!P$7)</f>
        <v>0</v>
      </c>
      <c r="R138" s="65">
        <f>SUMIFS(CAPEX!$Y$4:$Y$1281,CAPEX!$C$4:$C$1281,Data!$A138,CAPEX!$V$4:$V$1281,Data!R$7)</f>
        <v>0</v>
      </c>
      <c r="S138" s="65">
        <f>SUMIFS(CAPEX!$AA$4:$AA$1281,CAPEX!$C$4:$C$1281,Data!$A138,CAPEX!$V$4:$V$1281,Data!R$7)</f>
        <v>0</v>
      </c>
      <c r="T138" s="65">
        <f>SUMIFS(CAPEX!$Y$4:$Y$1281,CAPEX!$C$4:$C$1281,Data!$A138,CAPEX!$V$4:$V$1281,Data!T$7)</f>
        <v>0</v>
      </c>
      <c r="U138" s="65">
        <f>SUMIFS(CAPEX!$AA$4:$AA$1281,CAPEX!$C$4:$C$1281,Data!$A138,CAPEX!$V$4:$V$1281,Data!T$7)</f>
        <v>0</v>
      </c>
      <c r="V138" s="65">
        <f>SUMIFS(CAPEX!$Y$4:$Y$1281,CAPEX!$C$4:$C$1281,Data!$A138,CAPEX!$V$4:$V$1281,Data!V$7)</f>
        <v>0</v>
      </c>
      <c r="W138" s="65">
        <f>SUMIFS(CAPEX!$AA$4:$AA$1281,CAPEX!$C$4:$C$1281,Data!$A138,CAPEX!$V$4:$V$1281,Data!V$7)</f>
        <v>0</v>
      </c>
      <c r="X138" s="65">
        <f>SUMIFS(CAPEX!$Y$4:$Y$1281,CAPEX!$C$4:$C$1281,Data!$A138,CAPEX!$V$4:$V$1281,Data!X$7)</f>
        <v>0</v>
      </c>
      <c r="Y138" s="65">
        <f>SUMIFS(CAPEX!$AA$4:$AA$1281,CAPEX!$C$4:$C$1281,Data!$A138,CAPEX!$V$4:$V$1281,Data!X$7)</f>
        <v>0</v>
      </c>
      <c r="Z138" s="65">
        <f>SUMIFS(CAPEX!$Y$4:$Y$1281,CAPEX!$C$4:$C$1281,Data!$A138,CAPEX!$V$4:$V$1281,Data!Z$7)</f>
        <v>0</v>
      </c>
      <c r="AA138" s="65">
        <f>SUMIFS(CAPEX!$AA$4:$AA$1281,CAPEX!$C$4:$C$1281,Data!$A138,CAPEX!$V$4:$V$1281,Data!Z$7)</f>
        <v>490</v>
      </c>
      <c r="AB138" s="65">
        <f>SUMIFS(CAPEX!$Y$4:$Y$1281,CAPEX!$C$4:$C$1281,Data!$A138,CAPEX!$V$4:$V$1281,Data!AB$7)</f>
        <v>0</v>
      </c>
      <c r="AC138" s="65">
        <f>SUMIFS(CAPEX!$AA$4:$AA$1281,CAPEX!$C$4:$C$1281,Data!$A138,CAPEX!$V$4:$V$1281,Data!AB$7)</f>
        <v>0</v>
      </c>
      <c r="AD138" s="65">
        <f>SUMIFS(CAPEX!$Y$4:$Y$1281,CAPEX!$C$4:$C$1281,Data!$A138,CAPEX!$V$4:$V$1281,Data!AD$7)</f>
        <v>0</v>
      </c>
      <c r="AE138" s="65">
        <f>SUMIFS(CAPEX!$AA$4:$AA$1281,CAPEX!$C$4:$C$1281,Data!$A138,CAPEX!$V$4:$V$1281,Data!AD$7)</f>
        <v>0</v>
      </c>
      <c r="AF138" s="65">
        <f>SUMIFS(CAPEX!$Y$4:$Y$1281,CAPEX!$C$4:$C$1281,Data!$A138,CAPEX!$V$4:$V$1281,Data!AF$7)</f>
        <v>0</v>
      </c>
      <c r="AG138" s="65">
        <f>SUMIFS(CAPEX!$AA$4:$AA$1281,CAPEX!$C$4:$C$1281,Data!$A138,CAPEX!$V$4:$V$1281,Data!AF$7)</f>
        <v>0</v>
      </c>
      <c r="AH138" s="65">
        <f>SUMIFS(CAPEX!$Y$4:$Y$1281,CAPEX!$C$4:$C$1281,Data!$A138,CAPEX!$V$4:$V$1281,Data!AH$7)</f>
        <v>0</v>
      </c>
      <c r="AI138" s="65">
        <f>SUMIFS(CAPEX!$AA$4:$AA$1281,CAPEX!$C$4:$C$1281,Data!$A138,CAPEX!$V$4:$V$1281,Data!AH$7)</f>
        <v>0</v>
      </c>
      <c r="AJ138" s="65">
        <f>SUMIFS(CAPEX!$Y$4:$Y$1281,CAPEX!$C$4:$C$1281,Data!$A138,CAPEX!$V$4:$V$1281,Data!AJ$7)</f>
        <v>0</v>
      </c>
      <c r="AK138" s="65">
        <f>SUMIFS(CAPEX!$AA$4:$AA$1281,CAPEX!$C$4:$C$1281,Data!$A138,CAPEX!$V$4:$V$1281,Data!AJ$7)</f>
        <v>0</v>
      </c>
      <c r="AL138" s="65">
        <f>SUMIFS(CAPEX!$Y$4:$Y$1281,CAPEX!$C$4:$C$1281,Data!$A138,CAPEX!$V$4:$V$1281,Data!AL$7)</f>
        <v>0</v>
      </c>
      <c r="AM138" s="65">
        <f>SUMIFS(CAPEX!$AA$4:$AA$1281,CAPEX!$C$4:$C$1281,Data!$A138,CAPEX!$V$4:$V$1281,Data!AL$7)</f>
        <v>0</v>
      </c>
      <c r="AN138" s="65">
        <f>SUMIFS(CAPEX!$Y$4:$Y$1281,CAPEX!$C$4:$C$1281,Data!$A138,CAPEX!$V$4:$V$1281,Data!AN$7)</f>
        <v>0</v>
      </c>
      <c r="AO138" s="65">
        <f>SUMIFS(CAPEX!$AA$4:$AA$1281,CAPEX!$C$4:$C$1281,Data!$A138,CAPEX!$V$4:$V$1281,Data!AN$7)</f>
        <v>0</v>
      </c>
      <c r="AP138" s="65">
        <f>SUMIFS(CAPEX!$Y$4:$Y$1281,CAPEX!$C$4:$C$1281,Data!$A138,CAPEX!$V$4:$V$1281,Data!AP$7)</f>
        <v>0</v>
      </c>
      <c r="AQ138" s="65">
        <f>SUMIFS(CAPEX!$AA$4:$AA$1281,CAPEX!$C$4:$C$1281,Data!$A138,CAPEX!$V$4:$V$1281,Data!AP$7)</f>
        <v>0</v>
      </c>
      <c r="AR138" s="65">
        <f>SUMIFS(CAPEX!$Y$4:$Y$1281,CAPEX!$C$4:$C$1281,Data!$A138,CAPEX!$V$4:$V$1281,Data!AR$7)</f>
        <v>0</v>
      </c>
      <c r="AS138" s="65">
        <f>SUMIFS(CAPEX!$AA$4:$AA$1281,CAPEX!$C$4:$C$1281,Data!$A138,CAPEX!$V$4:$V$1281,Data!AR$7)</f>
        <v>0</v>
      </c>
      <c r="AT138" s="65">
        <f>SUMIFS(CAPEX!$Y$4:$Y$1281,CAPEX!$C$4:$C$1281,Data!$A138,CAPEX!$V$4:$V$1281,Data!AT$7)</f>
        <v>0</v>
      </c>
      <c r="AU138" s="65">
        <f>SUMIFS(CAPEX!$AA$4:$AA$1281,CAPEX!$C$4:$C$1281,Data!$A138,CAPEX!$V$4:$V$1281,Data!AT$7)</f>
        <v>0</v>
      </c>
      <c r="AV138" s="65">
        <f>SUMIFS(CAPEX!$Y$4:$Y$1281,CAPEX!$C$4:$C$1281,Data!$A138,CAPEX!$V$4:$V$1281,Data!AV$7)</f>
        <v>0</v>
      </c>
      <c r="AW138" s="65">
        <f>SUMIFS(CAPEX!$AA$4:$AA$1281,CAPEX!$C$4:$C$1281,Data!$A138,CAPEX!$V$4:$V$1281,Data!AV$7)</f>
        <v>0</v>
      </c>
      <c r="AX138" s="65">
        <f>SUMIFS(CAPEX!$Y$4:$Y$1281,CAPEX!$C$4:$C$1281,Data!$A138,CAPEX!$V$4:$V$1281,Data!AX$7)</f>
        <v>0</v>
      </c>
      <c r="AY138" s="65">
        <f>SUMIFS(CAPEX!$AA$4:$AA$1281,CAPEX!$C$4:$C$1281,Data!$A138,CAPEX!$V$4:$V$1281,Data!AX$7)</f>
        <v>0</v>
      </c>
      <c r="AZ138" s="65">
        <f>SUMIFS(CAPEX!$Y$4:$Y$1281,CAPEX!$C$4:$C$1281,Data!$A138,CAPEX!$V$4:$V$1281,Data!AZ$7)</f>
        <v>0</v>
      </c>
      <c r="BA138" s="65">
        <f>SUMIFS(CAPEX!$AA$4:$AA$1281,CAPEX!$C$4:$C$1281,Data!$A138,CAPEX!$V$4:$V$1281,Data!AZ$7)</f>
        <v>0</v>
      </c>
      <c r="BB138" s="65">
        <f>SUMIFS(CAPEX!$Y$4:$Y$1281,CAPEX!$C$4:$C$1281,Data!$A138,CAPEX!$V$4:$V$1281,Data!BB$7)</f>
        <v>0</v>
      </c>
      <c r="BC138" s="65">
        <f>SUMIFS(CAPEX!$AA$4:$AA$1281,CAPEX!$C$4:$C$1281,Data!$A138,CAPEX!$V$4:$V$1281,Data!BB$7)</f>
        <v>0</v>
      </c>
    </row>
    <row r="139" spans="1:55" x14ac:dyDescent="0.25">
      <c r="A139" s="85" t="s">
        <v>126</v>
      </c>
      <c r="B139" s="62" t="str">
        <f>VLOOKUP(A139,CAPEX!$C$4:$I$1281,7,FALSE)</f>
        <v>Austal</v>
      </c>
      <c r="C139" s="61">
        <v>360</v>
      </c>
      <c r="D139" s="65">
        <f>SUMIFS(CAPEX!$Y$4:$Y$1281,CAPEX!$C$4:$C$1281,Data!$A139,CAPEX!$V$4:$V$1281,Data!D$7)</f>
        <v>0</v>
      </c>
      <c r="E139" s="65">
        <f>SUMIFS(CAPEX!$AA$4:$AA$1281,CAPEX!$C$4:$C$1281,Data!$A139,CAPEX!$V$4:$V$1281,Data!D$7)</f>
        <v>39380</v>
      </c>
      <c r="F139" s="65">
        <f>SUMIFS(CAPEX!$Y$4:$Y$1281,CAPEX!$C$4:$C$1281,Data!$A139,CAPEX!$V$4:$V$1281,Data!F$7)</f>
        <v>0</v>
      </c>
      <c r="G139" s="65">
        <f>SUMIFS(CAPEX!$AA$4:$AA$1281,CAPEX!$C$4:$C$1281,Data!$A139,CAPEX!$V$4:$V$1281,Data!F$7)</f>
        <v>0</v>
      </c>
      <c r="H139" s="65">
        <f>SUMIFS(CAPEX!$Y$4:$Y$1281,CAPEX!$C$4:$C$1281,Data!$A139,CAPEX!$V$4:$V$1281,Data!H$7)</f>
        <v>0</v>
      </c>
      <c r="I139" s="65">
        <f>SUMIFS(CAPEX!$AA$4:$AA$1281,CAPEX!$C$4:$C$1281,Data!$A139,CAPEX!$V$4:$V$1281,Data!H$7)</f>
        <v>0</v>
      </c>
      <c r="J139" s="65">
        <f>SUMIFS(CAPEX!$Y$4:$Y$1281,CAPEX!$C$4:$C$1281,Data!$A139,CAPEX!$V$4:$V$1281,Data!J$7)</f>
        <v>0</v>
      </c>
      <c r="K139" s="65">
        <f>SUMIFS(CAPEX!$AA$4:$AA$1281,CAPEX!$C$4:$C$1281,Data!$A139,CAPEX!$V$4:$V$1281,Data!J$7)</f>
        <v>0</v>
      </c>
      <c r="L139" s="65">
        <f>SUMIFS(CAPEX!$Y$4:$Y$1281,CAPEX!$C$4:$C$1281,Data!$A139,CAPEX!$V$4:$V$1281,Data!L$7)</f>
        <v>0</v>
      </c>
      <c r="M139" s="65">
        <f>SUMIFS(CAPEX!$AA$4:$AA$1281,CAPEX!$C$4:$C$1281,Data!$A139,CAPEX!$V$4:$V$1281,Data!L$7)</f>
        <v>0</v>
      </c>
      <c r="N139" s="65">
        <f>SUMIFS(CAPEX!$Y$4:$Y$1281,CAPEX!$C$4:$C$1281,Data!$A139,CAPEX!$V$4:$V$1281,Data!N$7)</f>
        <v>0</v>
      </c>
      <c r="O139" s="65">
        <f>SUMIFS(CAPEX!$AA$4:$AA$1281,CAPEX!$C$4:$C$1281,Data!$A139,CAPEX!$V$4:$V$1281,Data!N$7)</f>
        <v>0</v>
      </c>
      <c r="P139" s="65">
        <f>SUMIFS(CAPEX!$Y$4:$Y$1281,CAPEX!$C$4:$C$1281,Data!$A139,CAPEX!$V$4:$V$1281,Data!P$7)</f>
        <v>0</v>
      </c>
      <c r="Q139" s="65">
        <f>SUMIFS(CAPEX!$AA$4:$AA$1281,CAPEX!$C$4:$C$1281,Data!$A139,CAPEX!$V$4:$V$1281,Data!P$7)</f>
        <v>0</v>
      </c>
      <c r="R139" s="65">
        <f>SUMIFS(CAPEX!$Y$4:$Y$1281,CAPEX!$C$4:$C$1281,Data!$A139,CAPEX!$V$4:$V$1281,Data!R$7)</f>
        <v>0</v>
      </c>
      <c r="S139" s="65">
        <f>SUMIFS(CAPEX!$AA$4:$AA$1281,CAPEX!$C$4:$C$1281,Data!$A139,CAPEX!$V$4:$V$1281,Data!R$7)</f>
        <v>0</v>
      </c>
      <c r="T139" s="65">
        <f>SUMIFS(CAPEX!$Y$4:$Y$1281,CAPEX!$C$4:$C$1281,Data!$A139,CAPEX!$V$4:$V$1281,Data!T$7)</f>
        <v>0</v>
      </c>
      <c r="U139" s="65">
        <f>SUMIFS(CAPEX!$AA$4:$AA$1281,CAPEX!$C$4:$C$1281,Data!$A139,CAPEX!$V$4:$V$1281,Data!T$7)</f>
        <v>0</v>
      </c>
      <c r="V139" s="65">
        <f>SUMIFS(CAPEX!$Y$4:$Y$1281,CAPEX!$C$4:$C$1281,Data!$A139,CAPEX!$V$4:$V$1281,Data!V$7)</f>
        <v>0</v>
      </c>
      <c r="W139" s="65">
        <f>SUMIFS(CAPEX!$AA$4:$AA$1281,CAPEX!$C$4:$C$1281,Data!$A139,CAPEX!$V$4:$V$1281,Data!V$7)</f>
        <v>0</v>
      </c>
      <c r="X139" s="65">
        <f>SUMIFS(CAPEX!$Y$4:$Y$1281,CAPEX!$C$4:$C$1281,Data!$A139,CAPEX!$V$4:$V$1281,Data!X$7)</f>
        <v>0</v>
      </c>
      <c r="Y139" s="65">
        <f>SUMIFS(CAPEX!$AA$4:$AA$1281,CAPEX!$C$4:$C$1281,Data!$A139,CAPEX!$V$4:$V$1281,Data!X$7)</f>
        <v>0</v>
      </c>
      <c r="Z139" s="65">
        <f>SUMIFS(CAPEX!$Y$4:$Y$1281,CAPEX!$C$4:$C$1281,Data!$A139,CAPEX!$V$4:$V$1281,Data!Z$7)</f>
        <v>490</v>
      </c>
      <c r="AA139" s="65">
        <f>SUMIFS(CAPEX!$AA$4:$AA$1281,CAPEX!$C$4:$C$1281,Data!$A139,CAPEX!$V$4:$V$1281,Data!Z$7)</f>
        <v>490</v>
      </c>
      <c r="AB139" s="65">
        <f>SUMIFS(CAPEX!$Y$4:$Y$1281,CAPEX!$C$4:$C$1281,Data!$A139,CAPEX!$V$4:$V$1281,Data!AB$7)</f>
        <v>0</v>
      </c>
      <c r="AC139" s="65">
        <f>SUMIFS(CAPEX!$AA$4:$AA$1281,CAPEX!$C$4:$C$1281,Data!$A139,CAPEX!$V$4:$V$1281,Data!AB$7)</f>
        <v>0</v>
      </c>
      <c r="AD139" s="65">
        <f>SUMIFS(CAPEX!$Y$4:$Y$1281,CAPEX!$C$4:$C$1281,Data!$A139,CAPEX!$V$4:$V$1281,Data!AD$7)</f>
        <v>0</v>
      </c>
      <c r="AE139" s="65">
        <f>SUMIFS(CAPEX!$AA$4:$AA$1281,CAPEX!$C$4:$C$1281,Data!$A139,CAPEX!$V$4:$V$1281,Data!AD$7)</f>
        <v>0</v>
      </c>
      <c r="AF139" s="65">
        <f>SUMIFS(CAPEX!$Y$4:$Y$1281,CAPEX!$C$4:$C$1281,Data!$A139,CAPEX!$V$4:$V$1281,Data!AF$7)</f>
        <v>0</v>
      </c>
      <c r="AG139" s="65">
        <f>SUMIFS(CAPEX!$AA$4:$AA$1281,CAPEX!$C$4:$C$1281,Data!$A139,CAPEX!$V$4:$V$1281,Data!AF$7)</f>
        <v>0</v>
      </c>
      <c r="AH139" s="65">
        <f>SUMIFS(CAPEX!$Y$4:$Y$1281,CAPEX!$C$4:$C$1281,Data!$A139,CAPEX!$V$4:$V$1281,Data!AH$7)</f>
        <v>0</v>
      </c>
      <c r="AI139" s="65">
        <f>SUMIFS(CAPEX!$AA$4:$AA$1281,CAPEX!$C$4:$C$1281,Data!$A139,CAPEX!$V$4:$V$1281,Data!AH$7)</f>
        <v>0</v>
      </c>
      <c r="AJ139" s="65">
        <f>SUMIFS(CAPEX!$Y$4:$Y$1281,CAPEX!$C$4:$C$1281,Data!$A139,CAPEX!$V$4:$V$1281,Data!AJ$7)</f>
        <v>0</v>
      </c>
      <c r="AK139" s="65">
        <f>SUMIFS(CAPEX!$AA$4:$AA$1281,CAPEX!$C$4:$C$1281,Data!$A139,CAPEX!$V$4:$V$1281,Data!AJ$7)</f>
        <v>0</v>
      </c>
      <c r="AL139" s="65">
        <f>SUMIFS(CAPEX!$Y$4:$Y$1281,CAPEX!$C$4:$C$1281,Data!$A139,CAPEX!$V$4:$V$1281,Data!AL$7)</f>
        <v>0</v>
      </c>
      <c r="AM139" s="65">
        <f>SUMIFS(CAPEX!$AA$4:$AA$1281,CAPEX!$C$4:$C$1281,Data!$A139,CAPEX!$V$4:$V$1281,Data!AL$7)</f>
        <v>0</v>
      </c>
      <c r="AN139" s="65">
        <f>SUMIFS(CAPEX!$Y$4:$Y$1281,CAPEX!$C$4:$C$1281,Data!$A139,CAPEX!$V$4:$V$1281,Data!AN$7)</f>
        <v>0</v>
      </c>
      <c r="AO139" s="65">
        <f>SUMIFS(CAPEX!$AA$4:$AA$1281,CAPEX!$C$4:$C$1281,Data!$A139,CAPEX!$V$4:$V$1281,Data!AN$7)</f>
        <v>0</v>
      </c>
      <c r="AP139" s="65">
        <f>SUMIFS(CAPEX!$Y$4:$Y$1281,CAPEX!$C$4:$C$1281,Data!$A139,CAPEX!$V$4:$V$1281,Data!AP$7)</f>
        <v>0</v>
      </c>
      <c r="AQ139" s="65">
        <f>SUMIFS(CAPEX!$AA$4:$AA$1281,CAPEX!$C$4:$C$1281,Data!$A139,CAPEX!$V$4:$V$1281,Data!AP$7)</f>
        <v>0</v>
      </c>
      <c r="AR139" s="65">
        <f>SUMIFS(CAPEX!$Y$4:$Y$1281,CAPEX!$C$4:$C$1281,Data!$A139,CAPEX!$V$4:$V$1281,Data!AR$7)</f>
        <v>0</v>
      </c>
      <c r="AS139" s="65">
        <f>SUMIFS(CAPEX!$AA$4:$AA$1281,CAPEX!$C$4:$C$1281,Data!$A139,CAPEX!$V$4:$V$1281,Data!AR$7)</f>
        <v>0</v>
      </c>
      <c r="AT139" s="65">
        <f>SUMIFS(CAPEX!$Y$4:$Y$1281,CAPEX!$C$4:$C$1281,Data!$A139,CAPEX!$V$4:$V$1281,Data!AT$7)</f>
        <v>0</v>
      </c>
      <c r="AU139" s="65">
        <f>SUMIFS(CAPEX!$AA$4:$AA$1281,CAPEX!$C$4:$C$1281,Data!$A139,CAPEX!$V$4:$V$1281,Data!AT$7)</f>
        <v>0</v>
      </c>
      <c r="AV139" s="65">
        <f>SUMIFS(CAPEX!$Y$4:$Y$1281,CAPEX!$C$4:$C$1281,Data!$A139,CAPEX!$V$4:$V$1281,Data!AV$7)</f>
        <v>0</v>
      </c>
      <c r="AW139" s="65">
        <f>SUMIFS(CAPEX!$AA$4:$AA$1281,CAPEX!$C$4:$C$1281,Data!$A139,CAPEX!$V$4:$V$1281,Data!AV$7)</f>
        <v>0</v>
      </c>
      <c r="AX139" s="65">
        <f>SUMIFS(CAPEX!$Y$4:$Y$1281,CAPEX!$C$4:$C$1281,Data!$A139,CAPEX!$V$4:$V$1281,Data!AX$7)</f>
        <v>0</v>
      </c>
      <c r="AY139" s="65">
        <f>SUMIFS(CAPEX!$AA$4:$AA$1281,CAPEX!$C$4:$C$1281,Data!$A139,CAPEX!$V$4:$V$1281,Data!AX$7)</f>
        <v>0</v>
      </c>
      <c r="AZ139" s="65">
        <f>SUMIFS(CAPEX!$Y$4:$Y$1281,CAPEX!$C$4:$C$1281,Data!$A139,CAPEX!$V$4:$V$1281,Data!AZ$7)</f>
        <v>0</v>
      </c>
      <c r="BA139" s="65">
        <f>SUMIFS(CAPEX!$AA$4:$AA$1281,CAPEX!$C$4:$C$1281,Data!$A139,CAPEX!$V$4:$V$1281,Data!AZ$7)</f>
        <v>0</v>
      </c>
      <c r="BB139" s="65">
        <f>SUMIFS(CAPEX!$Y$4:$Y$1281,CAPEX!$C$4:$C$1281,Data!$A139,CAPEX!$V$4:$V$1281,Data!BB$7)</f>
        <v>0</v>
      </c>
      <c r="BC139" s="65">
        <f>SUMIFS(CAPEX!$AA$4:$AA$1281,CAPEX!$C$4:$C$1281,Data!$A139,CAPEX!$V$4:$V$1281,Data!BB$7)</f>
        <v>0</v>
      </c>
    </row>
    <row r="140" spans="1:55" hidden="1" x14ac:dyDescent="0.25">
      <c r="A140" s="86" t="s">
        <v>132</v>
      </c>
      <c r="B140" s="62" t="str">
        <f>VLOOKUP(A140,CAPEX!$C$4:$I$1281,7,FALSE)</f>
        <v>Tenant 3</v>
      </c>
      <c r="C140" s="61">
        <v>10800</v>
      </c>
      <c r="D140" s="65">
        <f>SUMIFS(CAPEX!$Y$4:$Y$1281,CAPEX!$C$4:$C$1281,Data!$A140,CAPEX!$V$4:$V$1281,Data!D$7)</f>
        <v>311540</v>
      </c>
      <c r="E140" s="65">
        <f>SUMIFS(CAPEX!$AA$4:$AA$1281,CAPEX!$C$4:$C$1281,Data!$A140,CAPEX!$V$4:$V$1281,Data!D$7)</f>
        <v>207970</v>
      </c>
      <c r="F140" s="65">
        <f>SUMIFS(CAPEX!$Y$4:$Y$1281,CAPEX!$C$4:$C$1281,Data!$A140,CAPEX!$V$4:$V$1281,Data!F$7)</f>
        <v>0</v>
      </c>
      <c r="G140" s="65">
        <f>SUMIFS(CAPEX!$AA$4:$AA$1281,CAPEX!$C$4:$C$1281,Data!$A140,CAPEX!$V$4:$V$1281,Data!F$7)</f>
        <v>0</v>
      </c>
      <c r="H140" s="65">
        <f>SUMIFS(CAPEX!$Y$4:$Y$1281,CAPEX!$C$4:$C$1281,Data!$A140,CAPEX!$V$4:$V$1281,Data!H$7)</f>
        <v>254200</v>
      </c>
      <c r="I140" s="65">
        <f>SUMIFS(CAPEX!$AA$4:$AA$1281,CAPEX!$C$4:$C$1281,Data!$A140,CAPEX!$V$4:$V$1281,Data!H$7)</f>
        <v>0</v>
      </c>
      <c r="J140" s="65">
        <f>SUMIFS(CAPEX!$Y$4:$Y$1281,CAPEX!$C$4:$C$1281,Data!$A140,CAPEX!$V$4:$V$1281,Data!J$7)</f>
        <v>0</v>
      </c>
      <c r="K140" s="65">
        <f>SUMIFS(CAPEX!$AA$4:$AA$1281,CAPEX!$C$4:$C$1281,Data!$A140,CAPEX!$V$4:$V$1281,Data!J$7)</f>
        <v>0</v>
      </c>
      <c r="L140" s="65">
        <f>SUMIFS(CAPEX!$Y$4:$Y$1281,CAPEX!$C$4:$C$1281,Data!$A140,CAPEX!$V$4:$V$1281,Data!L$7)</f>
        <v>0</v>
      </c>
      <c r="M140" s="65">
        <f>SUMIFS(CAPEX!$AA$4:$AA$1281,CAPEX!$C$4:$C$1281,Data!$A140,CAPEX!$V$4:$V$1281,Data!L$7)</f>
        <v>0</v>
      </c>
      <c r="N140" s="65">
        <f>SUMIFS(CAPEX!$Y$4:$Y$1281,CAPEX!$C$4:$C$1281,Data!$A140,CAPEX!$V$4:$V$1281,Data!N$7)</f>
        <v>0</v>
      </c>
      <c r="O140" s="65">
        <f>SUMIFS(CAPEX!$AA$4:$AA$1281,CAPEX!$C$4:$C$1281,Data!$A140,CAPEX!$V$4:$V$1281,Data!N$7)</f>
        <v>0</v>
      </c>
      <c r="P140" s="65">
        <f>SUMIFS(CAPEX!$Y$4:$Y$1281,CAPEX!$C$4:$C$1281,Data!$A140,CAPEX!$V$4:$V$1281,Data!P$7)</f>
        <v>0</v>
      </c>
      <c r="Q140" s="65">
        <f>SUMIFS(CAPEX!$AA$4:$AA$1281,CAPEX!$C$4:$C$1281,Data!$A140,CAPEX!$V$4:$V$1281,Data!P$7)</f>
        <v>0</v>
      </c>
      <c r="R140" s="65">
        <f>SUMIFS(CAPEX!$Y$4:$Y$1281,CAPEX!$C$4:$C$1281,Data!$A140,CAPEX!$V$4:$V$1281,Data!R$7)</f>
        <v>0</v>
      </c>
      <c r="S140" s="65">
        <f>SUMIFS(CAPEX!$AA$4:$AA$1281,CAPEX!$C$4:$C$1281,Data!$A140,CAPEX!$V$4:$V$1281,Data!R$7)</f>
        <v>0</v>
      </c>
      <c r="T140" s="65">
        <f>SUMIFS(CAPEX!$Y$4:$Y$1281,CAPEX!$C$4:$C$1281,Data!$A140,CAPEX!$V$4:$V$1281,Data!T$7)</f>
        <v>0</v>
      </c>
      <c r="U140" s="65">
        <f>SUMIFS(CAPEX!$AA$4:$AA$1281,CAPEX!$C$4:$C$1281,Data!$A140,CAPEX!$V$4:$V$1281,Data!T$7)</f>
        <v>0</v>
      </c>
      <c r="V140" s="65">
        <f>SUMIFS(CAPEX!$Y$4:$Y$1281,CAPEX!$C$4:$C$1281,Data!$A140,CAPEX!$V$4:$V$1281,Data!V$7)</f>
        <v>0</v>
      </c>
      <c r="W140" s="65">
        <f>SUMIFS(CAPEX!$AA$4:$AA$1281,CAPEX!$C$4:$C$1281,Data!$A140,CAPEX!$V$4:$V$1281,Data!V$7)</f>
        <v>0</v>
      </c>
      <c r="X140" s="65">
        <f>SUMIFS(CAPEX!$Y$4:$Y$1281,CAPEX!$C$4:$C$1281,Data!$A140,CAPEX!$V$4:$V$1281,Data!X$7)</f>
        <v>0</v>
      </c>
      <c r="Y140" s="65">
        <f>SUMIFS(CAPEX!$AA$4:$AA$1281,CAPEX!$C$4:$C$1281,Data!$A140,CAPEX!$V$4:$V$1281,Data!X$7)</f>
        <v>0</v>
      </c>
      <c r="Z140" s="65">
        <f>SUMIFS(CAPEX!$Y$4:$Y$1281,CAPEX!$C$4:$C$1281,Data!$A140,CAPEX!$V$4:$V$1281,Data!Z$7)</f>
        <v>14560</v>
      </c>
      <c r="AA140" s="65">
        <f>SUMIFS(CAPEX!$AA$4:$AA$1281,CAPEX!$C$4:$C$1281,Data!$A140,CAPEX!$V$4:$V$1281,Data!Z$7)</f>
        <v>70000</v>
      </c>
      <c r="AB140" s="65">
        <f>SUMIFS(CAPEX!$Y$4:$Y$1281,CAPEX!$C$4:$C$1281,Data!$A140,CAPEX!$V$4:$V$1281,Data!AB$7)</f>
        <v>0</v>
      </c>
      <c r="AC140" s="65">
        <f>SUMIFS(CAPEX!$AA$4:$AA$1281,CAPEX!$C$4:$C$1281,Data!$A140,CAPEX!$V$4:$V$1281,Data!AB$7)</f>
        <v>0</v>
      </c>
      <c r="AD140" s="65">
        <f>SUMIFS(CAPEX!$Y$4:$Y$1281,CAPEX!$C$4:$C$1281,Data!$A140,CAPEX!$V$4:$V$1281,Data!AD$7)</f>
        <v>0</v>
      </c>
      <c r="AE140" s="65">
        <f>SUMIFS(CAPEX!$AA$4:$AA$1281,CAPEX!$C$4:$C$1281,Data!$A140,CAPEX!$V$4:$V$1281,Data!AD$7)</f>
        <v>0</v>
      </c>
      <c r="AF140" s="65">
        <f>SUMIFS(CAPEX!$Y$4:$Y$1281,CAPEX!$C$4:$C$1281,Data!$A140,CAPEX!$V$4:$V$1281,Data!AF$7)</f>
        <v>0</v>
      </c>
      <c r="AG140" s="65">
        <f>SUMIFS(CAPEX!$AA$4:$AA$1281,CAPEX!$C$4:$C$1281,Data!$A140,CAPEX!$V$4:$V$1281,Data!AF$7)</f>
        <v>0</v>
      </c>
      <c r="AH140" s="65">
        <f>SUMIFS(CAPEX!$Y$4:$Y$1281,CAPEX!$C$4:$C$1281,Data!$A140,CAPEX!$V$4:$V$1281,Data!AH$7)</f>
        <v>0</v>
      </c>
      <c r="AI140" s="65">
        <f>SUMIFS(CAPEX!$AA$4:$AA$1281,CAPEX!$C$4:$C$1281,Data!$A140,CAPEX!$V$4:$V$1281,Data!AH$7)</f>
        <v>0</v>
      </c>
      <c r="AJ140" s="65">
        <f>SUMIFS(CAPEX!$Y$4:$Y$1281,CAPEX!$C$4:$C$1281,Data!$A140,CAPEX!$V$4:$V$1281,Data!AJ$7)</f>
        <v>0</v>
      </c>
      <c r="AK140" s="65">
        <f>SUMIFS(CAPEX!$AA$4:$AA$1281,CAPEX!$C$4:$C$1281,Data!$A140,CAPEX!$V$4:$V$1281,Data!AJ$7)</f>
        <v>211770</v>
      </c>
      <c r="AL140" s="65">
        <f>SUMIFS(CAPEX!$Y$4:$Y$1281,CAPEX!$C$4:$C$1281,Data!$A140,CAPEX!$V$4:$V$1281,Data!AL$7)</f>
        <v>0</v>
      </c>
      <c r="AM140" s="65">
        <f>SUMIFS(CAPEX!$AA$4:$AA$1281,CAPEX!$C$4:$C$1281,Data!$A140,CAPEX!$V$4:$V$1281,Data!AL$7)</f>
        <v>0</v>
      </c>
      <c r="AN140" s="65">
        <f>SUMIFS(CAPEX!$Y$4:$Y$1281,CAPEX!$C$4:$C$1281,Data!$A140,CAPEX!$V$4:$V$1281,Data!AN$7)</f>
        <v>0</v>
      </c>
      <c r="AO140" s="65">
        <f>SUMIFS(CAPEX!$AA$4:$AA$1281,CAPEX!$C$4:$C$1281,Data!$A140,CAPEX!$V$4:$V$1281,Data!AN$7)</f>
        <v>0</v>
      </c>
      <c r="AP140" s="65">
        <f>SUMIFS(CAPEX!$Y$4:$Y$1281,CAPEX!$C$4:$C$1281,Data!$A140,CAPEX!$V$4:$V$1281,Data!AP$7)</f>
        <v>0</v>
      </c>
      <c r="AQ140" s="65">
        <f>SUMIFS(CAPEX!$AA$4:$AA$1281,CAPEX!$C$4:$C$1281,Data!$A140,CAPEX!$V$4:$V$1281,Data!AP$7)</f>
        <v>0</v>
      </c>
      <c r="AR140" s="65">
        <f>SUMIFS(CAPEX!$Y$4:$Y$1281,CAPEX!$C$4:$C$1281,Data!$A140,CAPEX!$V$4:$V$1281,Data!AR$7)</f>
        <v>0</v>
      </c>
      <c r="AS140" s="65">
        <f>SUMIFS(CAPEX!$AA$4:$AA$1281,CAPEX!$C$4:$C$1281,Data!$A140,CAPEX!$V$4:$V$1281,Data!AR$7)</f>
        <v>0</v>
      </c>
      <c r="AT140" s="65">
        <f>SUMIFS(CAPEX!$Y$4:$Y$1281,CAPEX!$C$4:$C$1281,Data!$A140,CAPEX!$V$4:$V$1281,Data!AT$7)</f>
        <v>0</v>
      </c>
      <c r="AU140" s="65">
        <f>SUMIFS(CAPEX!$AA$4:$AA$1281,CAPEX!$C$4:$C$1281,Data!$A140,CAPEX!$V$4:$V$1281,Data!AT$7)</f>
        <v>0</v>
      </c>
      <c r="AV140" s="65">
        <f>SUMIFS(CAPEX!$Y$4:$Y$1281,CAPEX!$C$4:$C$1281,Data!$A140,CAPEX!$V$4:$V$1281,Data!AV$7)</f>
        <v>0</v>
      </c>
      <c r="AW140" s="65">
        <f>SUMIFS(CAPEX!$AA$4:$AA$1281,CAPEX!$C$4:$C$1281,Data!$A140,CAPEX!$V$4:$V$1281,Data!AV$7)</f>
        <v>0</v>
      </c>
      <c r="AX140" s="65">
        <f>SUMIFS(CAPEX!$Y$4:$Y$1281,CAPEX!$C$4:$C$1281,Data!$A140,CAPEX!$V$4:$V$1281,Data!AX$7)</f>
        <v>0</v>
      </c>
      <c r="AY140" s="65">
        <f>SUMIFS(CAPEX!$AA$4:$AA$1281,CAPEX!$C$4:$C$1281,Data!$A140,CAPEX!$V$4:$V$1281,Data!AX$7)</f>
        <v>0</v>
      </c>
      <c r="AZ140" s="65">
        <f>SUMIFS(CAPEX!$Y$4:$Y$1281,CAPEX!$C$4:$C$1281,Data!$A140,CAPEX!$V$4:$V$1281,Data!AZ$7)</f>
        <v>0</v>
      </c>
      <c r="BA140" s="65">
        <f>SUMIFS(CAPEX!$AA$4:$AA$1281,CAPEX!$C$4:$C$1281,Data!$A140,CAPEX!$V$4:$V$1281,Data!AZ$7)</f>
        <v>0</v>
      </c>
      <c r="BB140" s="65">
        <f>SUMIFS(CAPEX!$Y$4:$Y$1281,CAPEX!$C$4:$C$1281,Data!$A140,CAPEX!$V$4:$V$1281,Data!BB$7)</f>
        <v>0</v>
      </c>
      <c r="BC140" s="65">
        <f>SUMIFS(CAPEX!$AA$4:$AA$1281,CAPEX!$C$4:$C$1281,Data!$A140,CAPEX!$V$4:$V$1281,Data!BB$7)</f>
        <v>0</v>
      </c>
    </row>
    <row r="141" spans="1:55" hidden="1" x14ac:dyDescent="0.25">
      <c r="A141" s="85" t="s">
        <v>133</v>
      </c>
      <c r="B141" s="62" t="str">
        <f>VLOOKUP(A141,CAPEX!$C$4:$I$1281,7,FALSE)</f>
        <v>Tenant 3</v>
      </c>
      <c r="C141" s="61">
        <v>11430</v>
      </c>
      <c r="D141" s="65">
        <f>SUMIFS(CAPEX!$Y$4:$Y$1281,CAPEX!$C$4:$C$1281,Data!$A141,CAPEX!$V$4:$V$1281,Data!D$7)</f>
        <v>678710</v>
      </c>
      <c r="E141" s="65">
        <f>SUMIFS(CAPEX!$AA$4:$AA$1281,CAPEX!$C$4:$C$1281,Data!$A141,CAPEX!$V$4:$V$1281,Data!D$7)</f>
        <v>385090</v>
      </c>
      <c r="F141" s="65">
        <f>SUMIFS(CAPEX!$Y$4:$Y$1281,CAPEX!$C$4:$C$1281,Data!$A141,CAPEX!$V$4:$V$1281,Data!F$7)</f>
        <v>0</v>
      </c>
      <c r="G141" s="65">
        <f>SUMIFS(CAPEX!$AA$4:$AA$1281,CAPEX!$C$4:$C$1281,Data!$A141,CAPEX!$V$4:$V$1281,Data!F$7)</f>
        <v>0</v>
      </c>
      <c r="H141" s="65">
        <f>SUMIFS(CAPEX!$Y$4:$Y$1281,CAPEX!$C$4:$C$1281,Data!$A141,CAPEX!$V$4:$V$1281,Data!H$7)</f>
        <v>540300</v>
      </c>
      <c r="I141" s="65">
        <f>SUMIFS(CAPEX!$AA$4:$AA$1281,CAPEX!$C$4:$C$1281,Data!$A141,CAPEX!$V$4:$V$1281,Data!H$7)</f>
        <v>0</v>
      </c>
      <c r="J141" s="65">
        <f>SUMIFS(CAPEX!$Y$4:$Y$1281,CAPEX!$C$4:$C$1281,Data!$A141,CAPEX!$V$4:$V$1281,Data!J$7)</f>
        <v>0</v>
      </c>
      <c r="K141" s="65">
        <f>SUMIFS(CAPEX!$AA$4:$AA$1281,CAPEX!$C$4:$C$1281,Data!$A141,CAPEX!$V$4:$V$1281,Data!J$7)</f>
        <v>0</v>
      </c>
      <c r="L141" s="65">
        <f>SUMIFS(CAPEX!$Y$4:$Y$1281,CAPEX!$C$4:$C$1281,Data!$A141,CAPEX!$V$4:$V$1281,Data!L$7)</f>
        <v>0</v>
      </c>
      <c r="M141" s="65">
        <f>SUMIFS(CAPEX!$AA$4:$AA$1281,CAPEX!$C$4:$C$1281,Data!$A141,CAPEX!$V$4:$V$1281,Data!L$7)</f>
        <v>0</v>
      </c>
      <c r="N141" s="65">
        <f>SUMIFS(CAPEX!$Y$4:$Y$1281,CAPEX!$C$4:$C$1281,Data!$A141,CAPEX!$V$4:$V$1281,Data!N$7)</f>
        <v>0</v>
      </c>
      <c r="O141" s="65">
        <f>SUMIFS(CAPEX!$AA$4:$AA$1281,CAPEX!$C$4:$C$1281,Data!$A141,CAPEX!$V$4:$V$1281,Data!N$7)</f>
        <v>0</v>
      </c>
      <c r="P141" s="65">
        <f>SUMIFS(CAPEX!$Y$4:$Y$1281,CAPEX!$C$4:$C$1281,Data!$A141,CAPEX!$V$4:$V$1281,Data!P$7)</f>
        <v>0</v>
      </c>
      <c r="Q141" s="65">
        <f>SUMIFS(CAPEX!$AA$4:$AA$1281,CAPEX!$C$4:$C$1281,Data!$A141,CAPEX!$V$4:$V$1281,Data!P$7)</f>
        <v>0</v>
      </c>
      <c r="R141" s="65">
        <f>SUMIFS(CAPEX!$Y$4:$Y$1281,CAPEX!$C$4:$C$1281,Data!$A141,CAPEX!$V$4:$V$1281,Data!R$7)</f>
        <v>0</v>
      </c>
      <c r="S141" s="65">
        <f>SUMIFS(CAPEX!$AA$4:$AA$1281,CAPEX!$C$4:$C$1281,Data!$A141,CAPEX!$V$4:$V$1281,Data!R$7)</f>
        <v>0</v>
      </c>
      <c r="T141" s="65">
        <f>SUMIFS(CAPEX!$Y$4:$Y$1281,CAPEX!$C$4:$C$1281,Data!$A141,CAPEX!$V$4:$V$1281,Data!T$7)</f>
        <v>0</v>
      </c>
      <c r="U141" s="65">
        <f>SUMIFS(CAPEX!$AA$4:$AA$1281,CAPEX!$C$4:$C$1281,Data!$A141,CAPEX!$V$4:$V$1281,Data!T$7)</f>
        <v>0</v>
      </c>
      <c r="V141" s="65">
        <f>SUMIFS(CAPEX!$Y$4:$Y$1281,CAPEX!$C$4:$C$1281,Data!$A141,CAPEX!$V$4:$V$1281,Data!V$7)</f>
        <v>0</v>
      </c>
      <c r="W141" s="65">
        <f>SUMIFS(CAPEX!$AA$4:$AA$1281,CAPEX!$C$4:$C$1281,Data!$A141,CAPEX!$V$4:$V$1281,Data!V$7)</f>
        <v>0</v>
      </c>
      <c r="X141" s="65">
        <f>SUMIFS(CAPEX!$Y$4:$Y$1281,CAPEX!$C$4:$C$1281,Data!$A141,CAPEX!$V$4:$V$1281,Data!X$7)</f>
        <v>0</v>
      </c>
      <c r="Y141" s="65">
        <f>SUMIFS(CAPEX!$AA$4:$AA$1281,CAPEX!$C$4:$C$1281,Data!$A141,CAPEX!$V$4:$V$1281,Data!X$7)</f>
        <v>0</v>
      </c>
      <c r="Z141" s="65">
        <f>SUMIFS(CAPEX!$Y$4:$Y$1281,CAPEX!$C$4:$C$1281,Data!$A141,CAPEX!$V$4:$V$1281,Data!Z$7)</f>
        <v>141330</v>
      </c>
      <c r="AA141" s="65">
        <f>SUMIFS(CAPEX!$AA$4:$AA$1281,CAPEX!$C$4:$C$1281,Data!$A141,CAPEX!$V$4:$V$1281,Data!Z$7)</f>
        <v>89650</v>
      </c>
      <c r="AB141" s="65">
        <f>SUMIFS(CAPEX!$Y$4:$Y$1281,CAPEX!$C$4:$C$1281,Data!$A141,CAPEX!$V$4:$V$1281,Data!AB$7)</f>
        <v>0</v>
      </c>
      <c r="AC141" s="65">
        <f>SUMIFS(CAPEX!$AA$4:$AA$1281,CAPEX!$C$4:$C$1281,Data!$A141,CAPEX!$V$4:$V$1281,Data!AB$7)</f>
        <v>0</v>
      </c>
      <c r="AD141" s="65">
        <f>SUMIFS(CAPEX!$Y$4:$Y$1281,CAPEX!$C$4:$C$1281,Data!$A141,CAPEX!$V$4:$V$1281,Data!AD$7)</f>
        <v>0</v>
      </c>
      <c r="AE141" s="65">
        <f>SUMIFS(CAPEX!$AA$4:$AA$1281,CAPEX!$C$4:$C$1281,Data!$A141,CAPEX!$V$4:$V$1281,Data!AD$7)</f>
        <v>0</v>
      </c>
      <c r="AF141" s="65">
        <f>SUMIFS(CAPEX!$Y$4:$Y$1281,CAPEX!$C$4:$C$1281,Data!$A141,CAPEX!$V$4:$V$1281,Data!AF$7)</f>
        <v>0</v>
      </c>
      <c r="AG141" s="65">
        <f>SUMIFS(CAPEX!$AA$4:$AA$1281,CAPEX!$C$4:$C$1281,Data!$A141,CAPEX!$V$4:$V$1281,Data!AF$7)</f>
        <v>0</v>
      </c>
      <c r="AH141" s="65">
        <f>SUMIFS(CAPEX!$Y$4:$Y$1281,CAPEX!$C$4:$C$1281,Data!$A141,CAPEX!$V$4:$V$1281,Data!AH$7)</f>
        <v>0</v>
      </c>
      <c r="AI141" s="65">
        <f>SUMIFS(CAPEX!$AA$4:$AA$1281,CAPEX!$C$4:$C$1281,Data!$A141,CAPEX!$V$4:$V$1281,Data!AH$7)</f>
        <v>0</v>
      </c>
      <c r="AJ141" s="65">
        <f>SUMIFS(CAPEX!$Y$4:$Y$1281,CAPEX!$C$4:$C$1281,Data!$A141,CAPEX!$V$4:$V$1281,Data!AJ$7)</f>
        <v>0</v>
      </c>
      <c r="AK141" s="65">
        <f>SUMIFS(CAPEX!$AA$4:$AA$1281,CAPEX!$C$4:$C$1281,Data!$A141,CAPEX!$V$4:$V$1281,Data!AJ$7)</f>
        <v>0</v>
      </c>
      <c r="AL141" s="65">
        <f>SUMIFS(CAPEX!$Y$4:$Y$1281,CAPEX!$C$4:$C$1281,Data!$A141,CAPEX!$V$4:$V$1281,Data!AL$7)</f>
        <v>0</v>
      </c>
      <c r="AM141" s="65">
        <f>SUMIFS(CAPEX!$AA$4:$AA$1281,CAPEX!$C$4:$C$1281,Data!$A141,CAPEX!$V$4:$V$1281,Data!AL$7)</f>
        <v>0</v>
      </c>
      <c r="AN141" s="65">
        <f>SUMIFS(CAPEX!$Y$4:$Y$1281,CAPEX!$C$4:$C$1281,Data!$A141,CAPEX!$V$4:$V$1281,Data!AN$7)</f>
        <v>0</v>
      </c>
      <c r="AO141" s="65">
        <f>SUMIFS(CAPEX!$AA$4:$AA$1281,CAPEX!$C$4:$C$1281,Data!$A141,CAPEX!$V$4:$V$1281,Data!AN$7)</f>
        <v>0</v>
      </c>
      <c r="AP141" s="65">
        <f>SUMIFS(CAPEX!$Y$4:$Y$1281,CAPEX!$C$4:$C$1281,Data!$A141,CAPEX!$V$4:$V$1281,Data!AP$7)</f>
        <v>0</v>
      </c>
      <c r="AQ141" s="65">
        <f>SUMIFS(CAPEX!$AA$4:$AA$1281,CAPEX!$C$4:$C$1281,Data!$A141,CAPEX!$V$4:$V$1281,Data!AP$7)</f>
        <v>0</v>
      </c>
      <c r="AR141" s="65">
        <f>SUMIFS(CAPEX!$Y$4:$Y$1281,CAPEX!$C$4:$C$1281,Data!$A141,CAPEX!$V$4:$V$1281,Data!AR$7)</f>
        <v>0</v>
      </c>
      <c r="AS141" s="65">
        <f>SUMIFS(CAPEX!$AA$4:$AA$1281,CAPEX!$C$4:$C$1281,Data!$A141,CAPEX!$V$4:$V$1281,Data!AR$7)</f>
        <v>0</v>
      </c>
      <c r="AT141" s="65">
        <f>SUMIFS(CAPEX!$Y$4:$Y$1281,CAPEX!$C$4:$C$1281,Data!$A141,CAPEX!$V$4:$V$1281,Data!AT$7)</f>
        <v>0</v>
      </c>
      <c r="AU141" s="65">
        <f>SUMIFS(CAPEX!$AA$4:$AA$1281,CAPEX!$C$4:$C$1281,Data!$A141,CAPEX!$V$4:$V$1281,Data!AT$7)</f>
        <v>0</v>
      </c>
      <c r="AV141" s="65">
        <f>SUMIFS(CAPEX!$Y$4:$Y$1281,CAPEX!$C$4:$C$1281,Data!$A141,CAPEX!$V$4:$V$1281,Data!AV$7)</f>
        <v>0</v>
      </c>
      <c r="AW141" s="65">
        <f>SUMIFS(CAPEX!$AA$4:$AA$1281,CAPEX!$C$4:$C$1281,Data!$A141,CAPEX!$V$4:$V$1281,Data!AV$7)</f>
        <v>0</v>
      </c>
      <c r="AX141" s="65">
        <f>SUMIFS(CAPEX!$Y$4:$Y$1281,CAPEX!$C$4:$C$1281,Data!$A141,CAPEX!$V$4:$V$1281,Data!AX$7)</f>
        <v>0</v>
      </c>
      <c r="AY141" s="65">
        <f>SUMIFS(CAPEX!$AA$4:$AA$1281,CAPEX!$C$4:$C$1281,Data!$A141,CAPEX!$V$4:$V$1281,Data!AX$7)</f>
        <v>0</v>
      </c>
      <c r="AZ141" s="65">
        <f>SUMIFS(CAPEX!$Y$4:$Y$1281,CAPEX!$C$4:$C$1281,Data!$A141,CAPEX!$V$4:$V$1281,Data!AZ$7)</f>
        <v>0</v>
      </c>
      <c r="BA141" s="65">
        <f>SUMIFS(CAPEX!$AA$4:$AA$1281,CAPEX!$C$4:$C$1281,Data!$A141,CAPEX!$V$4:$V$1281,Data!AZ$7)</f>
        <v>0</v>
      </c>
      <c r="BB141" s="65">
        <f>SUMIFS(CAPEX!$Y$4:$Y$1281,CAPEX!$C$4:$C$1281,Data!$A141,CAPEX!$V$4:$V$1281,Data!BB$7)</f>
        <v>0</v>
      </c>
      <c r="BC141" s="65">
        <f>SUMIFS(CAPEX!$AA$4:$AA$1281,CAPEX!$C$4:$C$1281,Data!$A141,CAPEX!$V$4:$V$1281,Data!BB$7)</f>
        <v>0</v>
      </c>
    </row>
    <row r="142" spans="1:55" x14ac:dyDescent="0.25">
      <c r="A142" s="85" t="s">
        <v>134</v>
      </c>
      <c r="B142" s="62" t="str">
        <f>VLOOKUP(A142,CAPEX!$C$4:$I$1281,7,FALSE)</f>
        <v>Austal</v>
      </c>
      <c r="C142" s="61">
        <v>985</v>
      </c>
      <c r="D142" s="65">
        <f>SUMIFS(CAPEX!$Y$4:$Y$1281,CAPEX!$C$4:$C$1281,Data!$A142,CAPEX!$V$4:$V$1281,Data!D$7)</f>
        <v>0</v>
      </c>
      <c r="E142" s="65">
        <f>SUMIFS(CAPEX!$AA$4:$AA$1281,CAPEX!$C$4:$C$1281,Data!$A142,CAPEX!$V$4:$V$1281,Data!D$7)</f>
        <v>36830</v>
      </c>
      <c r="F142" s="65">
        <f>SUMIFS(CAPEX!$Y$4:$Y$1281,CAPEX!$C$4:$C$1281,Data!$A142,CAPEX!$V$4:$V$1281,Data!F$7)</f>
        <v>0</v>
      </c>
      <c r="G142" s="65">
        <f>SUMIFS(CAPEX!$AA$4:$AA$1281,CAPEX!$C$4:$C$1281,Data!$A142,CAPEX!$V$4:$V$1281,Data!F$7)</f>
        <v>0</v>
      </c>
      <c r="H142" s="65">
        <f>SUMIFS(CAPEX!$Y$4:$Y$1281,CAPEX!$C$4:$C$1281,Data!$A142,CAPEX!$V$4:$V$1281,Data!H$7)</f>
        <v>0</v>
      </c>
      <c r="I142" s="65">
        <f>SUMIFS(CAPEX!$AA$4:$AA$1281,CAPEX!$C$4:$C$1281,Data!$A142,CAPEX!$V$4:$V$1281,Data!H$7)</f>
        <v>0</v>
      </c>
      <c r="J142" s="65">
        <f>SUMIFS(CAPEX!$Y$4:$Y$1281,CAPEX!$C$4:$C$1281,Data!$A142,CAPEX!$V$4:$V$1281,Data!J$7)</f>
        <v>0</v>
      </c>
      <c r="K142" s="65">
        <f>SUMIFS(CAPEX!$AA$4:$AA$1281,CAPEX!$C$4:$C$1281,Data!$A142,CAPEX!$V$4:$V$1281,Data!J$7)</f>
        <v>0</v>
      </c>
      <c r="L142" s="65">
        <f>SUMIFS(CAPEX!$Y$4:$Y$1281,CAPEX!$C$4:$C$1281,Data!$A142,CAPEX!$V$4:$V$1281,Data!L$7)</f>
        <v>0</v>
      </c>
      <c r="M142" s="65">
        <f>SUMIFS(CAPEX!$AA$4:$AA$1281,CAPEX!$C$4:$C$1281,Data!$A142,CAPEX!$V$4:$V$1281,Data!L$7)</f>
        <v>0</v>
      </c>
      <c r="N142" s="65">
        <f>SUMIFS(CAPEX!$Y$4:$Y$1281,CAPEX!$C$4:$C$1281,Data!$A142,CAPEX!$V$4:$V$1281,Data!N$7)</f>
        <v>0</v>
      </c>
      <c r="O142" s="65">
        <f>SUMIFS(CAPEX!$AA$4:$AA$1281,CAPEX!$C$4:$C$1281,Data!$A142,CAPEX!$V$4:$V$1281,Data!N$7)</f>
        <v>0</v>
      </c>
      <c r="P142" s="65">
        <f>SUMIFS(CAPEX!$Y$4:$Y$1281,CAPEX!$C$4:$C$1281,Data!$A142,CAPEX!$V$4:$V$1281,Data!P$7)</f>
        <v>0</v>
      </c>
      <c r="Q142" s="65">
        <f>SUMIFS(CAPEX!$AA$4:$AA$1281,CAPEX!$C$4:$C$1281,Data!$A142,CAPEX!$V$4:$V$1281,Data!P$7)</f>
        <v>0</v>
      </c>
      <c r="R142" s="65">
        <f>SUMIFS(CAPEX!$Y$4:$Y$1281,CAPEX!$C$4:$C$1281,Data!$A142,CAPEX!$V$4:$V$1281,Data!R$7)</f>
        <v>0</v>
      </c>
      <c r="S142" s="65">
        <f>SUMIFS(CAPEX!$AA$4:$AA$1281,CAPEX!$C$4:$C$1281,Data!$A142,CAPEX!$V$4:$V$1281,Data!R$7)</f>
        <v>0</v>
      </c>
      <c r="T142" s="65">
        <f>SUMIFS(CAPEX!$Y$4:$Y$1281,CAPEX!$C$4:$C$1281,Data!$A142,CAPEX!$V$4:$V$1281,Data!T$7)</f>
        <v>0</v>
      </c>
      <c r="U142" s="65">
        <f>SUMIFS(CAPEX!$AA$4:$AA$1281,CAPEX!$C$4:$C$1281,Data!$A142,CAPEX!$V$4:$V$1281,Data!T$7)</f>
        <v>0</v>
      </c>
      <c r="V142" s="65">
        <f>SUMIFS(CAPEX!$Y$4:$Y$1281,CAPEX!$C$4:$C$1281,Data!$A142,CAPEX!$V$4:$V$1281,Data!V$7)</f>
        <v>0</v>
      </c>
      <c r="W142" s="65">
        <f>SUMIFS(CAPEX!$AA$4:$AA$1281,CAPEX!$C$4:$C$1281,Data!$A142,CAPEX!$V$4:$V$1281,Data!V$7)</f>
        <v>0</v>
      </c>
      <c r="X142" s="65">
        <f>SUMIFS(CAPEX!$Y$4:$Y$1281,CAPEX!$C$4:$C$1281,Data!$A142,CAPEX!$V$4:$V$1281,Data!X$7)</f>
        <v>0</v>
      </c>
      <c r="Y142" s="65">
        <f>SUMIFS(CAPEX!$AA$4:$AA$1281,CAPEX!$C$4:$C$1281,Data!$A142,CAPEX!$V$4:$V$1281,Data!X$7)</f>
        <v>0</v>
      </c>
      <c r="Z142" s="65">
        <f>SUMIFS(CAPEX!$Y$4:$Y$1281,CAPEX!$C$4:$C$1281,Data!$A142,CAPEX!$V$4:$V$1281,Data!Z$7)</f>
        <v>0</v>
      </c>
      <c r="AA142" s="65">
        <f>SUMIFS(CAPEX!$AA$4:$AA$1281,CAPEX!$C$4:$C$1281,Data!$A142,CAPEX!$V$4:$V$1281,Data!Z$7)</f>
        <v>0</v>
      </c>
      <c r="AB142" s="65">
        <f>SUMIFS(CAPEX!$Y$4:$Y$1281,CAPEX!$C$4:$C$1281,Data!$A142,CAPEX!$V$4:$V$1281,Data!AB$7)</f>
        <v>0</v>
      </c>
      <c r="AC142" s="65">
        <f>SUMIFS(CAPEX!$AA$4:$AA$1281,CAPEX!$C$4:$C$1281,Data!$A142,CAPEX!$V$4:$V$1281,Data!AB$7)</f>
        <v>0</v>
      </c>
      <c r="AD142" s="65">
        <f>SUMIFS(CAPEX!$Y$4:$Y$1281,CAPEX!$C$4:$C$1281,Data!$A142,CAPEX!$V$4:$V$1281,Data!AD$7)</f>
        <v>0</v>
      </c>
      <c r="AE142" s="65">
        <f>SUMIFS(CAPEX!$AA$4:$AA$1281,CAPEX!$C$4:$C$1281,Data!$A142,CAPEX!$V$4:$V$1281,Data!AD$7)</f>
        <v>0</v>
      </c>
      <c r="AF142" s="65">
        <f>SUMIFS(CAPEX!$Y$4:$Y$1281,CAPEX!$C$4:$C$1281,Data!$A142,CAPEX!$V$4:$V$1281,Data!AF$7)</f>
        <v>0</v>
      </c>
      <c r="AG142" s="65">
        <f>SUMIFS(CAPEX!$AA$4:$AA$1281,CAPEX!$C$4:$C$1281,Data!$A142,CAPEX!$V$4:$V$1281,Data!AF$7)</f>
        <v>0</v>
      </c>
      <c r="AH142" s="65">
        <f>SUMIFS(CAPEX!$Y$4:$Y$1281,CAPEX!$C$4:$C$1281,Data!$A142,CAPEX!$V$4:$V$1281,Data!AH$7)</f>
        <v>0</v>
      </c>
      <c r="AI142" s="65">
        <f>SUMIFS(CAPEX!$AA$4:$AA$1281,CAPEX!$C$4:$C$1281,Data!$A142,CAPEX!$V$4:$V$1281,Data!AH$7)</f>
        <v>0</v>
      </c>
      <c r="AJ142" s="65">
        <f>SUMIFS(CAPEX!$Y$4:$Y$1281,CAPEX!$C$4:$C$1281,Data!$A142,CAPEX!$V$4:$V$1281,Data!AJ$7)</f>
        <v>0</v>
      </c>
      <c r="AK142" s="65">
        <f>SUMIFS(CAPEX!$AA$4:$AA$1281,CAPEX!$C$4:$C$1281,Data!$A142,CAPEX!$V$4:$V$1281,Data!AJ$7)</f>
        <v>0</v>
      </c>
      <c r="AL142" s="65">
        <f>SUMIFS(CAPEX!$Y$4:$Y$1281,CAPEX!$C$4:$C$1281,Data!$A142,CAPEX!$V$4:$V$1281,Data!AL$7)</f>
        <v>0</v>
      </c>
      <c r="AM142" s="65">
        <f>SUMIFS(CAPEX!$AA$4:$AA$1281,CAPEX!$C$4:$C$1281,Data!$A142,CAPEX!$V$4:$V$1281,Data!AL$7)</f>
        <v>0</v>
      </c>
      <c r="AN142" s="65">
        <f>SUMIFS(CAPEX!$Y$4:$Y$1281,CAPEX!$C$4:$C$1281,Data!$A142,CAPEX!$V$4:$V$1281,Data!AN$7)</f>
        <v>0</v>
      </c>
      <c r="AO142" s="65">
        <f>SUMIFS(CAPEX!$AA$4:$AA$1281,CAPEX!$C$4:$C$1281,Data!$A142,CAPEX!$V$4:$V$1281,Data!AN$7)</f>
        <v>0</v>
      </c>
      <c r="AP142" s="65">
        <f>SUMIFS(CAPEX!$Y$4:$Y$1281,CAPEX!$C$4:$C$1281,Data!$A142,CAPEX!$V$4:$V$1281,Data!AP$7)</f>
        <v>0</v>
      </c>
      <c r="AQ142" s="65">
        <f>SUMIFS(CAPEX!$AA$4:$AA$1281,CAPEX!$C$4:$C$1281,Data!$A142,CAPEX!$V$4:$V$1281,Data!AP$7)</f>
        <v>0</v>
      </c>
      <c r="AR142" s="65">
        <f>SUMIFS(CAPEX!$Y$4:$Y$1281,CAPEX!$C$4:$C$1281,Data!$A142,CAPEX!$V$4:$V$1281,Data!AR$7)</f>
        <v>0</v>
      </c>
      <c r="AS142" s="65">
        <f>SUMIFS(CAPEX!$AA$4:$AA$1281,CAPEX!$C$4:$C$1281,Data!$A142,CAPEX!$V$4:$V$1281,Data!AR$7)</f>
        <v>0</v>
      </c>
      <c r="AT142" s="65">
        <f>SUMIFS(CAPEX!$Y$4:$Y$1281,CAPEX!$C$4:$C$1281,Data!$A142,CAPEX!$V$4:$V$1281,Data!AT$7)</f>
        <v>0</v>
      </c>
      <c r="AU142" s="65">
        <f>SUMIFS(CAPEX!$AA$4:$AA$1281,CAPEX!$C$4:$C$1281,Data!$A142,CAPEX!$V$4:$V$1281,Data!AT$7)</f>
        <v>0</v>
      </c>
      <c r="AV142" s="65">
        <f>SUMIFS(CAPEX!$Y$4:$Y$1281,CAPEX!$C$4:$C$1281,Data!$A142,CAPEX!$V$4:$V$1281,Data!AV$7)</f>
        <v>0</v>
      </c>
      <c r="AW142" s="65">
        <f>SUMIFS(CAPEX!$AA$4:$AA$1281,CAPEX!$C$4:$C$1281,Data!$A142,CAPEX!$V$4:$V$1281,Data!AV$7)</f>
        <v>0</v>
      </c>
      <c r="AX142" s="65">
        <f>SUMIFS(CAPEX!$Y$4:$Y$1281,CAPEX!$C$4:$C$1281,Data!$A142,CAPEX!$V$4:$V$1281,Data!AX$7)</f>
        <v>0</v>
      </c>
      <c r="AY142" s="65">
        <f>SUMIFS(CAPEX!$AA$4:$AA$1281,CAPEX!$C$4:$C$1281,Data!$A142,CAPEX!$V$4:$V$1281,Data!AX$7)</f>
        <v>0</v>
      </c>
      <c r="AZ142" s="65">
        <f>SUMIFS(CAPEX!$Y$4:$Y$1281,CAPEX!$C$4:$C$1281,Data!$A142,CAPEX!$V$4:$V$1281,Data!AZ$7)</f>
        <v>0</v>
      </c>
      <c r="BA142" s="65">
        <f>SUMIFS(CAPEX!$AA$4:$AA$1281,CAPEX!$C$4:$C$1281,Data!$A142,CAPEX!$V$4:$V$1281,Data!AZ$7)</f>
        <v>0</v>
      </c>
      <c r="BB142" s="65">
        <f>SUMIFS(CAPEX!$Y$4:$Y$1281,CAPEX!$C$4:$C$1281,Data!$A142,CAPEX!$V$4:$V$1281,Data!BB$7)</f>
        <v>0</v>
      </c>
      <c r="BC142" s="65">
        <f>SUMIFS(CAPEX!$AA$4:$AA$1281,CAPEX!$C$4:$C$1281,Data!$A142,CAPEX!$V$4:$V$1281,Data!BB$7)</f>
        <v>0</v>
      </c>
    </row>
    <row r="143" spans="1:55" hidden="1" x14ac:dyDescent="0.25">
      <c r="A143" s="88" t="s">
        <v>433</v>
      </c>
      <c r="B143" s="62" t="str">
        <f>VLOOKUP(A143,CAPEX!$C$4:$I$1281,7,FALSE)</f>
        <v>Dock 6</v>
      </c>
      <c r="C143" s="61">
        <v>986</v>
      </c>
      <c r="D143" s="65">
        <f>SUMIFS(CAPEX!$Y$4:$Y$1281,CAPEX!$C$4:$C$1281,Data!$A143,CAPEX!$V$4:$V$1281,Data!D$7)</f>
        <v>0</v>
      </c>
      <c r="E143" s="65">
        <f>SUMIFS(CAPEX!$AA$4:$AA$1281,CAPEX!$C$4:$C$1281,Data!$A143,CAPEX!$V$4:$V$1281,Data!D$7)</f>
        <v>97180</v>
      </c>
      <c r="F143" s="65">
        <f>SUMIFS(CAPEX!$Y$4:$Y$1281,CAPEX!$C$4:$C$1281,Data!$A143,CAPEX!$V$4:$V$1281,Data!F$7)</f>
        <v>0</v>
      </c>
      <c r="G143" s="65">
        <f>SUMIFS(CAPEX!$AA$4:$AA$1281,CAPEX!$C$4:$C$1281,Data!$A143,CAPEX!$V$4:$V$1281,Data!F$7)</f>
        <v>0</v>
      </c>
      <c r="H143" s="65">
        <f>SUMIFS(CAPEX!$Y$4:$Y$1281,CAPEX!$C$4:$C$1281,Data!$A143,CAPEX!$V$4:$V$1281,Data!H$7)</f>
        <v>0</v>
      </c>
      <c r="I143" s="65">
        <f>SUMIFS(CAPEX!$AA$4:$AA$1281,CAPEX!$C$4:$C$1281,Data!$A143,CAPEX!$V$4:$V$1281,Data!H$7)</f>
        <v>0</v>
      </c>
      <c r="J143" s="65">
        <f>SUMIFS(CAPEX!$Y$4:$Y$1281,CAPEX!$C$4:$C$1281,Data!$A143,CAPEX!$V$4:$V$1281,Data!J$7)</f>
        <v>0</v>
      </c>
      <c r="K143" s="65">
        <f>SUMIFS(CAPEX!$AA$4:$AA$1281,CAPEX!$C$4:$C$1281,Data!$A143,CAPEX!$V$4:$V$1281,Data!J$7)</f>
        <v>0</v>
      </c>
      <c r="L143" s="65">
        <f>SUMIFS(CAPEX!$Y$4:$Y$1281,CAPEX!$C$4:$C$1281,Data!$A143,CAPEX!$V$4:$V$1281,Data!L$7)</f>
        <v>0</v>
      </c>
      <c r="M143" s="65">
        <f>SUMIFS(CAPEX!$AA$4:$AA$1281,CAPEX!$C$4:$C$1281,Data!$A143,CAPEX!$V$4:$V$1281,Data!L$7)</f>
        <v>0</v>
      </c>
      <c r="N143" s="65">
        <f>SUMIFS(CAPEX!$Y$4:$Y$1281,CAPEX!$C$4:$C$1281,Data!$A143,CAPEX!$V$4:$V$1281,Data!N$7)</f>
        <v>0</v>
      </c>
      <c r="O143" s="65">
        <f>SUMIFS(CAPEX!$AA$4:$AA$1281,CAPEX!$C$4:$C$1281,Data!$A143,CAPEX!$V$4:$V$1281,Data!N$7)</f>
        <v>0</v>
      </c>
      <c r="P143" s="65">
        <f>SUMIFS(CAPEX!$Y$4:$Y$1281,CAPEX!$C$4:$C$1281,Data!$A143,CAPEX!$V$4:$V$1281,Data!P$7)</f>
        <v>0</v>
      </c>
      <c r="Q143" s="65">
        <f>SUMIFS(CAPEX!$AA$4:$AA$1281,CAPEX!$C$4:$C$1281,Data!$A143,CAPEX!$V$4:$V$1281,Data!P$7)</f>
        <v>0</v>
      </c>
      <c r="R143" s="65">
        <f>SUMIFS(CAPEX!$Y$4:$Y$1281,CAPEX!$C$4:$C$1281,Data!$A143,CAPEX!$V$4:$V$1281,Data!R$7)</f>
        <v>0</v>
      </c>
      <c r="S143" s="65">
        <f>SUMIFS(CAPEX!$AA$4:$AA$1281,CAPEX!$C$4:$C$1281,Data!$A143,CAPEX!$V$4:$V$1281,Data!R$7)</f>
        <v>0</v>
      </c>
      <c r="T143" s="65">
        <f>SUMIFS(CAPEX!$Y$4:$Y$1281,CAPEX!$C$4:$C$1281,Data!$A143,CAPEX!$V$4:$V$1281,Data!T$7)</f>
        <v>0</v>
      </c>
      <c r="U143" s="65">
        <f>SUMIFS(CAPEX!$AA$4:$AA$1281,CAPEX!$C$4:$C$1281,Data!$A143,CAPEX!$V$4:$V$1281,Data!T$7)</f>
        <v>0</v>
      </c>
      <c r="V143" s="65">
        <f>SUMIFS(CAPEX!$Y$4:$Y$1281,CAPEX!$C$4:$C$1281,Data!$A143,CAPEX!$V$4:$V$1281,Data!V$7)</f>
        <v>0</v>
      </c>
      <c r="W143" s="65">
        <f>SUMIFS(CAPEX!$AA$4:$AA$1281,CAPEX!$C$4:$C$1281,Data!$A143,CAPEX!$V$4:$V$1281,Data!V$7)</f>
        <v>0</v>
      </c>
      <c r="X143" s="65">
        <f>SUMIFS(CAPEX!$Y$4:$Y$1281,CAPEX!$C$4:$C$1281,Data!$A143,CAPEX!$V$4:$V$1281,Data!X$7)</f>
        <v>0</v>
      </c>
      <c r="Y143" s="65">
        <f>SUMIFS(CAPEX!$AA$4:$AA$1281,CAPEX!$C$4:$C$1281,Data!$A143,CAPEX!$V$4:$V$1281,Data!X$7)</f>
        <v>0</v>
      </c>
      <c r="Z143" s="65">
        <f>SUMIFS(CAPEX!$Y$4:$Y$1281,CAPEX!$C$4:$C$1281,Data!$A143,CAPEX!$V$4:$V$1281,Data!Z$7)</f>
        <v>0</v>
      </c>
      <c r="AA143" s="65">
        <f>SUMIFS(CAPEX!$AA$4:$AA$1281,CAPEX!$C$4:$C$1281,Data!$A143,CAPEX!$V$4:$V$1281,Data!Z$7)</f>
        <v>0</v>
      </c>
      <c r="AB143" s="65">
        <f>SUMIFS(CAPEX!$Y$4:$Y$1281,CAPEX!$C$4:$C$1281,Data!$A143,CAPEX!$V$4:$V$1281,Data!AB$7)</f>
        <v>0</v>
      </c>
      <c r="AC143" s="65">
        <f>SUMIFS(CAPEX!$AA$4:$AA$1281,CAPEX!$C$4:$C$1281,Data!$A143,CAPEX!$V$4:$V$1281,Data!AB$7)</f>
        <v>0</v>
      </c>
      <c r="AD143" s="65">
        <f>SUMIFS(CAPEX!$Y$4:$Y$1281,CAPEX!$C$4:$C$1281,Data!$A143,CAPEX!$V$4:$V$1281,Data!AD$7)</f>
        <v>0</v>
      </c>
      <c r="AE143" s="65">
        <f>SUMIFS(CAPEX!$AA$4:$AA$1281,CAPEX!$C$4:$C$1281,Data!$A143,CAPEX!$V$4:$V$1281,Data!AD$7)</f>
        <v>0</v>
      </c>
      <c r="AF143" s="65">
        <f>SUMIFS(CAPEX!$Y$4:$Y$1281,CAPEX!$C$4:$C$1281,Data!$A143,CAPEX!$V$4:$V$1281,Data!AF$7)</f>
        <v>0</v>
      </c>
      <c r="AG143" s="65">
        <f>SUMIFS(CAPEX!$AA$4:$AA$1281,CAPEX!$C$4:$C$1281,Data!$A143,CAPEX!$V$4:$V$1281,Data!AF$7)</f>
        <v>0</v>
      </c>
      <c r="AH143" s="65">
        <f>SUMIFS(CAPEX!$Y$4:$Y$1281,CAPEX!$C$4:$C$1281,Data!$A143,CAPEX!$V$4:$V$1281,Data!AH$7)</f>
        <v>0</v>
      </c>
      <c r="AI143" s="65">
        <f>SUMIFS(CAPEX!$AA$4:$AA$1281,CAPEX!$C$4:$C$1281,Data!$A143,CAPEX!$V$4:$V$1281,Data!AH$7)</f>
        <v>0</v>
      </c>
      <c r="AJ143" s="65">
        <f>SUMIFS(CAPEX!$Y$4:$Y$1281,CAPEX!$C$4:$C$1281,Data!$A143,CAPEX!$V$4:$V$1281,Data!AJ$7)</f>
        <v>0</v>
      </c>
      <c r="AK143" s="65">
        <f>SUMIFS(CAPEX!$AA$4:$AA$1281,CAPEX!$C$4:$C$1281,Data!$A143,CAPEX!$V$4:$V$1281,Data!AJ$7)</f>
        <v>0</v>
      </c>
      <c r="AL143" s="65">
        <f>SUMIFS(CAPEX!$Y$4:$Y$1281,CAPEX!$C$4:$C$1281,Data!$A143,CAPEX!$V$4:$V$1281,Data!AL$7)</f>
        <v>0</v>
      </c>
      <c r="AM143" s="65">
        <f>SUMIFS(CAPEX!$AA$4:$AA$1281,CAPEX!$C$4:$C$1281,Data!$A143,CAPEX!$V$4:$V$1281,Data!AL$7)</f>
        <v>0</v>
      </c>
      <c r="AN143" s="65">
        <f>SUMIFS(CAPEX!$Y$4:$Y$1281,CAPEX!$C$4:$C$1281,Data!$A143,CAPEX!$V$4:$V$1281,Data!AN$7)</f>
        <v>0</v>
      </c>
      <c r="AO143" s="65">
        <f>SUMIFS(CAPEX!$AA$4:$AA$1281,CAPEX!$C$4:$C$1281,Data!$A143,CAPEX!$V$4:$V$1281,Data!AN$7)</f>
        <v>0</v>
      </c>
      <c r="AP143" s="65">
        <f>SUMIFS(CAPEX!$Y$4:$Y$1281,CAPEX!$C$4:$C$1281,Data!$A143,CAPEX!$V$4:$V$1281,Data!AP$7)</f>
        <v>0</v>
      </c>
      <c r="AQ143" s="65">
        <f>SUMIFS(CAPEX!$AA$4:$AA$1281,CAPEX!$C$4:$C$1281,Data!$A143,CAPEX!$V$4:$V$1281,Data!AP$7)</f>
        <v>0</v>
      </c>
      <c r="AR143" s="65">
        <f>SUMIFS(CAPEX!$Y$4:$Y$1281,CAPEX!$C$4:$C$1281,Data!$A143,CAPEX!$V$4:$V$1281,Data!AR$7)</f>
        <v>0</v>
      </c>
      <c r="AS143" s="65">
        <f>SUMIFS(CAPEX!$AA$4:$AA$1281,CAPEX!$C$4:$C$1281,Data!$A143,CAPEX!$V$4:$V$1281,Data!AR$7)</f>
        <v>0</v>
      </c>
      <c r="AT143" s="65">
        <f>SUMIFS(CAPEX!$Y$4:$Y$1281,CAPEX!$C$4:$C$1281,Data!$A143,CAPEX!$V$4:$V$1281,Data!AT$7)</f>
        <v>0</v>
      </c>
      <c r="AU143" s="65">
        <f>SUMIFS(CAPEX!$AA$4:$AA$1281,CAPEX!$C$4:$C$1281,Data!$A143,CAPEX!$V$4:$V$1281,Data!AT$7)</f>
        <v>0</v>
      </c>
      <c r="AV143" s="65">
        <f>SUMIFS(CAPEX!$Y$4:$Y$1281,CAPEX!$C$4:$C$1281,Data!$A143,CAPEX!$V$4:$V$1281,Data!AV$7)</f>
        <v>0</v>
      </c>
      <c r="AW143" s="65">
        <f>SUMIFS(CAPEX!$AA$4:$AA$1281,CAPEX!$C$4:$C$1281,Data!$A143,CAPEX!$V$4:$V$1281,Data!AV$7)</f>
        <v>0</v>
      </c>
      <c r="AX143" s="65">
        <f>SUMIFS(CAPEX!$Y$4:$Y$1281,CAPEX!$C$4:$C$1281,Data!$A143,CAPEX!$V$4:$V$1281,Data!AX$7)</f>
        <v>0</v>
      </c>
      <c r="AY143" s="65">
        <f>SUMIFS(CAPEX!$AA$4:$AA$1281,CAPEX!$C$4:$C$1281,Data!$A143,CAPEX!$V$4:$V$1281,Data!AX$7)</f>
        <v>0</v>
      </c>
      <c r="AZ143" s="65">
        <f>SUMIFS(CAPEX!$Y$4:$Y$1281,CAPEX!$C$4:$C$1281,Data!$A143,CAPEX!$V$4:$V$1281,Data!AZ$7)</f>
        <v>0</v>
      </c>
      <c r="BA143" s="65">
        <f>SUMIFS(CAPEX!$AA$4:$AA$1281,CAPEX!$C$4:$C$1281,Data!$A143,CAPEX!$V$4:$V$1281,Data!AZ$7)</f>
        <v>0</v>
      </c>
      <c r="BB143" s="65">
        <f>SUMIFS(CAPEX!$Y$4:$Y$1281,CAPEX!$C$4:$C$1281,Data!$A143,CAPEX!$V$4:$V$1281,Data!BB$7)</f>
        <v>0</v>
      </c>
      <c r="BC143" s="65">
        <f>SUMIFS(CAPEX!$AA$4:$AA$1281,CAPEX!$C$4:$C$1281,Data!$A143,CAPEX!$V$4:$V$1281,Data!BB$7)</f>
        <v>0</v>
      </c>
    </row>
    <row r="144" spans="1:55" x14ac:dyDescent="0.25">
      <c r="A144" s="89" t="s">
        <v>135</v>
      </c>
      <c r="B144" s="62" t="str">
        <f>VLOOKUP(A144,CAPEX!$C$4:$I$1281,7,FALSE)</f>
        <v>Austal</v>
      </c>
      <c r="C144" s="61">
        <v>5000</v>
      </c>
      <c r="D144" s="65">
        <f>SUMIFS(CAPEX!$Y$4:$Y$1281,CAPEX!$C$4:$C$1281,Data!$A144,CAPEX!$V$4:$V$1281,Data!D$7)</f>
        <v>138470</v>
      </c>
      <c r="E144" s="65">
        <f>SUMIFS(CAPEX!$AA$4:$AA$1281,CAPEX!$C$4:$C$1281,Data!$A144,CAPEX!$V$4:$V$1281,Data!D$7)</f>
        <v>143270</v>
      </c>
      <c r="F144" s="65">
        <f>SUMIFS(CAPEX!$Y$4:$Y$1281,CAPEX!$C$4:$C$1281,Data!$A144,CAPEX!$V$4:$V$1281,Data!F$7)</f>
        <v>0</v>
      </c>
      <c r="G144" s="65">
        <f>SUMIFS(CAPEX!$AA$4:$AA$1281,CAPEX!$C$4:$C$1281,Data!$A144,CAPEX!$V$4:$V$1281,Data!F$7)</f>
        <v>0</v>
      </c>
      <c r="H144" s="65">
        <f>SUMIFS(CAPEX!$Y$4:$Y$1281,CAPEX!$C$4:$C$1281,Data!$A144,CAPEX!$V$4:$V$1281,Data!H$7)</f>
        <v>0</v>
      </c>
      <c r="I144" s="65">
        <f>SUMIFS(CAPEX!$AA$4:$AA$1281,CAPEX!$C$4:$C$1281,Data!$A144,CAPEX!$V$4:$V$1281,Data!H$7)</f>
        <v>0</v>
      </c>
      <c r="J144" s="65">
        <f>SUMIFS(CAPEX!$Y$4:$Y$1281,CAPEX!$C$4:$C$1281,Data!$A144,CAPEX!$V$4:$V$1281,Data!J$7)</f>
        <v>0</v>
      </c>
      <c r="K144" s="65">
        <f>SUMIFS(CAPEX!$AA$4:$AA$1281,CAPEX!$C$4:$C$1281,Data!$A144,CAPEX!$V$4:$V$1281,Data!J$7)</f>
        <v>0</v>
      </c>
      <c r="L144" s="65">
        <f>SUMIFS(CAPEX!$Y$4:$Y$1281,CAPEX!$C$4:$C$1281,Data!$A144,CAPEX!$V$4:$V$1281,Data!L$7)</f>
        <v>0</v>
      </c>
      <c r="M144" s="65">
        <f>SUMIFS(CAPEX!$AA$4:$AA$1281,CAPEX!$C$4:$C$1281,Data!$A144,CAPEX!$V$4:$V$1281,Data!L$7)</f>
        <v>0</v>
      </c>
      <c r="N144" s="65">
        <f>SUMIFS(CAPEX!$Y$4:$Y$1281,CAPEX!$C$4:$C$1281,Data!$A144,CAPEX!$V$4:$V$1281,Data!N$7)</f>
        <v>0</v>
      </c>
      <c r="O144" s="65">
        <f>SUMIFS(CAPEX!$AA$4:$AA$1281,CAPEX!$C$4:$C$1281,Data!$A144,CAPEX!$V$4:$V$1281,Data!N$7)</f>
        <v>0</v>
      </c>
      <c r="P144" s="65">
        <f>SUMIFS(CAPEX!$Y$4:$Y$1281,CAPEX!$C$4:$C$1281,Data!$A144,CAPEX!$V$4:$V$1281,Data!P$7)</f>
        <v>0</v>
      </c>
      <c r="Q144" s="65">
        <f>SUMIFS(CAPEX!$AA$4:$AA$1281,CAPEX!$C$4:$C$1281,Data!$A144,CAPEX!$V$4:$V$1281,Data!P$7)</f>
        <v>0</v>
      </c>
      <c r="R144" s="65">
        <f>SUMIFS(CAPEX!$Y$4:$Y$1281,CAPEX!$C$4:$C$1281,Data!$A144,CAPEX!$V$4:$V$1281,Data!R$7)</f>
        <v>0</v>
      </c>
      <c r="S144" s="65">
        <f>SUMIFS(CAPEX!$AA$4:$AA$1281,CAPEX!$C$4:$C$1281,Data!$A144,CAPEX!$V$4:$V$1281,Data!R$7)</f>
        <v>0</v>
      </c>
      <c r="T144" s="65">
        <f>SUMIFS(CAPEX!$Y$4:$Y$1281,CAPEX!$C$4:$C$1281,Data!$A144,CAPEX!$V$4:$V$1281,Data!T$7)</f>
        <v>0</v>
      </c>
      <c r="U144" s="65">
        <f>SUMIFS(CAPEX!$AA$4:$AA$1281,CAPEX!$C$4:$C$1281,Data!$A144,CAPEX!$V$4:$V$1281,Data!T$7)</f>
        <v>0</v>
      </c>
      <c r="V144" s="65">
        <f>SUMIFS(CAPEX!$Y$4:$Y$1281,CAPEX!$C$4:$C$1281,Data!$A144,CAPEX!$V$4:$V$1281,Data!V$7)</f>
        <v>0</v>
      </c>
      <c r="W144" s="65">
        <f>SUMIFS(CAPEX!$AA$4:$AA$1281,CAPEX!$C$4:$C$1281,Data!$A144,CAPEX!$V$4:$V$1281,Data!V$7)</f>
        <v>0</v>
      </c>
      <c r="X144" s="65">
        <f>SUMIFS(CAPEX!$Y$4:$Y$1281,CAPEX!$C$4:$C$1281,Data!$A144,CAPEX!$V$4:$V$1281,Data!X$7)</f>
        <v>0</v>
      </c>
      <c r="Y144" s="65">
        <f>SUMIFS(CAPEX!$AA$4:$AA$1281,CAPEX!$C$4:$C$1281,Data!$A144,CAPEX!$V$4:$V$1281,Data!X$7)</f>
        <v>0</v>
      </c>
      <c r="Z144" s="65">
        <f>SUMIFS(CAPEX!$Y$4:$Y$1281,CAPEX!$C$4:$C$1281,Data!$A144,CAPEX!$V$4:$V$1281,Data!Z$7)</f>
        <v>0</v>
      </c>
      <c r="AA144" s="65">
        <f>SUMIFS(CAPEX!$AA$4:$AA$1281,CAPEX!$C$4:$C$1281,Data!$A144,CAPEX!$V$4:$V$1281,Data!Z$7)</f>
        <v>39220</v>
      </c>
      <c r="AB144" s="65">
        <f>SUMIFS(CAPEX!$Y$4:$Y$1281,CAPEX!$C$4:$C$1281,Data!$A144,CAPEX!$V$4:$V$1281,Data!AB$7)</f>
        <v>0</v>
      </c>
      <c r="AC144" s="65">
        <f>SUMIFS(CAPEX!$AA$4:$AA$1281,CAPEX!$C$4:$C$1281,Data!$A144,CAPEX!$V$4:$V$1281,Data!AB$7)</f>
        <v>0</v>
      </c>
      <c r="AD144" s="65">
        <f>SUMIFS(CAPEX!$Y$4:$Y$1281,CAPEX!$C$4:$C$1281,Data!$A144,CAPEX!$V$4:$V$1281,Data!AD$7)</f>
        <v>0</v>
      </c>
      <c r="AE144" s="65">
        <f>SUMIFS(CAPEX!$AA$4:$AA$1281,CAPEX!$C$4:$C$1281,Data!$A144,CAPEX!$V$4:$V$1281,Data!AD$7)</f>
        <v>0</v>
      </c>
      <c r="AF144" s="65">
        <f>SUMIFS(CAPEX!$Y$4:$Y$1281,CAPEX!$C$4:$C$1281,Data!$A144,CAPEX!$V$4:$V$1281,Data!AF$7)</f>
        <v>0</v>
      </c>
      <c r="AG144" s="65">
        <f>SUMIFS(CAPEX!$AA$4:$AA$1281,CAPEX!$C$4:$C$1281,Data!$A144,CAPEX!$V$4:$V$1281,Data!AF$7)</f>
        <v>0</v>
      </c>
      <c r="AH144" s="65">
        <f>SUMIFS(CAPEX!$Y$4:$Y$1281,CAPEX!$C$4:$C$1281,Data!$A144,CAPEX!$V$4:$V$1281,Data!AH$7)</f>
        <v>0</v>
      </c>
      <c r="AI144" s="65">
        <f>SUMIFS(CAPEX!$AA$4:$AA$1281,CAPEX!$C$4:$C$1281,Data!$A144,CAPEX!$V$4:$V$1281,Data!AH$7)</f>
        <v>0</v>
      </c>
      <c r="AJ144" s="65">
        <f>SUMIFS(CAPEX!$Y$4:$Y$1281,CAPEX!$C$4:$C$1281,Data!$A144,CAPEX!$V$4:$V$1281,Data!AJ$7)</f>
        <v>0</v>
      </c>
      <c r="AK144" s="65">
        <f>SUMIFS(CAPEX!$AA$4:$AA$1281,CAPEX!$C$4:$C$1281,Data!$A144,CAPEX!$V$4:$V$1281,Data!AJ$7)</f>
        <v>0</v>
      </c>
      <c r="AL144" s="65">
        <f>SUMIFS(CAPEX!$Y$4:$Y$1281,CAPEX!$C$4:$C$1281,Data!$A144,CAPEX!$V$4:$V$1281,Data!AL$7)</f>
        <v>0</v>
      </c>
      <c r="AM144" s="65">
        <f>SUMIFS(CAPEX!$AA$4:$AA$1281,CAPEX!$C$4:$C$1281,Data!$A144,CAPEX!$V$4:$V$1281,Data!AL$7)</f>
        <v>0</v>
      </c>
      <c r="AN144" s="65">
        <f>SUMIFS(CAPEX!$Y$4:$Y$1281,CAPEX!$C$4:$C$1281,Data!$A144,CAPEX!$V$4:$V$1281,Data!AN$7)</f>
        <v>0</v>
      </c>
      <c r="AO144" s="65">
        <f>SUMIFS(CAPEX!$AA$4:$AA$1281,CAPEX!$C$4:$C$1281,Data!$A144,CAPEX!$V$4:$V$1281,Data!AN$7)</f>
        <v>0</v>
      </c>
      <c r="AP144" s="65">
        <f>SUMIFS(CAPEX!$Y$4:$Y$1281,CAPEX!$C$4:$C$1281,Data!$A144,CAPEX!$V$4:$V$1281,Data!AP$7)</f>
        <v>0</v>
      </c>
      <c r="AQ144" s="65">
        <f>SUMIFS(CAPEX!$AA$4:$AA$1281,CAPEX!$C$4:$C$1281,Data!$A144,CAPEX!$V$4:$V$1281,Data!AP$7)</f>
        <v>0</v>
      </c>
      <c r="AR144" s="65">
        <f>SUMIFS(CAPEX!$Y$4:$Y$1281,CAPEX!$C$4:$C$1281,Data!$A144,CAPEX!$V$4:$V$1281,Data!AR$7)</f>
        <v>0</v>
      </c>
      <c r="AS144" s="65">
        <f>SUMIFS(CAPEX!$AA$4:$AA$1281,CAPEX!$C$4:$C$1281,Data!$A144,CAPEX!$V$4:$V$1281,Data!AR$7)</f>
        <v>0</v>
      </c>
      <c r="AT144" s="65">
        <f>SUMIFS(CAPEX!$Y$4:$Y$1281,CAPEX!$C$4:$C$1281,Data!$A144,CAPEX!$V$4:$V$1281,Data!AT$7)</f>
        <v>0</v>
      </c>
      <c r="AU144" s="65">
        <f>SUMIFS(CAPEX!$AA$4:$AA$1281,CAPEX!$C$4:$C$1281,Data!$A144,CAPEX!$V$4:$V$1281,Data!AT$7)</f>
        <v>0</v>
      </c>
      <c r="AV144" s="65">
        <f>SUMIFS(CAPEX!$Y$4:$Y$1281,CAPEX!$C$4:$C$1281,Data!$A144,CAPEX!$V$4:$V$1281,Data!AV$7)</f>
        <v>0</v>
      </c>
      <c r="AW144" s="65">
        <f>SUMIFS(CAPEX!$AA$4:$AA$1281,CAPEX!$C$4:$C$1281,Data!$A144,CAPEX!$V$4:$V$1281,Data!AV$7)</f>
        <v>0</v>
      </c>
      <c r="AX144" s="65">
        <f>SUMIFS(CAPEX!$Y$4:$Y$1281,CAPEX!$C$4:$C$1281,Data!$A144,CAPEX!$V$4:$V$1281,Data!AX$7)</f>
        <v>0</v>
      </c>
      <c r="AY144" s="65">
        <f>SUMIFS(CAPEX!$AA$4:$AA$1281,CAPEX!$C$4:$C$1281,Data!$A144,CAPEX!$V$4:$V$1281,Data!AX$7)</f>
        <v>0</v>
      </c>
      <c r="AZ144" s="65">
        <f>SUMIFS(CAPEX!$Y$4:$Y$1281,CAPEX!$C$4:$C$1281,Data!$A144,CAPEX!$V$4:$V$1281,Data!AZ$7)</f>
        <v>0</v>
      </c>
      <c r="BA144" s="65">
        <f>SUMIFS(CAPEX!$AA$4:$AA$1281,CAPEX!$C$4:$C$1281,Data!$A144,CAPEX!$V$4:$V$1281,Data!AZ$7)</f>
        <v>0</v>
      </c>
      <c r="BB144" s="65">
        <f>SUMIFS(CAPEX!$Y$4:$Y$1281,CAPEX!$C$4:$C$1281,Data!$A144,CAPEX!$V$4:$V$1281,Data!BB$7)</f>
        <v>0</v>
      </c>
      <c r="BC144" s="65">
        <f>SUMIFS(CAPEX!$AA$4:$AA$1281,CAPEX!$C$4:$C$1281,Data!$A144,CAPEX!$V$4:$V$1281,Data!BB$7)</f>
        <v>0</v>
      </c>
    </row>
    <row r="145" spans="1:55" hidden="1" x14ac:dyDescent="0.25">
      <c r="A145" s="84" t="s">
        <v>136</v>
      </c>
      <c r="B145" s="62" t="str">
        <f>VLOOKUP(A145,CAPEX!$C$4:$I$1281,7,FALSE)</f>
        <v>Dock 6</v>
      </c>
      <c r="C145" s="61">
        <v>10600</v>
      </c>
      <c r="D145" s="65">
        <f>SUMIFS(CAPEX!$Y$4:$Y$1281,CAPEX!$C$4:$C$1281,Data!$A145,CAPEX!$V$4:$V$1281,Data!D$7)</f>
        <v>329870</v>
      </c>
      <c r="E145" s="65">
        <f>SUMIFS(CAPEX!$AA$4:$AA$1281,CAPEX!$C$4:$C$1281,Data!$A145,CAPEX!$V$4:$V$1281,Data!D$7)</f>
        <v>372720</v>
      </c>
      <c r="F145" s="65">
        <f>SUMIFS(CAPEX!$Y$4:$Y$1281,CAPEX!$C$4:$C$1281,Data!$A145,CAPEX!$V$4:$V$1281,Data!F$7)</f>
        <v>0</v>
      </c>
      <c r="G145" s="65">
        <f>SUMIFS(CAPEX!$AA$4:$AA$1281,CAPEX!$C$4:$C$1281,Data!$A145,CAPEX!$V$4:$V$1281,Data!F$7)</f>
        <v>0</v>
      </c>
      <c r="H145" s="65">
        <f>SUMIFS(CAPEX!$Y$4:$Y$1281,CAPEX!$C$4:$C$1281,Data!$A145,CAPEX!$V$4:$V$1281,Data!H$7)</f>
        <v>269490</v>
      </c>
      <c r="I145" s="65">
        <f>SUMIFS(CAPEX!$AA$4:$AA$1281,CAPEX!$C$4:$C$1281,Data!$A145,CAPEX!$V$4:$V$1281,Data!H$7)</f>
        <v>0</v>
      </c>
      <c r="J145" s="65">
        <f>SUMIFS(CAPEX!$Y$4:$Y$1281,CAPEX!$C$4:$C$1281,Data!$A145,CAPEX!$V$4:$V$1281,Data!J$7)</f>
        <v>0</v>
      </c>
      <c r="K145" s="65">
        <f>SUMIFS(CAPEX!$AA$4:$AA$1281,CAPEX!$C$4:$C$1281,Data!$A145,CAPEX!$V$4:$V$1281,Data!J$7)</f>
        <v>0</v>
      </c>
      <c r="L145" s="65">
        <f>SUMIFS(CAPEX!$Y$4:$Y$1281,CAPEX!$C$4:$C$1281,Data!$A145,CAPEX!$V$4:$V$1281,Data!L$7)</f>
        <v>0</v>
      </c>
      <c r="M145" s="65">
        <f>SUMIFS(CAPEX!$AA$4:$AA$1281,CAPEX!$C$4:$C$1281,Data!$A145,CAPEX!$V$4:$V$1281,Data!L$7)</f>
        <v>0</v>
      </c>
      <c r="N145" s="65">
        <f>SUMIFS(CAPEX!$Y$4:$Y$1281,CAPEX!$C$4:$C$1281,Data!$A145,CAPEX!$V$4:$V$1281,Data!N$7)</f>
        <v>0</v>
      </c>
      <c r="O145" s="65">
        <f>SUMIFS(CAPEX!$AA$4:$AA$1281,CAPEX!$C$4:$C$1281,Data!$A145,CAPEX!$V$4:$V$1281,Data!N$7)</f>
        <v>0</v>
      </c>
      <c r="P145" s="65">
        <f>SUMIFS(CAPEX!$Y$4:$Y$1281,CAPEX!$C$4:$C$1281,Data!$A145,CAPEX!$V$4:$V$1281,Data!P$7)</f>
        <v>0</v>
      </c>
      <c r="Q145" s="65">
        <f>SUMIFS(CAPEX!$AA$4:$AA$1281,CAPEX!$C$4:$C$1281,Data!$A145,CAPEX!$V$4:$V$1281,Data!P$7)</f>
        <v>0</v>
      </c>
      <c r="R145" s="65">
        <f>SUMIFS(CAPEX!$Y$4:$Y$1281,CAPEX!$C$4:$C$1281,Data!$A145,CAPEX!$V$4:$V$1281,Data!R$7)</f>
        <v>0</v>
      </c>
      <c r="S145" s="65">
        <f>SUMIFS(CAPEX!$AA$4:$AA$1281,CAPEX!$C$4:$C$1281,Data!$A145,CAPEX!$V$4:$V$1281,Data!R$7)</f>
        <v>0</v>
      </c>
      <c r="T145" s="65">
        <f>SUMIFS(CAPEX!$Y$4:$Y$1281,CAPEX!$C$4:$C$1281,Data!$A145,CAPEX!$V$4:$V$1281,Data!T$7)</f>
        <v>0</v>
      </c>
      <c r="U145" s="65">
        <f>SUMIFS(CAPEX!$AA$4:$AA$1281,CAPEX!$C$4:$C$1281,Data!$A145,CAPEX!$V$4:$V$1281,Data!T$7)</f>
        <v>0</v>
      </c>
      <c r="V145" s="65">
        <f>SUMIFS(CAPEX!$Y$4:$Y$1281,CAPEX!$C$4:$C$1281,Data!$A145,CAPEX!$V$4:$V$1281,Data!V$7)</f>
        <v>0</v>
      </c>
      <c r="W145" s="65">
        <f>SUMIFS(CAPEX!$AA$4:$AA$1281,CAPEX!$C$4:$C$1281,Data!$A145,CAPEX!$V$4:$V$1281,Data!V$7)</f>
        <v>0</v>
      </c>
      <c r="X145" s="65">
        <f>SUMIFS(CAPEX!$Y$4:$Y$1281,CAPEX!$C$4:$C$1281,Data!$A145,CAPEX!$V$4:$V$1281,Data!X$7)</f>
        <v>0</v>
      </c>
      <c r="Y145" s="65">
        <f>SUMIFS(CAPEX!$AA$4:$AA$1281,CAPEX!$C$4:$C$1281,Data!$A145,CAPEX!$V$4:$V$1281,Data!X$7)</f>
        <v>0</v>
      </c>
      <c r="Z145" s="65">
        <f>SUMIFS(CAPEX!$Y$4:$Y$1281,CAPEX!$C$4:$C$1281,Data!$A145,CAPEX!$V$4:$V$1281,Data!Z$7)</f>
        <v>0</v>
      </c>
      <c r="AA145" s="65">
        <f>SUMIFS(CAPEX!$AA$4:$AA$1281,CAPEX!$C$4:$C$1281,Data!$A145,CAPEX!$V$4:$V$1281,Data!Z$7)</f>
        <v>0</v>
      </c>
      <c r="AB145" s="65">
        <f>SUMIFS(CAPEX!$Y$4:$Y$1281,CAPEX!$C$4:$C$1281,Data!$A145,CAPEX!$V$4:$V$1281,Data!AB$7)</f>
        <v>0</v>
      </c>
      <c r="AC145" s="65">
        <f>SUMIFS(CAPEX!$AA$4:$AA$1281,CAPEX!$C$4:$C$1281,Data!$A145,CAPEX!$V$4:$V$1281,Data!AB$7)</f>
        <v>0</v>
      </c>
      <c r="AD145" s="65">
        <f>SUMIFS(CAPEX!$Y$4:$Y$1281,CAPEX!$C$4:$C$1281,Data!$A145,CAPEX!$V$4:$V$1281,Data!AD$7)</f>
        <v>0</v>
      </c>
      <c r="AE145" s="65">
        <f>SUMIFS(CAPEX!$AA$4:$AA$1281,CAPEX!$C$4:$C$1281,Data!$A145,CAPEX!$V$4:$V$1281,Data!AD$7)</f>
        <v>0</v>
      </c>
      <c r="AF145" s="65">
        <f>SUMIFS(CAPEX!$Y$4:$Y$1281,CAPEX!$C$4:$C$1281,Data!$A145,CAPEX!$V$4:$V$1281,Data!AF$7)</f>
        <v>70360</v>
      </c>
      <c r="AG145" s="65">
        <f>SUMIFS(CAPEX!$AA$4:$AA$1281,CAPEX!$C$4:$C$1281,Data!$A145,CAPEX!$V$4:$V$1281,Data!AF$7)</f>
        <v>124710</v>
      </c>
      <c r="AH145" s="65">
        <f>SUMIFS(CAPEX!$Y$4:$Y$1281,CAPEX!$C$4:$C$1281,Data!$A145,CAPEX!$V$4:$V$1281,Data!AH$7)</f>
        <v>0</v>
      </c>
      <c r="AI145" s="65">
        <f>SUMIFS(CAPEX!$AA$4:$AA$1281,CAPEX!$C$4:$C$1281,Data!$A145,CAPEX!$V$4:$V$1281,Data!AH$7)</f>
        <v>0</v>
      </c>
      <c r="AJ145" s="65">
        <f>SUMIFS(CAPEX!$Y$4:$Y$1281,CAPEX!$C$4:$C$1281,Data!$A145,CAPEX!$V$4:$V$1281,Data!AJ$7)</f>
        <v>0</v>
      </c>
      <c r="AK145" s="65">
        <f>SUMIFS(CAPEX!$AA$4:$AA$1281,CAPEX!$C$4:$C$1281,Data!$A145,CAPEX!$V$4:$V$1281,Data!AJ$7)</f>
        <v>0</v>
      </c>
      <c r="AL145" s="65">
        <f>SUMIFS(CAPEX!$Y$4:$Y$1281,CAPEX!$C$4:$C$1281,Data!$A145,CAPEX!$V$4:$V$1281,Data!AL$7)</f>
        <v>0</v>
      </c>
      <c r="AM145" s="65">
        <f>SUMIFS(CAPEX!$AA$4:$AA$1281,CAPEX!$C$4:$C$1281,Data!$A145,CAPEX!$V$4:$V$1281,Data!AL$7)</f>
        <v>0</v>
      </c>
      <c r="AN145" s="65">
        <f>SUMIFS(CAPEX!$Y$4:$Y$1281,CAPEX!$C$4:$C$1281,Data!$A145,CAPEX!$V$4:$V$1281,Data!AN$7)</f>
        <v>0</v>
      </c>
      <c r="AO145" s="65">
        <f>SUMIFS(CAPEX!$AA$4:$AA$1281,CAPEX!$C$4:$C$1281,Data!$A145,CAPEX!$V$4:$V$1281,Data!AN$7)</f>
        <v>0</v>
      </c>
      <c r="AP145" s="65">
        <f>SUMIFS(CAPEX!$Y$4:$Y$1281,CAPEX!$C$4:$C$1281,Data!$A145,CAPEX!$V$4:$V$1281,Data!AP$7)</f>
        <v>0</v>
      </c>
      <c r="AQ145" s="65">
        <f>SUMIFS(CAPEX!$AA$4:$AA$1281,CAPEX!$C$4:$C$1281,Data!$A145,CAPEX!$V$4:$V$1281,Data!AP$7)</f>
        <v>0</v>
      </c>
      <c r="AR145" s="65">
        <f>SUMIFS(CAPEX!$Y$4:$Y$1281,CAPEX!$C$4:$C$1281,Data!$A145,CAPEX!$V$4:$V$1281,Data!AR$7)</f>
        <v>0</v>
      </c>
      <c r="AS145" s="65">
        <f>SUMIFS(CAPEX!$AA$4:$AA$1281,CAPEX!$C$4:$C$1281,Data!$A145,CAPEX!$V$4:$V$1281,Data!AR$7)</f>
        <v>0</v>
      </c>
      <c r="AT145" s="65">
        <f>SUMIFS(CAPEX!$Y$4:$Y$1281,CAPEX!$C$4:$C$1281,Data!$A145,CAPEX!$V$4:$V$1281,Data!AT$7)</f>
        <v>0</v>
      </c>
      <c r="AU145" s="65">
        <f>SUMIFS(CAPEX!$AA$4:$AA$1281,CAPEX!$C$4:$C$1281,Data!$A145,CAPEX!$V$4:$V$1281,Data!AT$7)</f>
        <v>0</v>
      </c>
      <c r="AV145" s="65">
        <f>SUMIFS(CAPEX!$Y$4:$Y$1281,CAPEX!$C$4:$C$1281,Data!$A145,CAPEX!$V$4:$V$1281,Data!AV$7)</f>
        <v>0</v>
      </c>
      <c r="AW145" s="65">
        <f>SUMIFS(CAPEX!$AA$4:$AA$1281,CAPEX!$C$4:$C$1281,Data!$A145,CAPEX!$V$4:$V$1281,Data!AV$7)</f>
        <v>0</v>
      </c>
      <c r="AX145" s="65">
        <f>SUMIFS(CAPEX!$Y$4:$Y$1281,CAPEX!$C$4:$C$1281,Data!$A145,CAPEX!$V$4:$V$1281,Data!AX$7)</f>
        <v>0</v>
      </c>
      <c r="AY145" s="65">
        <f>SUMIFS(CAPEX!$AA$4:$AA$1281,CAPEX!$C$4:$C$1281,Data!$A145,CAPEX!$V$4:$V$1281,Data!AX$7)</f>
        <v>0</v>
      </c>
      <c r="AZ145" s="65">
        <f>SUMIFS(CAPEX!$Y$4:$Y$1281,CAPEX!$C$4:$C$1281,Data!$A145,CAPEX!$V$4:$V$1281,Data!AZ$7)</f>
        <v>0</v>
      </c>
      <c r="BA145" s="65">
        <f>SUMIFS(CAPEX!$AA$4:$AA$1281,CAPEX!$C$4:$C$1281,Data!$A145,CAPEX!$V$4:$V$1281,Data!AZ$7)</f>
        <v>0</v>
      </c>
      <c r="BB145" s="65">
        <f>SUMIFS(CAPEX!$Y$4:$Y$1281,CAPEX!$C$4:$C$1281,Data!$A145,CAPEX!$V$4:$V$1281,Data!BB$7)</f>
        <v>0</v>
      </c>
      <c r="BC145" s="65">
        <f>SUMIFS(CAPEX!$AA$4:$AA$1281,CAPEX!$C$4:$C$1281,Data!$A145,CAPEX!$V$4:$V$1281,Data!BB$7)</f>
        <v>0</v>
      </c>
    </row>
    <row r="146" spans="1:55" hidden="1" x14ac:dyDescent="0.25">
      <c r="A146" s="263" t="s">
        <v>137</v>
      </c>
      <c r="B146" s="264"/>
      <c r="C146" s="90">
        <f>SUM(C9:C145)</f>
        <v>646597</v>
      </c>
      <c r="D146" s="90">
        <f>SUM(D9:D145)</f>
        <v>24909235</v>
      </c>
      <c r="E146" s="90">
        <f>SUM(E9:E145)</f>
        <v>32885660</v>
      </c>
      <c r="F146" s="90">
        <f t="shared" ref="F146:BC146" si="0">SUM(F9:F145)</f>
        <v>74900</v>
      </c>
      <c r="G146" s="90">
        <f t="shared" si="0"/>
        <v>144160</v>
      </c>
      <c r="H146" s="90">
        <f t="shared" si="0"/>
        <v>7396272.6500000004</v>
      </c>
      <c r="I146" s="90">
        <f t="shared" si="0"/>
        <v>389630</v>
      </c>
      <c r="J146" s="90">
        <f t="shared" si="0"/>
        <v>153900</v>
      </c>
      <c r="K146" s="90">
        <f t="shared" si="0"/>
        <v>96730</v>
      </c>
      <c r="L146" s="90">
        <f t="shared" si="0"/>
        <v>0</v>
      </c>
      <c r="M146" s="90">
        <f t="shared" si="0"/>
        <v>213240</v>
      </c>
      <c r="N146" s="90">
        <f t="shared" si="0"/>
        <v>4111200</v>
      </c>
      <c r="O146" s="90">
        <f t="shared" si="0"/>
        <v>2326570</v>
      </c>
      <c r="P146" s="90">
        <f t="shared" si="0"/>
        <v>354100</v>
      </c>
      <c r="Q146" s="90">
        <f t="shared" si="0"/>
        <v>501610</v>
      </c>
      <c r="R146" s="90">
        <f t="shared" si="0"/>
        <v>0</v>
      </c>
      <c r="S146" s="90">
        <f t="shared" si="0"/>
        <v>5930</v>
      </c>
      <c r="T146" s="90">
        <f t="shared" si="0"/>
        <v>0</v>
      </c>
      <c r="U146" s="90">
        <f t="shared" si="0"/>
        <v>0</v>
      </c>
      <c r="V146" s="90">
        <f t="shared" si="0"/>
        <v>0</v>
      </c>
      <c r="W146" s="90">
        <f t="shared" si="0"/>
        <v>0</v>
      </c>
      <c r="X146" s="90">
        <f t="shared" si="0"/>
        <v>619390</v>
      </c>
      <c r="Y146" s="90">
        <f t="shared" si="0"/>
        <v>1992880</v>
      </c>
      <c r="Z146" s="90">
        <f t="shared" si="0"/>
        <v>1522250</v>
      </c>
      <c r="AA146" s="90">
        <f t="shared" si="0"/>
        <v>2441170</v>
      </c>
      <c r="AB146" s="90">
        <f t="shared" si="0"/>
        <v>151060</v>
      </c>
      <c r="AC146" s="90">
        <f t="shared" si="0"/>
        <v>334600</v>
      </c>
      <c r="AD146" s="90">
        <f t="shared" si="0"/>
        <v>0</v>
      </c>
      <c r="AE146" s="90">
        <f t="shared" si="0"/>
        <v>0</v>
      </c>
      <c r="AF146" s="90">
        <f t="shared" si="0"/>
        <v>5169790</v>
      </c>
      <c r="AG146" s="90">
        <f t="shared" si="0"/>
        <v>1495630</v>
      </c>
      <c r="AH146" s="90">
        <f t="shared" si="0"/>
        <v>101400</v>
      </c>
      <c r="AI146" s="90">
        <f t="shared" si="0"/>
        <v>3822600</v>
      </c>
      <c r="AJ146" s="90">
        <f t="shared" si="0"/>
        <v>0</v>
      </c>
      <c r="AK146" s="90">
        <f t="shared" si="0"/>
        <v>1380750</v>
      </c>
      <c r="AL146" s="90">
        <f t="shared" si="0"/>
        <v>5460</v>
      </c>
      <c r="AM146" s="90">
        <f t="shared" si="0"/>
        <v>441580</v>
      </c>
      <c r="AN146" s="90">
        <f t="shared" si="0"/>
        <v>0</v>
      </c>
      <c r="AO146" s="90">
        <f t="shared" si="0"/>
        <v>0</v>
      </c>
      <c r="AP146" s="90">
        <f t="shared" si="0"/>
        <v>0</v>
      </c>
      <c r="AQ146" s="90">
        <f t="shared" si="0"/>
        <v>213240</v>
      </c>
      <c r="AR146" s="90">
        <f t="shared" si="0"/>
        <v>466700</v>
      </c>
      <c r="AS146" s="90">
        <f t="shared" si="0"/>
        <v>1442220</v>
      </c>
      <c r="AT146" s="90">
        <f t="shared" si="0"/>
        <v>66220</v>
      </c>
      <c r="AU146" s="90">
        <f t="shared" si="0"/>
        <v>136910</v>
      </c>
      <c r="AV146" s="90">
        <f t="shared" si="0"/>
        <v>0</v>
      </c>
      <c r="AW146" s="90">
        <f t="shared" si="0"/>
        <v>18290</v>
      </c>
      <c r="AX146" s="90">
        <f t="shared" si="0"/>
        <v>0</v>
      </c>
      <c r="AY146" s="90">
        <f t="shared" si="0"/>
        <v>0</v>
      </c>
      <c r="AZ146" s="90">
        <f t="shared" si="0"/>
        <v>0</v>
      </c>
      <c r="BA146" s="90">
        <f t="shared" si="0"/>
        <v>0</v>
      </c>
      <c r="BB146" s="90">
        <f t="shared" si="0"/>
        <v>145600</v>
      </c>
      <c r="BC146" s="90">
        <f t="shared" si="0"/>
        <v>1744140</v>
      </c>
    </row>
    <row r="147" spans="1:55" x14ac:dyDescent="0.25">
      <c r="D147" s="39"/>
      <c r="E147" s="39"/>
      <c r="F147" s="39"/>
      <c r="G147" s="39"/>
      <c r="H147" s="39"/>
      <c r="I147" s="39"/>
      <c r="J147" s="39"/>
      <c r="K147" s="39"/>
      <c r="L147" s="39"/>
      <c r="M147" s="39"/>
      <c r="N147" s="39"/>
      <c r="O147" s="39"/>
      <c r="P147" s="39"/>
      <c r="Q147" s="39"/>
      <c r="R147" s="39"/>
      <c r="S147" s="39"/>
      <c r="T147" s="39"/>
      <c r="U147" s="39"/>
      <c r="V147" s="39"/>
      <c r="W147" s="39"/>
      <c r="X147" s="39"/>
      <c r="Y147" s="39"/>
      <c r="Z147" s="39"/>
      <c r="AA147" s="39"/>
      <c r="AB147" s="39"/>
      <c r="AC147" s="39"/>
      <c r="AD147" s="39"/>
      <c r="AE147" s="39"/>
      <c r="AF147" s="39"/>
      <c r="AG147" s="39"/>
      <c r="AH147" s="39"/>
      <c r="AI147" s="39"/>
      <c r="AJ147" s="39"/>
      <c r="AK147" s="39"/>
      <c r="AL147" s="39"/>
      <c r="AM147" s="39"/>
      <c r="AN147" s="39"/>
      <c r="AO147" s="39"/>
      <c r="AP147" s="39"/>
      <c r="AQ147" s="39"/>
      <c r="AR147" s="39"/>
      <c r="AS147" s="39"/>
      <c r="AT147" s="39"/>
      <c r="AU147" s="39"/>
      <c r="AV147" s="39"/>
      <c r="AW147" s="39"/>
      <c r="AX147" s="39"/>
      <c r="AY147" s="39"/>
      <c r="AZ147" s="39"/>
      <c r="BA147" s="39"/>
      <c r="BB147" s="39"/>
      <c r="BC147" s="39"/>
    </row>
    <row r="148" spans="1:55" s="57" customFormat="1" x14ac:dyDescent="0.25">
      <c r="A148" s="4" t="s">
        <v>680</v>
      </c>
      <c r="B148" s="82"/>
      <c r="C148" s="82"/>
      <c r="D148" s="82"/>
      <c r="E148" s="82"/>
      <c r="F148" s="82"/>
      <c r="G148" s="82"/>
      <c r="H148" s="82"/>
      <c r="I148" s="82"/>
      <c r="J148" s="82"/>
      <c r="K148" s="82"/>
      <c r="L148" s="82"/>
      <c r="M148" s="82"/>
      <c r="N148" s="82"/>
      <c r="O148" s="82"/>
      <c r="P148" s="82"/>
      <c r="Q148" s="82"/>
      <c r="R148" s="82"/>
      <c r="S148" s="82"/>
      <c r="T148" s="82"/>
      <c r="U148" s="82"/>
      <c r="V148" s="82"/>
      <c r="W148" s="82"/>
      <c r="X148" s="82"/>
      <c r="Y148" s="82"/>
      <c r="Z148" s="82"/>
      <c r="AA148" s="82"/>
      <c r="AB148" s="82"/>
      <c r="AC148" s="82"/>
      <c r="AD148" s="82"/>
      <c r="AE148" s="82"/>
      <c r="AF148" s="82"/>
      <c r="AG148" s="82"/>
      <c r="AH148" s="82"/>
      <c r="AI148" s="82"/>
      <c r="AJ148" s="82"/>
      <c r="AK148" s="82"/>
      <c r="AL148" s="82"/>
      <c r="AM148" s="82"/>
      <c r="AN148" s="82"/>
      <c r="AO148" s="82"/>
      <c r="AP148" s="82"/>
      <c r="AQ148" s="82"/>
      <c r="AR148" s="82"/>
      <c r="AS148" s="82"/>
      <c r="AT148" s="82"/>
      <c r="AU148" s="82"/>
      <c r="AV148" s="82"/>
      <c r="AW148" s="82"/>
      <c r="AX148" s="82"/>
      <c r="AY148" s="82"/>
      <c r="AZ148" s="82"/>
      <c r="BA148" s="82"/>
      <c r="BB148" s="39"/>
      <c r="BC148" s="39"/>
    </row>
    <row r="149" spans="1:55" s="57" customFormat="1" x14ac:dyDescent="0.25">
      <c r="A149" s="77" t="s">
        <v>3</v>
      </c>
      <c r="B149" s="66">
        <v>0</v>
      </c>
      <c r="C149" s="66">
        <v>1</v>
      </c>
      <c r="D149" s="66">
        <v>2</v>
      </c>
      <c r="E149" s="66">
        <v>3</v>
      </c>
      <c r="F149" s="66">
        <v>4</v>
      </c>
      <c r="G149" s="66">
        <v>5</v>
      </c>
      <c r="H149" s="66">
        <v>6</v>
      </c>
      <c r="I149" s="66">
        <v>7</v>
      </c>
      <c r="J149" s="66">
        <v>8</v>
      </c>
      <c r="K149" s="66">
        <v>9</v>
      </c>
      <c r="L149" s="66">
        <v>10</v>
      </c>
      <c r="M149" s="66">
        <v>11</v>
      </c>
      <c r="N149" s="66">
        <v>12</v>
      </c>
      <c r="O149" s="66">
        <v>13</v>
      </c>
      <c r="P149" s="66">
        <v>14</v>
      </c>
      <c r="Q149" s="66">
        <v>15</v>
      </c>
      <c r="R149" s="66">
        <v>16</v>
      </c>
      <c r="S149" s="66">
        <v>17</v>
      </c>
      <c r="T149" s="66">
        <v>18</v>
      </c>
      <c r="U149" s="66">
        <v>19</v>
      </c>
      <c r="V149" s="66">
        <v>20</v>
      </c>
      <c r="W149" s="66">
        <v>21</v>
      </c>
      <c r="X149" s="66">
        <v>22</v>
      </c>
      <c r="Y149" s="66">
        <v>23</v>
      </c>
      <c r="Z149" s="66">
        <v>24</v>
      </c>
      <c r="AA149" s="66">
        <v>25</v>
      </c>
      <c r="AB149" s="55"/>
      <c r="AC149" s="55"/>
      <c r="AD149" s="55"/>
      <c r="AE149" s="55"/>
      <c r="AF149" s="55"/>
      <c r="AG149" s="55"/>
      <c r="AH149" s="55"/>
      <c r="AI149" s="55"/>
      <c r="AJ149" s="55"/>
      <c r="AK149" s="55"/>
      <c r="AL149" s="55"/>
      <c r="AM149" s="55"/>
      <c r="AN149" s="55"/>
      <c r="AO149" s="55"/>
      <c r="AP149" s="55"/>
      <c r="AQ149" s="55"/>
      <c r="AR149" s="55"/>
      <c r="AS149" s="55"/>
      <c r="AT149" s="55"/>
      <c r="AU149" s="55"/>
      <c r="AV149" s="55"/>
      <c r="AW149" s="55"/>
      <c r="AX149" s="55"/>
      <c r="AY149" s="55"/>
      <c r="AZ149" s="55"/>
      <c r="BA149" s="55"/>
      <c r="BB149" s="39"/>
      <c r="BC149" s="39"/>
    </row>
    <row r="150" spans="1:55" x14ac:dyDescent="0.25">
      <c r="A150" s="84" t="s">
        <v>281</v>
      </c>
      <c r="B150" s="83">
        <f>SUMIFS(CAPEX!$AA$4:$AA$1281,CAPEX!$G$4:$G$1281,Data!$A150,CAPEX!$V$4:$V$1281,Data!B$149)</f>
        <v>138830</v>
      </c>
      <c r="C150" s="83">
        <f>SUMIFS(CAPEX!$AA$4:$AA$1281,CAPEX!$G$4:$G$1281,Data!$A150,CAPEX!$V$4:$V$1281,Data!C$149)</f>
        <v>0</v>
      </c>
      <c r="D150" s="83">
        <f>SUMIFS(CAPEX!$AA$4:$AA$1281,CAPEX!$G$4:$G$1281,Data!$A150,CAPEX!$V$4:$V$1281,Data!D$149)</f>
        <v>0</v>
      </c>
      <c r="E150" s="83">
        <f>SUMIFS(CAPEX!$AA$4:$AA$1281,CAPEX!$G$4:$G$1281,Data!$A150,CAPEX!$V$4:$V$1281,Data!E$149)</f>
        <v>0</v>
      </c>
      <c r="F150" s="83">
        <f>SUMIFS(CAPEX!$AA$4:$AA$1281,CAPEX!$G$4:$G$1281,Data!$A150,CAPEX!$V$4:$V$1281,Data!F$149)</f>
        <v>0</v>
      </c>
      <c r="G150" s="83">
        <f>SUMIFS(CAPEX!$AA$4:$AA$1281,CAPEX!$G$4:$G$1281,Data!$A150,CAPEX!$V$4:$V$1281,Data!G$149)</f>
        <v>0</v>
      </c>
      <c r="H150" s="83">
        <f>SUMIFS(CAPEX!$AA$4:$AA$1281,CAPEX!$G$4:$G$1281,Data!$A150,CAPEX!$V$4:$V$1281,Data!H$149)</f>
        <v>0</v>
      </c>
      <c r="I150" s="83">
        <f>SUMIFS(CAPEX!$AA$4:$AA$1281,CAPEX!$G$4:$G$1281,Data!$A150,CAPEX!$V$4:$V$1281,Data!I$149)</f>
        <v>0</v>
      </c>
      <c r="J150" s="83">
        <f>SUMIFS(CAPEX!$AA$4:$AA$1281,CAPEX!$G$4:$G$1281,Data!$A150,CAPEX!$V$4:$V$1281,Data!J$149)</f>
        <v>0</v>
      </c>
      <c r="K150" s="83">
        <f>SUMIFS(CAPEX!$AA$4:$AA$1281,CAPEX!$G$4:$G$1281,Data!$A150,CAPEX!$V$4:$V$1281,Data!K$149)</f>
        <v>0</v>
      </c>
      <c r="L150" s="83">
        <f>SUMIFS(CAPEX!$AA$4:$AA$1281,CAPEX!$G$4:$G$1281,Data!$A150,CAPEX!$V$4:$V$1281,Data!L$149)</f>
        <v>0</v>
      </c>
      <c r="M150" s="83">
        <f>SUMIFS(CAPEX!$AA$4:$AA$1281,CAPEX!$G$4:$G$1281,Data!$A150,CAPEX!$V$4:$V$1281,Data!M$149)</f>
        <v>0</v>
      </c>
      <c r="N150" s="83">
        <f>SUMIFS(CAPEX!$AA$4:$AA$1281,CAPEX!$G$4:$G$1281,Data!$A150,CAPEX!$V$4:$V$1281,Data!N$149)</f>
        <v>0</v>
      </c>
      <c r="O150" s="83">
        <f>SUMIFS(CAPEX!$AA$4:$AA$1281,CAPEX!$G$4:$G$1281,Data!$A150,CAPEX!$V$4:$V$1281,Data!O$149)</f>
        <v>0</v>
      </c>
      <c r="P150" s="83">
        <f>SUMIFS(CAPEX!$AA$4:$AA$1281,CAPEX!$G$4:$G$1281,Data!$A150,CAPEX!$V$4:$V$1281,Data!P$149)</f>
        <v>0</v>
      </c>
      <c r="Q150" s="83">
        <f>SUMIFS(CAPEX!$AA$4:$AA$1281,CAPEX!$G$4:$G$1281,Data!$A150,CAPEX!$V$4:$V$1281,Data!Q$149)</f>
        <v>0</v>
      </c>
      <c r="R150" s="83">
        <f>SUMIFS(CAPEX!$AA$4:$AA$1281,CAPEX!$G$4:$G$1281,Data!$A150,CAPEX!$V$4:$V$1281,Data!R$149)</f>
        <v>0</v>
      </c>
      <c r="S150" s="83">
        <f>SUMIFS(CAPEX!$AA$4:$AA$1281,CAPEX!$G$4:$G$1281,Data!$A150,CAPEX!$V$4:$V$1281,Data!S$149)</f>
        <v>0</v>
      </c>
      <c r="T150" s="83">
        <f>SUMIFS(CAPEX!$AA$4:$AA$1281,CAPEX!$G$4:$G$1281,Data!$A150,CAPEX!$V$4:$V$1281,Data!T$149)</f>
        <v>0</v>
      </c>
      <c r="U150" s="83">
        <f>SUMIFS(CAPEX!$AA$4:$AA$1281,CAPEX!$G$4:$G$1281,Data!$A150,CAPEX!$V$4:$V$1281,Data!U$149)</f>
        <v>0</v>
      </c>
      <c r="V150" s="83">
        <f>SUMIFS(CAPEX!$AA$4:$AA$1281,CAPEX!$G$4:$G$1281,Data!$A150,CAPEX!$V$4:$V$1281,Data!V$149)</f>
        <v>0</v>
      </c>
      <c r="W150" s="83">
        <f>SUMIFS(CAPEX!$AA$4:$AA$1281,CAPEX!$G$4:$G$1281,Data!$A150,CAPEX!$V$4:$V$1281,Data!W$149)</f>
        <v>0</v>
      </c>
      <c r="X150" s="83">
        <f>SUMIFS(CAPEX!$AA$4:$AA$1281,CAPEX!$G$4:$G$1281,Data!$A150,CAPEX!$V$4:$V$1281,Data!X$149)</f>
        <v>0</v>
      </c>
      <c r="Y150" s="83">
        <f>SUMIFS(CAPEX!$AA$4:$AA$1281,CAPEX!$G$4:$G$1281,Data!$A150,CAPEX!$V$4:$V$1281,Data!Y$149)</f>
        <v>0</v>
      </c>
      <c r="Z150" s="83">
        <f>SUMIFS(CAPEX!$AA$4:$AA$1281,CAPEX!$G$4:$G$1281,Data!$A150,CAPEX!$V$4:$V$1281,Data!Z$149)</f>
        <v>0</v>
      </c>
      <c r="AA150" s="83">
        <f>SUMIFS(CAPEX!$AA$4:$AA$1281,CAPEX!$G$4:$G$1281,Data!$A150,CAPEX!$V$4:$V$1281,Data!AA$149)</f>
        <v>0</v>
      </c>
      <c r="AB150" s="39"/>
      <c r="AC150" s="39"/>
      <c r="AD150" s="39"/>
      <c r="AE150" s="39"/>
      <c r="AF150" s="39"/>
      <c r="AG150" s="39"/>
      <c r="AH150" s="39"/>
      <c r="AI150" s="39"/>
      <c r="AJ150" s="39"/>
      <c r="AK150" s="39"/>
      <c r="AL150" s="39"/>
      <c r="AM150" s="39"/>
      <c r="AN150" s="39"/>
      <c r="AO150" s="39"/>
      <c r="AP150" s="39"/>
      <c r="AQ150" s="39"/>
      <c r="AR150" s="39"/>
      <c r="AS150" s="39"/>
      <c r="AT150" s="39"/>
      <c r="AU150" s="39"/>
      <c r="AV150" s="39"/>
      <c r="AW150" s="39"/>
      <c r="AX150" s="39"/>
      <c r="AY150" s="39"/>
      <c r="AZ150" s="39"/>
      <c r="BA150" s="39"/>
      <c r="BB150" s="39"/>
      <c r="BC150" s="39"/>
    </row>
    <row r="151" spans="1:55" x14ac:dyDescent="0.25">
      <c r="A151" s="84" t="s">
        <v>488</v>
      </c>
      <c r="B151" s="83">
        <f>SUMIFS(CAPEX!$AA$4:$AA$1281,CAPEX!$G$4:$G$1281,Data!$A151,CAPEX!$V$4:$V$1281,Data!B$149)</f>
        <v>0</v>
      </c>
      <c r="C151" s="83">
        <f>SUMIFS(CAPEX!$AA$4:$AA$1281,CAPEX!$G$4:$G$1281,Data!$A151,CAPEX!$V$4:$V$1281,Data!C$149)</f>
        <v>0</v>
      </c>
      <c r="D151" s="83">
        <f>SUMIFS(CAPEX!$AA$4:$AA$1281,CAPEX!$G$4:$G$1281,Data!$A151,CAPEX!$V$4:$V$1281,Data!D$149)</f>
        <v>0</v>
      </c>
      <c r="E151" s="83">
        <f>SUMIFS(CAPEX!$AA$4:$AA$1281,CAPEX!$G$4:$G$1281,Data!$A151,CAPEX!$V$4:$V$1281,Data!E$149)</f>
        <v>0</v>
      </c>
      <c r="F151" s="83">
        <f>SUMIFS(CAPEX!$AA$4:$AA$1281,CAPEX!$G$4:$G$1281,Data!$A151,CAPEX!$V$4:$V$1281,Data!F$149)</f>
        <v>0</v>
      </c>
      <c r="G151" s="83">
        <f>SUMIFS(CAPEX!$AA$4:$AA$1281,CAPEX!$G$4:$G$1281,Data!$A151,CAPEX!$V$4:$V$1281,Data!G$149)</f>
        <v>0</v>
      </c>
      <c r="H151" s="83">
        <f>SUMIFS(CAPEX!$AA$4:$AA$1281,CAPEX!$G$4:$G$1281,Data!$A151,CAPEX!$V$4:$V$1281,Data!H$149)</f>
        <v>0</v>
      </c>
      <c r="I151" s="83">
        <f>SUMIFS(CAPEX!$AA$4:$AA$1281,CAPEX!$G$4:$G$1281,Data!$A151,CAPEX!$V$4:$V$1281,Data!I$149)</f>
        <v>0</v>
      </c>
      <c r="J151" s="83">
        <f>SUMIFS(CAPEX!$AA$4:$AA$1281,CAPEX!$G$4:$G$1281,Data!$A151,CAPEX!$V$4:$V$1281,Data!J$149)</f>
        <v>0</v>
      </c>
      <c r="K151" s="83">
        <f>SUMIFS(CAPEX!$AA$4:$AA$1281,CAPEX!$G$4:$G$1281,Data!$A151,CAPEX!$V$4:$V$1281,Data!K$149)</f>
        <v>0</v>
      </c>
      <c r="L151" s="83">
        <f>SUMIFS(CAPEX!$AA$4:$AA$1281,CAPEX!$G$4:$G$1281,Data!$A151,CAPEX!$V$4:$V$1281,Data!L$149)</f>
        <v>917970</v>
      </c>
      <c r="M151" s="83">
        <f>SUMIFS(CAPEX!$AA$4:$AA$1281,CAPEX!$G$4:$G$1281,Data!$A151,CAPEX!$V$4:$V$1281,Data!M$149)</f>
        <v>0</v>
      </c>
      <c r="N151" s="83">
        <f>SUMIFS(CAPEX!$AA$4:$AA$1281,CAPEX!$G$4:$G$1281,Data!$A151,CAPEX!$V$4:$V$1281,Data!N$149)</f>
        <v>0</v>
      </c>
      <c r="O151" s="83">
        <f>SUMIFS(CAPEX!$AA$4:$AA$1281,CAPEX!$G$4:$G$1281,Data!$A151,CAPEX!$V$4:$V$1281,Data!O$149)</f>
        <v>0</v>
      </c>
      <c r="P151" s="83">
        <f>SUMIFS(CAPEX!$AA$4:$AA$1281,CAPEX!$G$4:$G$1281,Data!$A151,CAPEX!$V$4:$V$1281,Data!P$149)</f>
        <v>0</v>
      </c>
      <c r="Q151" s="83">
        <f>SUMIFS(CAPEX!$AA$4:$AA$1281,CAPEX!$G$4:$G$1281,Data!$A151,CAPEX!$V$4:$V$1281,Data!Q$149)</f>
        <v>0</v>
      </c>
      <c r="R151" s="83">
        <f>SUMIFS(CAPEX!$AA$4:$AA$1281,CAPEX!$G$4:$G$1281,Data!$A151,CAPEX!$V$4:$V$1281,Data!R$149)</f>
        <v>0</v>
      </c>
      <c r="S151" s="83">
        <f>SUMIFS(CAPEX!$AA$4:$AA$1281,CAPEX!$G$4:$G$1281,Data!$A151,CAPEX!$V$4:$V$1281,Data!S$149)</f>
        <v>0</v>
      </c>
      <c r="T151" s="83">
        <f>SUMIFS(CAPEX!$AA$4:$AA$1281,CAPEX!$G$4:$G$1281,Data!$A151,CAPEX!$V$4:$V$1281,Data!T$149)</f>
        <v>0</v>
      </c>
      <c r="U151" s="83">
        <f>SUMIFS(CAPEX!$AA$4:$AA$1281,CAPEX!$G$4:$G$1281,Data!$A151,CAPEX!$V$4:$V$1281,Data!U$149)</f>
        <v>0</v>
      </c>
      <c r="V151" s="83">
        <f>SUMIFS(CAPEX!$AA$4:$AA$1281,CAPEX!$G$4:$G$1281,Data!$A151,CAPEX!$V$4:$V$1281,Data!V$149)</f>
        <v>0</v>
      </c>
      <c r="W151" s="83">
        <f>SUMIFS(CAPEX!$AA$4:$AA$1281,CAPEX!$G$4:$G$1281,Data!$A151,CAPEX!$V$4:$V$1281,Data!W$149)</f>
        <v>0</v>
      </c>
      <c r="X151" s="83">
        <f>SUMIFS(CAPEX!$AA$4:$AA$1281,CAPEX!$G$4:$G$1281,Data!$A151,CAPEX!$V$4:$V$1281,Data!X$149)</f>
        <v>0</v>
      </c>
      <c r="Y151" s="83">
        <f>SUMIFS(CAPEX!$AA$4:$AA$1281,CAPEX!$G$4:$G$1281,Data!$A151,CAPEX!$V$4:$V$1281,Data!Y$149)</f>
        <v>0</v>
      </c>
      <c r="Z151" s="83">
        <f>SUMIFS(CAPEX!$AA$4:$AA$1281,CAPEX!$G$4:$G$1281,Data!$A151,CAPEX!$V$4:$V$1281,Data!Z$149)</f>
        <v>0</v>
      </c>
      <c r="AA151" s="83">
        <f>SUMIFS(CAPEX!$AA$4:$AA$1281,CAPEX!$G$4:$G$1281,Data!$A151,CAPEX!$V$4:$V$1281,Data!AA$149)</f>
        <v>0</v>
      </c>
      <c r="AB151" s="39"/>
      <c r="AC151" s="39"/>
      <c r="AD151" s="39"/>
      <c r="AE151" s="39"/>
      <c r="AF151" s="39"/>
      <c r="AG151" s="39"/>
      <c r="AH151" s="39"/>
      <c r="AI151" s="39"/>
      <c r="AJ151" s="39"/>
      <c r="AK151" s="39"/>
      <c r="AL151" s="39"/>
      <c r="AM151" s="39"/>
      <c r="AN151" s="39"/>
      <c r="AO151" s="39"/>
      <c r="AP151" s="39"/>
      <c r="AQ151" s="39"/>
      <c r="AR151" s="39"/>
      <c r="AS151" s="39"/>
      <c r="AT151" s="39"/>
      <c r="AU151" s="39"/>
      <c r="AV151" s="39"/>
      <c r="AW151" s="39"/>
      <c r="AX151" s="39"/>
      <c r="AY151" s="39"/>
      <c r="AZ151" s="39"/>
      <c r="BA151" s="39"/>
      <c r="BB151" s="39"/>
      <c r="BC151" s="39"/>
    </row>
    <row r="152" spans="1:55" x14ac:dyDescent="0.25">
      <c r="A152" s="84" t="s">
        <v>217</v>
      </c>
      <c r="B152" s="83">
        <f>SUMIFS(CAPEX!$AA$4:$AA$1281,CAPEX!$G$4:$G$1281,Data!$A152,CAPEX!$V$4:$V$1281,Data!B$149)</f>
        <v>1711160</v>
      </c>
      <c r="C152" s="83">
        <f>SUMIFS(CAPEX!$AA$4:$AA$1281,CAPEX!$G$4:$G$1281,Data!$A152,CAPEX!$V$4:$V$1281,Data!C$149)</f>
        <v>0</v>
      </c>
      <c r="D152" s="83">
        <f>SUMIFS(CAPEX!$AA$4:$AA$1281,CAPEX!$G$4:$G$1281,Data!$A152,CAPEX!$V$4:$V$1281,Data!D$149)</f>
        <v>0</v>
      </c>
      <c r="E152" s="83">
        <f>SUMIFS(CAPEX!$AA$4:$AA$1281,CAPEX!$G$4:$G$1281,Data!$A152,CAPEX!$V$4:$V$1281,Data!E$149)</f>
        <v>0</v>
      </c>
      <c r="F152" s="83">
        <f>SUMIFS(CAPEX!$AA$4:$AA$1281,CAPEX!$G$4:$G$1281,Data!$A152,CAPEX!$V$4:$V$1281,Data!F$149)</f>
        <v>0</v>
      </c>
      <c r="G152" s="83">
        <f>SUMIFS(CAPEX!$AA$4:$AA$1281,CAPEX!$G$4:$G$1281,Data!$A152,CAPEX!$V$4:$V$1281,Data!G$149)</f>
        <v>0</v>
      </c>
      <c r="H152" s="83">
        <f>SUMIFS(CAPEX!$AA$4:$AA$1281,CAPEX!$G$4:$G$1281,Data!$A152,CAPEX!$V$4:$V$1281,Data!H$149)</f>
        <v>0</v>
      </c>
      <c r="I152" s="83">
        <f>SUMIFS(CAPEX!$AA$4:$AA$1281,CAPEX!$G$4:$G$1281,Data!$A152,CAPEX!$V$4:$V$1281,Data!I$149)</f>
        <v>0</v>
      </c>
      <c r="J152" s="83">
        <f>SUMIFS(CAPEX!$AA$4:$AA$1281,CAPEX!$G$4:$G$1281,Data!$A152,CAPEX!$V$4:$V$1281,Data!J$149)</f>
        <v>0</v>
      </c>
      <c r="K152" s="83">
        <f>SUMIFS(CAPEX!$AA$4:$AA$1281,CAPEX!$G$4:$G$1281,Data!$A152,CAPEX!$V$4:$V$1281,Data!K$149)</f>
        <v>0</v>
      </c>
      <c r="L152" s="83">
        <f>SUMIFS(CAPEX!$AA$4:$AA$1281,CAPEX!$G$4:$G$1281,Data!$A152,CAPEX!$V$4:$V$1281,Data!L$149)</f>
        <v>0</v>
      </c>
      <c r="M152" s="83">
        <f>SUMIFS(CAPEX!$AA$4:$AA$1281,CAPEX!$G$4:$G$1281,Data!$A152,CAPEX!$V$4:$V$1281,Data!M$149)</f>
        <v>780660</v>
      </c>
      <c r="N152" s="83">
        <f>SUMIFS(CAPEX!$AA$4:$AA$1281,CAPEX!$G$4:$G$1281,Data!$A152,CAPEX!$V$4:$V$1281,Data!N$149)</f>
        <v>0</v>
      </c>
      <c r="O152" s="83">
        <f>SUMIFS(CAPEX!$AA$4:$AA$1281,CAPEX!$G$4:$G$1281,Data!$A152,CAPEX!$V$4:$V$1281,Data!O$149)</f>
        <v>0</v>
      </c>
      <c r="P152" s="83">
        <f>SUMIFS(CAPEX!$AA$4:$AA$1281,CAPEX!$G$4:$G$1281,Data!$A152,CAPEX!$V$4:$V$1281,Data!P$149)</f>
        <v>7420</v>
      </c>
      <c r="Q152" s="83">
        <f>SUMIFS(CAPEX!$AA$4:$AA$1281,CAPEX!$G$4:$G$1281,Data!$A152,CAPEX!$V$4:$V$1281,Data!Q$149)</f>
        <v>1985300</v>
      </c>
      <c r="R152" s="83">
        <f>SUMIFS(CAPEX!$AA$4:$AA$1281,CAPEX!$G$4:$G$1281,Data!$A152,CAPEX!$V$4:$V$1281,Data!R$149)</f>
        <v>294120</v>
      </c>
      <c r="S152" s="83">
        <f>SUMIFS(CAPEX!$AA$4:$AA$1281,CAPEX!$G$4:$G$1281,Data!$A152,CAPEX!$V$4:$V$1281,Data!S$149)</f>
        <v>189020</v>
      </c>
      <c r="T152" s="83">
        <f>SUMIFS(CAPEX!$AA$4:$AA$1281,CAPEX!$G$4:$G$1281,Data!$A152,CAPEX!$V$4:$V$1281,Data!T$149)</f>
        <v>0</v>
      </c>
      <c r="U152" s="83">
        <f>SUMIFS(CAPEX!$AA$4:$AA$1281,CAPEX!$G$4:$G$1281,Data!$A152,CAPEX!$V$4:$V$1281,Data!U$149)</f>
        <v>0</v>
      </c>
      <c r="V152" s="83">
        <f>SUMIFS(CAPEX!$AA$4:$AA$1281,CAPEX!$G$4:$G$1281,Data!$A152,CAPEX!$V$4:$V$1281,Data!V$149)</f>
        <v>0</v>
      </c>
      <c r="W152" s="83">
        <f>SUMIFS(CAPEX!$AA$4:$AA$1281,CAPEX!$G$4:$G$1281,Data!$A152,CAPEX!$V$4:$V$1281,Data!W$149)</f>
        <v>120190</v>
      </c>
      <c r="X152" s="83">
        <f>SUMIFS(CAPEX!$AA$4:$AA$1281,CAPEX!$G$4:$G$1281,Data!$A152,CAPEX!$V$4:$V$1281,Data!X$149)</f>
        <v>0</v>
      </c>
      <c r="Y152" s="83">
        <f>SUMIFS(CAPEX!$AA$4:$AA$1281,CAPEX!$G$4:$G$1281,Data!$A152,CAPEX!$V$4:$V$1281,Data!Y$149)</f>
        <v>0</v>
      </c>
      <c r="Z152" s="83">
        <f>SUMIFS(CAPEX!$AA$4:$AA$1281,CAPEX!$G$4:$G$1281,Data!$A152,CAPEX!$V$4:$V$1281,Data!Z$149)</f>
        <v>0</v>
      </c>
      <c r="AA152" s="83">
        <f>SUMIFS(CAPEX!$AA$4:$AA$1281,CAPEX!$G$4:$G$1281,Data!$A152,CAPEX!$V$4:$V$1281,Data!AA$149)</f>
        <v>0</v>
      </c>
      <c r="AB152" s="39"/>
      <c r="AC152" s="39"/>
      <c r="AD152" s="39"/>
      <c r="AE152" s="39"/>
      <c r="AF152" s="39"/>
      <c r="AG152" s="39"/>
      <c r="AH152" s="39"/>
      <c r="AI152" s="39"/>
      <c r="AJ152" s="39"/>
      <c r="AK152" s="39"/>
      <c r="AL152" s="39"/>
      <c r="AM152" s="39"/>
      <c r="AN152" s="39"/>
      <c r="AO152" s="39"/>
      <c r="AP152" s="39"/>
      <c r="AQ152" s="39"/>
      <c r="AR152" s="39"/>
      <c r="AS152" s="39"/>
      <c r="AT152" s="39"/>
      <c r="AU152" s="39"/>
      <c r="AV152" s="39"/>
      <c r="AW152" s="39"/>
      <c r="AX152" s="39"/>
      <c r="AY152" s="39"/>
      <c r="AZ152" s="39"/>
      <c r="BA152" s="39"/>
      <c r="BB152" s="39"/>
      <c r="BC152" s="39"/>
    </row>
    <row r="153" spans="1:55" x14ac:dyDescent="0.25">
      <c r="A153" s="84" t="s">
        <v>469</v>
      </c>
      <c r="B153" s="83">
        <f>SUMIFS(CAPEX!$AA$4:$AA$1281,CAPEX!$G$4:$G$1281,Data!$A153,CAPEX!$V$4:$V$1281,Data!B$149)</f>
        <v>180000</v>
      </c>
      <c r="C153" s="83">
        <f>SUMIFS(CAPEX!$AA$4:$AA$1281,CAPEX!$G$4:$G$1281,Data!$A153,CAPEX!$V$4:$V$1281,Data!C$149)</f>
        <v>0</v>
      </c>
      <c r="D153" s="83">
        <f>SUMIFS(CAPEX!$AA$4:$AA$1281,CAPEX!$G$4:$G$1281,Data!$A153,CAPEX!$V$4:$V$1281,Data!D$149)</f>
        <v>0</v>
      </c>
      <c r="E153" s="83">
        <f>SUMIFS(CAPEX!$AA$4:$AA$1281,CAPEX!$G$4:$G$1281,Data!$A153,CAPEX!$V$4:$V$1281,Data!E$149)</f>
        <v>0</v>
      </c>
      <c r="F153" s="83">
        <f>SUMIFS(CAPEX!$AA$4:$AA$1281,CAPEX!$G$4:$G$1281,Data!$A153,CAPEX!$V$4:$V$1281,Data!F$149)</f>
        <v>0</v>
      </c>
      <c r="G153" s="83">
        <f>SUMIFS(CAPEX!$AA$4:$AA$1281,CAPEX!$G$4:$G$1281,Data!$A153,CAPEX!$V$4:$V$1281,Data!G$149)</f>
        <v>30000</v>
      </c>
      <c r="H153" s="83">
        <f>SUMIFS(CAPEX!$AA$4:$AA$1281,CAPEX!$G$4:$G$1281,Data!$A153,CAPEX!$V$4:$V$1281,Data!H$149)</f>
        <v>0</v>
      </c>
      <c r="I153" s="83">
        <f>SUMIFS(CAPEX!$AA$4:$AA$1281,CAPEX!$G$4:$G$1281,Data!$A153,CAPEX!$V$4:$V$1281,Data!I$149)</f>
        <v>0</v>
      </c>
      <c r="J153" s="83">
        <f>SUMIFS(CAPEX!$AA$4:$AA$1281,CAPEX!$G$4:$G$1281,Data!$A153,CAPEX!$V$4:$V$1281,Data!J$149)</f>
        <v>0</v>
      </c>
      <c r="K153" s="83">
        <f>SUMIFS(CAPEX!$AA$4:$AA$1281,CAPEX!$G$4:$G$1281,Data!$A153,CAPEX!$V$4:$V$1281,Data!K$149)</f>
        <v>0</v>
      </c>
      <c r="L153" s="83">
        <f>SUMIFS(CAPEX!$AA$4:$AA$1281,CAPEX!$G$4:$G$1281,Data!$A153,CAPEX!$V$4:$V$1281,Data!L$149)</f>
        <v>0</v>
      </c>
      <c r="M153" s="83">
        <f>SUMIFS(CAPEX!$AA$4:$AA$1281,CAPEX!$G$4:$G$1281,Data!$A153,CAPEX!$V$4:$V$1281,Data!M$149)</f>
        <v>0</v>
      </c>
      <c r="N153" s="83">
        <f>SUMIFS(CAPEX!$AA$4:$AA$1281,CAPEX!$G$4:$G$1281,Data!$A153,CAPEX!$V$4:$V$1281,Data!N$149)</f>
        <v>0</v>
      </c>
      <c r="O153" s="83">
        <f>SUMIFS(CAPEX!$AA$4:$AA$1281,CAPEX!$G$4:$G$1281,Data!$A153,CAPEX!$V$4:$V$1281,Data!O$149)</f>
        <v>0</v>
      </c>
      <c r="P153" s="83">
        <f>SUMIFS(CAPEX!$AA$4:$AA$1281,CAPEX!$G$4:$G$1281,Data!$A153,CAPEX!$V$4:$V$1281,Data!P$149)</f>
        <v>0</v>
      </c>
      <c r="Q153" s="83">
        <f>SUMIFS(CAPEX!$AA$4:$AA$1281,CAPEX!$G$4:$G$1281,Data!$A153,CAPEX!$V$4:$V$1281,Data!Q$149)</f>
        <v>0</v>
      </c>
      <c r="R153" s="83">
        <f>SUMIFS(CAPEX!$AA$4:$AA$1281,CAPEX!$G$4:$G$1281,Data!$A153,CAPEX!$V$4:$V$1281,Data!R$149)</f>
        <v>0</v>
      </c>
      <c r="S153" s="83">
        <f>SUMIFS(CAPEX!$AA$4:$AA$1281,CAPEX!$G$4:$G$1281,Data!$A153,CAPEX!$V$4:$V$1281,Data!S$149)</f>
        <v>0</v>
      </c>
      <c r="T153" s="83">
        <f>SUMIFS(CAPEX!$AA$4:$AA$1281,CAPEX!$G$4:$G$1281,Data!$A153,CAPEX!$V$4:$V$1281,Data!T$149)</f>
        <v>0</v>
      </c>
      <c r="U153" s="83">
        <f>SUMIFS(CAPEX!$AA$4:$AA$1281,CAPEX!$G$4:$G$1281,Data!$A153,CAPEX!$V$4:$V$1281,Data!U$149)</f>
        <v>0</v>
      </c>
      <c r="V153" s="83">
        <f>SUMIFS(CAPEX!$AA$4:$AA$1281,CAPEX!$G$4:$G$1281,Data!$A153,CAPEX!$V$4:$V$1281,Data!V$149)</f>
        <v>0</v>
      </c>
      <c r="W153" s="83">
        <f>SUMIFS(CAPEX!$AA$4:$AA$1281,CAPEX!$G$4:$G$1281,Data!$A153,CAPEX!$V$4:$V$1281,Data!W$149)</f>
        <v>0</v>
      </c>
      <c r="X153" s="83">
        <f>SUMIFS(CAPEX!$AA$4:$AA$1281,CAPEX!$G$4:$G$1281,Data!$A153,CAPEX!$V$4:$V$1281,Data!X$149)</f>
        <v>0</v>
      </c>
      <c r="Y153" s="83">
        <f>SUMIFS(CAPEX!$AA$4:$AA$1281,CAPEX!$G$4:$G$1281,Data!$A153,CAPEX!$V$4:$V$1281,Data!Y$149)</f>
        <v>0</v>
      </c>
      <c r="Z153" s="83">
        <f>SUMIFS(CAPEX!$AA$4:$AA$1281,CAPEX!$G$4:$G$1281,Data!$A153,CAPEX!$V$4:$V$1281,Data!Z$149)</f>
        <v>0</v>
      </c>
      <c r="AA153" s="83">
        <f>SUMIFS(CAPEX!$AA$4:$AA$1281,CAPEX!$G$4:$G$1281,Data!$A153,CAPEX!$V$4:$V$1281,Data!AA$149)</f>
        <v>0</v>
      </c>
      <c r="AB153" s="39"/>
      <c r="AC153" s="39"/>
      <c r="AD153" s="39"/>
      <c r="AE153" s="39"/>
      <c r="AF153" s="39"/>
      <c r="AG153" s="39"/>
      <c r="AH153" s="39"/>
      <c r="AI153" s="39"/>
      <c r="AJ153" s="39"/>
      <c r="AK153" s="39"/>
      <c r="AL153" s="39"/>
      <c r="AM153" s="39"/>
      <c r="AN153" s="39"/>
      <c r="AO153" s="39"/>
      <c r="AP153" s="39"/>
      <c r="AQ153" s="39"/>
      <c r="AR153" s="39"/>
      <c r="AS153" s="39"/>
      <c r="AT153" s="39"/>
      <c r="AU153" s="39"/>
      <c r="AV153" s="39"/>
      <c r="AW153" s="39"/>
      <c r="AX153" s="39"/>
      <c r="AY153" s="39"/>
      <c r="AZ153" s="39"/>
      <c r="BA153" s="39"/>
      <c r="BB153" s="39"/>
      <c r="BC153" s="39"/>
    </row>
    <row r="154" spans="1:55" x14ac:dyDescent="0.25">
      <c r="A154" s="84" t="s">
        <v>265</v>
      </c>
      <c r="B154" s="83">
        <f>SUMIFS(CAPEX!$AA$4:$AA$1281,CAPEX!$G$4:$G$1281,Data!$A154,CAPEX!$V$4:$V$1281,Data!B$149)</f>
        <v>858290</v>
      </c>
      <c r="C154" s="83">
        <f>SUMIFS(CAPEX!$AA$4:$AA$1281,CAPEX!$G$4:$G$1281,Data!$A154,CAPEX!$V$4:$V$1281,Data!C$149)</f>
        <v>0</v>
      </c>
      <c r="D154" s="83">
        <f>SUMIFS(CAPEX!$AA$4:$AA$1281,CAPEX!$G$4:$G$1281,Data!$A154,CAPEX!$V$4:$V$1281,Data!D$149)</f>
        <v>0</v>
      </c>
      <c r="E154" s="83">
        <f>SUMIFS(CAPEX!$AA$4:$AA$1281,CAPEX!$G$4:$G$1281,Data!$A154,CAPEX!$V$4:$V$1281,Data!E$149)</f>
        <v>0</v>
      </c>
      <c r="F154" s="83">
        <f>SUMIFS(CAPEX!$AA$4:$AA$1281,CAPEX!$G$4:$G$1281,Data!$A154,CAPEX!$V$4:$V$1281,Data!F$149)</f>
        <v>0</v>
      </c>
      <c r="G154" s="83">
        <f>SUMIFS(CAPEX!$AA$4:$AA$1281,CAPEX!$G$4:$G$1281,Data!$A154,CAPEX!$V$4:$V$1281,Data!G$149)</f>
        <v>0</v>
      </c>
      <c r="H154" s="83">
        <f>SUMIFS(CAPEX!$AA$4:$AA$1281,CAPEX!$G$4:$G$1281,Data!$A154,CAPEX!$V$4:$V$1281,Data!H$149)</f>
        <v>0</v>
      </c>
      <c r="I154" s="83">
        <f>SUMIFS(CAPEX!$AA$4:$AA$1281,CAPEX!$G$4:$G$1281,Data!$A154,CAPEX!$V$4:$V$1281,Data!I$149)</f>
        <v>0</v>
      </c>
      <c r="J154" s="83">
        <f>SUMIFS(CAPEX!$AA$4:$AA$1281,CAPEX!$G$4:$G$1281,Data!$A154,CAPEX!$V$4:$V$1281,Data!J$149)</f>
        <v>0</v>
      </c>
      <c r="K154" s="83">
        <f>SUMIFS(CAPEX!$AA$4:$AA$1281,CAPEX!$G$4:$G$1281,Data!$A154,CAPEX!$V$4:$V$1281,Data!K$149)</f>
        <v>0</v>
      </c>
      <c r="L154" s="83">
        <f>SUMIFS(CAPEX!$AA$4:$AA$1281,CAPEX!$G$4:$G$1281,Data!$A154,CAPEX!$V$4:$V$1281,Data!L$149)</f>
        <v>0</v>
      </c>
      <c r="M154" s="83">
        <f>SUMIFS(CAPEX!$AA$4:$AA$1281,CAPEX!$G$4:$G$1281,Data!$A154,CAPEX!$V$4:$V$1281,Data!M$149)</f>
        <v>0</v>
      </c>
      <c r="N154" s="83">
        <f>SUMIFS(CAPEX!$AA$4:$AA$1281,CAPEX!$G$4:$G$1281,Data!$A154,CAPEX!$V$4:$V$1281,Data!N$149)</f>
        <v>0</v>
      </c>
      <c r="O154" s="83">
        <f>SUMIFS(CAPEX!$AA$4:$AA$1281,CAPEX!$G$4:$G$1281,Data!$A154,CAPEX!$V$4:$V$1281,Data!O$149)</f>
        <v>0</v>
      </c>
      <c r="P154" s="83">
        <f>SUMIFS(CAPEX!$AA$4:$AA$1281,CAPEX!$G$4:$G$1281,Data!$A154,CAPEX!$V$4:$V$1281,Data!P$149)</f>
        <v>0</v>
      </c>
      <c r="Q154" s="83">
        <f>SUMIFS(CAPEX!$AA$4:$AA$1281,CAPEX!$G$4:$G$1281,Data!$A154,CAPEX!$V$4:$V$1281,Data!Q$149)</f>
        <v>0</v>
      </c>
      <c r="R154" s="83">
        <f>SUMIFS(CAPEX!$AA$4:$AA$1281,CAPEX!$G$4:$G$1281,Data!$A154,CAPEX!$V$4:$V$1281,Data!R$149)</f>
        <v>0</v>
      </c>
      <c r="S154" s="83">
        <f>SUMIFS(CAPEX!$AA$4:$AA$1281,CAPEX!$G$4:$G$1281,Data!$A154,CAPEX!$V$4:$V$1281,Data!S$149)</f>
        <v>0</v>
      </c>
      <c r="T154" s="83">
        <f>SUMIFS(CAPEX!$AA$4:$AA$1281,CAPEX!$G$4:$G$1281,Data!$A154,CAPEX!$V$4:$V$1281,Data!T$149)</f>
        <v>0</v>
      </c>
      <c r="U154" s="83">
        <f>SUMIFS(CAPEX!$AA$4:$AA$1281,CAPEX!$G$4:$G$1281,Data!$A154,CAPEX!$V$4:$V$1281,Data!U$149)</f>
        <v>0</v>
      </c>
      <c r="V154" s="83">
        <f>SUMIFS(CAPEX!$AA$4:$AA$1281,CAPEX!$G$4:$G$1281,Data!$A154,CAPEX!$V$4:$V$1281,Data!V$149)</f>
        <v>0</v>
      </c>
      <c r="W154" s="83">
        <f>SUMIFS(CAPEX!$AA$4:$AA$1281,CAPEX!$G$4:$G$1281,Data!$A154,CAPEX!$V$4:$V$1281,Data!W$149)</f>
        <v>0</v>
      </c>
      <c r="X154" s="83">
        <f>SUMIFS(CAPEX!$AA$4:$AA$1281,CAPEX!$G$4:$G$1281,Data!$A154,CAPEX!$V$4:$V$1281,Data!X$149)</f>
        <v>0</v>
      </c>
      <c r="Y154" s="83">
        <f>SUMIFS(CAPEX!$AA$4:$AA$1281,CAPEX!$G$4:$G$1281,Data!$A154,CAPEX!$V$4:$V$1281,Data!Y$149)</f>
        <v>0</v>
      </c>
      <c r="Z154" s="83">
        <f>SUMIFS(CAPEX!$AA$4:$AA$1281,CAPEX!$G$4:$G$1281,Data!$A154,CAPEX!$V$4:$V$1281,Data!Z$149)</f>
        <v>0</v>
      </c>
      <c r="AA154" s="83">
        <f>SUMIFS(CAPEX!$AA$4:$AA$1281,CAPEX!$G$4:$G$1281,Data!$A154,CAPEX!$V$4:$V$1281,Data!AA$149)</f>
        <v>0</v>
      </c>
      <c r="AB154" s="39"/>
      <c r="AC154" s="39"/>
      <c r="AD154" s="39"/>
      <c r="AE154" s="39"/>
      <c r="AF154" s="39"/>
      <c r="AG154" s="39"/>
      <c r="AH154" s="39"/>
      <c r="AI154" s="39"/>
      <c r="AJ154" s="39"/>
      <c r="AK154" s="39"/>
      <c r="AL154" s="39"/>
      <c r="AM154" s="39"/>
      <c r="AN154" s="39"/>
      <c r="AO154" s="39"/>
      <c r="AP154" s="39"/>
      <c r="AQ154" s="39"/>
      <c r="AR154" s="39"/>
      <c r="AS154" s="39"/>
      <c r="AT154" s="39"/>
      <c r="AU154" s="39"/>
      <c r="AV154" s="39"/>
      <c r="AW154" s="39"/>
      <c r="AX154" s="39"/>
      <c r="AY154" s="39"/>
      <c r="AZ154" s="39"/>
      <c r="BA154" s="39"/>
      <c r="BB154" s="39"/>
      <c r="BC154" s="39"/>
    </row>
    <row r="155" spans="1:55" x14ac:dyDescent="0.25">
      <c r="A155" s="84" t="s">
        <v>211</v>
      </c>
      <c r="B155" s="83">
        <f>SUMIFS(CAPEX!$AA$4:$AA$1281,CAPEX!$G$4:$G$1281,Data!$A155,CAPEX!$V$4:$V$1281,Data!B$149)</f>
        <v>781570</v>
      </c>
      <c r="C155" s="83">
        <f>SUMIFS(CAPEX!$AA$4:$AA$1281,CAPEX!$G$4:$G$1281,Data!$A155,CAPEX!$V$4:$V$1281,Data!C$149)</f>
        <v>0</v>
      </c>
      <c r="D155" s="83">
        <f>SUMIFS(CAPEX!$AA$4:$AA$1281,CAPEX!$G$4:$G$1281,Data!$A155,CAPEX!$V$4:$V$1281,Data!D$149)</f>
        <v>156870</v>
      </c>
      <c r="E155" s="83">
        <f>SUMIFS(CAPEX!$AA$4:$AA$1281,CAPEX!$G$4:$G$1281,Data!$A155,CAPEX!$V$4:$V$1281,Data!E$149)</f>
        <v>0</v>
      </c>
      <c r="F155" s="83">
        <f>SUMIFS(CAPEX!$AA$4:$AA$1281,CAPEX!$G$4:$G$1281,Data!$A155,CAPEX!$V$4:$V$1281,Data!F$149)</f>
        <v>156870</v>
      </c>
      <c r="G155" s="83">
        <f>SUMIFS(CAPEX!$AA$4:$AA$1281,CAPEX!$G$4:$G$1281,Data!$A155,CAPEX!$V$4:$V$1281,Data!G$149)</f>
        <v>2296570</v>
      </c>
      <c r="H155" s="83">
        <f>SUMIFS(CAPEX!$AA$4:$AA$1281,CAPEX!$G$4:$G$1281,Data!$A155,CAPEX!$V$4:$V$1281,Data!H$149)</f>
        <v>43300</v>
      </c>
      <c r="I155" s="83">
        <f>SUMIFS(CAPEX!$AA$4:$AA$1281,CAPEX!$G$4:$G$1281,Data!$A155,CAPEX!$V$4:$V$1281,Data!I$149)</f>
        <v>0</v>
      </c>
      <c r="J155" s="83">
        <f>SUMIFS(CAPEX!$AA$4:$AA$1281,CAPEX!$G$4:$G$1281,Data!$A155,CAPEX!$V$4:$V$1281,Data!J$149)</f>
        <v>0</v>
      </c>
      <c r="K155" s="83">
        <f>SUMIFS(CAPEX!$AA$4:$AA$1281,CAPEX!$G$4:$G$1281,Data!$A155,CAPEX!$V$4:$V$1281,Data!K$149)</f>
        <v>0</v>
      </c>
      <c r="L155" s="83">
        <f>SUMIFS(CAPEX!$AA$4:$AA$1281,CAPEX!$G$4:$G$1281,Data!$A155,CAPEX!$V$4:$V$1281,Data!L$149)</f>
        <v>524060</v>
      </c>
      <c r="M155" s="83">
        <f>SUMIFS(CAPEX!$AA$4:$AA$1281,CAPEX!$G$4:$G$1281,Data!$A155,CAPEX!$V$4:$V$1281,Data!M$149)</f>
        <v>0</v>
      </c>
      <c r="N155" s="83">
        <f>SUMIFS(CAPEX!$AA$4:$AA$1281,CAPEX!$G$4:$G$1281,Data!$A155,CAPEX!$V$4:$V$1281,Data!N$149)</f>
        <v>0</v>
      </c>
      <c r="O155" s="83">
        <f>SUMIFS(CAPEX!$AA$4:$AA$1281,CAPEX!$G$4:$G$1281,Data!$A155,CAPEX!$V$4:$V$1281,Data!O$149)</f>
        <v>0</v>
      </c>
      <c r="P155" s="83">
        <f>SUMIFS(CAPEX!$AA$4:$AA$1281,CAPEX!$G$4:$G$1281,Data!$A155,CAPEX!$V$4:$V$1281,Data!P$149)</f>
        <v>0</v>
      </c>
      <c r="Q155" s="83">
        <f>SUMIFS(CAPEX!$AA$4:$AA$1281,CAPEX!$G$4:$G$1281,Data!$A155,CAPEX!$V$4:$V$1281,Data!Q$149)</f>
        <v>1796780</v>
      </c>
      <c r="R155" s="83">
        <f>SUMIFS(CAPEX!$AA$4:$AA$1281,CAPEX!$G$4:$G$1281,Data!$A155,CAPEX!$V$4:$V$1281,Data!R$149)</f>
        <v>357030</v>
      </c>
      <c r="S155" s="83">
        <f>SUMIFS(CAPEX!$AA$4:$AA$1281,CAPEX!$G$4:$G$1281,Data!$A155,CAPEX!$V$4:$V$1281,Data!S$149)</f>
        <v>156870</v>
      </c>
      <c r="T155" s="83">
        <f>SUMIFS(CAPEX!$AA$4:$AA$1281,CAPEX!$G$4:$G$1281,Data!$A155,CAPEX!$V$4:$V$1281,Data!T$149)</f>
        <v>0</v>
      </c>
      <c r="U155" s="83">
        <f>SUMIFS(CAPEX!$AA$4:$AA$1281,CAPEX!$G$4:$G$1281,Data!$A155,CAPEX!$V$4:$V$1281,Data!U$149)</f>
        <v>156870</v>
      </c>
      <c r="V155" s="83">
        <f>SUMIFS(CAPEX!$AA$4:$AA$1281,CAPEX!$G$4:$G$1281,Data!$A155,CAPEX!$V$4:$V$1281,Data!V$149)</f>
        <v>837800</v>
      </c>
      <c r="W155" s="83">
        <f>SUMIFS(CAPEX!$AA$4:$AA$1281,CAPEX!$G$4:$G$1281,Data!$A155,CAPEX!$V$4:$V$1281,Data!W$149)</f>
        <v>0</v>
      </c>
      <c r="X155" s="83">
        <f>SUMIFS(CAPEX!$AA$4:$AA$1281,CAPEX!$G$4:$G$1281,Data!$A155,CAPEX!$V$4:$V$1281,Data!X$149)</f>
        <v>0</v>
      </c>
      <c r="Y155" s="83">
        <f>SUMIFS(CAPEX!$AA$4:$AA$1281,CAPEX!$G$4:$G$1281,Data!$A155,CAPEX!$V$4:$V$1281,Data!Y$149)</f>
        <v>0</v>
      </c>
      <c r="Z155" s="83">
        <f>SUMIFS(CAPEX!$AA$4:$AA$1281,CAPEX!$G$4:$G$1281,Data!$A155,CAPEX!$V$4:$V$1281,Data!Z$149)</f>
        <v>0</v>
      </c>
      <c r="AA155" s="83">
        <f>SUMIFS(CAPEX!$AA$4:$AA$1281,CAPEX!$G$4:$G$1281,Data!$A155,CAPEX!$V$4:$V$1281,Data!AA$149)</f>
        <v>1742660</v>
      </c>
      <c r="AB155" s="39"/>
      <c r="AC155" s="39"/>
      <c r="AD155" s="39"/>
      <c r="AE155" s="39"/>
      <c r="AF155" s="39"/>
      <c r="AG155" s="39"/>
      <c r="AH155" s="39"/>
      <c r="AI155" s="39"/>
      <c r="AJ155" s="39"/>
      <c r="AK155" s="39"/>
      <c r="AL155" s="39"/>
      <c r="AM155" s="39"/>
      <c r="AN155" s="39"/>
      <c r="AO155" s="39"/>
      <c r="AP155" s="39"/>
      <c r="AQ155" s="39"/>
      <c r="AR155" s="39"/>
      <c r="AS155" s="39"/>
      <c r="AT155" s="39"/>
      <c r="AU155" s="39"/>
      <c r="AV155" s="39"/>
      <c r="AW155" s="39"/>
      <c r="AX155" s="39"/>
      <c r="AY155" s="39"/>
      <c r="AZ155" s="39"/>
      <c r="BA155" s="39"/>
      <c r="BB155" s="39"/>
      <c r="BC155" s="39"/>
    </row>
    <row r="156" spans="1:55" x14ac:dyDescent="0.25">
      <c r="A156" s="84" t="s">
        <v>195</v>
      </c>
      <c r="B156" s="83">
        <f>SUMIFS(CAPEX!$AA$4:$AA$1281,CAPEX!$G$4:$G$1281,Data!$A156,CAPEX!$V$4:$V$1281,Data!B$149)</f>
        <v>1202470</v>
      </c>
      <c r="C156" s="83">
        <f>SUMIFS(CAPEX!$AA$4:$AA$1281,CAPEX!$G$4:$G$1281,Data!$A156,CAPEX!$V$4:$V$1281,Data!C$149)</f>
        <v>144160</v>
      </c>
      <c r="D156" s="83">
        <f>SUMIFS(CAPEX!$AA$4:$AA$1281,CAPEX!$G$4:$G$1281,Data!$A156,CAPEX!$V$4:$V$1281,Data!D$149)</f>
        <v>12360</v>
      </c>
      <c r="E156" s="83">
        <f>SUMIFS(CAPEX!$AA$4:$AA$1281,CAPEX!$G$4:$G$1281,Data!$A156,CAPEX!$V$4:$V$1281,Data!E$149)</f>
        <v>37720</v>
      </c>
      <c r="F156" s="83">
        <f>SUMIFS(CAPEX!$AA$4:$AA$1281,CAPEX!$G$4:$G$1281,Data!$A156,CAPEX!$V$4:$V$1281,Data!F$149)</f>
        <v>56370</v>
      </c>
      <c r="G156" s="83">
        <f>SUMIFS(CAPEX!$AA$4:$AA$1281,CAPEX!$G$4:$G$1281,Data!$A156,CAPEX!$V$4:$V$1281,Data!G$149)</f>
        <v>0</v>
      </c>
      <c r="H156" s="83">
        <f>SUMIFS(CAPEX!$AA$4:$AA$1281,CAPEX!$G$4:$G$1281,Data!$A156,CAPEX!$V$4:$V$1281,Data!H$149)</f>
        <v>48240</v>
      </c>
      <c r="I156" s="83">
        <f>SUMIFS(CAPEX!$AA$4:$AA$1281,CAPEX!$G$4:$G$1281,Data!$A156,CAPEX!$V$4:$V$1281,Data!I$149)</f>
        <v>5930</v>
      </c>
      <c r="J156" s="83">
        <f>SUMIFS(CAPEX!$AA$4:$AA$1281,CAPEX!$G$4:$G$1281,Data!$A156,CAPEX!$V$4:$V$1281,Data!J$149)</f>
        <v>0</v>
      </c>
      <c r="K156" s="83">
        <f>SUMIFS(CAPEX!$AA$4:$AA$1281,CAPEX!$G$4:$G$1281,Data!$A156,CAPEX!$V$4:$V$1281,Data!K$149)</f>
        <v>0</v>
      </c>
      <c r="L156" s="83">
        <f>SUMIFS(CAPEX!$AA$4:$AA$1281,CAPEX!$G$4:$G$1281,Data!$A156,CAPEX!$V$4:$V$1281,Data!L$149)</f>
        <v>323160</v>
      </c>
      <c r="M156" s="83">
        <f>SUMIFS(CAPEX!$AA$4:$AA$1281,CAPEX!$G$4:$G$1281,Data!$A156,CAPEX!$V$4:$V$1281,Data!M$149)</f>
        <v>128030</v>
      </c>
      <c r="N156" s="83">
        <f>SUMIFS(CAPEX!$AA$4:$AA$1281,CAPEX!$G$4:$G$1281,Data!$A156,CAPEX!$V$4:$V$1281,Data!N$149)</f>
        <v>12360</v>
      </c>
      <c r="O156" s="83">
        <f>SUMIFS(CAPEX!$AA$4:$AA$1281,CAPEX!$G$4:$G$1281,Data!$A156,CAPEX!$V$4:$V$1281,Data!O$149)</f>
        <v>0</v>
      </c>
      <c r="P156" s="83">
        <f>SUMIFS(CAPEX!$AA$4:$AA$1281,CAPEX!$G$4:$G$1281,Data!$A156,CAPEX!$V$4:$V$1281,Data!P$149)</f>
        <v>0</v>
      </c>
      <c r="Q156" s="83">
        <f>SUMIFS(CAPEX!$AA$4:$AA$1281,CAPEX!$G$4:$G$1281,Data!$A156,CAPEX!$V$4:$V$1281,Data!Q$149)</f>
        <v>40520</v>
      </c>
      <c r="R156" s="83">
        <f>SUMIFS(CAPEX!$AA$4:$AA$1281,CAPEX!$G$4:$G$1281,Data!$A156,CAPEX!$V$4:$V$1281,Data!R$149)</f>
        <v>179000</v>
      </c>
      <c r="S156" s="83">
        <f>SUMIFS(CAPEX!$AA$4:$AA$1281,CAPEX!$G$4:$G$1281,Data!$A156,CAPEX!$V$4:$V$1281,Data!S$149)</f>
        <v>0</v>
      </c>
      <c r="T156" s="83">
        <f>SUMIFS(CAPEX!$AA$4:$AA$1281,CAPEX!$G$4:$G$1281,Data!$A156,CAPEX!$V$4:$V$1281,Data!T$149)</f>
        <v>0</v>
      </c>
      <c r="U156" s="83">
        <f>SUMIFS(CAPEX!$AA$4:$AA$1281,CAPEX!$G$4:$G$1281,Data!$A156,CAPEX!$V$4:$V$1281,Data!U$149)</f>
        <v>56370</v>
      </c>
      <c r="V156" s="83">
        <f>SUMIFS(CAPEX!$AA$4:$AA$1281,CAPEX!$G$4:$G$1281,Data!$A156,CAPEX!$V$4:$V$1281,Data!V$149)</f>
        <v>604420</v>
      </c>
      <c r="W156" s="83">
        <f>SUMIFS(CAPEX!$AA$4:$AA$1281,CAPEX!$G$4:$G$1281,Data!$A156,CAPEX!$V$4:$V$1281,Data!W$149)</f>
        <v>16720</v>
      </c>
      <c r="X156" s="83">
        <f>SUMIFS(CAPEX!$AA$4:$AA$1281,CAPEX!$G$4:$G$1281,Data!$A156,CAPEX!$V$4:$V$1281,Data!X$149)</f>
        <v>18290</v>
      </c>
      <c r="Y156" s="83">
        <f>SUMIFS(CAPEX!$AA$4:$AA$1281,CAPEX!$G$4:$G$1281,Data!$A156,CAPEX!$V$4:$V$1281,Data!Y$149)</f>
        <v>0</v>
      </c>
      <c r="Z156" s="83">
        <f>SUMIFS(CAPEX!$AA$4:$AA$1281,CAPEX!$G$4:$G$1281,Data!$A156,CAPEX!$V$4:$V$1281,Data!Z$149)</f>
        <v>0</v>
      </c>
      <c r="AA156" s="83">
        <f>SUMIFS(CAPEX!$AA$4:$AA$1281,CAPEX!$G$4:$G$1281,Data!$A156,CAPEX!$V$4:$V$1281,Data!AA$149)</f>
        <v>0</v>
      </c>
      <c r="AB156" s="39"/>
      <c r="AC156" s="39"/>
      <c r="AD156" s="39"/>
      <c r="AE156" s="39"/>
      <c r="AF156" s="39"/>
      <c r="AG156" s="39"/>
      <c r="AH156" s="39"/>
      <c r="AI156" s="39"/>
      <c r="AJ156" s="39"/>
      <c r="AK156" s="39"/>
      <c r="AL156" s="39"/>
      <c r="AM156" s="39"/>
      <c r="AN156" s="39"/>
      <c r="AO156" s="39"/>
      <c r="AP156" s="39"/>
      <c r="AQ156" s="39"/>
      <c r="AR156" s="39"/>
      <c r="AS156" s="39"/>
      <c r="AT156" s="39"/>
      <c r="AU156" s="39"/>
      <c r="AV156" s="39"/>
      <c r="AW156" s="39"/>
      <c r="AX156" s="39"/>
      <c r="AY156" s="39"/>
      <c r="AZ156" s="39"/>
      <c r="BA156" s="39"/>
      <c r="BB156" s="39"/>
      <c r="BC156" s="39"/>
    </row>
    <row r="157" spans="1:55" x14ac:dyDescent="0.25">
      <c r="A157" s="84" t="s">
        <v>313</v>
      </c>
      <c r="B157" s="83">
        <f>SUMIFS(CAPEX!$AA$4:$AA$1281,CAPEX!$G$4:$G$1281,Data!$A157,CAPEX!$V$4:$V$1281,Data!B$149)</f>
        <v>0</v>
      </c>
      <c r="C157" s="83">
        <f>SUMIFS(CAPEX!$AA$4:$AA$1281,CAPEX!$G$4:$G$1281,Data!$A157,CAPEX!$V$4:$V$1281,Data!C$149)</f>
        <v>0</v>
      </c>
      <c r="D157" s="83">
        <f>SUMIFS(CAPEX!$AA$4:$AA$1281,CAPEX!$G$4:$G$1281,Data!$A157,CAPEX!$V$4:$V$1281,Data!D$149)</f>
        <v>7850</v>
      </c>
      <c r="E157" s="83">
        <f>SUMIFS(CAPEX!$AA$4:$AA$1281,CAPEX!$G$4:$G$1281,Data!$A157,CAPEX!$V$4:$V$1281,Data!E$149)</f>
        <v>0</v>
      </c>
      <c r="F157" s="83">
        <f>SUMIFS(CAPEX!$AA$4:$AA$1281,CAPEX!$G$4:$G$1281,Data!$A157,CAPEX!$V$4:$V$1281,Data!F$149)</f>
        <v>0</v>
      </c>
      <c r="G157" s="83">
        <f>SUMIFS(CAPEX!$AA$4:$AA$1281,CAPEX!$G$4:$G$1281,Data!$A157,CAPEX!$V$4:$V$1281,Data!G$149)</f>
        <v>0</v>
      </c>
      <c r="H157" s="83">
        <f>SUMIFS(CAPEX!$AA$4:$AA$1281,CAPEX!$G$4:$G$1281,Data!$A157,CAPEX!$V$4:$V$1281,Data!H$149)</f>
        <v>0</v>
      </c>
      <c r="I157" s="83">
        <f>SUMIFS(CAPEX!$AA$4:$AA$1281,CAPEX!$G$4:$G$1281,Data!$A157,CAPEX!$V$4:$V$1281,Data!I$149)</f>
        <v>0</v>
      </c>
      <c r="J157" s="83">
        <f>SUMIFS(CAPEX!$AA$4:$AA$1281,CAPEX!$G$4:$G$1281,Data!$A157,CAPEX!$V$4:$V$1281,Data!J$149)</f>
        <v>0</v>
      </c>
      <c r="K157" s="83">
        <f>SUMIFS(CAPEX!$AA$4:$AA$1281,CAPEX!$G$4:$G$1281,Data!$A157,CAPEX!$V$4:$V$1281,Data!K$149)</f>
        <v>0</v>
      </c>
      <c r="L157" s="83">
        <f>SUMIFS(CAPEX!$AA$4:$AA$1281,CAPEX!$G$4:$G$1281,Data!$A157,CAPEX!$V$4:$V$1281,Data!L$149)</f>
        <v>0</v>
      </c>
      <c r="M157" s="83">
        <f>SUMIFS(CAPEX!$AA$4:$AA$1281,CAPEX!$G$4:$G$1281,Data!$A157,CAPEX!$V$4:$V$1281,Data!M$149)</f>
        <v>0</v>
      </c>
      <c r="N157" s="83">
        <f>SUMIFS(CAPEX!$AA$4:$AA$1281,CAPEX!$G$4:$G$1281,Data!$A157,CAPEX!$V$4:$V$1281,Data!N$149)</f>
        <v>0</v>
      </c>
      <c r="O157" s="83">
        <f>SUMIFS(CAPEX!$AA$4:$AA$1281,CAPEX!$G$4:$G$1281,Data!$A157,CAPEX!$V$4:$V$1281,Data!O$149)</f>
        <v>0</v>
      </c>
      <c r="P157" s="83">
        <f>SUMIFS(CAPEX!$AA$4:$AA$1281,CAPEX!$G$4:$G$1281,Data!$A157,CAPEX!$V$4:$V$1281,Data!P$149)</f>
        <v>0</v>
      </c>
      <c r="Q157" s="83">
        <f>SUMIFS(CAPEX!$AA$4:$AA$1281,CAPEX!$G$4:$G$1281,Data!$A157,CAPEX!$V$4:$V$1281,Data!Q$149)</f>
        <v>0</v>
      </c>
      <c r="R157" s="83">
        <f>SUMIFS(CAPEX!$AA$4:$AA$1281,CAPEX!$G$4:$G$1281,Data!$A157,CAPEX!$V$4:$V$1281,Data!R$149)</f>
        <v>0</v>
      </c>
      <c r="S157" s="83">
        <f>SUMIFS(CAPEX!$AA$4:$AA$1281,CAPEX!$G$4:$G$1281,Data!$A157,CAPEX!$V$4:$V$1281,Data!S$149)</f>
        <v>0</v>
      </c>
      <c r="T157" s="83">
        <f>SUMIFS(CAPEX!$AA$4:$AA$1281,CAPEX!$G$4:$G$1281,Data!$A157,CAPEX!$V$4:$V$1281,Data!T$149)</f>
        <v>0</v>
      </c>
      <c r="U157" s="83">
        <f>SUMIFS(CAPEX!$AA$4:$AA$1281,CAPEX!$G$4:$G$1281,Data!$A157,CAPEX!$V$4:$V$1281,Data!U$149)</f>
        <v>0</v>
      </c>
      <c r="V157" s="83">
        <f>SUMIFS(CAPEX!$AA$4:$AA$1281,CAPEX!$G$4:$G$1281,Data!$A157,CAPEX!$V$4:$V$1281,Data!V$149)</f>
        <v>0</v>
      </c>
      <c r="W157" s="83">
        <f>SUMIFS(CAPEX!$AA$4:$AA$1281,CAPEX!$G$4:$G$1281,Data!$A157,CAPEX!$V$4:$V$1281,Data!W$149)</f>
        <v>0</v>
      </c>
      <c r="X157" s="83">
        <f>SUMIFS(CAPEX!$AA$4:$AA$1281,CAPEX!$G$4:$G$1281,Data!$A157,CAPEX!$V$4:$V$1281,Data!X$149)</f>
        <v>0</v>
      </c>
      <c r="Y157" s="83">
        <f>SUMIFS(CAPEX!$AA$4:$AA$1281,CAPEX!$G$4:$G$1281,Data!$A157,CAPEX!$V$4:$V$1281,Data!Y$149)</f>
        <v>0</v>
      </c>
      <c r="Z157" s="83">
        <f>SUMIFS(CAPEX!$AA$4:$AA$1281,CAPEX!$G$4:$G$1281,Data!$A157,CAPEX!$V$4:$V$1281,Data!Z$149)</f>
        <v>0</v>
      </c>
      <c r="AA157" s="83">
        <f>SUMIFS(CAPEX!$AA$4:$AA$1281,CAPEX!$G$4:$G$1281,Data!$A157,CAPEX!$V$4:$V$1281,Data!AA$149)</f>
        <v>0</v>
      </c>
      <c r="AB157" s="39"/>
      <c r="AC157" s="39"/>
      <c r="AD157" s="39"/>
      <c r="AE157" s="39"/>
      <c r="AF157" s="39"/>
      <c r="AG157" s="39"/>
      <c r="AH157" s="39"/>
      <c r="AI157" s="39"/>
      <c r="AJ157" s="39"/>
      <c r="AK157" s="39"/>
      <c r="AL157" s="39"/>
      <c r="AM157" s="39"/>
      <c r="AN157" s="39"/>
      <c r="AO157" s="39"/>
      <c r="AP157" s="39"/>
      <c r="AQ157" s="39"/>
      <c r="AR157" s="39"/>
      <c r="AS157" s="39"/>
      <c r="AT157" s="39"/>
      <c r="AU157" s="39"/>
      <c r="AV157" s="39"/>
      <c r="AW157" s="39"/>
      <c r="AX157" s="39"/>
      <c r="AY157" s="39"/>
      <c r="AZ157" s="39"/>
      <c r="BA157" s="39"/>
      <c r="BB157" s="39"/>
      <c r="BC157" s="39"/>
    </row>
    <row r="158" spans="1:55" s="57" customFormat="1" x14ac:dyDescent="0.25">
      <c r="A158" s="84" t="s">
        <v>697</v>
      </c>
      <c r="B158" s="83">
        <f>SUMIFS(CAPEX!$AA$4:$AA$1281,CAPEX!$G$4:$G$1281,Data!$A158,CAPEX!$V$4:$V$1281,Data!B$149)</f>
        <v>5352950</v>
      </c>
      <c r="C158" s="83">
        <f>SUMIFS(CAPEX!$AA$4:$AA$1281,CAPEX!$G$4:$G$1281,Data!$A158,CAPEX!$V$4:$V$1281,Data!C$149)</f>
        <v>0</v>
      </c>
      <c r="D158" s="83">
        <f>SUMIFS(CAPEX!$AA$4:$AA$1281,CAPEX!$G$4:$G$1281,Data!$A158,CAPEX!$V$4:$V$1281,Data!D$149)</f>
        <v>0</v>
      </c>
      <c r="E158" s="83">
        <f>SUMIFS(CAPEX!$AA$4:$AA$1281,CAPEX!$G$4:$G$1281,Data!$A158,CAPEX!$V$4:$V$1281,Data!E$149)</f>
        <v>0</v>
      </c>
      <c r="F158" s="83">
        <f>SUMIFS(CAPEX!$AA$4:$AA$1281,CAPEX!$G$4:$G$1281,Data!$A158,CAPEX!$V$4:$V$1281,Data!F$149)</f>
        <v>0</v>
      </c>
      <c r="G158" s="83">
        <f>SUMIFS(CAPEX!$AA$4:$AA$1281,CAPEX!$G$4:$G$1281,Data!$A158,CAPEX!$V$4:$V$1281,Data!G$149)</f>
        <v>0</v>
      </c>
      <c r="H158" s="83">
        <f>SUMIFS(CAPEX!$AA$4:$AA$1281,CAPEX!$G$4:$G$1281,Data!$A158,CAPEX!$V$4:$V$1281,Data!H$149)</f>
        <v>0</v>
      </c>
      <c r="I158" s="83">
        <f>SUMIFS(CAPEX!$AA$4:$AA$1281,CAPEX!$G$4:$G$1281,Data!$A158,CAPEX!$V$4:$V$1281,Data!I$149)</f>
        <v>0</v>
      </c>
      <c r="J158" s="83">
        <f>SUMIFS(CAPEX!$AA$4:$AA$1281,CAPEX!$G$4:$G$1281,Data!$A158,CAPEX!$V$4:$V$1281,Data!J$149)</f>
        <v>0</v>
      </c>
      <c r="K158" s="83">
        <f>SUMIFS(CAPEX!$AA$4:$AA$1281,CAPEX!$G$4:$G$1281,Data!$A158,CAPEX!$V$4:$V$1281,Data!K$149)</f>
        <v>0</v>
      </c>
      <c r="L158" s="83">
        <f>SUMIFS(CAPEX!$AA$4:$AA$1281,CAPEX!$G$4:$G$1281,Data!$A158,CAPEX!$V$4:$V$1281,Data!L$149)</f>
        <v>0</v>
      </c>
      <c r="M158" s="83">
        <f>SUMIFS(CAPEX!$AA$4:$AA$1281,CAPEX!$G$4:$G$1281,Data!$A158,CAPEX!$V$4:$V$1281,Data!M$149)</f>
        <v>0</v>
      </c>
      <c r="N158" s="83">
        <f>SUMIFS(CAPEX!$AA$4:$AA$1281,CAPEX!$G$4:$G$1281,Data!$A158,CAPEX!$V$4:$V$1281,Data!N$149)</f>
        <v>0</v>
      </c>
      <c r="O158" s="83">
        <f>SUMIFS(CAPEX!$AA$4:$AA$1281,CAPEX!$G$4:$G$1281,Data!$A158,CAPEX!$V$4:$V$1281,Data!O$149)</f>
        <v>0</v>
      </c>
      <c r="P158" s="83">
        <f>SUMIFS(CAPEX!$AA$4:$AA$1281,CAPEX!$G$4:$G$1281,Data!$A158,CAPEX!$V$4:$V$1281,Data!P$149)</f>
        <v>0</v>
      </c>
      <c r="Q158" s="83">
        <f>SUMIFS(CAPEX!$AA$4:$AA$1281,CAPEX!$G$4:$G$1281,Data!$A158,CAPEX!$V$4:$V$1281,Data!Q$149)</f>
        <v>0</v>
      </c>
      <c r="R158" s="83">
        <f>SUMIFS(CAPEX!$AA$4:$AA$1281,CAPEX!$G$4:$G$1281,Data!$A158,CAPEX!$V$4:$V$1281,Data!R$149)</f>
        <v>0</v>
      </c>
      <c r="S158" s="83">
        <f>SUMIFS(CAPEX!$AA$4:$AA$1281,CAPEX!$G$4:$G$1281,Data!$A158,CAPEX!$V$4:$V$1281,Data!S$149)</f>
        <v>0</v>
      </c>
      <c r="T158" s="83">
        <f>SUMIFS(CAPEX!$AA$4:$AA$1281,CAPEX!$G$4:$G$1281,Data!$A158,CAPEX!$V$4:$V$1281,Data!T$149)</f>
        <v>0</v>
      </c>
      <c r="U158" s="83">
        <f>SUMIFS(CAPEX!$AA$4:$AA$1281,CAPEX!$G$4:$G$1281,Data!$A158,CAPEX!$V$4:$V$1281,Data!U$149)</f>
        <v>0</v>
      </c>
      <c r="V158" s="83">
        <f>SUMIFS(CAPEX!$AA$4:$AA$1281,CAPEX!$G$4:$G$1281,Data!$A158,CAPEX!$V$4:$V$1281,Data!V$149)</f>
        <v>0</v>
      </c>
      <c r="W158" s="83">
        <f>SUMIFS(CAPEX!$AA$4:$AA$1281,CAPEX!$G$4:$G$1281,Data!$A158,CAPEX!$V$4:$V$1281,Data!W$149)</f>
        <v>0</v>
      </c>
      <c r="X158" s="83">
        <f>SUMIFS(CAPEX!$AA$4:$AA$1281,CAPEX!$G$4:$G$1281,Data!$A158,CAPEX!$V$4:$V$1281,Data!X$149)</f>
        <v>0</v>
      </c>
      <c r="Y158" s="83">
        <f>SUMIFS(CAPEX!$AA$4:$AA$1281,CAPEX!$G$4:$G$1281,Data!$A158,CAPEX!$V$4:$V$1281,Data!Y$149)</f>
        <v>0</v>
      </c>
      <c r="Z158" s="83">
        <f>SUMIFS(CAPEX!$AA$4:$AA$1281,CAPEX!$G$4:$G$1281,Data!$A158,CAPEX!$V$4:$V$1281,Data!Z$149)</f>
        <v>0</v>
      </c>
      <c r="AA158" s="83">
        <f>SUMIFS(CAPEX!$AA$4:$AA$1281,CAPEX!$G$4:$G$1281,Data!$A158,CAPEX!$V$4:$V$1281,Data!AA$149)</f>
        <v>0</v>
      </c>
      <c r="AB158" s="39"/>
      <c r="AC158" s="39"/>
      <c r="AD158" s="39"/>
      <c r="AE158" s="39"/>
      <c r="AF158" s="39"/>
      <c r="AG158" s="39"/>
      <c r="AH158" s="39"/>
      <c r="AI158" s="39"/>
      <c r="AJ158" s="39"/>
      <c r="AK158" s="39"/>
      <c r="AL158" s="39"/>
      <c r="AM158" s="39"/>
      <c r="AN158" s="39"/>
      <c r="AO158" s="39"/>
      <c r="AP158" s="39"/>
      <c r="AQ158" s="39"/>
      <c r="AR158" s="39"/>
      <c r="AS158" s="39"/>
      <c r="AT158" s="39"/>
      <c r="AU158" s="39"/>
      <c r="AV158" s="39"/>
      <c r="AW158" s="39"/>
      <c r="AX158" s="39"/>
      <c r="AY158" s="39"/>
      <c r="AZ158" s="39"/>
      <c r="BA158" s="39"/>
      <c r="BB158" s="39"/>
      <c r="BC158" s="39"/>
    </row>
    <row r="159" spans="1:55" x14ac:dyDescent="0.25">
      <c r="A159" s="84" t="s">
        <v>228</v>
      </c>
      <c r="B159" s="83">
        <f>SUMIFS(CAPEX!$AA$4:$AA$1281,CAPEX!$G$4:$G$1281,Data!$A159,CAPEX!$V$4:$V$1281,Data!B$149)</f>
        <v>550610</v>
      </c>
      <c r="C159" s="83">
        <f>SUMIFS(CAPEX!$AA$4:$AA$1281,CAPEX!$G$4:$G$1281,Data!$A159,CAPEX!$V$4:$V$1281,Data!C$149)</f>
        <v>0</v>
      </c>
      <c r="D159" s="83">
        <f>SUMIFS(CAPEX!$AA$4:$AA$1281,CAPEX!$G$4:$G$1281,Data!$A159,CAPEX!$V$4:$V$1281,Data!D$149)</f>
        <v>0</v>
      </c>
      <c r="E159" s="83">
        <f>SUMIFS(CAPEX!$AA$4:$AA$1281,CAPEX!$G$4:$G$1281,Data!$A159,CAPEX!$V$4:$V$1281,Data!E$149)</f>
        <v>30330</v>
      </c>
      <c r="F159" s="83">
        <f>SUMIFS(CAPEX!$AA$4:$AA$1281,CAPEX!$G$4:$G$1281,Data!$A159,CAPEX!$V$4:$V$1281,Data!F$149)</f>
        <v>0</v>
      </c>
      <c r="G159" s="83">
        <f>SUMIFS(CAPEX!$AA$4:$AA$1281,CAPEX!$G$4:$G$1281,Data!$A159,CAPEX!$V$4:$V$1281,Data!G$149)</f>
        <v>0</v>
      </c>
      <c r="H159" s="83">
        <f>SUMIFS(CAPEX!$AA$4:$AA$1281,CAPEX!$G$4:$G$1281,Data!$A159,CAPEX!$V$4:$V$1281,Data!H$149)</f>
        <v>0</v>
      </c>
      <c r="I159" s="83">
        <f>SUMIFS(CAPEX!$AA$4:$AA$1281,CAPEX!$G$4:$G$1281,Data!$A159,CAPEX!$V$4:$V$1281,Data!I$149)</f>
        <v>0</v>
      </c>
      <c r="J159" s="83">
        <f>SUMIFS(CAPEX!$AA$4:$AA$1281,CAPEX!$G$4:$G$1281,Data!$A159,CAPEX!$V$4:$V$1281,Data!J$149)</f>
        <v>0</v>
      </c>
      <c r="K159" s="83">
        <f>SUMIFS(CAPEX!$AA$4:$AA$1281,CAPEX!$G$4:$G$1281,Data!$A159,CAPEX!$V$4:$V$1281,Data!K$149)</f>
        <v>0</v>
      </c>
      <c r="L159" s="83">
        <f>SUMIFS(CAPEX!$AA$4:$AA$1281,CAPEX!$G$4:$G$1281,Data!$A159,CAPEX!$V$4:$V$1281,Data!L$149)</f>
        <v>0</v>
      </c>
      <c r="M159" s="83">
        <f>SUMIFS(CAPEX!$AA$4:$AA$1281,CAPEX!$G$4:$G$1281,Data!$A159,CAPEX!$V$4:$V$1281,Data!M$149)</f>
        <v>0</v>
      </c>
      <c r="N159" s="83">
        <f>SUMIFS(CAPEX!$AA$4:$AA$1281,CAPEX!$G$4:$G$1281,Data!$A159,CAPEX!$V$4:$V$1281,Data!N$149)</f>
        <v>0</v>
      </c>
      <c r="O159" s="83">
        <f>SUMIFS(CAPEX!$AA$4:$AA$1281,CAPEX!$G$4:$G$1281,Data!$A159,CAPEX!$V$4:$V$1281,Data!O$149)</f>
        <v>0</v>
      </c>
      <c r="P159" s="83">
        <f>SUMIFS(CAPEX!$AA$4:$AA$1281,CAPEX!$G$4:$G$1281,Data!$A159,CAPEX!$V$4:$V$1281,Data!P$149)</f>
        <v>0</v>
      </c>
      <c r="Q159" s="83">
        <f>SUMIFS(CAPEX!$AA$4:$AA$1281,CAPEX!$G$4:$G$1281,Data!$A159,CAPEX!$V$4:$V$1281,Data!Q$149)</f>
        <v>0</v>
      </c>
      <c r="R159" s="83">
        <f>SUMIFS(CAPEX!$AA$4:$AA$1281,CAPEX!$G$4:$G$1281,Data!$A159,CAPEX!$V$4:$V$1281,Data!R$149)</f>
        <v>0</v>
      </c>
      <c r="S159" s="83">
        <f>SUMIFS(CAPEX!$AA$4:$AA$1281,CAPEX!$G$4:$G$1281,Data!$A159,CAPEX!$V$4:$V$1281,Data!S$149)</f>
        <v>0</v>
      </c>
      <c r="T159" s="83">
        <f>SUMIFS(CAPEX!$AA$4:$AA$1281,CAPEX!$G$4:$G$1281,Data!$A159,CAPEX!$V$4:$V$1281,Data!T$149)</f>
        <v>0</v>
      </c>
      <c r="U159" s="83">
        <f>SUMIFS(CAPEX!$AA$4:$AA$1281,CAPEX!$G$4:$G$1281,Data!$A159,CAPEX!$V$4:$V$1281,Data!U$149)</f>
        <v>0</v>
      </c>
      <c r="V159" s="83">
        <f>SUMIFS(CAPEX!$AA$4:$AA$1281,CAPEX!$G$4:$G$1281,Data!$A159,CAPEX!$V$4:$V$1281,Data!V$149)</f>
        <v>0</v>
      </c>
      <c r="W159" s="83">
        <f>SUMIFS(CAPEX!$AA$4:$AA$1281,CAPEX!$G$4:$G$1281,Data!$A159,CAPEX!$V$4:$V$1281,Data!W$149)</f>
        <v>0</v>
      </c>
      <c r="X159" s="83">
        <f>SUMIFS(CAPEX!$AA$4:$AA$1281,CAPEX!$G$4:$G$1281,Data!$A159,CAPEX!$V$4:$V$1281,Data!X$149)</f>
        <v>0</v>
      </c>
      <c r="Y159" s="83">
        <f>SUMIFS(CAPEX!$AA$4:$AA$1281,CAPEX!$G$4:$G$1281,Data!$A159,CAPEX!$V$4:$V$1281,Data!Y$149)</f>
        <v>0</v>
      </c>
      <c r="Z159" s="83">
        <f>SUMIFS(CAPEX!$AA$4:$AA$1281,CAPEX!$G$4:$G$1281,Data!$A159,CAPEX!$V$4:$V$1281,Data!Z$149)</f>
        <v>0</v>
      </c>
      <c r="AA159" s="83">
        <f>SUMIFS(CAPEX!$AA$4:$AA$1281,CAPEX!$G$4:$G$1281,Data!$A159,CAPEX!$V$4:$V$1281,Data!AA$149)</f>
        <v>0</v>
      </c>
      <c r="AB159" s="39"/>
      <c r="AC159" s="39"/>
      <c r="AD159" s="39"/>
      <c r="AE159" s="39"/>
      <c r="AF159" s="39"/>
      <c r="AG159" s="39"/>
      <c r="AH159" s="39"/>
      <c r="AI159" s="39"/>
      <c r="AJ159" s="39"/>
      <c r="AK159" s="39"/>
      <c r="AL159" s="39"/>
      <c r="AM159" s="39"/>
      <c r="AN159" s="39"/>
      <c r="AO159" s="39"/>
      <c r="AP159" s="39"/>
      <c r="AQ159" s="39"/>
      <c r="AR159" s="39"/>
      <c r="AS159" s="39"/>
      <c r="AT159" s="39"/>
      <c r="AU159" s="39"/>
      <c r="AV159" s="39"/>
      <c r="AW159" s="39"/>
      <c r="AX159" s="39"/>
      <c r="AY159" s="39"/>
      <c r="AZ159" s="39"/>
      <c r="BA159" s="39"/>
      <c r="BB159" s="39"/>
      <c r="BC159" s="39"/>
    </row>
    <row r="160" spans="1:55" x14ac:dyDescent="0.25">
      <c r="A160" s="84" t="s">
        <v>226</v>
      </c>
      <c r="B160" s="83">
        <f>SUMIFS(CAPEX!$AA$4:$AA$1281,CAPEX!$G$4:$G$1281,Data!$A160,CAPEX!$V$4:$V$1281,Data!B$149)</f>
        <v>1057030</v>
      </c>
      <c r="C160" s="83">
        <f>SUMIFS(CAPEX!$AA$4:$AA$1281,CAPEX!$G$4:$G$1281,Data!$A160,CAPEX!$V$4:$V$1281,Data!C$149)</f>
        <v>0</v>
      </c>
      <c r="D160" s="83">
        <f>SUMIFS(CAPEX!$AA$4:$AA$1281,CAPEX!$G$4:$G$1281,Data!$A160,CAPEX!$V$4:$V$1281,Data!D$149)</f>
        <v>0</v>
      </c>
      <c r="E160" s="83">
        <f>SUMIFS(CAPEX!$AA$4:$AA$1281,CAPEX!$G$4:$G$1281,Data!$A160,CAPEX!$V$4:$V$1281,Data!E$149)</f>
        <v>0</v>
      </c>
      <c r="F160" s="83">
        <f>SUMIFS(CAPEX!$AA$4:$AA$1281,CAPEX!$G$4:$G$1281,Data!$A160,CAPEX!$V$4:$V$1281,Data!F$149)</f>
        <v>0</v>
      </c>
      <c r="G160" s="83">
        <f>SUMIFS(CAPEX!$AA$4:$AA$1281,CAPEX!$G$4:$G$1281,Data!$A160,CAPEX!$V$4:$V$1281,Data!G$149)</f>
        <v>0</v>
      </c>
      <c r="H160" s="83">
        <f>SUMIFS(CAPEX!$AA$4:$AA$1281,CAPEX!$G$4:$G$1281,Data!$A160,CAPEX!$V$4:$V$1281,Data!H$149)</f>
        <v>410070</v>
      </c>
      <c r="I160" s="83">
        <f>SUMIFS(CAPEX!$AA$4:$AA$1281,CAPEX!$G$4:$G$1281,Data!$A160,CAPEX!$V$4:$V$1281,Data!I$149)</f>
        <v>0</v>
      </c>
      <c r="J160" s="83">
        <f>SUMIFS(CAPEX!$AA$4:$AA$1281,CAPEX!$G$4:$G$1281,Data!$A160,CAPEX!$V$4:$V$1281,Data!J$149)</f>
        <v>0</v>
      </c>
      <c r="K160" s="83">
        <f>SUMIFS(CAPEX!$AA$4:$AA$1281,CAPEX!$G$4:$G$1281,Data!$A160,CAPEX!$V$4:$V$1281,Data!K$149)</f>
        <v>0</v>
      </c>
      <c r="L160" s="83">
        <f>SUMIFS(CAPEX!$AA$4:$AA$1281,CAPEX!$G$4:$G$1281,Data!$A160,CAPEX!$V$4:$V$1281,Data!L$149)</f>
        <v>0</v>
      </c>
      <c r="M160" s="83">
        <f>SUMIFS(CAPEX!$AA$4:$AA$1281,CAPEX!$G$4:$G$1281,Data!$A160,CAPEX!$V$4:$V$1281,Data!M$149)</f>
        <v>1444240</v>
      </c>
      <c r="N160" s="83">
        <f>SUMIFS(CAPEX!$AA$4:$AA$1281,CAPEX!$G$4:$G$1281,Data!$A160,CAPEX!$V$4:$V$1281,Data!N$149)</f>
        <v>322240</v>
      </c>
      <c r="O160" s="83">
        <f>SUMIFS(CAPEX!$AA$4:$AA$1281,CAPEX!$G$4:$G$1281,Data!$A160,CAPEX!$V$4:$V$1281,Data!O$149)</f>
        <v>0</v>
      </c>
      <c r="P160" s="83">
        <f>SUMIFS(CAPEX!$AA$4:$AA$1281,CAPEX!$G$4:$G$1281,Data!$A160,CAPEX!$V$4:$V$1281,Data!P$149)</f>
        <v>1488210</v>
      </c>
      <c r="Q160" s="83">
        <f>SUMIFS(CAPEX!$AA$4:$AA$1281,CAPEX!$G$4:$G$1281,Data!$A160,CAPEX!$V$4:$V$1281,Data!Q$149)</f>
        <v>0</v>
      </c>
      <c r="R160" s="83">
        <f>SUMIFS(CAPEX!$AA$4:$AA$1281,CAPEX!$G$4:$G$1281,Data!$A160,CAPEX!$V$4:$V$1281,Data!R$149)</f>
        <v>550600</v>
      </c>
      <c r="S160" s="83">
        <f>SUMIFS(CAPEX!$AA$4:$AA$1281,CAPEX!$G$4:$G$1281,Data!$A160,CAPEX!$V$4:$V$1281,Data!S$149)</f>
        <v>95690</v>
      </c>
      <c r="T160" s="83">
        <f>SUMIFS(CAPEX!$AA$4:$AA$1281,CAPEX!$G$4:$G$1281,Data!$A160,CAPEX!$V$4:$V$1281,Data!T$149)</f>
        <v>0</v>
      </c>
      <c r="U160" s="83">
        <f>SUMIFS(CAPEX!$AA$4:$AA$1281,CAPEX!$G$4:$G$1281,Data!$A160,CAPEX!$V$4:$V$1281,Data!U$149)</f>
        <v>0</v>
      </c>
      <c r="V160" s="83">
        <f>SUMIFS(CAPEX!$AA$4:$AA$1281,CAPEX!$G$4:$G$1281,Data!$A160,CAPEX!$V$4:$V$1281,Data!V$149)</f>
        <v>0</v>
      </c>
      <c r="W160" s="83">
        <f>SUMIFS(CAPEX!$AA$4:$AA$1281,CAPEX!$G$4:$G$1281,Data!$A160,CAPEX!$V$4:$V$1281,Data!W$149)</f>
        <v>0</v>
      </c>
      <c r="X160" s="83">
        <f>SUMIFS(CAPEX!$AA$4:$AA$1281,CAPEX!$G$4:$G$1281,Data!$A160,CAPEX!$V$4:$V$1281,Data!X$149)</f>
        <v>0</v>
      </c>
      <c r="Y160" s="83">
        <f>SUMIFS(CAPEX!$AA$4:$AA$1281,CAPEX!$G$4:$G$1281,Data!$A160,CAPEX!$V$4:$V$1281,Data!Y$149)</f>
        <v>0</v>
      </c>
      <c r="Z160" s="83">
        <f>SUMIFS(CAPEX!$AA$4:$AA$1281,CAPEX!$G$4:$G$1281,Data!$A160,CAPEX!$V$4:$V$1281,Data!Z$149)</f>
        <v>0</v>
      </c>
      <c r="AA160" s="83">
        <f>SUMIFS(CAPEX!$AA$4:$AA$1281,CAPEX!$G$4:$G$1281,Data!$A160,CAPEX!$V$4:$V$1281,Data!AA$149)</f>
        <v>1480</v>
      </c>
      <c r="AB160" s="39"/>
      <c r="AC160" s="39"/>
      <c r="AD160" s="39"/>
      <c r="AE160" s="39"/>
      <c r="AF160" s="39"/>
      <c r="AG160" s="39"/>
      <c r="AH160" s="39"/>
      <c r="AI160" s="39"/>
      <c r="AJ160" s="39"/>
      <c r="AK160" s="39"/>
      <c r="AL160" s="39"/>
      <c r="AM160" s="39"/>
      <c r="AN160" s="39"/>
      <c r="AO160" s="39"/>
      <c r="AP160" s="39"/>
      <c r="AQ160" s="39"/>
      <c r="AR160" s="39"/>
      <c r="AS160" s="39"/>
      <c r="AT160" s="39"/>
      <c r="AU160" s="39"/>
      <c r="AV160" s="39"/>
      <c r="AW160" s="39"/>
      <c r="AX160" s="39"/>
      <c r="AY160" s="39"/>
      <c r="AZ160" s="39"/>
      <c r="BA160" s="39"/>
      <c r="BB160" s="39"/>
      <c r="BC160" s="39"/>
    </row>
    <row r="161" spans="1:55" x14ac:dyDescent="0.25">
      <c r="A161" s="84" t="s">
        <v>256</v>
      </c>
      <c r="B161" s="83">
        <f>SUMIFS(CAPEX!$AA$4:$AA$1281,CAPEX!$G$4:$G$1281,Data!$A161,CAPEX!$V$4:$V$1281,Data!B$149)</f>
        <v>413020</v>
      </c>
      <c r="C161" s="83">
        <f>SUMIFS(CAPEX!$AA$4:$AA$1281,CAPEX!$G$4:$G$1281,Data!$A161,CAPEX!$V$4:$V$1281,Data!C$149)</f>
        <v>0</v>
      </c>
      <c r="D161" s="83">
        <f>SUMIFS(CAPEX!$AA$4:$AA$1281,CAPEX!$G$4:$G$1281,Data!$A161,CAPEX!$V$4:$V$1281,Data!D$149)</f>
        <v>0</v>
      </c>
      <c r="E161" s="83">
        <f>SUMIFS(CAPEX!$AA$4:$AA$1281,CAPEX!$G$4:$G$1281,Data!$A161,CAPEX!$V$4:$V$1281,Data!E$149)</f>
        <v>0</v>
      </c>
      <c r="F161" s="83">
        <f>SUMIFS(CAPEX!$AA$4:$AA$1281,CAPEX!$G$4:$G$1281,Data!$A161,CAPEX!$V$4:$V$1281,Data!F$149)</f>
        <v>0</v>
      </c>
      <c r="G161" s="83">
        <f>SUMIFS(CAPEX!$AA$4:$AA$1281,CAPEX!$G$4:$G$1281,Data!$A161,CAPEX!$V$4:$V$1281,Data!G$149)</f>
        <v>0</v>
      </c>
      <c r="H161" s="83">
        <f>SUMIFS(CAPEX!$AA$4:$AA$1281,CAPEX!$G$4:$G$1281,Data!$A161,CAPEX!$V$4:$V$1281,Data!H$149)</f>
        <v>0</v>
      </c>
      <c r="I161" s="83">
        <f>SUMIFS(CAPEX!$AA$4:$AA$1281,CAPEX!$G$4:$G$1281,Data!$A161,CAPEX!$V$4:$V$1281,Data!I$149)</f>
        <v>0</v>
      </c>
      <c r="J161" s="83">
        <f>SUMIFS(CAPEX!$AA$4:$AA$1281,CAPEX!$G$4:$G$1281,Data!$A161,CAPEX!$V$4:$V$1281,Data!J$149)</f>
        <v>0</v>
      </c>
      <c r="K161" s="83">
        <f>SUMIFS(CAPEX!$AA$4:$AA$1281,CAPEX!$G$4:$G$1281,Data!$A161,CAPEX!$V$4:$V$1281,Data!K$149)</f>
        <v>0</v>
      </c>
      <c r="L161" s="83">
        <f>SUMIFS(CAPEX!$AA$4:$AA$1281,CAPEX!$G$4:$G$1281,Data!$A161,CAPEX!$V$4:$V$1281,Data!L$149)</f>
        <v>0</v>
      </c>
      <c r="M161" s="83">
        <f>SUMIFS(CAPEX!$AA$4:$AA$1281,CAPEX!$G$4:$G$1281,Data!$A161,CAPEX!$V$4:$V$1281,Data!M$149)</f>
        <v>0</v>
      </c>
      <c r="N161" s="83">
        <f>SUMIFS(CAPEX!$AA$4:$AA$1281,CAPEX!$G$4:$G$1281,Data!$A161,CAPEX!$V$4:$V$1281,Data!N$149)</f>
        <v>0</v>
      </c>
      <c r="O161" s="83">
        <f>SUMIFS(CAPEX!$AA$4:$AA$1281,CAPEX!$G$4:$G$1281,Data!$A161,CAPEX!$V$4:$V$1281,Data!O$149)</f>
        <v>0</v>
      </c>
      <c r="P161" s="83">
        <f>SUMIFS(CAPEX!$AA$4:$AA$1281,CAPEX!$G$4:$G$1281,Data!$A161,CAPEX!$V$4:$V$1281,Data!P$149)</f>
        <v>0</v>
      </c>
      <c r="Q161" s="83">
        <f>SUMIFS(CAPEX!$AA$4:$AA$1281,CAPEX!$G$4:$G$1281,Data!$A161,CAPEX!$V$4:$V$1281,Data!Q$149)</f>
        <v>0</v>
      </c>
      <c r="R161" s="83">
        <f>SUMIFS(CAPEX!$AA$4:$AA$1281,CAPEX!$G$4:$G$1281,Data!$A161,CAPEX!$V$4:$V$1281,Data!R$149)</f>
        <v>0</v>
      </c>
      <c r="S161" s="83">
        <f>SUMIFS(CAPEX!$AA$4:$AA$1281,CAPEX!$G$4:$G$1281,Data!$A161,CAPEX!$V$4:$V$1281,Data!S$149)</f>
        <v>0</v>
      </c>
      <c r="T161" s="83">
        <f>SUMIFS(CAPEX!$AA$4:$AA$1281,CAPEX!$G$4:$G$1281,Data!$A161,CAPEX!$V$4:$V$1281,Data!T$149)</f>
        <v>0</v>
      </c>
      <c r="U161" s="83">
        <f>SUMIFS(CAPEX!$AA$4:$AA$1281,CAPEX!$G$4:$G$1281,Data!$A161,CAPEX!$V$4:$V$1281,Data!U$149)</f>
        <v>0</v>
      </c>
      <c r="V161" s="83">
        <f>SUMIFS(CAPEX!$AA$4:$AA$1281,CAPEX!$G$4:$G$1281,Data!$A161,CAPEX!$V$4:$V$1281,Data!V$149)</f>
        <v>0</v>
      </c>
      <c r="W161" s="83">
        <f>SUMIFS(CAPEX!$AA$4:$AA$1281,CAPEX!$G$4:$G$1281,Data!$A161,CAPEX!$V$4:$V$1281,Data!W$149)</f>
        <v>0</v>
      </c>
      <c r="X161" s="83">
        <f>SUMIFS(CAPEX!$AA$4:$AA$1281,CAPEX!$G$4:$G$1281,Data!$A161,CAPEX!$V$4:$V$1281,Data!X$149)</f>
        <v>0</v>
      </c>
      <c r="Y161" s="83">
        <f>SUMIFS(CAPEX!$AA$4:$AA$1281,CAPEX!$G$4:$G$1281,Data!$A161,CAPEX!$V$4:$V$1281,Data!Y$149)</f>
        <v>0</v>
      </c>
      <c r="Z161" s="83">
        <f>SUMIFS(CAPEX!$AA$4:$AA$1281,CAPEX!$G$4:$G$1281,Data!$A161,CAPEX!$V$4:$V$1281,Data!Z$149)</f>
        <v>0</v>
      </c>
      <c r="AA161" s="83">
        <f>SUMIFS(CAPEX!$AA$4:$AA$1281,CAPEX!$G$4:$G$1281,Data!$A161,CAPEX!$V$4:$V$1281,Data!AA$149)</f>
        <v>0</v>
      </c>
      <c r="AB161" s="39"/>
      <c r="AC161" s="39"/>
      <c r="AD161" s="39"/>
      <c r="AE161" s="39"/>
      <c r="AF161" s="39"/>
      <c r="AG161" s="39"/>
      <c r="AH161" s="39"/>
      <c r="AI161" s="39"/>
      <c r="AJ161" s="39"/>
      <c r="AK161" s="39"/>
      <c r="AL161" s="39"/>
      <c r="AM161" s="39"/>
      <c r="AN161" s="39"/>
      <c r="AO161" s="39"/>
      <c r="AP161" s="39"/>
      <c r="AQ161" s="39"/>
      <c r="AR161" s="39"/>
      <c r="AS161" s="39"/>
      <c r="AT161" s="39"/>
      <c r="AU161" s="39"/>
      <c r="AV161" s="39"/>
      <c r="AW161" s="39"/>
      <c r="AX161" s="39"/>
      <c r="AY161" s="39"/>
      <c r="AZ161" s="39"/>
      <c r="BA161" s="39"/>
      <c r="BB161" s="39"/>
      <c r="BC161" s="39"/>
    </row>
    <row r="162" spans="1:55" x14ac:dyDescent="0.25">
      <c r="A162" s="84" t="s">
        <v>578</v>
      </c>
      <c r="B162" s="83">
        <f>SUMIFS(CAPEX!$AA$4:$AA$1281,CAPEX!$G$4:$G$1281,Data!$A162,CAPEX!$V$4:$V$1281,Data!B$149)</f>
        <v>9597420</v>
      </c>
      <c r="C162" s="83">
        <f>SUMIFS(CAPEX!$AA$4:$AA$1281,CAPEX!$G$4:$G$1281,Data!$A162,CAPEX!$V$4:$V$1281,Data!C$149)</f>
        <v>0</v>
      </c>
      <c r="D162" s="83">
        <f>SUMIFS(CAPEX!$AA$4:$AA$1281,CAPEX!$G$4:$G$1281,Data!$A162,CAPEX!$V$4:$V$1281,Data!D$149)</f>
        <v>0</v>
      </c>
      <c r="E162" s="83">
        <f>SUMIFS(CAPEX!$AA$4:$AA$1281,CAPEX!$G$4:$G$1281,Data!$A162,CAPEX!$V$4:$V$1281,Data!E$149)</f>
        <v>0</v>
      </c>
      <c r="F162" s="83">
        <f>SUMIFS(CAPEX!$AA$4:$AA$1281,CAPEX!$G$4:$G$1281,Data!$A162,CAPEX!$V$4:$V$1281,Data!F$149)</f>
        <v>0</v>
      </c>
      <c r="G162" s="83">
        <f>SUMIFS(CAPEX!$AA$4:$AA$1281,CAPEX!$G$4:$G$1281,Data!$A162,CAPEX!$V$4:$V$1281,Data!G$149)</f>
        <v>0</v>
      </c>
      <c r="H162" s="83">
        <f>SUMIFS(CAPEX!$AA$4:$AA$1281,CAPEX!$G$4:$G$1281,Data!$A162,CAPEX!$V$4:$V$1281,Data!H$149)</f>
        <v>0</v>
      </c>
      <c r="I162" s="83">
        <f>SUMIFS(CAPEX!$AA$4:$AA$1281,CAPEX!$G$4:$G$1281,Data!$A162,CAPEX!$V$4:$V$1281,Data!I$149)</f>
        <v>0</v>
      </c>
      <c r="J162" s="83">
        <f>SUMIFS(CAPEX!$AA$4:$AA$1281,CAPEX!$G$4:$G$1281,Data!$A162,CAPEX!$V$4:$V$1281,Data!J$149)</f>
        <v>0</v>
      </c>
      <c r="K162" s="83">
        <f>SUMIFS(CAPEX!$AA$4:$AA$1281,CAPEX!$G$4:$G$1281,Data!$A162,CAPEX!$V$4:$V$1281,Data!K$149)</f>
        <v>0</v>
      </c>
      <c r="L162" s="83">
        <f>SUMIFS(CAPEX!$AA$4:$AA$1281,CAPEX!$G$4:$G$1281,Data!$A162,CAPEX!$V$4:$V$1281,Data!L$149)</f>
        <v>0</v>
      </c>
      <c r="M162" s="83">
        <f>SUMIFS(CAPEX!$AA$4:$AA$1281,CAPEX!$G$4:$G$1281,Data!$A162,CAPEX!$V$4:$V$1281,Data!M$149)</f>
        <v>0</v>
      </c>
      <c r="N162" s="83">
        <f>SUMIFS(CAPEX!$AA$4:$AA$1281,CAPEX!$G$4:$G$1281,Data!$A162,CAPEX!$V$4:$V$1281,Data!N$149)</f>
        <v>0</v>
      </c>
      <c r="O162" s="83">
        <f>SUMIFS(CAPEX!$AA$4:$AA$1281,CAPEX!$G$4:$G$1281,Data!$A162,CAPEX!$V$4:$V$1281,Data!O$149)</f>
        <v>0</v>
      </c>
      <c r="P162" s="83">
        <f>SUMIFS(CAPEX!$AA$4:$AA$1281,CAPEX!$G$4:$G$1281,Data!$A162,CAPEX!$V$4:$V$1281,Data!P$149)</f>
        <v>0</v>
      </c>
      <c r="Q162" s="83">
        <f>SUMIFS(CAPEX!$AA$4:$AA$1281,CAPEX!$G$4:$G$1281,Data!$A162,CAPEX!$V$4:$V$1281,Data!Q$149)</f>
        <v>0</v>
      </c>
      <c r="R162" s="83">
        <f>SUMIFS(CAPEX!$AA$4:$AA$1281,CAPEX!$G$4:$G$1281,Data!$A162,CAPEX!$V$4:$V$1281,Data!R$149)</f>
        <v>0</v>
      </c>
      <c r="S162" s="83">
        <f>SUMIFS(CAPEX!$AA$4:$AA$1281,CAPEX!$G$4:$G$1281,Data!$A162,CAPEX!$V$4:$V$1281,Data!S$149)</f>
        <v>0</v>
      </c>
      <c r="T162" s="83">
        <f>SUMIFS(CAPEX!$AA$4:$AA$1281,CAPEX!$G$4:$G$1281,Data!$A162,CAPEX!$V$4:$V$1281,Data!T$149)</f>
        <v>0</v>
      </c>
      <c r="U162" s="83">
        <f>SUMIFS(CAPEX!$AA$4:$AA$1281,CAPEX!$G$4:$G$1281,Data!$A162,CAPEX!$V$4:$V$1281,Data!U$149)</f>
        <v>0</v>
      </c>
      <c r="V162" s="83">
        <f>SUMIFS(CAPEX!$AA$4:$AA$1281,CAPEX!$G$4:$G$1281,Data!$A162,CAPEX!$V$4:$V$1281,Data!V$149)</f>
        <v>0</v>
      </c>
      <c r="W162" s="83">
        <f>SUMIFS(CAPEX!$AA$4:$AA$1281,CAPEX!$G$4:$G$1281,Data!$A162,CAPEX!$V$4:$V$1281,Data!W$149)</f>
        <v>0</v>
      </c>
      <c r="X162" s="83">
        <f>SUMIFS(CAPEX!$AA$4:$AA$1281,CAPEX!$G$4:$G$1281,Data!$A162,CAPEX!$V$4:$V$1281,Data!X$149)</f>
        <v>0</v>
      </c>
      <c r="Y162" s="83">
        <f>SUMIFS(CAPEX!$AA$4:$AA$1281,CAPEX!$G$4:$G$1281,Data!$A162,CAPEX!$V$4:$V$1281,Data!Y$149)</f>
        <v>0</v>
      </c>
      <c r="Z162" s="83">
        <f>SUMIFS(CAPEX!$AA$4:$AA$1281,CAPEX!$G$4:$G$1281,Data!$A162,CAPEX!$V$4:$V$1281,Data!Z$149)</f>
        <v>0</v>
      </c>
      <c r="AA162" s="83">
        <f>SUMIFS(CAPEX!$AA$4:$AA$1281,CAPEX!$G$4:$G$1281,Data!$A162,CAPEX!$V$4:$V$1281,Data!AA$149)</f>
        <v>0</v>
      </c>
      <c r="AB162" s="39"/>
      <c r="AC162" s="39"/>
      <c r="AD162" s="39"/>
      <c r="AE162" s="39"/>
      <c r="AF162" s="39"/>
      <c r="AG162" s="39"/>
      <c r="AH162" s="39"/>
      <c r="AI162" s="39"/>
      <c r="AJ162" s="39"/>
      <c r="AK162" s="39"/>
      <c r="AL162" s="39"/>
      <c r="AM162" s="39"/>
      <c r="AN162" s="39"/>
      <c r="AO162" s="39"/>
      <c r="AP162" s="39"/>
      <c r="AQ162" s="39"/>
      <c r="AR162" s="39"/>
      <c r="AS162" s="39"/>
      <c r="AT162" s="39"/>
      <c r="AU162" s="39"/>
      <c r="AV162" s="39"/>
      <c r="AW162" s="39"/>
      <c r="AX162" s="39"/>
      <c r="AY162" s="39"/>
      <c r="AZ162" s="39"/>
      <c r="BA162" s="39"/>
      <c r="BB162" s="39"/>
      <c r="BC162" s="39"/>
    </row>
    <row r="163" spans="1:55" x14ac:dyDescent="0.25">
      <c r="A163" s="84" t="s">
        <v>403</v>
      </c>
      <c r="B163" s="83">
        <f>SUMIFS(CAPEX!$AA$4:$AA$1281,CAPEX!$G$4:$G$1281,Data!$A163,CAPEX!$V$4:$V$1281,Data!B$149)</f>
        <v>8830</v>
      </c>
      <c r="C163" s="83">
        <f>SUMIFS(CAPEX!$AA$4:$AA$1281,CAPEX!$G$4:$G$1281,Data!$A163,CAPEX!$V$4:$V$1281,Data!C$149)</f>
        <v>0</v>
      </c>
      <c r="D163" s="83">
        <f>SUMIFS(CAPEX!$AA$4:$AA$1281,CAPEX!$G$4:$G$1281,Data!$A163,CAPEX!$V$4:$V$1281,Data!D$149)</f>
        <v>0</v>
      </c>
      <c r="E163" s="83">
        <f>SUMIFS(CAPEX!$AA$4:$AA$1281,CAPEX!$G$4:$G$1281,Data!$A163,CAPEX!$V$4:$V$1281,Data!E$149)</f>
        <v>0</v>
      </c>
      <c r="F163" s="83">
        <f>SUMIFS(CAPEX!$AA$4:$AA$1281,CAPEX!$G$4:$G$1281,Data!$A163,CAPEX!$V$4:$V$1281,Data!F$149)</f>
        <v>0</v>
      </c>
      <c r="G163" s="83">
        <f>SUMIFS(CAPEX!$AA$4:$AA$1281,CAPEX!$G$4:$G$1281,Data!$A163,CAPEX!$V$4:$V$1281,Data!G$149)</f>
        <v>0</v>
      </c>
      <c r="H163" s="83">
        <f>SUMIFS(CAPEX!$AA$4:$AA$1281,CAPEX!$G$4:$G$1281,Data!$A163,CAPEX!$V$4:$V$1281,Data!H$149)</f>
        <v>0</v>
      </c>
      <c r="I163" s="83">
        <f>SUMIFS(CAPEX!$AA$4:$AA$1281,CAPEX!$G$4:$G$1281,Data!$A163,CAPEX!$V$4:$V$1281,Data!I$149)</f>
        <v>0</v>
      </c>
      <c r="J163" s="83">
        <f>SUMIFS(CAPEX!$AA$4:$AA$1281,CAPEX!$G$4:$G$1281,Data!$A163,CAPEX!$V$4:$V$1281,Data!J$149)</f>
        <v>0</v>
      </c>
      <c r="K163" s="83">
        <f>SUMIFS(CAPEX!$AA$4:$AA$1281,CAPEX!$G$4:$G$1281,Data!$A163,CAPEX!$V$4:$V$1281,Data!K$149)</f>
        <v>0</v>
      </c>
      <c r="L163" s="83">
        <f>SUMIFS(CAPEX!$AA$4:$AA$1281,CAPEX!$G$4:$G$1281,Data!$A163,CAPEX!$V$4:$V$1281,Data!L$149)</f>
        <v>0</v>
      </c>
      <c r="M163" s="83">
        <f>SUMIFS(CAPEX!$AA$4:$AA$1281,CAPEX!$G$4:$G$1281,Data!$A163,CAPEX!$V$4:$V$1281,Data!M$149)</f>
        <v>88240</v>
      </c>
      <c r="N163" s="83">
        <f>SUMIFS(CAPEX!$AA$4:$AA$1281,CAPEX!$G$4:$G$1281,Data!$A163,CAPEX!$V$4:$V$1281,Data!N$149)</f>
        <v>0</v>
      </c>
      <c r="O163" s="83">
        <f>SUMIFS(CAPEX!$AA$4:$AA$1281,CAPEX!$G$4:$G$1281,Data!$A163,CAPEX!$V$4:$V$1281,Data!O$149)</f>
        <v>0</v>
      </c>
      <c r="P163" s="83">
        <f>SUMIFS(CAPEX!$AA$4:$AA$1281,CAPEX!$G$4:$G$1281,Data!$A163,CAPEX!$V$4:$V$1281,Data!P$149)</f>
        <v>0</v>
      </c>
      <c r="Q163" s="83">
        <f>SUMIFS(CAPEX!$AA$4:$AA$1281,CAPEX!$G$4:$G$1281,Data!$A163,CAPEX!$V$4:$V$1281,Data!Q$149)</f>
        <v>0</v>
      </c>
      <c r="R163" s="83">
        <f>SUMIFS(CAPEX!$AA$4:$AA$1281,CAPEX!$G$4:$G$1281,Data!$A163,CAPEX!$V$4:$V$1281,Data!R$149)</f>
        <v>0</v>
      </c>
      <c r="S163" s="83">
        <f>SUMIFS(CAPEX!$AA$4:$AA$1281,CAPEX!$G$4:$G$1281,Data!$A163,CAPEX!$V$4:$V$1281,Data!S$149)</f>
        <v>0</v>
      </c>
      <c r="T163" s="83">
        <f>SUMIFS(CAPEX!$AA$4:$AA$1281,CAPEX!$G$4:$G$1281,Data!$A163,CAPEX!$V$4:$V$1281,Data!T$149)</f>
        <v>0</v>
      </c>
      <c r="U163" s="83">
        <f>SUMIFS(CAPEX!$AA$4:$AA$1281,CAPEX!$G$4:$G$1281,Data!$A163,CAPEX!$V$4:$V$1281,Data!U$149)</f>
        <v>0</v>
      </c>
      <c r="V163" s="83">
        <f>SUMIFS(CAPEX!$AA$4:$AA$1281,CAPEX!$G$4:$G$1281,Data!$A163,CAPEX!$V$4:$V$1281,Data!V$149)</f>
        <v>0</v>
      </c>
      <c r="W163" s="83">
        <f>SUMIFS(CAPEX!$AA$4:$AA$1281,CAPEX!$G$4:$G$1281,Data!$A163,CAPEX!$V$4:$V$1281,Data!W$149)</f>
        <v>0</v>
      </c>
      <c r="X163" s="83">
        <f>SUMIFS(CAPEX!$AA$4:$AA$1281,CAPEX!$G$4:$G$1281,Data!$A163,CAPEX!$V$4:$V$1281,Data!X$149)</f>
        <v>0</v>
      </c>
      <c r="Y163" s="83">
        <f>SUMIFS(CAPEX!$AA$4:$AA$1281,CAPEX!$G$4:$G$1281,Data!$A163,CAPEX!$V$4:$V$1281,Data!Y$149)</f>
        <v>0</v>
      </c>
      <c r="Z163" s="83">
        <f>SUMIFS(CAPEX!$AA$4:$AA$1281,CAPEX!$G$4:$G$1281,Data!$A163,CAPEX!$V$4:$V$1281,Data!Z$149)</f>
        <v>0</v>
      </c>
      <c r="AA163" s="83">
        <f>SUMIFS(CAPEX!$AA$4:$AA$1281,CAPEX!$G$4:$G$1281,Data!$A163,CAPEX!$V$4:$V$1281,Data!AA$149)</f>
        <v>0</v>
      </c>
      <c r="AB163" s="39"/>
      <c r="AC163" s="39"/>
      <c r="AD163" s="39"/>
      <c r="AE163" s="39"/>
      <c r="AF163" s="39"/>
      <c r="AG163" s="39"/>
      <c r="AH163" s="39"/>
      <c r="AI163" s="39"/>
      <c r="AJ163" s="39"/>
      <c r="AK163" s="39"/>
      <c r="AL163" s="39"/>
      <c r="AM163" s="39"/>
      <c r="AN163" s="39"/>
      <c r="AO163" s="39"/>
      <c r="AP163" s="39"/>
      <c r="AQ163" s="39"/>
      <c r="AR163" s="39"/>
      <c r="AS163" s="39"/>
      <c r="AT163" s="39"/>
      <c r="AU163" s="39"/>
      <c r="AV163" s="39"/>
      <c r="AW163" s="39"/>
      <c r="AX163" s="39"/>
      <c r="AY163" s="39"/>
      <c r="AZ163" s="39"/>
      <c r="BA163" s="39"/>
      <c r="BB163" s="39"/>
      <c r="BC163" s="39"/>
    </row>
    <row r="164" spans="1:55" x14ac:dyDescent="0.25">
      <c r="A164" s="84" t="s">
        <v>364</v>
      </c>
      <c r="B164" s="83">
        <f>SUMIFS(CAPEX!$AA$4:$AA$1281,CAPEX!$G$4:$G$1281,Data!$A164,CAPEX!$V$4:$V$1281,Data!B$149)</f>
        <v>3384050</v>
      </c>
      <c r="C164" s="83">
        <f>SUMIFS(CAPEX!$AA$4:$AA$1281,CAPEX!$G$4:$G$1281,Data!$A164,CAPEX!$V$4:$V$1281,Data!C$149)</f>
        <v>0</v>
      </c>
      <c r="D164" s="83">
        <f>SUMIFS(CAPEX!$AA$4:$AA$1281,CAPEX!$G$4:$G$1281,Data!$A164,CAPEX!$V$4:$V$1281,Data!D$149)</f>
        <v>184070</v>
      </c>
      <c r="E164" s="83">
        <f>SUMIFS(CAPEX!$AA$4:$AA$1281,CAPEX!$G$4:$G$1281,Data!$A164,CAPEX!$V$4:$V$1281,Data!E$149)</f>
        <v>28680</v>
      </c>
      <c r="F164" s="83">
        <f>SUMIFS(CAPEX!$AA$4:$AA$1281,CAPEX!$G$4:$G$1281,Data!$A164,CAPEX!$V$4:$V$1281,Data!F$149)</f>
        <v>0</v>
      </c>
      <c r="G164" s="83">
        <f>SUMIFS(CAPEX!$AA$4:$AA$1281,CAPEX!$G$4:$G$1281,Data!$A164,CAPEX!$V$4:$V$1281,Data!G$149)</f>
        <v>0</v>
      </c>
      <c r="H164" s="83">
        <f>SUMIFS(CAPEX!$AA$4:$AA$1281,CAPEX!$G$4:$G$1281,Data!$A164,CAPEX!$V$4:$V$1281,Data!H$149)</f>
        <v>0</v>
      </c>
      <c r="I164" s="83">
        <f>SUMIFS(CAPEX!$AA$4:$AA$1281,CAPEX!$G$4:$G$1281,Data!$A164,CAPEX!$V$4:$V$1281,Data!I$149)</f>
        <v>0</v>
      </c>
      <c r="J164" s="83">
        <f>SUMIFS(CAPEX!$AA$4:$AA$1281,CAPEX!$G$4:$G$1281,Data!$A164,CAPEX!$V$4:$V$1281,Data!J$149)</f>
        <v>0</v>
      </c>
      <c r="K164" s="83">
        <f>SUMIFS(CAPEX!$AA$4:$AA$1281,CAPEX!$G$4:$G$1281,Data!$A164,CAPEX!$V$4:$V$1281,Data!K$149)</f>
        <v>0</v>
      </c>
      <c r="L164" s="83">
        <f>SUMIFS(CAPEX!$AA$4:$AA$1281,CAPEX!$G$4:$G$1281,Data!$A164,CAPEX!$V$4:$V$1281,Data!L$149)</f>
        <v>0</v>
      </c>
      <c r="M164" s="83">
        <f>SUMIFS(CAPEX!$AA$4:$AA$1281,CAPEX!$G$4:$G$1281,Data!$A164,CAPEX!$V$4:$V$1281,Data!M$149)</f>
        <v>0</v>
      </c>
      <c r="N164" s="83">
        <f>SUMIFS(CAPEX!$AA$4:$AA$1281,CAPEX!$G$4:$G$1281,Data!$A164,CAPEX!$V$4:$V$1281,Data!N$149)</f>
        <v>0</v>
      </c>
      <c r="O164" s="83">
        <f>SUMIFS(CAPEX!$AA$4:$AA$1281,CAPEX!$G$4:$G$1281,Data!$A164,CAPEX!$V$4:$V$1281,Data!O$149)</f>
        <v>0</v>
      </c>
      <c r="P164" s="83">
        <f>SUMIFS(CAPEX!$AA$4:$AA$1281,CAPEX!$G$4:$G$1281,Data!$A164,CAPEX!$V$4:$V$1281,Data!P$149)</f>
        <v>0</v>
      </c>
      <c r="Q164" s="83">
        <f>SUMIFS(CAPEX!$AA$4:$AA$1281,CAPEX!$G$4:$G$1281,Data!$A164,CAPEX!$V$4:$V$1281,Data!Q$149)</f>
        <v>0</v>
      </c>
      <c r="R164" s="83">
        <f>SUMIFS(CAPEX!$AA$4:$AA$1281,CAPEX!$G$4:$G$1281,Data!$A164,CAPEX!$V$4:$V$1281,Data!R$149)</f>
        <v>0</v>
      </c>
      <c r="S164" s="83">
        <f>SUMIFS(CAPEX!$AA$4:$AA$1281,CAPEX!$G$4:$G$1281,Data!$A164,CAPEX!$V$4:$V$1281,Data!S$149)</f>
        <v>0</v>
      </c>
      <c r="T164" s="83">
        <f>SUMIFS(CAPEX!$AA$4:$AA$1281,CAPEX!$G$4:$G$1281,Data!$A164,CAPEX!$V$4:$V$1281,Data!T$149)</f>
        <v>0</v>
      </c>
      <c r="U164" s="83">
        <f>SUMIFS(CAPEX!$AA$4:$AA$1281,CAPEX!$G$4:$G$1281,Data!$A164,CAPEX!$V$4:$V$1281,Data!U$149)</f>
        <v>0</v>
      </c>
      <c r="V164" s="83">
        <f>SUMIFS(CAPEX!$AA$4:$AA$1281,CAPEX!$G$4:$G$1281,Data!$A164,CAPEX!$V$4:$V$1281,Data!V$149)</f>
        <v>0</v>
      </c>
      <c r="W164" s="83">
        <f>SUMIFS(CAPEX!$AA$4:$AA$1281,CAPEX!$G$4:$G$1281,Data!$A164,CAPEX!$V$4:$V$1281,Data!W$149)</f>
        <v>0</v>
      </c>
      <c r="X164" s="83">
        <f>SUMIFS(CAPEX!$AA$4:$AA$1281,CAPEX!$G$4:$G$1281,Data!$A164,CAPEX!$V$4:$V$1281,Data!X$149)</f>
        <v>0</v>
      </c>
      <c r="Y164" s="83">
        <f>SUMIFS(CAPEX!$AA$4:$AA$1281,CAPEX!$G$4:$G$1281,Data!$A164,CAPEX!$V$4:$V$1281,Data!Y$149)</f>
        <v>0</v>
      </c>
      <c r="Z164" s="83">
        <f>SUMIFS(CAPEX!$AA$4:$AA$1281,CAPEX!$G$4:$G$1281,Data!$A164,CAPEX!$V$4:$V$1281,Data!Z$149)</f>
        <v>0</v>
      </c>
      <c r="AA164" s="83">
        <f>SUMIFS(CAPEX!$AA$4:$AA$1281,CAPEX!$G$4:$G$1281,Data!$A164,CAPEX!$V$4:$V$1281,Data!AA$149)</f>
        <v>0</v>
      </c>
      <c r="AB164" s="39"/>
      <c r="AC164" s="39"/>
      <c r="AD164" s="39"/>
      <c r="AE164" s="39"/>
      <c r="AF164" s="39"/>
      <c r="AG164" s="39"/>
      <c r="AH164" s="39"/>
      <c r="AI164" s="39"/>
      <c r="AJ164" s="39"/>
      <c r="AK164" s="39"/>
      <c r="AL164" s="39"/>
      <c r="AM164" s="39"/>
      <c r="AN164" s="39"/>
      <c r="AO164" s="39"/>
      <c r="AP164" s="39"/>
      <c r="AQ164" s="39"/>
      <c r="AR164" s="39"/>
      <c r="AS164" s="39"/>
      <c r="AT164" s="39"/>
      <c r="AU164" s="39"/>
      <c r="AV164" s="39"/>
      <c r="AW164" s="39"/>
      <c r="AX164" s="39"/>
      <c r="AY164" s="39"/>
      <c r="AZ164" s="39"/>
      <c r="BA164" s="39"/>
      <c r="BB164" s="39"/>
      <c r="BC164" s="39"/>
    </row>
    <row r="165" spans="1:55" x14ac:dyDescent="0.25">
      <c r="A165" s="84" t="s">
        <v>239</v>
      </c>
      <c r="B165" s="83">
        <f>SUMIFS(CAPEX!$AA$4:$AA$1281,CAPEX!$G$4:$G$1281,Data!$A165,CAPEX!$V$4:$V$1281,Data!B$149)</f>
        <v>2809390</v>
      </c>
      <c r="C165" s="83">
        <f>SUMIFS(CAPEX!$AA$4:$AA$1281,CAPEX!$G$4:$G$1281,Data!$A165,CAPEX!$V$4:$V$1281,Data!C$149)</f>
        <v>0</v>
      </c>
      <c r="D165" s="83">
        <f>SUMIFS(CAPEX!$AA$4:$AA$1281,CAPEX!$G$4:$G$1281,Data!$A165,CAPEX!$V$4:$V$1281,Data!D$149)</f>
        <v>10530</v>
      </c>
      <c r="E165" s="83">
        <f>SUMIFS(CAPEX!$AA$4:$AA$1281,CAPEX!$G$4:$G$1281,Data!$A165,CAPEX!$V$4:$V$1281,Data!E$149)</f>
        <v>0</v>
      </c>
      <c r="F165" s="83">
        <f>SUMIFS(CAPEX!$AA$4:$AA$1281,CAPEX!$G$4:$G$1281,Data!$A165,CAPEX!$V$4:$V$1281,Data!F$149)</f>
        <v>0</v>
      </c>
      <c r="G165" s="83">
        <f>SUMIFS(CAPEX!$AA$4:$AA$1281,CAPEX!$G$4:$G$1281,Data!$A165,CAPEX!$V$4:$V$1281,Data!G$149)</f>
        <v>0</v>
      </c>
      <c r="H165" s="83">
        <f>SUMIFS(CAPEX!$AA$4:$AA$1281,CAPEX!$G$4:$G$1281,Data!$A165,CAPEX!$V$4:$V$1281,Data!H$149)</f>
        <v>0</v>
      </c>
      <c r="I165" s="83">
        <f>SUMIFS(CAPEX!$AA$4:$AA$1281,CAPEX!$G$4:$G$1281,Data!$A165,CAPEX!$V$4:$V$1281,Data!I$149)</f>
        <v>0</v>
      </c>
      <c r="J165" s="83">
        <f>SUMIFS(CAPEX!$AA$4:$AA$1281,CAPEX!$G$4:$G$1281,Data!$A165,CAPEX!$V$4:$V$1281,Data!J$149)</f>
        <v>0</v>
      </c>
      <c r="K165" s="83">
        <f>SUMIFS(CAPEX!$AA$4:$AA$1281,CAPEX!$G$4:$G$1281,Data!$A165,CAPEX!$V$4:$V$1281,Data!K$149)</f>
        <v>0</v>
      </c>
      <c r="L165" s="83">
        <f>SUMIFS(CAPEX!$AA$4:$AA$1281,CAPEX!$G$4:$G$1281,Data!$A165,CAPEX!$V$4:$V$1281,Data!L$149)</f>
        <v>84500</v>
      </c>
      <c r="M165" s="83">
        <f>SUMIFS(CAPEX!$AA$4:$AA$1281,CAPEX!$G$4:$G$1281,Data!$A165,CAPEX!$V$4:$V$1281,Data!M$149)</f>
        <v>0</v>
      </c>
      <c r="N165" s="83">
        <f>SUMIFS(CAPEX!$AA$4:$AA$1281,CAPEX!$G$4:$G$1281,Data!$A165,CAPEX!$V$4:$V$1281,Data!N$149)</f>
        <v>0</v>
      </c>
      <c r="O165" s="83">
        <f>SUMIFS(CAPEX!$AA$4:$AA$1281,CAPEX!$G$4:$G$1281,Data!$A165,CAPEX!$V$4:$V$1281,Data!O$149)</f>
        <v>0</v>
      </c>
      <c r="P165" s="83">
        <f>SUMIFS(CAPEX!$AA$4:$AA$1281,CAPEX!$G$4:$G$1281,Data!$A165,CAPEX!$V$4:$V$1281,Data!P$149)</f>
        <v>0</v>
      </c>
      <c r="Q165" s="83">
        <f>SUMIFS(CAPEX!$AA$4:$AA$1281,CAPEX!$G$4:$G$1281,Data!$A165,CAPEX!$V$4:$V$1281,Data!Q$149)</f>
        <v>0</v>
      </c>
      <c r="R165" s="83">
        <f>SUMIFS(CAPEX!$AA$4:$AA$1281,CAPEX!$G$4:$G$1281,Data!$A165,CAPEX!$V$4:$V$1281,Data!R$149)</f>
        <v>0</v>
      </c>
      <c r="S165" s="83">
        <f>SUMIFS(CAPEX!$AA$4:$AA$1281,CAPEX!$G$4:$G$1281,Data!$A165,CAPEX!$V$4:$V$1281,Data!S$149)</f>
        <v>0</v>
      </c>
      <c r="T165" s="83">
        <f>SUMIFS(CAPEX!$AA$4:$AA$1281,CAPEX!$G$4:$G$1281,Data!$A165,CAPEX!$V$4:$V$1281,Data!T$149)</f>
        <v>0</v>
      </c>
      <c r="U165" s="83">
        <f>SUMIFS(CAPEX!$AA$4:$AA$1281,CAPEX!$G$4:$G$1281,Data!$A165,CAPEX!$V$4:$V$1281,Data!U$149)</f>
        <v>0</v>
      </c>
      <c r="V165" s="83">
        <f>SUMIFS(CAPEX!$AA$4:$AA$1281,CAPEX!$G$4:$G$1281,Data!$A165,CAPEX!$V$4:$V$1281,Data!V$149)</f>
        <v>0</v>
      </c>
      <c r="W165" s="83">
        <f>SUMIFS(CAPEX!$AA$4:$AA$1281,CAPEX!$G$4:$G$1281,Data!$A165,CAPEX!$V$4:$V$1281,Data!W$149)</f>
        <v>0</v>
      </c>
      <c r="X165" s="83">
        <f>SUMIFS(CAPEX!$AA$4:$AA$1281,CAPEX!$G$4:$G$1281,Data!$A165,CAPEX!$V$4:$V$1281,Data!X$149)</f>
        <v>0</v>
      </c>
      <c r="Y165" s="83">
        <f>SUMIFS(CAPEX!$AA$4:$AA$1281,CAPEX!$G$4:$G$1281,Data!$A165,CAPEX!$V$4:$V$1281,Data!Y$149)</f>
        <v>0</v>
      </c>
      <c r="Z165" s="83">
        <f>SUMIFS(CAPEX!$AA$4:$AA$1281,CAPEX!$G$4:$G$1281,Data!$A165,CAPEX!$V$4:$V$1281,Data!Z$149)</f>
        <v>0</v>
      </c>
      <c r="AA165" s="83">
        <f>SUMIFS(CAPEX!$AA$4:$AA$1281,CAPEX!$G$4:$G$1281,Data!$A165,CAPEX!$V$4:$V$1281,Data!AA$149)</f>
        <v>0</v>
      </c>
      <c r="AB165" s="39"/>
      <c r="AC165" s="39"/>
      <c r="AD165" s="39"/>
      <c r="AE165" s="39"/>
      <c r="AF165" s="39"/>
      <c r="AG165" s="39"/>
      <c r="AH165" s="39"/>
      <c r="AI165" s="39"/>
      <c r="AJ165" s="39"/>
      <c r="AK165" s="39"/>
      <c r="AL165" s="39"/>
      <c r="AM165" s="39"/>
      <c r="AN165" s="39"/>
      <c r="AO165" s="39"/>
      <c r="AP165" s="39"/>
      <c r="AQ165" s="39"/>
      <c r="AR165" s="39"/>
      <c r="AS165" s="39"/>
      <c r="AT165" s="39"/>
      <c r="AU165" s="39"/>
      <c r="AV165" s="39"/>
      <c r="AW165" s="39"/>
      <c r="AX165" s="39"/>
      <c r="AY165" s="39"/>
      <c r="AZ165" s="39"/>
      <c r="BA165" s="39"/>
      <c r="BB165" s="39"/>
      <c r="BC165" s="39"/>
    </row>
    <row r="166" spans="1:55" x14ac:dyDescent="0.25">
      <c r="A166" s="84" t="s">
        <v>243</v>
      </c>
      <c r="B166" s="83">
        <f>SUMIFS(CAPEX!$AA$4:$AA$1281,CAPEX!$G$4:$G$1281,Data!$A166,CAPEX!$V$4:$V$1281,Data!B$149)</f>
        <v>3109910</v>
      </c>
      <c r="C166" s="83">
        <f>SUMIFS(CAPEX!$AA$4:$AA$1281,CAPEX!$G$4:$G$1281,Data!$A166,CAPEX!$V$4:$V$1281,Data!C$149)</f>
        <v>0</v>
      </c>
      <c r="D166" s="83">
        <f>SUMIFS(CAPEX!$AA$4:$AA$1281,CAPEX!$G$4:$G$1281,Data!$A166,CAPEX!$V$4:$V$1281,Data!D$149)</f>
        <v>11580</v>
      </c>
      <c r="E166" s="83">
        <f>SUMIFS(CAPEX!$AA$4:$AA$1281,CAPEX!$G$4:$G$1281,Data!$A166,CAPEX!$V$4:$V$1281,Data!E$149)</f>
        <v>0</v>
      </c>
      <c r="F166" s="83">
        <f>SUMIFS(CAPEX!$AA$4:$AA$1281,CAPEX!$G$4:$G$1281,Data!$A166,CAPEX!$V$4:$V$1281,Data!F$149)</f>
        <v>0</v>
      </c>
      <c r="G166" s="83">
        <f>SUMIFS(CAPEX!$AA$4:$AA$1281,CAPEX!$G$4:$G$1281,Data!$A166,CAPEX!$V$4:$V$1281,Data!G$149)</f>
        <v>0</v>
      </c>
      <c r="H166" s="83">
        <f>SUMIFS(CAPEX!$AA$4:$AA$1281,CAPEX!$G$4:$G$1281,Data!$A166,CAPEX!$V$4:$V$1281,Data!H$149)</f>
        <v>0</v>
      </c>
      <c r="I166" s="83">
        <f>SUMIFS(CAPEX!$AA$4:$AA$1281,CAPEX!$G$4:$G$1281,Data!$A166,CAPEX!$V$4:$V$1281,Data!I$149)</f>
        <v>0</v>
      </c>
      <c r="J166" s="83">
        <f>SUMIFS(CAPEX!$AA$4:$AA$1281,CAPEX!$G$4:$G$1281,Data!$A166,CAPEX!$V$4:$V$1281,Data!J$149)</f>
        <v>0</v>
      </c>
      <c r="K166" s="83">
        <f>SUMIFS(CAPEX!$AA$4:$AA$1281,CAPEX!$G$4:$G$1281,Data!$A166,CAPEX!$V$4:$V$1281,Data!K$149)</f>
        <v>0</v>
      </c>
      <c r="L166" s="83">
        <f>SUMIFS(CAPEX!$AA$4:$AA$1281,CAPEX!$G$4:$G$1281,Data!$A166,CAPEX!$V$4:$V$1281,Data!L$149)</f>
        <v>92960</v>
      </c>
      <c r="M166" s="83">
        <f>SUMIFS(CAPEX!$AA$4:$AA$1281,CAPEX!$G$4:$G$1281,Data!$A166,CAPEX!$V$4:$V$1281,Data!M$149)</f>
        <v>0</v>
      </c>
      <c r="N166" s="83">
        <f>SUMIFS(CAPEX!$AA$4:$AA$1281,CAPEX!$G$4:$G$1281,Data!$A166,CAPEX!$V$4:$V$1281,Data!N$149)</f>
        <v>0</v>
      </c>
      <c r="O166" s="83">
        <f>SUMIFS(CAPEX!$AA$4:$AA$1281,CAPEX!$G$4:$G$1281,Data!$A166,CAPEX!$V$4:$V$1281,Data!O$149)</f>
        <v>0</v>
      </c>
      <c r="P166" s="83">
        <f>SUMIFS(CAPEX!$AA$4:$AA$1281,CAPEX!$G$4:$G$1281,Data!$A166,CAPEX!$V$4:$V$1281,Data!P$149)</f>
        <v>0</v>
      </c>
      <c r="Q166" s="83">
        <f>SUMIFS(CAPEX!$AA$4:$AA$1281,CAPEX!$G$4:$G$1281,Data!$A166,CAPEX!$V$4:$V$1281,Data!Q$149)</f>
        <v>0</v>
      </c>
      <c r="R166" s="83">
        <f>SUMIFS(CAPEX!$AA$4:$AA$1281,CAPEX!$G$4:$G$1281,Data!$A166,CAPEX!$V$4:$V$1281,Data!R$149)</f>
        <v>0</v>
      </c>
      <c r="S166" s="83">
        <f>SUMIFS(CAPEX!$AA$4:$AA$1281,CAPEX!$G$4:$G$1281,Data!$A166,CAPEX!$V$4:$V$1281,Data!S$149)</f>
        <v>0</v>
      </c>
      <c r="T166" s="83">
        <f>SUMIFS(CAPEX!$AA$4:$AA$1281,CAPEX!$G$4:$G$1281,Data!$A166,CAPEX!$V$4:$V$1281,Data!T$149)</f>
        <v>0</v>
      </c>
      <c r="U166" s="83">
        <f>SUMIFS(CAPEX!$AA$4:$AA$1281,CAPEX!$G$4:$G$1281,Data!$A166,CAPEX!$V$4:$V$1281,Data!U$149)</f>
        <v>0</v>
      </c>
      <c r="V166" s="83">
        <f>SUMIFS(CAPEX!$AA$4:$AA$1281,CAPEX!$G$4:$G$1281,Data!$A166,CAPEX!$V$4:$V$1281,Data!V$149)</f>
        <v>0</v>
      </c>
      <c r="W166" s="83">
        <f>SUMIFS(CAPEX!$AA$4:$AA$1281,CAPEX!$G$4:$G$1281,Data!$A166,CAPEX!$V$4:$V$1281,Data!W$149)</f>
        <v>0</v>
      </c>
      <c r="X166" s="83">
        <f>SUMIFS(CAPEX!$AA$4:$AA$1281,CAPEX!$G$4:$G$1281,Data!$A166,CAPEX!$V$4:$V$1281,Data!X$149)</f>
        <v>0</v>
      </c>
      <c r="Y166" s="83">
        <f>SUMIFS(CAPEX!$AA$4:$AA$1281,CAPEX!$G$4:$G$1281,Data!$A166,CAPEX!$V$4:$V$1281,Data!Y$149)</f>
        <v>0</v>
      </c>
      <c r="Z166" s="83">
        <f>SUMIFS(CAPEX!$AA$4:$AA$1281,CAPEX!$G$4:$G$1281,Data!$A166,CAPEX!$V$4:$V$1281,Data!Z$149)</f>
        <v>0</v>
      </c>
      <c r="AA166" s="83">
        <f>SUMIFS(CAPEX!$AA$4:$AA$1281,CAPEX!$G$4:$G$1281,Data!$A166,CAPEX!$V$4:$V$1281,Data!AA$149)</f>
        <v>0</v>
      </c>
      <c r="AB166" s="39"/>
      <c r="AC166" s="39"/>
      <c r="AD166" s="39"/>
      <c r="AE166" s="39"/>
      <c r="AF166" s="39"/>
      <c r="AG166" s="39"/>
      <c r="AH166" s="39"/>
      <c r="AI166" s="39"/>
      <c r="AJ166" s="39"/>
      <c r="AK166" s="39"/>
      <c r="AL166" s="39"/>
      <c r="AM166" s="39"/>
      <c r="AN166" s="39"/>
      <c r="AO166" s="39"/>
      <c r="AP166" s="39"/>
      <c r="AQ166" s="39"/>
      <c r="AR166" s="39"/>
      <c r="AS166" s="39"/>
      <c r="AT166" s="39"/>
      <c r="AU166" s="39"/>
      <c r="AV166" s="39"/>
      <c r="AW166" s="39"/>
      <c r="AX166" s="39"/>
      <c r="AY166" s="39"/>
      <c r="AZ166" s="39"/>
      <c r="BA166" s="39"/>
      <c r="BB166" s="39"/>
      <c r="BC166" s="39"/>
    </row>
    <row r="167" spans="1:55" x14ac:dyDescent="0.25">
      <c r="A167" s="84" t="s">
        <v>246</v>
      </c>
      <c r="B167" s="83">
        <f>SUMIFS(CAPEX!$AA$4:$AA$1281,CAPEX!$G$4:$G$1281,Data!$A167,CAPEX!$V$4:$V$1281,Data!B$149)</f>
        <v>1730130</v>
      </c>
      <c r="C167" s="83">
        <f>SUMIFS(CAPEX!$AA$4:$AA$1281,CAPEX!$G$4:$G$1281,Data!$A167,CAPEX!$V$4:$V$1281,Data!C$149)</f>
        <v>0</v>
      </c>
      <c r="D167" s="83">
        <f>SUMIFS(CAPEX!$AA$4:$AA$1281,CAPEX!$G$4:$G$1281,Data!$A167,CAPEX!$V$4:$V$1281,Data!D$149)</f>
        <v>6370</v>
      </c>
      <c r="E167" s="83">
        <f>SUMIFS(CAPEX!$AA$4:$AA$1281,CAPEX!$G$4:$G$1281,Data!$A167,CAPEX!$V$4:$V$1281,Data!E$149)</f>
        <v>0</v>
      </c>
      <c r="F167" s="83">
        <f>SUMIFS(CAPEX!$AA$4:$AA$1281,CAPEX!$G$4:$G$1281,Data!$A167,CAPEX!$V$4:$V$1281,Data!F$149)</f>
        <v>0</v>
      </c>
      <c r="G167" s="83">
        <f>SUMIFS(CAPEX!$AA$4:$AA$1281,CAPEX!$G$4:$G$1281,Data!$A167,CAPEX!$V$4:$V$1281,Data!G$149)</f>
        <v>0</v>
      </c>
      <c r="H167" s="83">
        <f>SUMIFS(CAPEX!$AA$4:$AA$1281,CAPEX!$G$4:$G$1281,Data!$A167,CAPEX!$V$4:$V$1281,Data!H$149)</f>
        <v>0</v>
      </c>
      <c r="I167" s="83">
        <f>SUMIFS(CAPEX!$AA$4:$AA$1281,CAPEX!$G$4:$G$1281,Data!$A167,CAPEX!$V$4:$V$1281,Data!I$149)</f>
        <v>0</v>
      </c>
      <c r="J167" s="83">
        <f>SUMIFS(CAPEX!$AA$4:$AA$1281,CAPEX!$G$4:$G$1281,Data!$A167,CAPEX!$V$4:$V$1281,Data!J$149)</f>
        <v>0</v>
      </c>
      <c r="K167" s="83">
        <f>SUMIFS(CAPEX!$AA$4:$AA$1281,CAPEX!$G$4:$G$1281,Data!$A167,CAPEX!$V$4:$V$1281,Data!K$149)</f>
        <v>0</v>
      </c>
      <c r="L167" s="83">
        <f>SUMIFS(CAPEX!$AA$4:$AA$1281,CAPEX!$G$4:$G$1281,Data!$A167,CAPEX!$V$4:$V$1281,Data!L$149)</f>
        <v>50230</v>
      </c>
      <c r="M167" s="83">
        <f>SUMIFS(CAPEX!$AA$4:$AA$1281,CAPEX!$G$4:$G$1281,Data!$A167,CAPEX!$V$4:$V$1281,Data!M$149)</f>
        <v>0</v>
      </c>
      <c r="N167" s="83">
        <f>SUMIFS(CAPEX!$AA$4:$AA$1281,CAPEX!$G$4:$G$1281,Data!$A167,CAPEX!$V$4:$V$1281,Data!N$149)</f>
        <v>0</v>
      </c>
      <c r="O167" s="83">
        <f>SUMIFS(CAPEX!$AA$4:$AA$1281,CAPEX!$G$4:$G$1281,Data!$A167,CAPEX!$V$4:$V$1281,Data!O$149)</f>
        <v>0</v>
      </c>
      <c r="P167" s="83">
        <f>SUMIFS(CAPEX!$AA$4:$AA$1281,CAPEX!$G$4:$G$1281,Data!$A167,CAPEX!$V$4:$V$1281,Data!P$149)</f>
        <v>0</v>
      </c>
      <c r="Q167" s="83">
        <f>SUMIFS(CAPEX!$AA$4:$AA$1281,CAPEX!$G$4:$G$1281,Data!$A167,CAPEX!$V$4:$V$1281,Data!Q$149)</f>
        <v>0</v>
      </c>
      <c r="R167" s="83">
        <f>SUMIFS(CAPEX!$AA$4:$AA$1281,CAPEX!$G$4:$G$1281,Data!$A167,CAPEX!$V$4:$V$1281,Data!R$149)</f>
        <v>0</v>
      </c>
      <c r="S167" s="83">
        <f>SUMIFS(CAPEX!$AA$4:$AA$1281,CAPEX!$G$4:$G$1281,Data!$A167,CAPEX!$V$4:$V$1281,Data!S$149)</f>
        <v>0</v>
      </c>
      <c r="T167" s="83">
        <f>SUMIFS(CAPEX!$AA$4:$AA$1281,CAPEX!$G$4:$G$1281,Data!$A167,CAPEX!$V$4:$V$1281,Data!T$149)</f>
        <v>0</v>
      </c>
      <c r="U167" s="83">
        <f>SUMIFS(CAPEX!$AA$4:$AA$1281,CAPEX!$G$4:$G$1281,Data!$A167,CAPEX!$V$4:$V$1281,Data!U$149)</f>
        <v>0</v>
      </c>
      <c r="V167" s="83">
        <f>SUMIFS(CAPEX!$AA$4:$AA$1281,CAPEX!$G$4:$G$1281,Data!$A167,CAPEX!$V$4:$V$1281,Data!V$149)</f>
        <v>0</v>
      </c>
      <c r="W167" s="83">
        <f>SUMIFS(CAPEX!$AA$4:$AA$1281,CAPEX!$G$4:$G$1281,Data!$A167,CAPEX!$V$4:$V$1281,Data!W$149)</f>
        <v>0</v>
      </c>
      <c r="X167" s="83">
        <f>SUMIFS(CAPEX!$AA$4:$AA$1281,CAPEX!$G$4:$G$1281,Data!$A167,CAPEX!$V$4:$V$1281,Data!X$149)</f>
        <v>0</v>
      </c>
      <c r="Y167" s="83">
        <f>SUMIFS(CAPEX!$AA$4:$AA$1281,CAPEX!$G$4:$G$1281,Data!$A167,CAPEX!$V$4:$V$1281,Data!Y$149)</f>
        <v>0</v>
      </c>
      <c r="Z167" s="83">
        <f>SUMIFS(CAPEX!$AA$4:$AA$1281,CAPEX!$G$4:$G$1281,Data!$A167,CAPEX!$V$4:$V$1281,Data!Z$149)</f>
        <v>0</v>
      </c>
      <c r="AA167" s="83">
        <f>SUMIFS(CAPEX!$AA$4:$AA$1281,CAPEX!$G$4:$G$1281,Data!$A167,CAPEX!$V$4:$V$1281,Data!AA$149)</f>
        <v>0</v>
      </c>
      <c r="AB167" s="39"/>
      <c r="AC167" s="39"/>
      <c r="AD167" s="39"/>
      <c r="AE167" s="39"/>
      <c r="AF167" s="39"/>
      <c r="AG167" s="39"/>
      <c r="AH167" s="39"/>
      <c r="AI167" s="39"/>
      <c r="AJ167" s="39"/>
      <c r="AK167" s="39"/>
      <c r="AL167" s="39"/>
      <c r="AM167" s="39"/>
      <c r="AN167" s="39"/>
      <c r="AO167" s="39"/>
      <c r="AP167" s="39"/>
      <c r="AQ167" s="39"/>
      <c r="AR167" s="39"/>
      <c r="AS167" s="39"/>
      <c r="AT167" s="39"/>
      <c r="AU167" s="39"/>
      <c r="AV167" s="39"/>
      <c r="AW167" s="39"/>
      <c r="AX167" s="39"/>
      <c r="AY167" s="39"/>
      <c r="AZ167" s="39"/>
      <c r="BA167" s="39"/>
      <c r="BB167" s="39"/>
      <c r="BC167" s="39"/>
    </row>
    <row r="168" spans="1:55" x14ac:dyDescent="0.25">
      <c r="A168" s="56"/>
      <c r="B168" s="83">
        <f>SUM(B150:B167)</f>
        <v>32885660</v>
      </c>
      <c r="C168" s="83">
        <f t="shared" ref="C168:AA168" si="1">SUM(C150:C167)</f>
        <v>144160</v>
      </c>
      <c r="D168" s="83">
        <f t="shared" si="1"/>
        <v>389630</v>
      </c>
      <c r="E168" s="83">
        <f t="shared" si="1"/>
        <v>96730</v>
      </c>
      <c r="F168" s="83">
        <f t="shared" si="1"/>
        <v>213240</v>
      </c>
      <c r="G168" s="83">
        <f t="shared" si="1"/>
        <v>2326570</v>
      </c>
      <c r="H168" s="83">
        <f t="shared" si="1"/>
        <v>501610</v>
      </c>
      <c r="I168" s="83">
        <f t="shared" si="1"/>
        <v>5930</v>
      </c>
      <c r="J168" s="83">
        <f t="shared" si="1"/>
        <v>0</v>
      </c>
      <c r="K168" s="83">
        <f t="shared" si="1"/>
        <v>0</v>
      </c>
      <c r="L168" s="83">
        <f t="shared" si="1"/>
        <v>1992880</v>
      </c>
      <c r="M168" s="83">
        <f t="shared" si="1"/>
        <v>2441170</v>
      </c>
      <c r="N168" s="83">
        <f t="shared" si="1"/>
        <v>334600</v>
      </c>
      <c r="O168" s="83">
        <f t="shared" si="1"/>
        <v>0</v>
      </c>
      <c r="P168" s="83">
        <f t="shared" si="1"/>
        <v>1495630</v>
      </c>
      <c r="Q168" s="83">
        <f t="shared" si="1"/>
        <v>3822600</v>
      </c>
      <c r="R168" s="83">
        <f t="shared" si="1"/>
        <v>1380750</v>
      </c>
      <c r="S168" s="83">
        <f t="shared" si="1"/>
        <v>441580</v>
      </c>
      <c r="T168" s="83">
        <f t="shared" si="1"/>
        <v>0</v>
      </c>
      <c r="U168" s="83">
        <f t="shared" si="1"/>
        <v>213240</v>
      </c>
      <c r="V168" s="83">
        <f t="shared" si="1"/>
        <v>1442220</v>
      </c>
      <c r="W168" s="83">
        <f t="shared" si="1"/>
        <v>136910</v>
      </c>
      <c r="X168" s="83">
        <f t="shared" si="1"/>
        <v>18290</v>
      </c>
      <c r="Y168" s="83">
        <f t="shared" si="1"/>
        <v>0</v>
      </c>
      <c r="Z168" s="83">
        <f t="shared" si="1"/>
        <v>0</v>
      </c>
      <c r="AA168" s="83">
        <f t="shared" si="1"/>
        <v>1744140</v>
      </c>
      <c r="AB168" s="39"/>
      <c r="AC168" s="39"/>
      <c r="AD168" s="39"/>
      <c r="AE168" s="39"/>
      <c r="AF168" s="39"/>
      <c r="AG168" s="39"/>
      <c r="AH168" s="39"/>
      <c r="AI168" s="39"/>
      <c r="AJ168" s="39"/>
      <c r="AK168" s="39"/>
      <c r="AL168" s="39"/>
      <c r="AM168" s="39"/>
      <c r="AN168" s="39"/>
      <c r="AO168" s="39"/>
      <c r="AP168" s="39"/>
      <c r="AQ168" s="39"/>
      <c r="AR168" s="39"/>
      <c r="AS168" s="39"/>
      <c r="AT168" s="39"/>
      <c r="AU168" s="39"/>
      <c r="AV168" s="39"/>
      <c r="AW168" s="39"/>
      <c r="AX168" s="39"/>
      <c r="AY168" s="39"/>
      <c r="AZ168" s="39"/>
      <c r="BA168" s="39"/>
      <c r="BB168" s="39"/>
      <c r="BC168" s="39"/>
    </row>
    <row r="169" spans="1:55" x14ac:dyDescent="0.25">
      <c r="D169" s="39"/>
      <c r="E169" s="39"/>
      <c r="F169" s="39"/>
      <c r="G169" s="39"/>
      <c r="H169" s="39"/>
      <c r="I169" s="39"/>
      <c r="J169" s="39"/>
      <c r="K169" s="39"/>
      <c r="L169" s="39"/>
      <c r="M169" s="39"/>
      <c r="N169" s="39"/>
      <c r="O169" s="39"/>
      <c r="P169" s="39"/>
      <c r="Q169" s="39"/>
      <c r="R169" s="39"/>
      <c r="S169" s="39"/>
      <c r="T169" s="39"/>
      <c r="U169" s="39"/>
      <c r="V169" s="39"/>
      <c r="W169" s="39"/>
      <c r="X169" s="39"/>
      <c r="Y169" s="39"/>
      <c r="Z169" s="39"/>
      <c r="AA169" s="39"/>
      <c r="AB169" s="39"/>
      <c r="AC169" s="39"/>
      <c r="AD169" s="39"/>
      <c r="AE169" s="39"/>
      <c r="AF169" s="39"/>
      <c r="AG169" s="39"/>
      <c r="AH169" s="39"/>
      <c r="AI169" s="39"/>
      <c r="AJ169" s="39"/>
      <c r="AK169" s="39"/>
      <c r="AL169" s="39"/>
      <c r="AM169" s="39"/>
      <c r="AN169" s="39"/>
      <c r="AO169" s="39"/>
      <c r="AP169" s="39"/>
      <c r="AQ169" s="39"/>
      <c r="AR169" s="39"/>
      <c r="AS169" s="39"/>
      <c r="AT169" s="39"/>
      <c r="AU169" s="39"/>
      <c r="AV169" s="39"/>
      <c r="AW169" s="39"/>
      <c r="AX169" s="39"/>
      <c r="AY169" s="39"/>
      <c r="AZ169" s="39"/>
      <c r="BA169" s="39"/>
      <c r="BB169" s="39"/>
      <c r="BC169" s="39"/>
    </row>
    <row r="170" spans="1:55" x14ac:dyDescent="0.25">
      <c r="D170" s="39"/>
      <c r="E170" s="39"/>
      <c r="F170" s="39"/>
      <c r="G170" s="39"/>
      <c r="H170" s="39"/>
      <c r="I170" s="39"/>
      <c r="J170" s="39"/>
      <c r="K170" s="39"/>
      <c r="L170" s="39"/>
      <c r="M170" s="39"/>
      <c r="N170" s="39"/>
      <c r="O170" s="39"/>
      <c r="P170" s="39"/>
      <c r="Q170" s="39"/>
      <c r="R170" s="39"/>
      <c r="S170" s="39"/>
      <c r="T170" s="39"/>
      <c r="U170" s="39"/>
      <c r="V170" s="39"/>
      <c r="W170" s="39"/>
      <c r="X170" s="39"/>
      <c r="Y170" s="39"/>
      <c r="Z170" s="39"/>
      <c r="AA170" s="39"/>
      <c r="AB170" s="39"/>
      <c r="AC170" s="39"/>
      <c r="AD170" s="39"/>
      <c r="AE170" s="39"/>
      <c r="AF170" s="39"/>
      <c r="AG170" s="39"/>
      <c r="AH170" s="39"/>
      <c r="AI170" s="39"/>
      <c r="AJ170" s="39"/>
      <c r="AK170" s="39"/>
      <c r="AL170" s="39"/>
      <c r="AM170" s="39"/>
      <c r="AN170" s="39"/>
      <c r="AO170" s="39"/>
      <c r="AP170" s="39"/>
      <c r="AQ170" s="39"/>
      <c r="AR170" s="39"/>
      <c r="AS170" s="39"/>
      <c r="AT170" s="39"/>
      <c r="AU170" s="39"/>
      <c r="AV170" s="39"/>
      <c r="AW170" s="39"/>
      <c r="AX170" s="39"/>
      <c r="AY170" s="39"/>
      <c r="AZ170" s="39"/>
      <c r="BA170" s="39"/>
      <c r="BB170" s="39"/>
      <c r="BC170" s="39"/>
    </row>
    <row r="171" spans="1:55" x14ac:dyDescent="0.25">
      <c r="A171" s="104"/>
      <c r="B171" s="104" t="s">
        <v>142</v>
      </c>
      <c r="C171" s="105" t="s">
        <v>138</v>
      </c>
      <c r="D171" s="104" t="s">
        <v>440</v>
      </c>
      <c r="E171" s="104" t="s">
        <v>140</v>
      </c>
      <c r="F171" s="104" t="s">
        <v>141</v>
      </c>
      <c r="G171" s="39"/>
      <c r="H171" s="39"/>
      <c r="I171" s="39"/>
      <c r="J171" s="39"/>
      <c r="K171" s="39"/>
      <c r="L171" s="39"/>
      <c r="M171" s="39"/>
      <c r="N171" s="39"/>
      <c r="O171" s="39"/>
      <c r="P171" s="39"/>
      <c r="Q171" s="39"/>
      <c r="R171" s="39"/>
      <c r="S171" s="39"/>
      <c r="T171" s="39"/>
      <c r="U171" s="39"/>
      <c r="V171" s="39"/>
      <c r="W171" s="39"/>
      <c r="X171" s="39"/>
      <c r="Y171" s="39"/>
      <c r="Z171" s="39"/>
      <c r="AA171" s="39"/>
      <c r="AB171" s="39"/>
      <c r="AC171" s="39"/>
      <c r="AD171" s="39"/>
      <c r="AE171" s="39"/>
      <c r="AF171" s="39"/>
      <c r="AG171" s="39"/>
      <c r="AH171" s="39"/>
      <c r="AI171" s="39"/>
      <c r="AJ171" s="39"/>
      <c r="AK171" s="39"/>
      <c r="AL171" s="39"/>
      <c r="AM171" s="39"/>
      <c r="AN171" s="39"/>
      <c r="AO171" s="39"/>
      <c r="AP171" s="39"/>
      <c r="AQ171" s="39"/>
      <c r="AR171" s="39"/>
      <c r="AS171" s="39"/>
      <c r="AT171" s="39"/>
      <c r="AU171" s="39"/>
      <c r="AV171" s="39"/>
      <c r="AW171" s="39"/>
      <c r="AX171" s="39"/>
      <c r="AY171" s="39"/>
      <c r="AZ171" s="39"/>
      <c r="BA171" s="39"/>
      <c r="BB171" s="39"/>
      <c r="BC171" s="39"/>
    </row>
    <row r="172" spans="1:55" s="98" customFormat="1" x14ac:dyDescent="0.25">
      <c r="A172" s="257" t="s">
        <v>3</v>
      </c>
      <c r="B172" s="101" t="s">
        <v>12</v>
      </c>
      <c r="C172" s="102" t="s">
        <v>11</v>
      </c>
      <c r="D172" s="101" t="s">
        <v>61</v>
      </c>
      <c r="E172" s="103" t="s">
        <v>17</v>
      </c>
      <c r="F172" s="103" t="s">
        <v>40</v>
      </c>
      <c r="G172" s="108"/>
      <c r="H172" s="108"/>
      <c r="I172" s="108"/>
      <c r="J172" s="108"/>
      <c r="K172" s="108"/>
      <c r="L172" s="108"/>
      <c r="M172" s="108"/>
      <c r="N172" s="108"/>
      <c r="O172" s="108"/>
      <c r="P172" s="108"/>
      <c r="Q172" s="108"/>
      <c r="R172" s="108"/>
      <c r="S172" s="108"/>
      <c r="T172" s="108"/>
      <c r="U172" s="108"/>
      <c r="V172" s="108"/>
      <c r="W172" s="108"/>
      <c r="X172" s="108"/>
      <c r="Y172" s="108"/>
      <c r="Z172" s="108"/>
      <c r="AA172" s="108"/>
      <c r="AB172" s="108"/>
      <c r="AC172" s="108"/>
      <c r="AD172" s="108"/>
      <c r="AE172" s="108"/>
      <c r="AF172" s="108"/>
      <c r="AG172" s="108"/>
      <c r="AH172" s="108"/>
      <c r="AI172" s="108"/>
      <c r="AJ172" s="108"/>
      <c r="AK172" s="108"/>
      <c r="AL172" s="108"/>
      <c r="AM172" s="108"/>
      <c r="AN172" s="108"/>
      <c r="AO172" s="108"/>
      <c r="AP172" s="108"/>
      <c r="AQ172" s="108"/>
      <c r="AR172" s="108"/>
      <c r="AS172" s="108"/>
      <c r="AT172" s="108"/>
      <c r="AU172" s="108"/>
      <c r="AV172" s="108"/>
      <c r="AW172" s="108"/>
      <c r="AX172" s="108"/>
      <c r="AY172" s="108"/>
      <c r="AZ172" s="108"/>
      <c r="BA172" s="108"/>
      <c r="BB172" s="108"/>
      <c r="BC172" s="108"/>
    </row>
    <row r="173" spans="1:55" s="98" customFormat="1" x14ac:dyDescent="0.25">
      <c r="A173" s="258"/>
      <c r="B173" s="101" t="s">
        <v>13</v>
      </c>
      <c r="C173" s="102" t="s">
        <v>16</v>
      </c>
      <c r="D173" s="101" t="s">
        <v>87</v>
      </c>
      <c r="E173" s="103" t="s">
        <v>18</v>
      </c>
      <c r="F173" s="103" t="s">
        <v>65</v>
      </c>
      <c r="G173" s="108"/>
      <c r="H173" s="108"/>
      <c r="I173" s="108"/>
      <c r="J173" s="108"/>
      <c r="K173" s="108"/>
      <c r="L173" s="108"/>
      <c r="M173" s="108"/>
      <c r="N173" s="108"/>
      <c r="O173" s="108"/>
      <c r="P173" s="108"/>
      <c r="Q173" s="108"/>
      <c r="R173" s="108"/>
      <c r="S173" s="108"/>
      <c r="T173" s="108"/>
      <c r="U173" s="108"/>
      <c r="V173" s="108"/>
      <c r="W173" s="108"/>
      <c r="X173" s="108"/>
      <c r="Y173" s="108"/>
      <c r="Z173" s="108"/>
      <c r="AA173" s="108"/>
      <c r="AB173" s="108"/>
      <c r="AC173" s="108"/>
      <c r="AD173" s="108"/>
      <c r="AE173" s="108"/>
      <c r="AF173" s="108"/>
      <c r="AG173" s="108"/>
      <c r="AH173" s="108"/>
      <c r="AI173" s="108"/>
      <c r="AJ173" s="108"/>
      <c r="AK173" s="108"/>
      <c r="AL173" s="108"/>
      <c r="AM173" s="108"/>
      <c r="AN173" s="108"/>
      <c r="AO173" s="108"/>
      <c r="AP173" s="108"/>
      <c r="AQ173" s="108"/>
      <c r="AR173" s="108"/>
      <c r="AS173" s="108"/>
      <c r="AT173" s="108"/>
      <c r="AU173" s="108"/>
      <c r="AV173" s="108"/>
      <c r="AW173" s="108"/>
      <c r="AX173" s="108"/>
      <c r="AY173" s="108"/>
      <c r="AZ173" s="108"/>
      <c r="BA173" s="108"/>
      <c r="BB173" s="108"/>
      <c r="BC173" s="108"/>
    </row>
    <row r="174" spans="1:55" s="98" customFormat="1" ht="30" x14ac:dyDescent="0.25">
      <c r="A174" s="258"/>
      <c r="B174" s="101" t="s">
        <v>14</v>
      </c>
      <c r="C174" s="102" t="s">
        <v>31</v>
      </c>
      <c r="D174" s="101" t="s">
        <v>98</v>
      </c>
      <c r="E174" s="103" t="s">
        <v>19</v>
      </c>
      <c r="F174" s="103" t="s">
        <v>470</v>
      </c>
      <c r="G174" s="108"/>
      <c r="H174" s="108"/>
      <c r="I174" s="108"/>
      <c r="J174" s="108"/>
      <c r="K174" s="108"/>
      <c r="L174" s="108"/>
      <c r="M174" s="108"/>
      <c r="N174" s="108"/>
      <c r="O174" s="108"/>
      <c r="P174" s="108"/>
      <c r="Q174" s="108"/>
      <c r="R174" s="108"/>
      <c r="S174" s="108"/>
      <c r="T174" s="108"/>
      <c r="U174" s="108"/>
      <c r="V174" s="108"/>
      <c r="W174" s="108"/>
      <c r="X174" s="108"/>
      <c r="Y174" s="108"/>
      <c r="Z174" s="108"/>
      <c r="AA174" s="108"/>
      <c r="AB174" s="108"/>
      <c r="AC174" s="108"/>
      <c r="AD174" s="108"/>
      <c r="AE174" s="108"/>
      <c r="AF174" s="108"/>
      <c r="AG174" s="108"/>
      <c r="AH174" s="108"/>
      <c r="AI174" s="108"/>
      <c r="AJ174" s="108"/>
      <c r="AK174" s="108"/>
      <c r="AL174" s="108"/>
      <c r="AM174" s="108"/>
      <c r="AN174" s="108"/>
      <c r="AO174" s="108"/>
      <c r="AP174" s="108"/>
      <c r="AQ174" s="108"/>
      <c r="AR174" s="108"/>
      <c r="AS174" s="108"/>
      <c r="AT174" s="108"/>
      <c r="AU174" s="108"/>
      <c r="AV174" s="108"/>
      <c r="AW174" s="108"/>
      <c r="AX174" s="108"/>
      <c r="AY174" s="108"/>
      <c r="AZ174" s="108"/>
      <c r="BA174" s="108"/>
      <c r="BB174" s="108"/>
      <c r="BC174" s="108"/>
    </row>
    <row r="175" spans="1:55" s="98" customFormat="1" x14ac:dyDescent="0.25">
      <c r="A175" s="258"/>
      <c r="B175" s="101" t="s">
        <v>15</v>
      </c>
      <c r="C175" s="102" t="s">
        <v>32</v>
      </c>
      <c r="D175" s="101" t="s">
        <v>99</v>
      </c>
      <c r="E175" s="103" t="s">
        <v>20</v>
      </c>
      <c r="F175" s="103" t="s">
        <v>73</v>
      </c>
      <c r="G175" s="108"/>
      <c r="H175" s="108"/>
      <c r="I175" s="108"/>
      <c r="J175" s="108"/>
      <c r="K175" s="108"/>
      <c r="L175" s="108"/>
      <c r="M175" s="108"/>
      <c r="N175" s="108"/>
      <c r="O175" s="108"/>
      <c r="P175" s="108"/>
      <c r="Q175" s="108"/>
      <c r="R175" s="108"/>
      <c r="S175" s="108"/>
      <c r="T175" s="108"/>
      <c r="U175" s="108"/>
      <c r="V175" s="108"/>
      <c r="W175" s="108"/>
      <c r="X175" s="108"/>
      <c r="Y175" s="108"/>
      <c r="Z175" s="108"/>
      <c r="AA175" s="108"/>
      <c r="AB175" s="108"/>
      <c r="AC175" s="108"/>
      <c r="AD175" s="108"/>
      <c r="AE175" s="108"/>
      <c r="AF175" s="108"/>
      <c r="AG175" s="108"/>
      <c r="AH175" s="108"/>
      <c r="AI175" s="108"/>
      <c r="AJ175" s="108"/>
      <c r="AK175" s="108"/>
      <c r="AL175" s="108"/>
      <c r="AM175" s="108"/>
      <c r="AN175" s="108"/>
      <c r="AO175" s="108"/>
      <c r="AP175" s="108"/>
      <c r="AQ175" s="108"/>
      <c r="AR175" s="108"/>
      <c r="AS175" s="108"/>
      <c r="AT175" s="108"/>
      <c r="AU175" s="108"/>
      <c r="AV175" s="108"/>
      <c r="AW175" s="108"/>
      <c r="AX175" s="108"/>
      <c r="AY175" s="108"/>
      <c r="AZ175" s="108"/>
      <c r="BA175" s="108"/>
      <c r="BB175" s="108"/>
      <c r="BC175" s="108"/>
    </row>
    <row r="176" spans="1:55" s="98" customFormat="1" ht="30" x14ac:dyDescent="0.25">
      <c r="A176" s="258"/>
      <c r="B176" s="101" t="s">
        <v>30</v>
      </c>
      <c r="C176" s="102" t="s">
        <v>34</v>
      </c>
      <c r="D176" s="101" t="s">
        <v>100</v>
      </c>
      <c r="E176" s="103" t="s">
        <v>21</v>
      </c>
      <c r="F176" s="103" t="s">
        <v>473</v>
      </c>
      <c r="G176" s="108"/>
      <c r="H176" s="108"/>
      <c r="I176" s="108"/>
      <c r="J176" s="108"/>
      <c r="K176" s="108"/>
      <c r="L176" s="108"/>
      <c r="M176" s="108"/>
      <c r="N176" s="108"/>
      <c r="O176" s="108"/>
      <c r="P176" s="108"/>
      <c r="Q176" s="108"/>
      <c r="R176" s="108"/>
      <c r="S176" s="108"/>
      <c r="T176" s="108"/>
      <c r="U176" s="108"/>
      <c r="V176" s="108"/>
      <c r="W176" s="108"/>
      <c r="X176" s="108"/>
      <c r="Y176" s="108"/>
      <c r="Z176" s="108"/>
      <c r="AA176" s="108"/>
      <c r="AB176" s="108"/>
      <c r="AC176" s="108"/>
      <c r="AD176" s="108"/>
      <c r="AE176" s="108"/>
      <c r="AF176" s="108"/>
      <c r="AG176" s="108"/>
      <c r="AH176" s="108"/>
      <c r="AI176" s="108"/>
      <c r="AJ176" s="108"/>
      <c r="AK176" s="108"/>
      <c r="AL176" s="108"/>
      <c r="AM176" s="108"/>
      <c r="AN176" s="108"/>
      <c r="AO176" s="108"/>
      <c r="AP176" s="108"/>
      <c r="AQ176" s="108"/>
      <c r="AR176" s="108"/>
      <c r="AS176" s="108"/>
      <c r="AT176" s="108"/>
      <c r="AU176" s="108"/>
      <c r="AV176" s="108"/>
      <c r="AW176" s="108"/>
      <c r="AX176" s="108"/>
      <c r="AY176" s="108"/>
      <c r="AZ176" s="108"/>
      <c r="BA176" s="108"/>
      <c r="BB176" s="108"/>
      <c r="BC176" s="108"/>
    </row>
    <row r="177" spans="1:55" s="98" customFormat="1" x14ac:dyDescent="0.25">
      <c r="A177" s="258"/>
      <c r="B177" s="101" t="s">
        <v>43</v>
      </c>
      <c r="C177" s="102" t="s">
        <v>44</v>
      </c>
      <c r="D177" s="101" t="s">
        <v>696</v>
      </c>
      <c r="E177" s="103" t="s">
        <v>22</v>
      </c>
      <c r="F177" s="103" t="s">
        <v>476</v>
      </c>
      <c r="G177" s="108"/>
      <c r="H177" s="108"/>
      <c r="I177" s="108"/>
      <c r="J177" s="108"/>
      <c r="K177" s="108"/>
      <c r="L177" s="108"/>
      <c r="M177" s="108"/>
      <c r="N177" s="108"/>
      <c r="O177" s="108"/>
      <c r="P177" s="108"/>
      <c r="Q177" s="108"/>
      <c r="R177" s="108"/>
      <c r="S177" s="108"/>
      <c r="T177" s="108"/>
      <c r="U177" s="108"/>
      <c r="V177" s="108"/>
      <c r="W177" s="108"/>
      <c r="X177" s="108"/>
      <c r="Y177" s="108"/>
      <c r="Z177" s="108"/>
      <c r="AA177" s="108"/>
      <c r="AB177" s="108"/>
      <c r="AC177" s="108"/>
      <c r="AD177" s="108"/>
      <c r="AE177" s="108"/>
      <c r="AF177" s="108"/>
      <c r="AG177" s="108"/>
      <c r="AH177" s="108"/>
      <c r="AI177" s="108"/>
      <c r="AJ177" s="108"/>
      <c r="AK177" s="108"/>
      <c r="AL177" s="108"/>
      <c r="AM177" s="108"/>
      <c r="AN177" s="108"/>
      <c r="AO177" s="108"/>
      <c r="AP177" s="108"/>
      <c r="AQ177" s="108"/>
      <c r="AR177" s="108"/>
      <c r="AS177" s="108"/>
      <c r="AT177" s="108"/>
      <c r="AU177" s="108"/>
      <c r="AV177" s="108"/>
      <c r="AW177" s="108"/>
      <c r="AX177" s="108"/>
      <c r="AY177" s="108"/>
      <c r="AZ177" s="108"/>
      <c r="BA177" s="108"/>
      <c r="BB177" s="108"/>
      <c r="BC177" s="108"/>
    </row>
    <row r="178" spans="1:55" s="98" customFormat="1" x14ac:dyDescent="0.25">
      <c r="A178" s="258"/>
      <c r="B178" s="101" t="s">
        <v>50</v>
      </c>
      <c r="C178" s="102" t="s">
        <v>45</v>
      </c>
      <c r="D178" s="101"/>
      <c r="E178" s="103" t="s">
        <v>23</v>
      </c>
      <c r="F178" s="103" t="s">
        <v>74</v>
      </c>
      <c r="G178" s="108"/>
      <c r="H178" s="108"/>
      <c r="I178" s="108"/>
      <c r="J178" s="108"/>
      <c r="K178" s="108"/>
      <c r="L178" s="108"/>
      <c r="M178" s="108"/>
      <c r="N178" s="108"/>
      <c r="O178" s="108"/>
      <c r="P178" s="108"/>
      <c r="Q178" s="108"/>
      <c r="R178" s="108"/>
      <c r="S178" s="108"/>
      <c r="T178" s="108"/>
      <c r="U178" s="108"/>
      <c r="V178" s="108"/>
      <c r="W178" s="108"/>
      <c r="X178" s="108"/>
      <c r="Y178" s="108"/>
      <c r="Z178" s="108"/>
      <c r="AA178" s="108"/>
      <c r="AB178" s="108"/>
      <c r="AC178" s="108"/>
      <c r="AD178" s="108"/>
      <c r="AE178" s="108"/>
      <c r="AF178" s="108"/>
      <c r="AG178" s="108"/>
      <c r="AH178" s="108"/>
      <c r="AI178" s="108"/>
      <c r="AJ178" s="108"/>
      <c r="AK178" s="108"/>
      <c r="AL178" s="108"/>
      <c r="AM178" s="108"/>
      <c r="AN178" s="108"/>
      <c r="AO178" s="108"/>
      <c r="AP178" s="108"/>
      <c r="AQ178" s="108"/>
      <c r="AR178" s="108"/>
      <c r="AS178" s="108"/>
      <c r="AT178" s="108"/>
      <c r="AU178" s="108"/>
      <c r="AV178" s="108"/>
      <c r="AW178" s="108"/>
      <c r="AX178" s="108"/>
      <c r="AY178" s="108"/>
      <c r="AZ178" s="108"/>
      <c r="BA178" s="108"/>
      <c r="BB178" s="108"/>
      <c r="BC178" s="108"/>
    </row>
    <row r="179" spans="1:55" s="98" customFormat="1" x14ac:dyDescent="0.25">
      <c r="A179" s="258"/>
      <c r="B179" s="101" t="s">
        <v>51</v>
      </c>
      <c r="C179" s="102" t="s">
        <v>46</v>
      </c>
      <c r="D179" s="101"/>
      <c r="E179" s="103" t="s">
        <v>24</v>
      </c>
      <c r="F179" s="103" t="s">
        <v>75</v>
      </c>
      <c r="G179" s="108"/>
      <c r="H179" s="108"/>
      <c r="I179" s="108"/>
      <c r="J179" s="108"/>
      <c r="K179" s="108"/>
      <c r="L179" s="108"/>
      <c r="M179" s="108"/>
      <c r="N179" s="108"/>
      <c r="O179" s="108"/>
      <c r="P179" s="108"/>
      <c r="Q179" s="108"/>
      <c r="R179" s="108"/>
      <c r="S179" s="108"/>
      <c r="T179" s="108"/>
      <c r="U179" s="108"/>
      <c r="V179" s="108"/>
      <c r="W179" s="108"/>
      <c r="X179" s="108"/>
      <c r="Y179" s="108"/>
      <c r="Z179" s="108"/>
      <c r="AA179" s="108"/>
      <c r="AB179" s="108"/>
      <c r="AC179" s="108"/>
      <c r="AD179" s="108"/>
      <c r="AE179" s="108"/>
      <c r="AF179" s="108"/>
      <c r="AG179" s="108"/>
      <c r="AH179" s="108"/>
      <c r="AI179" s="108"/>
      <c r="AJ179" s="108"/>
      <c r="AK179" s="108"/>
      <c r="AL179" s="108"/>
      <c r="AM179" s="108"/>
      <c r="AN179" s="108"/>
      <c r="AO179" s="108"/>
      <c r="AP179" s="108"/>
      <c r="AQ179" s="108"/>
      <c r="AR179" s="108"/>
      <c r="AS179" s="108"/>
      <c r="AT179" s="108"/>
      <c r="AU179" s="108"/>
      <c r="AV179" s="108"/>
      <c r="AW179" s="108"/>
      <c r="AX179" s="108"/>
      <c r="AY179" s="108"/>
      <c r="AZ179" s="108"/>
      <c r="BA179" s="108"/>
      <c r="BB179" s="108"/>
      <c r="BC179" s="108"/>
    </row>
    <row r="180" spans="1:55" s="98" customFormat="1" x14ac:dyDescent="0.25">
      <c r="A180" s="258"/>
      <c r="B180" s="101" t="s">
        <v>52</v>
      </c>
      <c r="C180" s="102" t="s">
        <v>47</v>
      </c>
      <c r="D180" s="101"/>
      <c r="E180" s="103" t="s">
        <v>25</v>
      </c>
      <c r="F180" s="103" t="s">
        <v>76</v>
      </c>
      <c r="G180" s="108"/>
      <c r="H180" s="108"/>
      <c r="I180" s="108"/>
      <c r="J180" s="108"/>
      <c r="K180" s="108"/>
      <c r="L180" s="108"/>
      <c r="M180" s="108"/>
      <c r="N180" s="108"/>
      <c r="O180" s="108"/>
      <c r="P180" s="108"/>
      <c r="Q180" s="108"/>
      <c r="R180" s="108"/>
      <c r="S180" s="108"/>
      <c r="T180" s="108"/>
      <c r="U180" s="108"/>
      <c r="V180" s="108"/>
      <c r="W180" s="108"/>
      <c r="X180" s="108"/>
      <c r="Y180" s="108"/>
      <c r="Z180" s="108"/>
      <c r="AA180" s="108"/>
      <c r="AB180" s="108"/>
      <c r="AC180" s="108"/>
      <c r="AD180" s="108"/>
      <c r="AE180" s="108"/>
      <c r="AF180" s="108"/>
      <c r="AG180" s="108"/>
      <c r="AH180" s="108"/>
      <c r="AI180" s="108"/>
      <c r="AJ180" s="108"/>
      <c r="AK180" s="108"/>
      <c r="AL180" s="108"/>
      <c r="AM180" s="108"/>
      <c r="AN180" s="108"/>
      <c r="AO180" s="108"/>
      <c r="AP180" s="108"/>
      <c r="AQ180" s="108"/>
      <c r="AR180" s="108"/>
      <c r="AS180" s="108"/>
      <c r="AT180" s="108"/>
      <c r="AU180" s="108"/>
      <c r="AV180" s="108"/>
      <c r="AW180" s="108"/>
      <c r="AX180" s="108"/>
      <c r="AY180" s="108"/>
      <c r="AZ180" s="108"/>
      <c r="BA180" s="108"/>
      <c r="BB180" s="108"/>
      <c r="BC180" s="108"/>
    </row>
    <row r="181" spans="1:55" s="98" customFormat="1" x14ac:dyDescent="0.25">
      <c r="A181" s="258"/>
      <c r="B181" s="101" t="s">
        <v>53</v>
      </c>
      <c r="C181" s="102" t="s">
        <v>55</v>
      </c>
      <c r="D181" s="101"/>
      <c r="E181" s="103" t="s">
        <v>26</v>
      </c>
      <c r="F181" s="103" t="s">
        <v>77</v>
      </c>
      <c r="G181" s="108"/>
      <c r="H181" s="108"/>
      <c r="I181" s="108"/>
      <c r="J181" s="108"/>
      <c r="K181" s="108"/>
      <c r="L181" s="108"/>
      <c r="M181" s="108"/>
      <c r="N181" s="108"/>
      <c r="O181" s="108"/>
      <c r="P181" s="108"/>
      <c r="Q181" s="108"/>
      <c r="R181" s="108"/>
      <c r="S181" s="108"/>
      <c r="T181" s="108"/>
      <c r="U181" s="108"/>
      <c r="V181" s="108"/>
      <c r="W181" s="108"/>
      <c r="X181" s="108"/>
      <c r="Y181" s="108"/>
      <c r="Z181" s="108"/>
      <c r="AA181" s="108"/>
      <c r="AB181" s="108"/>
      <c r="AC181" s="108"/>
      <c r="AD181" s="108"/>
      <c r="AE181" s="108"/>
      <c r="AF181" s="108"/>
      <c r="AG181" s="108"/>
      <c r="AH181" s="108"/>
      <c r="AI181" s="108"/>
      <c r="AJ181" s="108"/>
      <c r="AK181" s="108"/>
      <c r="AL181" s="108"/>
      <c r="AM181" s="108"/>
      <c r="AN181" s="108"/>
      <c r="AO181" s="108"/>
      <c r="AP181" s="108"/>
      <c r="AQ181" s="108"/>
      <c r="AR181" s="108"/>
      <c r="AS181" s="108"/>
      <c r="AT181" s="108"/>
      <c r="AU181" s="108"/>
      <c r="AV181" s="108"/>
      <c r="AW181" s="108"/>
      <c r="AX181" s="108"/>
      <c r="AY181" s="108"/>
      <c r="AZ181" s="108"/>
      <c r="BA181" s="108"/>
      <c r="BB181" s="108"/>
      <c r="BC181" s="108"/>
    </row>
    <row r="182" spans="1:55" s="98" customFormat="1" x14ac:dyDescent="0.25">
      <c r="A182" s="258"/>
      <c r="B182" s="101" t="s">
        <v>56</v>
      </c>
      <c r="C182" s="102" t="s">
        <v>60</v>
      </c>
      <c r="D182" s="101"/>
      <c r="E182" s="103" t="s">
        <v>27</v>
      </c>
      <c r="F182" s="103" t="s">
        <v>97</v>
      </c>
      <c r="G182" s="108"/>
      <c r="H182" s="108"/>
      <c r="I182" s="108"/>
      <c r="J182" s="108"/>
      <c r="K182" s="108"/>
      <c r="L182" s="108"/>
      <c r="M182" s="108"/>
      <c r="N182" s="108"/>
      <c r="O182" s="108"/>
      <c r="P182" s="108"/>
      <c r="Q182" s="108"/>
      <c r="R182" s="108"/>
      <c r="S182" s="108"/>
      <c r="T182" s="108"/>
      <c r="U182" s="108"/>
      <c r="V182" s="108"/>
      <c r="W182" s="108"/>
      <c r="X182" s="108"/>
      <c r="Y182" s="108"/>
      <c r="Z182" s="108"/>
      <c r="AA182" s="108"/>
      <c r="AB182" s="108"/>
      <c r="AC182" s="108"/>
      <c r="AD182" s="108"/>
      <c r="AE182" s="108"/>
      <c r="AF182" s="108"/>
      <c r="AG182" s="108"/>
      <c r="AH182" s="108"/>
      <c r="AI182" s="108"/>
      <c r="AJ182" s="108"/>
      <c r="AK182" s="108"/>
      <c r="AL182" s="108"/>
      <c r="AM182" s="108"/>
      <c r="AN182" s="108"/>
      <c r="AO182" s="108"/>
      <c r="AP182" s="108"/>
      <c r="AQ182" s="108"/>
      <c r="AR182" s="108"/>
      <c r="AS182" s="108"/>
      <c r="AT182" s="108"/>
      <c r="AU182" s="108"/>
      <c r="AV182" s="108"/>
      <c r="AW182" s="108"/>
      <c r="AX182" s="108"/>
      <c r="AY182" s="108"/>
      <c r="AZ182" s="108"/>
      <c r="BA182" s="108"/>
      <c r="BB182" s="108"/>
      <c r="BC182" s="108"/>
    </row>
    <row r="183" spans="1:55" s="98" customFormat="1" ht="30" x14ac:dyDescent="0.25">
      <c r="A183" s="258"/>
      <c r="B183" s="101" t="s">
        <v>57</v>
      </c>
      <c r="C183" s="102" t="s">
        <v>62</v>
      </c>
      <c r="D183" s="101"/>
      <c r="E183" s="103" t="s">
        <v>28</v>
      </c>
      <c r="F183" s="103" t="s">
        <v>95</v>
      </c>
      <c r="G183" s="108"/>
      <c r="H183" s="108"/>
      <c r="I183" s="108"/>
      <c r="J183" s="108"/>
      <c r="K183" s="108"/>
      <c r="L183" s="108"/>
      <c r="M183" s="108"/>
      <c r="N183" s="108"/>
      <c r="O183" s="108"/>
      <c r="P183" s="108"/>
      <c r="Q183" s="108"/>
      <c r="R183" s="108"/>
      <c r="S183" s="108"/>
      <c r="T183" s="108"/>
      <c r="U183" s="108"/>
      <c r="V183" s="108"/>
      <c r="W183" s="108"/>
      <c r="X183" s="108"/>
      <c r="Y183" s="108"/>
      <c r="Z183" s="108"/>
      <c r="AA183" s="108"/>
      <c r="AB183" s="108"/>
      <c r="AC183" s="108"/>
      <c r="AD183" s="108"/>
      <c r="AE183" s="108"/>
      <c r="AF183" s="108"/>
      <c r="AG183" s="108"/>
      <c r="AH183" s="108"/>
      <c r="AI183" s="108"/>
      <c r="AJ183" s="108"/>
      <c r="AK183" s="108"/>
      <c r="AL183" s="108"/>
      <c r="AM183" s="108"/>
      <c r="AN183" s="108"/>
      <c r="AO183" s="108"/>
      <c r="AP183" s="108"/>
      <c r="AQ183" s="108"/>
      <c r="AR183" s="108"/>
      <c r="AS183" s="108"/>
      <c r="AT183" s="108"/>
      <c r="AU183" s="108"/>
      <c r="AV183" s="108"/>
      <c r="AW183" s="108"/>
      <c r="AX183" s="108"/>
      <c r="AY183" s="108"/>
      <c r="AZ183" s="108"/>
      <c r="BA183" s="108"/>
      <c r="BB183" s="108"/>
      <c r="BC183" s="108"/>
    </row>
    <row r="184" spans="1:55" s="98" customFormat="1" x14ac:dyDescent="0.25">
      <c r="A184" s="258"/>
      <c r="B184" s="101" t="s">
        <v>58</v>
      </c>
      <c r="C184" s="102" t="s">
        <v>68</v>
      </c>
      <c r="D184" s="101"/>
      <c r="E184" s="103" t="s">
        <v>29</v>
      </c>
      <c r="F184" s="103" t="s">
        <v>448</v>
      </c>
      <c r="G184" s="108"/>
      <c r="H184" s="108"/>
      <c r="I184" s="108"/>
      <c r="J184" s="108"/>
      <c r="K184" s="108"/>
      <c r="L184" s="108"/>
      <c r="M184" s="108"/>
      <c r="N184" s="108"/>
      <c r="O184" s="108"/>
      <c r="P184" s="108"/>
      <c r="Q184" s="108"/>
      <c r="R184" s="108"/>
      <c r="S184" s="108"/>
      <c r="T184" s="108"/>
      <c r="U184" s="108"/>
      <c r="V184" s="108"/>
      <c r="W184" s="108"/>
      <c r="X184" s="108"/>
      <c r="Y184" s="108"/>
      <c r="Z184" s="108"/>
      <c r="AA184" s="108"/>
      <c r="AB184" s="108"/>
      <c r="AC184" s="108"/>
      <c r="AD184" s="108"/>
      <c r="AE184" s="108"/>
      <c r="AF184" s="108"/>
      <c r="AG184" s="108"/>
      <c r="AH184" s="108"/>
      <c r="AI184" s="108"/>
      <c r="AJ184" s="108"/>
      <c r="AK184" s="108"/>
      <c r="AL184" s="108"/>
      <c r="AM184" s="108"/>
      <c r="AN184" s="108"/>
      <c r="AO184" s="108"/>
      <c r="AP184" s="108"/>
      <c r="AQ184" s="108"/>
      <c r="AR184" s="108"/>
      <c r="AS184" s="108"/>
      <c r="AT184" s="108"/>
      <c r="AU184" s="108"/>
      <c r="AV184" s="108"/>
      <c r="AW184" s="108"/>
      <c r="AX184" s="108"/>
      <c r="AY184" s="108"/>
      <c r="AZ184" s="108"/>
      <c r="BA184" s="108"/>
      <c r="BB184" s="108"/>
      <c r="BC184" s="108"/>
    </row>
    <row r="185" spans="1:55" s="98" customFormat="1" x14ac:dyDescent="0.25">
      <c r="A185" s="258"/>
      <c r="B185" s="101" t="s">
        <v>59</v>
      </c>
      <c r="C185" s="102" t="s">
        <v>72</v>
      </c>
      <c r="D185" s="101"/>
      <c r="E185" s="103" t="s">
        <v>33</v>
      </c>
      <c r="F185" s="103" t="s">
        <v>96</v>
      </c>
      <c r="G185" s="108"/>
      <c r="H185" s="108"/>
      <c r="I185" s="108"/>
      <c r="J185" s="108"/>
      <c r="K185" s="108"/>
      <c r="L185" s="108"/>
      <c r="M185" s="108"/>
      <c r="N185" s="108"/>
      <c r="O185" s="108"/>
      <c r="P185" s="108"/>
      <c r="Q185" s="108"/>
      <c r="R185" s="108"/>
      <c r="S185" s="108"/>
      <c r="T185" s="108"/>
      <c r="U185" s="108"/>
      <c r="V185" s="108"/>
      <c r="W185" s="108"/>
      <c r="X185" s="108"/>
      <c r="Y185" s="108"/>
      <c r="Z185" s="108"/>
      <c r="AA185" s="108"/>
      <c r="AB185" s="108"/>
      <c r="AC185" s="108"/>
      <c r="AD185" s="108"/>
      <c r="AE185" s="108"/>
      <c r="AF185" s="108"/>
      <c r="AG185" s="108"/>
      <c r="AH185" s="108"/>
      <c r="AI185" s="108"/>
      <c r="AJ185" s="108"/>
      <c r="AK185" s="108"/>
      <c r="AL185" s="108"/>
      <c r="AM185" s="108"/>
      <c r="AN185" s="108"/>
      <c r="AO185" s="108"/>
      <c r="AP185" s="108"/>
      <c r="AQ185" s="108"/>
      <c r="AR185" s="108"/>
      <c r="AS185" s="108"/>
      <c r="AT185" s="108"/>
      <c r="AU185" s="108"/>
      <c r="AV185" s="108"/>
      <c r="AW185" s="108"/>
      <c r="AX185" s="108"/>
      <c r="AY185" s="108"/>
      <c r="AZ185" s="108"/>
      <c r="BA185" s="108"/>
      <c r="BB185" s="108"/>
      <c r="BC185" s="108"/>
    </row>
    <row r="186" spans="1:55" s="98" customFormat="1" x14ac:dyDescent="0.25">
      <c r="A186" s="258"/>
      <c r="B186" s="101" t="s">
        <v>67</v>
      </c>
      <c r="C186" s="102" t="s">
        <v>80</v>
      </c>
      <c r="D186" s="101"/>
      <c r="E186" s="103" t="s">
        <v>38</v>
      </c>
      <c r="F186" s="103" t="s">
        <v>103</v>
      </c>
      <c r="G186" s="108"/>
      <c r="H186" s="108"/>
      <c r="I186" s="108"/>
      <c r="J186" s="108"/>
      <c r="K186" s="108"/>
      <c r="L186" s="108"/>
      <c r="M186" s="108"/>
      <c r="N186" s="108"/>
      <c r="O186" s="108"/>
      <c r="P186" s="108"/>
      <c r="Q186" s="108"/>
      <c r="R186" s="108"/>
      <c r="S186" s="108"/>
      <c r="T186" s="108"/>
      <c r="U186" s="108"/>
      <c r="V186" s="108"/>
      <c r="W186" s="108"/>
      <c r="X186" s="108"/>
      <c r="Y186" s="108"/>
      <c r="Z186" s="108"/>
      <c r="AA186" s="108"/>
      <c r="AB186" s="108"/>
      <c r="AC186" s="108"/>
      <c r="AD186" s="108"/>
      <c r="AE186" s="108"/>
      <c r="AF186" s="108"/>
      <c r="AG186" s="108"/>
      <c r="AH186" s="108"/>
      <c r="AI186" s="108"/>
      <c r="AJ186" s="108"/>
      <c r="AK186" s="108"/>
      <c r="AL186" s="108"/>
      <c r="AM186" s="108"/>
      <c r="AN186" s="108"/>
      <c r="AO186" s="108"/>
      <c r="AP186" s="108"/>
      <c r="AQ186" s="108"/>
      <c r="AR186" s="108"/>
      <c r="AS186" s="108"/>
      <c r="AT186" s="108"/>
      <c r="AU186" s="108"/>
      <c r="AV186" s="108"/>
      <c r="AW186" s="108"/>
      <c r="AX186" s="108"/>
      <c r="AY186" s="108"/>
      <c r="AZ186" s="108"/>
      <c r="BA186" s="108"/>
      <c r="BB186" s="108"/>
      <c r="BC186" s="108"/>
    </row>
    <row r="187" spans="1:55" s="98" customFormat="1" ht="30" x14ac:dyDescent="0.25">
      <c r="A187" s="258"/>
      <c r="B187" s="101" t="s">
        <v>78</v>
      </c>
      <c r="C187" s="102" t="s">
        <v>82</v>
      </c>
      <c r="D187" s="101"/>
      <c r="E187" s="103" t="s">
        <v>35</v>
      </c>
      <c r="F187" s="103" t="s">
        <v>665</v>
      </c>
      <c r="G187" s="108"/>
      <c r="H187" s="108"/>
      <c r="I187" s="108"/>
      <c r="J187" s="108"/>
      <c r="K187" s="108"/>
      <c r="L187" s="108"/>
      <c r="M187" s="108"/>
      <c r="N187" s="108"/>
      <c r="O187" s="108"/>
      <c r="P187" s="108"/>
      <c r="Q187" s="108"/>
      <c r="R187" s="108"/>
      <c r="S187" s="108"/>
      <c r="T187" s="108"/>
      <c r="U187" s="108"/>
      <c r="V187" s="108"/>
      <c r="W187" s="108"/>
      <c r="X187" s="108"/>
      <c r="Y187" s="108"/>
      <c r="Z187" s="108"/>
      <c r="AA187" s="108"/>
      <c r="AB187" s="108"/>
      <c r="AC187" s="108"/>
      <c r="AD187" s="108"/>
      <c r="AE187" s="108"/>
      <c r="AF187" s="108"/>
      <c r="AG187" s="108"/>
      <c r="AH187" s="108"/>
      <c r="AI187" s="108"/>
      <c r="AJ187" s="108"/>
      <c r="AK187" s="108"/>
      <c r="AL187" s="108"/>
      <c r="AM187" s="108"/>
      <c r="AN187" s="108"/>
      <c r="AO187" s="108"/>
      <c r="AP187" s="108"/>
      <c r="AQ187" s="108"/>
      <c r="AR187" s="108"/>
      <c r="AS187" s="108"/>
      <c r="AT187" s="108"/>
      <c r="AU187" s="108"/>
      <c r="AV187" s="108"/>
      <c r="AW187" s="108"/>
      <c r="AX187" s="108"/>
      <c r="AY187" s="108"/>
      <c r="AZ187" s="108"/>
      <c r="BA187" s="108"/>
      <c r="BB187" s="108"/>
      <c r="BC187" s="108"/>
    </row>
    <row r="188" spans="1:55" s="98" customFormat="1" x14ac:dyDescent="0.25">
      <c r="A188" s="258"/>
      <c r="B188" s="101" t="s">
        <v>79</v>
      </c>
      <c r="C188" s="102" t="s">
        <v>83</v>
      </c>
      <c r="D188" s="101"/>
      <c r="E188" s="103" t="s">
        <v>36</v>
      </c>
      <c r="F188" s="103" t="s">
        <v>123</v>
      </c>
      <c r="G188" s="108"/>
      <c r="H188" s="108"/>
      <c r="I188" s="108"/>
      <c r="J188" s="108"/>
      <c r="K188" s="108"/>
      <c r="L188" s="108"/>
      <c r="M188" s="108"/>
      <c r="N188" s="108"/>
      <c r="O188" s="108"/>
      <c r="P188" s="108"/>
      <c r="Q188" s="108"/>
      <c r="R188" s="108"/>
      <c r="S188" s="108"/>
      <c r="T188" s="108"/>
      <c r="U188" s="108"/>
      <c r="V188" s="108"/>
      <c r="W188" s="108"/>
      <c r="X188" s="108"/>
      <c r="Y188" s="108"/>
      <c r="Z188" s="108"/>
      <c r="AA188" s="108"/>
      <c r="AB188" s="108"/>
      <c r="AC188" s="108"/>
      <c r="AD188" s="108"/>
      <c r="AE188" s="108"/>
      <c r="AF188" s="108"/>
      <c r="AG188" s="108"/>
      <c r="AH188" s="108"/>
      <c r="AI188" s="108"/>
      <c r="AJ188" s="108"/>
      <c r="AK188" s="108"/>
      <c r="AL188" s="108"/>
      <c r="AM188" s="108"/>
      <c r="AN188" s="108"/>
      <c r="AO188" s="108"/>
      <c r="AP188" s="108"/>
      <c r="AQ188" s="108"/>
      <c r="AR188" s="108"/>
      <c r="AS188" s="108"/>
      <c r="AT188" s="108"/>
      <c r="AU188" s="108"/>
      <c r="AV188" s="108"/>
      <c r="AW188" s="108"/>
      <c r="AX188" s="108"/>
      <c r="AY188" s="108"/>
      <c r="AZ188" s="108"/>
      <c r="BA188" s="108"/>
      <c r="BB188" s="108"/>
      <c r="BC188" s="108"/>
    </row>
    <row r="189" spans="1:55" s="98" customFormat="1" ht="30" x14ac:dyDescent="0.25">
      <c r="A189" s="258"/>
      <c r="B189" s="101" t="s">
        <v>88</v>
      </c>
      <c r="C189" s="102" t="s">
        <v>90</v>
      </c>
      <c r="D189" s="101"/>
      <c r="E189" s="103" t="s">
        <v>37</v>
      </c>
      <c r="F189" s="103" t="s">
        <v>125</v>
      </c>
      <c r="G189" s="108"/>
      <c r="H189" s="108"/>
      <c r="I189" s="108"/>
      <c r="J189" s="108"/>
      <c r="K189" s="108"/>
      <c r="L189" s="108"/>
      <c r="M189" s="108"/>
      <c r="N189" s="108"/>
      <c r="O189" s="108"/>
      <c r="P189" s="108"/>
      <c r="Q189" s="108"/>
      <c r="R189" s="108"/>
      <c r="S189" s="108"/>
      <c r="T189" s="108"/>
      <c r="U189" s="108"/>
      <c r="V189" s="108"/>
      <c r="W189" s="108"/>
      <c r="X189" s="108"/>
      <c r="Y189" s="108"/>
      <c r="Z189" s="108"/>
      <c r="AA189" s="108"/>
      <c r="AB189" s="108"/>
      <c r="AC189" s="108"/>
      <c r="AD189" s="108"/>
      <c r="AE189" s="108"/>
      <c r="AF189" s="108"/>
      <c r="AG189" s="108"/>
      <c r="AH189" s="108"/>
      <c r="AI189" s="108"/>
      <c r="AJ189" s="108"/>
      <c r="AK189" s="108"/>
      <c r="AL189" s="108"/>
      <c r="AM189" s="108"/>
      <c r="AN189" s="108"/>
      <c r="AO189" s="108"/>
      <c r="AP189" s="108"/>
      <c r="AQ189" s="108"/>
      <c r="AR189" s="108"/>
      <c r="AS189" s="108"/>
      <c r="AT189" s="108"/>
      <c r="AU189" s="108"/>
      <c r="AV189" s="108"/>
      <c r="AW189" s="108"/>
      <c r="AX189" s="108"/>
      <c r="AY189" s="108"/>
      <c r="AZ189" s="108"/>
      <c r="BA189" s="108"/>
      <c r="BB189" s="108"/>
      <c r="BC189" s="108"/>
    </row>
    <row r="190" spans="1:55" s="98" customFormat="1" x14ac:dyDescent="0.25">
      <c r="A190" s="258"/>
      <c r="B190" s="101" t="s">
        <v>89</v>
      </c>
      <c r="C190" s="102" t="s">
        <v>93</v>
      </c>
      <c r="D190" s="101"/>
      <c r="E190" s="103" t="s">
        <v>39</v>
      </c>
      <c r="F190" s="103" t="s">
        <v>132</v>
      </c>
      <c r="G190" s="108"/>
      <c r="H190" s="108"/>
      <c r="I190" s="108"/>
      <c r="J190" s="108"/>
      <c r="K190" s="108"/>
      <c r="L190" s="108"/>
      <c r="M190" s="108"/>
      <c r="N190" s="108"/>
      <c r="O190" s="108"/>
      <c r="P190" s="108"/>
      <c r="Q190" s="108"/>
      <c r="R190" s="108"/>
      <c r="S190" s="108"/>
      <c r="T190" s="108"/>
      <c r="U190" s="108"/>
      <c r="V190" s="108"/>
      <c r="W190" s="108"/>
      <c r="X190" s="108"/>
      <c r="Y190" s="108"/>
      <c r="Z190" s="108"/>
      <c r="AA190" s="108"/>
      <c r="AB190" s="108"/>
      <c r="AC190" s="108"/>
      <c r="AD190" s="108"/>
      <c r="AE190" s="108"/>
      <c r="AF190" s="108"/>
      <c r="AG190" s="108"/>
      <c r="AH190" s="108"/>
      <c r="AI190" s="108"/>
      <c r="AJ190" s="108"/>
      <c r="AK190" s="108"/>
      <c r="AL190" s="108"/>
      <c r="AM190" s="108"/>
      <c r="AN190" s="108"/>
      <c r="AO190" s="108"/>
      <c r="AP190" s="108"/>
      <c r="AQ190" s="108"/>
      <c r="AR190" s="108"/>
      <c r="AS190" s="108"/>
      <c r="AT190" s="108"/>
      <c r="AU190" s="108"/>
      <c r="AV190" s="108"/>
      <c r="AW190" s="108"/>
      <c r="AX190" s="108"/>
      <c r="AY190" s="108"/>
      <c r="AZ190" s="108"/>
      <c r="BA190" s="108"/>
      <c r="BB190" s="108"/>
      <c r="BC190" s="108"/>
    </row>
    <row r="191" spans="1:55" s="98" customFormat="1" ht="30" x14ac:dyDescent="0.25">
      <c r="A191" s="258"/>
      <c r="B191" s="101" t="s">
        <v>91</v>
      </c>
      <c r="C191" s="102" t="s">
        <v>104</v>
      </c>
      <c r="D191" s="101"/>
      <c r="E191" s="103" t="s">
        <v>41</v>
      </c>
      <c r="F191" s="103" t="s">
        <v>133</v>
      </c>
      <c r="G191" s="108"/>
      <c r="H191" s="108"/>
      <c r="I191" s="108"/>
      <c r="J191" s="108"/>
      <c r="K191" s="108"/>
      <c r="L191" s="108"/>
      <c r="M191" s="108"/>
      <c r="N191" s="108"/>
      <c r="O191" s="108"/>
      <c r="P191" s="108"/>
      <c r="Q191" s="108"/>
      <c r="R191" s="108"/>
      <c r="S191" s="108"/>
      <c r="T191" s="108"/>
      <c r="U191" s="108"/>
      <c r="V191" s="108"/>
      <c r="W191" s="108"/>
      <c r="X191" s="108"/>
      <c r="Y191" s="108"/>
      <c r="Z191" s="108"/>
      <c r="AA191" s="108"/>
      <c r="AB191" s="108"/>
      <c r="AC191" s="108"/>
      <c r="AD191" s="108"/>
      <c r="AE191" s="108"/>
      <c r="AF191" s="108"/>
      <c r="AG191" s="108"/>
      <c r="AH191" s="108"/>
      <c r="AI191" s="108"/>
      <c r="AJ191" s="108"/>
      <c r="AK191" s="108"/>
      <c r="AL191" s="108"/>
      <c r="AM191" s="108"/>
      <c r="AN191" s="108"/>
      <c r="AO191" s="108"/>
      <c r="AP191" s="108"/>
      <c r="AQ191" s="108"/>
      <c r="AR191" s="108"/>
      <c r="AS191" s="108"/>
      <c r="AT191" s="108"/>
      <c r="AU191" s="108"/>
      <c r="AV191" s="108"/>
      <c r="AW191" s="108"/>
      <c r="AX191" s="108"/>
      <c r="AY191" s="108"/>
      <c r="AZ191" s="108"/>
      <c r="BA191" s="108"/>
      <c r="BB191" s="108"/>
      <c r="BC191" s="108"/>
    </row>
    <row r="192" spans="1:55" s="98" customFormat="1" ht="30" x14ac:dyDescent="0.25">
      <c r="A192" s="258"/>
      <c r="B192" s="101" t="s">
        <v>92</v>
      </c>
      <c r="C192" s="102" t="s">
        <v>106</v>
      </c>
      <c r="D192" s="101"/>
      <c r="E192" s="103" t="s">
        <v>42</v>
      </c>
      <c r="F192" s="103"/>
      <c r="G192" s="108"/>
      <c r="H192" s="108"/>
      <c r="I192" s="108"/>
      <c r="J192" s="108"/>
      <c r="K192" s="108"/>
      <c r="L192" s="108"/>
      <c r="M192" s="108"/>
      <c r="N192" s="108"/>
      <c r="O192" s="108"/>
      <c r="P192" s="108"/>
      <c r="Q192" s="108"/>
      <c r="R192" s="108"/>
      <c r="S192" s="108"/>
      <c r="T192" s="108"/>
      <c r="U192" s="108"/>
      <c r="V192" s="108"/>
      <c r="W192" s="108"/>
      <c r="X192" s="108"/>
      <c r="Y192" s="108"/>
      <c r="Z192" s="108"/>
      <c r="AA192" s="108"/>
      <c r="AB192" s="108"/>
      <c r="AC192" s="108"/>
      <c r="AD192" s="108"/>
      <c r="AE192" s="108"/>
      <c r="AF192" s="108"/>
      <c r="AG192" s="108"/>
      <c r="AH192" s="108"/>
      <c r="AI192" s="108"/>
      <c r="AJ192" s="108"/>
      <c r="AK192" s="108"/>
      <c r="AL192" s="108"/>
      <c r="AM192" s="108"/>
      <c r="AN192" s="108"/>
      <c r="AO192" s="108"/>
      <c r="AP192" s="108"/>
      <c r="AQ192" s="108"/>
      <c r="AR192" s="108"/>
      <c r="AS192" s="108"/>
      <c r="AT192" s="108"/>
      <c r="AU192" s="108"/>
      <c r="AV192" s="108"/>
      <c r="AW192" s="108"/>
      <c r="AX192" s="108"/>
      <c r="AY192" s="108"/>
      <c r="AZ192" s="108"/>
      <c r="BA192" s="108"/>
      <c r="BB192" s="108"/>
      <c r="BC192" s="108"/>
    </row>
    <row r="193" spans="1:55" s="98" customFormat="1" ht="30" x14ac:dyDescent="0.25">
      <c r="A193" s="258"/>
      <c r="B193" s="101" t="s">
        <v>94</v>
      </c>
      <c r="C193" s="102" t="s">
        <v>112</v>
      </c>
      <c r="D193" s="101"/>
      <c r="E193" s="103" t="s">
        <v>48</v>
      </c>
      <c r="F193" s="103"/>
      <c r="G193" s="108"/>
      <c r="H193" s="108"/>
      <c r="I193" s="108"/>
      <c r="J193" s="108"/>
      <c r="K193" s="108"/>
      <c r="L193" s="108"/>
      <c r="M193" s="108"/>
      <c r="N193" s="108"/>
      <c r="O193" s="108"/>
      <c r="P193" s="108"/>
      <c r="Q193" s="108"/>
      <c r="R193" s="108"/>
      <c r="S193" s="108"/>
      <c r="T193" s="108"/>
      <c r="U193" s="108"/>
      <c r="V193" s="108"/>
      <c r="W193" s="108"/>
      <c r="X193" s="108"/>
      <c r="Y193" s="108"/>
      <c r="Z193" s="108"/>
      <c r="AA193" s="108"/>
      <c r="AB193" s="108"/>
      <c r="AC193" s="108"/>
      <c r="AD193" s="108"/>
      <c r="AE193" s="108"/>
      <c r="AF193" s="108"/>
      <c r="AG193" s="108"/>
      <c r="AH193" s="108"/>
      <c r="AI193" s="108"/>
      <c r="AJ193" s="108"/>
      <c r="AK193" s="108"/>
      <c r="AL193" s="108"/>
      <c r="AM193" s="108"/>
      <c r="AN193" s="108"/>
      <c r="AO193" s="108"/>
      <c r="AP193" s="108"/>
      <c r="AQ193" s="108"/>
      <c r="AR193" s="108"/>
      <c r="AS193" s="108"/>
      <c r="AT193" s="108"/>
      <c r="AU193" s="108"/>
      <c r="AV193" s="108"/>
      <c r="AW193" s="108"/>
      <c r="AX193" s="108"/>
      <c r="AY193" s="108"/>
      <c r="AZ193" s="108"/>
      <c r="BA193" s="108"/>
      <c r="BB193" s="108"/>
      <c r="BC193" s="108"/>
    </row>
    <row r="194" spans="1:55" s="98" customFormat="1" x14ac:dyDescent="0.25">
      <c r="A194" s="258"/>
      <c r="B194" s="101" t="s">
        <v>105</v>
      </c>
      <c r="C194" s="102" t="s">
        <v>129</v>
      </c>
      <c r="D194" s="101"/>
      <c r="E194" s="103" t="s">
        <v>49</v>
      </c>
      <c r="F194" s="103"/>
      <c r="G194" s="108"/>
      <c r="H194" s="108"/>
      <c r="I194" s="108"/>
      <c r="J194" s="108"/>
      <c r="K194" s="108"/>
      <c r="L194" s="108"/>
      <c r="M194" s="108"/>
      <c r="N194" s="108"/>
      <c r="O194" s="108"/>
      <c r="P194" s="108"/>
      <c r="Q194" s="108"/>
      <c r="R194" s="108"/>
      <c r="S194" s="108"/>
      <c r="T194" s="108"/>
      <c r="U194" s="108"/>
      <c r="V194" s="108"/>
      <c r="W194" s="108"/>
      <c r="X194" s="108"/>
      <c r="Y194" s="108"/>
      <c r="Z194" s="108"/>
      <c r="AA194" s="108"/>
      <c r="AB194" s="108"/>
      <c r="AC194" s="108"/>
      <c r="AD194" s="108"/>
      <c r="AE194" s="108"/>
      <c r="AF194" s="108"/>
      <c r="AG194" s="108"/>
      <c r="AH194" s="108"/>
      <c r="AI194" s="108"/>
      <c r="AJ194" s="108"/>
      <c r="AK194" s="108"/>
      <c r="AL194" s="108"/>
      <c r="AM194" s="108"/>
      <c r="AN194" s="108"/>
      <c r="AO194" s="108"/>
      <c r="AP194" s="108"/>
      <c r="AQ194" s="108"/>
      <c r="AR194" s="108"/>
      <c r="AS194" s="108"/>
      <c r="AT194" s="108"/>
      <c r="AU194" s="108"/>
      <c r="AV194" s="108"/>
      <c r="AW194" s="108"/>
      <c r="AX194" s="108"/>
      <c r="AY194" s="108"/>
      <c r="AZ194" s="108"/>
      <c r="BA194" s="108"/>
      <c r="BB194" s="108"/>
      <c r="BC194" s="108"/>
    </row>
    <row r="195" spans="1:55" s="98" customFormat="1" x14ac:dyDescent="0.25">
      <c r="A195" s="258"/>
      <c r="B195" s="101" t="s">
        <v>107</v>
      </c>
      <c r="C195" s="102" t="s">
        <v>113</v>
      </c>
      <c r="D195" s="101"/>
      <c r="E195" s="103" t="s">
        <v>54</v>
      </c>
      <c r="F195" s="103"/>
      <c r="G195" s="108"/>
      <c r="H195" s="108"/>
      <c r="I195" s="108"/>
      <c r="J195" s="108"/>
      <c r="K195" s="108"/>
      <c r="L195" s="108"/>
      <c r="M195" s="108"/>
      <c r="N195" s="108"/>
      <c r="O195" s="108"/>
      <c r="P195" s="108"/>
      <c r="Q195" s="108"/>
      <c r="R195" s="108"/>
      <c r="S195" s="108"/>
      <c r="T195" s="108"/>
      <c r="U195" s="108"/>
      <c r="V195" s="108"/>
      <c r="W195" s="108"/>
      <c r="X195" s="108"/>
      <c r="Y195" s="108"/>
      <c r="Z195" s="108"/>
      <c r="AA195" s="108"/>
      <c r="AB195" s="108"/>
      <c r="AC195" s="108"/>
      <c r="AD195" s="108"/>
      <c r="AE195" s="108"/>
      <c r="AF195" s="108"/>
      <c r="AG195" s="108"/>
      <c r="AH195" s="108"/>
      <c r="AI195" s="108"/>
      <c r="AJ195" s="108"/>
      <c r="AK195" s="108"/>
      <c r="AL195" s="108"/>
      <c r="AM195" s="108"/>
      <c r="AN195" s="108"/>
      <c r="AO195" s="108"/>
      <c r="AP195" s="108"/>
      <c r="AQ195" s="108"/>
      <c r="AR195" s="108"/>
      <c r="AS195" s="108"/>
      <c r="AT195" s="108"/>
      <c r="AU195" s="108"/>
      <c r="AV195" s="108"/>
      <c r="AW195" s="108"/>
      <c r="AX195" s="108"/>
      <c r="AY195" s="108"/>
      <c r="AZ195" s="108"/>
      <c r="BA195" s="108"/>
      <c r="BB195" s="108"/>
      <c r="BC195" s="108"/>
    </row>
    <row r="196" spans="1:55" s="98" customFormat="1" x14ac:dyDescent="0.25">
      <c r="A196" s="258"/>
      <c r="B196" s="101" t="s">
        <v>127</v>
      </c>
      <c r="C196" s="102" t="s">
        <v>114</v>
      </c>
      <c r="D196" s="101"/>
      <c r="E196" s="103" t="s">
        <v>63</v>
      </c>
      <c r="F196" s="103"/>
      <c r="G196" s="108"/>
      <c r="H196" s="108"/>
      <c r="I196" s="108"/>
      <c r="J196" s="108"/>
      <c r="K196" s="108"/>
      <c r="L196" s="108"/>
      <c r="M196" s="108"/>
      <c r="N196" s="108"/>
      <c r="O196" s="108"/>
      <c r="P196" s="108"/>
      <c r="Q196" s="108"/>
      <c r="R196" s="108"/>
      <c r="S196" s="108"/>
      <c r="T196" s="108"/>
      <c r="U196" s="108"/>
      <c r="V196" s="108"/>
      <c r="W196" s="108"/>
      <c r="X196" s="108"/>
      <c r="Y196" s="108"/>
      <c r="Z196" s="108"/>
      <c r="AA196" s="108"/>
      <c r="AB196" s="108"/>
      <c r="AC196" s="108"/>
      <c r="AD196" s="108"/>
      <c r="AE196" s="108"/>
      <c r="AF196" s="108"/>
      <c r="AG196" s="108"/>
      <c r="AH196" s="108"/>
      <c r="AI196" s="108"/>
      <c r="AJ196" s="108"/>
      <c r="AK196" s="108"/>
      <c r="AL196" s="108"/>
      <c r="AM196" s="108"/>
      <c r="AN196" s="108"/>
      <c r="AO196" s="108"/>
      <c r="AP196" s="108"/>
      <c r="AQ196" s="108"/>
      <c r="AR196" s="108"/>
      <c r="AS196" s="108"/>
      <c r="AT196" s="108"/>
      <c r="AU196" s="108"/>
      <c r="AV196" s="108"/>
      <c r="AW196" s="108"/>
      <c r="AX196" s="108"/>
      <c r="AY196" s="108"/>
      <c r="AZ196" s="108"/>
      <c r="BA196" s="108"/>
      <c r="BB196" s="108"/>
      <c r="BC196" s="108"/>
    </row>
    <row r="197" spans="1:55" s="98" customFormat="1" x14ac:dyDescent="0.25">
      <c r="A197" s="258"/>
      <c r="B197" s="101" t="s">
        <v>108</v>
      </c>
      <c r="C197" s="102" t="s">
        <v>115</v>
      </c>
      <c r="D197" s="101"/>
      <c r="E197" s="103" t="s">
        <v>64</v>
      </c>
      <c r="F197" s="103"/>
      <c r="G197" s="108"/>
      <c r="H197" s="108"/>
      <c r="I197" s="108"/>
      <c r="J197" s="108"/>
      <c r="K197" s="108"/>
      <c r="L197" s="108"/>
      <c r="M197" s="108"/>
      <c r="N197" s="108"/>
      <c r="O197" s="108"/>
      <c r="P197" s="108"/>
      <c r="Q197" s="108"/>
      <c r="R197" s="108"/>
      <c r="S197" s="108"/>
      <c r="T197" s="108"/>
      <c r="U197" s="108"/>
      <c r="V197" s="108"/>
      <c r="W197" s="108"/>
      <c r="X197" s="108"/>
      <c r="Y197" s="108"/>
      <c r="Z197" s="108"/>
      <c r="AA197" s="108"/>
      <c r="AB197" s="108"/>
      <c r="AC197" s="108"/>
      <c r="AD197" s="108"/>
      <c r="AE197" s="108"/>
      <c r="AF197" s="108"/>
      <c r="AG197" s="108"/>
      <c r="AH197" s="108"/>
      <c r="AI197" s="108"/>
      <c r="AJ197" s="108"/>
      <c r="AK197" s="108"/>
      <c r="AL197" s="108"/>
      <c r="AM197" s="108"/>
      <c r="AN197" s="108"/>
      <c r="AO197" s="108"/>
      <c r="AP197" s="108"/>
      <c r="AQ197" s="108"/>
      <c r="AR197" s="108"/>
      <c r="AS197" s="108"/>
      <c r="AT197" s="108"/>
      <c r="AU197" s="108"/>
      <c r="AV197" s="108"/>
      <c r="AW197" s="108"/>
      <c r="AX197" s="108"/>
      <c r="AY197" s="108"/>
      <c r="AZ197" s="108"/>
      <c r="BA197" s="108"/>
      <c r="BB197" s="108"/>
      <c r="BC197" s="108"/>
    </row>
    <row r="198" spans="1:55" s="98" customFormat="1" x14ac:dyDescent="0.25">
      <c r="A198" s="258"/>
      <c r="B198" s="101" t="s">
        <v>109</v>
      </c>
      <c r="C198" s="102" t="s">
        <v>130</v>
      </c>
      <c r="D198" s="101"/>
      <c r="E198" s="103" t="s">
        <v>66</v>
      </c>
      <c r="F198" s="103"/>
      <c r="G198" s="108"/>
      <c r="H198" s="108"/>
      <c r="I198" s="108"/>
      <c r="J198" s="108"/>
      <c r="K198" s="108"/>
      <c r="L198" s="108"/>
      <c r="M198" s="108"/>
      <c r="N198" s="108"/>
      <c r="O198" s="108"/>
      <c r="P198" s="108"/>
      <c r="Q198" s="108"/>
      <c r="R198" s="108"/>
      <c r="S198" s="108"/>
      <c r="T198" s="108"/>
      <c r="U198" s="108"/>
      <c r="V198" s="108"/>
      <c r="W198" s="108"/>
      <c r="X198" s="108"/>
      <c r="Y198" s="108"/>
      <c r="Z198" s="108"/>
      <c r="AA198" s="108"/>
      <c r="AB198" s="108"/>
      <c r="AC198" s="108"/>
      <c r="AD198" s="108"/>
      <c r="AE198" s="108"/>
      <c r="AF198" s="108"/>
      <c r="AG198" s="108"/>
      <c r="AH198" s="108"/>
      <c r="AI198" s="108"/>
      <c r="AJ198" s="108"/>
      <c r="AK198" s="108"/>
      <c r="AL198" s="108"/>
      <c r="AM198" s="108"/>
      <c r="AN198" s="108"/>
      <c r="AO198" s="108"/>
      <c r="AP198" s="108"/>
      <c r="AQ198" s="108"/>
      <c r="AR198" s="108"/>
      <c r="AS198" s="108"/>
      <c r="AT198" s="108"/>
      <c r="AU198" s="108"/>
      <c r="AV198" s="108"/>
      <c r="AW198" s="108"/>
      <c r="AX198" s="108"/>
      <c r="AY198" s="108"/>
      <c r="AZ198" s="108"/>
      <c r="BA198" s="108"/>
      <c r="BB198" s="108"/>
      <c r="BC198" s="108"/>
    </row>
    <row r="199" spans="1:55" s="98" customFormat="1" x14ac:dyDescent="0.25">
      <c r="A199" s="258"/>
      <c r="B199" s="101" t="s">
        <v>110</v>
      </c>
      <c r="C199" s="102" t="s">
        <v>131</v>
      </c>
      <c r="D199" s="101"/>
      <c r="E199" s="103" t="s">
        <v>69</v>
      </c>
      <c r="F199" s="103"/>
      <c r="G199" s="108"/>
      <c r="H199" s="108"/>
      <c r="I199" s="108"/>
      <c r="J199" s="108"/>
      <c r="K199" s="108"/>
      <c r="L199" s="108"/>
      <c r="M199" s="108"/>
      <c r="N199" s="108"/>
      <c r="O199" s="108"/>
      <c r="P199" s="108"/>
      <c r="Q199" s="108"/>
      <c r="R199" s="108"/>
      <c r="S199" s="108"/>
      <c r="T199" s="108"/>
      <c r="U199" s="108"/>
      <c r="V199" s="108"/>
      <c r="W199" s="108"/>
      <c r="X199" s="108"/>
      <c r="Y199" s="108"/>
      <c r="Z199" s="108"/>
      <c r="AA199" s="108"/>
      <c r="AB199" s="108"/>
      <c r="AC199" s="108"/>
      <c r="AD199" s="108"/>
      <c r="AE199" s="108"/>
      <c r="AF199" s="108"/>
      <c r="AG199" s="108"/>
      <c r="AH199" s="108"/>
      <c r="AI199" s="108"/>
      <c r="AJ199" s="108"/>
      <c r="AK199" s="108"/>
      <c r="AL199" s="108"/>
      <c r="AM199" s="108"/>
      <c r="AN199" s="108"/>
      <c r="AO199" s="108"/>
      <c r="AP199" s="108"/>
      <c r="AQ199" s="108"/>
      <c r="AR199" s="108"/>
      <c r="AS199" s="108"/>
      <c r="AT199" s="108"/>
      <c r="AU199" s="108"/>
      <c r="AV199" s="108"/>
      <c r="AW199" s="108"/>
      <c r="AX199" s="108"/>
      <c r="AY199" s="108"/>
      <c r="AZ199" s="108"/>
      <c r="BA199" s="108"/>
      <c r="BB199" s="108"/>
      <c r="BC199" s="108"/>
    </row>
    <row r="200" spans="1:55" s="98" customFormat="1" x14ac:dyDescent="0.25">
      <c r="A200" s="258"/>
      <c r="B200" s="101" t="s">
        <v>111</v>
      </c>
      <c r="C200" s="102" t="s">
        <v>117</v>
      </c>
      <c r="D200" s="101"/>
      <c r="E200" s="103" t="s">
        <v>70</v>
      </c>
      <c r="F200" s="103"/>
      <c r="G200" s="108"/>
      <c r="H200" s="108"/>
      <c r="I200" s="108"/>
      <c r="J200" s="108"/>
      <c r="K200" s="108"/>
      <c r="L200" s="108"/>
      <c r="M200" s="108"/>
      <c r="N200" s="108"/>
      <c r="O200" s="108"/>
      <c r="P200" s="108"/>
      <c r="Q200" s="108"/>
      <c r="R200" s="108"/>
      <c r="S200" s="108"/>
      <c r="T200" s="108"/>
      <c r="U200" s="108"/>
      <c r="V200" s="108"/>
      <c r="W200" s="108"/>
      <c r="X200" s="108"/>
      <c r="Y200" s="108"/>
      <c r="Z200" s="108"/>
      <c r="AA200" s="108"/>
      <c r="AB200" s="108"/>
      <c r="AC200" s="108"/>
      <c r="AD200" s="108"/>
      <c r="AE200" s="108"/>
      <c r="AF200" s="108"/>
      <c r="AG200" s="108"/>
      <c r="AH200" s="108"/>
      <c r="AI200" s="108"/>
      <c r="AJ200" s="108"/>
      <c r="AK200" s="108"/>
      <c r="AL200" s="108"/>
      <c r="AM200" s="108"/>
      <c r="AN200" s="108"/>
      <c r="AO200" s="108"/>
      <c r="AP200" s="108"/>
      <c r="AQ200" s="108"/>
      <c r="AR200" s="108"/>
      <c r="AS200" s="108"/>
      <c r="AT200" s="108"/>
      <c r="AU200" s="108"/>
      <c r="AV200" s="108"/>
      <c r="AW200" s="108"/>
      <c r="AX200" s="108"/>
      <c r="AY200" s="108"/>
      <c r="AZ200" s="108"/>
      <c r="BA200" s="108"/>
      <c r="BB200" s="108"/>
      <c r="BC200" s="108"/>
    </row>
    <row r="201" spans="1:55" s="98" customFormat="1" x14ac:dyDescent="0.25">
      <c r="A201" s="258"/>
      <c r="B201" s="101" t="s">
        <v>447</v>
      </c>
      <c r="C201" s="102" t="s">
        <v>119</v>
      </c>
      <c r="D201" s="101"/>
      <c r="E201" s="103" t="s">
        <v>71</v>
      </c>
      <c r="F201" s="103"/>
      <c r="G201" s="108"/>
      <c r="H201" s="108"/>
      <c r="I201" s="108"/>
      <c r="J201" s="108"/>
      <c r="K201" s="108"/>
      <c r="L201" s="108"/>
      <c r="M201" s="108"/>
      <c r="N201" s="108"/>
      <c r="O201" s="108"/>
      <c r="P201" s="108"/>
      <c r="Q201" s="108"/>
      <c r="R201" s="108"/>
      <c r="S201" s="108"/>
      <c r="T201" s="108"/>
      <c r="U201" s="108"/>
      <c r="V201" s="108"/>
      <c r="W201" s="108"/>
      <c r="X201" s="108"/>
      <c r="Y201" s="108"/>
      <c r="Z201" s="108"/>
      <c r="AA201" s="108"/>
      <c r="AB201" s="108"/>
      <c r="AC201" s="108"/>
      <c r="AD201" s="108"/>
      <c r="AE201" s="108"/>
      <c r="AF201" s="108"/>
      <c r="AG201" s="108"/>
      <c r="AH201" s="108"/>
      <c r="AI201" s="108"/>
      <c r="AJ201" s="108"/>
      <c r="AK201" s="108"/>
      <c r="AL201" s="108"/>
      <c r="AM201" s="108"/>
      <c r="AN201" s="108"/>
      <c r="AO201" s="108"/>
      <c r="AP201" s="108"/>
      <c r="AQ201" s="108"/>
      <c r="AR201" s="108"/>
      <c r="AS201" s="108"/>
      <c r="AT201" s="108"/>
      <c r="AU201" s="108"/>
      <c r="AV201" s="108"/>
      <c r="AW201" s="108"/>
      <c r="AX201" s="108"/>
      <c r="AY201" s="108"/>
      <c r="AZ201" s="108"/>
      <c r="BA201" s="108"/>
      <c r="BB201" s="108"/>
      <c r="BC201" s="108"/>
    </row>
    <row r="202" spans="1:55" s="98" customFormat="1" x14ac:dyDescent="0.25">
      <c r="A202" s="258"/>
      <c r="B202" s="101" t="s">
        <v>128</v>
      </c>
      <c r="C202" s="102" t="s">
        <v>121</v>
      </c>
      <c r="D202" s="101"/>
      <c r="E202" s="103" t="s">
        <v>81</v>
      </c>
      <c r="F202" s="103"/>
      <c r="G202" s="108"/>
      <c r="H202" s="108"/>
      <c r="I202" s="108"/>
      <c r="J202" s="108"/>
      <c r="K202" s="108"/>
      <c r="L202" s="108"/>
      <c r="M202" s="108"/>
      <c r="N202" s="108"/>
      <c r="O202" s="108"/>
      <c r="P202" s="108"/>
      <c r="Q202" s="108"/>
      <c r="R202" s="108"/>
      <c r="S202" s="108"/>
      <c r="T202" s="108"/>
      <c r="U202" s="108"/>
      <c r="V202" s="108"/>
      <c r="W202" s="108"/>
      <c r="X202" s="108"/>
      <c r="Y202" s="108"/>
      <c r="Z202" s="108"/>
      <c r="AA202" s="108"/>
      <c r="AB202" s="108"/>
      <c r="AC202" s="108"/>
      <c r="AD202" s="108"/>
      <c r="AE202" s="108"/>
      <c r="AF202" s="108"/>
      <c r="AG202" s="108"/>
      <c r="AH202" s="108"/>
      <c r="AI202" s="108"/>
      <c r="AJ202" s="108"/>
      <c r="AK202" s="108"/>
      <c r="AL202" s="108"/>
      <c r="AM202" s="108"/>
      <c r="AN202" s="108"/>
      <c r="AO202" s="108"/>
      <c r="AP202" s="108"/>
      <c r="AQ202" s="108"/>
      <c r="AR202" s="108"/>
      <c r="AS202" s="108"/>
      <c r="AT202" s="108"/>
      <c r="AU202" s="108"/>
      <c r="AV202" s="108"/>
      <c r="AW202" s="108"/>
      <c r="AX202" s="108"/>
      <c r="AY202" s="108"/>
      <c r="AZ202" s="108"/>
      <c r="BA202" s="108"/>
      <c r="BB202" s="108"/>
      <c r="BC202" s="108"/>
    </row>
    <row r="203" spans="1:55" s="98" customFormat="1" x14ac:dyDescent="0.25">
      <c r="A203" s="258"/>
      <c r="B203" s="101" t="s">
        <v>116</v>
      </c>
      <c r="C203" s="102" t="s">
        <v>433</v>
      </c>
      <c r="D203" s="101"/>
      <c r="E203" s="103" t="s">
        <v>84</v>
      </c>
      <c r="F203" s="103"/>
      <c r="G203" s="108"/>
      <c r="H203" s="108"/>
      <c r="I203" s="108"/>
      <c r="J203" s="108"/>
      <c r="K203" s="108"/>
      <c r="L203" s="108"/>
      <c r="M203" s="108"/>
      <c r="N203" s="108"/>
      <c r="O203" s="108"/>
      <c r="P203" s="108"/>
      <c r="Q203" s="108"/>
      <c r="R203" s="108"/>
      <c r="S203" s="108"/>
      <c r="T203" s="108"/>
      <c r="U203" s="108"/>
      <c r="V203" s="108"/>
      <c r="W203" s="108"/>
      <c r="X203" s="108"/>
      <c r="Y203" s="108"/>
      <c r="Z203" s="108"/>
      <c r="AA203" s="108"/>
      <c r="AB203" s="108"/>
      <c r="AC203" s="108"/>
      <c r="AD203" s="108"/>
      <c r="AE203" s="108"/>
      <c r="AF203" s="108"/>
      <c r="AG203" s="108"/>
      <c r="AH203" s="108"/>
      <c r="AI203" s="108"/>
      <c r="AJ203" s="108"/>
      <c r="AK203" s="108"/>
      <c r="AL203" s="108"/>
      <c r="AM203" s="108"/>
      <c r="AN203" s="108"/>
      <c r="AO203" s="108"/>
      <c r="AP203" s="108"/>
      <c r="AQ203" s="108"/>
      <c r="AR203" s="108"/>
      <c r="AS203" s="108"/>
      <c r="AT203" s="108"/>
      <c r="AU203" s="108"/>
      <c r="AV203" s="108"/>
      <c r="AW203" s="108"/>
      <c r="AX203" s="108"/>
      <c r="AY203" s="108"/>
      <c r="AZ203" s="108"/>
      <c r="BA203" s="108"/>
      <c r="BB203" s="108"/>
      <c r="BC203" s="108"/>
    </row>
    <row r="204" spans="1:55" s="98" customFormat="1" ht="30" x14ac:dyDescent="0.25">
      <c r="A204" s="258"/>
      <c r="B204" s="101" t="s">
        <v>124</v>
      </c>
      <c r="C204" s="102" t="s">
        <v>136</v>
      </c>
      <c r="D204" s="101"/>
      <c r="E204" s="103" t="s">
        <v>85</v>
      </c>
      <c r="F204" s="103"/>
      <c r="G204" s="108"/>
      <c r="H204" s="108"/>
      <c r="I204" s="108"/>
      <c r="J204" s="108"/>
      <c r="K204" s="108"/>
      <c r="L204" s="108"/>
      <c r="M204" s="108"/>
      <c r="N204" s="108"/>
      <c r="O204" s="108"/>
      <c r="P204" s="108"/>
      <c r="Q204" s="108"/>
      <c r="R204" s="108"/>
      <c r="S204" s="108"/>
      <c r="T204" s="108"/>
      <c r="U204" s="108"/>
      <c r="V204" s="108"/>
      <c r="W204" s="108"/>
      <c r="X204" s="108"/>
      <c r="Y204" s="108"/>
      <c r="Z204" s="108"/>
      <c r="AA204" s="108"/>
      <c r="AB204" s="108"/>
      <c r="AC204" s="108"/>
      <c r="AD204" s="108"/>
      <c r="AE204" s="108"/>
      <c r="AF204" s="108"/>
      <c r="AG204" s="108"/>
      <c r="AH204" s="108"/>
      <c r="AI204" s="108"/>
      <c r="AJ204" s="108"/>
      <c r="AK204" s="108"/>
      <c r="AL204" s="108"/>
      <c r="AM204" s="108"/>
      <c r="AN204" s="108"/>
      <c r="AO204" s="108"/>
      <c r="AP204" s="108"/>
      <c r="AQ204" s="108"/>
      <c r="AR204" s="108"/>
      <c r="AS204" s="108"/>
      <c r="AT204" s="108"/>
      <c r="AU204" s="108"/>
      <c r="AV204" s="108"/>
      <c r="AW204" s="108"/>
      <c r="AX204" s="108"/>
      <c r="AY204" s="108"/>
      <c r="AZ204" s="108"/>
      <c r="BA204" s="108"/>
      <c r="BB204" s="108"/>
      <c r="BC204" s="108"/>
    </row>
    <row r="205" spans="1:55" s="98" customFormat="1" x14ac:dyDescent="0.25">
      <c r="A205" s="258"/>
      <c r="B205" s="101" t="s">
        <v>126</v>
      </c>
      <c r="C205" s="102"/>
      <c r="D205" s="101"/>
      <c r="E205" s="103" t="s">
        <v>86</v>
      </c>
      <c r="F205" s="103"/>
      <c r="G205" s="108"/>
      <c r="H205" s="108"/>
      <c r="I205" s="108"/>
      <c r="J205" s="108"/>
      <c r="K205" s="108"/>
      <c r="L205" s="108"/>
      <c r="M205" s="108"/>
      <c r="N205" s="108"/>
      <c r="O205" s="108"/>
      <c r="P205" s="108"/>
      <c r="Q205" s="108"/>
      <c r="R205" s="108"/>
      <c r="S205" s="108"/>
      <c r="T205" s="108"/>
      <c r="U205" s="108"/>
      <c r="V205" s="108"/>
      <c r="W205" s="108"/>
      <c r="X205" s="108"/>
      <c r="Y205" s="108"/>
      <c r="Z205" s="108"/>
      <c r="AA205" s="108"/>
      <c r="AB205" s="108"/>
      <c r="AC205" s="108"/>
      <c r="AD205" s="108"/>
      <c r="AE205" s="108"/>
      <c r="AF205" s="108"/>
      <c r="AG205" s="108"/>
      <c r="AH205" s="108"/>
      <c r="AI205" s="108"/>
      <c r="AJ205" s="108"/>
      <c r="AK205" s="108"/>
      <c r="AL205" s="108"/>
      <c r="AM205" s="108"/>
      <c r="AN205" s="108"/>
      <c r="AO205" s="108"/>
      <c r="AP205" s="108"/>
      <c r="AQ205" s="108"/>
      <c r="AR205" s="108"/>
      <c r="AS205" s="108"/>
      <c r="AT205" s="108"/>
      <c r="AU205" s="108"/>
      <c r="AV205" s="108"/>
      <c r="AW205" s="108"/>
      <c r="AX205" s="108"/>
      <c r="AY205" s="108"/>
      <c r="AZ205" s="108"/>
      <c r="BA205" s="108"/>
      <c r="BB205" s="108"/>
      <c r="BC205" s="108"/>
    </row>
    <row r="206" spans="1:55" s="98" customFormat="1" x14ac:dyDescent="0.25">
      <c r="A206" s="258"/>
      <c r="B206" s="101" t="s">
        <v>134</v>
      </c>
      <c r="C206" s="106"/>
      <c r="D206" s="107"/>
      <c r="E206" s="103" t="s">
        <v>101</v>
      </c>
      <c r="F206" s="103"/>
      <c r="G206" s="108"/>
      <c r="H206" s="108"/>
      <c r="I206" s="108"/>
      <c r="J206" s="108"/>
      <c r="K206" s="108"/>
      <c r="L206" s="108"/>
      <c r="M206" s="108"/>
      <c r="N206" s="108"/>
      <c r="O206" s="108"/>
      <c r="P206" s="108"/>
      <c r="Q206" s="108"/>
      <c r="R206" s="108"/>
      <c r="S206" s="108"/>
      <c r="T206" s="108"/>
      <c r="U206" s="108"/>
      <c r="V206" s="108"/>
      <c r="W206" s="108"/>
      <c r="X206" s="108"/>
      <c r="Y206" s="108"/>
      <c r="Z206" s="108"/>
      <c r="AA206" s="108"/>
      <c r="AB206" s="108"/>
      <c r="AC206" s="108"/>
      <c r="AD206" s="108"/>
      <c r="AE206" s="108"/>
      <c r="AF206" s="108"/>
      <c r="AG206" s="108"/>
      <c r="AH206" s="108"/>
      <c r="AI206" s="108"/>
      <c r="AJ206" s="108"/>
      <c r="AK206" s="108"/>
      <c r="AL206" s="108"/>
      <c r="AM206" s="108"/>
      <c r="AN206" s="108"/>
      <c r="AO206" s="108"/>
      <c r="AP206" s="108"/>
      <c r="AQ206" s="108"/>
      <c r="AR206" s="108"/>
      <c r="AS206" s="108"/>
      <c r="AT206" s="108"/>
      <c r="AU206" s="108"/>
      <c r="AV206" s="108"/>
      <c r="AW206" s="108"/>
      <c r="AX206" s="108"/>
      <c r="AY206" s="108"/>
      <c r="AZ206" s="108"/>
      <c r="BA206" s="108"/>
      <c r="BB206" s="108"/>
      <c r="BC206" s="108"/>
    </row>
    <row r="207" spans="1:55" s="98" customFormat="1" x14ac:dyDescent="0.25">
      <c r="A207" s="258"/>
      <c r="B207" s="101" t="s">
        <v>135</v>
      </c>
      <c r="C207" s="106"/>
      <c r="D207" s="107"/>
      <c r="E207" s="103" t="s">
        <v>102</v>
      </c>
      <c r="F207" s="103"/>
      <c r="G207" s="108"/>
      <c r="H207" s="108"/>
      <c r="I207" s="108"/>
      <c r="J207" s="108"/>
      <c r="K207" s="108"/>
      <c r="L207" s="108"/>
      <c r="M207" s="108"/>
      <c r="N207" s="108"/>
      <c r="O207" s="108"/>
      <c r="P207" s="108"/>
      <c r="Q207" s="108"/>
      <c r="R207" s="108"/>
      <c r="S207" s="108"/>
      <c r="T207" s="108"/>
      <c r="U207" s="108"/>
      <c r="V207" s="108"/>
      <c r="W207" s="108"/>
      <c r="X207" s="108"/>
      <c r="Y207" s="108"/>
      <c r="Z207" s="108"/>
      <c r="AA207" s="108"/>
      <c r="AB207" s="108"/>
      <c r="AC207" s="108"/>
      <c r="AD207" s="108"/>
      <c r="AE207" s="108"/>
      <c r="AF207" s="108"/>
      <c r="AG207" s="108"/>
      <c r="AH207" s="108"/>
      <c r="AI207" s="108"/>
      <c r="AJ207" s="108"/>
      <c r="AK207" s="108"/>
      <c r="AL207" s="108"/>
      <c r="AM207" s="108"/>
      <c r="AN207" s="108"/>
      <c r="AO207" s="108"/>
      <c r="AP207" s="108"/>
      <c r="AQ207" s="108"/>
      <c r="AR207" s="108"/>
      <c r="AS207" s="108"/>
      <c r="AT207" s="108"/>
      <c r="AU207" s="108"/>
      <c r="AV207" s="108"/>
      <c r="AW207" s="108"/>
      <c r="AX207" s="108"/>
      <c r="AY207" s="108"/>
      <c r="AZ207" s="108"/>
      <c r="BA207" s="108"/>
      <c r="BB207" s="108"/>
      <c r="BC207" s="108"/>
    </row>
    <row r="208" spans="1:55" s="98" customFormat="1" ht="30" x14ac:dyDescent="0.25">
      <c r="A208" s="258"/>
      <c r="B208" s="101"/>
      <c r="C208" s="106"/>
      <c r="D208" s="107"/>
      <c r="E208" s="103" t="s">
        <v>668</v>
      </c>
      <c r="F208" s="103"/>
      <c r="G208" s="108"/>
      <c r="H208" s="108"/>
      <c r="I208" s="108"/>
      <c r="J208" s="108"/>
      <c r="K208" s="108"/>
      <c r="L208" s="108"/>
      <c r="M208" s="108"/>
      <c r="N208" s="108"/>
      <c r="O208" s="108"/>
      <c r="P208" s="108"/>
      <c r="Q208" s="108"/>
      <c r="R208" s="108"/>
      <c r="S208" s="108"/>
      <c r="T208" s="108"/>
      <c r="U208" s="108"/>
      <c r="V208" s="108"/>
      <c r="W208" s="108"/>
      <c r="X208" s="108"/>
      <c r="Y208" s="108"/>
      <c r="Z208" s="108"/>
      <c r="AA208" s="108"/>
      <c r="AB208" s="108"/>
      <c r="AC208" s="108"/>
      <c r="AD208" s="108"/>
      <c r="AE208" s="108"/>
      <c r="AF208" s="108"/>
      <c r="AG208" s="108"/>
      <c r="AH208" s="108"/>
      <c r="AI208" s="108"/>
      <c r="AJ208" s="108"/>
      <c r="AK208" s="108"/>
      <c r="AL208" s="108"/>
      <c r="AM208" s="108"/>
      <c r="AN208" s="108"/>
      <c r="AO208" s="108"/>
      <c r="AP208" s="108"/>
      <c r="AQ208" s="108"/>
      <c r="AR208" s="108"/>
      <c r="AS208" s="108"/>
      <c r="AT208" s="108"/>
      <c r="AU208" s="108"/>
      <c r="AV208" s="108"/>
      <c r="AW208" s="108"/>
      <c r="AX208" s="108"/>
      <c r="AY208" s="108"/>
      <c r="AZ208" s="108"/>
      <c r="BA208" s="108"/>
      <c r="BB208" s="108"/>
      <c r="BC208" s="108"/>
    </row>
    <row r="209" spans="1:55" s="98" customFormat="1" x14ac:dyDescent="0.25">
      <c r="A209" s="258"/>
      <c r="B209" s="101"/>
      <c r="C209" s="106"/>
      <c r="D209" s="107"/>
      <c r="E209" s="103" t="s">
        <v>118</v>
      </c>
      <c r="F209" s="103"/>
      <c r="G209" s="108"/>
      <c r="H209" s="108"/>
      <c r="I209" s="108"/>
      <c r="J209" s="108"/>
      <c r="K209" s="108"/>
      <c r="L209" s="108"/>
      <c r="M209" s="108"/>
      <c r="N209" s="108"/>
      <c r="O209" s="108"/>
      <c r="P209" s="108"/>
      <c r="Q209" s="108"/>
      <c r="R209" s="108"/>
      <c r="S209" s="108"/>
      <c r="T209" s="108"/>
      <c r="U209" s="108"/>
      <c r="V209" s="108"/>
      <c r="W209" s="108"/>
      <c r="X209" s="108"/>
      <c r="Y209" s="108"/>
      <c r="Z209" s="108"/>
      <c r="AA209" s="108"/>
      <c r="AB209" s="108"/>
      <c r="AC209" s="108"/>
      <c r="AD209" s="108"/>
      <c r="AE209" s="108"/>
      <c r="AF209" s="108"/>
      <c r="AG209" s="108"/>
      <c r="AH209" s="108"/>
      <c r="AI209" s="108"/>
      <c r="AJ209" s="108"/>
      <c r="AK209" s="108"/>
      <c r="AL209" s="108"/>
      <c r="AM209" s="108"/>
      <c r="AN209" s="108"/>
      <c r="AO209" s="108"/>
      <c r="AP209" s="108"/>
      <c r="AQ209" s="108"/>
      <c r="AR209" s="108"/>
      <c r="AS209" s="108"/>
      <c r="AT209" s="108"/>
      <c r="AU209" s="108"/>
      <c r="AV209" s="108"/>
      <c r="AW209" s="108"/>
      <c r="AX209" s="108"/>
      <c r="AY209" s="108"/>
      <c r="AZ209" s="108"/>
      <c r="BA209" s="108"/>
      <c r="BB209" s="108"/>
      <c r="BC209" s="108"/>
    </row>
    <row r="210" spans="1:55" s="98" customFormat="1" x14ac:dyDescent="0.25">
      <c r="A210" s="258"/>
      <c r="B210" s="101"/>
      <c r="C210" s="106"/>
      <c r="D210" s="107"/>
      <c r="E210" s="103" t="s">
        <v>120</v>
      </c>
      <c r="F210" s="103"/>
      <c r="G210" s="108"/>
      <c r="H210" s="108"/>
      <c r="I210" s="108"/>
      <c r="J210" s="108"/>
      <c r="K210" s="108"/>
      <c r="L210" s="108"/>
      <c r="M210" s="108"/>
      <c r="N210" s="108"/>
      <c r="O210" s="108"/>
      <c r="P210" s="108"/>
      <c r="Q210" s="108"/>
      <c r="R210" s="108"/>
      <c r="S210" s="108"/>
      <c r="T210" s="108"/>
      <c r="U210" s="108"/>
      <c r="V210" s="108"/>
      <c r="W210" s="108"/>
      <c r="X210" s="108"/>
      <c r="Y210" s="108"/>
      <c r="Z210" s="108"/>
      <c r="AA210" s="108"/>
      <c r="AB210" s="108"/>
      <c r="AC210" s="108"/>
      <c r="AD210" s="108"/>
      <c r="AE210" s="108"/>
      <c r="AF210" s="108"/>
      <c r="AG210" s="108"/>
      <c r="AH210" s="108"/>
      <c r="AI210" s="108"/>
      <c r="AJ210" s="108"/>
      <c r="AK210" s="108"/>
      <c r="AL210" s="108"/>
      <c r="AM210" s="108"/>
      <c r="AN210" s="108"/>
      <c r="AO210" s="108"/>
      <c r="AP210" s="108"/>
      <c r="AQ210" s="108"/>
      <c r="AR210" s="108"/>
      <c r="AS210" s="108"/>
      <c r="AT210" s="108"/>
      <c r="AU210" s="108"/>
      <c r="AV210" s="108"/>
      <c r="AW210" s="108"/>
      <c r="AX210" s="108"/>
      <c r="AY210" s="108"/>
      <c r="AZ210" s="108"/>
      <c r="BA210" s="108"/>
      <c r="BB210" s="108"/>
      <c r="BC210" s="108"/>
    </row>
    <row r="211" spans="1:55" s="98" customFormat="1" x14ac:dyDescent="0.25">
      <c r="A211" s="259"/>
      <c r="B211" s="101"/>
      <c r="C211" s="106"/>
      <c r="D211" s="107"/>
      <c r="E211" s="103" t="s">
        <v>122</v>
      </c>
      <c r="F211" s="103"/>
      <c r="G211" s="108"/>
      <c r="H211" s="108"/>
      <c r="I211" s="108"/>
      <c r="J211" s="108"/>
      <c r="K211" s="108"/>
      <c r="L211" s="108"/>
      <c r="M211" s="108"/>
      <c r="N211" s="108"/>
      <c r="O211" s="108"/>
      <c r="P211" s="108"/>
      <c r="Q211" s="108"/>
      <c r="R211" s="108"/>
      <c r="S211" s="108"/>
      <c r="T211" s="108"/>
      <c r="U211" s="108"/>
      <c r="V211" s="108"/>
      <c r="W211" s="108"/>
      <c r="X211" s="108"/>
      <c r="Y211" s="108"/>
      <c r="Z211" s="108"/>
      <c r="AA211" s="108"/>
      <c r="AB211" s="108"/>
      <c r="AC211" s="108"/>
      <c r="AD211" s="108"/>
      <c r="AE211" s="108"/>
      <c r="AF211" s="108"/>
      <c r="AG211" s="108"/>
      <c r="AH211" s="108"/>
      <c r="AI211" s="108"/>
      <c r="AJ211" s="108"/>
      <c r="AK211" s="108"/>
      <c r="AL211" s="108"/>
      <c r="AM211" s="108"/>
      <c r="AN211" s="108"/>
      <c r="AO211" s="108"/>
      <c r="AP211" s="108"/>
      <c r="AQ211" s="108"/>
      <c r="AR211" s="108"/>
      <c r="AS211" s="108"/>
      <c r="AT211" s="108"/>
      <c r="AU211" s="108"/>
      <c r="AV211" s="108"/>
      <c r="AW211" s="108"/>
      <c r="AX211" s="108"/>
      <c r="AY211" s="108"/>
      <c r="AZ211" s="108"/>
      <c r="BA211" s="108"/>
      <c r="BB211" s="108"/>
      <c r="BC211" s="108"/>
    </row>
    <row r="212" spans="1:55" x14ac:dyDescent="0.25">
      <c r="D212" s="39"/>
      <c r="E212" s="39"/>
      <c r="F212" s="39"/>
      <c r="G212" s="39"/>
      <c r="H212" s="39"/>
      <c r="I212" s="39"/>
      <c r="J212" s="39"/>
      <c r="K212" s="39"/>
      <c r="L212" s="39"/>
      <c r="M212" s="39"/>
      <c r="N212" s="39"/>
      <c r="O212" s="39"/>
      <c r="P212" s="39"/>
      <c r="Q212" s="39"/>
      <c r="R212" s="39"/>
      <c r="S212" s="39"/>
      <c r="T212" s="39"/>
      <c r="U212" s="39"/>
      <c r="V212" s="39"/>
      <c r="W212" s="39"/>
      <c r="X212" s="39"/>
      <c r="Y212" s="39"/>
      <c r="Z212" s="39"/>
      <c r="AA212" s="39"/>
      <c r="AB212" s="39"/>
      <c r="AC212" s="39"/>
      <c r="AD212" s="39"/>
      <c r="AE212" s="39"/>
      <c r="AF212" s="39"/>
      <c r="AG212" s="39"/>
      <c r="AH212" s="39"/>
      <c r="AI212" s="39"/>
      <c r="AJ212" s="39"/>
      <c r="AK212" s="39"/>
      <c r="AL212" s="39"/>
      <c r="AM212" s="39"/>
      <c r="AN212" s="39"/>
      <c r="AO212" s="39"/>
      <c r="AP212" s="39"/>
      <c r="AQ212" s="39"/>
      <c r="AR212" s="39"/>
      <c r="AS212" s="39"/>
      <c r="AT212" s="39"/>
      <c r="AU212" s="39"/>
      <c r="AV212" s="39"/>
      <c r="AW212" s="39"/>
      <c r="AX212" s="39"/>
      <c r="AY212" s="39"/>
      <c r="AZ212" s="39"/>
      <c r="BA212" s="39"/>
      <c r="BB212" s="39"/>
      <c r="BC212" s="39"/>
    </row>
    <row r="213" spans="1:55" s="57" customFormat="1" ht="15.75" thickBot="1" x14ac:dyDescent="0.3">
      <c r="A213" s="59" t="s">
        <v>687</v>
      </c>
      <c r="B213" s="59"/>
      <c r="C213" s="59"/>
      <c r="D213" s="39"/>
      <c r="E213" s="39"/>
      <c r="F213" s="39"/>
      <c r="G213" s="39"/>
      <c r="H213" s="39"/>
      <c r="I213" s="39"/>
      <c r="J213" s="39"/>
      <c r="K213" s="39"/>
      <c r="L213" s="39"/>
      <c r="M213" s="39"/>
      <c r="N213" s="39"/>
      <c r="O213" s="39"/>
      <c r="P213" s="39"/>
      <c r="Q213" s="39"/>
      <c r="R213" s="39"/>
      <c r="S213" s="39"/>
      <c r="T213" s="39"/>
      <c r="U213" s="39"/>
      <c r="V213" s="39"/>
      <c r="W213" s="39"/>
      <c r="X213" s="39"/>
      <c r="Y213" s="39"/>
      <c r="Z213" s="39"/>
      <c r="AA213" s="39"/>
      <c r="AB213" s="39"/>
      <c r="AC213" s="39"/>
      <c r="AD213" s="39"/>
      <c r="AE213" s="39"/>
      <c r="AF213" s="39"/>
      <c r="AG213" s="39"/>
      <c r="AH213" s="39"/>
      <c r="AI213" s="39"/>
      <c r="AJ213" s="39"/>
      <c r="AK213" s="39"/>
      <c r="AL213" s="39"/>
      <c r="AM213" s="39"/>
      <c r="AN213" s="39"/>
      <c r="AO213" s="39"/>
      <c r="AP213" s="39"/>
      <c r="AQ213" s="39"/>
      <c r="AR213" s="39"/>
      <c r="AS213" s="39"/>
      <c r="AT213" s="39"/>
      <c r="AU213" s="39"/>
      <c r="AV213" s="39"/>
      <c r="AW213" s="39"/>
      <c r="AX213" s="39"/>
      <c r="AY213" s="39"/>
      <c r="AZ213" s="39"/>
      <c r="BA213" s="39"/>
      <c r="BB213" s="39"/>
      <c r="BC213" s="39"/>
    </row>
    <row r="214" spans="1:55" x14ac:dyDescent="0.25">
      <c r="A214" s="247" t="s">
        <v>3</v>
      </c>
      <c r="B214" s="241">
        <v>0</v>
      </c>
      <c r="C214" s="241"/>
      <c r="D214" s="241"/>
      <c r="E214" s="241"/>
      <c r="F214" s="244"/>
      <c r="G214" s="251" t="s">
        <v>137</v>
      </c>
    </row>
    <row r="215" spans="1:55" x14ac:dyDescent="0.25">
      <c r="A215" s="248"/>
      <c r="B215" s="96" t="s">
        <v>140</v>
      </c>
      <c r="C215" s="96" t="s">
        <v>142</v>
      </c>
      <c r="D215" s="96" t="s">
        <v>138</v>
      </c>
      <c r="E215" s="96" t="s">
        <v>141</v>
      </c>
      <c r="F215" s="120" t="s">
        <v>440</v>
      </c>
      <c r="G215" s="260"/>
    </row>
    <row r="216" spans="1:55" x14ac:dyDescent="0.25">
      <c r="A216" s="113" t="s">
        <v>281</v>
      </c>
      <c r="B216" s="83">
        <f>SUMIFS(CAPEX!$AA$4:$AA$1281,CAPEX!$G$4:$G$1281,Data!$A216,CAPEX!$I$4:$I$1281,Data!B$215,CAPEX!$V$4:$V$1281,Data!$B$214)</f>
        <v>138830</v>
      </c>
      <c r="C216" s="83">
        <f>SUMIFS(CAPEX!$AA$4:$AA$1281,CAPEX!$G$4:$G$1281,Data!$A216,CAPEX!$I$4:$I$1281,Data!C$215,CAPEX!$V$4:$V$1281,Data!$B$214)</f>
        <v>0</v>
      </c>
      <c r="D216" s="83">
        <f>SUMIFS(CAPEX!$AA$4:$AA$1281,CAPEX!$G$4:$G$1281,Data!$A216,CAPEX!$I$4:$I$1281,Data!D$215,CAPEX!$V$4:$V$1281,Data!$B$214)</f>
        <v>0</v>
      </c>
      <c r="E216" s="83">
        <f>SUMIFS(CAPEX!$AA$4:$AA$1281,CAPEX!$G$4:$G$1281,Data!$A216,CAPEX!$I$4:$I$1281,Data!E$215,CAPEX!$V$4:$V$1281,Data!$B$214)</f>
        <v>0</v>
      </c>
      <c r="F216" s="114">
        <f>SUMIFS(CAPEX!$AA$4:$AA$1281,CAPEX!$G$4:$G$1281,Data!$A216,CAPEX!$I$4:$I$1281,Data!F$215,CAPEX!$V$4:$V$1281,Data!$B$214)</f>
        <v>0</v>
      </c>
      <c r="G216" s="118">
        <f>SUM(B216:F216)</f>
        <v>138830</v>
      </c>
    </row>
    <row r="217" spans="1:55" x14ac:dyDescent="0.25">
      <c r="A217" s="113" t="s">
        <v>488</v>
      </c>
      <c r="B217" s="83">
        <f>SUMIFS(CAPEX!$AA$4:$AA$1281,CAPEX!$G$4:$G$1281,Data!$A217,CAPEX!$I$4:$I$1281,Data!B$215,CAPEX!$V$4:$V$1281,Data!$B$214)</f>
        <v>0</v>
      </c>
      <c r="C217" s="83">
        <f>SUMIFS(CAPEX!$AA$4:$AA$1281,CAPEX!$G$4:$G$1281,Data!$A217,CAPEX!$I$4:$I$1281,Data!C$215,CAPEX!$V$4:$V$1281,Data!$B$214)</f>
        <v>0</v>
      </c>
      <c r="D217" s="83">
        <f>SUMIFS(CAPEX!$AA$4:$AA$1281,CAPEX!$G$4:$G$1281,Data!$A217,CAPEX!$I$4:$I$1281,Data!D$215,CAPEX!$V$4:$V$1281,Data!$B$214)</f>
        <v>0</v>
      </c>
      <c r="E217" s="83">
        <f>SUMIFS(CAPEX!$AA$4:$AA$1281,CAPEX!$G$4:$G$1281,Data!$A217,CAPEX!$I$4:$I$1281,Data!E$215,CAPEX!$V$4:$V$1281,Data!$B$214)</f>
        <v>0</v>
      </c>
      <c r="F217" s="114">
        <f>SUMIFS(CAPEX!$AA$4:$AA$1281,CAPEX!$G$4:$G$1281,Data!$A217,CAPEX!$I$4:$I$1281,Data!F$215,CAPEX!$V$4:$V$1281,Data!$B$214)</f>
        <v>0</v>
      </c>
      <c r="G217" s="118">
        <f t="shared" ref="G217:G233" si="2">SUM(B217:F217)</f>
        <v>0</v>
      </c>
    </row>
    <row r="218" spans="1:55" x14ac:dyDescent="0.25">
      <c r="A218" s="113" t="s">
        <v>217</v>
      </c>
      <c r="B218" s="83">
        <f>SUMIFS(CAPEX!$AA$4:$AA$1281,CAPEX!$G$4:$G$1281,Data!$A218,CAPEX!$I$4:$I$1281,Data!B$215,CAPEX!$V$4:$V$1281,Data!$B$214)</f>
        <v>714550</v>
      </c>
      <c r="C218" s="83">
        <f>SUMIFS(CAPEX!$AA$4:$AA$1281,CAPEX!$G$4:$G$1281,Data!$A218,CAPEX!$I$4:$I$1281,Data!C$215,CAPEX!$V$4:$V$1281,Data!$B$214)</f>
        <v>494340</v>
      </c>
      <c r="D218" s="83">
        <f>SUMIFS(CAPEX!$AA$4:$AA$1281,CAPEX!$G$4:$G$1281,Data!$A218,CAPEX!$I$4:$I$1281,Data!D$215,CAPEX!$V$4:$V$1281,Data!$B$214)</f>
        <v>453150</v>
      </c>
      <c r="E218" s="83">
        <f>SUMIFS(CAPEX!$AA$4:$AA$1281,CAPEX!$G$4:$G$1281,Data!$A218,CAPEX!$I$4:$I$1281,Data!E$215,CAPEX!$V$4:$V$1281,Data!$B$214)</f>
        <v>19620</v>
      </c>
      <c r="F218" s="114">
        <f>SUMIFS(CAPEX!$AA$4:$AA$1281,CAPEX!$G$4:$G$1281,Data!$A218,CAPEX!$I$4:$I$1281,Data!F$215,CAPEX!$V$4:$V$1281,Data!$B$214)</f>
        <v>29500</v>
      </c>
      <c r="G218" s="118">
        <f t="shared" si="2"/>
        <v>1711160</v>
      </c>
    </row>
    <row r="219" spans="1:55" x14ac:dyDescent="0.25">
      <c r="A219" s="113" t="s">
        <v>469</v>
      </c>
      <c r="B219" s="83">
        <f>SUMIFS(CAPEX!$AA$4:$AA$1281,CAPEX!$G$4:$G$1281,Data!$A219,CAPEX!$I$4:$I$1281,Data!B$215,CAPEX!$V$4:$V$1281,Data!$B$214)</f>
        <v>32500</v>
      </c>
      <c r="C219" s="83">
        <f>SUMIFS(CAPEX!$AA$4:$AA$1281,CAPEX!$G$4:$G$1281,Data!$A219,CAPEX!$I$4:$I$1281,Data!C$215,CAPEX!$V$4:$V$1281,Data!$B$214)</f>
        <v>32500</v>
      </c>
      <c r="D219" s="83">
        <f>SUMIFS(CAPEX!$AA$4:$AA$1281,CAPEX!$G$4:$G$1281,Data!$A219,CAPEX!$I$4:$I$1281,Data!D$215,CAPEX!$V$4:$V$1281,Data!$B$214)</f>
        <v>32500</v>
      </c>
      <c r="E219" s="83">
        <f>SUMIFS(CAPEX!$AA$4:$AA$1281,CAPEX!$G$4:$G$1281,Data!$A219,CAPEX!$I$4:$I$1281,Data!E$215,CAPEX!$V$4:$V$1281,Data!$B$214)</f>
        <v>82500</v>
      </c>
      <c r="F219" s="114">
        <f>SUMIFS(CAPEX!$AA$4:$AA$1281,CAPEX!$G$4:$G$1281,Data!$A219,CAPEX!$I$4:$I$1281,Data!F$215,CAPEX!$V$4:$V$1281,Data!$B$214)</f>
        <v>0</v>
      </c>
      <c r="G219" s="118">
        <f t="shared" si="2"/>
        <v>180000</v>
      </c>
    </row>
    <row r="220" spans="1:55" x14ac:dyDescent="0.25">
      <c r="A220" s="113" t="s">
        <v>265</v>
      </c>
      <c r="B220" s="83">
        <f>SUMIFS(CAPEX!$AA$4:$AA$1281,CAPEX!$G$4:$G$1281,Data!$A220,CAPEX!$I$4:$I$1281,Data!B$215,CAPEX!$V$4:$V$1281,Data!$B$214)</f>
        <v>11770</v>
      </c>
      <c r="C220" s="83">
        <f>SUMIFS(CAPEX!$AA$4:$AA$1281,CAPEX!$G$4:$G$1281,Data!$A220,CAPEX!$I$4:$I$1281,Data!C$215,CAPEX!$V$4:$V$1281,Data!$B$214)</f>
        <v>434040</v>
      </c>
      <c r="D220" s="83">
        <f>SUMIFS(CAPEX!$AA$4:$AA$1281,CAPEX!$G$4:$G$1281,Data!$A220,CAPEX!$I$4:$I$1281,Data!D$215,CAPEX!$V$4:$V$1281,Data!$B$214)</f>
        <v>210330</v>
      </c>
      <c r="E220" s="83">
        <f>SUMIFS(CAPEX!$AA$4:$AA$1281,CAPEX!$G$4:$G$1281,Data!$A220,CAPEX!$I$4:$I$1281,Data!E$215,CAPEX!$V$4:$V$1281,Data!$B$214)</f>
        <v>202150</v>
      </c>
      <c r="F220" s="114">
        <f>SUMIFS(CAPEX!$AA$4:$AA$1281,CAPEX!$G$4:$G$1281,Data!$A220,CAPEX!$I$4:$I$1281,Data!F$215,CAPEX!$V$4:$V$1281,Data!$B$214)</f>
        <v>0</v>
      </c>
      <c r="G220" s="118">
        <f t="shared" si="2"/>
        <v>858290</v>
      </c>
    </row>
    <row r="221" spans="1:55" x14ac:dyDescent="0.25">
      <c r="A221" s="113" t="s">
        <v>211</v>
      </c>
      <c r="B221" s="83">
        <f>SUMIFS(CAPEX!$AA$4:$AA$1281,CAPEX!$G$4:$G$1281,Data!$A221,CAPEX!$I$4:$I$1281,Data!B$215,CAPEX!$V$4:$V$1281,Data!$B$214)</f>
        <v>382320</v>
      </c>
      <c r="C221" s="83">
        <f>SUMIFS(CAPEX!$AA$4:$AA$1281,CAPEX!$G$4:$G$1281,Data!$A221,CAPEX!$I$4:$I$1281,Data!C$215,CAPEX!$V$4:$V$1281,Data!$B$214)</f>
        <v>247620</v>
      </c>
      <c r="D221" s="83">
        <f>SUMIFS(CAPEX!$AA$4:$AA$1281,CAPEX!$G$4:$G$1281,Data!$A221,CAPEX!$I$4:$I$1281,Data!D$215,CAPEX!$V$4:$V$1281,Data!$B$214)</f>
        <v>151630</v>
      </c>
      <c r="E221" s="83">
        <f>SUMIFS(CAPEX!$AA$4:$AA$1281,CAPEX!$G$4:$G$1281,Data!$A221,CAPEX!$I$4:$I$1281,Data!E$215,CAPEX!$V$4:$V$1281,Data!$B$214)</f>
        <v>0</v>
      </c>
      <c r="F221" s="114">
        <f>SUMIFS(CAPEX!$AA$4:$AA$1281,CAPEX!$G$4:$G$1281,Data!$A221,CAPEX!$I$4:$I$1281,Data!F$215,CAPEX!$V$4:$V$1281,Data!$B$214)</f>
        <v>0</v>
      </c>
      <c r="G221" s="118">
        <f t="shared" si="2"/>
        <v>781570</v>
      </c>
    </row>
    <row r="222" spans="1:55" x14ac:dyDescent="0.25">
      <c r="A222" s="113" t="s">
        <v>195</v>
      </c>
      <c r="B222" s="83">
        <f>SUMIFS(CAPEX!$AA$4:$AA$1281,CAPEX!$G$4:$G$1281,Data!$A222,CAPEX!$I$4:$I$1281,Data!B$215,CAPEX!$V$4:$V$1281,Data!$B$214)</f>
        <v>919590</v>
      </c>
      <c r="C222" s="83">
        <f>SUMIFS(CAPEX!$AA$4:$AA$1281,CAPEX!$G$4:$G$1281,Data!$A222,CAPEX!$I$4:$I$1281,Data!C$215,CAPEX!$V$4:$V$1281,Data!$B$214)</f>
        <v>130440</v>
      </c>
      <c r="D222" s="83">
        <f>SUMIFS(CAPEX!$AA$4:$AA$1281,CAPEX!$G$4:$G$1281,Data!$A222,CAPEX!$I$4:$I$1281,Data!D$215,CAPEX!$V$4:$V$1281,Data!$B$214)</f>
        <v>147040</v>
      </c>
      <c r="E222" s="83">
        <f>SUMIFS(CAPEX!$AA$4:$AA$1281,CAPEX!$G$4:$G$1281,Data!$A222,CAPEX!$I$4:$I$1281,Data!E$215,CAPEX!$V$4:$V$1281,Data!$B$214)</f>
        <v>0</v>
      </c>
      <c r="F222" s="114">
        <f>SUMIFS(CAPEX!$AA$4:$AA$1281,CAPEX!$G$4:$G$1281,Data!$A222,CAPEX!$I$4:$I$1281,Data!F$215,CAPEX!$V$4:$V$1281,Data!$B$214)</f>
        <v>5400</v>
      </c>
      <c r="G222" s="118">
        <f t="shared" si="2"/>
        <v>1202470</v>
      </c>
    </row>
    <row r="223" spans="1:55" x14ac:dyDescent="0.25">
      <c r="A223" s="113" t="s">
        <v>313</v>
      </c>
      <c r="B223" s="83">
        <f>SUMIFS(CAPEX!$AA$4:$AA$1281,CAPEX!$G$4:$G$1281,Data!$A223,CAPEX!$I$4:$I$1281,Data!B$215,CAPEX!$V$4:$V$1281,Data!$B$214)</f>
        <v>0</v>
      </c>
      <c r="C223" s="83">
        <f>SUMIFS(CAPEX!$AA$4:$AA$1281,CAPEX!$G$4:$G$1281,Data!$A223,CAPEX!$I$4:$I$1281,Data!C$215,CAPEX!$V$4:$V$1281,Data!$B$214)</f>
        <v>0</v>
      </c>
      <c r="D223" s="83">
        <f>SUMIFS(CAPEX!$AA$4:$AA$1281,CAPEX!$G$4:$G$1281,Data!$A223,CAPEX!$I$4:$I$1281,Data!D$215,CAPEX!$V$4:$V$1281,Data!$B$214)</f>
        <v>0</v>
      </c>
      <c r="E223" s="83">
        <f>SUMIFS(CAPEX!$AA$4:$AA$1281,CAPEX!$G$4:$G$1281,Data!$A223,CAPEX!$I$4:$I$1281,Data!E$215,CAPEX!$V$4:$V$1281,Data!$B$214)</f>
        <v>0</v>
      </c>
      <c r="F223" s="114">
        <f>SUMIFS(CAPEX!$AA$4:$AA$1281,CAPEX!$G$4:$G$1281,Data!$A223,CAPEX!$I$4:$I$1281,Data!F$215,CAPEX!$V$4:$V$1281,Data!$B$214)</f>
        <v>0</v>
      </c>
      <c r="G223" s="118">
        <f t="shared" si="2"/>
        <v>0</v>
      </c>
    </row>
    <row r="224" spans="1:55" s="57" customFormat="1" x14ac:dyDescent="0.25">
      <c r="A224" s="113" t="s">
        <v>697</v>
      </c>
      <c r="B224" s="83">
        <f>SUMIFS(CAPEX!$AA$4:$AA$1281,CAPEX!$G$4:$G$1281,Data!$A224,CAPEX!$I$4:$I$1281,Data!B$215,CAPEX!$V$4:$V$1281,Data!$B$214)</f>
        <v>0</v>
      </c>
      <c r="C224" s="83">
        <f>SUMIFS(CAPEX!$AA$4:$AA$1281,CAPEX!$G$4:$G$1281,Data!$A224,CAPEX!$I$4:$I$1281,Data!C$215,CAPEX!$V$4:$V$1281,Data!$B$214)</f>
        <v>0</v>
      </c>
      <c r="D224" s="83">
        <f>SUMIFS(CAPEX!$AA$4:$AA$1281,CAPEX!$G$4:$G$1281,Data!$A224,CAPEX!$I$4:$I$1281,Data!D$215,CAPEX!$V$4:$V$1281,Data!$B$214)</f>
        <v>0</v>
      </c>
      <c r="E224" s="83">
        <f>SUMIFS(CAPEX!$AA$4:$AA$1281,CAPEX!$G$4:$G$1281,Data!$A224,CAPEX!$I$4:$I$1281,Data!E$215,CAPEX!$V$4:$V$1281,Data!$B$214)</f>
        <v>0</v>
      </c>
      <c r="F224" s="114">
        <f>SUMIFS(CAPEX!$AA$4:$AA$1281,CAPEX!$G$4:$G$1281,Data!$A224,CAPEX!$I$4:$I$1281,Data!F$215,CAPEX!$V$4:$V$1281,Data!$B$214)</f>
        <v>5352950</v>
      </c>
      <c r="G224" s="118">
        <f t="shared" ref="G224" si="3">SUM(B224:F224)</f>
        <v>5352950</v>
      </c>
    </row>
    <row r="225" spans="1:12" x14ac:dyDescent="0.25">
      <c r="A225" s="113" t="s">
        <v>228</v>
      </c>
      <c r="B225" s="83">
        <f>SUMIFS(CAPEX!$AA$4:$AA$1281,CAPEX!$G$4:$G$1281,Data!$A225,CAPEX!$I$4:$I$1281,Data!B$215,CAPEX!$V$4:$V$1281,Data!$B$214)</f>
        <v>147570</v>
      </c>
      <c r="C225" s="83">
        <f>SUMIFS(CAPEX!$AA$4:$AA$1281,CAPEX!$G$4:$G$1281,Data!$A225,CAPEX!$I$4:$I$1281,Data!C$215,CAPEX!$V$4:$V$1281,Data!$B$214)</f>
        <v>52970</v>
      </c>
      <c r="D225" s="83">
        <f>SUMIFS(CAPEX!$AA$4:$AA$1281,CAPEX!$G$4:$G$1281,Data!$A225,CAPEX!$I$4:$I$1281,Data!D$215,CAPEX!$V$4:$V$1281,Data!$B$214)</f>
        <v>6870</v>
      </c>
      <c r="E225" s="83">
        <f>SUMIFS(CAPEX!$AA$4:$AA$1281,CAPEX!$G$4:$G$1281,Data!$A225,CAPEX!$I$4:$I$1281,Data!E$215,CAPEX!$V$4:$V$1281,Data!$B$214)</f>
        <v>44120</v>
      </c>
      <c r="F225" s="114">
        <f>SUMIFS(CAPEX!$AA$4:$AA$1281,CAPEX!$G$4:$G$1281,Data!$A225,CAPEX!$I$4:$I$1281,Data!F$215,CAPEX!$V$4:$V$1281,Data!$B$214)</f>
        <v>299080</v>
      </c>
      <c r="G225" s="118">
        <f t="shared" si="2"/>
        <v>550610</v>
      </c>
    </row>
    <row r="226" spans="1:12" x14ac:dyDescent="0.25">
      <c r="A226" s="113" t="s">
        <v>226</v>
      </c>
      <c r="B226" s="83">
        <f>SUMIFS(CAPEX!$AA$4:$AA$1281,CAPEX!$G$4:$G$1281,Data!$A226,CAPEX!$I$4:$I$1281,Data!B$215,CAPEX!$V$4:$V$1281,Data!$B$214)</f>
        <v>449230</v>
      </c>
      <c r="C226" s="83">
        <f>SUMIFS(CAPEX!$AA$4:$AA$1281,CAPEX!$G$4:$G$1281,Data!$A226,CAPEX!$I$4:$I$1281,Data!C$215,CAPEX!$V$4:$V$1281,Data!$B$214)</f>
        <v>207020</v>
      </c>
      <c r="D226" s="83">
        <f>SUMIFS(CAPEX!$AA$4:$AA$1281,CAPEX!$G$4:$G$1281,Data!$A226,CAPEX!$I$4:$I$1281,Data!D$215,CAPEX!$V$4:$V$1281,Data!$B$214)</f>
        <v>84620</v>
      </c>
      <c r="E226" s="83">
        <f>SUMIFS(CAPEX!$AA$4:$AA$1281,CAPEX!$G$4:$G$1281,Data!$A226,CAPEX!$I$4:$I$1281,Data!E$215,CAPEX!$V$4:$V$1281,Data!$B$214)</f>
        <v>262230</v>
      </c>
      <c r="F226" s="114">
        <f>SUMIFS(CAPEX!$AA$4:$AA$1281,CAPEX!$G$4:$G$1281,Data!$A226,CAPEX!$I$4:$I$1281,Data!F$215,CAPEX!$V$4:$V$1281,Data!$B$214)</f>
        <v>53930</v>
      </c>
      <c r="G226" s="118">
        <f t="shared" si="2"/>
        <v>1057030</v>
      </c>
    </row>
    <row r="227" spans="1:12" x14ac:dyDescent="0.25">
      <c r="A227" s="113" t="s">
        <v>256</v>
      </c>
      <c r="B227" s="83">
        <f>SUMIFS(CAPEX!$AA$4:$AA$1281,CAPEX!$G$4:$G$1281,Data!$A227,CAPEX!$I$4:$I$1281,Data!B$215,CAPEX!$V$4:$V$1281,Data!$B$214)</f>
        <v>367180</v>
      </c>
      <c r="C227" s="83">
        <f>SUMIFS(CAPEX!$AA$4:$AA$1281,CAPEX!$G$4:$G$1281,Data!$A227,CAPEX!$I$4:$I$1281,Data!C$215,CAPEX!$V$4:$V$1281,Data!$B$214)</f>
        <v>0</v>
      </c>
      <c r="D227" s="83">
        <f>SUMIFS(CAPEX!$AA$4:$AA$1281,CAPEX!$G$4:$G$1281,Data!$A227,CAPEX!$I$4:$I$1281,Data!D$215,CAPEX!$V$4:$V$1281,Data!$B$214)</f>
        <v>0</v>
      </c>
      <c r="E227" s="83">
        <f>SUMIFS(CAPEX!$AA$4:$AA$1281,CAPEX!$G$4:$G$1281,Data!$A227,CAPEX!$I$4:$I$1281,Data!E$215,CAPEX!$V$4:$V$1281,Data!$B$214)</f>
        <v>0</v>
      </c>
      <c r="F227" s="114">
        <f>SUMIFS(CAPEX!$AA$4:$AA$1281,CAPEX!$G$4:$G$1281,Data!$A227,CAPEX!$I$4:$I$1281,Data!F$215,CAPEX!$V$4:$V$1281,Data!$B$214)</f>
        <v>45840</v>
      </c>
      <c r="G227" s="118">
        <f t="shared" si="2"/>
        <v>413020</v>
      </c>
    </row>
    <row r="228" spans="1:12" x14ac:dyDescent="0.25">
      <c r="A228" s="113" t="s">
        <v>578</v>
      </c>
      <c r="B228" s="83">
        <f>SUMIFS(CAPEX!$AA$4:$AA$1281,CAPEX!$G$4:$G$1281,Data!$A228,CAPEX!$I$4:$I$1281,Data!B$215,CAPEX!$V$4:$V$1281,Data!$B$214)</f>
        <v>800420</v>
      </c>
      <c r="C228" s="83">
        <f>SUMIFS(CAPEX!$AA$4:$AA$1281,CAPEX!$G$4:$G$1281,Data!$A228,CAPEX!$I$4:$I$1281,Data!C$215,CAPEX!$V$4:$V$1281,Data!$B$214)</f>
        <v>3906300</v>
      </c>
      <c r="D228" s="83">
        <f>SUMIFS(CAPEX!$AA$4:$AA$1281,CAPEX!$G$4:$G$1281,Data!$A228,CAPEX!$I$4:$I$1281,Data!D$215,CAPEX!$V$4:$V$1281,Data!$B$214)</f>
        <v>3906950</v>
      </c>
      <c r="E228" s="83">
        <f>SUMIFS(CAPEX!$AA$4:$AA$1281,CAPEX!$G$4:$G$1281,Data!$A228,CAPEX!$I$4:$I$1281,Data!E$215,CAPEX!$V$4:$V$1281,Data!$B$214)</f>
        <v>940610</v>
      </c>
      <c r="F228" s="114">
        <f>SUMIFS(CAPEX!$AA$4:$AA$1281,CAPEX!$G$4:$G$1281,Data!$A228,CAPEX!$I$4:$I$1281,Data!F$215,CAPEX!$V$4:$V$1281,Data!$B$214)</f>
        <v>43140</v>
      </c>
      <c r="G228" s="118">
        <f t="shared" si="2"/>
        <v>9597420</v>
      </c>
    </row>
    <row r="229" spans="1:12" x14ac:dyDescent="0.25">
      <c r="A229" s="113" t="s">
        <v>403</v>
      </c>
      <c r="B229" s="83">
        <f>SUMIFS(CAPEX!$AA$4:$AA$1281,CAPEX!$G$4:$G$1281,Data!$A229,CAPEX!$I$4:$I$1281,Data!B$215,CAPEX!$V$4:$V$1281,Data!$B$214)</f>
        <v>8830</v>
      </c>
      <c r="C229" s="83">
        <f>SUMIFS(CAPEX!$AA$4:$AA$1281,CAPEX!$G$4:$G$1281,Data!$A229,CAPEX!$I$4:$I$1281,Data!C$215,CAPEX!$V$4:$V$1281,Data!$B$214)</f>
        <v>0</v>
      </c>
      <c r="D229" s="83">
        <f>SUMIFS(CAPEX!$AA$4:$AA$1281,CAPEX!$G$4:$G$1281,Data!$A229,CAPEX!$I$4:$I$1281,Data!D$215,CAPEX!$V$4:$V$1281,Data!$B$214)</f>
        <v>0</v>
      </c>
      <c r="E229" s="83">
        <f>SUMIFS(CAPEX!$AA$4:$AA$1281,CAPEX!$G$4:$G$1281,Data!$A229,CAPEX!$I$4:$I$1281,Data!E$215,CAPEX!$V$4:$V$1281,Data!$B$214)</f>
        <v>0</v>
      </c>
      <c r="F229" s="114">
        <f>SUMIFS(CAPEX!$AA$4:$AA$1281,CAPEX!$G$4:$G$1281,Data!$A229,CAPEX!$I$4:$I$1281,Data!F$215,CAPEX!$V$4:$V$1281,Data!$B$214)</f>
        <v>0</v>
      </c>
      <c r="G229" s="118">
        <f t="shared" si="2"/>
        <v>8830</v>
      </c>
    </row>
    <row r="230" spans="1:12" x14ac:dyDescent="0.25">
      <c r="A230" s="113" t="s">
        <v>364</v>
      </c>
      <c r="B230" s="83">
        <f>SUMIFS(CAPEX!$AA$4:$AA$1281,CAPEX!$G$4:$G$1281,Data!$A230,CAPEX!$I$4:$I$1281,Data!B$215,CAPEX!$V$4:$V$1281,Data!$B$214)</f>
        <v>736090</v>
      </c>
      <c r="C230" s="83">
        <f>SUMIFS(CAPEX!$AA$4:$AA$1281,CAPEX!$G$4:$G$1281,Data!$A230,CAPEX!$I$4:$I$1281,Data!C$215,CAPEX!$V$4:$V$1281,Data!$B$214)</f>
        <v>911080</v>
      </c>
      <c r="D230" s="83">
        <f>SUMIFS(CAPEX!$AA$4:$AA$1281,CAPEX!$G$4:$G$1281,Data!$A230,CAPEX!$I$4:$I$1281,Data!D$215,CAPEX!$V$4:$V$1281,Data!$B$214)</f>
        <v>970590</v>
      </c>
      <c r="E230" s="83">
        <f>SUMIFS(CAPEX!$AA$4:$AA$1281,CAPEX!$G$4:$G$1281,Data!$A230,CAPEX!$I$4:$I$1281,Data!E$215,CAPEX!$V$4:$V$1281,Data!$B$214)</f>
        <v>696550</v>
      </c>
      <c r="F230" s="114">
        <f>SUMIFS(CAPEX!$AA$4:$AA$1281,CAPEX!$G$4:$G$1281,Data!$A230,CAPEX!$I$4:$I$1281,Data!F$215,CAPEX!$V$4:$V$1281,Data!$B$214)</f>
        <v>69740</v>
      </c>
      <c r="G230" s="118">
        <f t="shared" si="2"/>
        <v>3384050</v>
      </c>
    </row>
    <row r="231" spans="1:12" x14ac:dyDescent="0.25">
      <c r="A231" s="113" t="s">
        <v>239</v>
      </c>
      <c r="B231" s="83">
        <f>SUMIFS(CAPEX!$AA$4:$AA$1281,CAPEX!$G$4:$G$1281,Data!$A231,CAPEX!$I$4:$I$1281,Data!B$215,CAPEX!$V$4:$V$1281,Data!$B$214)</f>
        <v>586130</v>
      </c>
      <c r="C231" s="83">
        <f>SUMIFS(CAPEX!$AA$4:$AA$1281,CAPEX!$G$4:$G$1281,Data!$A231,CAPEX!$I$4:$I$1281,Data!C$215,CAPEX!$V$4:$V$1281,Data!$B$214)</f>
        <v>730430</v>
      </c>
      <c r="D231" s="83">
        <f>SUMIFS(CAPEX!$AA$4:$AA$1281,CAPEX!$G$4:$G$1281,Data!$A231,CAPEX!$I$4:$I$1281,Data!D$215,CAPEX!$V$4:$V$1281,Data!$B$214)</f>
        <v>694600</v>
      </c>
      <c r="E231" s="83">
        <f>SUMIFS(CAPEX!$AA$4:$AA$1281,CAPEX!$G$4:$G$1281,Data!$A231,CAPEX!$I$4:$I$1281,Data!E$215,CAPEX!$V$4:$V$1281,Data!$B$214)</f>
        <v>227850</v>
      </c>
      <c r="F231" s="114">
        <f>SUMIFS(CAPEX!$AA$4:$AA$1281,CAPEX!$G$4:$G$1281,Data!$A231,CAPEX!$I$4:$I$1281,Data!F$215,CAPEX!$V$4:$V$1281,Data!$B$214)</f>
        <v>570380</v>
      </c>
      <c r="G231" s="118">
        <f t="shared" si="2"/>
        <v>2809390</v>
      </c>
    </row>
    <row r="232" spans="1:12" x14ac:dyDescent="0.25">
      <c r="A232" s="113" t="s">
        <v>243</v>
      </c>
      <c r="B232" s="83">
        <f>SUMIFS(CAPEX!$AA$4:$AA$1281,CAPEX!$G$4:$G$1281,Data!$A232,CAPEX!$I$4:$I$1281,Data!B$215,CAPEX!$V$4:$V$1281,Data!$B$214)</f>
        <v>644750</v>
      </c>
      <c r="C232" s="83">
        <f>SUMIFS(CAPEX!$AA$4:$AA$1281,CAPEX!$G$4:$G$1281,Data!$A232,CAPEX!$I$4:$I$1281,Data!C$215,CAPEX!$V$4:$V$1281,Data!$B$214)</f>
        <v>803460</v>
      </c>
      <c r="D232" s="83">
        <f>SUMIFS(CAPEX!$AA$4:$AA$1281,CAPEX!$G$4:$G$1281,Data!$A232,CAPEX!$I$4:$I$1281,Data!D$215,CAPEX!$V$4:$V$1281,Data!$B$214)</f>
        <v>764050</v>
      </c>
      <c r="E232" s="83">
        <f>SUMIFS(CAPEX!$AA$4:$AA$1281,CAPEX!$G$4:$G$1281,Data!$A232,CAPEX!$I$4:$I$1281,Data!E$215,CAPEX!$V$4:$V$1281,Data!$B$214)</f>
        <v>250630</v>
      </c>
      <c r="F232" s="114">
        <f>SUMIFS(CAPEX!$AA$4:$AA$1281,CAPEX!$G$4:$G$1281,Data!$A232,CAPEX!$I$4:$I$1281,Data!F$215,CAPEX!$V$4:$V$1281,Data!$B$214)</f>
        <v>647020</v>
      </c>
      <c r="G232" s="118">
        <f t="shared" si="2"/>
        <v>3109910</v>
      </c>
    </row>
    <row r="233" spans="1:12" ht="15.75" thickBot="1" x14ac:dyDescent="0.3">
      <c r="A233" s="115" t="s">
        <v>246</v>
      </c>
      <c r="B233" s="116">
        <f>SUMIFS(CAPEX!$AA$4:$AA$1281,CAPEX!$G$4:$G$1281,Data!$A233,CAPEX!$I$4:$I$1281,Data!B$215,CAPEX!$V$4:$V$1281,Data!$B$214)</f>
        <v>354480</v>
      </c>
      <c r="C233" s="116">
        <f>SUMIFS(CAPEX!$AA$4:$AA$1281,CAPEX!$G$4:$G$1281,Data!$A233,CAPEX!$I$4:$I$1281,Data!C$215,CAPEX!$V$4:$V$1281,Data!$B$214)</f>
        <v>459890</v>
      </c>
      <c r="D233" s="116">
        <f>SUMIFS(CAPEX!$AA$4:$AA$1281,CAPEX!$G$4:$G$1281,Data!$A233,CAPEX!$I$4:$I$1281,Data!D$215,CAPEX!$V$4:$V$1281,Data!$B$214)</f>
        <v>421970</v>
      </c>
      <c r="E233" s="116">
        <f>SUMIFS(CAPEX!$AA$4:$AA$1281,CAPEX!$G$4:$G$1281,Data!$A233,CAPEX!$I$4:$I$1281,Data!E$215,CAPEX!$V$4:$V$1281,Data!$B$214)</f>
        <v>137920</v>
      </c>
      <c r="F233" s="117">
        <f>SUMIFS(CAPEX!$AA$4:$AA$1281,CAPEX!$G$4:$G$1281,Data!$A233,CAPEX!$I$4:$I$1281,Data!F$215,CAPEX!$V$4:$V$1281,Data!$B$214)</f>
        <v>355870</v>
      </c>
      <c r="G233" s="119">
        <f t="shared" si="2"/>
        <v>1730130</v>
      </c>
    </row>
    <row r="234" spans="1:12" ht="15.75" thickBot="1" x14ac:dyDescent="0.3">
      <c r="A234" s="121" t="s">
        <v>137</v>
      </c>
      <c r="B234" s="122">
        <f>SUM(B216:B233)</f>
        <v>6294240</v>
      </c>
      <c r="C234" s="122">
        <f t="shared" ref="C234:G234" si="4">SUM(C216:C233)</f>
        <v>8410090</v>
      </c>
      <c r="D234" s="122">
        <f t="shared" si="4"/>
        <v>7844300</v>
      </c>
      <c r="E234" s="122">
        <f t="shared" si="4"/>
        <v>2864180</v>
      </c>
      <c r="F234" s="122">
        <f t="shared" si="4"/>
        <v>7472850</v>
      </c>
      <c r="G234" s="123">
        <f t="shared" si="4"/>
        <v>32885660</v>
      </c>
    </row>
    <row r="236" spans="1:12" ht="15.75" thickBot="1" x14ac:dyDescent="0.3"/>
    <row r="237" spans="1:12" x14ac:dyDescent="0.25">
      <c r="A237" s="247" t="s">
        <v>3</v>
      </c>
      <c r="B237" s="150">
        <v>1</v>
      </c>
      <c r="C237" s="150"/>
      <c r="D237" s="150"/>
      <c r="E237" s="150"/>
      <c r="F237" s="150"/>
      <c r="G237" s="241">
        <v>2</v>
      </c>
      <c r="H237" s="241"/>
      <c r="I237" s="241"/>
      <c r="J237" s="241"/>
      <c r="K237" s="253"/>
      <c r="L237" s="254" t="s">
        <v>137</v>
      </c>
    </row>
    <row r="238" spans="1:12" ht="15.75" thickBot="1" x14ac:dyDescent="0.3">
      <c r="A238" s="256"/>
      <c r="B238" s="132" t="s">
        <v>140</v>
      </c>
      <c r="C238" s="132" t="s">
        <v>142</v>
      </c>
      <c r="D238" s="132" t="s">
        <v>138</v>
      </c>
      <c r="E238" s="132" t="s">
        <v>141</v>
      </c>
      <c r="F238" s="132" t="s">
        <v>440</v>
      </c>
      <c r="G238" s="132" t="s">
        <v>140</v>
      </c>
      <c r="H238" s="132" t="s">
        <v>142</v>
      </c>
      <c r="I238" s="132" t="s">
        <v>138</v>
      </c>
      <c r="J238" s="132" t="s">
        <v>141</v>
      </c>
      <c r="K238" s="133" t="s">
        <v>440</v>
      </c>
      <c r="L238" s="255"/>
    </row>
    <row r="239" spans="1:12" x14ac:dyDescent="0.25">
      <c r="A239" s="124" t="s">
        <v>281</v>
      </c>
      <c r="B239" s="125">
        <f>SUMIFS(CAPEX!$AA$4:$AA$1281,CAPEX!$G$4:$G$1281,Data!$A239,CAPEX!$I$4:$I$1281,Data!B$238,CAPEX!$V$4:$V$1281,Data!$B$237)</f>
        <v>0</v>
      </c>
      <c r="C239" s="125">
        <f>SUMIFS(CAPEX!$AA$4:$AA$1281,CAPEX!$G$4:$G$1281,Data!$A239,CAPEX!$I$4:$I$1281,Data!C$238,CAPEX!$V$4:$V$1281,Data!$B$237)</f>
        <v>0</v>
      </c>
      <c r="D239" s="125">
        <f>SUMIFS(CAPEX!$AA$4:$AA$1281,CAPEX!$G$4:$G$1281,Data!$A239,CAPEX!$I$4:$I$1281,Data!D$238,CAPEX!$V$4:$V$1281,Data!$B$237)</f>
        <v>0</v>
      </c>
      <c r="E239" s="125">
        <f>SUMIFS(CAPEX!$AA$4:$AA$1281,CAPEX!$G$4:$G$1281,Data!$A239,CAPEX!$I$4:$I$1281,Data!E$238,CAPEX!$V$4:$V$1281,Data!$B$237)</f>
        <v>0</v>
      </c>
      <c r="F239" s="125">
        <f>SUMIFS(CAPEX!$AA$4:$AA$1281,CAPEX!$G$4:$G$1281,Data!$A239,CAPEX!$I$4:$I$1281,Data!F$238,CAPEX!$V$4:$V$1281,Data!$B$237)</f>
        <v>0</v>
      </c>
      <c r="G239" s="125">
        <f>SUMIFS(CAPEX!$AA$4:$AA$1281,CAPEX!$G$4:$G$1281,Data!$A239,CAPEX!$I$4:$I$1281,Data!G$238,CAPEX!$V$4:$V$1281,Data!$G$237)</f>
        <v>0</v>
      </c>
      <c r="H239" s="125">
        <f>SUMIFS(CAPEX!$AA$4:$AA$1281,CAPEX!$G$4:$G$1281,Data!$A239,CAPEX!$I$4:$I$1281,Data!H$238,CAPEX!$V$4:$V$1281,Data!$G$237)</f>
        <v>0</v>
      </c>
      <c r="I239" s="125">
        <f>SUMIFS(CAPEX!$AA$4:$AA$1281,CAPEX!$G$4:$G$1281,Data!$A239,CAPEX!$I$4:$I$1281,Data!I$238,CAPEX!$V$4:$V$1281,Data!$G$237)</f>
        <v>0</v>
      </c>
      <c r="J239" s="125">
        <f>SUMIFS(CAPEX!$AA$4:$AA$1281,CAPEX!$G$4:$G$1281,Data!$A239,CAPEX!$I$4:$I$1281,Data!J$238,CAPEX!$V$4:$V$1281,Data!$G$237)</f>
        <v>0</v>
      </c>
      <c r="K239" s="126">
        <f>SUMIFS(CAPEX!$AA$4:$AA$1281,CAPEX!$G$4:$G$1281,Data!$A239,CAPEX!$I$4:$I$1281,Data!K$238,CAPEX!$V$4:$V$1281,Data!$G$237)</f>
        <v>0</v>
      </c>
      <c r="L239" s="128">
        <f>SUM(B239:K239)</f>
        <v>0</v>
      </c>
    </row>
    <row r="240" spans="1:12" x14ac:dyDescent="0.25">
      <c r="A240" s="84" t="s">
        <v>488</v>
      </c>
      <c r="B240" s="125">
        <f>SUMIFS(CAPEX!$AA$4:$AA$1281,CAPEX!$G$4:$G$1281,Data!$A240,CAPEX!$I$4:$I$1281,Data!B$238,CAPEX!$V$4:$V$1281,Data!$B$237)</f>
        <v>0</v>
      </c>
      <c r="C240" s="125">
        <f>SUMIFS(CAPEX!$AA$4:$AA$1281,CAPEX!$G$4:$G$1281,Data!$A240,CAPEX!$I$4:$I$1281,Data!C$238,CAPEX!$V$4:$V$1281,Data!$B$237)</f>
        <v>0</v>
      </c>
      <c r="D240" s="125">
        <f>SUMIFS(CAPEX!$AA$4:$AA$1281,CAPEX!$G$4:$G$1281,Data!$A240,CAPEX!$I$4:$I$1281,Data!D$238,CAPEX!$V$4:$V$1281,Data!$B$237)</f>
        <v>0</v>
      </c>
      <c r="E240" s="125">
        <f>SUMIFS(CAPEX!$AA$4:$AA$1281,CAPEX!$G$4:$G$1281,Data!$A240,CAPEX!$I$4:$I$1281,Data!E$238,CAPEX!$V$4:$V$1281,Data!$B$237)</f>
        <v>0</v>
      </c>
      <c r="F240" s="125">
        <f>SUMIFS(CAPEX!$AA$4:$AA$1281,CAPEX!$G$4:$G$1281,Data!$A240,CAPEX!$I$4:$I$1281,Data!F$238,CAPEX!$V$4:$V$1281,Data!$B$237)</f>
        <v>0</v>
      </c>
      <c r="G240" s="125">
        <f>SUMIFS(CAPEX!$AA$4:$AA$1281,CAPEX!$G$4:$G$1281,Data!$A240,CAPEX!$I$4:$I$1281,Data!G$238,CAPEX!$V$4:$V$1281,Data!$G$237)</f>
        <v>0</v>
      </c>
      <c r="H240" s="125">
        <f>SUMIFS(CAPEX!$AA$4:$AA$1281,CAPEX!$G$4:$G$1281,Data!$A240,CAPEX!$I$4:$I$1281,Data!H$238,CAPEX!$V$4:$V$1281,Data!$G$237)</f>
        <v>0</v>
      </c>
      <c r="I240" s="125">
        <f>SUMIFS(CAPEX!$AA$4:$AA$1281,CAPEX!$G$4:$G$1281,Data!$A240,CAPEX!$I$4:$I$1281,Data!I$238,CAPEX!$V$4:$V$1281,Data!$G$237)</f>
        <v>0</v>
      </c>
      <c r="J240" s="125">
        <f>SUMIFS(CAPEX!$AA$4:$AA$1281,CAPEX!$G$4:$G$1281,Data!$A240,CAPEX!$I$4:$I$1281,Data!J$238,CAPEX!$V$4:$V$1281,Data!$G$237)</f>
        <v>0</v>
      </c>
      <c r="K240" s="126">
        <f>SUMIFS(CAPEX!$AA$4:$AA$1281,CAPEX!$G$4:$G$1281,Data!$A240,CAPEX!$I$4:$I$1281,Data!K$238,CAPEX!$V$4:$V$1281,Data!$G$237)</f>
        <v>0</v>
      </c>
      <c r="L240" s="128">
        <f t="shared" ref="L240:L257" si="5">SUM(B240:K240)</f>
        <v>0</v>
      </c>
    </row>
    <row r="241" spans="1:12" x14ac:dyDescent="0.25">
      <c r="A241" s="84" t="s">
        <v>217</v>
      </c>
      <c r="B241" s="125">
        <f>SUMIFS(CAPEX!$AA$4:$AA$1281,CAPEX!$G$4:$G$1281,Data!$A241,CAPEX!$I$4:$I$1281,Data!B$238,CAPEX!$V$4:$V$1281,Data!$B$237)</f>
        <v>0</v>
      </c>
      <c r="C241" s="125">
        <f>SUMIFS(CAPEX!$AA$4:$AA$1281,CAPEX!$G$4:$G$1281,Data!$A241,CAPEX!$I$4:$I$1281,Data!C$238,CAPEX!$V$4:$V$1281,Data!$B$237)</f>
        <v>0</v>
      </c>
      <c r="D241" s="125">
        <f>SUMIFS(CAPEX!$AA$4:$AA$1281,CAPEX!$G$4:$G$1281,Data!$A241,CAPEX!$I$4:$I$1281,Data!D$238,CAPEX!$V$4:$V$1281,Data!$B$237)</f>
        <v>0</v>
      </c>
      <c r="E241" s="125">
        <f>SUMIFS(CAPEX!$AA$4:$AA$1281,CAPEX!$G$4:$G$1281,Data!$A241,CAPEX!$I$4:$I$1281,Data!E$238,CAPEX!$V$4:$V$1281,Data!$B$237)</f>
        <v>0</v>
      </c>
      <c r="F241" s="125">
        <f>SUMIFS(CAPEX!$AA$4:$AA$1281,CAPEX!$G$4:$G$1281,Data!$A241,CAPEX!$I$4:$I$1281,Data!F$238,CAPEX!$V$4:$V$1281,Data!$B$237)</f>
        <v>0</v>
      </c>
      <c r="G241" s="125">
        <f>SUMIFS(CAPEX!$AA$4:$AA$1281,CAPEX!$G$4:$G$1281,Data!$A241,CAPEX!$I$4:$I$1281,Data!G$238,CAPEX!$V$4:$V$1281,Data!$G$237)</f>
        <v>0</v>
      </c>
      <c r="H241" s="125">
        <f>SUMIFS(CAPEX!$AA$4:$AA$1281,CAPEX!$G$4:$G$1281,Data!$A241,CAPEX!$I$4:$I$1281,Data!H$238,CAPEX!$V$4:$V$1281,Data!$G$237)</f>
        <v>0</v>
      </c>
      <c r="I241" s="125">
        <f>SUMIFS(CAPEX!$AA$4:$AA$1281,CAPEX!$G$4:$G$1281,Data!$A241,CAPEX!$I$4:$I$1281,Data!I$238,CAPEX!$V$4:$V$1281,Data!$G$237)</f>
        <v>0</v>
      </c>
      <c r="J241" s="125">
        <f>SUMIFS(CAPEX!$AA$4:$AA$1281,CAPEX!$G$4:$G$1281,Data!$A241,CAPEX!$I$4:$I$1281,Data!J$238,CAPEX!$V$4:$V$1281,Data!$G$237)</f>
        <v>0</v>
      </c>
      <c r="K241" s="126">
        <f>SUMIFS(CAPEX!$AA$4:$AA$1281,CAPEX!$G$4:$G$1281,Data!$A241,CAPEX!$I$4:$I$1281,Data!K$238,CAPEX!$V$4:$V$1281,Data!$G$237)</f>
        <v>0</v>
      </c>
      <c r="L241" s="128">
        <f t="shared" si="5"/>
        <v>0</v>
      </c>
    </row>
    <row r="242" spans="1:12" x14ac:dyDescent="0.25">
      <c r="A242" s="84" t="s">
        <v>469</v>
      </c>
      <c r="B242" s="125">
        <f>SUMIFS(CAPEX!$AA$4:$AA$1281,CAPEX!$G$4:$G$1281,Data!$A242,CAPEX!$I$4:$I$1281,Data!B$238,CAPEX!$V$4:$V$1281,Data!$B$237)</f>
        <v>0</v>
      </c>
      <c r="C242" s="125">
        <f>SUMIFS(CAPEX!$AA$4:$AA$1281,CAPEX!$G$4:$G$1281,Data!$A242,CAPEX!$I$4:$I$1281,Data!C$238,CAPEX!$V$4:$V$1281,Data!$B$237)</f>
        <v>0</v>
      </c>
      <c r="D242" s="125">
        <f>SUMIFS(CAPEX!$AA$4:$AA$1281,CAPEX!$G$4:$G$1281,Data!$A242,CAPEX!$I$4:$I$1281,Data!D$238,CAPEX!$V$4:$V$1281,Data!$B$237)</f>
        <v>0</v>
      </c>
      <c r="E242" s="125">
        <f>SUMIFS(CAPEX!$AA$4:$AA$1281,CAPEX!$G$4:$G$1281,Data!$A242,CAPEX!$I$4:$I$1281,Data!E$238,CAPEX!$V$4:$V$1281,Data!$B$237)</f>
        <v>0</v>
      </c>
      <c r="F242" s="125">
        <f>SUMIFS(CAPEX!$AA$4:$AA$1281,CAPEX!$G$4:$G$1281,Data!$A242,CAPEX!$I$4:$I$1281,Data!F$238,CAPEX!$V$4:$V$1281,Data!$B$237)</f>
        <v>0</v>
      </c>
      <c r="G242" s="125">
        <f>SUMIFS(CAPEX!$AA$4:$AA$1281,CAPEX!$G$4:$G$1281,Data!$A242,CAPEX!$I$4:$I$1281,Data!G$238,CAPEX!$V$4:$V$1281,Data!$G$237)</f>
        <v>0</v>
      </c>
      <c r="H242" s="125">
        <f>SUMIFS(CAPEX!$AA$4:$AA$1281,CAPEX!$G$4:$G$1281,Data!$A242,CAPEX!$I$4:$I$1281,Data!H$238,CAPEX!$V$4:$V$1281,Data!$G$237)</f>
        <v>0</v>
      </c>
      <c r="I242" s="125">
        <f>SUMIFS(CAPEX!$AA$4:$AA$1281,CAPEX!$G$4:$G$1281,Data!$A242,CAPEX!$I$4:$I$1281,Data!I$238,CAPEX!$V$4:$V$1281,Data!$G$237)</f>
        <v>0</v>
      </c>
      <c r="J242" s="125">
        <f>SUMIFS(CAPEX!$AA$4:$AA$1281,CAPEX!$G$4:$G$1281,Data!$A242,CAPEX!$I$4:$I$1281,Data!J$238,CAPEX!$V$4:$V$1281,Data!$G$237)</f>
        <v>0</v>
      </c>
      <c r="K242" s="126">
        <f>SUMIFS(CAPEX!$AA$4:$AA$1281,CAPEX!$G$4:$G$1281,Data!$A242,CAPEX!$I$4:$I$1281,Data!K$238,CAPEX!$V$4:$V$1281,Data!$G$237)</f>
        <v>0</v>
      </c>
      <c r="L242" s="128">
        <f t="shared" si="5"/>
        <v>0</v>
      </c>
    </row>
    <row r="243" spans="1:12" x14ac:dyDescent="0.25">
      <c r="A243" s="84" t="s">
        <v>265</v>
      </c>
      <c r="B243" s="125">
        <f>SUMIFS(CAPEX!$AA$4:$AA$1281,CAPEX!$G$4:$G$1281,Data!$A243,CAPEX!$I$4:$I$1281,Data!B$238,CAPEX!$V$4:$V$1281,Data!$B$237)</f>
        <v>0</v>
      </c>
      <c r="C243" s="125">
        <f>SUMIFS(CAPEX!$AA$4:$AA$1281,CAPEX!$G$4:$G$1281,Data!$A243,CAPEX!$I$4:$I$1281,Data!C$238,CAPEX!$V$4:$V$1281,Data!$B$237)</f>
        <v>0</v>
      </c>
      <c r="D243" s="125">
        <f>SUMIFS(CAPEX!$AA$4:$AA$1281,CAPEX!$G$4:$G$1281,Data!$A243,CAPEX!$I$4:$I$1281,Data!D$238,CAPEX!$V$4:$V$1281,Data!$B$237)</f>
        <v>0</v>
      </c>
      <c r="E243" s="125">
        <f>SUMIFS(CAPEX!$AA$4:$AA$1281,CAPEX!$G$4:$G$1281,Data!$A243,CAPEX!$I$4:$I$1281,Data!E$238,CAPEX!$V$4:$V$1281,Data!$B$237)</f>
        <v>0</v>
      </c>
      <c r="F243" s="125">
        <f>SUMIFS(CAPEX!$AA$4:$AA$1281,CAPEX!$G$4:$G$1281,Data!$A243,CAPEX!$I$4:$I$1281,Data!F$238,CAPEX!$V$4:$V$1281,Data!$B$237)</f>
        <v>0</v>
      </c>
      <c r="G243" s="125">
        <f>SUMIFS(CAPEX!$AA$4:$AA$1281,CAPEX!$G$4:$G$1281,Data!$A243,CAPEX!$I$4:$I$1281,Data!G$238,CAPEX!$V$4:$V$1281,Data!$G$237)</f>
        <v>0</v>
      </c>
      <c r="H243" s="125">
        <f>SUMIFS(CAPEX!$AA$4:$AA$1281,CAPEX!$G$4:$G$1281,Data!$A243,CAPEX!$I$4:$I$1281,Data!H$238,CAPEX!$V$4:$V$1281,Data!$G$237)</f>
        <v>0</v>
      </c>
      <c r="I243" s="125">
        <f>SUMIFS(CAPEX!$AA$4:$AA$1281,CAPEX!$G$4:$G$1281,Data!$A243,CAPEX!$I$4:$I$1281,Data!I$238,CAPEX!$V$4:$V$1281,Data!$G$237)</f>
        <v>0</v>
      </c>
      <c r="J243" s="125">
        <f>SUMIFS(CAPEX!$AA$4:$AA$1281,CAPEX!$G$4:$G$1281,Data!$A243,CAPEX!$I$4:$I$1281,Data!J$238,CAPEX!$V$4:$V$1281,Data!$G$237)</f>
        <v>0</v>
      </c>
      <c r="K243" s="126">
        <f>SUMIFS(CAPEX!$AA$4:$AA$1281,CAPEX!$G$4:$G$1281,Data!$A243,CAPEX!$I$4:$I$1281,Data!K$238,CAPEX!$V$4:$V$1281,Data!$G$237)</f>
        <v>0</v>
      </c>
      <c r="L243" s="128">
        <f t="shared" si="5"/>
        <v>0</v>
      </c>
    </row>
    <row r="244" spans="1:12" x14ac:dyDescent="0.25">
      <c r="A244" s="84" t="s">
        <v>211</v>
      </c>
      <c r="B244" s="125">
        <f>SUMIFS(CAPEX!$AA$4:$AA$1281,CAPEX!$G$4:$G$1281,Data!$A244,CAPEX!$I$4:$I$1281,Data!B$238,CAPEX!$V$4:$V$1281,Data!$B$237)</f>
        <v>0</v>
      </c>
      <c r="C244" s="125">
        <f>SUMIFS(CAPEX!$AA$4:$AA$1281,CAPEX!$G$4:$G$1281,Data!$A244,CAPEX!$I$4:$I$1281,Data!C$238,CAPEX!$V$4:$V$1281,Data!$B$237)</f>
        <v>0</v>
      </c>
      <c r="D244" s="125">
        <f>SUMIFS(CAPEX!$AA$4:$AA$1281,CAPEX!$G$4:$G$1281,Data!$A244,CAPEX!$I$4:$I$1281,Data!D$238,CAPEX!$V$4:$V$1281,Data!$B$237)</f>
        <v>0</v>
      </c>
      <c r="E244" s="125">
        <f>SUMIFS(CAPEX!$AA$4:$AA$1281,CAPEX!$G$4:$G$1281,Data!$A244,CAPEX!$I$4:$I$1281,Data!E$238,CAPEX!$V$4:$V$1281,Data!$B$237)</f>
        <v>0</v>
      </c>
      <c r="F244" s="125">
        <f>SUMIFS(CAPEX!$AA$4:$AA$1281,CAPEX!$G$4:$G$1281,Data!$A244,CAPEX!$I$4:$I$1281,Data!F$238,CAPEX!$V$4:$V$1281,Data!$B$237)</f>
        <v>0</v>
      </c>
      <c r="G244" s="125">
        <f>SUMIFS(CAPEX!$AA$4:$AA$1281,CAPEX!$G$4:$G$1281,Data!$A244,CAPEX!$I$4:$I$1281,Data!G$238,CAPEX!$V$4:$V$1281,Data!$G$237)</f>
        <v>156870</v>
      </c>
      <c r="H244" s="125">
        <f>SUMIFS(CAPEX!$AA$4:$AA$1281,CAPEX!$G$4:$G$1281,Data!$A244,CAPEX!$I$4:$I$1281,Data!H$238,CAPEX!$V$4:$V$1281,Data!$G$237)</f>
        <v>0</v>
      </c>
      <c r="I244" s="125">
        <f>SUMIFS(CAPEX!$AA$4:$AA$1281,CAPEX!$G$4:$G$1281,Data!$A244,CAPEX!$I$4:$I$1281,Data!I$238,CAPEX!$V$4:$V$1281,Data!$G$237)</f>
        <v>0</v>
      </c>
      <c r="J244" s="125">
        <f>SUMIFS(CAPEX!$AA$4:$AA$1281,CAPEX!$G$4:$G$1281,Data!$A244,CAPEX!$I$4:$I$1281,Data!J$238,CAPEX!$V$4:$V$1281,Data!$G$237)</f>
        <v>0</v>
      </c>
      <c r="K244" s="126">
        <f>SUMIFS(CAPEX!$AA$4:$AA$1281,CAPEX!$G$4:$G$1281,Data!$A244,CAPEX!$I$4:$I$1281,Data!K$238,CAPEX!$V$4:$V$1281,Data!$G$237)</f>
        <v>0</v>
      </c>
      <c r="L244" s="128">
        <f t="shared" si="5"/>
        <v>156870</v>
      </c>
    </row>
    <row r="245" spans="1:12" x14ac:dyDescent="0.25">
      <c r="A245" s="84" t="s">
        <v>195</v>
      </c>
      <c r="B245" s="125">
        <f>SUMIFS(CAPEX!$AA$4:$AA$1281,CAPEX!$G$4:$G$1281,Data!$A245,CAPEX!$I$4:$I$1281,Data!B$238,CAPEX!$V$4:$V$1281,Data!$B$237)</f>
        <v>94590</v>
      </c>
      <c r="C245" s="125">
        <f>SUMIFS(CAPEX!$AA$4:$AA$1281,CAPEX!$G$4:$G$1281,Data!$A245,CAPEX!$I$4:$I$1281,Data!C$238,CAPEX!$V$4:$V$1281,Data!$B$237)</f>
        <v>49570</v>
      </c>
      <c r="D245" s="125">
        <f>SUMIFS(CAPEX!$AA$4:$AA$1281,CAPEX!$G$4:$G$1281,Data!$A245,CAPEX!$I$4:$I$1281,Data!D$238,CAPEX!$V$4:$V$1281,Data!$B$237)</f>
        <v>0</v>
      </c>
      <c r="E245" s="125">
        <f>SUMIFS(CAPEX!$AA$4:$AA$1281,CAPEX!$G$4:$G$1281,Data!$A245,CAPEX!$I$4:$I$1281,Data!E$238,CAPEX!$V$4:$V$1281,Data!$B$237)</f>
        <v>0</v>
      </c>
      <c r="F245" s="125">
        <f>SUMIFS(CAPEX!$AA$4:$AA$1281,CAPEX!$G$4:$G$1281,Data!$A245,CAPEX!$I$4:$I$1281,Data!F$238,CAPEX!$V$4:$V$1281,Data!$B$237)</f>
        <v>0</v>
      </c>
      <c r="G245" s="125">
        <f>SUMIFS(CAPEX!$AA$4:$AA$1281,CAPEX!$G$4:$G$1281,Data!$A245,CAPEX!$I$4:$I$1281,Data!G$238,CAPEX!$V$4:$V$1281,Data!$G$237)</f>
        <v>12360</v>
      </c>
      <c r="H245" s="125">
        <f>SUMIFS(CAPEX!$AA$4:$AA$1281,CAPEX!$G$4:$G$1281,Data!$A245,CAPEX!$I$4:$I$1281,Data!H$238,CAPEX!$V$4:$V$1281,Data!$G$237)</f>
        <v>0</v>
      </c>
      <c r="I245" s="125">
        <f>SUMIFS(CAPEX!$AA$4:$AA$1281,CAPEX!$G$4:$G$1281,Data!$A245,CAPEX!$I$4:$I$1281,Data!I$238,CAPEX!$V$4:$V$1281,Data!$G$237)</f>
        <v>0</v>
      </c>
      <c r="J245" s="125">
        <f>SUMIFS(CAPEX!$AA$4:$AA$1281,CAPEX!$G$4:$G$1281,Data!$A245,CAPEX!$I$4:$I$1281,Data!J$238,CAPEX!$V$4:$V$1281,Data!$G$237)</f>
        <v>0</v>
      </c>
      <c r="K245" s="126">
        <f>SUMIFS(CAPEX!$AA$4:$AA$1281,CAPEX!$G$4:$G$1281,Data!$A245,CAPEX!$I$4:$I$1281,Data!K$238,CAPEX!$V$4:$V$1281,Data!$G$237)</f>
        <v>0</v>
      </c>
      <c r="L245" s="128">
        <f t="shared" si="5"/>
        <v>156520</v>
      </c>
    </row>
    <row r="246" spans="1:12" x14ac:dyDescent="0.25">
      <c r="A246" s="84" t="s">
        <v>313</v>
      </c>
      <c r="B246" s="125">
        <f>SUMIFS(CAPEX!$AA$4:$AA$1281,CAPEX!$G$4:$G$1281,Data!$A246,CAPEX!$I$4:$I$1281,Data!B$238,CAPEX!$V$4:$V$1281,Data!$B$237)</f>
        <v>0</v>
      </c>
      <c r="C246" s="125">
        <f>SUMIFS(CAPEX!$AA$4:$AA$1281,CAPEX!$G$4:$G$1281,Data!$A246,CAPEX!$I$4:$I$1281,Data!C$238,CAPEX!$V$4:$V$1281,Data!$B$237)</f>
        <v>0</v>
      </c>
      <c r="D246" s="125">
        <f>SUMIFS(CAPEX!$AA$4:$AA$1281,CAPEX!$G$4:$G$1281,Data!$A246,CAPEX!$I$4:$I$1281,Data!D$238,CAPEX!$V$4:$V$1281,Data!$B$237)</f>
        <v>0</v>
      </c>
      <c r="E246" s="125">
        <f>SUMIFS(CAPEX!$AA$4:$AA$1281,CAPEX!$G$4:$G$1281,Data!$A246,CAPEX!$I$4:$I$1281,Data!E$238,CAPEX!$V$4:$V$1281,Data!$B$237)</f>
        <v>0</v>
      </c>
      <c r="F246" s="125">
        <f>SUMIFS(CAPEX!$AA$4:$AA$1281,CAPEX!$G$4:$G$1281,Data!$A246,CAPEX!$I$4:$I$1281,Data!F$238,CAPEX!$V$4:$V$1281,Data!$B$237)</f>
        <v>0</v>
      </c>
      <c r="G246" s="125">
        <f>SUMIFS(CAPEX!$AA$4:$AA$1281,CAPEX!$G$4:$G$1281,Data!$A246,CAPEX!$I$4:$I$1281,Data!G$238,CAPEX!$V$4:$V$1281,Data!$G$237)</f>
        <v>7850</v>
      </c>
      <c r="H246" s="125">
        <f>SUMIFS(CAPEX!$AA$4:$AA$1281,CAPEX!$G$4:$G$1281,Data!$A246,CAPEX!$I$4:$I$1281,Data!H$238,CAPEX!$V$4:$V$1281,Data!$G$237)</f>
        <v>0</v>
      </c>
      <c r="I246" s="125">
        <f>SUMIFS(CAPEX!$AA$4:$AA$1281,CAPEX!$G$4:$G$1281,Data!$A246,CAPEX!$I$4:$I$1281,Data!I$238,CAPEX!$V$4:$V$1281,Data!$G$237)</f>
        <v>0</v>
      </c>
      <c r="J246" s="125">
        <f>SUMIFS(CAPEX!$AA$4:$AA$1281,CAPEX!$G$4:$G$1281,Data!$A246,CAPEX!$I$4:$I$1281,Data!J$238,CAPEX!$V$4:$V$1281,Data!$G$237)</f>
        <v>0</v>
      </c>
      <c r="K246" s="126">
        <f>SUMIFS(CAPEX!$AA$4:$AA$1281,CAPEX!$G$4:$G$1281,Data!$A246,CAPEX!$I$4:$I$1281,Data!K$238,CAPEX!$V$4:$V$1281,Data!$G$237)</f>
        <v>0</v>
      </c>
      <c r="L246" s="128">
        <f t="shared" si="5"/>
        <v>7850</v>
      </c>
    </row>
    <row r="247" spans="1:12" s="57" customFormat="1" x14ac:dyDescent="0.25">
      <c r="A247" s="84" t="s">
        <v>697</v>
      </c>
      <c r="B247" s="125">
        <f>SUMIFS(CAPEX!$AA$4:$AA$1281,CAPEX!$G$4:$G$1281,Data!$A247,CAPEX!$I$4:$I$1281,Data!B$238,CAPEX!$V$4:$V$1281,Data!$B$237)</f>
        <v>0</v>
      </c>
      <c r="C247" s="125">
        <f>SUMIFS(CAPEX!$AA$4:$AA$1281,CAPEX!$G$4:$G$1281,Data!$A247,CAPEX!$I$4:$I$1281,Data!C$238,CAPEX!$V$4:$V$1281,Data!$B$237)</f>
        <v>0</v>
      </c>
      <c r="D247" s="125">
        <f>SUMIFS(CAPEX!$AA$4:$AA$1281,CAPEX!$G$4:$G$1281,Data!$A247,CAPEX!$I$4:$I$1281,Data!D$238,CAPEX!$V$4:$V$1281,Data!$B$237)</f>
        <v>0</v>
      </c>
      <c r="E247" s="125">
        <f>SUMIFS(CAPEX!$AA$4:$AA$1281,CAPEX!$G$4:$G$1281,Data!$A247,CAPEX!$I$4:$I$1281,Data!E$238,CAPEX!$V$4:$V$1281,Data!$B$237)</f>
        <v>0</v>
      </c>
      <c r="F247" s="125">
        <f>SUMIFS(CAPEX!$AA$4:$AA$1281,CAPEX!$G$4:$G$1281,Data!$A247,CAPEX!$I$4:$I$1281,Data!F$238,CAPEX!$V$4:$V$1281,Data!$B$237)</f>
        <v>0</v>
      </c>
      <c r="G247" s="125">
        <f>SUMIFS(CAPEX!$AA$4:$AA$1281,CAPEX!$G$4:$G$1281,Data!$A247,CAPEX!$I$4:$I$1281,Data!G$238,CAPEX!$V$4:$V$1281,Data!$G$237)</f>
        <v>0</v>
      </c>
      <c r="H247" s="125">
        <f>SUMIFS(CAPEX!$AA$4:$AA$1281,CAPEX!$G$4:$G$1281,Data!$A247,CAPEX!$I$4:$I$1281,Data!H$238,CAPEX!$V$4:$V$1281,Data!$G$237)</f>
        <v>0</v>
      </c>
      <c r="I247" s="125">
        <f>SUMIFS(CAPEX!$AA$4:$AA$1281,CAPEX!$G$4:$G$1281,Data!$A247,CAPEX!$I$4:$I$1281,Data!I$238,CAPEX!$V$4:$V$1281,Data!$G$237)</f>
        <v>0</v>
      </c>
      <c r="J247" s="125">
        <f>SUMIFS(CAPEX!$AA$4:$AA$1281,CAPEX!$G$4:$G$1281,Data!$A247,CAPEX!$I$4:$I$1281,Data!J$238,CAPEX!$V$4:$V$1281,Data!$G$237)</f>
        <v>0</v>
      </c>
      <c r="K247" s="126">
        <f>SUMIFS(CAPEX!$AA$4:$AA$1281,CAPEX!$G$4:$G$1281,Data!$A247,CAPEX!$I$4:$I$1281,Data!K$238,CAPEX!$V$4:$V$1281,Data!$G$237)</f>
        <v>0</v>
      </c>
      <c r="L247" s="128">
        <f t="shared" si="5"/>
        <v>0</v>
      </c>
    </row>
    <row r="248" spans="1:12" x14ac:dyDescent="0.25">
      <c r="A248" s="84" t="s">
        <v>228</v>
      </c>
      <c r="B248" s="125">
        <f>SUMIFS(CAPEX!$AA$4:$AA$1281,CAPEX!$G$4:$G$1281,Data!$A248,CAPEX!$I$4:$I$1281,Data!B$238,CAPEX!$V$4:$V$1281,Data!$B$237)</f>
        <v>0</v>
      </c>
      <c r="C248" s="125">
        <f>SUMIFS(CAPEX!$AA$4:$AA$1281,CAPEX!$G$4:$G$1281,Data!$A248,CAPEX!$I$4:$I$1281,Data!C$238,CAPEX!$V$4:$V$1281,Data!$B$237)</f>
        <v>0</v>
      </c>
      <c r="D248" s="125">
        <f>SUMIFS(CAPEX!$AA$4:$AA$1281,CAPEX!$G$4:$G$1281,Data!$A248,CAPEX!$I$4:$I$1281,Data!D$238,CAPEX!$V$4:$V$1281,Data!$B$237)</f>
        <v>0</v>
      </c>
      <c r="E248" s="125">
        <f>SUMIFS(CAPEX!$AA$4:$AA$1281,CAPEX!$G$4:$G$1281,Data!$A248,CAPEX!$I$4:$I$1281,Data!E$238,CAPEX!$V$4:$V$1281,Data!$B$237)</f>
        <v>0</v>
      </c>
      <c r="F248" s="125">
        <f>SUMIFS(CAPEX!$AA$4:$AA$1281,CAPEX!$G$4:$G$1281,Data!$A248,CAPEX!$I$4:$I$1281,Data!F$238,CAPEX!$V$4:$V$1281,Data!$B$237)</f>
        <v>0</v>
      </c>
      <c r="G248" s="125">
        <f>SUMIFS(CAPEX!$AA$4:$AA$1281,CAPEX!$G$4:$G$1281,Data!$A248,CAPEX!$I$4:$I$1281,Data!G$238,CAPEX!$V$4:$V$1281,Data!$G$237)</f>
        <v>0</v>
      </c>
      <c r="H248" s="125">
        <f>SUMIFS(CAPEX!$AA$4:$AA$1281,CAPEX!$G$4:$G$1281,Data!$A248,CAPEX!$I$4:$I$1281,Data!H$238,CAPEX!$V$4:$V$1281,Data!$G$237)</f>
        <v>0</v>
      </c>
      <c r="I248" s="125">
        <f>SUMIFS(CAPEX!$AA$4:$AA$1281,CAPEX!$G$4:$G$1281,Data!$A248,CAPEX!$I$4:$I$1281,Data!I$238,CAPEX!$V$4:$V$1281,Data!$G$237)</f>
        <v>0</v>
      </c>
      <c r="J248" s="125">
        <f>SUMIFS(CAPEX!$AA$4:$AA$1281,CAPEX!$G$4:$G$1281,Data!$A248,CAPEX!$I$4:$I$1281,Data!J$238,CAPEX!$V$4:$V$1281,Data!$G$237)</f>
        <v>0</v>
      </c>
      <c r="K248" s="126">
        <f>SUMIFS(CAPEX!$AA$4:$AA$1281,CAPEX!$G$4:$G$1281,Data!$A248,CAPEX!$I$4:$I$1281,Data!K$238,CAPEX!$V$4:$V$1281,Data!$G$237)</f>
        <v>0</v>
      </c>
      <c r="L248" s="128">
        <f t="shared" si="5"/>
        <v>0</v>
      </c>
    </row>
    <row r="249" spans="1:12" x14ac:dyDescent="0.25">
      <c r="A249" s="84" t="s">
        <v>226</v>
      </c>
      <c r="B249" s="125">
        <f>SUMIFS(CAPEX!$AA$4:$AA$1281,CAPEX!$G$4:$G$1281,Data!$A249,CAPEX!$I$4:$I$1281,Data!B$238,CAPEX!$V$4:$V$1281,Data!$B$237)</f>
        <v>0</v>
      </c>
      <c r="C249" s="125">
        <f>SUMIFS(CAPEX!$AA$4:$AA$1281,CAPEX!$G$4:$G$1281,Data!$A249,CAPEX!$I$4:$I$1281,Data!C$238,CAPEX!$V$4:$V$1281,Data!$B$237)</f>
        <v>0</v>
      </c>
      <c r="D249" s="125">
        <f>SUMIFS(CAPEX!$AA$4:$AA$1281,CAPEX!$G$4:$G$1281,Data!$A249,CAPEX!$I$4:$I$1281,Data!D$238,CAPEX!$V$4:$V$1281,Data!$B$237)</f>
        <v>0</v>
      </c>
      <c r="E249" s="125">
        <f>SUMIFS(CAPEX!$AA$4:$AA$1281,CAPEX!$G$4:$G$1281,Data!$A249,CAPEX!$I$4:$I$1281,Data!E$238,CAPEX!$V$4:$V$1281,Data!$B$237)</f>
        <v>0</v>
      </c>
      <c r="F249" s="125">
        <f>SUMIFS(CAPEX!$AA$4:$AA$1281,CAPEX!$G$4:$G$1281,Data!$A249,CAPEX!$I$4:$I$1281,Data!F$238,CAPEX!$V$4:$V$1281,Data!$B$237)</f>
        <v>0</v>
      </c>
      <c r="G249" s="125">
        <f>SUMIFS(CAPEX!$AA$4:$AA$1281,CAPEX!$G$4:$G$1281,Data!$A249,CAPEX!$I$4:$I$1281,Data!G$238,CAPEX!$V$4:$V$1281,Data!$G$237)</f>
        <v>0</v>
      </c>
      <c r="H249" s="125">
        <f>SUMIFS(CAPEX!$AA$4:$AA$1281,CAPEX!$G$4:$G$1281,Data!$A249,CAPEX!$I$4:$I$1281,Data!H$238,CAPEX!$V$4:$V$1281,Data!$G$237)</f>
        <v>0</v>
      </c>
      <c r="I249" s="125">
        <f>SUMIFS(CAPEX!$AA$4:$AA$1281,CAPEX!$G$4:$G$1281,Data!$A249,CAPEX!$I$4:$I$1281,Data!I$238,CAPEX!$V$4:$V$1281,Data!$G$237)</f>
        <v>0</v>
      </c>
      <c r="J249" s="125">
        <f>SUMIFS(CAPEX!$AA$4:$AA$1281,CAPEX!$G$4:$G$1281,Data!$A249,CAPEX!$I$4:$I$1281,Data!J$238,CAPEX!$V$4:$V$1281,Data!$G$237)</f>
        <v>0</v>
      </c>
      <c r="K249" s="126">
        <f>SUMIFS(CAPEX!$AA$4:$AA$1281,CAPEX!$G$4:$G$1281,Data!$A249,CAPEX!$I$4:$I$1281,Data!K$238,CAPEX!$V$4:$V$1281,Data!$G$237)</f>
        <v>0</v>
      </c>
      <c r="L249" s="128">
        <f t="shared" si="5"/>
        <v>0</v>
      </c>
    </row>
    <row r="250" spans="1:12" x14ac:dyDescent="0.25">
      <c r="A250" s="84" t="s">
        <v>256</v>
      </c>
      <c r="B250" s="125">
        <f>SUMIFS(CAPEX!$AA$4:$AA$1281,CAPEX!$G$4:$G$1281,Data!$A250,CAPEX!$I$4:$I$1281,Data!B$238,CAPEX!$V$4:$V$1281,Data!$B$237)</f>
        <v>0</v>
      </c>
      <c r="C250" s="125">
        <f>SUMIFS(CAPEX!$AA$4:$AA$1281,CAPEX!$G$4:$G$1281,Data!$A250,CAPEX!$I$4:$I$1281,Data!C$238,CAPEX!$V$4:$V$1281,Data!$B$237)</f>
        <v>0</v>
      </c>
      <c r="D250" s="125">
        <f>SUMIFS(CAPEX!$AA$4:$AA$1281,CAPEX!$G$4:$G$1281,Data!$A250,CAPEX!$I$4:$I$1281,Data!D$238,CAPEX!$V$4:$V$1281,Data!$B$237)</f>
        <v>0</v>
      </c>
      <c r="E250" s="125">
        <f>SUMIFS(CAPEX!$AA$4:$AA$1281,CAPEX!$G$4:$G$1281,Data!$A250,CAPEX!$I$4:$I$1281,Data!E$238,CAPEX!$V$4:$V$1281,Data!$B$237)</f>
        <v>0</v>
      </c>
      <c r="F250" s="125">
        <f>SUMIFS(CAPEX!$AA$4:$AA$1281,CAPEX!$G$4:$G$1281,Data!$A250,CAPEX!$I$4:$I$1281,Data!F$238,CAPEX!$V$4:$V$1281,Data!$B$237)</f>
        <v>0</v>
      </c>
      <c r="G250" s="125">
        <f>SUMIFS(CAPEX!$AA$4:$AA$1281,CAPEX!$G$4:$G$1281,Data!$A250,CAPEX!$I$4:$I$1281,Data!G$238,CAPEX!$V$4:$V$1281,Data!$G$237)</f>
        <v>0</v>
      </c>
      <c r="H250" s="125">
        <f>SUMIFS(CAPEX!$AA$4:$AA$1281,CAPEX!$G$4:$G$1281,Data!$A250,CAPEX!$I$4:$I$1281,Data!H$238,CAPEX!$V$4:$V$1281,Data!$G$237)</f>
        <v>0</v>
      </c>
      <c r="I250" s="125">
        <f>SUMIFS(CAPEX!$AA$4:$AA$1281,CAPEX!$G$4:$G$1281,Data!$A250,CAPEX!$I$4:$I$1281,Data!I$238,CAPEX!$V$4:$V$1281,Data!$G$237)</f>
        <v>0</v>
      </c>
      <c r="J250" s="125">
        <f>SUMIFS(CAPEX!$AA$4:$AA$1281,CAPEX!$G$4:$G$1281,Data!$A250,CAPEX!$I$4:$I$1281,Data!J$238,CAPEX!$V$4:$V$1281,Data!$G$237)</f>
        <v>0</v>
      </c>
      <c r="K250" s="126">
        <f>SUMIFS(CAPEX!$AA$4:$AA$1281,CAPEX!$G$4:$G$1281,Data!$A250,CAPEX!$I$4:$I$1281,Data!K$238,CAPEX!$V$4:$V$1281,Data!$G$237)</f>
        <v>0</v>
      </c>
      <c r="L250" s="128">
        <f t="shared" si="5"/>
        <v>0</v>
      </c>
    </row>
    <row r="251" spans="1:12" x14ac:dyDescent="0.25">
      <c r="A251" s="84" t="s">
        <v>578</v>
      </c>
      <c r="B251" s="125">
        <f>SUMIFS(CAPEX!$AA$4:$AA$1281,CAPEX!$G$4:$G$1281,Data!$A251,CAPEX!$I$4:$I$1281,Data!B$238,CAPEX!$V$4:$V$1281,Data!$B$237)</f>
        <v>0</v>
      </c>
      <c r="C251" s="125">
        <f>SUMIFS(CAPEX!$AA$4:$AA$1281,CAPEX!$G$4:$G$1281,Data!$A251,CAPEX!$I$4:$I$1281,Data!C$238,CAPEX!$V$4:$V$1281,Data!$B$237)</f>
        <v>0</v>
      </c>
      <c r="D251" s="125">
        <f>SUMIFS(CAPEX!$AA$4:$AA$1281,CAPEX!$G$4:$G$1281,Data!$A251,CAPEX!$I$4:$I$1281,Data!D$238,CAPEX!$V$4:$V$1281,Data!$B$237)</f>
        <v>0</v>
      </c>
      <c r="E251" s="125">
        <f>SUMIFS(CAPEX!$AA$4:$AA$1281,CAPEX!$G$4:$G$1281,Data!$A251,CAPEX!$I$4:$I$1281,Data!E$238,CAPEX!$V$4:$V$1281,Data!$B$237)</f>
        <v>0</v>
      </c>
      <c r="F251" s="125">
        <f>SUMIFS(CAPEX!$AA$4:$AA$1281,CAPEX!$G$4:$G$1281,Data!$A251,CAPEX!$I$4:$I$1281,Data!F$238,CAPEX!$V$4:$V$1281,Data!$B$237)</f>
        <v>0</v>
      </c>
      <c r="G251" s="125">
        <f>SUMIFS(CAPEX!$AA$4:$AA$1281,CAPEX!$G$4:$G$1281,Data!$A251,CAPEX!$I$4:$I$1281,Data!G$238,CAPEX!$V$4:$V$1281,Data!$G$237)</f>
        <v>0</v>
      </c>
      <c r="H251" s="125">
        <f>SUMIFS(CAPEX!$AA$4:$AA$1281,CAPEX!$G$4:$G$1281,Data!$A251,CAPEX!$I$4:$I$1281,Data!H$238,CAPEX!$V$4:$V$1281,Data!$G$237)</f>
        <v>0</v>
      </c>
      <c r="I251" s="125">
        <f>SUMIFS(CAPEX!$AA$4:$AA$1281,CAPEX!$G$4:$G$1281,Data!$A251,CAPEX!$I$4:$I$1281,Data!I$238,CAPEX!$V$4:$V$1281,Data!$G$237)</f>
        <v>0</v>
      </c>
      <c r="J251" s="125">
        <f>SUMIFS(CAPEX!$AA$4:$AA$1281,CAPEX!$G$4:$G$1281,Data!$A251,CAPEX!$I$4:$I$1281,Data!J$238,CAPEX!$V$4:$V$1281,Data!$G$237)</f>
        <v>0</v>
      </c>
      <c r="K251" s="126">
        <f>SUMIFS(CAPEX!$AA$4:$AA$1281,CAPEX!$G$4:$G$1281,Data!$A251,CAPEX!$I$4:$I$1281,Data!K$238,CAPEX!$V$4:$V$1281,Data!$G$237)</f>
        <v>0</v>
      </c>
      <c r="L251" s="128">
        <f t="shared" si="5"/>
        <v>0</v>
      </c>
    </row>
    <row r="252" spans="1:12" x14ac:dyDescent="0.25">
      <c r="A252" s="84" t="s">
        <v>403</v>
      </c>
      <c r="B252" s="125">
        <f>SUMIFS(CAPEX!$AA$4:$AA$1281,CAPEX!$G$4:$G$1281,Data!$A252,CAPEX!$I$4:$I$1281,Data!B$238,CAPEX!$V$4:$V$1281,Data!$B$237)</f>
        <v>0</v>
      </c>
      <c r="C252" s="125">
        <f>SUMIFS(CAPEX!$AA$4:$AA$1281,CAPEX!$G$4:$G$1281,Data!$A252,CAPEX!$I$4:$I$1281,Data!C$238,CAPEX!$V$4:$V$1281,Data!$B$237)</f>
        <v>0</v>
      </c>
      <c r="D252" s="125">
        <f>SUMIFS(CAPEX!$AA$4:$AA$1281,CAPEX!$G$4:$G$1281,Data!$A252,CAPEX!$I$4:$I$1281,Data!D$238,CAPEX!$V$4:$V$1281,Data!$B$237)</f>
        <v>0</v>
      </c>
      <c r="E252" s="125">
        <f>SUMIFS(CAPEX!$AA$4:$AA$1281,CAPEX!$G$4:$G$1281,Data!$A252,CAPEX!$I$4:$I$1281,Data!E$238,CAPEX!$V$4:$V$1281,Data!$B$237)</f>
        <v>0</v>
      </c>
      <c r="F252" s="125">
        <f>SUMIFS(CAPEX!$AA$4:$AA$1281,CAPEX!$G$4:$G$1281,Data!$A252,CAPEX!$I$4:$I$1281,Data!F$238,CAPEX!$V$4:$V$1281,Data!$B$237)</f>
        <v>0</v>
      </c>
      <c r="G252" s="125">
        <f>SUMIFS(CAPEX!$AA$4:$AA$1281,CAPEX!$G$4:$G$1281,Data!$A252,CAPEX!$I$4:$I$1281,Data!G$238,CAPEX!$V$4:$V$1281,Data!$G$237)</f>
        <v>0</v>
      </c>
      <c r="H252" s="125">
        <f>SUMIFS(CAPEX!$AA$4:$AA$1281,CAPEX!$G$4:$G$1281,Data!$A252,CAPEX!$I$4:$I$1281,Data!H$238,CAPEX!$V$4:$V$1281,Data!$G$237)</f>
        <v>0</v>
      </c>
      <c r="I252" s="125">
        <f>SUMIFS(CAPEX!$AA$4:$AA$1281,CAPEX!$G$4:$G$1281,Data!$A252,CAPEX!$I$4:$I$1281,Data!I$238,CAPEX!$V$4:$V$1281,Data!$G$237)</f>
        <v>0</v>
      </c>
      <c r="J252" s="125">
        <f>SUMIFS(CAPEX!$AA$4:$AA$1281,CAPEX!$G$4:$G$1281,Data!$A252,CAPEX!$I$4:$I$1281,Data!J$238,CAPEX!$V$4:$V$1281,Data!$G$237)</f>
        <v>0</v>
      </c>
      <c r="K252" s="126">
        <f>SUMIFS(CAPEX!$AA$4:$AA$1281,CAPEX!$G$4:$G$1281,Data!$A252,CAPEX!$I$4:$I$1281,Data!K$238,CAPEX!$V$4:$V$1281,Data!$G$237)</f>
        <v>0</v>
      </c>
      <c r="L252" s="128">
        <f t="shared" si="5"/>
        <v>0</v>
      </c>
    </row>
    <row r="253" spans="1:12" x14ac:dyDescent="0.25">
      <c r="A253" s="84" t="s">
        <v>364</v>
      </c>
      <c r="B253" s="125">
        <f>SUMIFS(CAPEX!$AA$4:$AA$1281,CAPEX!$G$4:$G$1281,Data!$A253,CAPEX!$I$4:$I$1281,Data!B$238,CAPEX!$V$4:$V$1281,Data!$B$237)</f>
        <v>0</v>
      </c>
      <c r="C253" s="125">
        <f>SUMIFS(CAPEX!$AA$4:$AA$1281,CAPEX!$G$4:$G$1281,Data!$A253,CAPEX!$I$4:$I$1281,Data!C$238,CAPEX!$V$4:$V$1281,Data!$B$237)</f>
        <v>0</v>
      </c>
      <c r="D253" s="125">
        <f>SUMIFS(CAPEX!$AA$4:$AA$1281,CAPEX!$G$4:$G$1281,Data!$A253,CAPEX!$I$4:$I$1281,Data!D$238,CAPEX!$V$4:$V$1281,Data!$B$237)</f>
        <v>0</v>
      </c>
      <c r="E253" s="125">
        <f>SUMIFS(CAPEX!$AA$4:$AA$1281,CAPEX!$G$4:$G$1281,Data!$A253,CAPEX!$I$4:$I$1281,Data!E$238,CAPEX!$V$4:$V$1281,Data!$B$237)</f>
        <v>0</v>
      </c>
      <c r="F253" s="125">
        <f>SUMIFS(CAPEX!$AA$4:$AA$1281,CAPEX!$G$4:$G$1281,Data!$A253,CAPEX!$I$4:$I$1281,Data!F$238,CAPEX!$V$4:$V$1281,Data!$B$237)</f>
        <v>0</v>
      </c>
      <c r="G253" s="125">
        <f>SUMIFS(CAPEX!$AA$4:$AA$1281,CAPEX!$G$4:$G$1281,Data!$A253,CAPEX!$I$4:$I$1281,Data!G$238,CAPEX!$V$4:$V$1281,Data!$G$237)</f>
        <v>110270</v>
      </c>
      <c r="H253" s="125">
        <f>SUMIFS(CAPEX!$AA$4:$AA$1281,CAPEX!$G$4:$G$1281,Data!$A253,CAPEX!$I$4:$I$1281,Data!H$238,CAPEX!$V$4:$V$1281,Data!$G$237)</f>
        <v>0</v>
      </c>
      <c r="I253" s="125">
        <f>SUMIFS(CAPEX!$AA$4:$AA$1281,CAPEX!$G$4:$G$1281,Data!$A253,CAPEX!$I$4:$I$1281,Data!I$238,CAPEX!$V$4:$V$1281,Data!$G$237)</f>
        <v>39480</v>
      </c>
      <c r="J253" s="125">
        <f>SUMIFS(CAPEX!$AA$4:$AA$1281,CAPEX!$G$4:$G$1281,Data!$A253,CAPEX!$I$4:$I$1281,Data!J$238,CAPEX!$V$4:$V$1281,Data!$G$237)</f>
        <v>0</v>
      </c>
      <c r="K253" s="126">
        <f>SUMIFS(CAPEX!$AA$4:$AA$1281,CAPEX!$G$4:$G$1281,Data!$A253,CAPEX!$I$4:$I$1281,Data!K$238,CAPEX!$V$4:$V$1281,Data!$G$237)</f>
        <v>34320</v>
      </c>
      <c r="L253" s="128">
        <f t="shared" si="5"/>
        <v>184070</v>
      </c>
    </row>
    <row r="254" spans="1:12" x14ac:dyDescent="0.25">
      <c r="A254" s="84" t="s">
        <v>239</v>
      </c>
      <c r="B254" s="125">
        <f>SUMIFS(CAPEX!$AA$4:$AA$1281,CAPEX!$G$4:$G$1281,Data!$A254,CAPEX!$I$4:$I$1281,Data!B$238,CAPEX!$V$4:$V$1281,Data!$B$237)</f>
        <v>0</v>
      </c>
      <c r="C254" s="125">
        <f>SUMIFS(CAPEX!$AA$4:$AA$1281,CAPEX!$G$4:$G$1281,Data!$A254,CAPEX!$I$4:$I$1281,Data!C$238,CAPEX!$V$4:$V$1281,Data!$B$237)</f>
        <v>0</v>
      </c>
      <c r="D254" s="125">
        <f>SUMIFS(CAPEX!$AA$4:$AA$1281,CAPEX!$G$4:$G$1281,Data!$A254,CAPEX!$I$4:$I$1281,Data!D$238,CAPEX!$V$4:$V$1281,Data!$B$237)</f>
        <v>0</v>
      </c>
      <c r="E254" s="125">
        <f>SUMIFS(CAPEX!$AA$4:$AA$1281,CAPEX!$G$4:$G$1281,Data!$A254,CAPEX!$I$4:$I$1281,Data!E$238,CAPEX!$V$4:$V$1281,Data!$B$237)</f>
        <v>0</v>
      </c>
      <c r="F254" s="125">
        <f>SUMIFS(CAPEX!$AA$4:$AA$1281,CAPEX!$G$4:$G$1281,Data!$A254,CAPEX!$I$4:$I$1281,Data!F$238,CAPEX!$V$4:$V$1281,Data!$B$237)</f>
        <v>0</v>
      </c>
      <c r="G254" s="125">
        <f>SUMIFS(CAPEX!$AA$4:$AA$1281,CAPEX!$G$4:$G$1281,Data!$A254,CAPEX!$I$4:$I$1281,Data!G$238,CAPEX!$V$4:$V$1281,Data!$G$237)</f>
        <v>7090</v>
      </c>
      <c r="H254" s="125">
        <f>SUMIFS(CAPEX!$AA$4:$AA$1281,CAPEX!$G$4:$G$1281,Data!$A254,CAPEX!$I$4:$I$1281,Data!H$238,CAPEX!$V$4:$V$1281,Data!$G$237)</f>
        <v>0</v>
      </c>
      <c r="I254" s="125">
        <f>SUMIFS(CAPEX!$AA$4:$AA$1281,CAPEX!$G$4:$G$1281,Data!$A254,CAPEX!$I$4:$I$1281,Data!I$238,CAPEX!$V$4:$V$1281,Data!$G$237)</f>
        <v>0</v>
      </c>
      <c r="J254" s="125">
        <f>SUMIFS(CAPEX!$AA$4:$AA$1281,CAPEX!$G$4:$G$1281,Data!$A254,CAPEX!$I$4:$I$1281,Data!J$238,CAPEX!$V$4:$V$1281,Data!$G$237)</f>
        <v>0</v>
      </c>
      <c r="K254" s="126">
        <f>SUMIFS(CAPEX!$AA$4:$AA$1281,CAPEX!$G$4:$G$1281,Data!$A254,CAPEX!$I$4:$I$1281,Data!K$238,CAPEX!$V$4:$V$1281,Data!$G$237)</f>
        <v>3440</v>
      </c>
      <c r="L254" s="128">
        <f t="shared" si="5"/>
        <v>10530</v>
      </c>
    </row>
    <row r="255" spans="1:12" x14ac:dyDescent="0.25">
      <c r="A255" s="84" t="s">
        <v>243</v>
      </c>
      <c r="B255" s="125">
        <f>SUMIFS(CAPEX!$AA$4:$AA$1281,CAPEX!$G$4:$G$1281,Data!$A255,CAPEX!$I$4:$I$1281,Data!B$238,CAPEX!$V$4:$V$1281,Data!$B$237)</f>
        <v>0</v>
      </c>
      <c r="C255" s="125">
        <f>SUMIFS(CAPEX!$AA$4:$AA$1281,CAPEX!$G$4:$G$1281,Data!$A255,CAPEX!$I$4:$I$1281,Data!C$238,CAPEX!$V$4:$V$1281,Data!$B$237)</f>
        <v>0</v>
      </c>
      <c r="D255" s="125">
        <f>SUMIFS(CAPEX!$AA$4:$AA$1281,CAPEX!$G$4:$G$1281,Data!$A255,CAPEX!$I$4:$I$1281,Data!D$238,CAPEX!$V$4:$V$1281,Data!$B$237)</f>
        <v>0</v>
      </c>
      <c r="E255" s="125">
        <f>SUMIFS(CAPEX!$AA$4:$AA$1281,CAPEX!$G$4:$G$1281,Data!$A255,CAPEX!$I$4:$I$1281,Data!E$238,CAPEX!$V$4:$V$1281,Data!$B$237)</f>
        <v>0</v>
      </c>
      <c r="F255" s="125">
        <f>SUMIFS(CAPEX!$AA$4:$AA$1281,CAPEX!$G$4:$G$1281,Data!$A255,CAPEX!$I$4:$I$1281,Data!F$238,CAPEX!$V$4:$V$1281,Data!$B$237)</f>
        <v>0</v>
      </c>
      <c r="G255" s="125">
        <f>SUMIFS(CAPEX!$AA$4:$AA$1281,CAPEX!$G$4:$G$1281,Data!$A255,CAPEX!$I$4:$I$1281,Data!G$238,CAPEX!$V$4:$V$1281,Data!$G$237)</f>
        <v>7800</v>
      </c>
      <c r="H255" s="125">
        <f>SUMIFS(CAPEX!$AA$4:$AA$1281,CAPEX!$G$4:$G$1281,Data!$A255,CAPEX!$I$4:$I$1281,Data!H$238,CAPEX!$V$4:$V$1281,Data!$G$237)</f>
        <v>0</v>
      </c>
      <c r="I255" s="125">
        <f>SUMIFS(CAPEX!$AA$4:$AA$1281,CAPEX!$G$4:$G$1281,Data!$A255,CAPEX!$I$4:$I$1281,Data!I$238,CAPEX!$V$4:$V$1281,Data!$G$237)</f>
        <v>0</v>
      </c>
      <c r="J255" s="125">
        <f>SUMIFS(CAPEX!$AA$4:$AA$1281,CAPEX!$G$4:$G$1281,Data!$A255,CAPEX!$I$4:$I$1281,Data!J$238,CAPEX!$V$4:$V$1281,Data!$G$237)</f>
        <v>0</v>
      </c>
      <c r="K255" s="126">
        <f>SUMIFS(CAPEX!$AA$4:$AA$1281,CAPEX!$G$4:$G$1281,Data!$A255,CAPEX!$I$4:$I$1281,Data!K$238,CAPEX!$V$4:$V$1281,Data!$G$237)</f>
        <v>3780</v>
      </c>
      <c r="L255" s="128">
        <f t="shared" si="5"/>
        <v>11580</v>
      </c>
    </row>
    <row r="256" spans="1:12" ht="15.75" thickBot="1" x14ac:dyDescent="0.3">
      <c r="A256" s="127" t="s">
        <v>246</v>
      </c>
      <c r="B256" s="125">
        <f>SUMIFS(CAPEX!$AA$4:$AA$1281,CAPEX!$G$4:$G$1281,Data!$A256,CAPEX!$I$4:$I$1281,Data!B$238,CAPEX!$V$4:$V$1281,Data!$B$237)</f>
        <v>0</v>
      </c>
      <c r="C256" s="125">
        <f>SUMIFS(CAPEX!$AA$4:$AA$1281,CAPEX!$G$4:$G$1281,Data!$A256,CAPEX!$I$4:$I$1281,Data!C$238,CAPEX!$V$4:$V$1281,Data!$B$237)</f>
        <v>0</v>
      </c>
      <c r="D256" s="125">
        <f>SUMIFS(CAPEX!$AA$4:$AA$1281,CAPEX!$G$4:$G$1281,Data!$A256,CAPEX!$I$4:$I$1281,Data!D$238,CAPEX!$V$4:$V$1281,Data!$B$237)</f>
        <v>0</v>
      </c>
      <c r="E256" s="125">
        <f>SUMIFS(CAPEX!$AA$4:$AA$1281,CAPEX!$G$4:$G$1281,Data!$A256,CAPEX!$I$4:$I$1281,Data!E$238,CAPEX!$V$4:$V$1281,Data!$B$237)</f>
        <v>0</v>
      </c>
      <c r="F256" s="125">
        <f>SUMIFS(CAPEX!$AA$4:$AA$1281,CAPEX!$G$4:$G$1281,Data!$A256,CAPEX!$I$4:$I$1281,Data!F$238,CAPEX!$V$4:$V$1281,Data!$B$237)</f>
        <v>0</v>
      </c>
      <c r="G256" s="125">
        <f>SUMIFS(CAPEX!$AA$4:$AA$1281,CAPEX!$G$4:$G$1281,Data!$A256,CAPEX!$I$4:$I$1281,Data!G$238,CAPEX!$V$4:$V$1281,Data!$G$237)</f>
        <v>4290</v>
      </c>
      <c r="H256" s="125">
        <f>SUMIFS(CAPEX!$AA$4:$AA$1281,CAPEX!$G$4:$G$1281,Data!$A256,CAPEX!$I$4:$I$1281,Data!H$238,CAPEX!$V$4:$V$1281,Data!$G$237)</f>
        <v>0</v>
      </c>
      <c r="I256" s="125">
        <f>SUMIFS(CAPEX!$AA$4:$AA$1281,CAPEX!$G$4:$G$1281,Data!$A256,CAPEX!$I$4:$I$1281,Data!I$238,CAPEX!$V$4:$V$1281,Data!$G$237)</f>
        <v>0</v>
      </c>
      <c r="J256" s="125">
        <f>SUMIFS(CAPEX!$AA$4:$AA$1281,CAPEX!$G$4:$G$1281,Data!$A256,CAPEX!$I$4:$I$1281,Data!J$238,CAPEX!$V$4:$V$1281,Data!$G$237)</f>
        <v>0</v>
      </c>
      <c r="K256" s="126">
        <f>SUMIFS(CAPEX!$AA$4:$AA$1281,CAPEX!$G$4:$G$1281,Data!$A256,CAPEX!$I$4:$I$1281,Data!K$238,CAPEX!$V$4:$V$1281,Data!$G$237)</f>
        <v>2080</v>
      </c>
      <c r="L256" s="128">
        <f t="shared" si="5"/>
        <v>6370</v>
      </c>
    </row>
    <row r="257" spans="1:17" ht="15.75" thickBot="1" x14ac:dyDescent="0.3">
      <c r="A257" s="130"/>
      <c r="B257" s="131">
        <f>SUM(B239:B256)</f>
        <v>94590</v>
      </c>
      <c r="C257" s="131">
        <f t="shared" ref="C257" si="6">SUM(C239:C256)</f>
        <v>49570</v>
      </c>
      <c r="D257" s="131">
        <f t="shared" ref="D257" si="7">SUM(D239:D256)</f>
        <v>0</v>
      </c>
      <c r="E257" s="131">
        <f t="shared" ref="E257" si="8">SUM(E239:E256)</f>
        <v>0</v>
      </c>
      <c r="F257" s="131">
        <f t="shared" ref="F257" si="9">SUM(F239:F256)</f>
        <v>0</v>
      </c>
      <c r="G257" s="131">
        <f>SUM(G239:G256)</f>
        <v>306530</v>
      </c>
      <c r="H257" s="131">
        <f t="shared" ref="H257" si="10">SUM(H239:H256)</f>
        <v>0</v>
      </c>
      <c r="I257" s="131">
        <f t="shared" ref="I257" si="11">SUM(I239:I256)</f>
        <v>39480</v>
      </c>
      <c r="J257" s="131">
        <f t="shared" ref="J257" si="12">SUM(J239:J256)</f>
        <v>0</v>
      </c>
      <c r="K257" s="131">
        <f t="shared" ref="K257" si="13">SUM(K239:K256)</f>
        <v>43620</v>
      </c>
      <c r="L257" s="129">
        <f t="shared" si="5"/>
        <v>533790</v>
      </c>
    </row>
    <row r="259" spans="1:17" ht="15.75" thickBot="1" x14ac:dyDescent="0.3"/>
    <row r="260" spans="1:17" x14ac:dyDescent="0.25">
      <c r="A260" s="247" t="s">
        <v>3</v>
      </c>
      <c r="B260" s="241">
        <v>3</v>
      </c>
      <c r="C260" s="241"/>
      <c r="D260" s="241"/>
      <c r="E260" s="241"/>
      <c r="F260" s="241"/>
      <c r="G260" s="241">
        <v>4</v>
      </c>
      <c r="H260" s="241"/>
      <c r="I260" s="241"/>
      <c r="J260" s="241"/>
      <c r="K260" s="253"/>
      <c r="L260" s="241">
        <v>5</v>
      </c>
      <c r="M260" s="241"/>
      <c r="N260" s="241"/>
      <c r="O260" s="241"/>
      <c r="P260" s="253"/>
      <c r="Q260" s="254" t="s">
        <v>137</v>
      </c>
    </row>
    <row r="261" spans="1:17" ht="15.75" thickBot="1" x14ac:dyDescent="0.3">
      <c r="A261" s="256"/>
      <c r="B261" s="132" t="s">
        <v>140</v>
      </c>
      <c r="C261" s="132" t="s">
        <v>142</v>
      </c>
      <c r="D261" s="132" t="s">
        <v>138</v>
      </c>
      <c r="E261" s="132" t="s">
        <v>141</v>
      </c>
      <c r="F261" s="132" t="s">
        <v>440</v>
      </c>
      <c r="G261" s="132" t="s">
        <v>140</v>
      </c>
      <c r="H261" s="132" t="s">
        <v>142</v>
      </c>
      <c r="I261" s="132" t="s">
        <v>138</v>
      </c>
      <c r="J261" s="132" t="s">
        <v>141</v>
      </c>
      <c r="K261" s="133" t="s">
        <v>440</v>
      </c>
      <c r="L261" s="132" t="s">
        <v>140</v>
      </c>
      <c r="M261" s="132" t="s">
        <v>142</v>
      </c>
      <c r="N261" s="132" t="s">
        <v>138</v>
      </c>
      <c r="O261" s="132" t="s">
        <v>141</v>
      </c>
      <c r="P261" s="133" t="s">
        <v>440</v>
      </c>
      <c r="Q261" s="255"/>
    </row>
    <row r="262" spans="1:17" x14ac:dyDescent="0.25">
      <c r="A262" s="124" t="s">
        <v>281</v>
      </c>
      <c r="B262" s="125">
        <f>SUMIFS(CAPEX!$AA$4:$AA$1281,CAPEX!$G$4:$G$1281,Data!$A262,CAPEX!$I$4:$I$1281,Data!B$261,CAPEX!$V$4:$V$1281,Data!$B$260)</f>
        <v>0</v>
      </c>
      <c r="C262" s="125">
        <f>SUMIFS(CAPEX!$AA$4:$AA$1281,CAPEX!$G$4:$G$1281,Data!$A262,CAPEX!$I$4:$I$1281,Data!C$261,CAPEX!$V$4:$V$1281,Data!$B$260)</f>
        <v>0</v>
      </c>
      <c r="D262" s="125">
        <f>SUMIFS(CAPEX!$AA$4:$AA$1281,CAPEX!$G$4:$G$1281,Data!$A262,CAPEX!$I$4:$I$1281,Data!D$261,CAPEX!$V$4:$V$1281,Data!$B$260)</f>
        <v>0</v>
      </c>
      <c r="E262" s="125">
        <f>SUMIFS(CAPEX!$AA$4:$AA$1281,CAPEX!$G$4:$G$1281,Data!$A262,CAPEX!$I$4:$I$1281,Data!E$261,CAPEX!$V$4:$V$1281,Data!$B$260)</f>
        <v>0</v>
      </c>
      <c r="F262" s="125">
        <f>SUMIFS(CAPEX!$AA$4:$AA$1281,CAPEX!$G$4:$G$1281,Data!$A262,CAPEX!$I$4:$I$1281,Data!F$261,CAPEX!$V$4:$V$1281,Data!$B$260)</f>
        <v>0</v>
      </c>
      <c r="G262" s="125">
        <f>SUMIFS(CAPEX!$AA$4:$AA$1281,CAPEX!$G$4:$G$1281,Data!$A262,CAPEX!$I$4:$I$1281,Data!G$261,CAPEX!$V$4:$V$1281,Data!$G$260)</f>
        <v>0</v>
      </c>
      <c r="H262" s="125">
        <f>SUMIFS(CAPEX!$AA$4:$AA$1281,CAPEX!$G$4:$G$1281,Data!$A262,CAPEX!$I$4:$I$1281,Data!H$261,CAPEX!$V$4:$V$1281,Data!$G$260)</f>
        <v>0</v>
      </c>
      <c r="I262" s="125">
        <f>SUMIFS(CAPEX!$AA$4:$AA$1281,CAPEX!$G$4:$G$1281,Data!$A262,CAPEX!$I$4:$I$1281,Data!I$261,CAPEX!$V$4:$V$1281,Data!$G$260)</f>
        <v>0</v>
      </c>
      <c r="J262" s="125">
        <f>SUMIFS(CAPEX!$AA$4:$AA$1281,CAPEX!$G$4:$G$1281,Data!$A262,CAPEX!$I$4:$I$1281,Data!J$261,CAPEX!$V$4:$V$1281,Data!$G$260)</f>
        <v>0</v>
      </c>
      <c r="K262" s="125">
        <f>SUMIFS(CAPEX!$AA$4:$AA$1281,CAPEX!$G$4:$G$1281,Data!$A262,CAPEX!$I$4:$I$1281,Data!K$261,CAPEX!$V$4:$V$1281,Data!$G$260)</f>
        <v>0</v>
      </c>
      <c r="L262" s="125">
        <f>SUMIFS(CAPEX!$AA$4:$AA$1281,CAPEX!$G$4:$G$1281,Data!$A262,CAPEX!$I$4:$I$1281,Data!L$261,CAPEX!$V$4:$V$1281,Data!$L$260)</f>
        <v>0</v>
      </c>
      <c r="M262" s="125">
        <f>SUMIFS(CAPEX!$AA$4:$AA$1281,CAPEX!$G$4:$G$1281,Data!$A262,CAPEX!$I$4:$I$1281,Data!M$261,CAPEX!$V$4:$V$1281,Data!$L$260)</f>
        <v>0</v>
      </c>
      <c r="N262" s="125">
        <f>SUMIFS(CAPEX!$AA$4:$AA$1281,CAPEX!$G$4:$G$1281,Data!$A262,CAPEX!$I$4:$I$1281,Data!N$261,CAPEX!$V$4:$V$1281,Data!$L$260)</f>
        <v>0</v>
      </c>
      <c r="O262" s="125">
        <f>SUMIFS(CAPEX!$AA$4:$AA$1281,CAPEX!$G$4:$G$1281,Data!$A262,CAPEX!$I$4:$I$1281,Data!O$261,CAPEX!$V$4:$V$1281,Data!$L$260)</f>
        <v>0</v>
      </c>
      <c r="P262" s="125">
        <f>SUMIFS(CAPEX!$AA$4:$AA$1281,CAPEX!$G$4:$G$1281,Data!$A262,CAPEX!$I$4:$I$1281,Data!P$261,CAPEX!$V$4:$V$1281,Data!$B$260)</f>
        <v>0</v>
      </c>
      <c r="Q262" s="128">
        <f>SUM(B262:P262)</f>
        <v>0</v>
      </c>
    </row>
    <row r="263" spans="1:17" x14ac:dyDescent="0.25">
      <c r="A263" s="84" t="s">
        <v>488</v>
      </c>
      <c r="B263" s="125">
        <f>SUMIFS(CAPEX!$AA$4:$AA$1281,CAPEX!$G$4:$G$1281,Data!$A263,CAPEX!$I$4:$I$1281,Data!B$261,CAPEX!$V$4:$V$1281,Data!$B$260)</f>
        <v>0</v>
      </c>
      <c r="C263" s="125">
        <f>SUMIFS(CAPEX!$AA$4:$AA$1281,CAPEX!$G$4:$G$1281,Data!$A263,CAPEX!$I$4:$I$1281,Data!C$261,CAPEX!$V$4:$V$1281,Data!$B$260)</f>
        <v>0</v>
      </c>
      <c r="D263" s="125">
        <f>SUMIFS(CAPEX!$AA$4:$AA$1281,CAPEX!$G$4:$G$1281,Data!$A263,CAPEX!$I$4:$I$1281,Data!D$261,CAPEX!$V$4:$V$1281,Data!$B$260)</f>
        <v>0</v>
      </c>
      <c r="E263" s="125">
        <f>SUMIFS(CAPEX!$AA$4:$AA$1281,CAPEX!$G$4:$G$1281,Data!$A263,CAPEX!$I$4:$I$1281,Data!E$261,CAPEX!$V$4:$V$1281,Data!$B$260)</f>
        <v>0</v>
      </c>
      <c r="F263" s="125">
        <f>SUMIFS(CAPEX!$AA$4:$AA$1281,CAPEX!$G$4:$G$1281,Data!$A263,CAPEX!$I$4:$I$1281,Data!F$261,CAPEX!$V$4:$V$1281,Data!$B$260)</f>
        <v>0</v>
      </c>
      <c r="G263" s="125">
        <f>SUMIFS(CAPEX!$AA$4:$AA$1281,CAPEX!$G$4:$G$1281,Data!$A263,CAPEX!$I$4:$I$1281,Data!G$261,CAPEX!$V$4:$V$1281,Data!$G$260)</f>
        <v>0</v>
      </c>
      <c r="H263" s="125">
        <f>SUMIFS(CAPEX!$AA$4:$AA$1281,CAPEX!$G$4:$G$1281,Data!$A263,CAPEX!$I$4:$I$1281,Data!H$261,CAPEX!$V$4:$V$1281,Data!$G$260)</f>
        <v>0</v>
      </c>
      <c r="I263" s="125">
        <f>SUMIFS(CAPEX!$AA$4:$AA$1281,CAPEX!$G$4:$G$1281,Data!$A263,CAPEX!$I$4:$I$1281,Data!I$261,CAPEX!$V$4:$V$1281,Data!$G$260)</f>
        <v>0</v>
      </c>
      <c r="J263" s="125">
        <f>SUMIFS(CAPEX!$AA$4:$AA$1281,CAPEX!$G$4:$G$1281,Data!$A263,CAPEX!$I$4:$I$1281,Data!J$261,CAPEX!$V$4:$V$1281,Data!$G$260)</f>
        <v>0</v>
      </c>
      <c r="K263" s="125">
        <f>SUMIFS(CAPEX!$AA$4:$AA$1281,CAPEX!$G$4:$G$1281,Data!$A263,CAPEX!$I$4:$I$1281,Data!K$261,CAPEX!$V$4:$V$1281,Data!$G$260)</f>
        <v>0</v>
      </c>
      <c r="L263" s="125">
        <f>SUMIFS(CAPEX!$AA$4:$AA$1281,CAPEX!$G$4:$G$1281,Data!$A263,CAPEX!$I$4:$I$1281,Data!L$261,CAPEX!$V$4:$V$1281,Data!$L$260)</f>
        <v>0</v>
      </c>
      <c r="M263" s="125">
        <f>SUMIFS(CAPEX!$AA$4:$AA$1281,CAPEX!$G$4:$G$1281,Data!$A263,CAPEX!$I$4:$I$1281,Data!M$261,CAPEX!$V$4:$V$1281,Data!$L$260)</f>
        <v>0</v>
      </c>
      <c r="N263" s="125">
        <f>SUMIFS(CAPEX!$AA$4:$AA$1281,CAPEX!$G$4:$G$1281,Data!$A263,CAPEX!$I$4:$I$1281,Data!N$261,CAPEX!$V$4:$V$1281,Data!$L$260)</f>
        <v>0</v>
      </c>
      <c r="O263" s="125">
        <f>SUMIFS(CAPEX!$AA$4:$AA$1281,CAPEX!$G$4:$G$1281,Data!$A263,CAPEX!$I$4:$I$1281,Data!O$261,CAPEX!$V$4:$V$1281,Data!$L$260)</f>
        <v>0</v>
      </c>
      <c r="P263" s="125">
        <f>SUMIFS(CAPEX!$AA$4:$AA$1281,CAPEX!$G$4:$G$1281,Data!$A263,CAPEX!$I$4:$I$1281,Data!P$261,CAPEX!$V$4:$V$1281,Data!$B$260)</f>
        <v>0</v>
      </c>
      <c r="Q263" s="128">
        <f t="shared" ref="Q263:Q279" si="14">SUM(B263:P263)</f>
        <v>0</v>
      </c>
    </row>
    <row r="264" spans="1:17" x14ac:dyDescent="0.25">
      <c r="A264" s="84" t="s">
        <v>217</v>
      </c>
      <c r="B264" s="125">
        <f>SUMIFS(CAPEX!$AA$4:$AA$1281,CAPEX!$G$4:$G$1281,Data!$A264,CAPEX!$I$4:$I$1281,Data!B$261,CAPEX!$V$4:$V$1281,Data!$B$260)</f>
        <v>0</v>
      </c>
      <c r="C264" s="125">
        <f>SUMIFS(CAPEX!$AA$4:$AA$1281,CAPEX!$G$4:$G$1281,Data!$A264,CAPEX!$I$4:$I$1281,Data!C$261,CAPEX!$V$4:$V$1281,Data!$B$260)</f>
        <v>0</v>
      </c>
      <c r="D264" s="125">
        <f>SUMIFS(CAPEX!$AA$4:$AA$1281,CAPEX!$G$4:$G$1281,Data!$A264,CAPEX!$I$4:$I$1281,Data!D$261,CAPEX!$V$4:$V$1281,Data!$B$260)</f>
        <v>0</v>
      </c>
      <c r="E264" s="125">
        <f>SUMIFS(CAPEX!$AA$4:$AA$1281,CAPEX!$G$4:$G$1281,Data!$A264,CAPEX!$I$4:$I$1281,Data!E$261,CAPEX!$V$4:$V$1281,Data!$B$260)</f>
        <v>0</v>
      </c>
      <c r="F264" s="125">
        <f>SUMIFS(CAPEX!$AA$4:$AA$1281,CAPEX!$G$4:$G$1281,Data!$A264,CAPEX!$I$4:$I$1281,Data!F$261,CAPEX!$V$4:$V$1281,Data!$B$260)</f>
        <v>0</v>
      </c>
      <c r="G264" s="125">
        <f>SUMIFS(CAPEX!$AA$4:$AA$1281,CAPEX!$G$4:$G$1281,Data!$A264,CAPEX!$I$4:$I$1281,Data!G$261,CAPEX!$V$4:$V$1281,Data!$G$260)</f>
        <v>0</v>
      </c>
      <c r="H264" s="125">
        <f>SUMIFS(CAPEX!$AA$4:$AA$1281,CAPEX!$G$4:$G$1281,Data!$A264,CAPEX!$I$4:$I$1281,Data!H$261,CAPEX!$V$4:$V$1281,Data!$G$260)</f>
        <v>0</v>
      </c>
      <c r="I264" s="125">
        <f>SUMIFS(CAPEX!$AA$4:$AA$1281,CAPEX!$G$4:$G$1281,Data!$A264,CAPEX!$I$4:$I$1281,Data!I$261,CAPEX!$V$4:$V$1281,Data!$G$260)</f>
        <v>0</v>
      </c>
      <c r="J264" s="125">
        <f>SUMIFS(CAPEX!$AA$4:$AA$1281,CAPEX!$G$4:$G$1281,Data!$A264,CAPEX!$I$4:$I$1281,Data!J$261,CAPEX!$V$4:$V$1281,Data!$G$260)</f>
        <v>0</v>
      </c>
      <c r="K264" s="125">
        <f>SUMIFS(CAPEX!$AA$4:$AA$1281,CAPEX!$G$4:$G$1281,Data!$A264,CAPEX!$I$4:$I$1281,Data!K$261,CAPEX!$V$4:$V$1281,Data!$G$260)</f>
        <v>0</v>
      </c>
      <c r="L264" s="125">
        <f>SUMIFS(CAPEX!$AA$4:$AA$1281,CAPEX!$G$4:$G$1281,Data!$A264,CAPEX!$I$4:$I$1281,Data!L$261,CAPEX!$V$4:$V$1281,Data!$L$260)</f>
        <v>0</v>
      </c>
      <c r="M264" s="125">
        <f>SUMIFS(CAPEX!$AA$4:$AA$1281,CAPEX!$G$4:$G$1281,Data!$A264,CAPEX!$I$4:$I$1281,Data!M$261,CAPEX!$V$4:$V$1281,Data!$L$260)</f>
        <v>0</v>
      </c>
      <c r="N264" s="125">
        <f>SUMIFS(CAPEX!$AA$4:$AA$1281,CAPEX!$G$4:$G$1281,Data!$A264,CAPEX!$I$4:$I$1281,Data!N$261,CAPEX!$V$4:$V$1281,Data!$L$260)</f>
        <v>0</v>
      </c>
      <c r="O264" s="125">
        <f>SUMIFS(CAPEX!$AA$4:$AA$1281,CAPEX!$G$4:$G$1281,Data!$A264,CAPEX!$I$4:$I$1281,Data!O$261,CAPEX!$V$4:$V$1281,Data!$L$260)</f>
        <v>0</v>
      </c>
      <c r="P264" s="125">
        <f>SUMIFS(CAPEX!$AA$4:$AA$1281,CAPEX!$G$4:$G$1281,Data!$A264,CAPEX!$I$4:$I$1281,Data!P$261,CAPEX!$V$4:$V$1281,Data!$B$260)</f>
        <v>0</v>
      </c>
      <c r="Q264" s="128">
        <f t="shared" si="14"/>
        <v>0</v>
      </c>
    </row>
    <row r="265" spans="1:17" x14ac:dyDescent="0.25">
      <c r="A265" s="84" t="s">
        <v>469</v>
      </c>
      <c r="B265" s="125">
        <f>SUMIFS(CAPEX!$AA$4:$AA$1281,CAPEX!$G$4:$G$1281,Data!$A265,CAPEX!$I$4:$I$1281,Data!B$261,CAPEX!$V$4:$V$1281,Data!$B$260)</f>
        <v>0</v>
      </c>
      <c r="C265" s="125">
        <f>SUMIFS(CAPEX!$AA$4:$AA$1281,CAPEX!$G$4:$G$1281,Data!$A265,CAPEX!$I$4:$I$1281,Data!C$261,CAPEX!$V$4:$V$1281,Data!$B$260)</f>
        <v>0</v>
      </c>
      <c r="D265" s="125">
        <f>SUMIFS(CAPEX!$AA$4:$AA$1281,CAPEX!$G$4:$G$1281,Data!$A265,CAPEX!$I$4:$I$1281,Data!D$261,CAPEX!$V$4:$V$1281,Data!$B$260)</f>
        <v>0</v>
      </c>
      <c r="E265" s="125">
        <f>SUMIFS(CAPEX!$AA$4:$AA$1281,CAPEX!$G$4:$G$1281,Data!$A265,CAPEX!$I$4:$I$1281,Data!E$261,CAPEX!$V$4:$V$1281,Data!$B$260)</f>
        <v>0</v>
      </c>
      <c r="F265" s="125">
        <f>SUMIFS(CAPEX!$AA$4:$AA$1281,CAPEX!$G$4:$G$1281,Data!$A265,CAPEX!$I$4:$I$1281,Data!F$261,CAPEX!$V$4:$V$1281,Data!$B$260)</f>
        <v>0</v>
      </c>
      <c r="G265" s="125">
        <f>SUMIFS(CAPEX!$AA$4:$AA$1281,CAPEX!$G$4:$G$1281,Data!$A265,CAPEX!$I$4:$I$1281,Data!G$261,CAPEX!$V$4:$V$1281,Data!$G$260)</f>
        <v>0</v>
      </c>
      <c r="H265" s="125">
        <f>SUMIFS(CAPEX!$AA$4:$AA$1281,CAPEX!$G$4:$G$1281,Data!$A265,CAPEX!$I$4:$I$1281,Data!H$261,CAPEX!$V$4:$V$1281,Data!$G$260)</f>
        <v>0</v>
      </c>
      <c r="I265" s="125">
        <f>SUMIFS(CAPEX!$AA$4:$AA$1281,CAPEX!$G$4:$G$1281,Data!$A265,CAPEX!$I$4:$I$1281,Data!I$261,CAPEX!$V$4:$V$1281,Data!$G$260)</f>
        <v>0</v>
      </c>
      <c r="J265" s="125">
        <f>SUMIFS(CAPEX!$AA$4:$AA$1281,CAPEX!$G$4:$G$1281,Data!$A265,CAPEX!$I$4:$I$1281,Data!J$261,CAPEX!$V$4:$V$1281,Data!$G$260)</f>
        <v>0</v>
      </c>
      <c r="K265" s="125">
        <f>SUMIFS(CAPEX!$AA$4:$AA$1281,CAPEX!$G$4:$G$1281,Data!$A265,CAPEX!$I$4:$I$1281,Data!K$261,CAPEX!$V$4:$V$1281,Data!$G$260)</f>
        <v>0</v>
      </c>
      <c r="L265" s="125">
        <f>SUMIFS(CAPEX!$AA$4:$AA$1281,CAPEX!$G$4:$G$1281,Data!$A265,CAPEX!$I$4:$I$1281,Data!L$261,CAPEX!$V$4:$V$1281,Data!$L$260)</f>
        <v>0</v>
      </c>
      <c r="M265" s="125">
        <f>SUMIFS(CAPEX!$AA$4:$AA$1281,CAPEX!$G$4:$G$1281,Data!$A265,CAPEX!$I$4:$I$1281,Data!M$261,CAPEX!$V$4:$V$1281,Data!$L$260)</f>
        <v>0</v>
      </c>
      <c r="N265" s="125">
        <f>SUMIFS(CAPEX!$AA$4:$AA$1281,CAPEX!$G$4:$G$1281,Data!$A265,CAPEX!$I$4:$I$1281,Data!N$261,CAPEX!$V$4:$V$1281,Data!$L$260)</f>
        <v>0</v>
      </c>
      <c r="O265" s="125">
        <f>SUMIFS(CAPEX!$AA$4:$AA$1281,CAPEX!$G$4:$G$1281,Data!$A265,CAPEX!$I$4:$I$1281,Data!O$261,CAPEX!$V$4:$V$1281,Data!$L$260)</f>
        <v>30000</v>
      </c>
      <c r="P265" s="125">
        <f>SUMIFS(CAPEX!$AA$4:$AA$1281,CAPEX!$G$4:$G$1281,Data!$A265,CAPEX!$I$4:$I$1281,Data!P$261,CAPEX!$V$4:$V$1281,Data!$B$260)</f>
        <v>0</v>
      </c>
      <c r="Q265" s="128">
        <f t="shared" si="14"/>
        <v>30000</v>
      </c>
    </row>
    <row r="266" spans="1:17" x14ac:dyDescent="0.25">
      <c r="A266" s="84" t="s">
        <v>265</v>
      </c>
      <c r="B266" s="125">
        <f>SUMIFS(CAPEX!$AA$4:$AA$1281,CAPEX!$G$4:$G$1281,Data!$A266,CAPEX!$I$4:$I$1281,Data!B$261,CAPEX!$V$4:$V$1281,Data!$B$260)</f>
        <v>0</v>
      </c>
      <c r="C266" s="125">
        <f>SUMIFS(CAPEX!$AA$4:$AA$1281,CAPEX!$G$4:$G$1281,Data!$A266,CAPEX!$I$4:$I$1281,Data!C$261,CAPEX!$V$4:$V$1281,Data!$B$260)</f>
        <v>0</v>
      </c>
      <c r="D266" s="125">
        <f>SUMIFS(CAPEX!$AA$4:$AA$1281,CAPEX!$G$4:$G$1281,Data!$A266,CAPEX!$I$4:$I$1281,Data!D$261,CAPEX!$V$4:$V$1281,Data!$B$260)</f>
        <v>0</v>
      </c>
      <c r="E266" s="125">
        <f>SUMIFS(CAPEX!$AA$4:$AA$1281,CAPEX!$G$4:$G$1281,Data!$A266,CAPEX!$I$4:$I$1281,Data!E$261,CAPEX!$V$4:$V$1281,Data!$B$260)</f>
        <v>0</v>
      </c>
      <c r="F266" s="125">
        <f>SUMIFS(CAPEX!$AA$4:$AA$1281,CAPEX!$G$4:$G$1281,Data!$A266,CAPEX!$I$4:$I$1281,Data!F$261,CAPEX!$V$4:$V$1281,Data!$B$260)</f>
        <v>0</v>
      </c>
      <c r="G266" s="125">
        <f>SUMIFS(CAPEX!$AA$4:$AA$1281,CAPEX!$G$4:$G$1281,Data!$A266,CAPEX!$I$4:$I$1281,Data!G$261,CAPEX!$V$4:$V$1281,Data!$G$260)</f>
        <v>0</v>
      </c>
      <c r="H266" s="125">
        <f>SUMIFS(CAPEX!$AA$4:$AA$1281,CAPEX!$G$4:$G$1281,Data!$A266,CAPEX!$I$4:$I$1281,Data!H$261,CAPEX!$V$4:$V$1281,Data!$G$260)</f>
        <v>0</v>
      </c>
      <c r="I266" s="125">
        <f>SUMIFS(CAPEX!$AA$4:$AA$1281,CAPEX!$G$4:$G$1281,Data!$A266,CAPEX!$I$4:$I$1281,Data!I$261,CAPEX!$V$4:$V$1281,Data!$G$260)</f>
        <v>0</v>
      </c>
      <c r="J266" s="125">
        <f>SUMIFS(CAPEX!$AA$4:$AA$1281,CAPEX!$G$4:$G$1281,Data!$A266,CAPEX!$I$4:$I$1281,Data!J$261,CAPEX!$V$4:$V$1281,Data!$G$260)</f>
        <v>0</v>
      </c>
      <c r="K266" s="125">
        <f>SUMIFS(CAPEX!$AA$4:$AA$1281,CAPEX!$G$4:$G$1281,Data!$A266,CAPEX!$I$4:$I$1281,Data!K$261,CAPEX!$V$4:$V$1281,Data!$G$260)</f>
        <v>0</v>
      </c>
      <c r="L266" s="125">
        <f>SUMIFS(CAPEX!$AA$4:$AA$1281,CAPEX!$G$4:$G$1281,Data!$A266,CAPEX!$I$4:$I$1281,Data!L$261,CAPEX!$V$4:$V$1281,Data!$L$260)</f>
        <v>0</v>
      </c>
      <c r="M266" s="125">
        <f>SUMIFS(CAPEX!$AA$4:$AA$1281,CAPEX!$G$4:$G$1281,Data!$A266,CAPEX!$I$4:$I$1281,Data!M$261,CAPEX!$V$4:$V$1281,Data!$L$260)</f>
        <v>0</v>
      </c>
      <c r="N266" s="125">
        <f>SUMIFS(CAPEX!$AA$4:$AA$1281,CAPEX!$G$4:$G$1281,Data!$A266,CAPEX!$I$4:$I$1281,Data!N$261,CAPEX!$V$4:$V$1281,Data!$L$260)</f>
        <v>0</v>
      </c>
      <c r="O266" s="125">
        <f>SUMIFS(CAPEX!$AA$4:$AA$1281,CAPEX!$G$4:$G$1281,Data!$A266,CAPEX!$I$4:$I$1281,Data!O$261,CAPEX!$V$4:$V$1281,Data!$L$260)</f>
        <v>0</v>
      </c>
      <c r="P266" s="125">
        <f>SUMIFS(CAPEX!$AA$4:$AA$1281,CAPEX!$G$4:$G$1281,Data!$A266,CAPEX!$I$4:$I$1281,Data!P$261,CAPEX!$V$4:$V$1281,Data!$B$260)</f>
        <v>0</v>
      </c>
      <c r="Q266" s="128">
        <f t="shared" si="14"/>
        <v>0</v>
      </c>
    </row>
    <row r="267" spans="1:17" x14ac:dyDescent="0.25">
      <c r="A267" s="84" t="s">
        <v>211</v>
      </c>
      <c r="B267" s="125">
        <f>SUMIFS(CAPEX!$AA$4:$AA$1281,CAPEX!$G$4:$G$1281,Data!$A267,CAPEX!$I$4:$I$1281,Data!B$261,CAPEX!$V$4:$V$1281,Data!$B$260)</f>
        <v>0</v>
      </c>
      <c r="C267" s="125">
        <f>SUMIFS(CAPEX!$AA$4:$AA$1281,CAPEX!$G$4:$G$1281,Data!$A267,CAPEX!$I$4:$I$1281,Data!C$261,CAPEX!$V$4:$V$1281,Data!$B$260)</f>
        <v>0</v>
      </c>
      <c r="D267" s="125">
        <f>SUMIFS(CAPEX!$AA$4:$AA$1281,CAPEX!$G$4:$G$1281,Data!$A267,CAPEX!$I$4:$I$1281,Data!D$261,CAPEX!$V$4:$V$1281,Data!$B$260)</f>
        <v>0</v>
      </c>
      <c r="E267" s="125">
        <f>SUMIFS(CAPEX!$AA$4:$AA$1281,CAPEX!$G$4:$G$1281,Data!$A267,CAPEX!$I$4:$I$1281,Data!E$261,CAPEX!$V$4:$V$1281,Data!$B$260)</f>
        <v>0</v>
      </c>
      <c r="F267" s="125">
        <f>SUMIFS(CAPEX!$AA$4:$AA$1281,CAPEX!$G$4:$G$1281,Data!$A267,CAPEX!$I$4:$I$1281,Data!F$261,CAPEX!$V$4:$V$1281,Data!$B$260)</f>
        <v>0</v>
      </c>
      <c r="G267" s="125">
        <f>SUMIFS(CAPEX!$AA$4:$AA$1281,CAPEX!$G$4:$G$1281,Data!$A267,CAPEX!$I$4:$I$1281,Data!G$261,CAPEX!$V$4:$V$1281,Data!$G$260)</f>
        <v>156870</v>
      </c>
      <c r="H267" s="125">
        <f>SUMIFS(CAPEX!$AA$4:$AA$1281,CAPEX!$G$4:$G$1281,Data!$A267,CAPEX!$I$4:$I$1281,Data!H$261,CAPEX!$V$4:$V$1281,Data!$G$260)</f>
        <v>0</v>
      </c>
      <c r="I267" s="125">
        <f>SUMIFS(CAPEX!$AA$4:$AA$1281,CAPEX!$G$4:$G$1281,Data!$A267,CAPEX!$I$4:$I$1281,Data!I$261,CAPEX!$V$4:$V$1281,Data!$G$260)</f>
        <v>0</v>
      </c>
      <c r="J267" s="125">
        <f>SUMIFS(CAPEX!$AA$4:$AA$1281,CAPEX!$G$4:$G$1281,Data!$A267,CAPEX!$I$4:$I$1281,Data!J$261,CAPEX!$V$4:$V$1281,Data!$G$260)</f>
        <v>0</v>
      </c>
      <c r="K267" s="125">
        <f>SUMIFS(CAPEX!$AA$4:$AA$1281,CAPEX!$G$4:$G$1281,Data!$A267,CAPEX!$I$4:$I$1281,Data!K$261,CAPEX!$V$4:$V$1281,Data!$G$260)</f>
        <v>0</v>
      </c>
      <c r="L267" s="125">
        <f>SUMIFS(CAPEX!$AA$4:$AA$1281,CAPEX!$G$4:$G$1281,Data!$A267,CAPEX!$I$4:$I$1281,Data!L$261,CAPEX!$V$4:$V$1281,Data!$L$260)</f>
        <v>624260</v>
      </c>
      <c r="M267" s="125">
        <f>SUMIFS(CAPEX!$AA$4:$AA$1281,CAPEX!$G$4:$G$1281,Data!$A267,CAPEX!$I$4:$I$1281,Data!M$261,CAPEX!$V$4:$V$1281,Data!$L$260)</f>
        <v>871340</v>
      </c>
      <c r="N267" s="125">
        <f>SUMIFS(CAPEX!$AA$4:$AA$1281,CAPEX!$G$4:$G$1281,Data!$A267,CAPEX!$I$4:$I$1281,Data!N$261,CAPEX!$V$4:$V$1281,Data!$L$260)</f>
        <v>800970</v>
      </c>
      <c r="O267" s="125">
        <f>SUMIFS(CAPEX!$AA$4:$AA$1281,CAPEX!$G$4:$G$1281,Data!$A267,CAPEX!$I$4:$I$1281,Data!O$261,CAPEX!$V$4:$V$1281,Data!$L$260)</f>
        <v>0</v>
      </c>
      <c r="P267" s="125">
        <f>SUMIFS(CAPEX!$AA$4:$AA$1281,CAPEX!$G$4:$G$1281,Data!$A267,CAPEX!$I$4:$I$1281,Data!P$261,CAPEX!$V$4:$V$1281,Data!$B$260)</f>
        <v>0</v>
      </c>
      <c r="Q267" s="128">
        <f t="shared" si="14"/>
        <v>2453440</v>
      </c>
    </row>
    <row r="268" spans="1:17" x14ac:dyDescent="0.25">
      <c r="A268" s="84" t="s">
        <v>195</v>
      </c>
      <c r="B268" s="125">
        <f>SUMIFS(CAPEX!$AA$4:$AA$1281,CAPEX!$G$4:$G$1281,Data!$A268,CAPEX!$I$4:$I$1281,Data!B$261,CAPEX!$V$4:$V$1281,Data!$B$260)</f>
        <v>0</v>
      </c>
      <c r="C268" s="125">
        <f>SUMIFS(CAPEX!$AA$4:$AA$1281,CAPEX!$G$4:$G$1281,Data!$A268,CAPEX!$I$4:$I$1281,Data!C$261,CAPEX!$V$4:$V$1281,Data!$B$260)</f>
        <v>25020</v>
      </c>
      <c r="D268" s="125">
        <f>SUMIFS(CAPEX!$AA$4:$AA$1281,CAPEX!$G$4:$G$1281,Data!$A268,CAPEX!$I$4:$I$1281,Data!D$261,CAPEX!$V$4:$V$1281,Data!$B$260)</f>
        <v>12700</v>
      </c>
      <c r="E268" s="125">
        <f>SUMIFS(CAPEX!$AA$4:$AA$1281,CAPEX!$G$4:$G$1281,Data!$A268,CAPEX!$I$4:$I$1281,Data!E$261,CAPEX!$V$4:$V$1281,Data!$B$260)</f>
        <v>0</v>
      </c>
      <c r="F268" s="125">
        <f>SUMIFS(CAPEX!$AA$4:$AA$1281,CAPEX!$G$4:$G$1281,Data!$A268,CAPEX!$I$4:$I$1281,Data!F$261,CAPEX!$V$4:$V$1281,Data!$B$260)</f>
        <v>0</v>
      </c>
      <c r="G268" s="125">
        <f>SUMIFS(CAPEX!$AA$4:$AA$1281,CAPEX!$G$4:$G$1281,Data!$A268,CAPEX!$I$4:$I$1281,Data!G$261,CAPEX!$V$4:$V$1281,Data!$G$260)</f>
        <v>0</v>
      </c>
      <c r="H268" s="125">
        <f>SUMIFS(CAPEX!$AA$4:$AA$1281,CAPEX!$G$4:$G$1281,Data!$A268,CAPEX!$I$4:$I$1281,Data!H$261,CAPEX!$V$4:$V$1281,Data!$G$260)</f>
        <v>0</v>
      </c>
      <c r="I268" s="125">
        <f>SUMIFS(CAPEX!$AA$4:$AA$1281,CAPEX!$G$4:$G$1281,Data!$A268,CAPEX!$I$4:$I$1281,Data!I$261,CAPEX!$V$4:$V$1281,Data!$G$260)</f>
        <v>56370</v>
      </c>
      <c r="J268" s="125">
        <f>SUMIFS(CAPEX!$AA$4:$AA$1281,CAPEX!$G$4:$G$1281,Data!$A268,CAPEX!$I$4:$I$1281,Data!J$261,CAPEX!$V$4:$V$1281,Data!$G$260)</f>
        <v>0</v>
      </c>
      <c r="K268" s="125">
        <f>SUMIFS(CAPEX!$AA$4:$AA$1281,CAPEX!$G$4:$G$1281,Data!$A268,CAPEX!$I$4:$I$1281,Data!K$261,CAPEX!$V$4:$V$1281,Data!$G$260)</f>
        <v>0</v>
      </c>
      <c r="L268" s="125">
        <f>SUMIFS(CAPEX!$AA$4:$AA$1281,CAPEX!$G$4:$G$1281,Data!$A268,CAPEX!$I$4:$I$1281,Data!L$261,CAPEX!$V$4:$V$1281,Data!$L$260)</f>
        <v>0</v>
      </c>
      <c r="M268" s="125">
        <f>SUMIFS(CAPEX!$AA$4:$AA$1281,CAPEX!$G$4:$G$1281,Data!$A268,CAPEX!$I$4:$I$1281,Data!M$261,CAPEX!$V$4:$V$1281,Data!$L$260)</f>
        <v>0</v>
      </c>
      <c r="N268" s="125">
        <f>SUMIFS(CAPEX!$AA$4:$AA$1281,CAPEX!$G$4:$G$1281,Data!$A268,CAPEX!$I$4:$I$1281,Data!N$261,CAPEX!$V$4:$V$1281,Data!$L$260)</f>
        <v>0</v>
      </c>
      <c r="O268" s="125">
        <f>SUMIFS(CAPEX!$AA$4:$AA$1281,CAPEX!$G$4:$G$1281,Data!$A268,CAPEX!$I$4:$I$1281,Data!O$261,CAPEX!$V$4:$V$1281,Data!$L$260)</f>
        <v>0</v>
      </c>
      <c r="P268" s="125">
        <f>SUMIFS(CAPEX!$AA$4:$AA$1281,CAPEX!$G$4:$G$1281,Data!$A268,CAPEX!$I$4:$I$1281,Data!P$261,CAPEX!$V$4:$V$1281,Data!$B$260)</f>
        <v>0</v>
      </c>
      <c r="Q268" s="128">
        <f t="shared" si="14"/>
        <v>94090</v>
      </c>
    </row>
    <row r="269" spans="1:17" x14ac:dyDescent="0.25">
      <c r="A269" s="84" t="s">
        <v>313</v>
      </c>
      <c r="B269" s="125">
        <f>SUMIFS(CAPEX!$AA$4:$AA$1281,CAPEX!$G$4:$G$1281,Data!$A269,CAPEX!$I$4:$I$1281,Data!B$261,CAPEX!$V$4:$V$1281,Data!$B$260)</f>
        <v>0</v>
      </c>
      <c r="C269" s="125">
        <f>SUMIFS(CAPEX!$AA$4:$AA$1281,CAPEX!$G$4:$G$1281,Data!$A269,CAPEX!$I$4:$I$1281,Data!C$261,CAPEX!$V$4:$V$1281,Data!$B$260)</f>
        <v>0</v>
      </c>
      <c r="D269" s="125">
        <f>SUMIFS(CAPEX!$AA$4:$AA$1281,CAPEX!$G$4:$G$1281,Data!$A269,CAPEX!$I$4:$I$1281,Data!D$261,CAPEX!$V$4:$V$1281,Data!$B$260)</f>
        <v>0</v>
      </c>
      <c r="E269" s="125">
        <f>SUMIFS(CAPEX!$AA$4:$AA$1281,CAPEX!$G$4:$G$1281,Data!$A269,CAPEX!$I$4:$I$1281,Data!E$261,CAPEX!$V$4:$V$1281,Data!$B$260)</f>
        <v>0</v>
      </c>
      <c r="F269" s="125">
        <f>SUMIFS(CAPEX!$AA$4:$AA$1281,CAPEX!$G$4:$G$1281,Data!$A269,CAPEX!$I$4:$I$1281,Data!F$261,CAPEX!$V$4:$V$1281,Data!$B$260)</f>
        <v>0</v>
      </c>
      <c r="G269" s="125">
        <f>SUMIFS(CAPEX!$AA$4:$AA$1281,CAPEX!$G$4:$G$1281,Data!$A269,CAPEX!$I$4:$I$1281,Data!G$261,CAPEX!$V$4:$V$1281,Data!$G$260)</f>
        <v>0</v>
      </c>
      <c r="H269" s="125">
        <f>SUMIFS(CAPEX!$AA$4:$AA$1281,CAPEX!$G$4:$G$1281,Data!$A269,CAPEX!$I$4:$I$1281,Data!H$261,CAPEX!$V$4:$V$1281,Data!$G$260)</f>
        <v>0</v>
      </c>
      <c r="I269" s="125">
        <f>SUMIFS(CAPEX!$AA$4:$AA$1281,CAPEX!$G$4:$G$1281,Data!$A269,CAPEX!$I$4:$I$1281,Data!I$261,CAPEX!$V$4:$V$1281,Data!$G$260)</f>
        <v>0</v>
      </c>
      <c r="J269" s="125">
        <f>SUMIFS(CAPEX!$AA$4:$AA$1281,CAPEX!$G$4:$G$1281,Data!$A269,CAPEX!$I$4:$I$1281,Data!J$261,CAPEX!$V$4:$V$1281,Data!$G$260)</f>
        <v>0</v>
      </c>
      <c r="K269" s="125">
        <f>SUMIFS(CAPEX!$AA$4:$AA$1281,CAPEX!$G$4:$G$1281,Data!$A269,CAPEX!$I$4:$I$1281,Data!K$261,CAPEX!$V$4:$V$1281,Data!$G$260)</f>
        <v>0</v>
      </c>
      <c r="L269" s="125">
        <f>SUMIFS(CAPEX!$AA$4:$AA$1281,CAPEX!$G$4:$G$1281,Data!$A269,CAPEX!$I$4:$I$1281,Data!L$261,CAPEX!$V$4:$V$1281,Data!$L$260)</f>
        <v>0</v>
      </c>
      <c r="M269" s="125">
        <f>SUMIFS(CAPEX!$AA$4:$AA$1281,CAPEX!$G$4:$G$1281,Data!$A269,CAPEX!$I$4:$I$1281,Data!M$261,CAPEX!$V$4:$V$1281,Data!$L$260)</f>
        <v>0</v>
      </c>
      <c r="N269" s="125">
        <f>SUMIFS(CAPEX!$AA$4:$AA$1281,CAPEX!$G$4:$G$1281,Data!$A269,CAPEX!$I$4:$I$1281,Data!N$261,CAPEX!$V$4:$V$1281,Data!$L$260)</f>
        <v>0</v>
      </c>
      <c r="O269" s="125">
        <f>SUMIFS(CAPEX!$AA$4:$AA$1281,CAPEX!$G$4:$G$1281,Data!$A269,CAPEX!$I$4:$I$1281,Data!O$261,CAPEX!$V$4:$V$1281,Data!$L$260)</f>
        <v>0</v>
      </c>
      <c r="P269" s="125">
        <f>SUMIFS(CAPEX!$AA$4:$AA$1281,CAPEX!$G$4:$G$1281,Data!$A269,CAPEX!$I$4:$I$1281,Data!P$261,CAPEX!$V$4:$V$1281,Data!$B$260)</f>
        <v>0</v>
      </c>
      <c r="Q269" s="128">
        <f t="shared" si="14"/>
        <v>0</v>
      </c>
    </row>
    <row r="270" spans="1:17" s="57" customFormat="1" x14ac:dyDescent="0.25">
      <c r="A270" s="84" t="s">
        <v>697</v>
      </c>
      <c r="B270" s="125">
        <f>SUMIFS(CAPEX!$AA$4:$AA$1281,CAPEX!$G$4:$G$1281,Data!$A270,CAPEX!$I$4:$I$1281,Data!B$261,CAPEX!$V$4:$V$1281,Data!$B$260)</f>
        <v>0</v>
      </c>
      <c r="C270" s="125">
        <f>SUMIFS(CAPEX!$AA$4:$AA$1281,CAPEX!$G$4:$G$1281,Data!$A270,CAPEX!$I$4:$I$1281,Data!C$261,CAPEX!$V$4:$V$1281,Data!$B$260)</f>
        <v>0</v>
      </c>
      <c r="D270" s="125">
        <f>SUMIFS(CAPEX!$AA$4:$AA$1281,CAPEX!$G$4:$G$1281,Data!$A270,CAPEX!$I$4:$I$1281,Data!D$261,CAPEX!$V$4:$V$1281,Data!$B$260)</f>
        <v>0</v>
      </c>
      <c r="E270" s="125">
        <f>SUMIFS(CAPEX!$AA$4:$AA$1281,CAPEX!$G$4:$G$1281,Data!$A270,CAPEX!$I$4:$I$1281,Data!E$261,CAPEX!$V$4:$V$1281,Data!$B$260)</f>
        <v>0</v>
      </c>
      <c r="F270" s="125">
        <f>SUMIFS(CAPEX!$AA$4:$AA$1281,CAPEX!$G$4:$G$1281,Data!$A270,CAPEX!$I$4:$I$1281,Data!F$261,CAPEX!$V$4:$V$1281,Data!$B$260)</f>
        <v>0</v>
      </c>
      <c r="G270" s="125">
        <f>SUMIFS(CAPEX!$AA$4:$AA$1281,CAPEX!$G$4:$G$1281,Data!$A270,CAPEX!$I$4:$I$1281,Data!G$261,CAPEX!$V$4:$V$1281,Data!$G$260)</f>
        <v>0</v>
      </c>
      <c r="H270" s="125">
        <f>SUMIFS(CAPEX!$AA$4:$AA$1281,CAPEX!$G$4:$G$1281,Data!$A270,CAPEX!$I$4:$I$1281,Data!H$261,CAPEX!$V$4:$V$1281,Data!$G$260)</f>
        <v>0</v>
      </c>
      <c r="I270" s="125">
        <f>SUMIFS(CAPEX!$AA$4:$AA$1281,CAPEX!$G$4:$G$1281,Data!$A270,CAPEX!$I$4:$I$1281,Data!I$261,CAPEX!$V$4:$V$1281,Data!$G$260)</f>
        <v>0</v>
      </c>
      <c r="J270" s="125">
        <f>SUMIFS(CAPEX!$AA$4:$AA$1281,CAPEX!$G$4:$G$1281,Data!$A270,CAPEX!$I$4:$I$1281,Data!J$261,CAPEX!$V$4:$V$1281,Data!$G$260)</f>
        <v>0</v>
      </c>
      <c r="K270" s="125">
        <f>SUMIFS(CAPEX!$AA$4:$AA$1281,CAPEX!$G$4:$G$1281,Data!$A270,CAPEX!$I$4:$I$1281,Data!K$261,CAPEX!$V$4:$V$1281,Data!$G$260)</f>
        <v>0</v>
      </c>
      <c r="L270" s="125">
        <f>SUMIFS(CAPEX!$AA$4:$AA$1281,CAPEX!$G$4:$G$1281,Data!$A270,CAPEX!$I$4:$I$1281,Data!L$261,CAPEX!$V$4:$V$1281,Data!$L$260)</f>
        <v>0</v>
      </c>
      <c r="M270" s="125">
        <f>SUMIFS(CAPEX!$AA$4:$AA$1281,CAPEX!$G$4:$G$1281,Data!$A270,CAPEX!$I$4:$I$1281,Data!M$261,CAPEX!$V$4:$V$1281,Data!$L$260)</f>
        <v>0</v>
      </c>
      <c r="N270" s="125">
        <f>SUMIFS(CAPEX!$AA$4:$AA$1281,CAPEX!$G$4:$G$1281,Data!$A270,CAPEX!$I$4:$I$1281,Data!N$261,CAPEX!$V$4:$V$1281,Data!$L$260)</f>
        <v>0</v>
      </c>
      <c r="O270" s="125">
        <f>SUMIFS(CAPEX!$AA$4:$AA$1281,CAPEX!$G$4:$G$1281,Data!$A270,CAPEX!$I$4:$I$1281,Data!O$261,CAPEX!$V$4:$V$1281,Data!$L$260)</f>
        <v>0</v>
      </c>
      <c r="P270" s="125">
        <f>SUMIFS(CAPEX!$AA$4:$AA$1281,CAPEX!$G$4:$G$1281,Data!$A270,CAPEX!$I$4:$I$1281,Data!P$261,CAPEX!$V$4:$V$1281,Data!$B$260)</f>
        <v>0</v>
      </c>
      <c r="Q270" s="128">
        <f t="shared" ref="Q270" si="15">SUM(B270:P270)</f>
        <v>0</v>
      </c>
    </row>
    <row r="271" spans="1:17" x14ac:dyDescent="0.25">
      <c r="A271" s="84" t="s">
        <v>228</v>
      </c>
      <c r="B271" s="125">
        <f>SUMIFS(CAPEX!$AA$4:$AA$1281,CAPEX!$G$4:$G$1281,Data!$A271,CAPEX!$I$4:$I$1281,Data!B$261,CAPEX!$V$4:$V$1281,Data!$B$260)</f>
        <v>30330</v>
      </c>
      <c r="C271" s="125">
        <f>SUMIFS(CAPEX!$AA$4:$AA$1281,CAPEX!$G$4:$G$1281,Data!$A271,CAPEX!$I$4:$I$1281,Data!C$261,CAPEX!$V$4:$V$1281,Data!$B$260)</f>
        <v>0</v>
      </c>
      <c r="D271" s="125">
        <f>SUMIFS(CAPEX!$AA$4:$AA$1281,CAPEX!$G$4:$G$1281,Data!$A271,CAPEX!$I$4:$I$1281,Data!D$261,CAPEX!$V$4:$V$1281,Data!$B$260)</f>
        <v>0</v>
      </c>
      <c r="E271" s="125">
        <f>SUMIFS(CAPEX!$AA$4:$AA$1281,CAPEX!$G$4:$G$1281,Data!$A271,CAPEX!$I$4:$I$1281,Data!E$261,CAPEX!$V$4:$V$1281,Data!$B$260)</f>
        <v>0</v>
      </c>
      <c r="F271" s="125">
        <f>SUMIFS(CAPEX!$AA$4:$AA$1281,CAPEX!$G$4:$G$1281,Data!$A271,CAPEX!$I$4:$I$1281,Data!F$261,CAPEX!$V$4:$V$1281,Data!$B$260)</f>
        <v>0</v>
      </c>
      <c r="G271" s="125">
        <f>SUMIFS(CAPEX!$AA$4:$AA$1281,CAPEX!$G$4:$G$1281,Data!$A271,CAPEX!$I$4:$I$1281,Data!G$261,CAPEX!$V$4:$V$1281,Data!$G$260)</f>
        <v>0</v>
      </c>
      <c r="H271" s="125">
        <f>SUMIFS(CAPEX!$AA$4:$AA$1281,CAPEX!$G$4:$G$1281,Data!$A271,CAPEX!$I$4:$I$1281,Data!H$261,CAPEX!$V$4:$V$1281,Data!$G$260)</f>
        <v>0</v>
      </c>
      <c r="I271" s="125">
        <f>SUMIFS(CAPEX!$AA$4:$AA$1281,CAPEX!$G$4:$G$1281,Data!$A271,CAPEX!$I$4:$I$1281,Data!I$261,CAPEX!$V$4:$V$1281,Data!$G$260)</f>
        <v>0</v>
      </c>
      <c r="J271" s="125">
        <f>SUMIFS(CAPEX!$AA$4:$AA$1281,CAPEX!$G$4:$G$1281,Data!$A271,CAPEX!$I$4:$I$1281,Data!J$261,CAPEX!$V$4:$V$1281,Data!$G$260)</f>
        <v>0</v>
      </c>
      <c r="K271" s="125">
        <f>SUMIFS(CAPEX!$AA$4:$AA$1281,CAPEX!$G$4:$G$1281,Data!$A271,CAPEX!$I$4:$I$1281,Data!K$261,CAPEX!$V$4:$V$1281,Data!$G$260)</f>
        <v>0</v>
      </c>
      <c r="L271" s="125">
        <f>SUMIFS(CAPEX!$AA$4:$AA$1281,CAPEX!$G$4:$G$1281,Data!$A271,CAPEX!$I$4:$I$1281,Data!L$261,CAPEX!$V$4:$V$1281,Data!$L$260)</f>
        <v>0</v>
      </c>
      <c r="M271" s="125">
        <f>SUMIFS(CAPEX!$AA$4:$AA$1281,CAPEX!$G$4:$G$1281,Data!$A271,CAPEX!$I$4:$I$1281,Data!M$261,CAPEX!$V$4:$V$1281,Data!$L$260)</f>
        <v>0</v>
      </c>
      <c r="N271" s="125">
        <f>SUMIFS(CAPEX!$AA$4:$AA$1281,CAPEX!$G$4:$G$1281,Data!$A271,CAPEX!$I$4:$I$1281,Data!N$261,CAPEX!$V$4:$V$1281,Data!$L$260)</f>
        <v>0</v>
      </c>
      <c r="O271" s="125">
        <f>SUMIFS(CAPEX!$AA$4:$AA$1281,CAPEX!$G$4:$G$1281,Data!$A271,CAPEX!$I$4:$I$1281,Data!O$261,CAPEX!$V$4:$V$1281,Data!$L$260)</f>
        <v>0</v>
      </c>
      <c r="P271" s="125">
        <f>SUMIFS(CAPEX!$AA$4:$AA$1281,CAPEX!$G$4:$G$1281,Data!$A271,CAPEX!$I$4:$I$1281,Data!P$261,CAPEX!$V$4:$V$1281,Data!$B$260)</f>
        <v>0</v>
      </c>
      <c r="Q271" s="128">
        <f t="shared" si="14"/>
        <v>30330</v>
      </c>
    </row>
    <row r="272" spans="1:17" x14ac:dyDescent="0.25">
      <c r="A272" s="84" t="s">
        <v>226</v>
      </c>
      <c r="B272" s="125">
        <f>SUMIFS(CAPEX!$AA$4:$AA$1281,CAPEX!$G$4:$G$1281,Data!$A272,CAPEX!$I$4:$I$1281,Data!B$261,CAPEX!$V$4:$V$1281,Data!$B$260)</f>
        <v>0</v>
      </c>
      <c r="C272" s="125">
        <f>SUMIFS(CAPEX!$AA$4:$AA$1281,CAPEX!$G$4:$G$1281,Data!$A272,CAPEX!$I$4:$I$1281,Data!C$261,CAPEX!$V$4:$V$1281,Data!$B$260)</f>
        <v>0</v>
      </c>
      <c r="D272" s="125">
        <f>SUMIFS(CAPEX!$AA$4:$AA$1281,CAPEX!$G$4:$G$1281,Data!$A272,CAPEX!$I$4:$I$1281,Data!D$261,CAPEX!$V$4:$V$1281,Data!$B$260)</f>
        <v>0</v>
      </c>
      <c r="E272" s="125">
        <f>SUMIFS(CAPEX!$AA$4:$AA$1281,CAPEX!$G$4:$G$1281,Data!$A272,CAPEX!$I$4:$I$1281,Data!E$261,CAPEX!$V$4:$V$1281,Data!$B$260)</f>
        <v>0</v>
      </c>
      <c r="F272" s="125">
        <f>SUMIFS(CAPEX!$AA$4:$AA$1281,CAPEX!$G$4:$G$1281,Data!$A272,CAPEX!$I$4:$I$1281,Data!F$261,CAPEX!$V$4:$V$1281,Data!$B$260)</f>
        <v>0</v>
      </c>
      <c r="G272" s="125">
        <f>SUMIFS(CAPEX!$AA$4:$AA$1281,CAPEX!$G$4:$G$1281,Data!$A272,CAPEX!$I$4:$I$1281,Data!G$261,CAPEX!$V$4:$V$1281,Data!$G$260)</f>
        <v>0</v>
      </c>
      <c r="H272" s="125">
        <f>SUMIFS(CAPEX!$AA$4:$AA$1281,CAPEX!$G$4:$G$1281,Data!$A272,CAPEX!$I$4:$I$1281,Data!H$261,CAPEX!$V$4:$V$1281,Data!$G$260)</f>
        <v>0</v>
      </c>
      <c r="I272" s="125">
        <f>SUMIFS(CAPEX!$AA$4:$AA$1281,CAPEX!$G$4:$G$1281,Data!$A272,CAPEX!$I$4:$I$1281,Data!I$261,CAPEX!$V$4:$V$1281,Data!$G$260)</f>
        <v>0</v>
      </c>
      <c r="J272" s="125">
        <f>SUMIFS(CAPEX!$AA$4:$AA$1281,CAPEX!$G$4:$G$1281,Data!$A272,CAPEX!$I$4:$I$1281,Data!J$261,CAPEX!$V$4:$V$1281,Data!$G$260)</f>
        <v>0</v>
      </c>
      <c r="K272" s="125">
        <f>SUMIFS(CAPEX!$AA$4:$AA$1281,CAPEX!$G$4:$G$1281,Data!$A272,CAPEX!$I$4:$I$1281,Data!K$261,CAPEX!$V$4:$V$1281,Data!$G$260)</f>
        <v>0</v>
      </c>
      <c r="L272" s="125">
        <f>SUMIFS(CAPEX!$AA$4:$AA$1281,CAPEX!$G$4:$G$1281,Data!$A272,CAPEX!$I$4:$I$1281,Data!L$261,CAPEX!$V$4:$V$1281,Data!$L$260)</f>
        <v>0</v>
      </c>
      <c r="M272" s="125">
        <f>SUMIFS(CAPEX!$AA$4:$AA$1281,CAPEX!$G$4:$G$1281,Data!$A272,CAPEX!$I$4:$I$1281,Data!M$261,CAPEX!$V$4:$V$1281,Data!$L$260)</f>
        <v>0</v>
      </c>
      <c r="N272" s="125">
        <f>SUMIFS(CAPEX!$AA$4:$AA$1281,CAPEX!$G$4:$G$1281,Data!$A272,CAPEX!$I$4:$I$1281,Data!N$261,CAPEX!$V$4:$V$1281,Data!$L$260)</f>
        <v>0</v>
      </c>
      <c r="O272" s="125">
        <f>SUMIFS(CAPEX!$AA$4:$AA$1281,CAPEX!$G$4:$G$1281,Data!$A272,CAPEX!$I$4:$I$1281,Data!O$261,CAPEX!$V$4:$V$1281,Data!$L$260)</f>
        <v>0</v>
      </c>
      <c r="P272" s="125">
        <f>SUMIFS(CAPEX!$AA$4:$AA$1281,CAPEX!$G$4:$G$1281,Data!$A272,CAPEX!$I$4:$I$1281,Data!P$261,CAPEX!$V$4:$V$1281,Data!$B$260)</f>
        <v>0</v>
      </c>
      <c r="Q272" s="128">
        <f t="shared" si="14"/>
        <v>0</v>
      </c>
    </row>
    <row r="273" spans="1:27" x14ac:dyDescent="0.25">
      <c r="A273" s="84" t="s">
        <v>256</v>
      </c>
      <c r="B273" s="125">
        <f>SUMIFS(CAPEX!$AA$4:$AA$1281,CAPEX!$G$4:$G$1281,Data!$A273,CAPEX!$I$4:$I$1281,Data!B$261,CAPEX!$V$4:$V$1281,Data!$B$260)</f>
        <v>0</v>
      </c>
      <c r="C273" s="125">
        <f>SUMIFS(CAPEX!$AA$4:$AA$1281,CAPEX!$G$4:$G$1281,Data!$A273,CAPEX!$I$4:$I$1281,Data!C$261,CAPEX!$V$4:$V$1281,Data!$B$260)</f>
        <v>0</v>
      </c>
      <c r="D273" s="125">
        <f>SUMIFS(CAPEX!$AA$4:$AA$1281,CAPEX!$G$4:$G$1281,Data!$A273,CAPEX!$I$4:$I$1281,Data!D$261,CAPEX!$V$4:$V$1281,Data!$B$260)</f>
        <v>0</v>
      </c>
      <c r="E273" s="125">
        <f>SUMIFS(CAPEX!$AA$4:$AA$1281,CAPEX!$G$4:$G$1281,Data!$A273,CAPEX!$I$4:$I$1281,Data!E$261,CAPEX!$V$4:$V$1281,Data!$B$260)</f>
        <v>0</v>
      </c>
      <c r="F273" s="125">
        <f>SUMIFS(CAPEX!$AA$4:$AA$1281,CAPEX!$G$4:$G$1281,Data!$A273,CAPEX!$I$4:$I$1281,Data!F$261,CAPEX!$V$4:$V$1281,Data!$B$260)</f>
        <v>0</v>
      </c>
      <c r="G273" s="125">
        <f>SUMIFS(CAPEX!$AA$4:$AA$1281,CAPEX!$G$4:$G$1281,Data!$A273,CAPEX!$I$4:$I$1281,Data!G$261,CAPEX!$V$4:$V$1281,Data!$G$260)</f>
        <v>0</v>
      </c>
      <c r="H273" s="125">
        <f>SUMIFS(CAPEX!$AA$4:$AA$1281,CAPEX!$G$4:$G$1281,Data!$A273,CAPEX!$I$4:$I$1281,Data!H$261,CAPEX!$V$4:$V$1281,Data!$G$260)</f>
        <v>0</v>
      </c>
      <c r="I273" s="125">
        <f>SUMIFS(CAPEX!$AA$4:$AA$1281,CAPEX!$G$4:$G$1281,Data!$A273,CAPEX!$I$4:$I$1281,Data!I$261,CAPEX!$V$4:$V$1281,Data!$G$260)</f>
        <v>0</v>
      </c>
      <c r="J273" s="125">
        <f>SUMIFS(CAPEX!$AA$4:$AA$1281,CAPEX!$G$4:$G$1281,Data!$A273,CAPEX!$I$4:$I$1281,Data!J$261,CAPEX!$V$4:$V$1281,Data!$G$260)</f>
        <v>0</v>
      </c>
      <c r="K273" s="125">
        <f>SUMIFS(CAPEX!$AA$4:$AA$1281,CAPEX!$G$4:$G$1281,Data!$A273,CAPEX!$I$4:$I$1281,Data!K$261,CAPEX!$V$4:$V$1281,Data!$G$260)</f>
        <v>0</v>
      </c>
      <c r="L273" s="125">
        <f>SUMIFS(CAPEX!$AA$4:$AA$1281,CAPEX!$G$4:$G$1281,Data!$A273,CAPEX!$I$4:$I$1281,Data!L$261,CAPEX!$V$4:$V$1281,Data!$L$260)</f>
        <v>0</v>
      </c>
      <c r="M273" s="125">
        <f>SUMIFS(CAPEX!$AA$4:$AA$1281,CAPEX!$G$4:$G$1281,Data!$A273,CAPEX!$I$4:$I$1281,Data!M$261,CAPEX!$V$4:$V$1281,Data!$L$260)</f>
        <v>0</v>
      </c>
      <c r="N273" s="125">
        <f>SUMIFS(CAPEX!$AA$4:$AA$1281,CAPEX!$G$4:$G$1281,Data!$A273,CAPEX!$I$4:$I$1281,Data!N$261,CAPEX!$V$4:$V$1281,Data!$L$260)</f>
        <v>0</v>
      </c>
      <c r="O273" s="125">
        <f>SUMIFS(CAPEX!$AA$4:$AA$1281,CAPEX!$G$4:$G$1281,Data!$A273,CAPEX!$I$4:$I$1281,Data!O$261,CAPEX!$V$4:$V$1281,Data!$L$260)</f>
        <v>0</v>
      </c>
      <c r="P273" s="125">
        <f>SUMIFS(CAPEX!$AA$4:$AA$1281,CAPEX!$G$4:$G$1281,Data!$A273,CAPEX!$I$4:$I$1281,Data!P$261,CAPEX!$V$4:$V$1281,Data!$B$260)</f>
        <v>0</v>
      </c>
      <c r="Q273" s="128">
        <f t="shared" si="14"/>
        <v>0</v>
      </c>
    </row>
    <row r="274" spans="1:27" x14ac:dyDescent="0.25">
      <c r="A274" s="84" t="s">
        <v>578</v>
      </c>
      <c r="B274" s="125">
        <f>SUMIFS(CAPEX!$AA$4:$AA$1281,CAPEX!$G$4:$G$1281,Data!$A274,CAPEX!$I$4:$I$1281,Data!B$261,CAPEX!$V$4:$V$1281,Data!$B$260)</f>
        <v>0</v>
      </c>
      <c r="C274" s="125">
        <f>SUMIFS(CAPEX!$AA$4:$AA$1281,CAPEX!$G$4:$G$1281,Data!$A274,CAPEX!$I$4:$I$1281,Data!C$261,CAPEX!$V$4:$V$1281,Data!$B$260)</f>
        <v>0</v>
      </c>
      <c r="D274" s="125">
        <f>SUMIFS(CAPEX!$AA$4:$AA$1281,CAPEX!$G$4:$G$1281,Data!$A274,CAPEX!$I$4:$I$1281,Data!D$261,CAPEX!$V$4:$V$1281,Data!$B$260)</f>
        <v>0</v>
      </c>
      <c r="E274" s="125">
        <f>SUMIFS(CAPEX!$AA$4:$AA$1281,CAPEX!$G$4:$G$1281,Data!$A274,CAPEX!$I$4:$I$1281,Data!E$261,CAPEX!$V$4:$V$1281,Data!$B$260)</f>
        <v>0</v>
      </c>
      <c r="F274" s="125">
        <f>SUMIFS(CAPEX!$AA$4:$AA$1281,CAPEX!$G$4:$G$1281,Data!$A274,CAPEX!$I$4:$I$1281,Data!F$261,CAPEX!$V$4:$V$1281,Data!$B$260)</f>
        <v>0</v>
      </c>
      <c r="G274" s="125">
        <f>SUMIFS(CAPEX!$AA$4:$AA$1281,CAPEX!$G$4:$G$1281,Data!$A274,CAPEX!$I$4:$I$1281,Data!G$261,CAPEX!$V$4:$V$1281,Data!$G$260)</f>
        <v>0</v>
      </c>
      <c r="H274" s="125">
        <f>SUMIFS(CAPEX!$AA$4:$AA$1281,CAPEX!$G$4:$G$1281,Data!$A274,CAPEX!$I$4:$I$1281,Data!H$261,CAPEX!$V$4:$V$1281,Data!$G$260)</f>
        <v>0</v>
      </c>
      <c r="I274" s="125">
        <f>SUMIFS(CAPEX!$AA$4:$AA$1281,CAPEX!$G$4:$G$1281,Data!$A274,CAPEX!$I$4:$I$1281,Data!I$261,CAPEX!$V$4:$V$1281,Data!$G$260)</f>
        <v>0</v>
      </c>
      <c r="J274" s="125">
        <f>SUMIFS(CAPEX!$AA$4:$AA$1281,CAPEX!$G$4:$G$1281,Data!$A274,CAPEX!$I$4:$I$1281,Data!J$261,CAPEX!$V$4:$V$1281,Data!$G$260)</f>
        <v>0</v>
      </c>
      <c r="K274" s="125">
        <f>SUMIFS(CAPEX!$AA$4:$AA$1281,CAPEX!$G$4:$G$1281,Data!$A274,CAPEX!$I$4:$I$1281,Data!K$261,CAPEX!$V$4:$V$1281,Data!$G$260)</f>
        <v>0</v>
      </c>
      <c r="L274" s="125">
        <f>SUMIFS(CAPEX!$AA$4:$AA$1281,CAPEX!$G$4:$G$1281,Data!$A274,CAPEX!$I$4:$I$1281,Data!L$261,CAPEX!$V$4:$V$1281,Data!$L$260)</f>
        <v>0</v>
      </c>
      <c r="M274" s="125">
        <f>SUMIFS(CAPEX!$AA$4:$AA$1281,CAPEX!$G$4:$G$1281,Data!$A274,CAPEX!$I$4:$I$1281,Data!M$261,CAPEX!$V$4:$V$1281,Data!$L$260)</f>
        <v>0</v>
      </c>
      <c r="N274" s="125">
        <f>SUMIFS(CAPEX!$AA$4:$AA$1281,CAPEX!$G$4:$G$1281,Data!$A274,CAPEX!$I$4:$I$1281,Data!N$261,CAPEX!$V$4:$V$1281,Data!$L$260)</f>
        <v>0</v>
      </c>
      <c r="O274" s="125">
        <f>SUMIFS(CAPEX!$AA$4:$AA$1281,CAPEX!$G$4:$G$1281,Data!$A274,CAPEX!$I$4:$I$1281,Data!O$261,CAPEX!$V$4:$V$1281,Data!$L$260)</f>
        <v>0</v>
      </c>
      <c r="P274" s="125">
        <f>SUMIFS(CAPEX!$AA$4:$AA$1281,CAPEX!$G$4:$G$1281,Data!$A274,CAPEX!$I$4:$I$1281,Data!P$261,CAPEX!$V$4:$V$1281,Data!$B$260)</f>
        <v>0</v>
      </c>
      <c r="Q274" s="128">
        <f t="shared" si="14"/>
        <v>0</v>
      </c>
    </row>
    <row r="275" spans="1:27" x14ac:dyDescent="0.25">
      <c r="A275" s="84" t="s">
        <v>403</v>
      </c>
      <c r="B275" s="125">
        <f>SUMIFS(CAPEX!$AA$4:$AA$1281,CAPEX!$G$4:$G$1281,Data!$A275,CAPEX!$I$4:$I$1281,Data!B$261,CAPEX!$V$4:$V$1281,Data!$B$260)</f>
        <v>0</v>
      </c>
      <c r="C275" s="125">
        <f>SUMIFS(CAPEX!$AA$4:$AA$1281,CAPEX!$G$4:$G$1281,Data!$A275,CAPEX!$I$4:$I$1281,Data!C$261,CAPEX!$V$4:$V$1281,Data!$B$260)</f>
        <v>0</v>
      </c>
      <c r="D275" s="125">
        <f>SUMIFS(CAPEX!$AA$4:$AA$1281,CAPEX!$G$4:$G$1281,Data!$A275,CAPEX!$I$4:$I$1281,Data!D$261,CAPEX!$V$4:$V$1281,Data!$B$260)</f>
        <v>0</v>
      </c>
      <c r="E275" s="125">
        <f>SUMIFS(CAPEX!$AA$4:$AA$1281,CAPEX!$G$4:$G$1281,Data!$A275,CAPEX!$I$4:$I$1281,Data!E$261,CAPEX!$V$4:$V$1281,Data!$B$260)</f>
        <v>0</v>
      </c>
      <c r="F275" s="125">
        <f>SUMIFS(CAPEX!$AA$4:$AA$1281,CAPEX!$G$4:$G$1281,Data!$A275,CAPEX!$I$4:$I$1281,Data!F$261,CAPEX!$V$4:$V$1281,Data!$B$260)</f>
        <v>0</v>
      </c>
      <c r="G275" s="125">
        <f>SUMIFS(CAPEX!$AA$4:$AA$1281,CAPEX!$G$4:$G$1281,Data!$A275,CAPEX!$I$4:$I$1281,Data!G$261,CAPEX!$V$4:$V$1281,Data!$G$260)</f>
        <v>0</v>
      </c>
      <c r="H275" s="125">
        <f>SUMIFS(CAPEX!$AA$4:$AA$1281,CAPEX!$G$4:$G$1281,Data!$A275,CAPEX!$I$4:$I$1281,Data!H$261,CAPEX!$V$4:$V$1281,Data!$G$260)</f>
        <v>0</v>
      </c>
      <c r="I275" s="125">
        <f>SUMIFS(CAPEX!$AA$4:$AA$1281,CAPEX!$G$4:$G$1281,Data!$A275,CAPEX!$I$4:$I$1281,Data!I$261,CAPEX!$V$4:$V$1281,Data!$G$260)</f>
        <v>0</v>
      </c>
      <c r="J275" s="125">
        <f>SUMIFS(CAPEX!$AA$4:$AA$1281,CAPEX!$G$4:$G$1281,Data!$A275,CAPEX!$I$4:$I$1281,Data!J$261,CAPEX!$V$4:$V$1281,Data!$G$260)</f>
        <v>0</v>
      </c>
      <c r="K275" s="125">
        <f>SUMIFS(CAPEX!$AA$4:$AA$1281,CAPEX!$G$4:$G$1281,Data!$A275,CAPEX!$I$4:$I$1281,Data!K$261,CAPEX!$V$4:$V$1281,Data!$G$260)</f>
        <v>0</v>
      </c>
      <c r="L275" s="125">
        <f>SUMIFS(CAPEX!$AA$4:$AA$1281,CAPEX!$G$4:$G$1281,Data!$A275,CAPEX!$I$4:$I$1281,Data!L$261,CAPEX!$V$4:$V$1281,Data!$L$260)</f>
        <v>0</v>
      </c>
      <c r="M275" s="125">
        <f>SUMIFS(CAPEX!$AA$4:$AA$1281,CAPEX!$G$4:$G$1281,Data!$A275,CAPEX!$I$4:$I$1281,Data!M$261,CAPEX!$V$4:$V$1281,Data!$L$260)</f>
        <v>0</v>
      </c>
      <c r="N275" s="125">
        <f>SUMIFS(CAPEX!$AA$4:$AA$1281,CAPEX!$G$4:$G$1281,Data!$A275,CAPEX!$I$4:$I$1281,Data!N$261,CAPEX!$V$4:$V$1281,Data!$L$260)</f>
        <v>0</v>
      </c>
      <c r="O275" s="125">
        <f>SUMIFS(CAPEX!$AA$4:$AA$1281,CAPEX!$G$4:$G$1281,Data!$A275,CAPEX!$I$4:$I$1281,Data!O$261,CAPEX!$V$4:$V$1281,Data!$L$260)</f>
        <v>0</v>
      </c>
      <c r="P275" s="125">
        <f>SUMIFS(CAPEX!$AA$4:$AA$1281,CAPEX!$G$4:$G$1281,Data!$A275,CAPEX!$I$4:$I$1281,Data!P$261,CAPEX!$V$4:$V$1281,Data!$B$260)</f>
        <v>0</v>
      </c>
      <c r="Q275" s="128">
        <f t="shared" si="14"/>
        <v>0</v>
      </c>
    </row>
    <row r="276" spans="1:27" x14ac:dyDescent="0.25">
      <c r="A276" s="84" t="s">
        <v>364</v>
      </c>
      <c r="B276" s="125">
        <f>SUMIFS(CAPEX!$AA$4:$AA$1281,CAPEX!$G$4:$G$1281,Data!$A276,CAPEX!$I$4:$I$1281,Data!B$261,CAPEX!$V$4:$V$1281,Data!$B$260)</f>
        <v>28680</v>
      </c>
      <c r="C276" s="125">
        <f>SUMIFS(CAPEX!$AA$4:$AA$1281,CAPEX!$G$4:$G$1281,Data!$A276,CAPEX!$I$4:$I$1281,Data!C$261,CAPEX!$V$4:$V$1281,Data!$B$260)</f>
        <v>0</v>
      </c>
      <c r="D276" s="125">
        <f>SUMIFS(CAPEX!$AA$4:$AA$1281,CAPEX!$G$4:$G$1281,Data!$A276,CAPEX!$I$4:$I$1281,Data!D$261,CAPEX!$V$4:$V$1281,Data!$B$260)</f>
        <v>0</v>
      </c>
      <c r="E276" s="125">
        <f>SUMIFS(CAPEX!$AA$4:$AA$1281,CAPEX!$G$4:$G$1281,Data!$A276,CAPEX!$I$4:$I$1281,Data!E$261,CAPEX!$V$4:$V$1281,Data!$B$260)</f>
        <v>0</v>
      </c>
      <c r="F276" s="125">
        <f>SUMIFS(CAPEX!$AA$4:$AA$1281,CAPEX!$G$4:$G$1281,Data!$A276,CAPEX!$I$4:$I$1281,Data!F$261,CAPEX!$V$4:$V$1281,Data!$B$260)</f>
        <v>0</v>
      </c>
      <c r="G276" s="125">
        <f>SUMIFS(CAPEX!$AA$4:$AA$1281,CAPEX!$G$4:$G$1281,Data!$A276,CAPEX!$I$4:$I$1281,Data!G$261,CAPEX!$V$4:$V$1281,Data!$G$260)</f>
        <v>0</v>
      </c>
      <c r="H276" s="125">
        <f>SUMIFS(CAPEX!$AA$4:$AA$1281,CAPEX!$G$4:$G$1281,Data!$A276,CAPEX!$I$4:$I$1281,Data!H$261,CAPEX!$V$4:$V$1281,Data!$G$260)</f>
        <v>0</v>
      </c>
      <c r="I276" s="125">
        <f>SUMIFS(CAPEX!$AA$4:$AA$1281,CAPEX!$G$4:$G$1281,Data!$A276,CAPEX!$I$4:$I$1281,Data!I$261,CAPEX!$V$4:$V$1281,Data!$G$260)</f>
        <v>0</v>
      </c>
      <c r="J276" s="125">
        <f>SUMIFS(CAPEX!$AA$4:$AA$1281,CAPEX!$G$4:$G$1281,Data!$A276,CAPEX!$I$4:$I$1281,Data!J$261,CAPEX!$V$4:$V$1281,Data!$G$260)</f>
        <v>0</v>
      </c>
      <c r="K276" s="125">
        <f>SUMIFS(CAPEX!$AA$4:$AA$1281,CAPEX!$G$4:$G$1281,Data!$A276,CAPEX!$I$4:$I$1281,Data!K$261,CAPEX!$V$4:$V$1281,Data!$G$260)</f>
        <v>0</v>
      </c>
      <c r="L276" s="125">
        <f>SUMIFS(CAPEX!$AA$4:$AA$1281,CAPEX!$G$4:$G$1281,Data!$A276,CAPEX!$I$4:$I$1281,Data!L$261,CAPEX!$V$4:$V$1281,Data!$L$260)</f>
        <v>0</v>
      </c>
      <c r="M276" s="125">
        <f>SUMIFS(CAPEX!$AA$4:$AA$1281,CAPEX!$G$4:$G$1281,Data!$A276,CAPEX!$I$4:$I$1281,Data!M$261,CAPEX!$V$4:$V$1281,Data!$L$260)</f>
        <v>0</v>
      </c>
      <c r="N276" s="125">
        <f>SUMIFS(CAPEX!$AA$4:$AA$1281,CAPEX!$G$4:$G$1281,Data!$A276,CAPEX!$I$4:$I$1281,Data!N$261,CAPEX!$V$4:$V$1281,Data!$L$260)</f>
        <v>0</v>
      </c>
      <c r="O276" s="125">
        <f>SUMIFS(CAPEX!$AA$4:$AA$1281,CAPEX!$G$4:$G$1281,Data!$A276,CAPEX!$I$4:$I$1281,Data!O$261,CAPEX!$V$4:$V$1281,Data!$L$260)</f>
        <v>0</v>
      </c>
      <c r="P276" s="125">
        <f>SUMIFS(CAPEX!$AA$4:$AA$1281,CAPEX!$G$4:$G$1281,Data!$A276,CAPEX!$I$4:$I$1281,Data!P$261,CAPEX!$V$4:$V$1281,Data!$B$260)</f>
        <v>0</v>
      </c>
      <c r="Q276" s="128">
        <f t="shared" si="14"/>
        <v>28680</v>
      </c>
    </row>
    <row r="277" spans="1:27" x14ac:dyDescent="0.25">
      <c r="A277" s="84" t="s">
        <v>239</v>
      </c>
      <c r="B277" s="125">
        <f>SUMIFS(CAPEX!$AA$4:$AA$1281,CAPEX!$G$4:$G$1281,Data!$A277,CAPEX!$I$4:$I$1281,Data!B$261,CAPEX!$V$4:$V$1281,Data!$B$260)</f>
        <v>0</v>
      </c>
      <c r="C277" s="125">
        <f>SUMIFS(CAPEX!$AA$4:$AA$1281,CAPEX!$G$4:$G$1281,Data!$A277,CAPEX!$I$4:$I$1281,Data!C$261,CAPEX!$V$4:$V$1281,Data!$B$260)</f>
        <v>0</v>
      </c>
      <c r="D277" s="125">
        <f>SUMIFS(CAPEX!$AA$4:$AA$1281,CAPEX!$G$4:$G$1281,Data!$A277,CAPEX!$I$4:$I$1281,Data!D$261,CAPEX!$V$4:$V$1281,Data!$B$260)</f>
        <v>0</v>
      </c>
      <c r="E277" s="125">
        <f>SUMIFS(CAPEX!$AA$4:$AA$1281,CAPEX!$G$4:$G$1281,Data!$A277,CAPEX!$I$4:$I$1281,Data!E$261,CAPEX!$V$4:$V$1281,Data!$B$260)</f>
        <v>0</v>
      </c>
      <c r="F277" s="125">
        <f>SUMIFS(CAPEX!$AA$4:$AA$1281,CAPEX!$G$4:$G$1281,Data!$A277,CAPEX!$I$4:$I$1281,Data!F$261,CAPEX!$V$4:$V$1281,Data!$B$260)</f>
        <v>0</v>
      </c>
      <c r="G277" s="125">
        <f>SUMIFS(CAPEX!$AA$4:$AA$1281,CAPEX!$G$4:$G$1281,Data!$A277,CAPEX!$I$4:$I$1281,Data!G$261,CAPEX!$V$4:$V$1281,Data!$G$260)</f>
        <v>0</v>
      </c>
      <c r="H277" s="125">
        <f>SUMIFS(CAPEX!$AA$4:$AA$1281,CAPEX!$G$4:$G$1281,Data!$A277,CAPEX!$I$4:$I$1281,Data!H$261,CAPEX!$V$4:$V$1281,Data!$G$260)</f>
        <v>0</v>
      </c>
      <c r="I277" s="125">
        <f>SUMIFS(CAPEX!$AA$4:$AA$1281,CAPEX!$G$4:$G$1281,Data!$A277,CAPEX!$I$4:$I$1281,Data!I$261,CAPEX!$V$4:$V$1281,Data!$G$260)</f>
        <v>0</v>
      </c>
      <c r="J277" s="125">
        <f>SUMIFS(CAPEX!$AA$4:$AA$1281,CAPEX!$G$4:$G$1281,Data!$A277,CAPEX!$I$4:$I$1281,Data!J$261,CAPEX!$V$4:$V$1281,Data!$G$260)</f>
        <v>0</v>
      </c>
      <c r="K277" s="125">
        <f>SUMIFS(CAPEX!$AA$4:$AA$1281,CAPEX!$G$4:$G$1281,Data!$A277,CAPEX!$I$4:$I$1281,Data!K$261,CAPEX!$V$4:$V$1281,Data!$G$260)</f>
        <v>0</v>
      </c>
      <c r="L277" s="125">
        <f>SUMIFS(CAPEX!$AA$4:$AA$1281,CAPEX!$G$4:$G$1281,Data!$A277,CAPEX!$I$4:$I$1281,Data!L$261,CAPEX!$V$4:$V$1281,Data!$L$260)</f>
        <v>0</v>
      </c>
      <c r="M277" s="125">
        <f>SUMIFS(CAPEX!$AA$4:$AA$1281,CAPEX!$G$4:$G$1281,Data!$A277,CAPEX!$I$4:$I$1281,Data!M$261,CAPEX!$V$4:$V$1281,Data!$L$260)</f>
        <v>0</v>
      </c>
      <c r="N277" s="125">
        <f>SUMIFS(CAPEX!$AA$4:$AA$1281,CAPEX!$G$4:$G$1281,Data!$A277,CAPEX!$I$4:$I$1281,Data!N$261,CAPEX!$V$4:$V$1281,Data!$L$260)</f>
        <v>0</v>
      </c>
      <c r="O277" s="125">
        <f>SUMIFS(CAPEX!$AA$4:$AA$1281,CAPEX!$G$4:$G$1281,Data!$A277,CAPEX!$I$4:$I$1281,Data!O$261,CAPEX!$V$4:$V$1281,Data!$L$260)</f>
        <v>0</v>
      </c>
      <c r="P277" s="125">
        <f>SUMIFS(CAPEX!$AA$4:$AA$1281,CAPEX!$G$4:$G$1281,Data!$A277,CAPEX!$I$4:$I$1281,Data!P$261,CAPEX!$V$4:$V$1281,Data!$B$260)</f>
        <v>0</v>
      </c>
      <c r="Q277" s="128">
        <f t="shared" si="14"/>
        <v>0</v>
      </c>
    </row>
    <row r="278" spans="1:27" x14ac:dyDescent="0.25">
      <c r="A278" s="84" t="s">
        <v>243</v>
      </c>
      <c r="B278" s="125">
        <f>SUMIFS(CAPEX!$AA$4:$AA$1281,CAPEX!$G$4:$G$1281,Data!$A278,CAPEX!$I$4:$I$1281,Data!B$261,CAPEX!$V$4:$V$1281,Data!$B$260)</f>
        <v>0</v>
      </c>
      <c r="C278" s="125">
        <f>SUMIFS(CAPEX!$AA$4:$AA$1281,CAPEX!$G$4:$G$1281,Data!$A278,CAPEX!$I$4:$I$1281,Data!C$261,CAPEX!$V$4:$V$1281,Data!$B$260)</f>
        <v>0</v>
      </c>
      <c r="D278" s="125">
        <f>SUMIFS(CAPEX!$AA$4:$AA$1281,CAPEX!$G$4:$G$1281,Data!$A278,CAPEX!$I$4:$I$1281,Data!D$261,CAPEX!$V$4:$V$1281,Data!$B$260)</f>
        <v>0</v>
      </c>
      <c r="E278" s="125">
        <f>SUMIFS(CAPEX!$AA$4:$AA$1281,CAPEX!$G$4:$G$1281,Data!$A278,CAPEX!$I$4:$I$1281,Data!E$261,CAPEX!$V$4:$V$1281,Data!$B$260)</f>
        <v>0</v>
      </c>
      <c r="F278" s="125">
        <f>SUMIFS(CAPEX!$AA$4:$AA$1281,CAPEX!$G$4:$G$1281,Data!$A278,CAPEX!$I$4:$I$1281,Data!F$261,CAPEX!$V$4:$V$1281,Data!$B$260)</f>
        <v>0</v>
      </c>
      <c r="G278" s="125">
        <f>SUMIFS(CAPEX!$AA$4:$AA$1281,CAPEX!$G$4:$G$1281,Data!$A278,CAPEX!$I$4:$I$1281,Data!G$261,CAPEX!$V$4:$V$1281,Data!$G$260)</f>
        <v>0</v>
      </c>
      <c r="H278" s="125">
        <f>SUMIFS(CAPEX!$AA$4:$AA$1281,CAPEX!$G$4:$G$1281,Data!$A278,CAPEX!$I$4:$I$1281,Data!H$261,CAPEX!$V$4:$V$1281,Data!$G$260)</f>
        <v>0</v>
      </c>
      <c r="I278" s="125">
        <f>SUMIFS(CAPEX!$AA$4:$AA$1281,CAPEX!$G$4:$G$1281,Data!$A278,CAPEX!$I$4:$I$1281,Data!I$261,CAPEX!$V$4:$V$1281,Data!$G$260)</f>
        <v>0</v>
      </c>
      <c r="J278" s="125">
        <f>SUMIFS(CAPEX!$AA$4:$AA$1281,CAPEX!$G$4:$G$1281,Data!$A278,CAPEX!$I$4:$I$1281,Data!J$261,CAPEX!$V$4:$V$1281,Data!$G$260)</f>
        <v>0</v>
      </c>
      <c r="K278" s="125">
        <f>SUMIFS(CAPEX!$AA$4:$AA$1281,CAPEX!$G$4:$G$1281,Data!$A278,CAPEX!$I$4:$I$1281,Data!K$261,CAPEX!$V$4:$V$1281,Data!$G$260)</f>
        <v>0</v>
      </c>
      <c r="L278" s="125">
        <f>SUMIFS(CAPEX!$AA$4:$AA$1281,CAPEX!$G$4:$G$1281,Data!$A278,CAPEX!$I$4:$I$1281,Data!L$261,CAPEX!$V$4:$V$1281,Data!$L$260)</f>
        <v>0</v>
      </c>
      <c r="M278" s="125">
        <f>SUMIFS(CAPEX!$AA$4:$AA$1281,CAPEX!$G$4:$G$1281,Data!$A278,CAPEX!$I$4:$I$1281,Data!M$261,CAPEX!$V$4:$V$1281,Data!$L$260)</f>
        <v>0</v>
      </c>
      <c r="N278" s="125">
        <f>SUMIFS(CAPEX!$AA$4:$AA$1281,CAPEX!$G$4:$G$1281,Data!$A278,CAPEX!$I$4:$I$1281,Data!N$261,CAPEX!$V$4:$V$1281,Data!$L$260)</f>
        <v>0</v>
      </c>
      <c r="O278" s="125">
        <f>SUMIFS(CAPEX!$AA$4:$AA$1281,CAPEX!$G$4:$G$1281,Data!$A278,CAPEX!$I$4:$I$1281,Data!O$261,CAPEX!$V$4:$V$1281,Data!$L$260)</f>
        <v>0</v>
      </c>
      <c r="P278" s="125">
        <f>SUMIFS(CAPEX!$AA$4:$AA$1281,CAPEX!$G$4:$G$1281,Data!$A278,CAPEX!$I$4:$I$1281,Data!P$261,CAPEX!$V$4:$V$1281,Data!$B$260)</f>
        <v>0</v>
      </c>
      <c r="Q278" s="128">
        <f t="shared" si="14"/>
        <v>0</v>
      </c>
    </row>
    <row r="279" spans="1:27" ht="15.75" thickBot="1" x14ac:dyDescent="0.3">
      <c r="A279" s="127" t="s">
        <v>246</v>
      </c>
      <c r="B279" s="125">
        <f>SUMIFS(CAPEX!$AA$4:$AA$1281,CAPEX!$G$4:$G$1281,Data!$A279,CAPEX!$I$4:$I$1281,Data!B$261,CAPEX!$V$4:$V$1281,Data!$B$260)</f>
        <v>0</v>
      </c>
      <c r="C279" s="125">
        <f>SUMIFS(CAPEX!$AA$4:$AA$1281,CAPEX!$G$4:$G$1281,Data!$A279,CAPEX!$I$4:$I$1281,Data!C$261,CAPEX!$V$4:$V$1281,Data!$B$260)</f>
        <v>0</v>
      </c>
      <c r="D279" s="125">
        <f>SUMIFS(CAPEX!$AA$4:$AA$1281,CAPEX!$G$4:$G$1281,Data!$A279,CAPEX!$I$4:$I$1281,Data!D$261,CAPEX!$V$4:$V$1281,Data!$B$260)</f>
        <v>0</v>
      </c>
      <c r="E279" s="125">
        <f>SUMIFS(CAPEX!$AA$4:$AA$1281,CAPEX!$G$4:$G$1281,Data!$A279,CAPEX!$I$4:$I$1281,Data!E$261,CAPEX!$V$4:$V$1281,Data!$B$260)</f>
        <v>0</v>
      </c>
      <c r="F279" s="125">
        <f>SUMIFS(CAPEX!$AA$4:$AA$1281,CAPEX!$G$4:$G$1281,Data!$A279,CAPEX!$I$4:$I$1281,Data!F$261,CAPEX!$V$4:$V$1281,Data!$B$260)</f>
        <v>0</v>
      </c>
      <c r="G279" s="125">
        <f>SUMIFS(CAPEX!$AA$4:$AA$1281,CAPEX!$G$4:$G$1281,Data!$A279,CAPEX!$I$4:$I$1281,Data!G$261,CAPEX!$V$4:$V$1281,Data!$G$260)</f>
        <v>0</v>
      </c>
      <c r="H279" s="125">
        <f>SUMIFS(CAPEX!$AA$4:$AA$1281,CAPEX!$G$4:$G$1281,Data!$A279,CAPEX!$I$4:$I$1281,Data!H$261,CAPEX!$V$4:$V$1281,Data!$G$260)</f>
        <v>0</v>
      </c>
      <c r="I279" s="125">
        <f>SUMIFS(CAPEX!$AA$4:$AA$1281,CAPEX!$G$4:$G$1281,Data!$A279,CAPEX!$I$4:$I$1281,Data!I$261,CAPEX!$V$4:$V$1281,Data!$G$260)</f>
        <v>0</v>
      </c>
      <c r="J279" s="125">
        <f>SUMIFS(CAPEX!$AA$4:$AA$1281,CAPEX!$G$4:$G$1281,Data!$A279,CAPEX!$I$4:$I$1281,Data!J$261,CAPEX!$V$4:$V$1281,Data!$G$260)</f>
        <v>0</v>
      </c>
      <c r="K279" s="125">
        <f>SUMIFS(CAPEX!$AA$4:$AA$1281,CAPEX!$G$4:$G$1281,Data!$A279,CAPEX!$I$4:$I$1281,Data!K$261,CAPEX!$V$4:$V$1281,Data!$G$260)</f>
        <v>0</v>
      </c>
      <c r="L279" s="125">
        <f>SUMIFS(CAPEX!$AA$4:$AA$1281,CAPEX!$G$4:$G$1281,Data!$A279,CAPEX!$I$4:$I$1281,Data!L$261,CAPEX!$V$4:$V$1281,Data!$L$260)</f>
        <v>0</v>
      </c>
      <c r="M279" s="125">
        <f>SUMIFS(CAPEX!$AA$4:$AA$1281,CAPEX!$G$4:$G$1281,Data!$A279,CAPEX!$I$4:$I$1281,Data!M$261,CAPEX!$V$4:$V$1281,Data!$L$260)</f>
        <v>0</v>
      </c>
      <c r="N279" s="125">
        <f>SUMIFS(CAPEX!$AA$4:$AA$1281,CAPEX!$G$4:$G$1281,Data!$A279,CAPEX!$I$4:$I$1281,Data!N$261,CAPEX!$V$4:$V$1281,Data!$L$260)</f>
        <v>0</v>
      </c>
      <c r="O279" s="125">
        <f>SUMIFS(CAPEX!$AA$4:$AA$1281,CAPEX!$G$4:$G$1281,Data!$A279,CAPEX!$I$4:$I$1281,Data!O$261,CAPEX!$V$4:$V$1281,Data!$L$260)</f>
        <v>0</v>
      </c>
      <c r="P279" s="125">
        <f>SUMIFS(CAPEX!$AA$4:$AA$1281,CAPEX!$G$4:$G$1281,Data!$A279,CAPEX!$I$4:$I$1281,Data!P$261,CAPEX!$V$4:$V$1281,Data!$B$260)</f>
        <v>0</v>
      </c>
      <c r="Q279" s="128">
        <f t="shared" si="14"/>
        <v>0</v>
      </c>
    </row>
    <row r="280" spans="1:27" ht="15.75" thickBot="1" x14ac:dyDescent="0.3">
      <c r="A280" s="130"/>
      <c r="B280" s="131">
        <f>SUM(B262:B279)</f>
        <v>59010</v>
      </c>
      <c r="C280" s="131">
        <f t="shared" ref="C280" si="16">SUM(C262:C279)</f>
        <v>25020</v>
      </c>
      <c r="D280" s="131">
        <f t="shared" ref="D280" si="17">SUM(D262:D279)</f>
        <v>12700</v>
      </c>
      <c r="E280" s="131">
        <f t="shared" ref="E280" si="18">SUM(E262:E279)</f>
        <v>0</v>
      </c>
      <c r="F280" s="131">
        <f t="shared" ref="F280" si="19">SUM(F262:F279)</f>
        <v>0</v>
      </c>
      <c r="G280" s="131">
        <f>SUM(G262:G279)</f>
        <v>156870</v>
      </c>
      <c r="H280" s="131">
        <f t="shared" ref="H280" si="20">SUM(H262:H279)</f>
        <v>0</v>
      </c>
      <c r="I280" s="131">
        <f t="shared" ref="I280" si="21">SUM(I262:I279)</f>
        <v>56370</v>
      </c>
      <c r="J280" s="131">
        <f t="shared" ref="J280" si="22">SUM(J262:J279)</f>
        <v>0</v>
      </c>
      <c r="K280" s="131">
        <f t="shared" ref="K280" si="23">SUM(K262:K279)</f>
        <v>0</v>
      </c>
      <c r="L280" s="131">
        <f>SUM(L262:L279)</f>
        <v>624260</v>
      </c>
      <c r="M280" s="131">
        <f t="shared" ref="M280" si="24">SUM(M262:M279)</f>
        <v>871340</v>
      </c>
      <c r="N280" s="131">
        <f t="shared" ref="N280" si="25">SUM(N262:N279)</f>
        <v>800970</v>
      </c>
      <c r="O280" s="131">
        <f t="shared" ref="O280" si="26">SUM(O262:O279)</f>
        <v>30000</v>
      </c>
      <c r="P280" s="131">
        <f t="shared" ref="P280" si="27">SUM(P262:P279)</f>
        <v>0</v>
      </c>
      <c r="Q280" s="129">
        <f>SUM(B280:P280)</f>
        <v>2636540</v>
      </c>
    </row>
    <row r="282" spans="1:27" ht="15.75" thickBot="1" x14ac:dyDescent="0.3"/>
    <row r="283" spans="1:27" x14ac:dyDescent="0.25">
      <c r="A283" s="247" t="s">
        <v>3</v>
      </c>
      <c r="B283" s="241">
        <v>6</v>
      </c>
      <c r="C283" s="241"/>
      <c r="D283" s="241"/>
      <c r="E283" s="241"/>
      <c r="F283" s="241"/>
      <c r="G283" s="241">
        <v>7</v>
      </c>
      <c r="H283" s="241"/>
      <c r="I283" s="241"/>
      <c r="J283" s="241"/>
      <c r="K283" s="253"/>
      <c r="L283" s="241">
        <v>8</v>
      </c>
      <c r="M283" s="241"/>
      <c r="N283" s="241"/>
      <c r="O283" s="241"/>
      <c r="P283" s="253"/>
      <c r="Q283" s="241">
        <v>9</v>
      </c>
      <c r="R283" s="241"/>
      <c r="S283" s="241"/>
      <c r="T283" s="241"/>
      <c r="U283" s="253"/>
      <c r="V283" s="241">
        <v>10</v>
      </c>
      <c r="W283" s="241"/>
      <c r="X283" s="241"/>
      <c r="Y283" s="241"/>
      <c r="Z283" s="253"/>
      <c r="AA283" s="254" t="s">
        <v>137</v>
      </c>
    </row>
    <row r="284" spans="1:27" ht="15.75" thickBot="1" x14ac:dyDescent="0.3">
      <c r="A284" s="256"/>
      <c r="B284" s="132" t="s">
        <v>140</v>
      </c>
      <c r="C284" s="132" t="s">
        <v>142</v>
      </c>
      <c r="D284" s="132" t="s">
        <v>138</v>
      </c>
      <c r="E284" s="132" t="s">
        <v>141</v>
      </c>
      <c r="F284" s="132" t="s">
        <v>440</v>
      </c>
      <c r="G284" s="132" t="s">
        <v>140</v>
      </c>
      <c r="H284" s="132" t="s">
        <v>142</v>
      </c>
      <c r="I284" s="132" t="s">
        <v>138</v>
      </c>
      <c r="J284" s="132" t="s">
        <v>141</v>
      </c>
      <c r="K284" s="133" t="s">
        <v>440</v>
      </c>
      <c r="L284" s="132" t="s">
        <v>140</v>
      </c>
      <c r="M284" s="132" t="s">
        <v>142</v>
      </c>
      <c r="N284" s="132" t="s">
        <v>138</v>
      </c>
      <c r="O284" s="132" t="s">
        <v>141</v>
      </c>
      <c r="P284" s="133" t="s">
        <v>440</v>
      </c>
      <c r="Q284" s="132" t="s">
        <v>140</v>
      </c>
      <c r="R284" s="132" t="s">
        <v>142</v>
      </c>
      <c r="S284" s="132" t="s">
        <v>138</v>
      </c>
      <c r="T284" s="132" t="s">
        <v>141</v>
      </c>
      <c r="U284" s="133" t="s">
        <v>440</v>
      </c>
      <c r="V284" s="132" t="s">
        <v>140</v>
      </c>
      <c r="W284" s="132" t="s">
        <v>142</v>
      </c>
      <c r="X284" s="132" t="s">
        <v>138</v>
      </c>
      <c r="Y284" s="132" t="s">
        <v>141</v>
      </c>
      <c r="Z284" s="133" t="s">
        <v>440</v>
      </c>
      <c r="AA284" s="255"/>
    </row>
    <row r="285" spans="1:27" x14ac:dyDescent="0.25">
      <c r="A285" s="124" t="s">
        <v>281</v>
      </c>
      <c r="B285" s="125">
        <f>SUMIFS(CAPEX!$AA$4:$AA$1281,CAPEX!$G$4:$G$1281,Data!$A285,CAPEX!$I$4:$I$1281,Data!B$284,CAPEX!$V$4:$V$1281,Data!$B$283)</f>
        <v>0</v>
      </c>
      <c r="C285" s="125">
        <f>SUMIFS(CAPEX!$AA$4:$AA$1281,CAPEX!$G$4:$G$1281,Data!$A285,CAPEX!$I$4:$I$1281,Data!C$284,CAPEX!$V$4:$V$1281,Data!$B$283)</f>
        <v>0</v>
      </c>
      <c r="D285" s="125">
        <f>SUMIFS(CAPEX!$AA$4:$AA$1281,CAPEX!$G$4:$G$1281,Data!$A285,CAPEX!$I$4:$I$1281,Data!D$284,CAPEX!$V$4:$V$1281,Data!$B$283)</f>
        <v>0</v>
      </c>
      <c r="E285" s="125">
        <f>SUMIFS(CAPEX!$AA$4:$AA$1281,CAPEX!$G$4:$G$1281,Data!$A285,CAPEX!$I$4:$I$1281,Data!E$284,CAPEX!$V$4:$V$1281,Data!$B$283)</f>
        <v>0</v>
      </c>
      <c r="F285" s="125">
        <f>SUMIFS(CAPEX!$AA$4:$AA$1281,CAPEX!$G$4:$G$1281,Data!$A285,CAPEX!$I$4:$I$1281,Data!F$284,CAPEX!$V$4:$V$1281,Data!$B$283)</f>
        <v>0</v>
      </c>
      <c r="G285" s="125">
        <f>SUMIFS(CAPEX!$AA$4:$AA$1281,CAPEX!$G$4:$G$1281,Data!$A285,CAPEX!$I$4:$I$1281,Data!G$284,CAPEX!$V$4:$V$1281,Data!$G$283)</f>
        <v>0</v>
      </c>
      <c r="H285" s="125">
        <f>SUMIFS(CAPEX!$AA$4:$AA$1281,CAPEX!$G$4:$G$1281,Data!$A285,CAPEX!$I$4:$I$1281,Data!H$284,CAPEX!$V$4:$V$1281,Data!$G$283)</f>
        <v>0</v>
      </c>
      <c r="I285" s="125">
        <f>SUMIFS(CAPEX!$AA$4:$AA$1281,CAPEX!$G$4:$G$1281,Data!$A285,CAPEX!$I$4:$I$1281,Data!I$284,CAPEX!$V$4:$V$1281,Data!$G$283)</f>
        <v>0</v>
      </c>
      <c r="J285" s="125">
        <f>SUMIFS(CAPEX!$AA$4:$AA$1281,CAPEX!$G$4:$G$1281,Data!$A285,CAPEX!$I$4:$I$1281,Data!J$284,CAPEX!$V$4:$V$1281,Data!$G$283)</f>
        <v>0</v>
      </c>
      <c r="K285" s="125">
        <f>SUMIFS(CAPEX!$AA$4:$AA$1281,CAPEX!$G$4:$G$1281,Data!$A285,CAPEX!$I$4:$I$1281,Data!K$284,CAPEX!$V$4:$V$1281,Data!$G$283)</f>
        <v>0</v>
      </c>
      <c r="L285" s="125">
        <f>SUMIFS(CAPEX!$AA$4:$AA$1281,CAPEX!$G$4:$G$1281,Data!$A285,CAPEX!$I$4:$I$1281,Data!L$284,CAPEX!$V$4:$V$1281,Data!$L$283)</f>
        <v>0</v>
      </c>
      <c r="M285" s="125">
        <f>SUMIFS(CAPEX!$AA$4:$AA$1281,CAPEX!$G$4:$G$1281,Data!$A285,CAPEX!$I$4:$I$1281,Data!M$284,CAPEX!$V$4:$V$1281,Data!$L$283)</f>
        <v>0</v>
      </c>
      <c r="N285" s="125">
        <f>SUMIFS(CAPEX!$AA$4:$AA$1281,CAPEX!$G$4:$G$1281,Data!$A285,CAPEX!$I$4:$I$1281,Data!N$284,CAPEX!$V$4:$V$1281,Data!$L$283)</f>
        <v>0</v>
      </c>
      <c r="O285" s="125">
        <f>SUMIFS(CAPEX!$AA$4:$AA$1281,CAPEX!$G$4:$G$1281,Data!$A285,CAPEX!$I$4:$I$1281,Data!O$284,CAPEX!$V$4:$V$1281,Data!$L$283)</f>
        <v>0</v>
      </c>
      <c r="P285" s="125">
        <f>SUMIFS(CAPEX!$AA$4:$AA$1281,CAPEX!$G$4:$G$1281,Data!$A285,CAPEX!$I$4:$I$1281,Data!P$284,CAPEX!$V$4:$V$1281,Data!$L$283)</f>
        <v>0</v>
      </c>
      <c r="Q285" s="125">
        <f>SUMIFS(CAPEX!$AA$4:$AA$1281,CAPEX!$G$4:$G$1281,Data!$A285,CAPEX!$I$4:$I$1281,Data!Q$284,CAPEX!$V$4:$V$1281,Data!$Q$283)</f>
        <v>0</v>
      </c>
      <c r="R285" s="125">
        <f>SUMIFS(CAPEX!$AA$4:$AA$1281,CAPEX!$G$4:$G$1281,Data!$A285,CAPEX!$I$4:$I$1281,Data!R$284,CAPEX!$V$4:$V$1281,Data!$L$283)</f>
        <v>0</v>
      </c>
      <c r="S285" s="125">
        <f>SUMIFS(CAPEX!$AA$4:$AA$1281,CAPEX!$G$4:$G$1281,Data!$A285,CAPEX!$I$4:$I$1281,Data!S$284,CAPEX!$V$4:$V$1281,Data!$L$283)</f>
        <v>0</v>
      </c>
      <c r="T285" s="125">
        <f>SUMIFS(CAPEX!$AA$4:$AA$1281,CAPEX!$G$4:$G$1281,Data!$A285,CAPEX!$I$4:$I$1281,Data!T$284,CAPEX!$V$4:$V$1281,Data!$L$283)</f>
        <v>0</v>
      </c>
      <c r="U285" s="125">
        <f>SUMIFS(CAPEX!$AA$4:$AA$1281,CAPEX!$G$4:$G$1281,Data!$A285,CAPEX!$I$4:$I$1281,Data!U$284,CAPEX!$V$4:$V$1281,Data!$L$283)</f>
        <v>0</v>
      </c>
      <c r="V285" s="125">
        <f>SUMIFS(CAPEX!$AA$4:$AA$1281,CAPEX!$G$4:$G$1281,Data!$A285,CAPEX!$I$4:$I$1281,Data!V$284,CAPEX!$V$4:$V$1281,Data!$V$283)</f>
        <v>0</v>
      </c>
      <c r="W285" s="125">
        <f>SUMIFS(CAPEX!$AA$4:$AA$1281,CAPEX!$G$4:$G$1281,Data!$A285,CAPEX!$I$4:$I$1281,Data!W$284,CAPEX!$V$4:$V$1281,Data!$L$283)</f>
        <v>0</v>
      </c>
      <c r="X285" s="125">
        <f>SUMIFS(CAPEX!$AA$4:$AA$1281,CAPEX!$G$4:$G$1281,Data!$A285,CAPEX!$I$4:$I$1281,Data!X$284,CAPEX!$V$4:$V$1281,Data!$L$283)</f>
        <v>0</v>
      </c>
      <c r="Y285" s="125">
        <f>SUMIFS(CAPEX!$AA$4:$AA$1281,CAPEX!$G$4:$G$1281,Data!$A285,CAPEX!$I$4:$I$1281,Data!Y$284,CAPEX!$V$4:$V$1281,Data!$L$283)</f>
        <v>0</v>
      </c>
      <c r="Z285" s="125">
        <f>SUMIFS(CAPEX!$AA$4:$AA$1281,CAPEX!$G$4:$G$1281,Data!$A285,CAPEX!$I$4:$I$1281,Data!Z$284,CAPEX!$V$4:$V$1281,Data!$L$283)</f>
        <v>0</v>
      </c>
      <c r="AA285" s="128">
        <f>SUM(B285:Z285)</f>
        <v>0</v>
      </c>
    </row>
    <row r="286" spans="1:27" x14ac:dyDescent="0.25">
      <c r="A286" s="84" t="s">
        <v>488</v>
      </c>
      <c r="B286" s="125">
        <f>SUMIFS(CAPEX!$AA$4:$AA$1281,CAPEX!$G$4:$G$1281,Data!$A286,CAPEX!$I$4:$I$1281,Data!B$284,CAPEX!$V$4:$V$1281,Data!$B$283)</f>
        <v>0</v>
      </c>
      <c r="C286" s="125">
        <f>SUMIFS(CAPEX!$AA$4:$AA$1281,CAPEX!$G$4:$G$1281,Data!$A286,CAPEX!$I$4:$I$1281,Data!C$284,CAPEX!$V$4:$V$1281,Data!$B$283)</f>
        <v>0</v>
      </c>
      <c r="D286" s="125">
        <f>SUMIFS(CAPEX!$AA$4:$AA$1281,CAPEX!$G$4:$G$1281,Data!$A286,CAPEX!$I$4:$I$1281,Data!D$284,CAPEX!$V$4:$V$1281,Data!$B$283)</f>
        <v>0</v>
      </c>
      <c r="E286" s="125">
        <f>SUMIFS(CAPEX!$AA$4:$AA$1281,CAPEX!$G$4:$G$1281,Data!$A286,CAPEX!$I$4:$I$1281,Data!E$284,CAPEX!$V$4:$V$1281,Data!$B$283)</f>
        <v>0</v>
      </c>
      <c r="F286" s="125">
        <f>SUMIFS(CAPEX!$AA$4:$AA$1281,CAPEX!$G$4:$G$1281,Data!$A286,CAPEX!$I$4:$I$1281,Data!F$284,CAPEX!$V$4:$V$1281,Data!$B$283)</f>
        <v>0</v>
      </c>
      <c r="G286" s="125">
        <f>SUMIFS(CAPEX!$AA$4:$AA$1281,CAPEX!$G$4:$G$1281,Data!$A286,CAPEX!$I$4:$I$1281,Data!G$284,CAPEX!$V$4:$V$1281,Data!$G$283)</f>
        <v>0</v>
      </c>
      <c r="H286" s="125">
        <f>SUMIFS(CAPEX!$AA$4:$AA$1281,CAPEX!$G$4:$G$1281,Data!$A286,CAPEX!$I$4:$I$1281,Data!H$284,CAPEX!$V$4:$V$1281,Data!$G$283)</f>
        <v>0</v>
      </c>
      <c r="I286" s="125">
        <f>SUMIFS(CAPEX!$AA$4:$AA$1281,CAPEX!$G$4:$G$1281,Data!$A286,CAPEX!$I$4:$I$1281,Data!I$284,CAPEX!$V$4:$V$1281,Data!$G$283)</f>
        <v>0</v>
      </c>
      <c r="J286" s="125">
        <f>SUMIFS(CAPEX!$AA$4:$AA$1281,CAPEX!$G$4:$G$1281,Data!$A286,CAPEX!$I$4:$I$1281,Data!J$284,CAPEX!$V$4:$V$1281,Data!$G$283)</f>
        <v>0</v>
      </c>
      <c r="K286" s="125">
        <f>SUMIFS(CAPEX!$AA$4:$AA$1281,CAPEX!$G$4:$G$1281,Data!$A286,CAPEX!$I$4:$I$1281,Data!K$284,CAPEX!$V$4:$V$1281,Data!$G$283)</f>
        <v>0</v>
      </c>
      <c r="L286" s="125">
        <f>SUMIFS(CAPEX!$AA$4:$AA$1281,CAPEX!$G$4:$G$1281,Data!$A286,CAPEX!$I$4:$I$1281,Data!L$284,CAPEX!$V$4:$V$1281,Data!$L$283)</f>
        <v>0</v>
      </c>
      <c r="M286" s="125">
        <f>SUMIFS(CAPEX!$AA$4:$AA$1281,CAPEX!$G$4:$G$1281,Data!$A286,CAPEX!$I$4:$I$1281,Data!M$284,CAPEX!$V$4:$V$1281,Data!$L$283)</f>
        <v>0</v>
      </c>
      <c r="N286" s="125">
        <f>SUMIFS(CAPEX!$AA$4:$AA$1281,CAPEX!$G$4:$G$1281,Data!$A286,CAPEX!$I$4:$I$1281,Data!N$284,CAPEX!$V$4:$V$1281,Data!$L$283)</f>
        <v>0</v>
      </c>
      <c r="O286" s="125">
        <f>SUMIFS(CAPEX!$AA$4:$AA$1281,CAPEX!$G$4:$G$1281,Data!$A286,CAPEX!$I$4:$I$1281,Data!O$284,CAPEX!$V$4:$V$1281,Data!$L$283)</f>
        <v>0</v>
      </c>
      <c r="P286" s="125">
        <f>SUMIFS(CAPEX!$AA$4:$AA$1281,CAPEX!$G$4:$G$1281,Data!$A286,CAPEX!$I$4:$I$1281,Data!P$284,CAPEX!$V$4:$V$1281,Data!$L$283)</f>
        <v>0</v>
      </c>
      <c r="Q286" s="125">
        <f>SUMIFS(CAPEX!$AA$4:$AA$1281,CAPEX!$G$4:$G$1281,Data!$A286,CAPEX!$I$4:$I$1281,Data!Q$284,CAPEX!$V$4:$V$1281,Data!$Q$283)</f>
        <v>0</v>
      </c>
      <c r="R286" s="125">
        <f>SUMIFS(CAPEX!$AA$4:$AA$1281,CAPEX!$G$4:$G$1281,Data!$A286,CAPEX!$I$4:$I$1281,Data!R$284,CAPEX!$V$4:$V$1281,Data!$L$283)</f>
        <v>0</v>
      </c>
      <c r="S286" s="125">
        <f>SUMIFS(CAPEX!$AA$4:$AA$1281,CAPEX!$G$4:$G$1281,Data!$A286,CAPEX!$I$4:$I$1281,Data!S$284,CAPEX!$V$4:$V$1281,Data!$L$283)</f>
        <v>0</v>
      </c>
      <c r="T286" s="125">
        <f>SUMIFS(CAPEX!$AA$4:$AA$1281,CAPEX!$G$4:$G$1281,Data!$A286,CAPEX!$I$4:$I$1281,Data!T$284,CAPEX!$V$4:$V$1281,Data!$L$283)</f>
        <v>0</v>
      </c>
      <c r="U286" s="125">
        <f>SUMIFS(CAPEX!$AA$4:$AA$1281,CAPEX!$G$4:$G$1281,Data!$A286,CAPEX!$I$4:$I$1281,Data!U$284,CAPEX!$V$4:$V$1281,Data!$L$283)</f>
        <v>0</v>
      </c>
      <c r="V286" s="125">
        <f>SUMIFS(CAPEX!$AA$4:$AA$1281,CAPEX!$G$4:$G$1281,Data!$A286,CAPEX!$I$4:$I$1281,Data!V$284,CAPEX!$V$4:$V$1281,Data!$V$283)</f>
        <v>89420</v>
      </c>
      <c r="W286" s="125">
        <f>SUMIFS(CAPEX!$AA$4:$AA$1281,CAPEX!$G$4:$G$1281,Data!$A286,CAPEX!$I$4:$I$1281,Data!W$284,CAPEX!$V$4:$V$1281,Data!$L$283)</f>
        <v>0</v>
      </c>
      <c r="X286" s="125">
        <f>SUMIFS(CAPEX!$AA$4:$AA$1281,CAPEX!$G$4:$G$1281,Data!$A286,CAPEX!$I$4:$I$1281,Data!X$284,CAPEX!$V$4:$V$1281,Data!$L$283)</f>
        <v>0</v>
      </c>
      <c r="Y286" s="125">
        <f>SUMIFS(CAPEX!$AA$4:$AA$1281,CAPEX!$G$4:$G$1281,Data!$A286,CAPEX!$I$4:$I$1281,Data!Y$284,CAPEX!$V$4:$V$1281,Data!$L$283)</f>
        <v>0</v>
      </c>
      <c r="Z286" s="125">
        <f>SUMIFS(CAPEX!$AA$4:$AA$1281,CAPEX!$G$4:$G$1281,Data!$A286,CAPEX!$I$4:$I$1281,Data!Z$284,CAPEX!$V$4:$V$1281,Data!$L$283)</f>
        <v>0</v>
      </c>
      <c r="AA286" s="128">
        <f t="shared" ref="AA286:AA302" si="28">SUM(B286:Z286)</f>
        <v>89420</v>
      </c>
    </row>
    <row r="287" spans="1:27" x14ac:dyDescent="0.25">
      <c r="A287" s="84" t="s">
        <v>217</v>
      </c>
      <c r="B287" s="125">
        <f>SUMIFS(CAPEX!$AA$4:$AA$1281,CAPEX!$G$4:$G$1281,Data!$A287,CAPEX!$I$4:$I$1281,Data!B$284,CAPEX!$V$4:$V$1281,Data!$B$283)</f>
        <v>0</v>
      </c>
      <c r="C287" s="125">
        <f>SUMIFS(CAPEX!$AA$4:$AA$1281,CAPEX!$G$4:$G$1281,Data!$A287,CAPEX!$I$4:$I$1281,Data!C$284,CAPEX!$V$4:$V$1281,Data!$B$283)</f>
        <v>0</v>
      </c>
      <c r="D287" s="125">
        <f>SUMIFS(CAPEX!$AA$4:$AA$1281,CAPEX!$G$4:$G$1281,Data!$A287,CAPEX!$I$4:$I$1281,Data!D$284,CAPEX!$V$4:$V$1281,Data!$B$283)</f>
        <v>0</v>
      </c>
      <c r="E287" s="125">
        <f>SUMIFS(CAPEX!$AA$4:$AA$1281,CAPEX!$G$4:$G$1281,Data!$A287,CAPEX!$I$4:$I$1281,Data!E$284,CAPEX!$V$4:$V$1281,Data!$B$283)</f>
        <v>0</v>
      </c>
      <c r="F287" s="125">
        <f>SUMIFS(CAPEX!$AA$4:$AA$1281,CAPEX!$G$4:$G$1281,Data!$A287,CAPEX!$I$4:$I$1281,Data!F$284,CAPEX!$V$4:$V$1281,Data!$B$283)</f>
        <v>0</v>
      </c>
      <c r="G287" s="125">
        <f>SUMIFS(CAPEX!$AA$4:$AA$1281,CAPEX!$G$4:$G$1281,Data!$A287,CAPEX!$I$4:$I$1281,Data!G$284,CAPEX!$V$4:$V$1281,Data!$G$283)</f>
        <v>0</v>
      </c>
      <c r="H287" s="125">
        <f>SUMIFS(CAPEX!$AA$4:$AA$1281,CAPEX!$G$4:$G$1281,Data!$A287,CAPEX!$I$4:$I$1281,Data!H$284,CAPEX!$V$4:$V$1281,Data!$G$283)</f>
        <v>0</v>
      </c>
      <c r="I287" s="125">
        <f>SUMIFS(CAPEX!$AA$4:$AA$1281,CAPEX!$G$4:$G$1281,Data!$A287,CAPEX!$I$4:$I$1281,Data!I$284,CAPEX!$V$4:$V$1281,Data!$G$283)</f>
        <v>0</v>
      </c>
      <c r="J287" s="125">
        <f>SUMIFS(CAPEX!$AA$4:$AA$1281,CAPEX!$G$4:$G$1281,Data!$A287,CAPEX!$I$4:$I$1281,Data!J$284,CAPEX!$V$4:$V$1281,Data!$G$283)</f>
        <v>0</v>
      </c>
      <c r="K287" s="125">
        <f>SUMIFS(CAPEX!$AA$4:$AA$1281,CAPEX!$G$4:$G$1281,Data!$A287,CAPEX!$I$4:$I$1281,Data!K$284,CAPEX!$V$4:$V$1281,Data!$G$283)</f>
        <v>0</v>
      </c>
      <c r="L287" s="125">
        <f>SUMIFS(CAPEX!$AA$4:$AA$1281,CAPEX!$G$4:$G$1281,Data!$A287,CAPEX!$I$4:$I$1281,Data!L$284,CAPEX!$V$4:$V$1281,Data!$L$283)</f>
        <v>0</v>
      </c>
      <c r="M287" s="125">
        <f>SUMIFS(CAPEX!$AA$4:$AA$1281,CAPEX!$G$4:$G$1281,Data!$A287,CAPEX!$I$4:$I$1281,Data!M$284,CAPEX!$V$4:$V$1281,Data!$L$283)</f>
        <v>0</v>
      </c>
      <c r="N287" s="125">
        <f>SUMIFS(CAPEX!$AA$4:$AA$1281,CAPEX!$G$4:$G$1281,Data!$A287,CAPEX!$I$4:$I$1281,Data!N$284,CAPEX!$V$4:$V$1281,Data!$L$283)</f>
        <v>0</v>
      </c>
      <c r="O287" s="125">
        <f>SUMIFS(CAPEX!$AA$4:$AA$1281,CAPEX!$G$4:$G$1281,Data!$A287,CAPEX!$I$4:$I$1281,Data!O$284,CAPEX!$V$4:$V$1281,Data!$L$283)</f>
        <v>0</v>
      </c>
      <c r="P287" s="125">
        <f>SUMIFS(CAPEX!$AA$4:$AA$1281,CAPEX!$G$4:$G$1281,Data!$A287,CAPEX!$I$4:$I$1281,Data!P$284,CAPEX!$V$4:$V$1281,Data!$L$283)</f>
        <v>0</v>
      </c>
      <c r="Q287" s="125">
        <f>SUMIFS(CAPEX!$AA$4:$AA$1281,CAPEX!$G$4:$G$1281,Data!$A287,CAPEX!$I$4:$I$1281,Data!Q$284,CAPEX!$V$4:$V$1281,Data!$Q$283)</f>
        <v>0</v>
      </c>
      <c r="R287" s="125">
        <f>SUMIFS(CAPEX!$AA$4:$AA$1281,CAPEX!$G$4:$G$1281,Data!$A287,CAPEX!$I$4:$I$1281,Data!R$284,CAPEX!$V$4:$V$1281,Data!$L$283)</f>
        <v>0</v>
      </c>
      <c r="S287" s="125">
        <f>SUMIFS(CAPEX!$AA$4:$AA$1281,CAPEX!$G$4:$G$1281,Data!$A287,CAPEX!$I$4:$I$1281,Data!S$284,CAPEX!$V$4:$V$1281,Data!$L$283)</f>
        <v>0</v>
      </c>
      <c r="T287" s="125">
        <f>SUMIFS(CAPEX!$AA$4:$AA$1281,CAPEX!$G$4:$G$1281,Data!$A287,CAPEX!$I$4:$I$1281,Data!T$284,CAPEX!$V$4:$V$1281,Data!$L$283)</f>
        <v>0</v>
      </c>
      <c r="U287" s="125">
        <f>SUMIFS(CAPEX!$AA$4:$AA$1281,CAPEX!$G$4:$G$1281,Data!$A287,CAPEX!$I$4:$I$1281,Data!U$284,CAPEX!$V$4:$V$1281,Data!$L$283)</f>
        <v>0</v>
      </c>
      <c r="V287" s="125">
        <f>SUMIFS(CAPEX!$AA$4:$AA$1281,CAPEX!$G$4:$G$1281,Data!$A287,CAPEX!$I$4:$I$1281,Data!V$284,CAPEX!$V$4:$V$1281,Data!$V$283)</f>
        <v>0</v>
      </c>
      <c r="W287" s="125">
        <f>SUMIFS(CAPEX!$AA$4:$AA$1281,CAPEX!$G$4:$G$1281,Data!$A287,CAPEX!$I$4:$I$1281,Data!W$284,CAPEX!$V$4:$V$1281,Data!$L$283)</f>
        <v>0</v>
      </c>
      <c r="X287" s="125">
        <f>SUMIFS(CAPEX!$AA$4:$AA$1281,CAPEX!$G$4:$G$1281,Data!$A287,CAPEX!$I$4:$I$1281,Data!X$284,CAPEX!$V$4:$V$1281,Data!$L$283)</f>
        <v>0</v>
      </c>
      <c r="Y287" s="125">
        <f>SUMIFS(CAPEX!$AA$4:$AA$1281,CAPEX!$G$4:$G$1281,Data!$A287,CAPEX!$I$4:$I$1281,Data!Y$284,CAPEX!$V$4:$V$1281,Data!$L$283)</f>
        <v>0</v>
      </c>
      <c r="Z287" s="125">
        <f>SUMIFS(CAPEX!$AA$4:$AA$1281,CAPEX!$G$4:$G$1281,Data!$A287,CAPEX!$I$4:$I$1281,Data!Z$284,CAPEX!$V$4:$V$1281,Data!$L$283)</f>
        <v>0</v>
      </c>
      <c r="AA287" s="128">
        <f t="shared" si="28"/>
        <v>0</v>
      </c>
    </row>
    <row r="288" spans="1:27" x14ac:dyDescent="0.25">
      <c r="A288" s="84" t="s">
        <v>469</v>
      </c>
      <c r="B288" s="125">
        <f>SUMIFS(CAPEX!$AA$4:$AA$1281,CAPEX!$G$4:$G$1281,Data!$A288,CAPEX!$I$4:$I$1281,Data!B$284,CAPEX!$V$4:$V$1281,Data!$B$283)</f>
        <v>0</v>
      </c>
      <c r="C288" s="125">
        <f>SUMIFS(CAPEX!$AA$4:$AA$1281,CAPEX!$G$4:$G$1281,Data!$A288,CAPEX!$I$4:$I$1281,Data!C$284,CAPEX!$V$4:$V$1281,Data!$B$283)</f>
        <v>0</v>
      </c>
      <c r="D288" s="125">
        <f>SUMIFS(CAPEX!$AA$4:$AA$1281,CAPEX!$G$4:$G$1281,Data!$A288,CAPEX!$I$4:$I$1281,Data!D$284,CAPEX!$V$4:$V$1281,Data!$B$283)</f>
        <v>0</v>
      </c>
      <c r="E288" s="125">
        <f>SUMIFS(CAPEX!$AA$4:$AA$1281,CAPEX!$G$4:$G$1281,Data!$A288,CAPEX!$I$4:$I$1281,Data!E$284,CAPEX!$V$4:$V$1281,Data!$B$283)</f>
        <v>0</v>
      </c>
      <c r="F288" s="125">
        <f>SUMIFS(CAPEX!$AA$4:$AA$1281,CAPEX!$G$4:$G$1281,Data!$A288,CAPEX!$I$4:$I$1281,Data!F$284,CAPEX!$V$4:$V$1281,Data!$B$283)</f>
        <v>0</v>
      </c>
      <c r="G288" s="125">
        <f>SUMIFS(CAPEX!$AA$4:$AA$1281,CAPEX!$G$4:$G$1281,Data!$A288,CAPEX!$I$4:$I$1281,Data!G$284,CAPEX!$V$4:$V$1281,Data!$G$283)</f>
        <v>0</v>
      </c>
      <c r="H288" s="125">
        <f>SUMIFS(CAPEX!$AA$4:$AA$1281,CAPEX!$G$4:$G$1281,Data!$A288,CAPEX!$I$4:$I$1281,Data!H$284,CAPEX!$V$4:$V$1281,Data!$G$283)</f>
        <v>0</v>
      </c>
      <c r="I288" s="125">
        <f>SUMIFS(CAPEX!$AA$4:$AA$1281,CAPEX!$G$4:$G$1281,Data!$A288,CAPEX!$I$4:$I$1281,Data!I$284,CAPEX!$V$4:$V$1281,Data!$G$283)</f>
        <v>0</v>
      </c>
      <c r="J288" s="125">
        <f>SUMIFS(CAPEX!$AA$4:$AA$1281,CAPEX!$G$4:$G$1281,Data!$A288,CAPEX!$I$4:$I$1281,Data!J$284,CAPEX!$V$4:$V$1281,Data!$G$283)</f>
        <v>0</v>
      </c>
      <c r="K288" s="125">
        <f>SUMIFS(CAPEX!$AA$4:$AA$1281,CAPEX!$G$4:$G$1281,Data!$A288,CAPEX!$I$4:$I$1281,Data!K$284,CAPEX!$V$4:$V$1281,Data!$G$283)</f>
        <v>0</v>
      </c>
      <c r="L288" s="125">
        <f>SUMIFS(CAPEX!$AA$4:$AA$1281,CAPEX!$G$4:$G$1281,Data!$A288,CAPEX!$I$4:$I$1281,Data!L$284,CAPEX!$V$4:$V$1281,Data!$L$283)</f>
        <v>0</v>
      </c>
      <c r="M288" s="125">
        <f>SUMIFS(CAPEX!$AA$4:$AA$1281,CAPEX!$G$4:$G$1281,Data!$A288,CAPEX!$I$4:$I$1281,Data!M$284,CAPEX!$V$4:$V$1281,Data!$L$283)</f>
        <v>0</v>
      </c>
      <c r="N288" s="125">
        <f>SUMIFS(CAPEX!$AA$4:$AA$1281,CAPEX!$G$4:$G$1281,Data!$A288,CAPEX!$I$4:$I$1281,Data!N$284,CAPEX!$V$4:$V$1281,Data!$L$283)</f>
        <v>0</v>
      </c>
      <c r="O288" s="125">
        <f>SUMIFS(CAPEX!$AA$4:$AA$1281,CAPEX!$G$4:$G$1281,Data!$A288,CAPEX!$I$4:$I$1281,Data!O$284,CAPEX!$V$4:$V$1281,Data!$L$283)</f>
        <v>0</v>
      </c>
      <c r="P288" s="125">
        <f>SUMIFS(CAPEX!$AA$4:$AA$1281,CAPEX!$G$4:$G$1281,Data!$A288,CAPEX!$I$4:$I$1281,Data!P$284,CAPEX!$V$4:$V$1281,Data!$L$283)</f>
        <v>0</v>
      </c>
      <c r="Q288" s="125">
        <f>SUMIFS(CAPEX!$AA$4:$AA$1281,CAPEX!$G$4:$G$1281,Data!$A288,CAPEX!$I$4:$I$1281,Data!Q$284,CAPEX!$V$4:$V$1281,Data!$Q$283)</f>
        <v>0</v>
      </c>
      <c r="R288" s="125">
        <f>SUMIFS(CAPEX!$AA$4:$AA$1281,CAPEX!$G$4:$G$1281,Data!$A288,CAPEX!$I$4:$I$1281,Data!R$284,CAPEX!$V$4:$V$1281,Data!$L$283)</f>
        <v>0</v>
      </c>
      <c r="S288" s="125">
        <f>SUMIFS(CAPEX!$AA$4:$AA$1281,CAPEX!$G$4:$G$1281,Data!$A288,CAPEX!$I$4:$I$1281,Data!S$284,CAPEX!$V$4:$V$1281,Data!$L$283)</f>
        <v>0</v>
      </c>
      <c r="T288" s="125">
        <f>SUMIFS(CAPEX!$AA$4:$AA$1281,CAPEX!$G$4:$G$1281,Data!$A288,CAPEX!$I$4:$I$1281,Data!T$284,CAPEX!$V$4:$V$1281,Data!$L$283)</f>
        <v>0</v>
      </c>
      <c r="U288" s="125">
        <f>SUMIFS(CAPEX!$AA$4:$AA$1281,CAPEX!$G$4:$G$1281,Data!$A288,CAPEX!$I$4:$I$1281,Data!U$284,CAPEX!$V$4:$V$1281,Data!$L$283)</f>
        <v>0</v>
      </c>
      <c r="V288" s="125">
        <f>SUMIFS(CAPEX!$AA$4:$AA$1281,CAPEX!$G$4:$G$1281,Data!$A288,CAPEX!$I$4:$I$1281,Data!V$284,CAPEX!$V$4:$V$1281,Data!$V$283)</f>
        <v>0</v>
      </c>
      <c r="W288" s="125">
        <f>SUMIFS(CAPEX!$AA$4:$AA$1281,CAPEX!$G$4:$G$1281,Data!$A288,CAPEX!$I$4:$I$1281,Data!W$284,CAPEX!$V$4:$V$1281,Data!$L$283)</f>
        <v>0</v>
      </c>
      <c r="X288" s="125">
        <f>SUMIFS(CAPEX!$AA$4:$AA$1281,CAPEX!$G$4:$G$1281,Data!$A288,CAPEX!$I$4:$I$1281,Data!X$284,CAPEX!$V$4:$V$1281,Data!$L$283)</f>
        <v>0</v>
      </c>
      <c r="Y288" s="125">
        <f>SUMIFS(CAPEX!$AA$4:$AA$1281,CAPEX!$G$4:$G$1281,Data!$A288,CAPEX!$I$4:$I$1281,Data!Y$284,CAPEX!$V$4:$V$1281,Data!$L$283)</f>
        <v>0</v>
      </c>
      <c r="Z288" s="125">
        <f>SUMIFS(CAPEX!$AA$4:$AA$1281,CAPEX!$G$4:$G$1281,Data!$A288,CAPEX!$I$4:$I$1281,Data!Z$284,CAPEX!$V$4:$V$1281,Data!$L$283)</f>
        <v>0</v>
      </c>
      <c r="AA288" s="128">
        <f t="shared" si="28"/>
        <v>0</v>
      </c>
    </row>
    <row r="289" spans="1:27" x14ac:dyDescent="0.25">
      <c r="A289" s="84" t="s">
        <v>265</v>
      </c>
      <c r="B289" s="125">
        <f>SUMIFS(CAPEX!$AA$4:$AA$1281,CAPEX!$G$4:$G$1281,Data!$A289,CAPEX!$I$4:$I$1281,Data!B$284,CAPEX!$V$4:$V$1281,Data!$B$283)</f>
        <v>0</v>
      </c>
      <c r="C289" s="125">
        <f>SUMIFS(CAPEX!$AA$4:$AA$1281,CAPEX!$G$4:$G$1281,Data!$A289,CAPEX!$I$4:$I$1281,Data!C$284,CAPEX!$V$4:$V$1281,Data!$B$283)</f>
        <v>0</v>
      </c>
      <c r="D289" s="125">
        <f>SUMIFS(CAPEX!$AA$4:$AA$1281,CAPEX!$G$4:$G$1281,Data!$A289,CAPEX!$I$4:$I$1281,Data!D$284,CAPEX!$V$4:$V$1281,Data!$B$283)</f>
        <v>0</v>
      </c>
      <c r="E289" s="125">
        <f>SUMIFS(CAPEX!$AA$4:$AA$1281,CAPEX!$G$4:$G$1281,Data!$A289,CAPEX!$I$4:$I$1281,Data!E$284,CAPEX!$V$4:$V$1281,Data!$B$283)</f>
        <v>0</v>
      </c>
      <c r="F289" s="125">
        <f>SUMIFS(CAPEX!$AA$4:$AA$1281,CAPEX!$G$4:$G$1281,Data!$A289,CAPEX!$I$4:$I$1281,Data!F$284,CAPEX!$V$4:$V$1281,Data!$B$283)</f>
        <v>0</v>
      </c>
      <c r="G289" s="125">
        <f>SUMIFS(CAPEX!$AA$4:$AA$1281,CAPEX!$G$4:$G$1281,Data!$A289,CAPEX!$I$4:$I$1281,Data!G$284,CAPEX!$V$4:$V$1281,Data!$G$283)</f>
        <v>0</v>
      </c>
      <c r="H289" s="125">
        <f>SUMIFS(CAPEX!$AA$4:$AA$1281,CAPEX!$G$4:$G$1281,Data!$A289,CAPEX!$I$4:$I$1281,Data!H$284,CAPEX!$V$4:$V$1281,Data!$G$283)</f>
        <v>0</v>
      </c>
      <c r="I289" s="125">
        <f>SUMIFS(CAPEX!$AA$4:$AA$1281,CAPEX!$G$4:$G$1281,Data!$A289,CAPEX!$I$4:$I$1281,Data!I$284,CAPEX!$V$4:$V$1281,Data!$G$283)</f>
        <v>0</v>
      </c>
      <c r="J289" s="125">
        <f>SUMIFS(CAPEX!$AA$4:$AA$1281,CAPEX!$G$4:$G$1281,Data!$A289,CAPEX!$I$4:$I$1281,Data!J$284,CAPEX!$V$4:$V$1281,Data!$G$283)</f>
        <v>0</v>
      </c>
      <c r="K289" s="125">
        <f>SUMIFS(CAPEX!$AA$4:$AA$1281,CAPEX!$G$4:$G$1281,Data!$A289,CAPEX!$I$4:$I$1281,Data!K$284,CAPEX!$V$4:$V$1281,Data!$G$283)</f>
        <v>0</v>
      </c>
      <c r="L289" s="125">
        <f>SUMIFS(CAPEX!$AA$4:$AA$1281,CAPEX!$G$4:$G$1281,Data!$A289,CAPEX!$I$4:$I$1281,Data!L$284,CAPEX!$V$4:$V$1281,Data!$L$283)</f>
        <v>0</v>
      </c>
      <c r="M289" s="125">
        <f>SUMIFS(CAPEX!$AA$4:$AA$1281,CAPEX!$G$4:$G$1281,Data!$A289,CAPEX!$I$4:$I$1281,Data!M$284,CAPEX!$V$4:$V$1281,Data!$L$283)</f>
        <v>0</v>
      </c>
      <c r="N289" s="125">
        <f>SUMIFS(CAPEX!$AA$4:$AA$1281,CAPEX!$G$4:$G$1281,Data!$A289,CAPEX!$I$4:$I$1281,Data!N$284,CAPEX!$V$4:$V$1281,Data!$L$283)</f>
        <v>0</v>
      </c>
      <c r="O289" s="125">
        <f>SUMIFS(CAPEX!$AA$4:$AA$1281,CAPEX!$G$4:$G$1281,Data!$A289,CAPEX!$I$4:$I$1281,Data!O$284,CAPEX!$V$4:$V$1281,Data!$L$283)</f>
        <v>0</v>
      </c>
      <c r="P289" s="125">
        <f>SUMIFS(CAPEX!$AA$4:$AA$1281,CAPEX!$G$4:$G$1281,Data!$A289,CAPEX!$I$4:$I$1281,Data!P$284,CAPEX!$V$4:$V$1281,Data!$L$283)</f>
        <v>0</v>
      </c>
      <c r="Q289" s="125">
        <f>SUMIFS(CAPEX!$AA$4:$AA$1281,CAPEX!$G$4:$G$1281,Data!$A289,CAPEX!$I$4:$I$1281,Data!Q$284,CAPEX!$V$4:$V$1281,Data!$Q$283)</f>
        <v>0</v>
      </c>
      <c r="R289" s="125">
        <f>SUMIFS(CAPEX!$AA$4:$AA$1281,CAPEX!$G$4:$G$1281,Data!$A289,CAPEX!$I$4:$I$1281,Data!R$284,CAPEX!$V$4:$V$1281,Data!$L$283)</f>
        <v>0</v>
      </c>
      <c r="S289" s="125">
        <f>SUMIFS(CAPEX!$AA$4:$AA$1281,CAPEX!$G$4:$G$1281,Data!$A289,CAPEX!$I$4:$I$1281,Data!S$284,CAPEX!$V$4:$V$1281,Data!$L$283)</f>
        <v>0</v>
      </c>
      <c r="T289" s="125">
        <f>SUMIFS(CAPEX!$AA$4:$AA$1281,CAPEX!$G$4:$G$1281,Data!$A289,CAPEX!$I$4:$I$1281,Data!T$284,CAPEX!$V$4:$V$1281,Data!$L$283)</f>
        <v>0</v>
      </c>
      <c r="U289" s="125">
        <f>SUMIFS(CAPEX!$AA$4:$AA$1281,CAPEX!$G$4:$G$1281,Data!$A289,CAPEX!$I$4:$I$1281,Data!U$284,CAPEX!$V$4:$V$1281,Data!$L$283)</f>
        <v>0</v>
      </c>
      <c r="V289" s="125">
        <f>SUMIFS(CAPEX!$AA$4:$AA$1281,CAPEX!$G$4:$G$1281,Data!$A289,CAPEX!$I$4:$I$1281,Data!V$284,CAPEX!$V$4:$V$1281,Data!$V$283)</f>
        <v>0</v>
      </c>
      <c r="W289" s="125">
        <f>SUMIFS(CAPEX!$AA$4:$AA$1281,CAPEX!$G$4:$G$1281,Data!$A289,CAPEX!$I$4:$I$1281,Data!W$284,CAPEX!$V$4:$V$1281,Data!$L$283)</f>
        <v>0</v>
      </c>
      <c r="X289" s="125">
        <f>SUMIFS(CAPEX!$AA$4:$AA$1281,CAPEX!$G$4:$G$1281,Data!$A289,CAPEX!$I$4:$I$1281,Data!X$284,CAPEX!$V$4:$V$1281,Data!$L$283)</f>
        <v>0</v>
      </c>
      <c r="Y289" s="125">
        <f>SUMIFS(CAPEX!$AA$4:$AA$1281,CAPEX!$G$4:$G$1281,Data!$A289,CAPEX!$I$4:$I$1281,Data!Y$284,CAPEX!$V$4:$V$1281,Data!$L$283)</f>
        <v>0</v>
      </c>
      <c r="Z289" s="125">
        <f>SUMIFS(CAPEX!$AA$4:$AA$1281,CAPEX!$G$4:$G$1281,Data!$A289,CAPEX!$I$4:$I$1281,Data!Z$284,CAPEX!$V$4:$V$1281,Data!$L$283)</f>
        <v>0</v>
      </c>
      <c r="AA289" s="128">
        <f t="shared" si="28"/>
        <v>0</v>
      </c>
    </row>
    <row r="290" spans="1:27" x14ac:dyDescent="0.25">
      <c r="A290" s="84" t="s">
        <v>211</v>
      </c>
      <c r="B290" s="125">
        <f>SUMIFS(CAPEX!$AA$4:$AA$1281,CAPEX!$G$4:$G$1281,Data!$A290,CAPEX!$I$4:$I$1281,Data!B$284,CAPEX!$V$4:$V$1281,Data!$B$283)</f>
        <v>43300</v>
      </c>
      <c r="C290" s="125">
        <f>SUMIFS(CAPEX!$AA$4:$AA$1281,CAPEX!$G$4:$G$1281,Data!$A290,CAPEX!$I$4:$I$1281,Data!C$284,CAPEX!$V$4:$V$1281,Data!$B$283)</f>
        <v>0</v>
      </c>
      <c r="D290" s="125">
        <f>SUMIFS(CAPEX!$AA$4:$AA$1281,CAPEX!$G$4:$G$1281,Data!$A290,CAPEX!$I$4:$I$1281,Data!D$284,CAPEX!$V$4:$V$1281,Data!$B$283)</f>
        <v>0</v>
      </c>
      <c r="E290" s="125">
        <f>SUMIFS(CAPEX!$AA$4:$AA$1281,CAPEX!$G$4:$G$1281,Data!$A290,CAPEX!$I$4:$I$1281,Data!E$284,CAPEX!$V$4:$V$1281,Data!$B$283)</f>
        <v>0</v>
      </c>
      <c r="F290" s="125">
        <f>SUMIFS(CAPEX!$AA$4:$AA$1281,CAPEX!$G$4:$G$1281,Data!$A290,CAPEX!$I$4:$I$1281,Data!F$284,CAPEX!$V$4:$V$1281,Data!$B$283)</f>
        <v>0</v>
      </c>
      <c r="G290" s="125">
        <f>SUMIFS(CAPEX!$AA$4:$AA$1281,CAPEX!$G$4:$G$1281,Data!$A290,CAPEX!$I$4:$I$1281,Data!G$284,CAPEX!$V$4:$V$1281,Data!$G$283)</f>
        <v>0</v>
      </c>
      <c r="H290" s="125">
        <f>SUMIFS(CAPEX!$AA$4:$AA$1281,CAPEX!$G$4:$G$1281,Data!$A290,CAPEX!$I$4:$I$1281,Data!H$284,CAPEX!$V$4:$V$1281,Data!$G$283)</f>
        <v>0</v>
      </c>
      <c r="I290" s="125">
        <f>SUMIFS(CAPEX!$AA$4:$AA$1281,CAPEX!$G$4:$G$1281,Data!$A290,CAPEX!$I$4:$I$1281,Data!I$284,CAPEX!$V$4:$V$1281,Data!$G$283)</f>
        <v>0</v>
      </c>
      <c r="J290" s="125">
        <f>SUMIFS(CAPEX!$AA$4:$AA$1281,CAPEX!$G$4:$G$1281,Data!$A290,CAPEX!$I$4:$I$1281,Data!J$284,CAPEX!$V$4:$V$1281,Data!$G$283)</f>
        <v>0</v>
      </c>
      <c r="K290" s="125">
        <f>SUMIFS(CAPEX!$AA$4:$AA$1281,CAPEX!$G$4:$G$1281,Data!$A290,CAPEX!$I$4:$I$1281,Data!K$284,CAPEX!$V$4:$V$1281,Data!$G$283)</f>
        <v>0</v>
      </c>
      <c r="L290" s="125">
        <f>SUMIFS(CAPEX!$AA$4:$AA$1281,CAPEX!$G$4:$G$1281,Data!$A290,CAPEX!$I$4:$I$1281,Data!L$284,CAPEX!$V$4:$V$1281,Data!$L$283)</f>
        <v>0</v>
      </c>
      <c r="M290" s="125">
        <f>SUMIFS(CAPEX!$AA$4:$AA$1281,CAPEX!$G$4:$G$1281,Data!$A290,CAPEX!$I$4:$I$1281,Data!M$284,CAPEX!$V$4:$V$1281,Data!$L$283)</f>
        <v>0</v>
      </c>
      <c r="N290" s="125">
        <f>SUMIFS(CAPEX!$AA$4:$AA$1281,CAPEX!$G$4:$G$1281,Data!$A290,CAPEX!$I$4:$I$1281,Data!N$284,CAPEX!$V$4:$V$1281,Data!$L$283)</f>
        <v>0</v>
      </c>
      <c r="O290" s="125">
        <f>SUMIFS(CAPEX!$AA$4:$AA$1281,CAPEX!$G$4:$G$1281,Data!$A290,CAPEX!$I$4:$I$1281,Data!O$284,CAPEX!$V$4:$V$1281,Data!$L$283)</f>
        <v>0</v>
      </c>
      <c r="P290" s="125">
        <f>SUMIFS(CAPEX!$AA$4:$AA$1281,CAPEX!$G$4:$G$1281,Data!$A290,CAPEX!$I$4:$I$1281,Data!P$284,CAPEX!$V$4:$V$1281,Data!$L$283)</f>
        <v>0</v>
      </c>
      <c r="Q290" s="125">
        <f>SUMIFS(CAPEX!$AA$4:$AA$1281,CAPEX!$G$4:$G$1281,Data!$A290,CAPEX!$I$4:$I$1281,Data!Q$284,CAPEX!$V$4:$V$1281,Data!$Q$283)</f>
        <v>0</v>
      </c>
      <c r="R290" s="125">
        <f>SUMIFS(CAPEX!$AA$4:$AA$1281,CAPEX!$G$4:$G$1281,Data!$A290,CAPEX!$I$4:$I$1281,Data!R$284,CAPEX!$V$4:$V$1281,Data!$L$283)</f>
        <v>0</v>
      </c>
      <c r="S290" s="125">
        <f>SUMIFS(CAPEX!$AA$4:$AA$1281,CAPEX!$G$4:$G$1281,Data!$A290,CAPEX!$I$4:$I$1281,Data!S$284,CAPEX!$V$4:$V$1281,Data!$L$283)</f>
        <v>0</v>
      </c>
      <c r="T290" s="125">
        <f>SUMIFS(CAPEX!$AA$4:$AA$1281,CAPEX!$G$4:$G$1281,Data!$A290,CAPEX!$I$4:$I$1281,Data!T$284,CAPEX!$V$4:$V$1281,Data!$L$283)</f>
        <v>0</v>
      </c>
      <c r="U290" s="125">
        <f>SUMIFS(CAPEX!$AA$4:$AA$1281,CAPEX!$G$4:$G$1281,Data!$A290,CAPEX!$I$4:$I$1281,Data!U$284,CAPEX!$V$4:$V$1281,Data!$L$283)</f>
        <v>0</v>
      </c>
      <c r="V290" s="125">
        <f>SUMIFS(CAPEX!$AA$4:$AA$1281,CAPEX!$G$4:$G$1281,Data!$A290,CAPEX!$I$4:$I$1281,Data!V$284,CAPEX!$V$4:$V$1281,Data!$V$283)</f>
        <v>407610</v>
      </c>
      <c r="W290" s="125">
        <f>SUMIFS(CAPEX!$AA$4:$AA$1281,CAPEX!$G$4:$G$1281,Data!$A290,CAPEX!$I$4:$I$1281,Data!W$284,CAPEX!$V$4:$V$1281,Data!$L$283)</f>
        <v>0</v>
      </c>
      <c r="X290" s="125">
        <f>SUMIFS(CAPEX!$AA$4:$AA$1281,CAPEX!$G$4:$G$1281,Data!$A290,CAPEX!$I$4:$I$1281,Data!X$284,CAPEX!$V$4:$V$1281,Data!$L$283)</f>
        <v>0</v>
      </c>
      <c r="Y290" s="125">
        <f>SUMIFS(CAPEX!$AA$4:$AA$1281,CAPEX!$G$4:$G$1281,Data!$A290,CAPEX!$I$4:$I$1281,Data!Y$284,CAPEX!$V$4:$V$1281,Data!$L$283)</f>
        <v>0</v>
      </c>
      <c r="Z290" s="125">
        <f>SUMIFS(CAPEX!$AA$4:$AA$1281,CAPEX!$G$4:$G$1281,Data!$A290,CAPEX!$I$4:$I$1281,Data!Z$284,CAPEX!$V$4:$V$1281,Data!$L$283)</f>
        <v>0</v>
      </c>
      <c r="AA290" s="128">
        <f t="shared" si="28"/>
        <v>450910</v>
      </c>
    </row>
    <row r="291" spans="1:27" x14ac:dyDescent="0.25">
      <c r="A291" s="84" t="s">
        <v>195</v>
      </c>
      <c r="B291" s="125">
        <f>SUMIFS(CAPEX!$AA$4:$AA$1281,CAPEX!$G$4:$G$1281,Data!$A291,CAPEX!$I$4:$I$1281,Data!B$284,CAPEX!$V$4:$V$1281,Data!$B$283)</f>
        <v>1480</v>
      </c>
      <c r="C291" s="125">
        <f>SUMIFS(CAPEX!$AA$4:$AA$1281,CAPEX!$G$4:$G$1281,Data!$A291,CAPEX!$I$4:$I$1281,Data!C$284,CAPEX!$V$4:$V$1281,Data!$B$283)</f>
        <v>46760</v>
      </c>
      <c r="D291" s="125">
        <f>SUMIFS(CAPEX!$AA$4:$AA$1281,CAPEX!$G$4:$G$1281,Data!$A291,CAPEX!$I$4:$I$1281,Data!D$284,CAPEX!$V$4:$V$1281,Data!$B$283)</f>
        <v>0</v>
      </c>
      <c r="E291" s="125">
        <f>SUMIFS(CAPEX!$AA$4:$AA$1281,CAPEX!$G$4:$G$1281,Data!$A291,CAPEX!$I$4:$I$1281,Data!E$284,CAPEX!$V$4:$V$1281,Data!$B$283)</f>
        <v>0</v>
      </c>
      <c r="F291" s="125">
        <f>SUMIFS(CAPEX!$AA$4:$AA$1281,CAPEX!$G$4:$G$1281,Data!$A291,CAPEX!$I$4:$I$1281,Data!F$284,CAPEX!$V$4:$V$1281,Data!$B$283)</f>
        <v>0</v>
      </c>
      <c r="G291" s="125">
        <f>SUMIFS(CAPEX!$AA$4:$AA$1281,CAPEX!$G$4:$G$1281,Data!$A291,CAPEX!$I$4:$I$1281,Data!G$284,CAPEX!$V$4:$V$1281,Data!$G$283)</f>
        <v>5930</v>
      </c>
      <c r="H291" s="125">
        <f>SUMIFS(CAPEX!$AA$4:$AA$1281,CAPEX!$G$4:$G$1281,Data!$A291,CAPEX!$I$4:$I$1281,Data!H$284,CAPEX!$V$4:$V$1281,Data!$G$283)</f>
        <v>0</v>
      </c>
      <c r="I291" s="125">
        <f>SUMIFS(CAPEX!$AA$4:$AA$1281,CAPEX!$G$4:$G$1281,Data!$A291,CAPEX!$I$4:$I$1281,Data!I$284,CAPEX!$V$4:$V$1281,Data!$G$283)</f>
        <v>0</v>
      </c>
      <c r="J291" s="125">
        <f>SUMIFS(CAPEX!$AA$4:$AA$1281,CAPEX!$G$4:$G$1281,Data!$A291,CAPEX!$I$4:$I$1281,Data!J$284,CAPEX!$V$4:$V$1281,Data!$G$283)</f>
        <v>0</v>
      </c>
      <c r="K291" s="125">
        <f>SUMIFS(CAPEX!$AA$4:$AA$1281,CAPEX!$G$4:$G$1281,Data!$A291,CAPEX!$I$4:$I$1281,Data!K$284,CAPEX!$V$4:$V$1281,Data!$G$283)</f>
        <v>0</v>
      </c>
      <c r="L291" s="125">
        <f>SUMIFS(CAPEX!$AA$4:$AA$1281,CAPEX!$G$4:$G$1281,Data!$A291,CAPEX!$I$4:$I$1281,Data!L$284,CAPEX!$V$4:$V$1281,Data!$L$283)</f>
        <v>0</v>
      </c>
      <c r="M291" s="125">
        <f>SUMIFS(CAPEX!$AA$4:$AA$1281,CAPEX!$G$4:$G$1281,Data!$A291,CAPEX!$I$4:$I$1281,Data!M$284,CAPEX!$V$4:$V$1281,Data!$L$283)</f>
        <v>0</v>
      </c>
      <c r="N291" s="125">
        <f>SUMIFS(CAPEX!$AA$4:$AA$1281,CAPEX!$G$4:$G$1281,Data!$A291,CAPEX!$I$4:$I$1281,Data!N$284,CAPEX!$V$4:$V$1281,Data!$L$283)</f>
        <v>0</v>
      </c>
      <c r="O291" s="125">
        <f>SUMIFS(CAPEX!$AA$4:$AA$1281,CAPEX!$G$4:$G$1281,Data!$A291,CAPEX!$I$4:$I$1281,Data!O$284,CAPEX!$V$4:$V$1281,Data!$L$283)</f>
        <v>0</v>
      </c>
      <c r="P291" s="125">
        <f>SUMIFS(CAPEX!$AA$4:$AA$1281,CAPEX!$G$4:$G$1281,Data!$A291,CAPEX!$I$4:$I$1281,Data!P$284,CAPEX!$V$4:$V$1281,Data!$L$283)</f>
        <v>0</v>
      </c>
      <c r="Q291" s="125">
        <f>SUMIFS(CAPEX!$AA$4:$AA$1281,CAPEX!$G$4:$G$1281,Data!$A291,CAPEX!$I$4:$I$1281,Data!Q$284,CAPEX!$V$4:$V$1281,Data!$Q$283)</f>
        <v>0</v>
      </c>
      <c r="R291" s="125">
        <f>SUMIFS(CAPEX!$AA$4:$AA$1281,CAPEX!$G$4:$G$1281,Data!$A291,CAPEX!$I$4:$I$1281,Data!R$284,CAPEX!$V$4:$V$1281,Data!$L$283)</f>
        <v>0</v>
      </c>
      <c r="S291" s="125">
        <f>SUMIFS(CAPEX!$AA$4:$AA$1281,CAPEX!$G$4:$G$1281,Data!$A291,CAPEX!$I$4:$I$1281,Data!S$284,CAPEX!$V$4:$V$1281,Data!$L$283)</f>
        <v>0</v>
      </c>
      <c r="T291" s="125">
        <f>SUMIFS(CAPEX!$AA$4:$AA$1281,CAPEX!$G$4:$G$1281,Data!$A291,CAPEX!$I$4:$I$1281,Data!T$284,CAPEX!$V$4:$V$1281,Data!$L$283)</f>
        <v>0</v>
      </c>
      <c r="U291" s="125">
        <f>SUMIFS(CAPEX!$AA$4:$AA$1281,CAPEX!$G$4:$G$1281,Data!$A291,CAPEX!$I$4:$I$1281,Data!U$284,CAPEX!$V$4:$V$1281,Data!$L$283)</f>
        <v>0</v>
      </c>
      <c r="V291" s="125">
        <f>SUMIFS(CAPEX!$AA$4:$AA$1281,CAPEX!$G$4:$G$1281,Data!$A291,CAPEX!$I$4:$I$1281,Data!V$284,CAPEX!$V$4:$V$1281,Data!$V$283)</f>
        <v>181340</v>
      </c>
      <c r="W291" s="125">
        <f>SUMIFS(CAPEX!$AA$4:$AA$1281,CAPEX!$G$4:$G$1281,Data!$A291,CAPEX!$I$4:$I$1281,Data!W$284,CAPEX!$V$4:$V$1281,Data!$L$283)</f>
        <v>0</v>
      </c>
      <c r="X291" s="125">
        <f>SUMIFS(CAPEX!$AA$4:$AA$1281,CAPEX!$G$4:$G$1281,Data!$A291,CAPEX!$I$4:$I$1281,Data!X$284,CAPEX!$V$4:$V$1281,Data!$L$283)</f>
        <v>0</v>
      </c>
      <c r="Y291" s="125">
        <f>SUMIFS(CAPEX!$AA$4:$AA$1281,CAPEX!$G$4:$G$1281,Data!$A291,CAPEX!$I$4:$I$1281,Data!Y$284,CAPEX!$V$4:$V$1281,Data!$L$283)</f>
        <v>0</v>
      </c>
      <c r="Z291" s="125">
        <f>SUMIFS(CAPEX!$AA$4:$AA$1281,CAPEX!$G$4:$G$1281,Data!$A291,CAPEX!$I$4:$I$1281,Data!Z$284,CAPEX!$V$4:$V$1281,Data!$L$283)</f>
        <v>0</v>
      </c>
      <c r="AA291" s="128">
        <f t="shared" si="28"/>
        <v>235510</v>
      </c>
    </row>
    <row r="292" spans="1:27" x14ac:dyDescent="0.25">
      <c r="A292" s="84" t="s">
        <v>313</v>
      </c>
      <c r="B292" s="125">
        <f>SUMIFS(CAPEX!$AA$4:$AA$1281,CAPEX!$G$4:$G$1281,Data!$A292,CAPEX!$I$4:$I$1281,Data!B$284,CAPEX!$V$4:$V$1281,Data!$B$283)</f>
        <v>0</v>
      </c>
      <c r="C292" s="125">
        <f>SUMIFS(CAPEX!$AA$4:$AA$1281,CAPEX!$G$4:$G$1281,Data!$A292,CAPEX!$I$4:$I$1281,Data!C$284,CAPEX!$V$4:$V$1281,Data!$B$283)</f>
        <v>0</v>
      </c>
      <c r="D292" s="125">
        <f>SUMIFS(CAPEX!$AA$4:$AA$1281,CAPEX!$G$4:$G$1281,Data!$A292,CAPEX!$I$4:$I$1281,Data!D$284,CAPEX!$V$4:$V$1281,Data!$B$283)</f>
        <v>0</v>
      </c>
      <c r="E292" s="125">
        <f>SUMIFS(CAPEX!$AA$4:$AA$1281,CAPEX!$G$4:$G$1281,Data!$A292,CAPEX!$I$4:$I$1281,Data!E$284,CAPEX!$V$4:$V$1281,Data!$B$283)</f>
        <v>0</v>
      </c>
      <c r="F292" s="125">
        <f>SUMIFS(CAPEX!$AA$4:$AA$1281,CAPEX!$G$4:$G$1281,Data!$A292,CAPEX!$I$4:$I$1281,Data!F$284,CAPEX!$V$4:$V$1281,Data!$B$283)</f>
        <v>0</v>
      </c>
      <c r="G292" s="125">
        <f>SUMIFS(CAPEX!$AA$4:$AA$1281,CAPEX!$G$4:$G$1281,Data!$A292,CAPEX!$I$4:$I$1281,Data!G$284,CAPEX!$V$4:$V$1281,Data!$G$283)</f>
        <v>0</v>
      </c>
      <c r="H292" s="125">
        <f>SUMIFS(CAPEX!$AA$4:$AA$1281,CAPEX!$G$4:$G$1281,Data!$A292,CAPEX!$I$4:$I$1281,Data!H$284,CAPEX!$V$4:$V$1281,Data!$G$283)</f>
        <v>0</v>
      </c>
      <c r="I292" s="125">
        <f>SUMIFS(CAPEX!$AA$4:$AA$1281,CAPEX!$G$4:$G$1281,Data!$A292,CAPEX!$I$4:$I$1281,Data!I$284,CAPEX!$V$4:$V$1281,Data!$G$283)</f>
        <v>0</v>
      </c>
      <c r="J292" s="125">
        <f>SUMIFS(CAPEX!$AA$4:$AA$1281,CAPEX!$G$4:$G$1281,Data!$A292,CAPEX!$I$4:$I$1281,Data!J$284,CAPEX!$V$4:$V$1281,Data!$G$283)</f>
        <v>0</v>
      </c>
      <c r="K292" s="125">
        <f>SUMIFS(CAPEX!$AA$4:$AA$1281,CAPEX!$G$4:$G$1281,Data!$A292,CAPEX!$I$4:$I$1281,Data!K$284,CAPEX!$V$4:$V$1281,Data!$G$283)</f>
        <v>0</v>
      </c>
      <c r="L292" s="125">
        <f>SUMIFS(CAPEX!$AA$4:$AA$1281,CAPEX!$G$4:$G$1281,Data!$A292,CAPEX!$I$4:$I$1281,Data!L$284,CAPEX!$V$4:$V$1281,Data!$L$283)</f>
        <v>0</v>
      </c>
      <c r="M292" s="125">
        <f>SUMIFS(CAPEX!$AA$4:$AA$1281,CAPEX!$G$4:$G$1281,Data!$A292,CAPEX!$I$4:$I$1281,Data!M$284,CAPEX!$V$4:$V$1281,Data!$L$283)</f>
        <v>0</v>
      </c>
      <c r="N292" s="125">
        <f>SUMIFS(CAPEX!$AA$4:$AA$1281,CAPEX!$G$4:$G$1281,Data!$A292,CAPEX!$I$4:$I$1281,Data!N$284,CAPEX!$V$4:$V$1281,Data!$L$283)</f>
        <v>0</v>
      </c>
      <c r="O292" s="125">
        <f>SUMIFS(CAPEX!$AA$4:$AA$1281,CAPEX!$G$4:$G$1281,Data!$A292,CAPEX!$I$4:$I$1281,Data!O$284,CAPEX!$V$4:$V$1281,Data!$L$283)</f>
        <v>0</v>
      </c>
      <c r="P292" s="125">
        <f>SUMIFS(CAPEX!$AA$4:$AA$1281,CAPEX!$G$4:$G$1281,Data!$A292,CAPEX!$I$4:$I$1281,Data!P$284,CAPEX!$V$4:$V$1281,Data!$L$283)</f>
        <v>0</v>
      </c>
      <c r="Q292" s="125">
        <f>SUMIFS(CAPEX!$AA$4:$AA$1281,CAPEX!$G$4:$G$1281,Data!$A292,CAPEX!$I$4:$I$1281,Data!Q$284,CAPEX!$V$4:$V$1281,Data!$Q$283)</f>
        <v>0</v>
      </c>
      <c r="R292" s="125">
        <f>SUMIFS(CAPEX!$AA$4:$AA$1281,CAPEX!$G$4:$G$1281,Data!$A292,CAPEX!$I$4:$I$1281,Data!R$284,CAPEX!$V$4:$V$1281,Data!$L$283)</f>
        <v>0</v>
      </c>
      <c r="S292" s="125">
        <f>SUMIFS(CAPEX!$AA$4:$AA$1281,CAPEX!$G$4:$G$1281,Data!$A292,CAPEX!$I$4:$I$1281,Data!S$284,CAPEX!$V$4:$V$1281,Data!$L$283)</f>
        <v>0</v>
      </c>
      <c r="T292" s="125">
        <f>SUMIFS(CAPEX!$AA$4:$AA$1281,CAPEX!$G$4:$G$1281,Data!$A292,CAPEX!$I$4:$I$1281,Data!T$284,CAPEX!$V$4:$V$1281,Data!$L$283)</f>
        <v>0</v>
      </c>
      <c r="U292" s="125">
        <f>SUMIFS(CAPEX!$AA$4:$AA$1281,CAPEX!$G$4:$G$1281,Data!$A292,CAPEX!$I$4:$I$1281,Data!U$284,CAPEX!$V$4:$V$1281,Data!$L$283)</f>
        <v>0</v>
      </c>
      <c r="V292" s="125">
        <f>SUMIFS(CAPEX!$AA$4:$AA$1281,CAPEX!$G$4:$G$1281,Data!$A292,CAPEX!$I$4:$I$1281,Data!V$284,CAPEX!$V$4:$V$1281,Data!$V$283)</f>
        <v>0</v>
      </c>
      <c r="W292" s="125">
        <f>SUMIFS(CAPEX!$AA$4:$AA$1281,CAPEX!$G$4:$G$1281,Data!$A292,CAPEX!$I$4:$I$1281,Data!W$284,CAPEX!$V$4:$V$1281,Data!$L$283)</f>
        <v>0</v>
      </c>
      <c r="X292" s="125">
        <f>SUMIFS(CAPEX!$AA$4:$AA$1281,CAPEX!$G$4:$G$1281,Data!$A292,CAPEX!$I$4:$I$1281,Data!X$284,CAPEX!$V$4:$V$1281,Data!$L$283)</f>
        <v>0</v>
      </c>
      <c r="Y292" s="125">
        <f>SUMIFS(CAPEX!$AA$4:$AA$1281,CAPEX!$G$4:$G$1281,Data!$A292,CAPEX!$I$4:$I$1281,Data!Y$284,CAPEX!$V$4:$V$1281,Data!$L$283)</f>
        <v>0</v>
      </c>
      <c r="Z292" s="125">
        <f>SUMIFS(CAPEX!$AA$4:$AA$1281,CAPEX!$G$4:$G$1281,Data!$A292,CAPEX!$I$4:$I$1281,Data!Z$284,CAPEX!$V$4:$V$1281,Data!$L$283)</f>
        <v>0</v>
      </c>
      <c r="AA292" s="128">
        <f t="shared" si="28"/>
        <v>0</v>
      </c>
    </row>
    <row r="293" spans="1:27" s="57" customFormat="1" x14ac:dyDescent="0.25">
      <c r="A293" s="84" t="s">
        <v>697</v>
      </c>
      <c r="B293" s="125">
        <f>SUMIFS(CAPEX!$AA$4:$AA$1281,CAPEX!$G$4:$G$1281,Data!$A293,CAPEX!$I$4:$I$1281,Data!B$284,CAPEX!$V$4:$V$1281,Data!$B$283)</f>
        <v>0</v>
      </c>
      <c r="C293" s="125">
        <f>SUMIFS(CAPEX!$AA$4:$AA$1281,CAPEX!$G$4:$G$1281,Data!$A293,CAPEX!$I$4:$I$1281,Data!C$284,CAPEX!$V$4:$V$1281,Data!$B$283)</f>
        <v>0</v>
      </c>
      <c r="D293" s="125">
        <f>SUMIFS(CAPEX!$AA$4:$AA$1281,CAPEX!$G$4:$G$1281,Data!$A293,CAPEX!$I$4:$I$1281,Data!D$284,CAPEX!$V$4:$V$1281,Data!$B$283)</f>
        <v>0</v>
      </c>
      <c r="E293" s="125">
        <f>SUMIFS(CAPEX!$AA$4:$AA$1281,CAPEX!$G$4:$G$1281,Data!$A293,CAPEX!$I$4:$I$1281,Data!E$284,CAPEX!$V$4:$V$1281,Data!$B$283)</f>
        <v>0</v>
      </c>
      <c r="F293" s="125">
        <f>SUMIFS(CAPEX!$AA$4:$AA$1281,CAPEX!$G$4:$G$1281,Data!$A293,CAPEX!$I$4:$I$1281,Data!F$284,CAPEX!$V$4:$V$1281,Data!$B$283)</f>
        <v>0</v>
      </c>
      <c r="G293" s="125">
        <f>SUMIFS(CAPEX!$AA$4:$AA$1281,CAPEX!$G$4:$G$1281,Data!$A293,CAPEX!$I$4:$I$1281,Data!G$284,CAPEX!$V$4:$V$1281,Data!$G$283)</f>
        <v>0</v>
      </c>
      <c r="H293" s="125">
        <f>SUMIFS(CAPEX!$AA$4:$AA$1281,CAPEX!$G$4:$G$1281,Data!$A293,CAPEX!$I$4:$I$1281,Data!H$284,CAPEX!$V$4:$V$1281,Data!$G$283)</f>
        <v>0</v>
      </c>
      <c r="I293" s="125">
        <f>SUMIFS(CAPEX!$AA$4:$AA$1281,CAPEX!$G$4:$G$1281,Data!$A293,CAPEX!$I$4:$I$1281,Data!I$284,CAPEX!$V$4:$V$1281,Data!$G$283)</f>
        <v>0</v>
      </c>
      <c r="J293" s="125">
        <f>SUMIFS(CAPEX!$AA$4:$AA$1281,CAPEX!$G$4:$G$1281,Data!$A293,CAPEX!$I$4:$I$1281,Data!J$284,CAPEX!$V$4:$V$1281,Data!$G$283)</f>
        <v>0</v>
      </c>
      <c r="K293" s="125">
        <f>SUMIFS(CAPEX!$AA$4:$AA$1281,CAPEX!$G$4:$G$1281,Data!$A293,CAPEX!$I$4:$I$1281,Data!K$284,CAPEX!$V$4:$V$1281,Data!$G$283)</f>
        <v>0</v>
      </c>
      <c r="L293" s="125">
        <f>SUMIFS(CAPEX!$AA$4:$AA$1281,CAPEX!$G$4:$G$1281,Data!$A293,CAPEX!$I$4:$I$1281,Data!L$284,CAPEX!$V$4:$V$1281,Data!$L$283)</f>
        <v>0</v>
      </c>
      <c r="M293" s="125">
        <f>SUMIFS(CAPEX!$AA$4:$AA$1281,CAPEX!$G$4:$G$1281,Data!$A293,CAPEX!$I$4:$I$1281,Data!M$284,CAPEX!$V$4:$V$1281,Data!$L$283)</f>
        <v>0</v>
      </c>
      <c r="N293" s="125">
        <f>SUMIFS(CAPEX!$AA$4:$AA$1281,CAPEX!$G$4:$G$1281,Data!$A293,CAPEX!$I$4:$I$1281,Data!N$284,CAPEX!$V$4:$V$1281,Data!$L$283)</f>
        <v>0</v>
      </c>
      <c r="O293" s="125">
        <f>SUMIFS(CAPEX!$AA$4:$AA$1281,CAPEX!$G$4:$G$1281,Data!$A293,CAPEX!$I$4:$I$1281,Data!O$284,CAPEX!$V$4:$V$1281,Data!$L$283)</f>
        <v>0</v>
      </c>
      <c r="P293" s="125">
        <f>SUMIFS(CAPEX!$AA$4:$AA$1281,CAPEX!$G$4:$G$1281,Data!$A293,CAPEX!$I$4:$I$1281,Data!P$284,CAPEX!$V$4:$V$1281,Data!$L$283)</f>
        <v>0</v>
      </c>
      <c r="Q293" s="125">
        <f>SUMIFS(CAPEX!$AA$4:$AA$1281,CAPEX!$G$4:$G$1281,Data!$A293,CAPEX!$I$4:$I$1281,Data!Q$284,CAPEX!$V$4:$V$1281,Data!$Q$283)</f>
        <v>0</v>
      </c>
      <c r="R293" s="125">
        <f>SUMIFS(CAPEX!$AA$4:$AA$1281,CAPEX!$G$4:$G$1281,Data!$A293,CAPEX!$I$4:$I$1281,Data!R$284,CAPEX!$V$4:$V$1281,Data!$L$283)</f>
        <v>0</v>
      </c>
      <c r="S293" s="125">
        <f>SUMIFS(CAPEX!$AA$4:$AA$1281,CAPEX!$G$4:$G$1281,Data!$A293,CAPEX!$I$4:$I$1281,Data!S$284,CAPEX!$V$4:$V$1281,Data!$L$283)</f>
        <v>0</v>
      </c>
      <c r="T293" s="125">
        <f>SUMIFS(CAPEX!$AA$4:$AA$1281,CAPEX!$G$4:$G$1281,Data!$A293,CAPEX!$I$4:$I$1281,Data!T$284,CAPEX!$V$4:$V$1281,Data!$L$283)</f>
        <v>0</v>
      </c>
      <c r="U293" s="125">
        <f>SUMIFS(CAPEX!$AA$4:$AA$1281,CAPEX!$G$4:$G$1281,Data!$A293,CAPEX!$I$4:$I$1281,Data!U$284,CAPEX!$V$4:$V$1281,Data!$L$283)</f>
        <v>0</v>
      </c>
      <c r="V293" s="125">
        <f>SUMIFS(CAPEX!$AA$4:$AA$1281,CAPEX!$G$4:$G$1281,Data!$A293,CAPEX!$I$4:$I$1281,Data!V$284,CAPEX!$V$4:$V$1281,Data!$V$283)</f>
        <v>0</v>
      </c>
      <c r="W293" s="125">
        <f>SUMIFS(CAPEX!$AA$4:$AA$1281,CAPEX!$G$4:$G$1281,Data!$A293,CAPEX!$I$4:$I$1281,Data!W$284,CAPEX!$V$4:$V$1281,Data!$L$283)</f>
        <v>0</v>
      </c>
      <c r="X293" s="125">
        <f>SUMIFS(CAPEX!$AA$4:$AA$1281,CAPEX!$G$4:$G$1281,Data!$A293,CAPEX!$I$4:$I$1281,Data!X$284,CAPEX!$V$4:$V$1281,Data!$L$283)</f>
        <v>0</v>
      </c>
      <c r="Y293" s="125">
        <f>SUMIFS(CAPEX!$AA$4:$AA$1281,CAPEX!$G$4:$G$1281,Data!$A293,CAPEX!$I$4:$I$1281,Data!Y$284,CAPEX!$V$4:$V$1281,Data!$L$283)</f>
        <v>0</v>
      </c>
      <c r="Z293" s="125">
        <f>SUMIFS(CAPEX!$AA$4:$AA$1281,CAPEX!$G$4:$G$1281,Data!$A293,CAPEX!$I$4:$I$1281,Data!Z$284,CAPEX!$V$4:$V$1281,Data!$L$283)</f>
        <v>0</v>
      </c>
      <c r="AA293" s="128">
        <f t="shared" ref="AA293" si="29">SUM(B293:Z293)</f>
        <v>0</v>
      </c>
    </row>
    <row r="294" spans="1:27" x14ac:dyDescent="0.25">
      <c r="A294" s="84" t="s">
        <v>228</v>
      </c>
      <c r="B294" s="125">
        <f>SUMIFS(CAPEX!$AA$4:$AA$1281,CAPEX!$G$4:$G$1281,Data!$A294,CAPEX!$I$4:$I$1281,Data!B$284,CAPEX!$V$4:$V$1281,Data!$B$283)</f>
        <v>0</v>
      </c>
      <c r="C294" s="125">
        <f>SUMIFS(CAPEX!$AA$4:$AA$1281,CAPEX!$G$4:$G$1281,Data!$A294,CAPEX!$I$4:$I$1281,Data!C$284,CAPEX!$V$4:$V$1281,Data!$B$283)</f>
        <v>0</v>
      </c>
      <c r="D294" s="125">
        <f>SUMIFS(CAPEX!$AA$4:$AA$1281,CAPEX!$G$4:$G$1281,Data!$A294,CAPEX!$I$4:$I$1281,Data!D$284,CAPEX!$V$4:$V$1281,Data!$B$283)</f>
        <v>0</v>
      </c>
      <c r="E294" s="125">
        <f>SUMIFS(CAPEX!$AA$4:$AA$1281,CAPEX!$G$4:$G$1281,Data!$A294,CAPEX!$I$4:$I$1281,Data!E$284,CAPEX!$V$4:$V$1281,Data!$B$283)</f>
        <v>0</v>
      </c>
      <c r="F294" s="125">
        <f>SUMIFS(CAPEX!$AA$4:$AA$1281,CAPEX!$G$4:$G$1281,Data!$A294,CAPEX!$I$4:$I$1281,Data!F$284,CAPEX!$V$4:$V$1281,Data!$B$283)</f>
        <v>0</v>
      </c>
      <c r="G294" s="125">
        <f>SUMIFS(CAPEX!$AA$4:$AA$1281,CAPEX!$G$4:$G$1281,Data!$A294,CAPEX!$I$4:$I$1281,Data!G$284,CAPEX!$V$4:$V$1281,Data!$G$283)</f>
        <v>0</v>
      </c>
      <c r="H294" s="125">
        <f>SUMIFS(CAPEX!$AA$4:$AA$1281,CAPEX!$G$4:$G$1281,Data!$A294,CAPEX!$I$4:$I$1281,Data!H$284,CAPEX!$V$4:$V$1281,Data!$G$283)</f>
        <v>0</v>
      </c>
      <c r="I294" s="125">
        <f>SUMIFS(CAPEX!$AA$4:$AA$1281,CAPEX!$G$4:$G$1281,Data!$A294,CAPEX!$I$4:$I$1281,Data!I$284,CAPEX!$V$4:$V$1281,Data!$G$283)</f>
        <v>0</v>
      </c>
      <c r="J294" s="125">
        <f>SUMIFS(CAPEX!$AA$4:$AA$1281,CAPEX!$G$4:$G$1281,Data!$A294,CAPEX!$I$4:$I$1281,Data!J$284,CAPEX!$V$4:$V$1281,Data!$G$283)</f>
        <v>0</v>
      </c>
      <c r="K294" s="125">
        <f>SUMIFS(CAPEX!$AA$4:$AA$1281,CAPEX!$G$4:$G$1281,Data!$A294,CAPEX!$I$4:$I$1281,Data!K$284,CAPEX!$V$4:$V$1281,Data!$G$283)</f>
        <v>0</v>
      </c>
      <c r="L294" s="125">
        <f>SUMIFS(CAPEX!$AA$4:$AA$1281,CAPEX!$G$4:$G$1281,Data!$A294,CAPEX!$I$4:$I$1281,Data!L$284,CAPEX!$V$4:$V$1281,Data!$L$283)</f>
        <v>0</v>
      </c>
      <c r="M294" s="125">
        <f>SUMIFS(CAPEX!$AA$4:$AA$1281,CAPEX!$G$4:$G$1281,Data!$A294,CAPEX!$I$4:$I$1281,Data!M$284,CAPEX!$V$4:$V$1281,Data!$L$283)</f>
        <v>0</v>
      </c>
      <c r="N294" s="125">
        <f>SUMIFS(CAPEX!$AA$4:$AA$1281,CAPEX!$G$4:$G$1281,Data!$A294,CAPEX!$I$4:$I$1281,Data!N$284,CAPEX!$V$4:$V$1281,Data!$L$283)</f>
        <v>0</v>
      </c>
      <c r="O294" s="125">
        <f>SUMIFS(CAPEX!$AA$4:$AA$1281,CAPEX!$G$4:$G$1281,Data!$A294,CAPEX!$I$4:$I$1281,Data!O$284,CAPEX!$V$4:$V$1281,Data!$L$283)</f>
        <v>0</v>
      </c>
      <c r="P294" s="125">
        <f>SUMIFS(CAPEX!$AA$4:$AA$1281,CAPEX!$G$4:$G$1281,Data!$A294,CAPEX!$I$4:$I$1281,Data!P$284,CAPEX!$V$4:$V$1281,Data!$L$283)</f>
        <v>0</v>
      </c>
      <c r="Q294" s="125">
        <f>SUMIFS(CAPEX!$AA$4:$AA$1281,CAPEX!$G$4:$G$1281,Data!$A294,CAPEX!$I$4:$I$1281,Data!Q$284,CAPEX!$V$4:$V$1281,Data!$Q$283)</f>
        <v>0</v>
      </c>
      <c r="R294" s="125">
        <f>SUMIFS(CAPEX!$AA$4:$AA$1281,CAPEX!$G$4:$G$1281,Data!$A294,CAPEX!$I$4:$I$1281,Data!R$284,CAPEX!$V$4:$V$1281,Data!$L$283)</f>
        <v>0</v>
      </c>
      <c r="S294" s="125">
        <f>SUMIFS(CAPEX!$AA$4:$AA$1281,CAPEX!$G$4:$G$1281,Data!$A294,CAPEX!$I$4:$I$1281,Data!S$284,CAPEX!$V$4:$V$1281,Data!$L$283)</f>
        <v>0</v>
      </c>
      <c r="T294" s="125">
        <f>SUMIFS(CAPEX!$AA$4:$AA$1281,CAPEX!$G$4:$G$1281,Data!$A294,CAPEX!$I$4:$I$1281,Data!T$284,CAPEX!$V$4:$V$1281,Data!$L$283)</f>
        <v>0</v>
      </c>
      <c r="U294" s="125">
        <f>SUMIFS(CAPEX!$AA$4:$AA$1281,CAPEX!$G$4:$G$1281,Data!$A294,CAPEX!$I$4:$I$1281,Data!U$284,CAPEX!$V$4:$V$1281,Data!$L$283)</f>
        <v>0</v>
      </c>
      <c r="V294" s="125">
        <f>SUMIFS(CAPEX!$AA$4:$AA$1281,CAPEX!$G$4:$G$1281,Data!$A294,CAPEX!$I$4:$I$1281,Data!V$284,CAPEX!$V$4:$V$1281,Data!$V$283)</f>
        <v>0</v>
      </c>
      <c r="W294" s="125">
        <f>SUMIFS(CAPEX!$AA$4:$AA$1281,CAPEX!$G$4:$G$1281,Data!$A294,CAPEX!$I$4:$I$1281,Data!W$284,CAPEX!$V$4:$V$1281,Data!$L$283)</f>
        <v>0</v>
      </c>
      <c r="X294" s="125">
        <f>SUMIFS(CAPEX!$AA$4:$AA$1281,CAPEX!$G$4:$G$1281,Data!$A294,CAPEX!$I$4:$I$1281,Data!X$284,CAPEX!$V$4:$V$1281,Data!$L$283)</f>
        <v>0</v>
      </c>
      <c r="Y294" s="125">
        <f>SUMIFS(CAPEX!$AA$4:$AA$1281,CAPEX!$G$4:$G$1281,Data!$A294,CAPEX!$I$4:$I$1281,Data!Y$284,CAPEX!$V$4:$V$1281,Data!$L$283)</f>
        <v>0</v>
      </c>
      <c r="Z294" s="125">
        <f>SUMIFS(CAPEX!$AA$4:$AA$1281,CAPEX!$G$4:$G$1281,Data!$A294,CAPEX!$I$4:$I$1281,Data!Z$284,CAPEX!$V$4:$V$1281,Data!$L$283)</f>
        <v>0</v>
      </c>
      <c r="AA294" s="128">
        <f t="shared" si="28"/>
        <v>0</v>
      </c>
    </row>
    <row r="295" spans="1:27" x14ac:dyDescent="0.25">
      <c r="A295" s="84" t="s">
        <v>226</v>
      </c>
      <c r="B295" s="125">
        <f>SUMIFS(CAPEX!$AA$4:$AA$1281,CAPEX!$G$4:$G$1281,Data!$A295,CAPEX!$I$4:$I$1281,Data!B$284,CAPEX!$V$4:$V$1281,Data!$B$283)</f>
        <v>135700</v>
      </c>
      <c r="C295" s="125">
        <f>SUMIFS(CAPEX!$AA$4:$AA$1281,CAPEX!$G$4:$G$1281,Data!$A295,CAPEX!$I$4:$I$1281,Data!C$284,CAPEX!$V$4:$V$1281,Data!$B$283)</f>
        <v>122360</v>
      </c>
      <c r="D295" s="125">
        <f>SUMIFS(CAPEX!$AA$4:$AA$1281,CAPEX!$G$4:$G$1281,Data!$A295,CAPEX!$I$4:$I$1281,Data!D$284,CAPEX!$V$4:$V$1281,Data!$B$283)</f>
        <v>0</v>
      </c>
      <c r="E295" s="125">
        <f>SUMIFS(CAPEX!$AA$4:$AA$1281,CAPEX!$G$4:$G$1281,Data!$A295,CAPEX!$I$4:$I$1281,Data!E$284,CAPEX!$V$4:$V$1281,Data!$B$283)</f>
        <v>152010</v>
      </c>
      <c r="F295" s="125">
        <f>SUMIFS(CAPEX!$AA$4:$AA$1281,CAPEX!$G$4:$G$1281,Data!$A295,CAPEX!$I$4:$I$1281,Data!F$284,CAPEX!$V$4:$V$1281,Data!$B$283)</f>
        <v>0</v>
      </c>
      <c r="G295" s="125">
        <f>SUMIFS(CAPEX!$AA$4:$AA$1281,CAPEX!$G$4:$G$1281,Data!$A295,CAPEX!$I$4:$I$1281,Data!G$284,CAPEX!$V$4:$V$1281,Data!$G$283)</f>
        <v>0</v>
      </c>
      <c r="H295" s="125">
        <f>SUMIFS(CAPEX!$AA$4:$AA$1281,CAPEX!$G$4:$G$1281,Data!$A295,CAPEX!$I$4:$I$1281,Data!H$284,CAPEX!$V$4:$V$1281,Data!$G$283)</f>
        <v>0</v>
      </c>
      <c r="I295" s="125">
        <f>SUMIFS(CAPEX!$AA$4:$AA$1281,CAPEX!$G$4:$G$1281,Data!$A295,CAPEX!$I$4:$I$1281,Data!I$284,CAPEX!$V$4:$V$1281,Data!$G$283)</f>
        <v>0</v>
      </c>
      <c r="J295" s="125">
        <f>SUMIFS(CAPEX!$AA$4:$AA$1281,CAPEX!$G$4:$G$1281,Data!$A295,CAPEX!$I$4:$I$1281,Data!J$284,CAPEX!$V$4:$V$1281,Data!$G$283)</f>
        <v>0</v>
      </c>
      <c r="K295" s="125">
        <f>SUMIFS(CAPEX!$AA$4:$AA$1281,CAPEX!$G$4:$G$1281,Data!$A295,CAPEX!$I$4:$I$1281,Data!K$284,CAPEX!$V$4:$V$1281,Data!$G$283)</f>
        <v>0</v>
      </c>
      <c r="L295" s="125">
        <f>SUMIFS(CAPEX!$AA$4:$AA$1281,CAPEX!$G$4:$G$1281,Data!$A295,CAPEX!$I$4:$I$1281,Data!L$284,CAPEX!$V$4:$V$1281,Data!$L$283)</f>
        <v>0</v>
      </c>
      <c r="M295" s="125">
        <f>SUMIFS(CAPEX!$AA$4:$AA$1281,CAPEX!$G$4:$G$1281,Data!$A295,CAPEX!$I$4:$I$1281,Data!M$284,CAPEX!$V$4:$V$1281,Data!$L$283)</f>
        <v>0</v>
      </c>
      <c r="N295" s="125">
        <f>SUMIFS(CAPEX!$AA$4:$AA$1281,CAPEX!$G$4:$G$1281,Data!$A295,CAPEX!$I$4:$I$1281,Data!N$284,CAPEX!$V$4:$V$1281,Data!$L$283)</f>
        <v>0</v>
      </c>
      <c r="O295" s="125">
        <f>SUMIFS(CAPEX!$AA$4:$AA$1281,CAPEX!$G$4:$G$1281,Data!$A295,CAPEX!$I$4:$I$1281,Data!O$284,CAPEX!$V$4:$V$1281,Data!$L$283)</f>
        <v>0</v>
      </c>
      <c r="P295" s="125">
        <f>SUMIFS(CAPEX!$AA$4:$AA$1281,CAPEX!$G$4:$G$1281,Data!$A295,CAPEX!$I$4:$I$1281,Data!P$284,CAPEX!$V$4:$V$1281,Data!$L$283)</f>
        <v>0</v>
      </c>
      <c r="Q295" s="125">
        <f>SUMIFS(CAPEX!$AA$4:$AA$1281,CAPEX!$G$4:$G$1281,Data!$A295,CAPEX!$I$4:$I$1281,Data!Q$284,CAPEX!$V$4:$V$1281,Data!$Q$283)</f>
        <v>0</v>
      </c>
      <c r="R295" s="125">
        <f>SUMIFS(CAPEX!$AA$4:$AA$1281,CAPEX!$G$4:$G$1281,Data!$A295,CAPEX!$I$4:$I$1281,Data!R$284,CAPEX!$V$4:$V$1281,Data!$L$283)</f>
        <v>0</v>
      </c>
      <c r="S295" s="125">
        <f>SUMIFS(CAPEX!$AA$4:$AA$1281,CAPEX!$G$4:$G$1281,Data!$A295,CAPEX!$I$4:$I$1281,Data!S$284,CAPEX!$V$4:$V$1281,Data!$L$283)</f>
        <v>0</v>
      </c>
      <c r="T295" s="125">
        <f>SUMIFS(CAPEX!$AA$4:$AA$1281,CAPEX!$G$4:$G$1281,Data!$A295,CAPEX!$I$4:$I$1281,Data!T$284,CAPEX!$V$4:$V$1281,Data!$L$283)</f>
        <v>0</v>
      </c>
      <c r="U295" s="125">
        <f>SUMIFS(CAPEX!$AA$4:$AA$1281,CAPEX!$G$4:$G$1281,Data!$A295,CAPEX!$I$4:$I$1281,Data!U$284,CAPEX!$V$4:$V$1281,Data!$L$283)</f>
        <v>0</v>
      </c>
      <c r="V295" s="125">
        <f>SUMIFS(CAPEX!$AA$4:$AA$1281,CAPEX!$G$4:$G$1281,Data!$A295,CAPEX!$I$4:$I$1281,Data!V$284,CAPEX!$V$4:$V$1281,Data!$V$283)</f>
        <v>0</v>
      </c>
      <c r="W295" s="125">
        <f>SUMIFS(CAPEX!$AA$4:$AA$1281,CAPEX!$G$4:$G$1281,Data!$A295,CAPEX!$I$4:$I$1281,Data!W$284,CAPEX!$V$4:$V$1281,Data!$L$283)</f>
        <v>0</v>
      </c>
      <c r="X295" s="125">
        <f>SUMIFS(CAPEX!$AA$4:$AA$1281,CAPEX!$G$4:$G$1281,Data!$A295,CAPEX!$I$4:$I$1281,Data!X$284,CAPEX!$V$4:$V$1281,Data!$L$283)</f>
        <v>0</v>
      </c>
      <c r="Y295" s="125">
        <f>SUMIFS(CAPEX!$AA$4:$AA$1281,CAPEX!$G$4:$G$1281,Data!$A295,CAPEX!$I$4:$I$1281,Data!Y$284,CAPEX!$V$4:$V$1281,Data!$L$283)</f>
        <v>0</v>
      </c>
      <c r="Z295" s="125">
        <f>SUMIFS(CAPEX!$AA$4:$AA$1281,CAPEX!$G$4:$G$1281,Data!$A295,CAPEX!$I$4:$I$1281,Data!Z$284,CAPEX!$V$4:$V$1281,Data!$L$283)</f>
        <v>0</v>
      </c>
      <c r="AA295" s="128">
        <f t="shared" si="28"/>
        <v>410070</v>
      </c>
    </row>
    <row r="296" spans="1:27" x14ac:dyDescent="0.25">
      <c r="A296" s="84" t="s">
        <v>256</v>
      </c>
      <c r="B296" s="125">
        <f>SUMIFS(CAPEX!$AA$4:$AA$1281,CAPEX!$G$4:$G$1281,Data!$A296,CAPEX!$I$4:$I$1281,Data!B$284,CAPEX!$V$4:$V$1281,Data!$B$283)</f>
        <v>0</v>
      </c>
      <c r="C296" s="125">
        <f>SUMIFS(CAPEX!$AA$4:$AA$1281,CAPEX!$G$4:$G$1281,Data!$A296,CAPEX!$I$4:$I$1281,Data!C$284,CAPEX!$V$4:$V$1281,Data!$B$283)</f>
        <v>0</v>
      </c>
      <c r="D296" s="125">
        <f>SUMIFS(CAPEX!$AA$4:$AA$1281,CAPEX!$G$4:$G$1281,Data!$A296,CAPEX!$I$4:$I$1281,Data!D$284,CAPEX!$V$4:$V$1281,Data!$B$283)</f>
        <v>0</v>
      </c>
      <c r="E296" s="125">
        <f>SUMIFS(CAPEX!$AA$4:$AA$1281,CAPEX!$G$4:$G$1281,Data!$A296,CAPEX!$I$4:$I$1281,Data!E$284,CAPEX!$V$4:$V$1281,Data!$B$283)</f>
        <v>0</v>
      </c>
      <c r="F296" s="125">
        <f>SUMIFS(CAPEX!$AA$4:$AA$1281,CAPEX!$G$4:$G$1281,Data!$A296,CAPEX!$I$4:$I$1281,Data!F$284,CAPEX!$V$4:$V$1281,Data!$B$283)</f>
        <v>0</v>
      </c>
      <c r="G296" s="125">
        <f>SUMIFS(CAPEX!$AA$4:$AA$1281,CAPEX!$G$4:$G$1281,Data!$A296,CAPEX!$I$4:$I$1281,Data!G$284,CAPEX!$V$4:$V$1281,Data!$G$283)</f>
        <v>0</v>
      </c>
      <c r="H296" s="125">
        <f>SUMIFS(CAPEX!$AA$4:$AA$1281,CAPEX!$G$4:$G$1281,Data!$A296,CAPEX!$I$4:$I$1281,Data!H$284,CAPEX!$V$4:$V$1281,Data!$G$283)</f>
        <v>0</v>
      </c>
      <c r="I296" s="125">
        <f>SUMIFS(CAPEX!$AA$4:$AA$1281,CAPEX!$G$4:$G$1281,Data!$A296,CAPEX!$I$4:$I$1281,Data!I$284,CAPEX!$V$4:$V$1281,Data!$G$283)</f>
        <v>0</v>
      </c>
      <c r="J296" s="125">
        <f>SUMIFS(CAPEX!$AA$4:$AA$1281,CAPEX!$G$4:$G$1281,Data!$A296,CAPEX!$I$4:$I$1281,Data!J$284,CAPEX!$V$4:$V$1281,Data!$G$283)</f>
        <v>0</v>
      </c>
      <c r="K296" s="125">
        <f>SUMIFS(CAPEX!$AA$4:$AA$1281,CAPEX!$G$4:$G$1281,Data!$A296,CAPEX!$I$4:$I$1281,Data!K$284,CAPEX!$V$4:$V$1281,Data!$G$283)</f>
        <v>0</v>
      </c>
      <c r="L296" s="125">
        <f>SUMIFS(CAPEX!$AA$4:$AA$1281,CAPEX!$G$4:$G$1281,Data!$A296,CAPEX!$I$4:$I$1281,Data!L$284,CAPEX!$V$4:$V$1281,Data!$L$283)</f>
        <v>0</v>
      </c>
      <c r="M296" s="125">
        <f>SUMIFS(CAPEX!$AA$4:$AA$1281,CAPEX!$G$4:$G$1281,Data!$A296,CAPEX!$I$4:$I$1281,Data!M$284,CAPEX!$V$4:$V$1281,Data!$L$283)</f>
        <v>0</v>
      </c>
      <c r="N296" s="125">
        <f>SUMIFS(CAPEX!$AA$4:$AA$1281,CAPEX!$G$4:$G$1281,Data!$A296,CAPEX!$I$4:$I$1281,Data!N$284,CAPEX!$V$4:$V$1281,Data!$L$283)</f>
        <v>0</v>
      </c>
      <c r="O296" s="125">
        <f>SUMIFS(CAPEX!$AA$4:$AA$1281,CAPEX!$G$4:$G$1281,Data!$A296,CAPEX!$I$4:$I$1281,Data!O$284,CAPEX!$V$4:$V$1281,Data!$L$283)</f>
        <v>0</v>
      </c>
      <c r="P296" s="125">
        <f>SUMIFS(CAPEX!$AA$4:$AA$1281,CAPEX!$G$4:$G$1281,Data!$A296,CAPEX!$I$4:$I$1281,Data!P$284,CAPEX!$V$4:$V$1281,Data!$L$283)</f>
        <v>0</v>
      </c>
      <c r="Q296" s="125">
        <f>SUMIFS(CAPEX!$AA$4:$AA$1281,CAPEX!$G$4:$G$1281,Data!$A296,CAPEX!$I$4:$I$1281,Data!Q$284,CAPEX!$V$4:$V$1281,Data!$Q$283)</f>
        <v>0</v>
      </c>
      <c r="R296" s="125">
        <f>SUMIFS(CAPEX!$AA$4:$AA$1281,CAPEX!$G$4:$G$1281,Data!$A296,CAPEX!$I$4:$I$1281,Data!R$284,CAPEX!$V$4:$V$1281,Data!$L$283)</f>
        <v>0</v>
      </c>
      <c r="S296" s="125">
        <f>SUMIFS(CAPEX!$AA$4:$AA$1281,CAPEX!$G$4:$G$1281,Data!$A296,CAPEX!$I$4:$I$1281,Data!S$284,CAPEX!$V$4:$V$1281,Data!$L$283)</f>
        <v>0</v>
      </c>
      <c r="T296" s="125">
        <f>SUMIFS(CAPEX!$AA$4:$AA$1281,CAPEX!$G$4:$G$1281,Data!$A296,CAPEX!$I$4:$I$1281,Data!T$284,CAPEX!$V$4:$V$1281,Data!$L$283)</f>
        <v>0</v>
      </c>
      <c r="U296" s="125">
        <f>SUMIFS(CAPEX!$AA$4:$AA$1281,CAPEX!$G$4:$G$1281,Data!$A296,CAPEX!$I$4:$I$1281,Data!U$284,CAPEX!$V$4:$V$1281,Data!$L$283)</f>
        <v>0</v>
      </c>
      <c r="V296" s="125">
        <f>SUMIFS(CAPEX!$AA$4:$AA$1281,CAPEX!$G$4:$G$1281,Data!$A296,CAPEX!$I$4:$I$1281,Data!V$284,CAPEX!$V$4:$V$1281,Data!$V$283)</f>
        <v>0</v>
      </c>
      <c r="W296" s="125">
        <f>SUMIFS(CAPEX!$AA$4:$AA$1281,CAPEX!$G$4:$G$1281,Data!$A296,CAPEX!$I$4:$I$1281,Data!W$284,CAPEX!$V$4:$V$1281,Data!$L$283)</f>
        <v>0</v>
      </c>
      <c r="X296" s="125">
        <f>SUMIFS(CAPEX!$AA$4:$AA$1281,CAPEX!$G$4:$G$1281,Data!$A296,CAPEX!$I$4:$I$1281,Data!X$284,CAPEX!$V$4:$V$1281,Data!$L$283)</f>
        <v>0</v>
      </c>
      <c r="Y296" s="125">
        <f>SUMIFS(CAPEX!$AA$4:$AA$1281,CAPEX!$G$4:$G$1281,Data!$A296,CAPEX!$I$4:$I$1281,Data!Y$284,CAPEX!$V$4:$V$1281,Data!$L$283)</f>
        <v>0</v>
      </c>
      <c r="Z296" s="125">
        <f>SUMIFS(CAPEX!$AA$4:$AA$1281,CAPEX!$G$4:$G$1281,Data!$A296,CAPEX!$I$4:$I$1281,Data!Z$284,CAPEX!$V$4:$V$1281,Data!$L$283)</f>
        <v>0</v>
      </c>
      <c r="AA296" s="128">
        <f t="shared" si="28"/>
        <v>0</v>
      </c>
    </row>
    <row r="297" spans="1:27" x14ac:dyDescent="0.25">
      <c r="A297" s="84" t="s">
        <v>578</v>
      </c>
      <c r="B297" s="125">
        <f>SUMIFS(CAPEX!$AA$4:$AA$1281,CAPEX!$G$4:$G$1281,Data!$A297,CAPEX!$I$4:$I$1281,Data!B$284,CAPEX!$V$4:$V$1281,Data!$B$283)</f>
        <v>0</v>
      </c>
      <c r="C297" s="125">
        <f>SUMIFS(CAPEX!$AA$4:$AA$1281,CAPEX!$G$4:$G$1281,Data!$A297,CAPEX!$I$4:$I$1281,Data!C$284,CAPEX!$V$4:$V$1281,Data!$B$283)</f>
        <v>0</v>
      </c>
      <c r="D297" s="125">
        <f>SUMIFS(CAPEX!$AA$4:$AA$1281,CAPEX!$G$4:$G$1281,Data!$A297,CAPEX!$I$4:$I$1281,Data!D$284,CAPEX!$V$4:$V$1281,Data!$B$283)</f>
        <v>0</v>
      </c>
      <c r="E297" s="125">
        <f>SUMIFS(CAPEX!$AA$4:$AA$1281,CAPEX!$G$4:$G$1281,Data!$A297,CAPEX!$I$4:$I$1281,Data!E$284,CAPEX!$V$4:$V$1281,Data!$B$283)</f>
        <v>0</v>
      </c>
      <c r="F297" s="125">
        <f>SUMIFS(CAPEX!$AA$4:$AA$1281,CAPEX!$G$4:$G$1281,Data!$A297,CAPEX!$I$4:$I$1281,Data!F$284,CAPEX!$V$4:$V$1281,Data!$B$283)</f>
        <v>0</v>
      </c>
      <c r="G297" s="125">
        <f>SUMIFS(CAPEX!$AA$4:$AA$1281,CAPEX!$G$4:$G$1281,Data!$A297,CAPEX!$I$4:$I$1281,Data!G$284,CAPEX!$V$4:$V$1281,Data!$G$283)</f>
        <v>0</v>
      </c>
      <c r="H297" s="125">
        <f>SUMIFS(CAPEX!$AA$4:$AA$1281,CAPEX!$G$4:$G$1281,Data!$A297,CAPEX!$I$4:$I$1281,Data!H$284,CAPEX!$V$4:$V$1281,Data!$G$283)</f>
        <v>0</v>
      </c>
      <c r="I297" s="125">
        <f>SUMIFS(CAPEX!$AA$4:$AA$1281,CAPEX!$G$4:$G$1281,Data!$A297,CAPEX!$I$4:$I$1281,Data!I$284,CAPEX!$V$4:$V$1281,Data!$G$283)</f>
        <v>0</v>
      </c>
      <c r="J297" s="125">
        <f>SUMIFS(CAPEX!$AA$4:$AA$1281,CAPEX!$G$4:$G$1281,Data!$A297,CAPEX!$I$4:$I$1281,Data!J$284,CAPEX!$V$4:$V$1281,Data!$G$283)</f>
        <v>0</v>
      </c>
      <c r="K297" s="125">
        <f>SUMIFS(CAPEX!$AA$4:$AA$1281,CAPEX!$G$4:$G$1281,Data!$A297,CAPEX!$I$4:$I$1281,Data!K$284,CAPEX!$V$4:$V$1281,Data!$G$283)</f>
        <v>0</v>
      </c>
      <c r="L297" s="125">
        <f>SUMIFS(CAPEX!$AA$4:$AA$1281,CAPEX!$G$4:$G$1281,Data!$A297,CAPEX!$I$4:$I$1281,Data!L$284,CAPEX!$V$4:$V$1281,Data!$L$283)</f>
        <v>0</v>
      </c>
      <c r="M297" s="125">
        <f>SUMIFS(CAPEX!$AA$4:$AA$1281,CAPEX!$G$4:$G$1281,Data!$A297,CAPEX!$I$4:$I$1281,Data!M$284,CAPEX!$V$4:$V$1281,Data!$L$283)</f>
        <v>0</v>
      </c>
      <c r="N297" s="125">
        <f>SUMIFS(CAPEX!$AA$4:$AA$1281,CAPEX!$G$4:$G$1281,Data!$A297,CAPEX!$I$4:$I$1281,Data!N$284,CAPEX!$V$4:$V$1281,Data!$L$283)</f>
        <v>0</v>
      </c>
      <c r="O297" s="125">
        <f>SUMIFS(CAPEX!$AA$4:$AA$1281,CAPEX!$G$4:$G$1281,Data!$A297,CAPEX!$I$4:$I$1281,Data!O$284,CAPEX!$V$4:$V$1281,Data!$L$283)</f>
        <v>0</v>
      </c>
      <c r="P297" s="125">
        <f>SUMIFS(CAPEX!$AA$4:$AA$1281,CAPEX!$G$4:$G$1281,Data!$A297,CAPEX!$I$4:$I$1281,Data!P$284,CAPEX!$V$4:$V$1281,Data!$L$283)</f>
        <v>0</v>
      </c>
      <c r="Q297" s="125">
        <f>SUMIFS(CAPEX!$AA$4:$AA$1281,CAPEX!$G$4:$G$1281,Data!$A297,CAPEX!$I$4:$I$1281,Data!Q$284,CAPEX!$V$4:$V$1281,Data!$Q$283)</f>
        <v>0</v>
      </c>
      <c r="R297" s="125">
        <f>SUMIFS(CAPEX!$AA$4:$AA$1281,CAPEX!$G$4:$G$1281,Data!$A297,CAPEX!$I$4:$I$1281,Data!R$284,CAPEX!$V$4:$V$1281,Data!$L$283)</f>
        <v>0</v>
      </c>
      <c r="S297" s="125">
        <f>SUMIFS(CAPEX!$AA$4:$AA$1281,CAPEX!$G$4:$G$1281,Data!$A297,CAPEX!$I$4:$I$1281,Data!S$284,CAPEX!$V$4:$V$1281,Data!$L$283)</f>
        <v>0</v>
      </c>
      <c r="T297" s="125">
        <f>SUMIFS(CAPEX!$AA$4:$AA$1281,CAPEX!$G$4:$G$1281,Data!$A297,CAPEX!$I$4:$I$1281,Data!T$284,CAPEX!$V$4:$V$1281,Data!$L$283)</f>
        <v>0</v>
      </c>
      <c r="U297" s="125">
        <f>SUMIFS(CAPEX!$AA$4:$AA$1281,CAPEX!$G$4:$G$1281,Data!$A297,CAPEX!$I$4:$I$1281,Data!U$284,CAPEX!$V$4:$V$1281,Data!$L$283)</f>
        <v>0</v>
      </c>
      <c r="V297" s="125">
        <f>SUMIFS(CAPEX!$AA$4:$AA$1281,CAPEX!$G$4:$G$1281,Data!$A297,CAPEX!$I$4:$I$1281,Data!V$284,CAPEX!$V$4:$V$1281,Data!$V$283)</f>
        <v>0</v>
      </c>
      <c r="W297" s="125">
        <f>SUMIFS(CAPEX!$AA$4:$AA$1281,CAPEX!$G$4:$G$1281,Data!$A297,CAPEX!$I$4:$I$1281,Data!W$284,CAPEX!$V$4:$V$1281,Data!$L$283)</f>
        <v>0</v>
      </c>
      <c r="X297" s="125">
        <f>SUMIFS(CAPEX!$AA$4:$AA$1281,CAPEX!$G$4:$G$1281,Data!$A297,CAPEX!$I$4:$I$1281,Data!X$284,CAPEX!$V$4:$V$1281,Data!$L$283)</f>
        <v>0</v>
      </c>
      <c r="Y297" s="125">
        <f>SUMIFS(CAPEX!$AA$4:$AA$1281,CAPEX!$G$4:$G$1281,Data!$A297,CAPEX!$I$4:$I$1281,Data!Y$284,CAPEX!$V$4:$V$1281,Data!$L$283)</f>
        <v>0</v>
      </c>
      <c r="Z297" s="125">
        <f>SUMIFS(CAPEX!$AA$4:$AA$1281,CAPEX!$G$4:$G$1281,Data!$A297,CAPEX!$I$4:$I$1281,Data!Z$284,CAPEX!$V$4:$V$1281,Data!$L$283)</f>
        <v>0</v>
      </c>
      <c r="AA297" s="128">
        <f t="shared" si="28"/>
        <v>0</v>
      </c>
    </row>
    <row r="298" spans="1:27" x14ac:dyDescent="0.25">
      <c r="A298" s="84" t="s">
        <v>403</v>
      </c>
      <c r="B298" s="125">
        <f>SUMIFS(CAPEX!$AA$4:$AA$1281,CAPEX!$G$4:$G$1281,Data!$A298,CAPEX!$I$4:$I$1281,Data!B$284,CAPEX!$V$4:$V$1281,Data!$B$283)</f>
        <v>0</v>
      </c>
      <c r="C298" s="125">
        <f>SUMIFS(CAPEX!$AA$4:$AA$1281,CAPEX!$G$4:$G$1281,Data!$A298,CAPEX!$I$4:$I$1281,Data!C$284,CAPEX!$V$4:$V$1281,Data!$B$283)</f>
        <v>0</v>
      </c>
      <c r="D298" s="125">
        <f>SUMIFS(CAPEX!$AA$4:$AA$1281,CAPEX!$G$4:$G$1281,Data!$A298,CAPEX!$I$4:$I$1281,Data!D$284,CAPEX!$V$4:$V$1281,Data!$B$283)</f>
        <v>0</v>
      </c>
      <c r="E298" s="125">
        <f>SUMIFS(CAPEX!$AA$4:$AA$1281,CAPEX!$G$4:$G$1281,Data!$A298,CAPEX!$I$4:$I$1281,Data!E$284,CAPEX!$V$4:$V$1281,Data!$B$283)</f>
        <v>0</v>
      </c>
      <c r="F298" s="125">
        <f>SUMIFS(CAPEX!$AA$4:$AA$1281,CAPEX!$G$4:$G$1281,Data!$A298,CAPEX!$I$4:$I$1281,Data!F$284,CAPEX!$V$4:$V$1281,Data!$B$283)</f>
        <v>0</v>
      </c>
      <c r="G298" s="125">
        <f>SUMIFS(CAPEX!$AA$4:$AA$1281,CAPEX!$G$4:$G$1281,Data!$A298,CAPEX!$I$4:$I$1281,Data!G$284,CAPEX!$V$4:$V$1281,Data!$G$283)</f>
        <v>0</v>
      </c>
      <c r="H298" s="125">
        <f>SUMIFS(CAPEX!$AA$4:$AA$1281,CAPEX!$G$4:$G$1281,Data!$A298,CAPEX!$I$4:$I$1281,Data!H$284,CAPEX!$V$4:$V$1281,Data!$G$283)</f>
        <v>0</v>
      </c>
      <c r="I298" s="125">
        <f>SUMIFS(CAPEX!$AA$4:$AA$1281,CAPEX!$G$4:$G$1281,Data!$A298,CAPEX!$I$4:$I$1281,Data!I$284,CAPEX!$V$4:$V$1281,Data!$G$283)</f>
        <v>0</v>
      </c>
      <c r="J298" s="125">
        <f>SUMIFS(CAPEX!$AA$4:$AA$1281,CAPEX!$G$4:$G$1281,Data!$A298,CAPEX!$I$4:$I$1281,Data!J$284,CAPEX!$V$4:$V$1281,Data!$G$283)</f>
        <v>0</v>
      </c>
      <c r="K298" s="125">
        <f>SUMIFS(CAPEX!$AA$4:$AA$1281,CAPEX!$G$4:$G$1281,Data!$A298,CAPEX!$I$4:$I$1281,Data!K$284,CAPEX!$V$4:$V$1281,Data!$G$283)</f>
        <v>0</v>
      </c>
      <c r="L298" s="125">
        <f>SUMIFS(CAPEX!$AA$4:$AA$1281,CAPEX!$G$4:$G$1281,Data!$A298,CAPEX!$I$4:$I$1281,Data!L$284,CAPEX!$V$4:$V$1281,Data!$L$283)</f>
        <v>0</v>
      </c>
      <c r="M298" s="125">
        <f>SUMIFS(CAPEX!$AA$4:$AA$1281,CAPEX!$G$4:$G$1281,Data!$A298,CAPEX!$I$4:$I$1281,Data!M$284,CAPEX!$V$4:$V$1281,Data!$L$283)</f>
        <v>0</v>
      </c>
      <c r="N298" s="125">
        <f>SUMIFS(CAPEX!$AA$4:$AA$1281,CAPEX!$G$4:$G$1281,Data!$A298,CAPEX!$I$4:$I$1281,Data!N$284,CAPEX!$V$4:$V$1281,Data!$L$283)</f>
        <v>0</v>
      </c>
      <c r="O298" s="125">
        <f>SUMIFS(CAPEX!$AA$4:$AA$1281,CAPEX!$G$4:$G$1281,Data!$A298,CAPEX!$I$4:$I$1281,Data!O$284,CAPEX!$V$4:$V$1281,Data!$L$283)</f>
        <v>0</v>
      </c>
      <c r="P298" s="125">
        <f>SUMIFS(CAPEX!$AA$4:$AA$1281,CAPEX!$G$4:$G$1281,Data!$A298,CAPEX!$I$4:$I$1281,Data!P$284,CAPEX!$V$4:$V$1281,Data!$L$283)</f>
        <v>0</v>
      </c>
      <c r="Q298" s="125">
        <f>SUMIFS(CAPEX!$AA$4:$AA$1281,CAPEX!$G$4:$G$1281,Data!$A298,CAPEX!$I$4:$I$1281,Data!Q$284,CAPEX!$V$4:$V$1281,Data!$Q$283)</f>
        <v>0</v>
      </c>
      <c r="R298" s="125">
        <f>SUMIFS(CAPEX!$AA$4:$AA$1281,CAPEX!$G$4:$G$1281,Data!$A298,CAPEX!$I$4:$I$1281,Data!R$284,CAPEX!$V$4:$V$1281,Data!$L$283)</f>
        <v>0</v>
      </c>
      <c r="S298" s="125">
        <f>SUMIFS(CAPEX!$AA$4:$AA$1281,CAPEX!$G$4:$G$1281,Data!$A298,CAPEX!$I$4:$I$1281,Data!S$284,CAPEX!$V$4:$V$1281,Data!$L$283)</f>
        <v>0</v>
      </c>
      <c r="T298" s="125">
        <f>SUMIFS(CAPEX!$AA$4:$AA$1281,CAPEX!$G$4:$G$1281,Data!$A298,CAPEX!$I$4:$I$1281,Data!T$284,CAPEX!$V$4:$V$1281,Data!$L$283)</f>
        <v>0</v>
      </c>
      <c r="U298" s="125">
        <f>SUMIFS(CAPEX!$AA$4:$AA$1281,CAPEX!$G$4:$G$1281,Data!$A298,CAPEX!$I$4:$I$1281,Data!U$284,CAPEX!$V$4:$V$1281,Data!$L$283)</f>
        <v>0</v>
      </c>
      <c r="V298" s="125">
        <f>SUMIFS(CAPEX!$AA$4:$AA$1281,CAPEX!$G$4:$G$1281,Data!$A298,CAPEX!$I$4:$I$1281,Data!V$284,CAPEX!$V$4:$V$1281,Data!$V$283)</f>
        <v>0</v>
      </c>
      <c r="W298" s="125">
        <f>SUMIFS(CAPEX!$AA$4:$AA$1281,CAPEX!$G$4:$G$1281,Data!$A298,CAPEX!$I$4:$I$1281,Data!W$284,CAPEX!$V$4:$V$1281,Data!$L$283)</f>
        <v>0</v>
      </c>
      <c r="X298" s="125">
        <f>SUMIFS(CAPEX!$AA$4:$AA$1281,CAPEX!$G$4:$G$1281,Data!$A298,CAPEX!$I$4:$I$1281,Data!X$284,CAPEX!$V$4:$V$1281,Data!$L$283)</f>
        <v>0</v>
      </c>
      <c r="Y298" s="125">
        <f>SUMIFS(CAPEX!$AA$4:$AA$1281,CAPEX!$G$4:$G$1281,Data!$A298,CAPEX!$I$4:$I$1281,Data!Y$284,CAPEX!$V$4:$V$1281,Data!$L$283)</f>
        <v>0</v>
      </c>
      <c r="Z298" s="125">
        <f>SUMIFS(CAPEX!$AA$4:$AA$1281,CAPEX!$G$4:$G$1281,Data!$A298,CAPEX!$I$4:$I$1281,Data!Z$284,CAPEX!$V$4:$V$1281,Data!$L$283)</f>
        <v>0</v>
      </c>
      <c r="AA298" s="128">
        <f t="shared" si="28"/>
        <v>0</v>
      </c>
    </row>
    <row r="299" spans="1:27" x14ac:dyDescent="0.25">
      <c r="A299" s="84" t="s">
        <v>364</v>
      </c>
      <c r="B299" s="125">
        <f>SUMIFS(CAPEX!$AA$4:$AA$1281,CAPEX!$G$4:$G$1281,Data!$A299,CAPEX!$I$4:$I$1281,Data!B$284,CAPEX!$V$4:$V$1281,Data!$B$283)</f>
        <v>0</v>
      </c>
      <c r="C299" s="125">
        <f>SUMIFS(CAPEX!$AA$4:$AA$1281,CAPEX!$G$4:$G$1281,Data!$A299,CAPEX!$I$4:$I$1281,Data!C$284,CAPEX!$V$4:$V$1281,Data!$B$283)</f>
        <v>0</v>
      </c>
      <c r="D299" s="125">
        <f>SUMIFS(CAPEX!$AA$4:$AA$1281,CAPEX!$G$4:$G$1281,Data!$A299,CAPEX!$I$4:$I$1281,Data!D$284,CAPEX!$V$4:$V$1281,Data!$B$283)</f>
        <v>0</v>
      </c>
      <c r="E299" s="125">
        <f>SUMIFS(CAPEX!$AA$4:$AA$1281,CAPEX!$G$4:$G$1281,Data!$A299,CAPEX!$I$4:$I$1281,Data!E$284,CAPEX!$V$4:$V$1281,Data!$B$283)</f>
        <v>0</v>
      </c>
      <c r="F299" s="125">
        <f>SUMIFS(CAPEX!$AA$4:$AA$1281,CAPEX!$G$4:$G$1281,Data!$A299,CAPEX!$I$4:$I$1281,Data!F$284,CAPEX!$V$4:$V$1281,Data!$B$283)</f>
        <v>0</v>
      </c>
      <c r="G299" s="125">
        <f>SUMIFS(CAPEX!$AA$4:$AA$1281,CAPEX!$G$4:$G$1281,Data!$A299,CAPEX!$I$4:$I$1281,Data!G$284,CAPEX!$V$4:$V$1281,Data!$G$283)</f>
        <v>0</v>
      </c>
      <c r="H299" s="125">
        <f>SUMIFS(CAPEX!$AA$4:$AA$1281,CAPEX!$G$4:$G$1281,Data!$A299,CAPEX!$I$4:$I$1281,Data!H$284,CAPEX!$V$4:$V$1281,Data!$G$283)</f>
        <v>0</v>
      </c>
      <c r="I299" s="125">
        <f>SUMIFS(CAPEX!$AA$4:$AA$1281,CAPEX!$G$4:$G$1281,Data!$A299,CAPEX!$I$4:$I$1281,Data!I$284,CAPEX!$V$4:$V$1281,Data!$G$283)</f>
        <v>0</v>
      </c>
      <c r="J299" s="125">
        <f>SUMIFS(CAPEX!$AA$4:$AA$1281,CAPEX!$G$4:$G$1281,Data!$A299,CAPEX!$I$4:$I$1281,Data!J$284,CAPEX!$V$4:$V$1281,Data!$G$283)</f>
        <v>0</v>
      </c>
      <c r="K299" s="125">
        <f>SUMIFS(CAPEX!$AA$4:$AA$1281,CAPEX!$G$4:$G$1281,Data!$A299,CAPEX!$I$4:$I$1281,Data!K$284,CAPEX!$V$4:$V$1281,Data!$G$283)</f>
        <v>0</v>
      </c>
      <c r="L299" s="125">
        <f>SUMIFS(CAPEX!$AA$4:$AA$1281,CAPEX!$G$4:$G$1281,Data!$A299,CAPEX!$I$4:$I$1281,Data!L$284,CAPEX!$V$4:$V$1281,Data!$L$283)</f>
        <v>0</v>
      </c>
      <c r="M299" s="125">
        <f>SUMIFS(CAPEX!$AA$4:$AA$1281,CAPEX!$G$4:$G$1281,Data!$A299,CAPEX!$I$4:$I$1281,Data!M$284,CAPEX!$V$4:$V$1281,Data!$L$283)</f>
        <v>0</v>
      </c>
      <c r="N299" s="125">
        <f>SUMIFS(CAPEX!$AA$4:$AA$1281,CAPEX!$G$4:$G$1281,Data!$A299,CAPEX!$I$4:$I$1281,Data!N$284,CAPEX!$V$4:$V$1281,Data!$L$283)</f>
        <v>0</v>
      </c>
      <c r="O299" s="125">
        <f>SUMIFS(CAPEX!$AA$4:$AA$1281,CAPEX!$G$4:$G$1281,Data!$A299,CAPEX!$I$4:$I$1281,Data!O$284,CAPEX!$V$4:$V$1281,Data!$L$283)</f>
        <v>0</v>
      </c>
      <c r="P299" s="125">
        <f>SUMIFS(CAPEX!$AA$4:$AA$1281,CAPEX!$G$4:$G$1281,Data!$A299,CAPEX!$I$4:$I$1281,Data!P$284,CAPEX!$V$4:$V$1281,Data!$L$283)</f>
        <v>0</v>
      </c>
      <c r="Q299" s="125">
        <f>SUMIFS(CAPEX!$AA$4:$AA$1281,CAPEX!$G$4:$G$1281,Data!$A299,CAPEX!$I$4:$I$1281,Data!Q$284,CAPEX!$V$4:$V$1281,Data!$Q$283)</f>
        <v>0</v>
      </c>
      <c r="R299" s="125">
        <f>SUMIFS(CAPEX!$AA$4:$AA$1281,CAPEX!$G$4:$G$1281,Data!$A299,CAPEX!$I$4:$I$1281,Data!R$284,CAPEX!$V$4:$V$1281,Data!$L$283)</f>
        <v>0</v>
      </c>
      <c r="S299" s="125">
        <f>SUMIFS(CAPEX!$AA$4:$AA$1281,CAPEX!$G$4:$G$1281,Data!$A299,CAPEX!$I$4:$I$1281,Data!S$284,CAPEX!$V$4:$V$1281,Data!$L$283)</f>
        <v>0</v>
      </c>
      <c r="T299" s="125">
        <f>SUMIFS(CAPEX!$AA$4:$AA$1281,CAPEX!$G$4:$G$1281,Data!$A299,CAPEX!$I$4:$I$1281,Data!T$284,CAPEX!$V$4:$V$1281,Data!$L$283)</f>
        <v>0</v>
      </c>
      <c r="U299" s="125">
        <f>SUMIFS(CAPEX!$AA$4:$AA$1281,CAPEX!$G$4:$G$1281,Data!$A299,CAPEX!$I$4:$I$1281,Data!U$284,CAPEX!$V$4:$V$1281,Data!$L$283)</f>
        <v>0</v>
      </c>
      <c r="V299" s="125">
        <f>SUMIFS(CAPEX!$AA$4:$AA$1281,CAPEX!$G$4:$G$1281,Data!$A299,CAPEX!$I$4:$I$1281,Data!V$284,CAPEX!$V$4:$V$1281,Data!$V$283)</f>
        <v>0</v>
      </c>
      <c r="W299" s="125">
        <f>SUMIFS(CAPEX!$AA$4:$AA$1281,CAPEX!$G$4:$G$1281,Data!$A299,CAPEX!$I$4:$I$1281,Data!W$284,CAPEX!$V$4:$V$1281,Data!$L$283)</f>
        <v>0</v>
      </c>
      <c r="X299" s="125">
        <f>SUMIFS(CAPEX!$AA$4:$AA$1281,CAPEX!$G$4:$G$1281,Data!$A299,CAPEX!$I$4:$I$1281,Data!X$284,CAPEX!$V$4:$V$1281,Data!$L$283)</f>
        <v>0</v>
      </c>
      <c r="Y299" s="125">
        <f>SUMIFS(CAPEX!$AA$4:$AA$1281,CAPEX!$G$4:$G$1281,Data!$A299,CAPEX!$I$4:$I$1281,Data!Y$284,CAPEX!$V$4:$V$1281,Data!$L$283)</f>
        <v>0</v>
      </c>
      <c r="Z299" s="125">
        <f>SUMIFS(CAPEX!$AA$4:$AA$1281,CAPEX!$G$4:$G$1281,Data!$A299,CAPEX!$I$4:$I$1281,Data!Z$284,CAPEX!$V$4:$V$1281,Data!$L$283)</f>
        <v>0</v>
      </c>
      <c r="AA299" s="128">
        <f t="shared" si="28"/>
        <v>0</v>
      </c>
    </row>
    <row r="300" spans="1:27" x14ac:dyDescent="0.25">
      <c r="A300" s="84" t="s">
        <v>239</v>
      </c>
      <c r="B300" s="125">
        <f>SUMIFS(CAPEX!$AA$4:$AA$1281,CAPEX!$G$4:$G$1281,Data!$A300,CAPEX!$I$4:$I$1281,Data!B$284,CAPEX!$V$4:$V$1281,Data!$B$283)</f>
        <v>0</v>
      </c>
      <c r="C300" s="125">
        <f>SUMIFS(CAPEX!$AA$4:$AA$1281,CAPEX!$G$4:$G$1281,Data!$A300,CAPEX!$I$4:$I$1281,Data!C$284,CAPEX!$V$4:$V$1281,Data!$B$283)</f>
        <v>0</v>
      </c>
      <c r="D300" s="125">
        <f>SUMIFS(CAPEX!$AA$4:$AA$1281,CAPEX!$G$4:$G$1281,Data!$A300,CAPEX!$I$4:$I$1281,Data!D$284,CAPEX!$V$4:$V$1281,Data!$B$283)</f>
        <v>0</v>
      </c>
      <c r="E300" s="125">
        <f>SUMIFS(CAPEX!$AA$4:$AA$1281,CAPEX!$G$4:$G$1281,Data!$A300,CAPEX!$I$4:$I$1281,Data!E$284,CAPEX!$V$4:$V$1281,Data!$B$283)</f>
        <v>0</v>
      </c>
      <c r="F300" s="125">
        <f>SUMIFS(CAPEX!$AA$4:$AA$1281,CAPEX!$G$4:$G$1281,Data!$A300,CAPEX!$I$4:$I$1281,Data!F$284,CAPEX!$V$4:$V$1281,Data!$B$283)</f>
        <v>0</v>
      </c>
      <c r="G300" s="125">
        <f>SUMIFS(CAPEX!$AA$4:$AA$1281,CAPEX!$G$4:$G$1281,Data!$A300,CAPEX!$I$4:$I$1281,Data!G$284,CAPEX!$V$4:$V$1281,Data!$G$283)</f>
        <v>0</v>
      </c>
      <c r="H300" s="125">
        <f>SUMIFS(CAPEX!$AA$4:$AA$1281,CAPEX!$G$4:$G$1281,Data!$A300,CAPEX!$I$4:$I$1281,Data!H$284,CAPEX!$V$4:$V$1281,Data!$G$283)</f>
        <v>0</v>
      </c>
      <c r="I300" s="125">
        <f>SUMIFS(CAPEX!$AA$4:$AA$1281,CAPEX!$G$4:$G$1281,Data!$A300,CAPEX!$I$4:$I$1281,Data!I$284,CAPEX!$V$4:$V$1281,Data!$G$283)</f>
        <v>0</v>
      </c>
      <c r="J300" s="125">
        <f>SUMIFS(CAPEX!$AA$4:$AA$1281,CAPEX!$G$4:$G$1281,Data!$A300,CAPEX!$I$4:$I$1281,Data!J$284,CAPEX!$V$4:$V$1281,Data!$G$283)</f>
        <v>0</v>
      </c>
      <c r="K300" s="125">
        <f>SUMIFS(CAPEX!$AA$4:$AA$1281,CAPEX!$G$4:$G$1281,Data!$A300,CAPEX!$I$4:$I$1281,Data!K$284,CAPEX!$V$4:$V$1281,Data!$G$283)</f>
        <v>0</v>
      </c>
      <c r="L300" s="125">
        <f>SUMIFS(CAPEX!$AA$4:$AA$1281,CAPEX!$G$4:$G$1281,Data!$A300,CAPEX!$I$4:$I$1281,Data!L$284,CAPEX!$V$4:$V$1281,Data!$L$283)</f>
        <v>0</v>
      </c>
      <c r="M300" s="125">
        <f>SUMIFS(CAPEX!$AA$4:$AA$1281,CAPEX!$G$4:$G$1281,Data!$A300,CAPEX!$I$4:$I$1281,Data!M$284,CAPEX!$V$4:$V$1281,Data!$L$283)</f>
        <v>0</v>
      </c>
      <c r="N300" s="125">
        <f>SUMIFS(CAPEX!$AA$4:$AA$1281,CAPEX!$G$4:$G$1281,Data!$A300,CAPEX!$I$4:$I$1281,Data!N$284,CAPEX!$V$4:$V$1281,Data!$L$283)</f>
        <v>0</v>
      </c>
      <c r="O300" s="125">
        <f>SUMIFS(CAPEX!$AA$4:$AA$1281,CAPEX!$G$4:$G$1281,Data!$A300,CAPEX!$I$4:$I$1281,Data!O$284,CAPEX!$V$4:$V$1281,Data!$L$283)</f>
        <v>0</v>
      </c>
      <c r="P300" s="125">
        <f>SUMIFS(CAPEX!$AA$4:$AA$1281,CAPEX!$G$4:$G$1281,Data!$A300,CAPEX!$I$4:$I$1281,Data!P$284,CAPEX!$V$4:$V$1281,Data!$L$283)</f>
        <v>0</v>
      </c>
      <c r="Q300" s="125">
        <f>SUMIFS(CAPEX!$AA$4:$AA$1281,CAPEX!$G$4:$G$1281,Data!$A300,CAPEX!$I$4:$I$1281,Data!Q$284,CAPEX!$V$4:$V$1281,Data!$Q$283)</f>
        <v>0</v>
      </c>
      <c r="R300" s="125">
        <f>SUMIFS(CAPEX!$AA$4:$AA$1281,CAPEX!$G$4:$G$1281,Data!$A300,CAPEX!$I$4:$I$1281,Data!R$284,CAPEX!$V$4:$V$1281,Data!$L$283)</f>
        <v>0</v>
      </c>
      <c r="S300" s="125">
        <f>SUMIFS(CAPEX!$AA$4:$AA$1281,CAPEX!$G$4:$G$1281,Data!$A300,CAPEX!$I$4:$I$1281,Data!S$284,CAPEX!$V$4:$V$1281,Data!$L$283)</f>
        <v>0</v>
      </c>
      <c r="T300" s="125">
        <f>SUMIFS(CAPEX!$AA$4:$AA$1281,CAPEX!$G$4:$G$1281,Data!$A300,CAPEX!$I$4:$I$1281,Data!T$284,CAPEX!$V$4:$V$1281,Data!$L$283)</f>
        <v>0</v>
      </c>
      <c r="U300" s="125">
        <f>SUMIFS(CAPEX!$AA$4:$AA$1281,CAPEX!$G$4:$G$1281,Data!$A300,CAPEX!$I$4:$I$1281,Data!U$284,CAPEX!$V$4:$V$1281,Data!$L$283)</f>
        <v>0</v>
      </c>
      <c r="V300" s="125">
        <f>SUMIFS(CAPEX!$AA$4:$AA$1281,CAPEX!$G$4:$G$1281,Data!$A300,CAPEX!$I$4:$I$1281,Data!V$284,CAPEX!$V$4:$V$1281,Data!$V$283)</f>
        <v>1640</v>
      </c>
      <c r="W300" s="125">
        <f>SUMIFS(CAPEX!$AA$4:$AA$1281,CAPEX!$G$4:$G$1281,Data!$A300,CAPEX!$I$4:$I$1281,Data!W$284,CAPEX!$V$4:$V$1281,Data!$L$283)</f>
        <v>0</v>
      </c>
      <c r="X300" s="125">
        <f>SUMIFS(CAPEX!$AA$4:$AA$1281,CAPEX!$G$4:$G$1281,Data!$A300,CAPEX!$I$4:$I$1281,Data!X$284,CAPEX!$V$4:$V$1281,Data!$L$283)</f>
        <v>0</v>
      </c>
      <c r="Y300" s="125">
        <f>SUMIFS(CAPEX!$AA$4:$AA$1281,CAPEX!$G$4:$G$1281,Data!$A300,CAPEX!$I$4:$I$1281,Data!Y$284,CAPEX!$V$4:$V$1281,Data!$L$283)</f>
        <v>0</v>
      </c>
      <c r="Z300" s="125">
        <f>SUMIFS(CAPEX!$AA$4:$AA$1281,CAPEX!$G$4:$G$1281,Data!$A300,CAPEX!$I$4:$I$1281,Data!Z$284,CAPEX!$V$4:$V$1281,Data!$L$283)</f>
        <v>0</v>
      </c>
      <c r="AA300" s="128">
        <f t="shared" si="28"/>
        <v>1640</v>
      </c>
    </row>
    <row r="301" spans="1:27" x14ac:dyDescent="0.25">
      <c r="A301" s="84" t="s">
        <v>243</v>
      </c>
      <c r="B301" s="125">
        <f>SUMIFS(CAPEX!$AA$4:$AA$1281,CAPEX!$G$4:$G$1281,Data!$A301,CAPEX!$I$4:$I$1281,Data!B$284,CAPEX!$V$4:$V$1281,Data!$B$283)</f>
        <v>0</v>
      </c>
      <c r="C301" s="125">
        <f>SUMIFS(CAPEX!$AA$4:$AA$1281,CAPEX!$G$4:$G$1281,Data!$A301,CAPEX!$I$4:$I$1281,Data!C$284,CAPEX!$V$4:$V$1281,Data!$B$283)</f>
        <v>0</v>
      </c>
      <c r="D301" s="125">
        <f>SUMIFS(CAPEX!$AA$4:$AA$1281,CAPEX!$G$4:$G$1281,Data!$A301,CAPEX!$I$4:$I$1281,Data!D$284,CAPEX!$V$4:$V$1281,Data!$B$283)</f>
        <v>0</v>
      </c>
      <c r="E301" s="125">
        <f>SUMIFS(CAPEX!$AA$4:$AA$1281,CAPEX!$G$4:$G$1281,Data!$A301,CAPEX!$I$4:$I$1281,Data!E$284,CAPEX!$V$4:$V$1281,Data!$B$283)</f>
        <v>0</v>
      </c>
      <c r="F301" s="125">
        <f>SUMIFS(CAPEX!$AA$4:$AA$1281,CAPEX!$G$4:$G$1281,Data!$A301,CAPEX!$I$4:$I$1281,Data!F$284,CAPEX!$V$4:$V$1281,Data!$B$283)</f>
        <v>0</v>
      </c>
      <c r="G301" s="125">
        <f>SUMIFS(CAPEX!$AA$4:$AA$1281,CAPEX!$G$4:$G$1281,Data!$A301,CAPEX!$I$4:$I$1281,Data!G$284,CAPEX!$V$4:$V$1281,Data!$G$283)</f>
        <v>0</v>
      </c>
      <c r="H301" s="125">
        <f>SUMIFS(CAPEX!$AA$4:$AA$1281,CAPEX!$G$4:$G$1281,Data!$A301,CAPEX!$I$4:$I$1281,Data!H$284,CAPEX!$V$4:$V$1281,Data!$G$283)</f>
        <v>0</v>
      </c>
      <c r="I301" s="125">
        <f>SUMIFS(CAPEX!$AA$4:$AA$1281,CAPEX!$G$4:$G$1281,Data!$A301,CAPEX!$I$4:$I$1281,Data!I$284,CAPEX!$V$4:$V$1281,Data!$G$283)</f>
        <v>0</v>
      </c>
      <c r="J301" s="125">
        <f>SUMIFS(CAPEX!$AA$4:$AA$1281,CAPEX!$G$4:$G$1281,Data!$A301,CAPEX!$I$4:$I$1281,Data!J$284,CAPEX!$V$4:$V$1281,Data!$G$283)</f>
        <v>0</v>
      </c>
      <c r="K301" s="125">
        <f>SUMIFS(CAPEX!$AA$4:$AA$1281,CAPEX!$G$4:$G$1281,Data!$A301,CAPEX!$I$4:$I$1281,Data!K$284,CAPEX!$V$4:$V$1281,Data!$G$283)</f>
        <v>0</v>
      </c>
      <c r="L301" s="125">
        <f>SUMIFS(CAPEX!$AA$4:$AA$1281,CAPEX!$G$4:$G$1281,Data!$A301,CAPEX!$I$4:$I$1281,Data!L$284,CAPEX!$V$4:$V$1281,Data!$L$283)</f>
        <v>0</v>
      </c>
      <c r="M301" s="125">
        <f>SUMIFS(CAPEX!$AA$4:$AA$1281,CAPEX!$G$4:$G$1281,Data!$A301,CAPEX!$I$4:$I$1281,Data!M$284,CAPEX!$V$4:$V$1281,Data!$L$283)</f>
        <v>0</v>
      </c>
      <c r="N301" s="125">
        <f>SUMIFS(CAPEX!$AA$4:$AA$1281,CAPEX!$G$4:$G$1281,Data!$A301,CAPEX!$I$4:$I$1281,Data!N$284,CAPEX!$V$4:$V$1281,Data!$L$283)</f>
        <v>0</v>
      </c>
      <c r="O301" s="125">
        <f>SUMIFS(CAPEX!$AA$4:$AA$1281,CAPEX!$G$4:$G$1281,Data!$A301,CAPEX!$I$4:$I$1281,Data!O$284,CAPEX!$V$4:$V$1281,Data!$L$283)</f>
        <v>0</v>
      </c>
      <c r="P301" s="125">
        <f>SUMIFS(CAPEX!$AA$4:$AA$1281,CAPEX!$G$4:$G$1281,Data!$A301,CAPEX!$I$4:$I$1281,Data!P$284,CAPEX!$V$4:$V$1281,Data!$L$283)</f>
        <v>0</v>
      </c>
      <c r="Q301" s="125">
        <f>SUMIFS(CAPEX!$AA$4:$AA$1281,CAPEX!$G$4:$G$1281,Data!$A301,CAPEX!$I$4:$I$1281,Data!Q$284,CAPEX!$V$4:$V$1281,Data!$Q$283)</f>
        <v>0</v>
      </c>
      <c r="R301" s="125">
        <f>SUMIFS(CAPEX!$AA$4:$AA$1281,CAPEX!$G$4:$G$1281,Data!$A301,CAPEX!$I$4:$I$1281,Data!R$284,CAPEX!$V$4:$V$1281,Data!$L$283)</f>
        <v>0</v>
      </c>
      <c r="S301" s="125">
        <f>SUMIFS(CAPEX!$AA$4:$AA$1281,CAPEX!$G$4:$G$1281,Data!$A301,CAPEX!$I$4:$I$1281,Data!S$284,CAPEX!$V$4:$V$1281,Data!$L$283)</f>
        <v>0</v>
      </c>
      <c r="T301" s="125">
        <f>SUMIFS(CAPEX!$AA$4:$AA$1281,CAPEX!$G$4:$G$1281,Data!$A301,CAPEX!$I$4:$I$1281,Data!T$284,CAPEX!$V$4:$V$1281,Data!$L$283)</f>
        <v>0</v>
      </c>
      <c r="U301" s="125">
        <f>SUMIFS(CAPEX!$AA$4:$AA$1281,CAPEX!$G$4:$G$1281,Data!$A301,CAPEX!$I$4:$I$1281,Data!U$284,CAPEX!$V$4:$V$1281,Data!$L$283)</f>
        <v>0</v>
      </c>
      <c r="V301" s="125">
        <f>SUMIFS(CAPEX!$AA$4:$AA$1281,CAPEX!$G$4:$G$1281,Data!$A301,CAPEX!$I$4:$I$1281,Data!V$284,CAPEX!$V$4:$V$1281,Data!$V$283)</f>
        <v>1810</v>
      </c>
      <c r="W301" s="125">
        <f>SUMIFS(CAPEX!$AA$4:$AA$1281,CAPEX!$G$4:$G$1281,Data!$A301,CAPEX!$I$4:$I$1281,Data!W$284,CAPEX!$V$4:$V$1281,Data!$L$283)</f>
        <v>0</v>
      </c>
      <c r="X301" s="125">
        <f>SUMIFS(CAPEX!$AA$4:$AA$1281,CAPEX!$G$4:$G$1281,Data!$A301,CAPEX!$I$4:$I$1281,Data!X$284,CAPEX!$V$4:$V$1281,Data!$L$283)</f>
        <v>0</v>
      </c>
      <c r="Y301" s="125">
        <f>SUMIFS(CAPEX!$AA$4:$AA$1281,CAPEX!$G$4:$G$1281,Data!$A301,CAPEX!$I$4:$I$1281,Data!Y$284,CAPEX!$V$4:$V$1281,Data!$L$283)</f>
        <v>0</v>
      </c>
      <c r="Z301" s="125">
        <f>SUMIFS(CAPEX!$AA$4:$AA$1281,CAPEX!$G$4:$G$1281,Data!$A301,CAPEX!$I$4:$I$1281,Data!Z$284,CAPEX!$V$4:$V$1281,Data!$L$283)</f>
        <v>0</v>
      </c>
      <c r="AA301" s="128">
        <f t="shared" si="28"/>
        <v>1810</v>
      </c>
    </row>
    <row r="302" spans="1:27" ht="15.75" thickBot="1" x14ac:dyDescent="0.3">
      <c r="A302" s="127" t="s">
        <v>246</v>
      </c>
      <c r="B302" s="125">
        <f>SUMIFS(CAPEX!$AA$4:$AA$1281,CAPEX!$G$4:$G$1281,Data!$A302,CAPEX!$I$4:$I$1281,Data!B$284,CAPEX!$V$4:$V$1281,Data!$B$283)</f>
        <v>0</v>
      </c>
      <c r="C302" s="125">
        <f>SUMIFS(CAPEX!$AA$4:$AA$1281,CAPEX!$G$4:$G$1281,Data!$A302,CAPEX!$I$4:$I$1281,Data!C$284,CAPEX!$V$4:$V$1281,Data!$B$283)</f>
        <v>0</v>
      </c>
      <c r="D302" s="125">
        <f>SUMIFS(CAPEX!$AA$4:$AA$1281,CAPEX!$G$4:$G$1281,Data!$A302,CAPEX!$I$4:$I$1281,Data!D$284,CAPEX!$V$4:$V$1281,Data!$B$283)</f>
        <v>0</v>
      </c>
      <c r="E302" s="125">
        <f>SUMIFS(CAPEX!$AA$4:$AA$1281,CAPEX!$G$4:$G$1281,Data!$A302,CAPEX!$I$4:$I$1281,Data!E$284,CAPEX!$V$4:$V$1281,Data!$B$283)</f>
        <v>0</v>
      </c>
      <c r="F302" s="125">
        <f>SUMIFS(CAPEX!$AA$4:$AA$1281,CAPEX!$G$4:$G$1281,Data!$A302,CAPEX!$I$4:$I$1281,Data!F$284,CAPEX!$V$4:$V$1281,Data!$B$283)</f>
        <v>0</v>
      </c>
      <c r="G302" s="125">
        <f>SUMIFS(CAPEX!$AA$4:$AA$1281,CAPEX!$G$4:$G$1281,Data!$A302,CAPEX!$I$4:$I$1281,Data!G$284,CAPEX!$V$4:$V$1281,Data!$G$283)</f>
        <v>0</v>
      </c>
      <c r="H302" s="125">
        <f>SUMIFS(CAPEX!$AA$4:$AA$1281,CAPEX!$G$4:$G$1281,Data!$A302,CAPEX!$I$4:$I$1281,Data!H$284,CAPEX!$V$4:$V$1281,Data!$G$283)</f>
        <v>0</v>
      </c>
      <c r="I302" s="125">
        <f>SUMIFS(CAPEX!$AA$4:$AA$1281,CAPEX!$G$4:$G$1281,Data!$A302,CAPEX!$I$4:$I$1281,Data!I$284,CAPEX!$V$4:$V$1281,Data!$G$283)</f>
        <v>0</v>
      </c>
      <c r="J302" s="125">
        <f>SUMIFS(CAPEX!$AA$4:$AA$1281,CAPEX!$G$4:$G$1281,Data!$A302,CAPEX!$I$4:$I$1281,Data!J$284,CAPEX!$V$4:$V$1281,Data!$G$283)</f>
        <v>0</v>
      </c>
      <c r="K302" s="125">
        <f>SUMIFS(CAPEX!$AA$4:$AA$1281,CAPEX!$G$4:$G$1281,Data!$A302,CAPEX!$I$4:$I$1281,Data!K$284,CAPEX!$V$4:$V$1281,Data!$G$283)</f>
        <v>0</v>
      </c>
      <c r="L302" s="125">
        <f>SUMIFS(CAPEX!$AA$4:$AA$1281,CAPEX!$G$4:$G$1281,Data!$A302,CAPEX!$I$4:$I$1281,Data!L$284,CAPEX!$V$4:$V$1281,Data!$L$283)</f>
        <v>0</v>
      </c>
      <c r="M302" s="125">
        <f>SUMIFS(CAPEX!$AA$4:$AA$1281,CAPEX!$G$4:$G$1281,Data!$A302,CAPEX!$I$4:$I$1281,Data!M$284,CAPEX!$V$4:$V$1281,Data!$L$283)</f>
        <v>0</v>
      </c>
      <c r="N302" s="125">
        <f>SUMIFS(CAPEX!$AA$4:$AA$1281,CAPEX!$G$4:$G$1281,Data!$A302,CAPEX!$I$4:$I$1281,Data!N$284,CAPEX!$V$4:$V$1281,Data!$L$283)</f>
        <v>0</v>
      </c>
      <c r="O302" s="125">
        <f>SUMIFS(CAPEX!$AA$4:$AA$1281,CAPEX!$G$4:$G$1281,Data!$A302,CAPEX!$I$4:$I$1281,Data!O$284,CAPEX!$V$4:$V$1281,Data!$L$283)</f>
        <v>0</v>
      </c>
      <c r="P302" s="125">
        <f>SUMIFS(CAPEX!$AA$4:$AA$1281,CAPEX!$G$4:$G$1281,Data!$A302,CAPEX!$I$4:$I$1281,Data!P$284,CAPEX!$V$4:$V$1281,Data!$L$283)</f>
        <v>0</v>
      </c>
      <c r="Q302" s="125">
        <f>SUMIFS(CAPEX!$AA$4:$AA$1281,CAPEX!$G$4:$G$1281,Data!$A302,CAPEX!$I$4:$I$1281,Data!Q$284,CAPEX!$V$4:$V$1281,Data!$Q$283)</f>
        <v>0</v>
      </c>
      <c r="R302" s="125">
        <f>SUMIFS(CAPEX!$AA$4:$AA$1281,CAPEX!$G$4:$G$1281,Data!$A302,CAPEX!$I$4:$I$1281,Data!R$284,CAPEX!$V$4:$V$1281,Data!$L$283)</f>
        <v>0</v>
      </c>
      <c r="S302" s="125">
        <f>SUMIFS(CAPEX!$AA$4:$AA$1281,CAPEX!$G$4:$G$1281,Data!$A302,CAPEX!$I$4:$I$1281,Data!S$284,CAPEX!$V$4:$V$1281,Data!$L$283)</f>
        <v>0</v>
      </c>
      <c r="T302" s="125">
        <f>SUMIFS(CAPEX!$AA$4:$AA$1281,CAPEX!$G$4:$G$1281,Data!$A302,CAPEX!$I$4:$I$1281,Data!T$284,CAPEX!$V$4:$V$1281,Data!$L$283)</f>
        <v>0</v>
      </c>
      <c r="U302" s="125">
        <f>SUMIFS(CAPEX!$AA$4:$AA$1281,CAPEX!$G$4:$G$1281,Data!$A302,CAPEX!$I$4:$I$1281,Data!U$284,CAPEX!$V$4:$V$1281,Data!$L$283)</f>
        <v>0</v>
      </c>
      <c r="V302" s="125">
        <f>SUMIFS(CAPEX!$AA$4:$AA$1281,CAPEX!$G$4:$G$1281,Data!$A302,CAPEX!$I$4:$I$1281,Data!V$284,CAPEX!$V$4:$V$1281,Data!$V$283)</f>
        <v>100</v>
      </c>
      <c r="W302" s="125">
        <f>SUMIFS(CAPEX!$AA$4:$AA$1281,CAPEX!$G$4:$G$1281,Data!$A302,CAPEX!$I$4:$I$1281,Data!W$284,CAPEX!$V$4:$V$1281,Data!$L$283)</f>
        <v>0</v>
      </c>
      <c r="X302" s="125">
        <f>SUMIFS(CAPEX!$AA$4:$AA$1281,CAPEX!$G$4:$G$1281,Data!$A302,CAPEX!$I$4:$I$1281,Data!X$284,CAPEX!$V$4:$V$1281,Data!$L$283)</f>
        <v>0</v>
      </c>
      <c r="Y302" s="125">
        <f>SUMIFS(CAPEX!$AA$4:$AA$1281,CAPEX!$G$4:$G$1281,Data!$A302,CAPEX!$I$4:$I$1281,Data!Y$284,CAPEX!$V$4:$V$1281,Data!$L$283)</f>
        <v>0</v>
      </c>
      <c r="Z302" s="125">
        <f>SUMIFS(CAPEX!$AA$4:$AA$1281,CAPEX!$G$4:$G$1281,Data!$A302,CAPEX!$I$4:$I$1281,Data!Z$284,CAPEX!$V$4:$V$1281,Data!$L$283)</f>
        <v>0</v>
      </c>
      <c r="AA302" s="128">
        <f t="shared" si="28"/>
        <v>100</v>
      </c>
    </row>
    <row r="303" spans="1:27" ht="15.75" thickBot="1" x14ac:dyDescent="0.3">
      <c r="A303" s="130"/>
      <c r="B303" s="131">
        <f>SUM(B285:B302)</f>
        <v>180480</v>
      </c>
      <c r="C303" s="131">
        <f t="shared" ref="C303" si="30">SUM(C285:C302)</f>
        <v>169120</v>
      </c>
      <c r="D303" s="131">
        <f t="shared" ref="D303" si="31">SUM(D285:D302)</f>
        <v>0</v>
      </c>
      <c r="E303" s="131">
        <f t="shared" ref="E303" si="32">SUM(E285:E302)</f>
        <v>152010</v>
      </c>
      <c r="F303" s="131">
        <f t="shared" ref="F303" si="33">SUM(F285:F302)</f>
        <v>0</v>
      </c>
      <c r="G303" s="131">
        <f>SUM(G285:G302)</f>
        <v>5930</v>
      </c>
      <c r="H303" s="131">
        <f t="shared" ref="H303" si="34">SUM(H285:H302)</f>
        <v>0</v>
      </c>
      <c r="I303" s="131">
        <f t="shared" ref="I303" si="35">SUM(I285:I302)</f>
        <v>0</v>
      </c>
      <c r="J303" s="131">
        <f t="shared" ref="J303" si="36">SUM(J285:J302)</f>
        <v>0</v>
      </c>
      <c r="K303" s="131">
        <f t="shared" ref="K303" si="37">SUM(K285:K302)</f>
        <v>0</v>
      </c>
      <c r="L303" s="131">
        <f>SUM(L285:L302)</f>
        <v>0</v>
      </c>
      <c r="M303" s="131">
        <f t="shared" ref="M303" si="38">SUM(M285:M302)</f>
        <v>0</v>
      </c>
      <c r="N303" s="131">
        <f t="shared" ref="N303" si="39">SUM(N285:N302)</f>
        <v>0</v>
      </c>
      <c r="O303" s="131">
        <f t="shared" ref="O303" si="40">SUM(O285:O302)</f>
        <v>0</v>
      </c>
      <c r="P303" s="131">
        <f t="shared" ref="P303" si="41">SUM(P285:P302)</f>
        <v>0</v>
      </c>
      <c r="Q303" s="131">
        <f>SUM(Q285:Q302)</f>
        <v>0</v>
      </c>
      <c r="R303" s="131">
        <f t="shared" ref="R303" si="42">SUM(R285:R302)</f>
        <v>0</v>
      </c>
      <c r="S303" s="131">
        <f t="shared" ref="S303" si="43">SUM(S285:S302)</f>
        <v>0</v>
      </c>
      <c r="T303" s="131">
        <f t="shared" ref="T303" si="44">SUM(T285:T302)</f>
        <v>0</v>
      </c>
      <c r="U303" s="131">
        <f t="shared" ref="U303" si="45">SUM(U285:U302)</f>
        <v>0</v>
      </c>
      <c r="V303" s="131">
        <f>SUM(V285:V302)</f>
        <v>681920</v>
      </c>
      <c r="W303" s="131">
        <f t="shared" ref="W303" si="46">SUM(W285:W302)</f>
        <v>0</v>
      </c>
      <c r="X303" s="131">
        <f t="shared" ref="X303" si="47">SUM(X285:X302)</f>
        <v>0</v>
      </c>
      <c r="Y303" s="131">
        <f t="shared" ref="Y303" si="48">SUM(Y285:Y302)</f>
        <v>0</v>
      </c>
      <c r="Z303" s="131">
        <f t="shared" ref="Z303" si="49">SUM(Z285:Z302)</f>
        <v>0</v>
      </c>
      <c r="AA303" s="129">
        <f>SUM(B303:Z303)</f>
        <v>1189460</v>
      </c>
    </row>
    <row r="304" spans="1:27" ht="15.75" thickBot="1" x14ac:dyDescent="0.3"/>
    <row r="305" spans="1:77" x14ac:dyDescent="0.25">
      <c r="A305" s="247" t="s">
        <v>3</v>
      </c>
      <c r="B305" s="241">
        <v>11</v>
      </c>
      <c r="C305" s="241"/>
      <c r="D305" s="241"/>
      <c r="E305" s="241"/>
      <c r="F305" s="241"/>
      <c r="G305" s="241">
        <v>12</v>
      </c>
      <c r="H305" s="241"/>
      <c r="I305" s="241"/>
      <c r="J305" s="241"/>
      <c r="K305" s="253"/>
      <c r="L305" s="241">
        <v>13</v>
      </c>
      <c r="M305" s="241"/>
      <c r="N305" s="241"/>
      <c r="O305" s="241"/>
      <c r="P305" s="253"/>
      <c r="Q305" s="241">
        <v>14</v>
      </c>
      <c r="R305" s="241"/>
      <c r="S305" s="241"/>
      <c r="T305" s="241"/>
      <c r="U305" s="253"/>
      <c r="V305" s="241">
        <v>15</v>
      </c>
      <c r="W305" s="241"/>
      <c r="X305" s="241"/>
      <c r="Y305" s="241"/>
      <c r="Z305" s="253"/>
      <c r="AA305" s="241">
        <v>16</v>
      </c>
      <c r="AB305" s="241"/>
      <c r="AC305" s="241"/>
      <c r="AD305" s="241"/>
      <c r="AE305" s="253"/>
      <c r="AF305" s="241">
        <v>17</v>
      </c>
      <c r="AG305" s="241"/>
      <c r="AH305" s="241"/>
      <c r="AI305" s="241"/>
      <c r="AJ305" s="253"/>
      <c r="AK305" s="241">
        <v>18</v>
      </c>
      <c r="AL305" s="241"/>
      <c r="AM305" s="241"/>
      <c r="AN305" s="241"/>
      <c r="AO305" s="253"/>
      <c r="AP305" s="241">
        <v>19</v>
      </c>
      <c r="AQ305" s="241"/>
      <c r="AR305" s="241"/>
      <c r="AS305" s="241"/>
      <c r="AT305" s="253"/>
      <c r="AU305" s="241">
        <v>20</v>
      </c>
      <c r="AV305" s="241"/>
      <c r="AW305" s="241"/>
      <c r="AX305" s="241"/>
      <c r="AY305" s="253"/>
      <c r="AZ305" s="241">
        <v>21</v>
      </c>
      <c r="BA305" s="241"/>
      <c r="BB305" s="241"/>
      <c r="BC305" s="241"/>
      <c r="BD305" s="253"/>
      <c r="BE305" s="241">
        <v>22</v>
      </c>
      <c r="BF305" s="241"/>
      <c r="BG305" s="241"/>
      <c r="BH305" s="241"/>
      <c r="BI305" s="253"/>
      <c r="BJ305" s="241">
        <v>23</v>
      </c>
      <c r="BK305" s="241"/>
      <c r="BL305" s="241"/>
      <c r="BM305" s="241"/>
      <c r="BN305" s="253"/>
      <c r="BO305" s="241">
        <v>24</v>
      </c>
      <c r="BP305" s="241"/>
      <c r="BQ305" s="241"/>
      <c r="BR305" s="241"/>
      <c r="BS305" s="253"/>
      <c r="BT305" s="241">
        <v>25</v>
      </c>
      <c r="BU305" s="241"/>
      <c r="BV305" s="241"/>
      <c r="BW305" s="241"/>
      <c r="BX305" s="253"/>
      <c r="BY305" s="254" t="s">
        <v>137</v>
      </c>
    </row>
    <row r="306" spans="1:77" ht="15.75" thickBot="1" x14ac:dyDescent="0.3">
      <c r="A306" s="256"/>
      <c r="B306" s="132" t="s">
        <v>140</v>
      </c>
      <c r="C306" s="132" t="s">
        <v>142</v>
      </c>
      <c r="D306" s="132" t="s">
        <v>138</v>
      </c>
      <c r="E306" s="132" t="s">
        <v>141</v>
      </c>
      <c r="F306" s="132" t="s">
        <v>440</v>
      </c>
      <c r="G306" s="132" t="s">
        <v>140</v>
      </c>
      <c r="H306" s="132" t="s">
        <v>142</v>
      </c>
      <c r="I306" s="132" t="s">
        <v>138</v>
      </c>
      <c r="J306" s="132" t="s">
        <v>141</v>
      </c>
      <c r="K306" s="133" t="s">
        <v>440</v>
      </c>
      <c r="L306" s="132" t="s">
        <v>140</v>
      </c>
      <c r="M306" s="132" t="s">
        <v>142</v>
      </c>
      <c r="N306" s="132" t="s">
        <v>138</v>
      </c>
      <c r="O306" s="132" t="s">
        <v>141</v>
      </c>
      <c r="P306" s="133" t="s">
        <v>440</v>
      </c>
      <c r="Q306" s="132" t="s">
        <v>140</v>
      </c>
      <c r="R306" s="132" t="s">
        <v>142</v>
      </c>
      <c r="S306" s="132" t="s">
        <v>138</v>
      </c>
      <c r="T306" s="132" t="s">
        <v>141</v>
      </c>
      <c r="U306" s="133" t="s">
        <v>440</v>
      </c>
      <c r="V306" s="132" t="s">
        <v>140</v>
      </c>
      <c r="W306" s="132" t="s">
        <v>142</v>
      </c>
      <c r="X306" s="132" t="s">
        <v>138</v>
      </c>
      <c r="Y306" s="132" t="s">
        <v>141</v>
      </c>
      <c r="Z306" s="133" t="s">
        <v>440</v>
      </c>
      <c r="AA306" s="132" t="s">
        <v>140</v>
      </c>
      <c r="AB306" s="132" t="s">
        <v>142</v>
      </c>
      <c r="AC306" s="132" t="s">
        <v>138</v>
      </c>
      <c r="AD306" s="132" t="s">
        <v>141</v>
      </c>
      <c r="AE306" s="133" t="s">
        <v>440</v>
      </c>
      <c r="AF306" s="132" t="s">
        <v>140</v>
      </c>
      <c r="AG306" s="132" t="s">
        <v>142</v>
      </c>
      <c r="AH306" s="132" t="s">
        <v>138</v>
      </c>
      <c r="AI306" s="132" t="s">
        <v>141</v>
      </c>
      <c r="AJ306" s="133" t="s">
        <v>440</v>
      </c>
      <c r="AK306" s="132" t="s">
        <v>140</v>
      </c>
      <c r="AL306" s="132" t="s">
        <v>142</v>
      </c>
      <c r="AM306" s="132" t="s">
        <v>138</v>
      </c>
      <c r="AN306" s="132" t="s">
        <v>141</v>
      </c>
      <c r="AO306" s="133" t="s">
        <v>440</v>
      </c>
      <c r="AP306" s="132" t="s">
        <v>140</v>
      </c>
      <c r="AQ306" s="132" t="s">
        <v>142</v>
      </c>
      <c r="AR306" s="132" t="s">
        <v>138</v>
      </c>
      <c r="AS306" s="132" t="s">
        <v>141</v>
      </c>
      <c r="AT306" s="133" t="s">
        <v>440</v>
      </c>
      <c r="AU306" s="132" t="s">
        <v>140</v>
      </c>
      <c r="AV306" s="132" t="s">
        <v>142</v>
      </c>
      <c r="AW306" s="132" t="s">
        <v>138</v>
      </c>
      <c r="AX306" s="132" t="s">
        <v>141</v>
      </c>
      <c r="AY306" s="133" t="s">
        <v>440</v>
      </c>
      <c r="AZ306" s="132" t="s">
        <v>140</v>
      </c>
      <c r="BA306" s="132" t="s">
        <v>142</v>
      </c>
      <c r="BB306" s="132" t="s">
        <v>138</v>
      </c>
      <c r="BC306" s="132" t="s">
        <v>141</v>
      </c>
      <c r="BD306" s="133" t="s">
        <v>440</v>
      </c>
      <c r="BE306" s="132" t="s">
        <v>140</v>
      </c>
      <c r="BF306" s="132" t="s">
        <v>142</v>
      </c>
      <c r="BG306" s="132" t="s">
        <v>138</v>
      </c>
      <c r="BH306" s="132" t="s">
        <v>141</v>
      </c>
      <c r="BI306" s="133" t="s">
        <v>440</v>
      </c>
      <c r="BJ306" s="132" t="s">
        <v>140</v>
      </c>
      <c r="BK306" s="132" t="s">
        <v>142</v>
      </c>
      <c r="BL306" s="132" t="s">
        <v>138</v>
      </c>
      <c r="BM306" s="132" t="s">
        <v>141</v>
      </c>
      <c r="BN306" s="133" t="s">
        <v>440</v>
      </c>
      <c r="BO306" s="132" t="s">
        <v>140</v>
      </c>
      <c r="BP306" s="132" t="s">
        <v>142</v>
      </c>
      <c r="BQ306" s="132" t="s">
        <v>138</v>
      </c>
      <c r="BR306" s="132" t="s">
        <v>141</v>
      </c>
      <c r="BS306" s="133" t="s">
        <v>440</v>
      </c>
      <c r="BT306" s="132" t="s">
        <v>140</v>
      </c>
      <c r="BU306" s="132" t="s">
        <v>142</v>
      </c>
      <c r="BV306" s="132" t="s">
        <v>138</v>
      </c>
      <c r="BW306" s="132" t="s">
        <v>141</v>
      </c>
      <c r="BX306" s="133" t="s">
        <v>440</v>
      </c>
      <c r="BY306" s="255"/>
    </row>
    <row r="307" spans="1:77" x14ac:dyDescent="0.25">
      <c r="A307" s="124" t="s">
        <v>281</v>
      </c>
      <c r="B307" s="125">
        <f>SUMIFS(CAPEX!$AA$4:$AA$1281,CAPEX!$G$4:$G$1281,Data!$A307,CAPEX!$I$4:$I$1281,Data!B$306,CAPEX!$V$4:$V$1281,Data!$B$305)</f>
        <v>0</v>
      </c>
      <c r="C307" s="125">
        <f>SUMIFS(CAPEX!$AA$4:$AA$1281,CAPEX!$G$4:$G$1281,Data!$A307,CAPEX!$I$4:$I$1281,Data!C$306,CAPEX!$V$4:$V$1281,Data!$B$305)</f>
        <v>0</v>
      </c>
      <c r="D307" s="125">
        <f>SUMIFS(CAPEX!$AA$4:$AA$1281,CAPEX!$G$4:$G$1281,Data!$A307,CAPEX!$I$4:$I$1281,Data!D$306,CAPEX!$V$4:$V$1281,Data!$B$305)</f>
        <v>0</v>
      </c>
      <c r="E307" s="125">
        <f>SUMIFS(CAPEX!$AA$4:$AA$1281,CAPEX!$G$4:$G$1281,Data!$A307,CAPEX!$I$4:$I$1281,Data!E$306,CAPEX!$V$4:$V$1281,Data!$B$305)</f>
        <v>0</v>
      </c>
      <c r="F307" s="125">
        <f>SUMIFS(CAPEX!$AA$4:$AA$1281,CAPEX!$G$4:$G$1281,Data!$A307,CAPEX!$I$4:$I$1281,Data!F$306,CAPEX!$V$4:$V$1281,Data!$B$305)</f>
        <v>0</v>
      </c>
      <c r="G307" s="125">
        <f>SUMIFS(CAPEX!$AA$4:$AA$1281,CAPEX!$G$4:$G$1281,Data!$A307,CAPEX!$I$4:$I$1281,Data!G$306,CAPEX!$V$4:$V$1281,Data!$G$305)</f>
        <v>0</v>
      </c>
      <c r="H307" s="125">
        <f>SUMIFS(CAPEX!$AA$4:$AA$1281,CAPEX!$G$4:$G$1281,Data!$A307,CAPEX!$I$4:$I$1281,Data!H$306,CAPEX!$V$4:$V$1281,Data!$G$305)</f>
        <v>0</v>
      </c>
      <c r="I307" s="125">
        <f>SUMIFS(CAPEX!$AA$4:$AA$1281,CAPEX!$G$4:$G$1281,Data!$A307,CAPEX!$I$4:$I$1281,Data!I$306,CAPEX!$V$4:$V$1281,Data!$G$305)</f>
        <v>0</v>
      </c>
      <c r="J307" s="125">
        <f>SUMIFS(CAPEX!$AA$4:$AA$1281,CAPEX!$G$4:$G$1281,Data!$A307,CAPEX!$I$4:$I$1281,Data!J$306,CAPEX!$V$4:$V$1281,Data!$G$305)</f>
        <v>0</v>
      </c>
      <c r="K307" s="125">
        <f>SUMIFS(CAPEX!$AA$4:$AA$1281,CAPEX!$G$4:$G$1281,Data!$A307,CAPEX!$I$4:$I$1281,Data!K$306,CAPEX!$V$4:$V$1281,Data!$G$305)</f>
        <v>0</v>
      </c>
      <c r="L307" s="125">
        <f>SUMIFS(CAPEX!$AA$4:$AA$1281,CAPEX!$G$4:$G$1281,Data!$A307,CAPEX!$I$4:$I$1281,Data!L$306,CAPEX!$V$4:$V$1281,Data!$L$305)</f>
        <v>0</v>
      </c>
      <c r="M307" s="125">
        <f>SUMIFS(CAPEX!$AA$4:$AA$1281,CAPEX!$G$4:$G$1281,Data!$A307,CAPEX!$I$4:$I$1281,Data!M$306,CAPEX!$V$4:$V$1281,Data!$L$305)</f>
        <v>0</v>
      </c>
      <c r="N307" s="125">
        <f>SUMIFS(CAPEX!$AA$4:$AA$1281,CAPEX!$G$4:$G$1281,Data!$A307,CAPEX!$I$4:$I$1281,Data!N$306,CAPEX!$V$4:$V$1281,Data!$L$305)</f>
        <v>0</v>
      </c>
      <c r="O307" s="125">
        <f>SUMIFS(CAPEX!$AA$4:$AA$1281,CAPEX!$G$4:$G$1281,Data!$A307,CAPEX!$I$4:$I$1281,Data!O$306,CAPEX!$V$4:$V$1281,Data!$L$305)</f>
        <v>0</v>
      </c>
      <c r="P307" s="125">
        <f>SUMIFS(CAPEX!$AA$4:$AA$1281,CAPEX!$G$4:$G$1281,Data!$A307,CAPEX!$I$4:$I$1281,Data!P$306,CAPEX!$V$4:$V$1281,Data!$L$305)</f>
        <v>0</v>
      </c>
      <c r="Q307" s="125">
        <f>SUMIFS(CAPEX!$AA$4:$AA$1281,CAPEX!$G$4:$G$1281,Data!$A307,CAPEX!$I$4:$I$1281,Data!Q$306,CAPEX!$V$4:$V$1281,Data!$Q$305)</f>
        <v>0</v>
      </c>
      <c r="R307" s="125">
        <f>SUMIFS(CAPEX!$AA$4:$AA$1281,CAPEX!$G$4:$G$1281,Data!$A307,CAPEX!$I$4:$I$1281,Data!R$306,CAPEX!$V$4:$V$1281,Data!$Q$305)</f>
        <v>0</v>
      </c>
      <c r="S307" s="125">
        <f>SUMIFS(CAPEX!$AA$4:$AA$1281,CAPEX!$G$4:$G$1281,Data!$A307,CAPEX!$I$4:$I$1281,Data!S$306,CAPEX!$V$4:$V$1281,Data!$Q$305)</f>
        <v>0</v>
      </c>
      <c r="T307" s="125">
        <f>SUMIFS(CAPEX!$AA$4:$AA$1281,CAPEX!$G$4:$G$1281,Data!$A307,CAPEX!$I$4:$I$1281,Data!T$306,CAPEX!$V$4:$V$1281,Data!$Q$305)</f>
        <v>0</v>
      </c>
      <c r="U307" s="125">
        <f>SUMIFS(CAPEX!$AA$4:$AA$1281,CAPEX!$G$4:$G$1281,Data!$A307,CAPEX!$I$4:$I$1281,Data!U$306,CAPEX!$V$4:$V$1281,Data!$Q$305)</f>
        <v>0</v>
      </c>
      <c r="V307" s="125">
        <f>SUMIFS(CAPEX!$AA$4:$AA$1281,CAPEX!$G$4:$G$1281,Data!$A307,CAPEX!$I$4:$I$1281,Data!V$306,CAPEX!$V$4:$V$1281,Data!$V$305)</f>
        <v>0</v>
      </c>
      <c r="W307" s="125">
        <f>SUMIFS(CAPEX!$AA$4:$AA$1281,CAPEX!$G$4:$G$1281,Data!$A307,CAPEX!$I$4:$I$1281,Data!W$306,CAPEX!$V$4:$V$1281,Data!$V$305)</f>
        <v>0</v>
      </c>
      <c r="X307" s="125">
        <f>SUMIFS(CAPEX!$AA$4:$AA$1281,CAPEX!$G$4:$G$1281,Data!$A307,CAPEX!$I$4:$I$1281,Data!X$306,CAPEX!$V$4:$V$1281,Data!$V$305)</f>
        <v>0</v>
      </c>
      <c r="Y307" s="125">
        <f>SUMIFS(CAPEX!$AA$4:$AA$1281,CAPEX!$G$4:$G$1281,Data!$A307,CAPEX!$I$4:$I$1281,Data!Y$306,CAPEX!$V$4:$V$1281,Data!$V$305)</f>
        <v>0</v>
      </c>
      <c r="Z307" s="125">
        <f>SUMIFS(CAPEX!$AA$4:$AA$1281,CAPEX!$G$4:$G$1281,Data!$A307,CAPEX!$I$4:$I$1281,Data!Z$306,CAPEX!$V$4:$V$1281,Data!$V$305)</f>
        <v>0</v>
      </c>
      <c r="AA307" s="125">
        <f>SUMIFS(CAPEX!$AA$4:$AA$1281,CAPEX!$G$4:$G$1281,Data!$A307,CAPEX!$I$4:$I$1281,Data!AA$306,CAPEX!$V$4:$V$1281,Data!$AA$305)</f>
        <v>0</v>
      </c>
      <c r="AB307" s="125">
        <f>SUMIFS(CAPEX!$AA$4:$AA$1281,CAPEX!$G$4:$G$1281,Data!$A307,CAPEX!$I$4:$I$1281,Data!AB$306,CAPEX!$V$4:$V$1281,Data!$AA$305)</f>
        <v>0</v>
      </c>
      <c r="AC307" s="125">
        <f>SUMIFS(CAPEX!$AA$4:$AA$1281,CAPEX!$G$4:$G$1281,Data!$A307,CAPEX!$I$4:$I$1281,Data!AC$306,CAPEX!$V$4:$V$1281,Data!$AA$305)</f>
        <v>0</v>
      </c>
      <c r="AD307" s="125">
        <f>SUMIFS(CAPEX!$AA$4:$AA$1281,CAPEX!$G$4:$G$1281,Data!$A307,CAPEX!$I$4:$I$1281,Data!AD$306,CAPEX!$V$4:$V$1281,Data!$AA$305)</f>
        <v>0</v>
      </c>
      <c r="AE307" s="125">
        <f>SUMIFS(CAPEX!$AA$4:$AA$1281,CAPEX!$G$4:$G$1281,Data!$A307,CAPEX!$I$4:$I$1281,Data!AE$306,CAPEX!$V$4:$V$1281,Data!$AA$305)</f>
        <v>0</v>
      </c>
      <c r="AF307" s="125">
        <f>SUMIFS(CAPEX!$AA$4:$AA$1281,CAPEX!$G$4:$G$1281,Data!$A307,CAPEX!$I$4:$I$1281,Data!AF$306,CAPEX!$V$4:$V$1281,Data!$AF$305)</f>
        <v>0</v>
      </c>
      <c r="AG307" s="125">
        <f>SUMIFS(CAPEX!$AA$4:$AA$1281,CAPEX!$G$4:$G$1281,Data!$A307,CAPEX!$I$4:$I$1281,Data!AG$306,CAPEX!$V$4:$V$1281,Data!$AF$305)</f>
        <v>0</v>
      </c>
      <c r="AH307" s="125">
        <f>SUMIFS(CAPEX!$AA$4:$AA$1281,CAPEX!$G$4:$G$1281,Data!$A307,CAPEX!$I$4:$I$1281,Data!AH$306,CAPEX!$V$4:$V$1281,Data!$AF$305)</f>
        <v>0</v>
      </c>
      <c r="AI307" s="125">
        <f>SUMIFS(CAPEX!$AA$4:$AA$1281,CAPEX!$G$4:$G$1281,Data!$A307,CAPEX!$I$4:$I$1281,Data!AI$306,CAPEX!$V$4:$V$1281,Data!$AF$305)</f>
        <v>0</v>
      </c>
      <c r="AJ307" s="125">
        <f>SUMIFS(CAPEX!$AA$4:$AA$1281,CAPEX!$G$4:$G$1281,Data!$A307,CAPEX!$I$4:$I$1281,Data!AJ$306,CAPEX!$V$4:$V$1281,Data!$AF$305)</f>
        <v>0</v>
      </c>
      <c r="AK307" s="125">
        <f>SUMIFS(CAPEX!$AA$4:$AA$1281,CAPEX!$G$4:$G$1281,Data!$A307,CAPEX!$I$4:$I$1281,Data!AK$306,CAPEX!$V$4:$V$1281,Data!$AK$305)</f>
        <v>0</v>
      </c>
      <c r="AL307" s="125">
        <f>SUMIFS(CAPEX!$AA$4:$AA$1281,CAPEX!$G$4:$G$1281,Data!$A307,CAPEX!$I$4:$I$1281,Data!AL$306,CAPEX!$V$4:$V$1281,Data!$AK$305)</f>
        <v>0</v>
      </c>
      <c r="AM307" s="125">
        <f>SUMIFS(CAPEX!$AA$4:$AA$1281,CAPEX!$G$4:$G$1281,Data!$A307,CAPEX!$I$4:$I$1281,Data!AM$306,CAPEX!$V$4:$V$1281,Data!$AK$305)</f>
        <v>0</v>
      </c>
      <c r="AN307" s="125">
        <f>SUMIFS(CAPEX!$AA$4:$AA$1281,CAPEX!$G$4:$G$1281,Data!$A307,CAPEX!$I$4:$I$1281,Data!AN$306,CAPEX!$V$4:$V$1281,Data!$AK$305)</f>
        <v>0</v>
      </c>
      <c r="AO307" s="125">
        <f>SUMIFS(CAPEX!$AA$4:$AA$1281,CAPEX!$G$4:$G$1281,Data!$A307,CAPEX!$I$4:$I$1281,Data!AO$306,CAPEX!$V$4:$V$1281,Data!$AK$305)</f>
        <v>0</v>
      </c>
      <c r="AP307" s="125">
        <f>SUMIFS(CAPEX!$AA$4:$AA$1281,CAPEX!$G$4:$G$1281,Data!$A307,CAPEX!$I$4:$I$1281,Data!AP$306,CAPEX!$V$4:$V$1281,Data!$AP$305)</f>
        <v>0</v>
      </c>
      <c r="AQ307" s="125">
        <f>SUMIFS(CAPEX!$AA$4:$AA$1281,CAPEX!$G$4:$G$1281,Data!$A307,CAPEX!$I$4:$I$1281,Data!AQ$306,CAPEX!$V$4:$V$1281,Data!$AP$305)</f>
        <v>0</v>
      </c>
      <c r="AR307" s="125">
        <f>SUMIFS(CAPEX!$AA$4:$AA$1281,CAPEX!$G$4:$G$1281,Data!$A307,CAPEX!$I$4:$I$1281,Data!AR$306,CAPEX!$V$4:$V$1281,Data!$AP$305)</f>
        <v>0</v>
      </c>
      <c r="AS307" s="125">
        <f>SUMIFS(CAPEX!$AA$4:$AA$1281,CAPEX!$G$4:$G$1281,Data!$A307,CAPEX!$I$4:$I$1281,Data!AS$306,CAPEX!$V$4:$V$1281,Data!$AP$305)</f>
        <v>0</v>
      </c>
      <c r="AT307" s="125">
        <f>SUMIFS(CAPEX!$AA$4:$AA$1281,CAPEX!$G$4:$G$1281,Data!$A307,CAPEX!$I$4:$I$1281,Data!AT$306,CAPEX!$V$4:$V$1281,Data!$AP$305)</f>
        <v>0</v>
      </c>
      <c r="AU307" s="125">
        <f>SUMIFS(CAPEX!$AA$4:$AA$1281,CAPEX!$G$4:$G$1281,Data!$A307,CAPEX!$I$4:$I$1281,Data!AU$306,CAPEX!$V$4:$V$1281,Data!$AU$305)</f>
        <v>0</v>
      </c>
      <c r="AV307" s="125">
        <f>SUMIFS(CAPEX!$AA$4:$AA$1281,CAPEX!$G$4:$G$1281,Data!$A307,CAPEX!$I$4:$I$1281,Data!AV$306,CAPEX!$V$4:$V$1281,Data!$AU$305)</f>
        <v>0</v>
      </c>
      <c r="AW307" s="125">
        <f>SUMIFS(CAPEX!$AA$4:$AA$1281,CAPEX!$G$4:$G$1281,Data!$A307,CAPEX!$I$4:$I$1281,Data!AW$306,CAPEX!$V$4:$V$1281,Data!$AU$305)</f>
        <v>0</v>
      </c>
      <c r="AX307" s="125">
        <f>SUMIFS(CAPEX!$AA$4:$AA$1281,CAPEX!$G$4:$G$1281,Data!$A307,CAPEX!$I$4:$I$1281,Data!AX$306,CAPEX!$V$4:$V$1281,Data!$AU$305)</f>
        <v>0</v>
      </c>
      <c r="AY307" s="125">
        <f>SUMIFS(CAPEX!$AA$4:$AA$1281,CAPEX!$G$4:$G$1281,Data!$A307,CAPEX!$I$4:$I$1281,Data!AY$306,CAPEX!$V$4:$V$1281,Data!$AU$305)</f>
        <v>0</v>
      </c>
      <c r="AZ307" s="125">
        <f>SUMIFS(CAPEX!$AA$4:$AA$1281,CAPEX!$G$4:$G$1281,Data!$A307,CAPEX!$I$4:$I$1281,Data!AZ$306,CAPEX!$V$4:$V$1281,Data!$AZ$305)</f>
        <v>0</v>
      </c>
      <c r="BA307" s="125">
        <f>SUMIFS(CAPEX!$AA$4:$AA$1281,CAPEX!$G$4:$G$1281,Data!$A307,CAPEX!$I$4:$I$1281,Data!BA$306,CAPEX!$V$4:$V$1281,Data!$AZ$305)</f>
        <v>0</v>
      </c>
      <c r="BB307" s="125">
        <f>SUMIFS(CAPEX!$AA$4:$AA$1281,CAPEX!$G$4:$G$1281,Data!$A307,CAPEX!$I$4:$I$1281,Data!BB$306,CAPEX!$V$4:$V$1281,Data!$AZ$305)</f>
        <v>0</v>
      </c>
      <c r="BC307" s="125">
        <f>SUMIFS(CAPEX!$AA$4:$AA$1281,CAPEX!$G$4:$G$1281,Data!$A307,CAPEX!$I$4:$I$1281,Data!BC$306,CAPEX!$V$4:$V$1281,Data!$AZ$305)</f>
        <v>0</v>
      </c>
      <c r="BD307" s="125">
        <f>SUMIFS(CAPEX!$AA$4:$AA$1281,CAPEX!$G$4:$G$1281,Data!$A307,CAPEX!$I$4:$I$1281,Data!BD$306,CAPEX!$V$4:$V$1281,Data!$AZ$305)</f>
        <v>0</v>
      </c>
      <c r="BE307" s="125">
        <f>SUMIFS(CAPEX!$AA$4:$AA$1281,CAPEX!$G$4:$G$1281,Data!$A307,CAPEX!$I$4:$I$1281,Data!BE$306,CAPEX!$V$4:$V$1281,Data!$BE$305)</f>
        <v>0</v>
      </c>
      <c r="BF307" s="125">
        <f>SUMIFS(CAPEX!$AA$4:$AA$1281,CAPEX!$G$4:$G$1281,Data!$A307,CAPEX!$I$4:$I$1281,Data!BF$306,CAPEX!$V$4:$V$1281,Data!$BE$305)</f>
        <v>0</v>
      </c>
      <c r="BG307" s="125">
        <f>SUMIFS(CAPEX!$AA$4:$AA$1281,CAPEX!$G$4:$G$1281,Data!$A307,CAPEX!$I$4:$I$1281,Data!BG$306,CAPEX!$V$4:$V$1281,Data!$BE$305)</f>
        <v>0</v>
      </c>
      <c r="BH307" s="125">
        <f>SUMIFS(CAPEX!$AA$4:$AA$1281,CAPEX!$G$4:$G$1281,Data!$A307,CAPEX!$I$4:$I$1281,Data!BH$306,CAPEX!$V$4:$V$1281,Data!$BE$305)</f>
        <v>0</v>
      </c>
      <c r="BI307" s="125">
        <f>SUMIFS(CAPEX!$AA$4:$AA$1281,CAPEX!$G$4:$G$1281,Data!$A307,CAPEX!$I$4:$I$1281,Data!BI$306,CAPEX!$V$4:$V$1281,Data!$BE$305)</f>
        <v>0</v>
      </c>
      <c r="BJ307" s="125">
        <f>SUMIFS(CAPEX!$AA$4:$AA$1281,CAPEX!$G$4:$G$1281,Data!$A307,CAPEX!$I$4:$I$1281,Data!BJ$306,CAPEX!$V$4:$V$1281,Data!$BJ$305)</f>
        <v>0</v>
      </c>
      <c r="BK307" s="125">
        <f>SUMIFS(CAPEX!$AA$4:$AA$1281,CAPEX!$G$4:$G$1281,Data!$A307,CAPEX!$I$4:$I$1281,Data!BK$306,CAPEX!$V$4:$V$1281,Data!$BJ$305)</f>
        <v>0</v>
      </c>
      <c r="BL307" s="125">
        <f>SUMIFS(CAPEX!$AA$4:$AA$1281,CAPEX!$G$4:$G$1281,Data!$A307,CAPEX!$I$4:$I$1281,Data!BL$306,CAPEX!$V$4:$V$1281,Data!$BJ$305)</f>
        <v>0</v>
      </c>
      <c r="BM307" s="125">
        <f>SUMIFS(CAPEX!$AA$4:$AA$1281,CAPEX!$G$4:$G$1281,Data!$A307,CAPEX!$I$4:$I$1281,Data!BM$306,CAPEX!$V$4:$V$1281,Data!$BJ$305)</f>
        <v>0</v>
      </c>
      <c r="BN307" s="125">
        <f>SUMIFS(CAPEX!$AA$4:$AA$1281,CAPEX!$G$4:$G$1281,Data!$A307,CAPEX!$I$4:$I$1281,Data!BN$306,CAPEX!$V$4:$V$1281,Data!$BJ$305)</f>
        <v>0</v>
      </c>
      <c r="BO307" s="125">
        <f>SUMIFS(CAPEX!$AA$4:$AA$1281,CAPEX!$G$4:$G$1281,Data!$A307,CAPEX!$I$4:$I$1281,Data!BO$306,CAPEX!$V$4:$V$1281,Data!$BO$305)</f>
        <v>0</v>
      </c>
      <c r="BP307" s="125">
        <f>SUMIFS(CAPEX!$AA$4:$AA$1281,CAPEX!$G$4:$G$1281,Data!$A307,CAPEX!$I$4:$I$1281,Data!BP$306,CAPEX!$V$4:$V$1281,Data!$BO$305)</f>
        <v>0</v>
      </c>
      <c r="BQ307" s="125">
        <f>SUMIFS(CAPEX!$AA$4:$AA$1281,CAPEX!$G$4:$G$1281,Data!$A307,CAPEX!$I$4:$I$1281,Data!BQ$306,CAPEX!$V$4:$V$1281,Data!$BO$305)</f>
        <v>0</v>
      </c>
      <c r="BR307" s="125">
        <f>SUMIFS(CAPEX!$AA$4:$AA$1281,CAPEX!$G$4:$G$1281,Data!$A307,CAPEX!$I$4:$I$1281,Data!BR$306,CAPEX!$V$4:$V$1281,Data!$BO$305)</f>
        <v>0</v>
      </c>
      <c r="BS307" s="125">
        <f>SUMIFS(CAPEX!$AA$4:$AA$1281,CAPEX!$G$4:$G$1281,Data!$A307,CAPEX!$I$4:$I$1281,Data!BS$306,CAPEX!$V$4:$V$1281,Data!$BO$305)</f>
        <v>0</v>
      </c>
      <c r="BT307" s="125">
        <f>SUMIFS(CAPEX!$AA$4:$AA$1281,CAPEX!$G$4:$G$1281,Data!$A307,CAPEX!$I$4:$I$1281,Data!BT$306,CAPEX!$V$4:$V$1281,Data!$BT$305)</f>
        <v>0</v>
      </c>
      <c r="BU307" s="125">
        <f>SUMIFS(CAPEX!$AA$4:$AA$1281,CAPEX!$G$4:$G$1281,Data!$A307,CAPEX!$I$4:$I$1281,Data!BU$306,CAPEX!$V$4:$V$1281,Data!$BT$305)</f>
        <v>0</v>
      </c>
      <c r="BV307" s="125">
        <f>SUMIFS(CAPEX!$AA$4:$AA$1281,CAPEX!$G$4:$G$1281,Data!$A307,CAPEX!$I$4:$I$1281,Data!BV$306,CAPEX!$V$4:$V$1281,Data!$BT$305)</f>
        <v>0</v>
      </c>
      <c r="BW307" s="125">
        <f>SUMIFS(CAPEX!$AA$4:$AA$1281,CAPEX!$G$4:$G$1281,Data!$A307,CAPEX!$I$4:$I$1281,Data!BW$306,CAPEX!$V$4:$V$1281,Data!$BT$305)</f>
        <v>0</v>
      </c>
      <c r="BX307" s="125">
        <f>SUMIFS(CAPEX!$AA$4:$AA$1281,CAPEX!$G$4:$G$1281,Data!$A307,CAPEX!$I$4:$I$1281,Data!BX$306,CAPEX!$V$4:$V$1281,Data!$BT$305)</f>
        <v>0</v>
      </c>
      <c r="BY307" s="128">
        <f>SUM(AZ307:BX307)</f>
        <v>0</v>
      </c>
    </row>
    <row r="308" spans="1:77" x14ac:dyDescent="0.25">
      <c r="A308" s="84" t="s">
        <v>488</v>
      </c>
      <c r="B308" s="125">
        <f>SUMIFS(CAPEX!$AA$4:$AA$1281,CAPEX!$G$4:$G$1281,Data!$A308,CAPEX!$I$4:$I$1281,Data!B$306,CAPEX!$V$4:$V$1281,Data!$B$305)</f>
        <v>0</v>
      </c>
      <c r="C308" s="125">
        <f>SUMIFS(CAPEX!$AA$4:$AA$1281,CAPEX!$G$4:$G$1281,Data!$A308,CAPEX!$I$4:$I$1281,Data!C$306,CAPEX!$V$4:$V$1281,Data!$B$305)</f>
        <v>0</v>
      </c>
      <c r="D308" s="125">
        <f>SUMIFS(CAPEX!$AA$4:$AA$1281,CAPEX!$G$4:$G$1281,Data!$A308,CAPEX!$I$4:$I$1281,Data!D$306,CAPEX!$V$4:$V$1281,Data!$B$305)</f>
        <v>0</v>
      </c>
      <c r="E308" s="125">
        <f>SUMIFS(CAPEX!$AA$4:$AA$1281,CAPEX!$G$4:$G$1281,Data!$A308,CAPEX!$I$4:$I$1281,Data!E$306,CAPEX!$V$4:$V$1281,Data!$B$305)</f>
        <v>0</v>
      </c>
      <c r="F308" s="125">
        <f>SUMIFS(CAPEX!$AA$4:$AA$1281,CAPEX!$G$4:$G$1281,Data!$A308,CAPEX!$I$4:$I$1281,Data!F$306,CAPEX!$V$4:$V$1281,Data!$B$305)</f>
        <v>0</v>
      </c>
      <c r="G308" s="125">
        <f>SUMIFS(CAPEX!$AA$4:$AA$1281,CAPEX!$G$4:$G$1281,Data!$A308,CAPEX!$I$4:$I$1281,Data!G$306,CAPEX!$V$4:$V$1281,Data!$G$305)</f>
        <v>0</v>
      </c>
      <c r="H308" s="125">
        <f>SUMIFS(CAPEX!$AA$4:$AA$1281,CAPEX!$G$4:$G$1281,Data!$A308,CAPEX!$I$4:$I$1281,Data!H$306,CAPEX!$V$4:$V$1281,Data!$G$305)</f>
        <v>0</v>
      </c>
      <c r="I308" s="125">
        <f>SUMIFS(CAPEX!$AA$4:$AA$1281,CAPEX!$G$4:$G$1281,Data!$A308,CAPEX!$I$4:$I$1281,Data!I$306,CAPEX!$V$4:$V$1281,Data!$G$305)</f>
        <v>0</v>
      </c>
      <c r="J308" s="125">
        <f>SUMIFS(CAPEX!$AA$4:$AA$1281,CAPEX!$G$4:$G$1281,Data!$A308,CAPEX!$I$4:$I$1281,Data!J$306,CAPEX!$V$4:$V$1281,Data!$G$305)</f>
        <v>0</v>
      </c>
      <c r="K308" s="125">
        <f>SUMIFS(CAPEX!$AA$4:$AA$1281,CAPEX!$G$4:$G$1281,Data!$A308,CAPEX!$I$4:$I$1281,Data!K$306,CAPEX!$V$4:$V$1281,Data!$G$305)</f>
        <v>0</v>
      </c>
      <c r="L308" s="125">
        <f>SUMIFS(CAPEX!$AA$4:$AA$1281,CAPEX!$G$4:$G$1281,Data!$A308,CAPEX!$I$4:$I$1281,Data!L$306,CAPEX!$V$4:$V$1281,Data!$L$305)</f>
        <v>0</v>
      </c>
      <c r="M308" s="125">
        <f>SUMIFS(CAPEX!$AA$4:$AA$1281,CAPEX!$G$4:$G$1281,Data!$A308,CAPEX!$I$4:$I$1281,Data!M$306,CAPEX!$V$4:$V$1281,Data!$L$305)</f>
        <v>0</v>
      </c>
      <c r="N308" s="125">
        <f>SUMIFS(CAPEX!$AA$4:$AA$1281,CAPEX!$G$4:$G$1281,Data!$A308,CAPEX!$I$4:$I$1281,Data!N$306,CAPEX!$V$4:$V$1281,Data!$L$305)</f>
        <v>0</v>
      </c>
      <c r="O308" s="125">
        <f>SUMIFS(CAPEX!$AA$4:$AA$1281,CAPEX!$G$4:$G$1281,Data!$A308,CAPEX!$I$4:$I$1281,Data!O$306,CAPEX!$V$4:$V$1281,Data!$L$305)</f>
        <v>0</v>
      </c>
      <c r="P308" s="125">
        <f>SUMIFS(CAPEX!$AA$4:$AA$1281,CAPEX!$G$4:$G$1281,Data!$A308,CAPEX!$I$4:$I$1281,Data!P$306,CAPEX!$V$4:$V$1281,Data!$L$305)</f>
        <v>0</v>
      </c>
      <c r="Q308" s="125">
        <f>SUMIFS(CAPEX!$AA$4:$AA$1281,CAPEX!$G$4:$G$1281,Data!$A308,CAPEX!$I$4:$I$1281,Data!Q$306,CAPEX!$V$4:$V$1281,Data!$Q$305)</f>
        <v>0</v>
      </c>
      <c r="R308" s="125">
        <f>SUMIFS(CAPEX!$AA$4:$AA$1281,CAPEX!$G$4:$G$1281,Data!$A308,CAPEX!$I$4:$I$1281,Data!R$306,CAPEX!$V$4:$V$1281,Data!$Q$305)</f>
        <v>0</v>
      </c>
      <c r="S308" s="125">
        <f>SUMIFS(CAPEX!$AA$4:$AA$1281,CAPEX!$G$4:$G$1281,Data!$A308,CAPEX!$I$4:$I$1281,Data!S$306,CAPEX!$V$4:$V$1281,Data!$Q$305)</f>
        <v>0</v>
      </c>
      <c r="T308" s="125">
        <f>SUMIFS(CAPEX!$AA$4:$AA$1281,CAPEX!$G$4:$G$1281,Data!$A308,CAPEX!$I$4:$I$1281,Data!T$306,CAPEX!$V$4:$V$1281,Data!$Q$305)</f>
        <v>0</v>
      </c>
      <c r="U308" s="125">
        <f>SUMIFS(CAPEX!$AA$4:$AA$1281,CAPEX!$G$4:$G$1281,Data!$A308,CAPEX!$I$4:$I$1281,Data!U$306,CAPEX!$V$4:$V$1281,Data!$Q$305)</f>
        <v>0</v>
      </c>
      <c r="V308" s="125">
        <f>SUMIFS(CAPEX!$AA$4:$AA$1281,CAPEX!$G$4:$G$1281,Data!$A308,CAPEX!$I$4:$I$1281,Data!V$306,CAPEX!$V$4:$V$1281,Data!$V$305)</f>
        <v>0</v>
      </c>
      <c r="W308" s="125">
        <f>SUMIFS(CAPEX!$AA$4:$AA$1281,CAPEX!$G$4:$G$1281,Data!$A308,CAPEX!$I$4:$I$1281,Data!W$306,CAPEX!$V$4:$V$1281,Data!$V$305)</f>
        <v>0</v>
      </c>
      <c r="X308" s="125">
        <f>SUMIFS(CAPEX!$AA$4:$AA$1281,CAPEX!$G$4:$G$1281,Data!$A308,CAPEX!$I$4:$I$1281,Data!X$306,CAPEX!$V$4:$V$1281,Data!$V$305)</f>
        <v>0</v>
      </c>
      <c r="Y308" s="125">
        <f>SUMIFS(CAPEX!$AA$4:$AA$1281,CAPEX!$G$4:$G$1281,Data!$A308,CAPEX!$I$4:$I$1281,Data!Y$306,CAPEX!$V$4:$V$1281,Data!$V$305)</f>
        <v>0</v>
      </c>
      <c r="Z308" s="125">
        <f>SUMIFS(CAPEX!$AA$4:$AA$1281,CAPEX!$G$4:$G$1281,Data!$A308,CAPEX!$I$4:$I$1281,Data!Z$306,CAPEX!$V$4:$V$1281,Data!$V$305)</f>
        <v>0</v>
      </c>
      <c r="AA308" s="125">
        <f>SUMIFS(CAPEX!$AA$4:$AA$1281,CAPEX!$G$4:$G$1281,Data!$A308,CAPEX!$I$4:$I$1281,Data!AA$306,CAPEX!$V$4:$V$1281,Data!$AA$305)</f>
        <v>0</v>
      </c>
      <c r="AB308" s="125">
        <f>SUMIFS(CAPEX!$AA$4:$AA$1281,CAPEX!$G$4:$G$1281,Data!$A308,CAPEX!$I$4:$I$1281,Data!AB$306,CAPEX!$V$4:$V$1281,Data!$AA$305)</f>
        <v>0</v>
      </c>
      <c r="AC308" s="125">
        <f>SUMIFS(CAPEX!$AA$4:$AA$1281,CAPEX!$G$4:$G$1281,Data!$A308,CAPEX!$I$4:$I$1281,Data!AC$306,CAPEX!$V$4:$V$1281,Data!$AA$305)</f>
        <v>0</v>
      </c>
      <c r="AD308" s="125">
        <f>SUMIFS(CAPEX!$AA$4:$AA$1281,CAPEX!$G$4:$G$1281,Data!$A308,CAPEX!$I$4:$I$1281,Data!AD$306,CAPEX!$V$4:$V$1281,Data!$AA$305)</f>
        <v>0</v>
      </c>
      <c r="AE308" s="125">
        <f>SUMIFS(CAPEX!$AA$4:$AA$1281,CAPEX!$G$4:$G$1281,Data!$A308,CAPEX!$I$4:$I$1281,Data!AE$306,CAPEX!$V$4:$V$1281,Data!$AA$305)</f>
        <v>0</v>
      </c>
      <c r="AF308" s="125">
        <f>SUMIFS(CAPEX!$AA$4:$AA$1281,CAPEX!$G$4:$G$1281,Data!$A308,CAPEX!$I$4:$I$1281,Data!AF$306,CAPEX!$V$4:$V$1281,Data!$AF$305)</f>
        <v>0</v>
      </c>
      <c r="AG308" s="125">
        <f>SUMIFS(CAPEX!$AA$4:$AA$1281,CAPEX!$G$4:$G$1281,Data!$A308,CAPEX!$I$4:$I$1281,Data!AG$306,CAPEX!$V$4:$V$1281,Data!$AF$305)</f>
        <v>0</v>
      </c>
      <c r="AH308" s="125">
        <f>SUMIFS(CAPEX!$AA$4:$AA$1281,CAPEX!$G$4:$G$1281,Data!$A308,CAPEX!$I$4:$I$1281,Data!AH$306,CAPEX!$V$4:$V$1281,Data!$AF$305)</f>
        <v>0</v>
      </c>
      <c r="AI308" s="125">
        <f>SUMIFS(CAPEX!$AA$4:$AA$1281,CAPEX!$G$4:$G$1281,Data!$A308,CAPEX!$I$4:$I$1281,Data!AI$306,CAPEX!$V$4:$V$1281,Data!$AF$305)</f>
        <v>0</v>
      </c>
      <c r="AJ308" s="125">
        <f>SUMIFS(CAPEX!$AA$4:$AA$1281,CAPEX!$G$4:$G$1281,Data!$A308,CAPEX!$I$4:$I$1281,Data!AJ$306,CAPEX!$V$4:$V$1281,Data!$AF$305)</f>
        <v>0</v>
      </c>
      <c r="AK308" s="125">
        <f>SUMIFS(CAPEX!$AA$4:$AA$1281,CAPEX!$G$4:$G$1281,Data!$A308,CAPEX!$I$4:$I$1281,Data!AK$306,CAPEX!$V$4:$V$1281,Data!$AK$305)</f>
        <v>0</v>
      </c>
      <c r="AL308" s="125">
        <f>SUMIFS(CAPEX!$AA$4:$AA$1281,CAPEX!$G$4:$G$1281,Data!$A308,CAPEX!$I$4:$I$1281,Data!AL$306,CAPEX!$V$4:$V$1281,Data!$AK$305)</f>
        <v>0</v>
      </c>
      <c r="AM308" s="125">
        <f>SUMIFS(CAPEX!$AA$4:$AA$1281,CAPEX!$G$4:$G$1281,Data!$A308,CAPEX!$I$4:$I$1281,Data!AM$306,CAPEX!$V$4:$V$1281,Data!$AK$305)</f>
        <v>0</v>
      </c>
      <c r="AN308" s="125">
        <f>SUMIFS(CAPEX!$AA$4:$AA$1281,CAPEX!$G$4:$G$1281,Data!$A308,CAPEX!$I$4:$I$1281,Data!AN$306,CAPEX!$V$4:$V$1281,Data!$AK$305)</f>
        <v>0</v>
      </c>
      <c r="AO308" s="125">
        <f>SUMIFS(CAPEX!$AA$4:$AA$1281,CAPEX!$G$4:$G$1281,Data!$A308,CAPEX!$I$4:$I$1281,Data!AO$306,CAPEX!$V$4:$V$1281,Data!$AK$305)</f>
        <v>0</v>
      </c>
      <c r="AP308" s="125">
        <f>SUMIFS(CAPEX!$AA$4:$AA$1281,CAPEX!$G$4:$G$1281,Data!$A308,CAPEX!$I$4:$I$1281,Data!AP$306,CAPEX!$V$4:$V$1281,Data!$AP$305)</f>
        <v>0</v>
      </c>
      <c r="AQ308" s="125">
        <f>SUMIFS(CAPEX!$AA$4:$AA$1281,CAPEX!$G$4:$G$1281,Data!$A308,CAPEX!$I$4:$I$1281,Data!AQ$306,CAPEX!$V$4:$V$1281,Data!$AP$305)</f>
        <v>0</v>
      </c>
      <c r="AR308" s="125">
        <f>SUMIFS(CAPEX!$AA$4:$AA$1281,CAPEX!$G$4:$G$1281,Data!$A308,CAPEX!$I$4:$I$1281,Data!AR$306,CAPEX!$V$4:$V$1281,Data!$AP$305)</f>
        <v>0</v>
      </c>
      <c r="AS308" s="125">
        <f>SUMIFS(CAPEX!$AA$4:$AA$1281,CAPEX!$G$4:$G$1281,Data!$A308,CAPEX!$I$4:$I$1281,Data!AS$306,CAPEX!$V$4:$V$1281,Data!$AP$305)</f>
        <v>0</v>
      </c>
      <c r="AT308" s="125">
        <f>SUMIFS(CAPEX!$AA$4:$AA$1281,CAPEX!$G$4:$G$1281,Data!$A308,CAPEX!$I$4:$I$1281,Data!AT$306,CAPEX!$V$4:$V$1281,Data!$AP$305)</f>
        <v>0</v>
      </c>
      <c r="AU308" s="125">
        <f>SUMIFS(CAPEX!$AA$4:$AA$1281,CAPEX!$G$4:$G$1281,Data!$A308,CAPEX!$I$4:$I$1281,Data!AU$306,CAPEX!$V$4:$V$1281,Data!$AU$305)</f>
        <v>0</v>
      </c>
      <c r="AV308" s="125">
        <f>SUMIFS(CAPEX!$AA$4:$AA$1281,CAPEX!$G$4:$G$1281,Data!$A308,CAPEX!$I$4:$I$1281,Data!AV$306,CAPEX!$V$4:$V$1281,Data!$AU$305)</f>
        <v>0</v>
      </c>
      <c r="AW308" s="125">
        <f>SUMIFS(CAPEX!$AA$4:$AA$1281,CAPEX!$G$4:$G$1281,Data!$A308,CAPEX!$I$4:$I$1281,Data!AW$306,CAPEX!$V$4:$V$1281,Data!$AU$305)</f>
        <v>0</v>
      </c>
      <c r="AX308" s="125">
        <f>SUMIFS(CAPEX!$AA$4:$AA$1281,CAPEX!$G$4:$G$1281,Data!$A308,CAPEX!$I$4:$I$1281,Data!AX$306,CAPEX!$V$4:$V$1281,Data!$AU$305)</f>
        <v>0</v>
      </c>
      <c r="AY308" s="125">
        <f>SUMIFS(CAPEX!$AA$4:$AA$1281,CAPEX!$G$4:$G$1281,Data!$A308,CAPEX!$I$4:$I$1281,Data!AY$306,CAPEX!$V$4:$V$1281,Data!$AU$305)</f>
        <v>0</v>
      </c>
      <c r="AZ308" s="125">
        <f>SUMIFS(CAPEX!$AA$4:$AA$1281,CAPEX!$G$4:$G$1281,Data!$A308,CAPEX!$I$4:$I$1281,Data!AZ$306,CAPEX!$V$4:$V$1281,Data!$AZ$305)</f>
        <v>0</v>
      </c>
      <c r="BA308" s="125">
        <f>SUMIFS(CAPEX!$AA$4:$AA$1281,CAPEX!$G$4:$G$1281,Data!$A308,CAPEX!$I$4:$I$1281,Data!BA$306,CAPEX!$V$4:$V$1281,Data!$AZ$305)</f>
        <v>0</v>
      </c>
      <c r="BB308" s="125">
        <f>SUMIFS(CAPEX!$AA$4:$AA$1281,CAPEX!$G$4:$G$1281,Data!$A308,CAPEX!$I$4:$I$1281,Data!BB$306,CAPEX!$V$4:$V$1281,Data!$AZ$305)</f>
        <v>0</v>
      </c>
      <c r="BC308" s="125">
        <f>SUMIFS(CAPEX!$AA$4:$AA$1281,CAPEX!$G$4:$G$1281,Data!$A308,CAPEX!$I$4:$I$1281,Data!BC$306,CAPEX!$V$4:$V$1281,Data!$AZ$305)</f>
        <v>0</v>
      </c>
      <c r="BD308" s="125">
        <f>SUMIFS(CAPEX!$AA$4:$AA$1281,CAPEX!$G$4:$G$1281,Data!$A308,CAPEX!$I$4:$I$1281,Data!BD$306,CAPEX!$V$4:$V$1281,Data!$AZ$305)</f>
        <v>0</v>
      </c>
      <c r="BE308" s="125">
        <f>SUMIFS(CAPEX!$AA$4:$AA$1281,CAPEX!$G$4:$G$1281,Data!$A308,CAPEX!$I$4:$I$1281,Data!BE$306,CAPEX!$V$4:$V$1281,Data!$BE$305)</f>
        <v>0</v>
      </c>
      <c r="BF308" s="125">
        <f>SUMIFS(CAPEX!$AA$4:$AA$1281,CAPEX!$G$4:$G$1281,Data!$A308,CAPEX!$I$4:$I$1281,Data!BF$306,CAPEX!$V$4:$V$1281,Data!$BE$305)</f>
        <v>0</v>
      </c>
      <c r="BG308" s="125">
        <f>SUMIFS(CAPEX!$AA$4:$AA$1281,CAPEX!$G$4:$G$1281,Data!$A308,CAPEX!$I$4:$I$1281,Data!BG$306,CAPEX!$V$4:$V$1281,Data!$BE$305)</f>
        <v>0</v>
      </c>
      <c r="BH308" s="125">
        <f>SUMIFS(CAPEX!$AA$4:$AA$1281,CAPEX!$G$4:$G$1281,Data!$A308,CAPEX!$I$4:$I$1281,Data!BH$306,CAPEX!$V$4:$V$1281,Data!$BE$305)</f>
        <v>0</v>
      </c>
      <c r="BI308" s="125">
        <f>SUMIFS(CAPEX!$AA$4:$AA$1281,CAPEX!$G$4:$G$1281,Data!$A308,CAPEX!$I$4:$I$1281,Data!BI$306,CAPEX!$V$4:$V$1281,Data!$BE$305)</f>
        <v>0</v>
      </c>
      <c r="BJ308" s="125">
        <f>SUMIFS(CAPEX!$AA$4:$AA$1281,CAPEX!$G$4:$G$1281,Data!$A308,CAPEX!$I$4:$I$1281,Data!BJ$306,CAPEX!$V$4:$V$1281,Data!$BJ$305)</f>
        <v>0</v>
      </c>
      <c r="BK308" s="125">
        <f>SUMIFS(CAPEX!$AA$4:$AA$1281,CAPEX!$G$4:$G$1281,Data!$A308,CAPEX!$I$4:$I$1281,Data!BK$306,CAPEX!$V$4:$V$1281,Data!$BJ$305)</f>
        <v>0</v>
      </c>
      <c r="BL308" s="125">
        <f>SUMIFS(CAPEX!$AA$4:$AA$1281,CAPEX!$G$4:$G$1281,Data!$A308,CAPEX!$I$4:$I$1281,Data!BL$306,CAPEX!$V$4:$V$1281,Data!$BJ$305)</f>
        <v>0</v>
      </c>
      <c r="BM308" s="125">
        <f>SUMIFS(CAPEX!$AA$4:$AA$1281,CAPEX!$G$4:$G$1281,Data!$A308,CAPEX!$I$4:$I$1281,Data!BM$306,CAPEX!$V$4:$V$1281,Data!$BJ$305)</f>
        <v>0</v>
      </c>
      <c r="BN308" s="125">
        <f>SUMIFS(CAPEX!$AA$4:$AA$1281,CAPEX!$G$4:$G$1281,Data!$A308,CAPEX!$I$4:$I$1281,Data!BN$306,CAPEX!$V$4:$V$1281,Data!$BJ$305)</f>
        <v>0</v>
      </c>
      <c r="BO308" s="125">
        <f>SUMIFS(CAPEX!$AA$4:$AA$1281,CAPEX!$G$4:$G$1281,Data!$A308,CAPEX!$I$4:$I$1281,Data!BO$306,CAPEX!$V$4:$V$1281,Data!$BO$305)</f>
        <v>0</v>
      </c>
      <c r="BP308" s="125">
        <f>SUMIFS(CAPEX!$AA$4:$AA$1281,CAPEX!$G$4:$G$1281,Data!$A308,CAPEX!$I$4:$I$1281,Data!BP$306,CAPEX!$V$4:$V$1281,Data!$BO$305)</f>
        <v>0</v>
      </c>
      <c r="BQ308" s="125">
        <f>SUMIFS(CAPEX!$AA$4:$AA$1281,CAPEX!$G$4:$G$1281,Data!$A308,CAPEX!$I$4:$I$1281,Data!BQ$306,CAPEX!$V$4:$V$1281,Data!$BO$305)</f>
        <v>0</v>
      </c>
      <c r="BR308" s="125">
        <f>SUMIFS(CAPEX!$AA$4:$AA$1281,CAPEX!$G$4:$G$1281,Data!$A308,CAPEX!$I$4:$I$1281,Data!BR$306,CAPEX!$V$4:$V$1281,Data!$BO$305)</f>
        <v>0</v>
      </c>
      <c r="BS308" s="125">
        <f>SUMIFS(CAPEX!$AA$4:$AA$1281,CAPEX!$G$4:$G$1281,Data!$A308,CAPEX!$I$4:$I$1281,Data!BS$306,CAPEX!$V$4:$V$1281,Data!$BO$305)</f>
        <v>0</v>
      </c>
      <c r="BT308" s="125">
        <f>SUMIFS(CAPEX!$AA$4:$AA$1281,CAPEX!$G$4:$G$1281,Data!$A308,CAPEX!$I$4:$I$1281,Data!BT$306,CAPEX!$V$4:$V$1281,Data!$BT$305)</f>
        <v>0</v>
      </c>
      <c r="BU308" s="125">
        <f>SUMIFS(CAPEX!$AA$4:$AA$1281,CAPEX!$G$4:$G$1281,Data!$A308,CAPEX!$I$4:$I$1281,Data!BU$306,CAPEX!$V$4:$V$1281,Data!$BT$305)</f>
        <v>0</v>
      </c>
      <c r="BV308" s="125">
        <f>SUMIFS(CAPEX!$AA$4:$AA$1281,CAPEX!$G$4:$G$1281,Data!$A308,CAPEX!$I$4:$I$1281,Data!BV$306,CAPEX!$V$4:$V$1281,Data!$BT$305)</f>
        <v>0</v>
      </c>
      <c r="BW308" s="125">
        <f>SUMIFS(CAPEX!$AA$4:$AA$1281,CAPEX!$G$4:$G$1281,Data!$A308,CAPEX!$I$4:$I$1281,Data!BW$306,CAPEX!$V$4:$V$1281,Data!$BT$305)</f>
        <v>0</v>
      </c>
      <c r="BX308" s="125">
        <f>SUMIFS(CAPEX!$AA$4:$AA$1281,CAPEX!$G$4:$G$1281,Data!$A308,CAPEX!$I$4:$I$1281,Data!BX$306,CAPEX!$V$4:$V$1281,Data!$BT$305)</f>
        <v>0</v>
      </c>
      <c r="BY308" s="128">
        <f t="shared" ref="BY308:BY324" si="50">SUM(AZ308:BX308)</f>
        <v>0</v>
      </c>
    </row>
    <row r="309" spans="1:77" x14ac:dyDescent="0.25">
      <c r="A309" s="84" t="s">
        <v>217</v>
      </c>
      <c r="B309" s="125">
        <f>SUMIFS(CAPEX!$AA$4:$AA$1281,CAPEX!$G$4:$G$1281,Data!$A309,CAPEX!$I$4:$I$1281,Data!B$306,CAPEX!$V$4:$V$1281,Data!$B$305)</f>
        <v>356600</v>
      </c>
      <c r="C309" s="125">
        <f>SUMIFS(CAPEX!$AA$4:$AA$1281,CAPEX!$G$4:$G$1281,Data!$A309,CAPEX!$I$4:$I$1281,Data!C$306,CAPEX!$V$4:$V$1281,Data!$B$305)</f>
        <v>165620</v>
      </c>
      <c r="D309" s="125">
        <f>SUMIFS(CAPEX!$AA$4:$AA$1281,CAPEX!$G$4:$G$1281,Data!$A309,CAPEX!$I$4:$I$1281,Data!D$306,CAPEX!$V$4:$V$1281,Data!$B$305)</f>
        <v>45850</v>
      </c>
      <c r="E309" s="125">
        <f>SUMIFS(CAPEX!$AA$4:$AA$1281,CAPEX!$G$4:$G$1281,Data!$A309,CAPEX!$I$4:$I$1281,Data!E$306,CAPEX!$V$4:$V$1281,Data!$B$305)</f>
        <v>210980</v>
      </c>
      <c r="F309" s="125">
        <f>SUMIFS(CAPEX!$AA$4:$AA$1281,CAPEX!$G$4:$G$1281,Data!$A309,CAPEX!$I$4:$I$1281,Data!F$306,CAPEX!$V$4:$V$1281,Data!$B$305)</f>
        <v>1610</v>
      </c>
      <c r="G309" s="125">
        <f>SUMIFS(CAPEX!$AA$4:$AA$1281,CAPEX!$G$4:$G$1281,Data!$A309,CAPEX!$I$4:$I$1281,Data!G$306,CAPEX!$V$4:$V$1281,Data!$G$305)</f>
        <v>0</v>
      </c>
      <c r="H309" s="125">
        <f>SUMIFS(CAPEX!$AA$4:$AA$1281,CAPEX!$G$4:$G$1281,Data!$A309,CAPEX!$I$4:$I$1281,Data!H$306,CAPEX!$V$4:$V$1281,Data!$G$305)</f>
        <v>0</v>
      </c>
      <c r="I309" s="125">
        <f>SUMIFS(CAPEX!$AA$4:$AA$1281,CAPEX!$G$4:$G$1281,Data!$A309,CAPEX!$I$4:$I$1281,Data!I$306,CAPEX!$V$4:$V$1281,Data!$G$305)</f>
        <v>0</v>
      </c>
      <c r="J309" s="125">
        <f>SUMIFS(CAPEX!$AA$4:$AA$1281,CAPEX!$G$4:$G$1281,Data!$A309,CAPEX!$I$4:$I$1281,Data!J$306,CAPEX!$V$4:$V$1281,Data!$G$305)</f>
        <v>0</v>
      </c>
      <c r="K309" s="125">
        <f>SUMIFS(CAPEX!$AA$4:$AA$1281,CAPEX!$G$4:$G$1281,Data!$A309,CAPEX!$I$4:$I$1281,Data!K$306,CAPEX!$V$4:$V$1281,Data!$G$305)</f>
        <v>0</v>
      </c>
      <c r="L309" s="125">
        <f>SUMIFS(CAPEX!$AA$4:$AA$1281,CAPEX!$G$4:$G$1281,Data!$A309,CAPEX!$I$4:$I$1281,Data!L$306,CAPEX!$V$4:$V$1281,Data!$L$305)</f>
        <v>0</v>
      </c>
      <c r="M309" s="125">
        <f>SUMIFS(CAPEX!$AA$4:$AA$1281,CAPEX!$G$4:$G$1281,Data!$A309,CAPEX!$I$4:$I$1281,Data!M$306,CAPEX!$V$4:$V$1281,Data!$L$305)</f>
        <v>0</v>
      </c>
      <c r="N309" s="125">
        <f>SUMIFS(CAPEX!$AA$4:$AA$1281,CAPEX!$G$4:$G$1281,Data!$A309,CAPEX!$I$4:$I$1281,Data!N$306,CAPEX!$V$4:$V$1281,Data!$L$305)</f>
        <v>0</v>
      </c>
      <c r="O309" s="125">
        <f>SUMIFS(CAPEX!$AA$4:$AA$1281,CAPEX!$G$4:$G$1281,Data!$A309,CAPEX!$I$4:$I$1281,Data!O$306,CAPEX!$V$4:$V$1281,Data!$L$305)</f>
        <v>0</v>
      </c>
      <c r="P309" s="125">
        <f>SUMIFS(CAPEX!$AA$4:$AA$1281,CAPEX!$G$4:$G$1281,Data!$A309,CAPEX!$I$4:$I$1281,Data!P$306,CAPEX!$V$4:$V$1281,Data!$L$305)</f>
        <v>0</v>
      </c>
      <c r="Q309" s="125">
        <f>SUMIFS(CAPEX!$AA$4:$AA$1281,CAPEX!$G$4:$G$1281,Data!$A309,CAPEX!$I$4:$I$1281,Data!Q$306,CAPEX!$V$4:$V$1281,Data!$Q$305)</f>
        <v>0</v>
      </c>
      <c r="R309" s="125">
        <f>SUMIFS(CAPEX!$AA$4:$AA$1281,CAPEX!$G$4:$G$1281,Data!$A309,CAPEX!$I$4:$I$1281,Data!R$306,CAPEX!$V$4:$V$1281,Data!$Q$305)</f>
        <v>0</v>
      </c>
      <c r="S309" s="125">
        <f>SUMIFS(CAPEX!$AA$4:$AA$1281,CAPEX!$G$4:$G$1281,Data!$A309,CAPEX!$I$4:$I$1281,Data!S$306,CAPEX!$V$4:$V$1281,Data!$Q$305)</f>
        <v>7420</v>
      </c>
      <c r="T309" s="125">
        <f>SUMIFS(CAPEX!$AA$4:$AA$1281,CAPEX!$G$4:$G$1281,Data!$A309,CAPEX!$I$4:$I$1281,Data!T$306,CAPEX!$V$4:$V$1281,Data!$Q$305)</f>
        <v>0</v>
      </c>
      <c r="U309" s="125">
        <f>SUMIFS(CAPEX!$AA$4:$AA$1281,CAPEX!$G$4:$G$1281,Data!$A309,CAPEX!$I$4:$I$1281,Data!U$306,CAPEX!$V$4:$V$1281,Data!$Q$305)</f>
        <v>0</v>
      </c>
      <c r="V309" s="125">
        <f>SUMIFS(CAPEX!$AA$4:$AA$1281,CAPEX!$G$4:$G$1281,Data!$A309,CAPEX!$I$4:$I$1281,Data!V$306,CAPEX!$V$4:$V$1281,Data!$V$305)</f>
        <v>1985300</v>
      </c>
      <c r="W309" s="125">
        <f>SUMIFS(CAPEX!$AA$4:$AA$1281,CAPEX!$G$4:$G$1281,Data!$A309,CAPEX!$I$4:$I$1281,Data!W$306,CAPEX!$V$4:$V$1281,Data!$V$305)</f>
        <v>0</v>
      </c>
      <c r="X309" s="125">
        <f>SUMIFS(CAPEX!$AA$4:$AA$1281,CAPEX!$G$4:$G$1281,Data!$A309,CAPEX!$I$4:$I$1281,Data!X$306,CAPEX!$V$4:$V$1281,Data!$V$305)</f>
        <v>0</v>
      </c>
      <c r="Y309" s="125">
        <f>SUMIFS(CAPEX!$AA$4:$AA$1281,CAPEX!$G$4:$G$1281,Data!$A309,CAPEX!$I$4:$I$1281,Data!Y$306,CAPEX!$V$4:$V$1281,Data!$V$305)</f>
        <v>0</v>
      </c>
      <c r="Z309" s="125">
        <f>SUMIFS(CAPEX!$AA$4:$AA$1281,CAPEX!$G$4:$G$1281,Data!$A309,CAPEX!$I$4:$I$1281,Data!Z$306,CAPEX!$V$4:$V$1281,Data!$V$305)</f>
        <v>0</v>
      </c>
      <c r="AA309" s="125">
        <f>SUMIFS(CAPEX!$AA$4:$AA$1281,CAPEX!$G$4:$G$1281,Data!$A309,CAPEX!$I$4:$I$1281,Data!AA$306,CAPEX!$V$4:$V$1281,Data!$AA$305)</f>
        <v>294120</v>
      </c>
      <c r="AB309" s="125">
        <f>SUMIFS(CAPEX!$AA$4:$AA$1281,CAPEX!$G$4:$G$1281,Data!$A309,CAPEX!$I$4:$I$1281,Data!AB$306,CAPEX!$V$4:$V$1281,Data!$AA$305)</f>
        <v>0</v>
      </c>
      <c r="AC309" s="125">
        <f>SUMIFS(CAPEX!$AA$4:$AA$1281,CAPEX!$G$4:$G$1281,Data!$A309,CAPEX!$I$4:$I$1281,Data!AC$306,CAPEX!$V$4:$V$1281,Data!$AA$305)</f>
        <v>0</v>
      </c>
      <c r="AD309" s="125">
        <f>SUMIFS(CAPEX!$AA$4:$AA$1281,CAPEX!$G$4:$G$1281,Data!$A309,CAPEX!$I$4:$I$1281,Data!AD$306,CAPEX!$V$4:$V$1281,Data!$AA$305)</f>
        <v>0</v>
      </c>
      <c r="AE309" s="125">
        <f>SUMIFS(CAPEX!$AA$4:$AA$1281,CAPEX!$G$4:$G$1281,Data!$A309,CAPEX!$I$4:$I$1281,Data!AE$306,CAPEX!$V$4:$V$1281,Data!$AA$305)</f>
        <v>0</v>
      </c>
      <c r="AF309" s="125">
        <f>SUMIFS(CAPEX!$AA$4:$AA$1281,CAPEX!$G$4:$G$1281,Data!$A309,CAPEX!$I$4:$I$1281,Data!AF$306,CAPEX!$V$4:$V$1281,Data!$AF$305)</f>
        <v>189020</v>
      </c>
      <c r="AG309" s="125">
        <f>SUMIFS(CAPEX!$AA$4:$AA$1281,CAPEX!$G$4:$G$1281,Data!$A309,CAPEX!$I$4:$I$1281,Data!AG$306,CAPEX!$V$4:$V$1281,Data!$AF$305)</f>
        <v>0</v>
      </c>
      <c r="AH309" s="125">
        <f>SUMIFS(CAPEX!$AA$4:$AA$1281,CAPEX!$G$4:$G$1281,Data!$A309,CAPEX!$I$4:$I$1281,Data!AH$306,CAPEX!$V$4:$V$1281,Data!$AF$305)</f>
        <v>0</v>
      </c>
      <c r="AI309" s="125">
        <f>SUMIFS(CAPEX!$AA$4:$AA$1281,CAPEX!$G$4:$G$1281,Data!$A309,CAPEX!$I$4:$I$1281,Data!AI$306,CAPEX!$V$4:$V$1281,Data!$AF$305)</f>
        <v>0</v>
      </c>
      <c r="AJ309" s="125">
        <f>SUMIFS(CAPEX!$AA$4:$AA$1281,CAPEX!$G$4:$G$1281,Data!$A309,CAPEX!$I$4:$I$1281,Data!AJ$306,CAPEX!$V$4:$V$1281,Data!$AF$305)</f>
        <v>0</v>
      </c>
      <c r="AK309" s="125">
        <f>SUMIFS(CAPEX!$AA$4:$AA$1281,CAPEX!$G$4:$G$1281,Data!$A309,CAPEX!$I$4:$I$1281,Data!AK$306,CAPEX!$V$4:$V$1281,Data!$AK$305)</f>
        <v>0</v>
      </c>
      <c r="AL309" s="125">
        <f>SUMIFS(CAPEX!$AA$4:$AA$1281,CAPEX!$G$4:$G$1281,Data!$A309,CAPEX!$I$4:$I$1281,Data!AL$306,CAPEX!$V$4:$V$1281,Data!$AK$305)</f>
        <v>0</v>
      </c>
      <c r="AM309" s="125">
        <f>SUMIFS(CAPEX!$AA$4:$AA$1281,CAPEX!$G$4:$G$1281,Data!$A309,CAPEX!$I$4:$I$1281,Data!AM$306,CAPEX!$V$4:$V$1281,Data!$AK$305)</f>
        <v>0</v>
      </c>
      <c r="AN309" s="125">
        <f>SUMIFS(CAPEX!$AA$4:$AA$1281,CAPEX!$G$4:$G$1281,Data!$A309,CAPEX!$I$4:$I$1281,Data!AN$306,CAPEX!$V$4:$V$1281,Data!$AK$305)</f>
        <v>0</v>
      </c>
      <c r="AO309" s="125">
        <f>SUMIFS(CAPEX!$AA$4:$AA$1281,CAPEX!$G$4:$G$1281,Data!$A309,CAPEX!$I$4:$I$1281,Data!AO$306,CAPEX!$V$4:$V$1281,Data!$AK$305)</f>
        <v>0</v>
      </c>
      <c r="AP309" s="125">
        <f>SUMIFS(CAPEX!$AA$4:$AA$1281,CAPEX!$G$4:$G$1281,Data!$A309,CAPEX!$I$4:$I$1281,Data!AP$306,CAPEX!$V$4:$V$1281,Data!$AP$305)</f>
        <v>0</v>
      </c>
      <c r="AQ309" s="125">
        <f>SUMIFS(CAPEX!$AA$4:$AA$1281,CAPEX!$G$4:$G$1281,Data!$A309,CAPEX!$I$4:$I$1281,Data!AQ$306,CAPEX!$V$4:$V$1281,Data!$AP$305)</f>
        <v>0</v>
      </c>
      <c r="AR309" s="125">
        <f>SUMIFS(CAPEX!$AA$4:$AA$1281,CAPEX!$G$4:$G$1281,Data!$A309,CAPEX!$I$4:$I$1281,Data!AR$306,CAPEX!$V$4:$V$1281,Data!$AP$305)</f>
        <v>0</v>
      </c>
      <c r="AS309" s="125">
        <f>SUMIFS(CAPEX!$AA$4:$AA$1281,CAPEX!$G$4:$G$1281,Data!$A309,CAPEX!$I$4:$I$1281,Data!AS$306,CAPEX!$V$4:$V$1281,Data!$AP$305)</f>
        <v>0</v>
      </c>
      <c r="AT309" s="125">
        <f>SUMIFS(CAPEX!$AA$4:$AA$1281,CAPEX!$G$4:$G$1281,Data!$A309,CAPEX!$I$4:$I$1281,Data!AT$306,CAPEX!$V$4:$V$1281,Data!$AP$305)</f>
        <v>0</v>
      </c>
      <c r="AU309" s="125">
        <f>SUMIFS(CAPEX!$AA$4:$AA$1281,CAPEX!$G$4:$G$1281,Data!$A309,CAPEX!$I$4:$I$1281,Data!AU$306,CAPEX!$V$4:$V$1281,Data!$AU$305)</f>
        <v>0</v>
      </c>
      <c r="AV309" s="125">
        <f>SUMIFS(CAPEX!$AA$4:$AA$1281,CAPEX!$G$4:$G$1281,Data!$A309,CAPEX!$I$4:$I$1281,Data!AV$306,CAPEX!$V$4:$V$1281,Data!$AU$305)</f>
        <v>0</v>
      </c>
      <c r="AW309" s="125">
        <f>SUMIFS(CAPEX!$AA$4:$AA$1281,CAPEX!$G$4:$G$1281,Data!$A309,CAPEX!$I$4:$I$1281,Data!AW$306,CAPEX!$V$4:$V$1281,Data!$AU$305)</f>
        <v>0</v>
      </c>
      <c r="AX309" s="125">
        <f>SUMIFS(CAPEX!$AA$4:$AA$1281,CAPEX!$G$4:$G$1281,Data!$A309,CAPEX!$I$4:$I$1281,Data!AX$306,CAPEX!$V$4:$V$1281,Data!$AU$305)</f>
        <v>0</v>
      </c>
      <c r="AY309" s="125">
        <f>SUMIFS(CAPEX!$AA$4:$AA$1281,CAPEX!$G$4:$G$1281,Data!$A309,CAPEX!$I$4:$I$1281,Data!AY$306,CAPEX!$V$4:$V$1281,Data!$AU$305)</f>
        <v>0</v>
      </c>
      <c r="AZ309" s="125">
        <f>SUMIFS(CAPEX!$AA$4:$AA$1281,CAPEX!$G$4:$G$1281,Data!$A309,CAPEX!$I$4:$I$1281,Data!AZ$306,CAPEX!$V$4:$V$1281,Data!$AZ$305)</f>
        <v>70000</v>
      </c>
      <c r="BA309" s="125">
        <f>SUMIFS(CAPEX!$AA$4:$AA$1281,CAPEX!$G$4:$G$1281,Data!$A309,CAPEX!$I$4:$I$1281,Data!BA$306,CAPEX!$V$4:$V$1281,Data!$AZ$305)</f>
        <v>50190</v>
      </c>
      <c r="BB309" s="125">
        <f>SUMIFS(CAPEX!$AA$4:$AA$1281,CAPEX!$G$4:$G$1281,Data!$A309,CAPEX!$I$4:$I$1281,Data!BB$306,CAPEX!$V$4:$V$1281,Data!$AZ$305)</f>
        <v>0</v>
      </c>
      <c r="BC309" s="125">
        <f>SUMIFS(CAPEX!$AA$4:$AA$1281,CAPEX!$G$4:$G$1281,Data!$A309,CAPEX!$I$4:$I$1281,Data!BC$306,CAPEX!$V$4:$V$1281,Data!$AZ$305)</f>
        <v>0</v>
      </c>
      <c r="BD309" s="125">
        <f>SUMIFS(CAPEX!$AA$4:$AA$1281,CAPEX!$G$4:$G$1281,Data!$A309,CAPEX!$I$4:$I$1281,Data!BD$306,CAPEX!$V$4:$V$1281,Data!$AZ$305)</f>
        <v>0</v>
      </c>
      <c r="BE309" s="125">
        <f>SUMIFS(CAPEX!$AA$4:$AA$1281,CAPEX!$G$4:$G$1281,Data!$A309,CAPEX!$I$4:$I$1281,Data!BE$306,CAPEX!$V$4:$V$1281,Data!$BE$305)</f>
        <v>0</v>
      </c>
      <c r="BF309" s="125">
        <f>SUMIFS(CAPEX!$AA$4:$AA$1281,CAPEX!$G$4:$G$1281,Data!$A309,CAPEX!$I$4:$I$1281,Data!BF$306,CAPEX!$V$4:$V$1281,Data!$BE$305)</f>
        <v>0</v>
      </c>
      <c r="BG309" s="125">
        <f>SUMIFS(CAPEX!$AA$4:$AA$1281,CAPEX!$G$4:$G$1281,Data!$A309,CAPEX!$I$4:$I$1281,Data!BG$306,CAPEX!$V$4:$V$1281,Data!$BE$305)</f>
        <v>0</v>
      </c>
      <c r="BH309" s="125">
        <f>SUMIFS(CAPEX!$AA$4:$AA$1281,CAPEX!$G$4:$G$1281,Data!$A309,CAPEX!$I$4:$I$1281,Data!BH$306,CAPEX!$V$4:$V$1281,Data!$BE$305)</f>
        <v>0</v>
      </c>
      <c r="BI309" s="125">
        <f>SUMIFS(CAPEX!$AA$4:$AA$1281,CAPEX!$G$4:$G$1281,Data!$A309,CAPEX!$I$4:$I$1281,Data!BI$306,CAPEX!$V$4:$V$1281,Data!$BE$305)</f>
        <v>0</v>
      </c>
      <c r="BJ309" s="125">
        <f>SUMIFS(CAPEX!$AA$4:$AA$1281,CAPEX!$G$4:$G$1281,Data!$A309,CAPEX!$I$4:$I$1281,Data!BJ$306,CAPEX!$V$4:$V$1281,Data!$BJ$305)</f>
        <v>0</v>
      </c>
      <c r="BK309" s="125">
        <f>SUMIFS(CAPEX!$AA$4:$AA$1281,CAPEX!$G$4:$G$1281,Data!$A309,CAPEX!$I$4:$I$1281,Data!BK$306,CAPEX!$V$4:$V$1281,Data!$BJ$305)</f>
        <v>0</v>
      </c>
      <c r="BL309" s="125">
        <f>SUMIFS(CAPEX!$AA$4:$AA$1281,CAPEX!$G$4:$G$1281,Data!$A309,CAPEX!$I$4:$I$1281,Data!BL$306,CAPEX!$V$4:$V$1281,Data!$BJ$305)</f>
        <v>0</v>
      </c>
      <c r="BM309" s="125">
        <f>SUMIFS(CAPEX!$AA$4:$AA$1281,CAPEX!$G$4:$G$1281,Data!$A309,CAPEX!$I$4:$I$1281,Data!BM$306,CAPEX!$V$4:$V$1281,Data!$BJ$305)</f>
        <v>0</v>
      </c>
      <c r="BN309" s="125">
        <f>SUMIFS(CAPEX!$AA$4:$AA$1281,CAPEX!$G$4:$G$1281,Data!$A309,CAPEX!$I$4:$I$1281,Data!BN$306,CAPEX!$V$4:$V$1281,Data!$BJ$305)</f>
        <v>0</v>
      </c>
      <c r="BO309" s="125">
        <f>SUMIFS(CAPEX!$AA$4:$AA$1281,CAPEX!$G$4:$G$1281,Data!$A309,CAPEX!$I$4:$I$1281,Data!BO$306,CAPEX!$V$4:$V$1281,Data!$BO$305)</f>
        <v>0</v>
      </c>
      <c r="BP309" s="125">
        <f>SUMIFS(CAPEX!$AA$4:$AA$1281,CAPEX!$G$4:$G$1281,Data!$A309,CAPEX!$I$4:$I$1281,Data!BP$306,CAPEX!$V$4:$V$1281,Data!$BO$305)</f>
        <v>0</v>
      </c>
      <c r="BQ309" s="125">
        <f>SUMIFS(CAPEX!$AA$4:$AA$1281,CAPEX!$G$4:$G$1281,Data!$A309,CAPEX!$I$4:$I$1281,Data!BQ$306,CAPEX!$V$4:$V$1281,Data!$BO$305)</f>
        <v>0</v>
      </c>
      <c r="BR309" s="125">
        <f>SUMIFS(CAPEX!$AA$4:$AA$1281,CAPEX!$G$4:$G$1281,Data!$A309,CAPEX!$I$4:$I$1281,Data!BR$306,CAPEX!$V$4:$V$1281,Data!$BO$305)</f>
        <v>0</v>
      </c>
      <c r="BS309" s="125">
        <f>SUMIFS(CAPEX!$AA$4:$AA$1281,CAPEX!$G$4:$G$1281,Data!$A309,CAPEX!$I$4:$I$1281,Data!BS$306,CAPEX!$V$4:$V$1281,Data!$BO$305)</f>
        <v>0</v>
      </c>
      <c r="BT309" s="125">
        <f>SUMIFS(CAPEX!$AA$4:$AA$1281,CAPEX!$G$4:$G$1281,Data!$A309,CAPEX!$I$4:$I$1281,Data!BT$306,CAPEX!$V$4:$V$1281,Data!$BT$305)</f>
        <v>0</v>
      </c>
      <c r="BU309" s="125">
        <f>SUMIFS(CAPEX!$AA$4:$AA$1281,CAPEX!$G$4:$G$1281,Data!$A309,CAPEX!$I$4:$I$1281,Data!BU$306,CAPEX!$V$4:$V$1281,Data!$BT$305)</f>
        <v>0</v>
      </c>
      <c r="BV309" s="125">
        <f>SUMIFS(CAPEX!$AA$4:$AA$1281,CAPEX!$G$4:$G$1281,Data!$A309,CAPEX!$I$4:$I$1281,Data!BV$306,CAPEX!$V$4:$V$1281,Data!$BT$305)</f>
        <v>0</v>
      </c>
      <c r="BW309" s="125">
        <f>SUMIFS(CAPEX!$AA$4:$AA$1281,CAPEX!$G$4:$G$1281,Data!$A309,CAPEX!$I$4:$I$1281,Data!BW$306,CAPEX!$V$4:$V$1281,Data!$BT$305)</f>
        <v>0</v>
      </c>
      <c r="BX309" s="125">
        <f>SUMIFS(CAPEX!$AA$4:$AA$1281,CAPEX!$G$4:$G$1281,Data!$A309,CAPEX!$I$4:$I$1281,Data!BX$306,CAPEX!$V$4:$V$1281,Data!$BT$305)</f>
        <v>0</v>
      </c>
      <c r="BY309" s="128">
        <f t="shared" si="50"/>
        <v>120190</v>
      </c>
    </row>
    <row r="310" spans="1:77" x14ac:dyDescent="0.25">
      <c r="A310" s="84" t="s">
        <v>469</v>
      </c>
      <c r="B310" s="125">
        <f>SUMIFS(CAPEX!$AA$4:$AA$1281,CAPEX!$G$4:$G$1281,Data!$A310,CAPEX!$I$4:$I$1281,Data!B$306,CAPEX!$V$4:$V$1281,Data!$B$305)</f>
        <v>0</v>
      </c>
      <c r="C310" s="125">
        <f>SUMIFS(CAPEX!$AA$4:$AA$1281,CAPEX!$G$4:$G$1281,Data!$A310,CAPEX!$I$4:$I$1281,Data!C$306,CAPEX!$V$4:$V$1281,Data!$B$305)</f>
        <v>0</v>
      </c>
      <c r="D310" s="125">
        <f>SUMIFS(CAPEX!$AA$4:$AA$1281,CAPEX!$G$4:$G$1281,Data!$A310,CAPEX!$I$4:$I$1281,Data!D$306,CAPEX!$V$4:$V$1281,Data!$B$305)</f>
        <v>0</v>
      </c>
      <c r="E310" s="125">
        <f>SUMIFS(CAPEX!$AA$4:$AA$1281,CAPEX!$G$4:$G$1281,Data!$A310,CAPEX!$I$4:$I$1281,Data!E$306,CAPEX!$V$4:$V$1281,Data!$B$305)</f>
        <v>0</v>
      </c>
      <c r="F310" s="125">
        <f>SUMIFS(CAPEX!$AA$4:$AA$1281,CAPEX!$G$4:$G$1281,Data!$A310,CAPEX!$I$4:$I$1281,Data!F$306,CAPEX!$V$4:$V$1281,Data!$B$305)</f>
        <v>0</v>
      </c>
      <c r="G310" s="125">
        <f>SUMIFS(CAPEX!$AA$4:$AA$1281,CAPEX!$G$4:$G$1281,Data!$A310,CAPEX!$I$4:$I$1281,Data!G$306,CAPEX!$V$4:$V$1281,Data!$G$305)</f>
        <v>0</v>
      </c>
      <c r="H310" s="125">
        <f>SUMIFS(CAPEX!$AA$4:$AA$1281,CAPEX!$G$4:$G$1281,Data!$A310,CAPEX!$I$4:$I$1281,Data!H$306,CAPEX!$V$4:$V$1281,Data!$G$305)</f>
        <v>0</v>
      </c>
      <c r="I310" s="125">
        <f>SUMIFS(CAPEX!$AA$4:$AA$1281,CAPEX!$G$4:$G$1281,Data!$A310,CAPEX!$I$4:$I$1281,Data!I$306,CAPEX!$V$4:$V$1281,Data!$G$305)</f>
        <v>0</v>
      </c>
      <c r="J310" s="125">
        <f>SUMIFS(CAPEX!$AA$4:$AA$1281,CAPEX!$G$4:$G$1281,Data!$A310,CAPEX!$I$4:$I$1281,Data!J$306,CAPEX!$V$4:$V$1281,Data!$G$305)</f>
        <v>0</v>
      </c>
      <c r="K310" s="125">
        <f>SUMIFS(CAPEX!$AA$4:$AA$1281,CAPEX!$G$4:$G$1281,Data!$A310,CAPEX!$I$4:$I$1281,Data!K$306,CAPEX!$V$4:$V$1281,Data!$G$305)</f>
        <v>0</v>
      </c>
      <c r="L310" s="125">
        <f>SUMIFS(CAPEX!$AA$4:$AA$1281,CAPEX!$G$4:$G$1281,Data!$A310,CAPEX!$I$4:$I$1281,Data!L$306,CAPEX!$V$4:$V$1281,Data!$L$305)</f>
        <v>0</v>
      </c>
      <c r="M310" s="125">
        <f>SUMIFS(CAPEX!$AA$4:$AA$1281,CAPEX!$G$4:$G$1281,Data!$A310,CAPEX!$I$4:$I$1281,Data!M$306,CAPEX!$V$4:$V$1281,Data!$L$305)</f>
        <v>0</v>
      </c>
      <c r="N310" s="125">
        <f>SUMIFS(CAPEX!$AA$4:$AA$1281,CAPEX!$G$4:$G$1281,Data!$A310,CAPEX!$I$4:$I$1281,Data!N$306,CAPEX!$V$4:$V$1281,Data!$L$305)</f>
        <v>0</v>
      </c>
      <c r="O310" s="125">
        <f>SUMIFS(CAPEX!$AA$4:$AA$1281,CAPEX!$G$4:$G$1281,Data!$A310,CAPEX!$I$4:$I$1281,Data!O$306,CAPEX!$V$4:$V$1281,Data!$L$305)</f>
        <v>0</v>
      </c>
      <c r="P310" s="125">
        <f>SUMIFS(CAPEX!$AA$4:$AA$1281,CAPEX!$G$4:$G$1281,Data!$A310,CAPEX!$I$4:$I$1281,Data!P$306,CAPEX!$V$4:$V$1281,Data!$L$305)</f>
        <v>0</v>
      </c>
      <c r="Q310" s="125">
        <f>SUMIFS(CAPEX!$AA$4:$AA$1281,CAPEX!$G$4:$G$1281,Data!$A310,CAPEX!$I$4:$I$1281,Data!Q$306,CAPEX!$V$4:$V$1281,Data!$Q$305)</f>
        <v>0</v>
      </c>
      <c r="R310" s="125">
        <f>SUMIFS(CAPEX!$AA$4:$AA$1281,CAPEX!$G$4:$G$1281,Data!$A310,CAPEX!$I$4:$I$1281,Data!R$306,CAPEX!$V$4:$V$1281,Data!$Q$305)</f>
        <v>0</v>
      </c>
      <c r="S310" s="125">
        <f>SUMIFS(CAPEX!$AA$4:$AA$1281,CAPEX!$G$4:$G$1281,Data!$A310,CAPEX!$I$4:$I$1281,Data!S$306,CAPEX!$V$4:$V$1281,Data!$Q$305)</f>
        <v>0</v>
      </c>
      <c r="T310" s="125">
        <f>SUMIFS(CAPEX!$AA$4:$AA$1281,CAPEX!$G$4:$G$1281,Data!$A310,CAPEX!$I$4:$I$1281,Data!T$306,CAPEX!$V$4:$V$1281,Data!$Q$305)</f>
        <v>0</v>
      </c>
      <c r="U310" s="125">
        <f>SUMIFS(CAPEX!$AA$4:$AA$1281,CAPEX!$G$4:$G$1281,Data!$A310,CAPEX!$I$4:$I$1281,Data!U$306,CAPEX!$V$4:$V$1281,Data!$Q$305)</f>
        <v>0</v>
      </c>
      <c r="V310" s="125">
        <f>SUMIFS(CAPEX!$AA$4:$AA$1281,CAPEX!$G$4:$G$1281,Data!$A310,CAPEX!$I$4:$I$1281,Data!V$306,CAPEX!$V$4:$V$1281,Data!$V$305)</f>
        <v>0</v>
      </c>
      <c r="W310" s="125">
        <f>SUMIFS(CAPEX!$AA$4:$AA$1281,CAPEX!$G$4:$G$1281,Data!$A310,CAPEX!$I$4:$I$1281,Data!W$306,CAPEX!$V$4:$V$1281,Data!$V$305)</f>
        <v>0</v>
      </c>
      <c r="X310" s="125">
        <f>SUMIFS(CAPEX!$AA$4:$AA$1281,CAPEX!$G$4:$G$1281,Data!$A310,CAPEX!$I$4:$I$1281,Data!X$306,CAPEX!$V$4:$V$1281,Data!$V$305)</f>
        <v>0</v>
      </c>
      <c r="Y310" s="125">
        <f>SUMIFS(CAPEX!$AA$4:$AA$1281,CAPEX!$G$4:$G$1281,Data!$A310,CAPEX!$I$4:$I$1281,Data!Y$306,CAPEX!$V$4:$V$1281,Data!$V$305)</f>
        <v>0</v>
      </c>
      <c r="Z310" s="125">
        <f>SUMIFS(CAPEX!$AA$4:$AA$1281,CAPEX!$G$4:$G$1281,Data!$A310,CAPEX!$I$4:$I$1281,Data!Z$306,CAPEX!$V$4:$V$1281,Data!$V$305)</f>
        <v>0</v>
      </c>
      <c r="AA310" s="125">
        <f>SUMIFS(CAPEX!$AA$4:$AA$1281,CAPEX!$G$4:$G$1281,Data!$A310,CAPEX!$I$4:$I$1281,Data!AA$306,CAPEX!$V$4:$V$1281,Data!$AA$305)</f>
        <v>0</v>
      </c>
      <c r="AB310" s="125">
        <f>SUMIFS(CAPEX!$AA$4:$AA$1281,CAPEX!$G$4:$G$1281,Data!$A310,CAPEX!$I$4:$I$1281,Data!AB$306,CAPEX!$V$4:$V$1281,Data!$AA$305)</f>
        <v>0</v>
      </c>
      <c r="AC310" s="125">
        <f>SUMIFS(CAPEX!$AA$4:$AA$1281,CAPEX!$G$4:$G$1281,Data!$A310,CAPEX!$I$4:$I$1281,Data!AC$306,CAPEX!$V$4:$V$1281,Data!$AA$305)</f>
        <v>0</v>
      </c>
      <c r="AD310" s="125">
        <f>SUMIFS(CAPEX!$AA$4:$AA$1281,CAPEX!$G$4:$G$1281,Data!$A310,CAPEX!$I$4:$I$1281,Data!AD$306,CAPEX!$V$4:$V$1281,Data!$AA$305)</f>
        <v>0</v>
      </c>
      <c r="AE310" s="125">
        <f>SUMIFS(CAPEX!$AA$4:$AA$1281,CAPEX!$G$4:$G$1281,Data!$A310,CAPEX!$I$4:$I$1281,Data!AE$306,CAPEX!$V$4:$V$1281,Data!$AA$305)</f>
        <v>0</v>
      </c>
      <c r="AF310" s="125">
        <f>SUMIFS(CAPEX!$AA$4:$AA$1281,CAPEX!$G$4:$G$1281,Data!$A310,CAPEX!$I$4:$I$1281,Data!AF$306,CAPEX!$V$4:$V$1281,Data!$AF$305)</f>
        <v>0</v>
      </c>
      <c r="AG310" s="125">
        <f>SUMIFS(CAPEX!$AA$4:$AA$1281,CAPEX!$G$4:$G$1281,Data!$A310,CAPEX!$I$4:$I$1281,Data!AG$306,CAPEX!$V$4:$V$1281,Data!$AF$305)</f>
        <v>0</v>
      </c>
      <c r="AH310" s="125">
        <f>SUMIFS(CAPEX!$AA$4:$AA$1281,CAPEX!$G$4:$G$1281,Data!$A310,CAPEX!$I$4:$I$1281,Data!AH$306,CAPEX!$V$4:$V$1281,Data!$AF$305)</f>
        <v>0</v>
      </c>
      <c r="AI310" s="125">
        <f>SUMIFS(CAPEX!$AA$4:$AA$1281,CAPEX!$G$4:$G$1281,Data!$A310,CAPEX!$I$4:$I$1281,Data!AI$306,CAPEX!$V$4:$V$1281,Data!$AF$305)</f>
        <v>0</v>
      </c>
      <c r="AJ310" s="125">
        <f>SUMIFS(CAPEX!$AA$4:$AA$1281,CAPEX!$G$4:$G$1281,Data!$A310,CAPEX!$I$4:$I$1281,Data!AJ$306,CAPEX!$V$4:$V$1281,Data!$AF$305)</f>
        <v>0</v>
      </c>
      <c r="AK310" s="125">
        <f>SUMIFS(CAPEX!$AA$4:$AA$1281,CAPEX!$G$4:$G$1281,Data!$A310,CAPEX!$I$4:$I$1281,Data!AK$306,CAPEX!$V$4:$V$1281,Data!$AK$305)</f>
        <v>0</v>
      </c>
      <c r="AL310" s="125">
        <f>SUMIFS(CAPEX!$AA$4:$AA$1281,CAPEX!$G$4:$G$1281,Data!$A310,CAPEX!$I$4:$I$1281,Data!AL$306,CAPEX!$V$4:$V$1281,Data!$AK$305)</f>
        <v>0</v>
      </c>
      <c r="AM310" s="125">
        <f>SUMIFS(CAPEX!$AA$4:$AA$1281,CAPEX!$G$4:$G$1281,Data!$A310,CAPEX!$I$4:$I$1281,Data!AM$306,CAPEX!$V$4:$V$1281,Data!$AK$305)</f>
        <v>0</v>
      </c>
      <c r="AN310" s="125">
        <f>SUMIFS(CAPEX!$AA$4:$AA$1281,CAPEX!$G$4:$G$1281,Data!$A310,CAPEX!$I$4:$I$1281,Data!AN$306,CAPEX!$V$4:$V$1281,Data!$AK$305)</f>
        <v>0</v>
      </c>
      <c r="AO310" s="125">
        <f>SUMIFS(CAPEX!$AA$4:$AA$1281,CAPEX!$G$4:$G$1281,Data!$A310,CAPEX!$I$4:$I$1281,Data!AO$306,CAPEX!$V$4:$V$1281,Data!$AK$305)</f>
        <v>0</v>
      </c>
      <c r="AP310" s="125">
        <f>SUMIFS(CAPEX!$AA$4:$AA$1281,CAPEX!$G$4:$G$1281,Data!$A310,CAPEX!$I$4:$I$1281,Data!AP$306,CAPEX!$V$4:$V$1281,Data!$AP$305)</f>
        <v>0</v>
      </c>
      <c r="AQ310" s="125">
        <f>SUMIFS(CAPEX!$AA$4:$AA$1281,CAPEX!$G$4:$G$1281,Data!$A310,CAPEX!$I$4:$I$1281,Data!AQ$306,CAPEX!$V$4:$V$1281,Data!$AP$305)</f>
        <v>0</v>
      </c>
      <c r="AR310" s="125">
        <f>SUMIFS(CAPEX!$AA$4:$AA$1281,CAPEX!$G$4:$G$1281,Data!$A310,CAPEX!$I$4:$I$1281,Data!AR$306,CAPEX!$V$4:$V$1281,Data!$AP$305)</f>
        <v>0</v>
      </c>
      <c r="AS310" s="125">
        <f>SUMIFS(CAPEX!$AA$4:$AA$1281,CAPEX!$G$4:$G$1281,Data!$A310,CAPEX!$I$4:$I$1281,Data!AS$306,CAPEX!$V$4:$V$1281,Data!$AP$305)</f>
        <v>0</v>
      </c>
      <c r="AT310" s="125">
        <f>SUMIFS(CAPEX!$AA$4:$AA$1281,CAPEX!$G$4:$G$1281,Data!$A310,CAPEX!$I$4:$I$1281,Data!AT$306,CAPEX!$V$4:$V$1281,Data!$AP$305)</f>
        <v>0</v>
      </c>
      <c r="AU310" s="125">
        <f>SUMIFS(CAPEX!$AA$4:$AA$1281,CAPEX!$G$4:$G$1281,Data!$A310,CAPEX!$I$4:$I$1281,Data!AU$306,CAPEX!$V$4:$V$1281,Data!$AU$305)</f>
        <v>0</v>
      </c>
      <c r="AV310" s="125">
        <f>SUMIFS(CAPEX!$AA$4:$AA$1281,CAPEX!$G$4:$G$1281,Data!$A310,CAPEX!$I$4:$I$1281,Data!AV$306,CAPEX!$V$4:$V$1281,Data!$AU$305)</f>
        <v>0</v>
      </c>
      <c r="AW310" s="125">
        <f>SUMIFS(CAPEX!$AA$4:$AA$1281,CAPEX!$G$4:$G$1281,Data!$A310,CAPEX!$I$4:$I$1281,Data!AW$306,CAPEX!$V$4:$V$1281,Data!$AU$305)</f>
        <v>0</v>
      </c>
      <c r="AX310" s="125">
        <f>SUMIFS(CAPEX!$AA$4:$AA$1281,CAPEX!$G$4:$G$1281,Data!$A310,CAPEX!$I$4:$I$1281,Data!AX$306,CAPEX!$V$4:$V$1281,Data!$AU$305)</f>
        <v>0</v>
      </c>
      <c r="AY310" s="125">
        <f>SUMIFS(CAPEX!$AA$4:$AA$1281,CAPEX!$G$4:$G$1281,Data!$A310,CAPEX!$I$4:$I$1281,Data!AY$306,CAPEX!$V$4:$V$1281,Data!$AU$305)</f>
        <v>0</v>
      </c>
      <c r="AZ310" s="125">
        <f>SUMIFS(CAPEX!$AA$4:$AA$1281,CAPEX!$G$4:$G$1281,Data!$A310,CAPEX!$I$4:$I$1281,Data!AZ$306,CAPEX!$V$4:$V$1281,Data!$AZ$305)</f>
        <v>0</v>
      </c>
      <c r="BA310" s="125">
        <f>SUMIFS(CAPEX!$AA$4:$AA$1281,CAPEX!$G$4:$G$1281,Data!$A310,CAPEX!$I$4:$I$1281,Data!BA$306,CAPEX!$V$4:$V$1281,Data!$AZ$305)</f>
        <v>0</v>
      </c>
      <c r="BB310" s="125">
        <f>SUMIFS(CAPEX!$AA$4:$AA$1281,CAPEX!$G$4:$G$1281,Data!$A310,CAPEX!$I$4:$I$1281,Data!BB$306,CAPEX!$V$4:$V$1281,Data!$AZ$305)</f>
        <v>0</v>
      </c>
      <c r="BC310" s="125">
        <f>SUMIFS(CAPEX!$AA$4:$AA$1281,CAPEX!$G$4:$G$1281,Data!$A310,CAPEX!$I$4:$I$1281,Data!BC$306,CAPEX!$V$4:$V$1281,Data!$AZ$305)</f>
        <v>0</v>
      </c>
      <c r="BD310" s="125">
        <f>SUMIFS(CAPEX!$AA$4:$AA$1281,CAPEX!$G$4:$G$1281,Data!$A310,CAPEX!$I$4:$I$1281,Data!BD$306,CAPEX!$V$4:$V$1281,Data!$AZ$305)</f>
        <v>0</v>
      </c>
      <c r="BE310" s="125">
        <f>SUMIFS(CAPEX!$AA$4:$AA$1281,CAPEX!$G$4:$G$1281,Data!$A310,CAPEX!$I$4:$I$1281,Data!BE$306,CAPEX!$V$4:$V$1281,Data!$BE$305)</f>
        <v>0</v>
      </c>
      <c r="BF310" s="125">
        <f>SUMIFS(CAPEX!$AA$4:$AA$1281,CAPEX!$G$4:$G$1281,Data!$A310,CAPEX!$I$4:$I$1281,Data!BF$306,CAPEX!$V$4:$V$1281,Data!$BE$305)</f>
        <v>0</v>
      </c>
      <c r="BG310" s="125">
        <f>SUMIFS(CAPEX!$AA$4:$AA$1281,CAPEX!$G$4:$G$1281,Data!$A310,CAPEX!$I$4:$I$1281,Data!BG$306,CAPEX!$V$4:$V$1281,Data!$BE$305)</f>
        <v>0</v>
      </c>
      <c r="BH310" s="125">
        <f>SUMIFS(CAPEX!$AA$4:$AA$1281,CAPEX!$G$4:$G$1281,Data!$A310,CAPEX!$I$4:$I$1281,Data!BH$306,CAPEX!$V$4:$V$1281,Data!$BE$305)</f>
        <v>0</v>
      </c>
      <c r="BI310" s="125">
        <f>SUMIFS(CAPEX!$AA$4:$AA$1281,CAPEX!$G$4:$G$1281,Data!$A310,CAPEX!$I$4:$I$1281,Data!BI$306,CAPEX!$V$4:$V$1281,Data!$BE$305)</f>
        <v>0</v>
      </c>
      <c r="BJ310" s="125">
        <f>SUMIFS(CAPEX!$AA$4:$AA$1281,CAPEX!$G$4:$G$1281,Data!$A310,CAPEX!$I$4:$I$1281,Data!BJ$306,CAPEX!$V$4:$V$1281,Data!$BJ$305)</f>
        <v>0</v>
      </c>
      <c r="BK310" s="125">
        <f>SUMIFS(CAPEX!$AA$4:$AA$1281,CAPEX!$G$4:$G$1281,Data!$A310,CAPEX!$I$4:$I$1281,Data!BK$306,CAPEX!$V$4:$V$1281,Data!$BJ$305)</f>
        <v>0</v>
      </c>
      <c r="BL310" s="125">
        <f>SUMIFS(CAPEX!$AA$4:$AA$1281,CAPEX!$G$4:$G$1281,Data!$A310,CAPEX!$I$4:$I$1281,Data!BL$306,CAPEX!$V$4:$V$1281,Data!$BJ$305)</f>
        <v>0</v>
      </c>
      <c r="BM310" s="125">
        <f>SUMIFS(CAPEX!$AA$4:$AA$1281,CAPEX!$G$4:$G$1281,Data!$A310,CAPEX!$I$4:$I$1281,Data!BM$306,CAPEX!$V$4:$V$1281,Data!$BJ$305)</f>
        <v>0</v>
      </c>
      <c r="BN310" s="125">
        <f>SUMIFS(CAPEX!$AA$4:$AA$1281,CAPEX!$G$4:$G$1281,Data!$A310,CAPEX!$I$4:$I$1281,Data!BN$306,CAPEX!$V$4:$V$1281,Data!$BJ$305)</f>
        <v>0</v>
      </c>
      <c r="BO310" s="125">
        <f>SUMIFS(CAPEX!$AA$4:$AA$1281,CAPEX!$G$4:$G$1281,Data!$A310,CAPEX!$I$4:$I$1281,Data!BO$306,CAPEX!$V$4:$V$1281,Data!$BO$305)</f>
        <v>0</v>
      </c>
      <c r="BP310" s="125">
        <f>SUMIFS(CAPEX!$AA$4:$AA$1281,CAPEX!$G$4:$G$1281,Data!$A310,CAPEX!$I$4:$I$1281,Data!BP$306,CAPEX!$V$4:$V$1281,Data!$BO$305)</f>
        <v>0</v>
      </c>
      <c r="BQ310" s="125">
        <f>SUMIFS(CAPEX!$AA$4:$AA$1281,CAPEX!$G$4:$G$1281,Data!$A310,CAPEX!$I$4:$I$1281,Data!BQ$306,CAPEX!$V$4:$V$1281,Data!$BO$305)</f>
        <v>0</v>
      </c>
      <c r="BR310" s="125">
        <f>SUMIFS(CAPEX!$AA$4:$AA$1281,CAPEX!$G$4:$G$1281,Data!$A310,CAPEX!$I$4:$I$1281,Data!BR$306,CAPEX!$V$4:$V$1281,Data!$BO$305)</f>
        <v>0</v>
      </c>
      <c r="BS310" s="125">
        <f>SUMIFS(CAPEX!$AA$4:$AA$1281,CAPEX!$G$4:$G$1281,Data!$A310,CAPEX!$I$4:$I$1281,Data!BS$306,CAPEX!$V$4:$V$1281,Data!$BO$305)</f>
        <v>0</v>
      </c>
      <c r="BT310" s="125">
        <f>SUMIFS(CAPEX!$AA$4:$AA$1281,CAPEX!$G$4:$G$1281,Data!$A310,CAPEX!$I$4:$I$1281,Data!BT$306,CAPEX!$V$4:$V$1281,Data!$BT$305)</f>
        <v>0</v>
      </c>
      <c r="BU310" s="125">
        <f>SUMIFS(CAPEX!$AA$4:$AA$1281,CAPEX!$G$4:$G$1281,Data!$A310,CAPEX!$I$4:$I$1281,Data!BU$306,CAPEX!$V$4:$V$1281,Data!$BT$305)</f>
        <v>0</v>
      </c>
      <c r="BV310" s="125">
        <f>SUMIFS(CAPEX!$AA$4:$AA$1281,CAPEX!$G$4:$G$1281,Data!$A310,CAPEX!$I$4:$I$1281,Data!BV$306,CAPEX!$V$4:$V$1281,Data!$BT$305)</f>
        <v>0</v>
      </c>
      <c r="BW310" s="125">
        <f>SUMIFS(CAPEX!$AA$4:$AA$1281,CAPEX!$G$4:$G$1281,Data!$A310,CAPEX!$I$4:$I$1281,Data!BW$306,CAPEX!$V$4:$V$1281,Data!$BT$305)</f>
        <v>0</v>
      </c>
      <c r="BX310" s="125">
        <f>SUMIFS(CAPEX!$AA$4:$AA$1281,CAPEX!$G$4:$G$1281,Data!$A310,CAPEX!$I$4:$I$1281,Data!BX$306,CAPEX!$V$4:$V$1281,Data!$BT$305)</f>
        <v>0</v>
      </c>
      <c r="BY310" s="128">
        <f t="shared" si="50"/>
        <v>0</v>
      </c>
    </row>
    <row r="311" spans="1:77" x14ac:dyDescent="0.25">
      <c r="A311" s="84" t="s">
        <v>265</v>
      </c>
      <c r="B311" s="125">
        <f>SUMIFS(CAPEX!$AA$4:$AA$1281,CAPEX!$G$4:$G$1281,Data!$A311,CAPEX!$I$4:$I$1281,Data!B$306,CAPEX!$V$4:$V$1281,Data!$B$305)</f>
        <v>0</v>
      </c>
      <c r="C311" s="125">
        <f>SUMIFS(CAPEX!$AA$4:$AA$1281,CAPEX!$G$4:$G$1281,Data!$A311,CAPEX!$I$4:$I$1281,Data!C$306,CAPEX!$V$4:$V$1281,Data!$B$305)</f>
        <v>0</v>
      </c>
      <c r="D311" s="125">
        <f>SUMIFS(CAPEX!$AA$4:$AA$1281,CAPEX!$G$4:$G$1281,Data!$A311,CAPEX!$I$4:$I$1281,Data!D$306,CAPEX!$V$4:$V$1281,Data!$B$305)</f>
        <v>0</v>
      </c>
      <c r="E311" s="125">
        <f>SUMIFS(CAPEX!$AA$4:$AA$1281,CAPEX!$G$4:$G$1281,Data!$A311,CAPEX!$I$4:$I$1281,Data!E$306,CAPEX!$V$4:$V$1281,Data!$B$305)</f>
        <v>0</v>
      </c>
      <c r="F311" s="125">
        <f>SUMIFS(CAPEX!$AA$4:$AA$1281,CAPEX!$G$4:$G$1281,Data!$A311,CAPEX!$I$4:$I$1281,Data!F$306,CAPEX!$V$4:$V$1281,Data!$B$305)</f>
        <v>0</v>
      </c>
      <c r="G311" s="125">
        <f>SUMIFS(CAPEX!$AA$4:$AA$1281,CAPEX!$G$4:$G$1281,Data!$A311,CAPEX!$I$4:$I$1281,Data!G$306,CAPEX!$V$4:$V$1281,Data!$G$305)</f>
        <v>0</v>
      </c>
      <c r="H311" s="125">
        <f>SUMIFS(CAPEX!$AA$4:$AA$1281,CAPEX!$G$4:$G$1281,Data!$A311,CAPEX!$I$4:$I$1281,Data!H$306,CAPEX!$V$4:$V$1281,Data!$G$305)</f>
        <v>0</v>
      </c>
      <c r="I311" s="125">
        <f>SUMIFS(CAPEX!$AA$4:$AA$1281,CAPEX!$G$4:$G$1281,Data!$A311,CAPEX!$I$4:$I$1281,Data!I$306,CAPEX!$V$4:$V$1281,Data!$G$305)</f>
        <v>0</v>
      </c>
      <c r="J311" s="125">
        <f>SUMIFS(CAPEX!$AA$4:$AA$1281,CAPEX!$G$4:$G$1281,Data!$A311,CAPEX!$I$4:$I$1281,Data!J$306,CAPEX!$V$4:$V$1281,Data!$G$305)</f>
        <v>0</v>
      </c>
      <c r="K311" s="125">
        <f>SUMIFS(CAPEX!$AA$4:$AA$1281,CAPEX!$G$4:$G$1281,Data!$A311,CAPEX!$I$4:$I$1281,Data!K$306,CAPEX!$V$4:$V$1281,Data!$G$305)</f>
        <v>0</v>
      </c>
      <c r="L311" s="125">
        <f>SUMIFS(CAPEX!$AA$4:$AA$1281,CAPEX!$G$4:$G$1281,Data!$A311,CAPEX!$I$4:$I$1281,Data!L$306,CAPEX!$V$4:$V$1281,Data!$L$305)</f>
        <v>0</v>
      </c>
      <c r="M311" s="125">
        <f>SUMIFS(CAPEX!$AA$4:$AA$1281,CAPEX!$G$4:$G$1281,Data!$A311,CAPEX!$I$4:$I$1281,Data!M$306,CAPEX!$V$4:$V$1281,Data!$L$305)</f>
        <v>0</v>
      </c>
      <c r="N311" s="125">
        <f>SUMIFS(CAPEX!$AA$4:$AA$1281,CAPEX!$G$4:$G$1281,Data!$A311,CAPEX!$I$4:$I$1281,Data!N$306,CAPEX!$V$4:$V$1281,Data!$L$305)</f>
        <v>0</v>
      </c>
      <c r="O311" s="125">
        <f>SUMIFS(CAPEX!$AA$4:$AA$1281,CAPEX!$G$4:$G$1281,Data!$A311,CAPEX!$I$4:$I$1281,Data!O$306,CAPEX!$V$4:$V$1281,Data!$L$305)</f>
        <v>0</v>
      </c>
      <c r="P311" s="125">
        <f>SUMIFS(CAPEX!$AA$4:$AA$1281,CAPEX!$G$4:$G$1281,Data!$A311,CAPEX!$I$4:$I$1281,Data!P$306,CAPEX!$V$4:$V$1281,Data!$L$305)</f>
        <v>0</v>
      </c>
      <c r="Q311" s="125">
        <f>SUMIFS(CAPEX!$AA$4:$AA$1281,CAPEX!$G$4:$G$1281,Data!$A311,CAPEX!$I$4:$I$1281,Data!Q$306,CAPEX!$V$4:$V$1281,Data!$Q$305)</f>
        <v>0</v>
      </c>
      <c r="R311" s="125">
        <f>SUMIFS(CAPEX!$AA$4:$AA$1281,CAPEX!$G$4:$G$1281,Data!$A311,CAPEX!$I$4:$I$1281,Data!R$306,CAPEX!$V$4:$V$1281,Data!$Q$305)</f>
        <v>0</v>
      </c>
      <c r="S311" s="125">
        <f>SUMIFS(CAPEX!$AA$4:$AA$1281,CAPEX!$G$4:$G$1281,Data!$A311,CAPEX!$I$4:$I$1281,Data!S$306,CAPEX!$V$4:$V$1281,Data!$Q$305)</f>
        <v>0</v>
      </c>
      <c r="T311" s="125">
        <f>SUMIFS(CAPEX!$AA$4:$AA$1281,CAPEX!$G$4:$G$1281,Data!$A311,CAPEX!$I$4:$I$1281,Data!T$306,CAPEX!$V$4:$V$1281,Data!$Q$305)</f>
        <v>0</v>
      </c>
      <c r="U311" s="125">
        <f>SUMIFS(CAPEX!$AA$4:$AA$1281,CAPEX!$G$4:$G$1281,Data!$A311,CAPEX!$I$4:$I$1281,Data!U$306,CAPEX!$V$4:$V$1281,Data!$Q$305)</f>
        <v>0</v>
      </c>
      <c r="V311" s="125">
        <f>SUMIFS(CAPEX!$AA$4:$AA$1281,CAPEX!$G$4:$G$1281,Data!$A311,CAPEX!$I$4:$I$1281,Data!V$306,CAPEX!$V$4:$V$1281,Data!$V$305)</f>
        <v>0</v>
      </c>
      <c r="W311" s="125">
        <f>SUMIFS(CAPEX!$AA$4:$AA$1281,CAPEX!$G$4:$G$1281,Data!$A311,CAPEX!$I$4:$I$1281,Data!W$306,CAPEX!$V$4:$V$1281,Data!$V$305)</f>
        <v>0</v>
      </c>
      <c r="X311" s="125">
        <f>SUMIFS(CAPEX!$AA$4:$AA$1281,CAPEX!$G$4:$G$1281,Data!$A311,CAPEX!$I$4:$I$1281,Data!X$306,CAPEX!$V$4:$V$1281,Data!$V$305)</f>
        <v>0</v>
      </c>
      <c r="Y311" s="125">
        <f>SUMIFS(CAPEX!$AA$4:$AA$1281,CAPEX!$G$4:$G$1281,Data!$A311,CAPEX!$I$4:$I$1281,Data!Y$306,CAPEX!$V$4:$V$1281,Data!$V$305)</f>
        <v>0</v>
      </c>
      <c r="Z311" s="125">
        <f>SUMIFS(CAPEX!$AA$4:$AA$1281,CAPEX!$G$4:$G$1281,Data!$A311,CAPEX!$I$4:$I$1281,Data!Z$306,CAPEX!$V$4:$V$1281,Data!$V$305)</f>
        <v>0</v>
      </c>
      <c r="AA311" s="125">
        <f>SUMIFS(CAPEX!$AA$4:$AA$1281,CAPEX!$G$4:$G$1281,Data!$A311,CAPEX!$I$4:$I$1281,Data!AA$306,CAPEX!$V$4:$V$1281,Data!$AA$305)</f>
        <v>0</v>
      </c>
      <c r="AB311" s="125">
        <f>SUMIFS(CAPEX!$AA$4:$AA$1281,CAPEX!$G$4:$G$1281,Data!$A311,CAPEX!$I$4:$I$1281,Data!AB$306,CAPEX!$V$4:$V$1281,Data!$AA$305)</f>
        <v>0</v>
      </c>
      <c r="AC311" s="125">
        <f>SUMIFS(CAPEX!$AA$4:$AA$1281,CAPEX!$G$4:$G$1281,Data!$A311,CAPEX!$I$4:$I$1281,Data!AC$306,CAPEX!$V$4:$V$1281,Data!$AA$305)</f>
        <v>0</v>
      </c>
      <c r="AD311" s="125">
        <f>SUMIFS(CAPEX!$AA$4:$AA$1281,CAPEX!$G$4:$G$1281,Data!$A311,CAPEX!$I$4:$I$1281,Data!AD$306,CAPEX!$V$4:$V$1281,Data!$AA$305)</f>
        <v>0</v>
      </c>
      <c r="AE311" s="125">
        <f>SUMIFS(CAPEX!$AA$4:$AA$1281,CAPEX!$G$4:$G$1281,Data!$A311,CAPEX!$I$4:$I$1281,Data!AE$306,CAPEX!$V$4:$V$1281,Data!$AA$305)</f>
        <v>0</v>
      </c>
      <c r="AF311" s="125">
        <f>SUMIFS(CAPEX!$AA$4:$AA$1281,CAPEX!$G$4:$G$1281,Data!$A311,CAPEX!$I$4:$I$1281,Data!AF$306,CAPEX!$V$4:$V$1281,Data!$AF$305)</f>
        <v>0</v>
      </c>
      <c r="AG311" s="125">
        <f>SUMIFS(CAPEX!$AA$4:$AA$1281,CAPEX!$G$4:$G$1281,Data!$A311,CAPEX!$I$4:$I$1281,Data!AG$306,CAPEX!$V$4:$V$1281,Data!$AF$305)</f>
        <v>0</v>
      </c>
      <c r="AH311" s="125">
        <f>SUMIFS(CAPEX!$AA$4:$AA$1281,CAPEX!$G$4:$G$1281,Data!$A311,CAPEX!$I$4:$I$1281,Data!AH$306,CAPEX!$V$4:$V$1281,Data!$AF$305)</f>
        <v>0</v>
      </c>
      <c r="AI311" s="125">
        <f>SUMIFS(CAPEX!$AA$4:$AA$1281,CAPEX!$G$4:$G$1281,Data!$A311,CAPEX!$I$4:$I$1281,Data!AI$306,CAPEX!$V$4:$V$1281,Data!$AF$305)</f>
        <v>0</v>
      </c>
      <c r="AJ311" s="125">
        <f>SUMIFS(CAPEX!$AA$4:$AA$1281,CAPEX!$G$4:$G$1281,Data!$A311,CAPEX!$I$4:$I$1281,Data!AJ$306,CAPEX!$V$4:$V$1281,Data!$AF$305)</f>
        <v>0</v>
      </c>
      <c r="AK311" s="125">
        <f>SUMIFS(CAPEX!$AA$4:$AA$1281,CAPEX!$G$4:$G$1281,Data!$A311,CAPEX!$I$4:$I$1281,Data!AK$306,CAPEX!$V$4:$V$1281,Data!$AK$305)</f>
        <v>0</v>
      </c>
      <c r="AL311" s="125">
        <f>SUMIFS(CAPEX!$AA$4:$AA$1281,CAPEX!$G$4:$G$1281,Data!$A311,CAPEX!$I$4:$I$1281,Data!AL$306,CAPEX!$V$4:$V$1281,Data!$AK$305)</f>
        <v>0</v>
      </c>
      <c r="AM311" s="125">
        <f>SUMIFS(CAPEX!$AA$4:$AA$1281,CAPEX!$G$4:$G$1281,Data!$A311,CAPEX!$I$4:$I$1281,Data!AM$306,CAPEX!$V$4:$V$1281,Data!$AK$305)</f>
        <v>0</v>
      </c>
      <c r="AN311" s="125">
        <f>SUMIFS(CAPEX!$AA$4:$AA$1281,CAPEX!$G$4:$G$1281,Data!$A311,CAPEX!$I$4:$I$1281,Data!AN$306,CAPEX!$V$4:$V$1281,Data!$AK$305)</f>
        <v>0</v>
      </c>
      <c r="AO311" s="125">
        <f>SUMIFS(CAPEX!$AA$4:$AA$1281,CAPEX!$G$4:$G$1281,Data!$A311,CAPEX!$I$4:$I$1281,Data!AO$306,CAPEX!$V$4:$V$1281,Data!$AK$305)</f>
        <v>0</v>
      </c>
      <c r="AP311" s="125">
        <f>SUMIFS(CAPEX!$AA$4:$AA$1281,CAPEX!$G$4:$G$1281,Data!$A311,CAPEX!$I$4:$I$1281,Data!AP$306,CAPEX!$V$4:$V$1281,Data!$AP$305)</f>
        <v>0</v>
      </c>
      <c r="AQ311" s="125">
        <f>SUMIFS(CAPEX!$AA$4:$AA$1281,CAPEX!$G$4:$G$1281,Data!$A311,CAPEX!$I$4:$I$1281,Data!AQ$306,CAPEX!$V$4:$V$1281,Data!$AP$305)</f>
        <v>0</v>
      </c>
      <c r="AR311" s="125">
        <f>SUMIFS(CAPEX!$AA$4:$AA$1281,CAPEX!$G$4:$G$1281,Data!$A311,CAPEX!$I$4:$I$1281,Data!AR$306,CAPEX!$V$4:$V$1281,Data!$AP$305)</f>
        <v>0</v>
      </c>
      <c r="AS311" s="125">
        <f>SUMIFS(CAPEX!$AA$4:$AA$1281,CAPEX!$G$4:$G$1281,Data!$A311,CAPEX!$I$4:$I$1281,Data!AS$306,CAPEX!$V$4:$V$1281,Data!$AP$305)</f>
        <v>0</v>
      </c>
      <c r="AT311" s="125">
        <f>SUMIFS(CAPEX!$AA$4:$AA$1281,CAPEX!$G$4:$G$1281,Data!$A311,CAPEX!$I$4:$I$1281,Data!AT$306,CAPEX!$V$4:$V$1281,Data!$AP$305)</f>
        <v>0</v>
      </c>
      <c r="AU311" s="125">
        <f>SUMIFS(CAPEX!$AA$4:$AA$1281,CAPEX!$G$4:$G$1281,Data!$A311,CAPEX!$I$4:$I$1281,Data!AU$306,CAPEX!$V$4:$V$1281,Data!$AU$305)</f>
        <v>0</v>
      </c>
      <c r="AV311" s="125">
        <f>SUMIFS(CAPEX!$AA$4:$AA$1281,CAPEX!$G$4:$G$1281,Data!$A311,CAPEX!$I$4:$I$1281,Data!AV$306,CAPEX!$V$4:$V$1281,Data!$AU$305)</f>
        <v>0</v>
      </c>
      <c r="AW311" s="125">
        <f>SUMIFS(CAPEX!$AA$4:$AA$1281,CAPEX!$G$4:$G$1281,Data!$A311,CAPEX!$I$4:$I$1281,Data!AW$306,CAPEX!$V$4:$V$1281,Data!$AU$305)</f>
        <v>0</v>
      </c>
      <c r="AX311" s="125">
        <f>SUMIFS(CAPEX!$AA$4:$AA$1281,CAPEX!$G$4:$G$1281,Data!$A311,CAPEX!$I$4:$I$1281,Data!AX$306,CAPEX!$V$4:$V$1281,Data!$AU$305)</f>
        <v>0</v>
      </c>
      <c r="AY311" s="125">
        <f>SUMIFS(CAPEX!$AA$4:$AA$1281,CAPEX!$G$4:$G$1281,Data!$A311,CAPEX!$I$4:$I$1281,Data!AY$306,CAPEX!$V$4:$V$1281,Data!$AU$305)</f>
        <v>0</v>
      </c>
      <c r="AZ311" s="125">
        <f>SUMIFS(CAPEX!$AA$4:$AA$1281,CAPEX!$G$4:$G$1281,Data!$A311,CAPEX!$I$4:$I$1281,Data!AZ$306,CAPEX!$V$4:$V$1281,Data!$AZ$305)</f>
        <v>0</v>
      </c>
      <c r="BA311" s="125">
        <f>SUMIFS(CAPEX!$AA$4:$AA$1281,CAPEX!$G$4:$G$1281,Data!$A311,CAPEX!$I$4:$I$1281,Data!BA$306,CAPEX!$V$4:$V$1281,Data!$AZ$305)</f>
        <v>0</v>
      </c>
      <c r="BB311" s="125">
        <f>SUMIFS(CAPEX!$AA$4:$AA$1281,CAPEX!$G$4:$G$1281,Data!$A311,CAPEX!$I$4:$I$1281,Data!BB$306,CAPEX!$V$4:$V$1281,Data!$AZ$305)</f>
        <v>0</v>
      </c>
      <c r="BC311" s="125">
        <f>SUMIFS(CAPEX!$AA$4:$AA$1281,CAPEX!$G$4:$G$1281,Data!$A311,CAPEX!$I$4:$I$1281,Data!BC$306,CAPEX!$V$4:$V$1281,Data!$AZ$305)</f>
        <v>0</v>
      </c>
      <c r="BD311" s="125">
        <f>SUMIFS(CAPEX!$AA$4:$AA$1281,CAPEX!$G$4:$G$1281,Data!$A311,CAPEX!$I$4:$I$1281,Data!BD$306,CAPEX!$V$4:$V$1281,Data!$AZ$305)</f>
        <v>0</v>
      </c>
      <c r="BE311" s="125">
        <f>SUMIFS(CAPEX!$AA$4:$AA$1281,CAPEX!$G$4:$G$1281,Data!$A311,CAPEX!$I$4:$I$1281,Data!BE$306,CAPEX!$V$4:$V$1281,Data!$BE$305)</f>
        <v>0</v>
      </c>
      <c r="BF311" s="125">
        <f>SUMIFS(CAPEX!$AA$4:$AA$1281,CAPEX!$G$4:$G$1281,Data!$A311,CAPEX!$I$4:$I$1281,Data!BF$306,CAPEX!$V$4:$V$1281,Data!$BE$305)</f>
        <v>0</v>
      </c>
      <c r="BG311" s="125">
        <f>SUMIFS(CAPEX!$AA$4:$AA$1281,CAPEX!$G$4:$G$1281,Data!$A311,CAPEX!$I$4:$I$1281,Data!BG$306,CAPEX!$V$4:$V$1281,Data!$BE$305)</f>
        <v>0</v>
      </c>
      <c r="BH311" s="125">
        <f>SUMIFS(CAPEX!$AA$4:$AA$1281,CAPEX!$G$4:$G$1281,Data!$A311,CAPEX!$I$4:$I$1281,Data!BH$306,CAPEX!$V$4:$V$1281,Data!$BE$305)</f>
        <v>0</v>
      </c>
      <c r="BI311" s="125">
        <f>SUMIFS(CAPEX!$AA$4:$AA$1281,CAPEX!$G$4:$G$1281,Data!$A311,CAPEX!$I$4:$I$1281,Data!BI$306,CAPEX!$V$4:$V$1281,Data!$BE$305)</f>
        <v>0</v>
      </c>
      <c r="BJ311" s="125">
        <f>SUMIFS(CAPEX!$AA$4:$AA$1281,CAPEX!$G$4:$G$1281,Data!$A311,CAPEX!$I$4:$I$1281,Data!BJ$306,CAPEX!$V$4:$V$1281,Data!$BJ$305)</f>
        <v>0</v>
      </c>
      <c r="BK311" s="125">
        <f>SUMIFS(CAPEX!$AA$4:$AA$1281,CAPEX!$G$4:$G$1281,Data!$A311,CAPEX!$I$4:$I$1281,Data!BK$306,CAPEX!$V$4:$V$1281,Data!$BJ$305)</f>
        <v>0</v>
      </c>
      <c r="BL311" s="125">
        <f>SUMIFS(CAPEX!$AA$4:$AA$1281,CAPEX!$G$4:$G$1281,Data!$A311,CAPEX!$I$4:$I$1281,Data!BL$306,CAPEX!$V$4:$V$1281,Data!$BJ$305)</f>
        <v>0</v>
      </c>
      <c r="BM311" s="125">
        <f>SUMIFS(CAPEX!$AA$4:$AA$1281,CAPEX!$G$4:$G$1281,Data!$A311,CAPEX!$I$4:$I$1281,Data!BM$306,CAPEX!$V$4:$V$1281,Data!$BJ$305)</f>
        <v>0</v>
      </c>
      <c r="BN311" s="125">
        <f>SUMIFS(CAPEX!$AA$4:$AA$1281,CAPEX!$G$4:$G$1281,Data!$A311,CAPEX!$I$4:$I$1281,Data!BN$306,CAPEX!$V$4:$V$1281,Data!$BJ$305)</f>
        <v>0</v>
      </c>
      <c r="BO311" s="125">
        <f>SUMIFS(CAPEX!$AA$4:$AA$1281,CAPEX!$G$4:$G$1281,Data!$A311,CAPEX!$I$4:$I$1281,Data!BO$306,CAPEX!$V$4:$V$1281,Data!$BO$305)</f>
        <v>0</v>
      </c>
      <c r="BP311" s="125">
        <f>SUMIFS(CAPEX!$AA$4:$AA$1281,CAPEX!$G$4:$G$1281,Data!$A311,CAPEX!$I$4:$I$1281,Data!BP$306,CAPEX!$V$4:$V$1281,Data!$BO$305)</f>
        <v>0</v>
      </c>
      <c r="BQ311" s="125">
        <f>SUMIFS(CAPEX!$AA$4:$AA$1281,CAPEX!$G$4:$G$1281,Data!$A311,CAPEX!$I$4:$I$1281,Data!BQ$306,CAPEX!$V$4:$V$1281,Data!$BO$305)</f>
        <v>0</v>
      </c>
      <c r="BR311" s="125">
        <f>SUMIFS(CAPEX!$AA$4:$AA$1281,CAPEX!$G$4:$G$1281,Data!$A311,CAPEX!$I$4:$I$1281,Data!BR$306,CAPEX!$V$4:$V$1281,Data!$BO$305)</f>
        <v>0</v>
      </c>
      <c r="BS311" s="125">
        <f>SUMIFS(CAPEX!$AA$4:$AA$1281,CAPEX!$G$4:$G$1281,Data!$A311,CAPEX!$I$4:$I$1281,Data!BS$306,CAPEX!$V$4:$V$1281,Data!$BO$305)</f>
        <v>0</v>
      </c>
      <c r="BT311" s="125">
        <f>SUMIFS(CAPEX!$AA$4:$AA$1281,CAPEX!$G$4:$G$1281,Data!$A311,CAPEX!$I$4:$I$1281,Data!BT$306,CAPEX!$V$4:$V$1281,Data!$BT$305)</f>
        <v>0</v>
      </c>
      <c r="BU311" s="125">
        <f>SUMIFS(CAPEX!$AA$4:$AA$1281,CAPEX!$G$4:$G$1281,Data!$A311,CAPEX!$I$4:$I$1281,Data!BU$306,CAPEX!$V$4:$V$1281,Data!$BT$305)</f>
        <v>0</v>
      </c>
      <c r="BV311" s="125">
        <f>SUMIFS(CAPEX!$AA$4:$AA$1281,CAPEX!$G$4:$G$1281,Data!$A311,CAPEX!$I$4:$I$1281,Data!BV$306,CAPEX!$V$4:$V$1281,Data!$BT$305)</f>
        <v>0</v>
      </c>
      <c r="BW311" s="125">
        <f>SUMIFS(CAPEX!$AA$4:$AA$1281,CAPEX!$G$4:$G$1281,Data!$A311,CAPEX!$I$4:$I$1281,Data!BW$306,CAPEX!$V$4:$V$1281,Data!$BT$305)</f>
        <v>0</v>
      </c>
      <c r="BX311" s="125">
        <f>SUMIFS(CAPEX!$AA$4:$AA$1281,CAPEX!$G$4:$G$1281,Data!$A311,CAPEX!$I$4:$I$1281,Data!BX$306,CAPEX!$V$4:$V$1281,Data!$BT$305)</f>
        <v>0</v>
      </c>
      <c r="BY311" s="128">
        <f t="shared" si="50"/>
        <v>0</v>
      </c>
    </row>
    <row r="312" spans="1:77" x14ac:dyDescent="0.25">
      <c r="A312" s="84" t="s">
        <v>211</v>
      </c>
      <c r="B312" s="125">
        <f>SUMIFS(CAPEX!$AA$4:$AA$1281,CAPEX!$G$4:$G$1281,Data!$A312,CAPEX!$I$4:$I$1281,Data!B$306,CAPEX!$V$4:$V$1281,Data!$B$305)</f>
        <v>0</v>
      </c>
      <c r="C312" s="125">
        <f>SUMIFS(CAPEX!$AA$4:$AA$1281,CAPEX!$G$4:$G$1281,Data!$A312,CAPEX!$I$4:$I$1281,Data!C$306,CAPEX!$V$4:$V$1281,Data!$B$305)</f>
        <v>0</v>
      </c>
      <c r="D312" s="125">
        <f>SUMIFS(CAPEX!$AA$4:$AA$1281,CAPEX!$G$4:$G$1281,Data!$A312,CAPEX!$I$4:$I$1281,Data!D$306,CAPEX!$V$4:$V$1281,Data!$B$305)</f>
        <v>0</v>
      </c>
      <c r="E312" s="125">
        <f>SUMIFS(CAPEX!$AA$4:$AA$1281,CAPEX!$G$4:$G$1281,Data!$A312,CAPEX!$I$4:$I$1281,Data!E$306,CAPEX!$V$4:$V$1281,Data!$B$305)</f>
        <v>0</v>
      </c>
      <c r="F312" s="125">
        <f>SUMIFS(CAPEX!$AA$4:$AA$1281,CAPEX!$G$4:$G$1281,Data!$A312,CAPEX!$I$4:$I$1281,Data!F$306,CAPEX!$V$4:$V$1281,Data!$B$305)</f>
        <v>0</v>
      </c>
      <c r="G312" s="125">
        <f>SUMIFS(CAPEX!$AA$4:$AA$1281,CAPEX!$G$4:$G$1281,Data!$A312,CAPEX!$I$4:$I$1281,Data!G$306,CAPEX!$V$4:$V$1281,Data!$G$305)</f>
        <v>0</v>
      </c>
      <c r="H312" s="125">
        <f>SUMIFS(CAPEX!$AA$4:$AA$1281,CAPEX!$G$4:$G$1281,Data!$A312,CAPEX!$I$4:$I$1281,Data!H$306,CAPEX!$V$4:$V$1281,Data!$G$305)</f>
        <v>0</v>
      </c>
      <c r="I312" s="125">
        <f>SUMIFS(CAPEX!$AA$4:$AA$1281,CAPEX!$G$4:$G$1281,Data!$A312,CAPEX!$I$4:$I$1281,Data!I$306,CAPEX!$V$4:$V$1281,Data!$G$305)</f>
        <v>0</v>
      </c>
      <c r="J312" s="125">
        <f>SUMIFS(CAPEX!$AA$4:$AA$1281,CAPEX!$G$4:$G$1281,Data!$A312,CAPEX!$I$4:$I$1281,Data!J$306,CAPEX!$V$4:$V$1281,Data!$G$305)</f>
        <v>0</v>
      </c>
      <c r="K312" s="125">
        <f>SUMIFS(CAPEX!$AA$4:$AA$1281,CAPEX!$G$4:$G$1281,Data!$A312,CAPEX!$I$4:$I$1281,Data!K$306,CAPEX!$V$4:$V$1281,Data!$G$305)</f>
        <v>0</v>
      </c>
      <c r="L312" s="125">
        <f>SUMIFS(CAPEX!$AA$4:$AA$1281,CAPEX!$G$4:$G$1281,Data!$A312,CAPEX!$I$4:$I$1281,Data!L$306,CAPEX!$V$4:$V$1281,Data!$L$305)</f>
        <v>0</v>
      </c>
      <c r="M312" s="125">
        <f>SUMIFS(CAPEX!$AA$4:$AA$1281,CAPEX!$G$4:$G$1281,Data!$A312,CAPEX!$I$4:$I$1281,Data!M$306,CAPEX!$V$4:$V$1281,Data!$L$305)</f>
        <v>0</v>
      </c>
      <c r="N312" s="125">
        <f>SUMIFS(CAPEX!$AA$4:$AA$1281,CAPEX!$G$4:$G$1281,Data!$A312,CAPEX!$I$4:$I$1281,Data!N$306,CAPEX!$V$4:$V$1281,Data!$L$305)</f>
        <v>0</v>
      </c>
      <c r="O312" s="125">
        <f>SUMIFS(CAPEX!$AA$4:$AA$1281,CAPEX!$G$4:$G$1281,Data!$A312,CAPEX!$I$4:$I$1281,Data!O$306,CAPEX!$V$4:$V$1281,Data!$L$305)</f>
        <v>0</v>
      </c>
      <c r="P312" s="125">
        <f>SUMIFS(CAPEX!$AA$4:$AA$1281,CAPEX!$G$4:$G$1281,Data!$A312,CAPEX!$I$4:$I$1281,Data!P$306,CAPEX!$V$4:$V$1281,Data!$L$305)</f>
        <v>0</v>
      </c>
      <c r="Q312" s="125">
        <f>SUMIFS(CAPEX!$AA$4:$AA$1281,CAPEX!$G$4:$G$1281,Data!$A312,CAPEX!$I$4:$I$1281,Data!Q$306,CAPEX!$V$4:$V$1281,Data!$Q$305)</f>
        <v>0</v>
      </c>
      <c r="R312" s="125">
        <f>SUMIFS(CAPEX!$AA$4:$AA$1281,CAPEX!$G$4:$G$1281,Data!$A312,CAPEX!$I$4:$I$1281,Data!R$306,CAPEX!$V$4:$V$1281,Data!$Q$305)</f>
        <v>0</v>
      </c>
      <c r="S312" s="125">
        <f>SUMIFS(CAPEX!$AA$4:$AA$1281,CAPEX!$G$4:$G$1281,Data!$A312,CAPEX!$I$4:$I$1281,Data!S$306,CAPEX!$V$4:$V$1281,Data!$Q$305)</f>
        <v>0</v>
      </c>
      <c r="T312" s="125">
        <f>SUMIFS(CAPEX!$AA$4:$AA$1281,CAPEX!$G$4:$G$1281,Data!$A312,CAPEX!$I$4:$I$1281,Data!T$306,CAPEX!$V$4:$V$1281,Data!$Q$305)</f>
        <v>0</v>
      </c>
      <c r="U312" s="125">
        <f>SUMIFS(CAPEX!$AA$4:$AA$1281,CAPEX!$G$4:$G$1281,Data!$A312,CAPEX!$I$4:$I$1281,Data!U$306,CAPEX!$V$4:$V$1281,Data!$Q$305)</f>
        <v>0</v>
      </c>
      <c r="V312" s="125">
        <f>SUMIFS(CAPEX!$AA$4:$AA$1281,CAPEX!$G$4:$G$1281,Data!$A312,CAPEX!$I$4:$I$1281,Data!V$306,CAPEX!$V$4:$V$1281,Data!$V$305)</f>
        <v>59530</v>
      </c>
      <c r="W312" s="125">
        <f>SUMIFS(CAPEX!$AA$4:$AA$1281,CAPEX!$G$4:$G$1281,Data!$A312,CAPEX!$I$4:$I$1281,Data!W$306,CAPEX!$V$4:$V$1281,Data!$V$305)</f>
        <v>936280</v>
      </c>
      <c r="X312" s="125">
        <f>SUMIFS(CAPEX!$AA$4:$AA$1281,CAPEX!$G$4:$G$1281,Data!$A312,CAPEX!$I$4:$I$1281,Data!X$306,CAPEX!$V$4:$V$1281,Data!$V$305)</f>
        <v>800970</v>
      </c>
      <c r="Y312" s="125">
        <f>SUMIFS(CAPEX!$AA$4:$AA$1281,CAPEX!$G$4:$G$1281,Data!$A312,CAPEX!$I$4:$I$1281,Data!Y$306,CAPEX!$V$4:$V$1281,Data!$V$305)</f>
        <v>0</v>
      </c>
      <c r="Z312" s="125">
        <f>SUMIFS(CAPEX!$AA$4:$AA$1281,CAPEX!$G$4:$G$1281,Data!$A312,CAPEX!$I$4:$I$1281,Data!Z$306,CAPEX!$V$4:$V$1281,Data!$V$305)</f>
        <v>0</v>
      </c>
      <c r="AA312" s="125">
        <f>SUMIFS(CAPEX!$AA$4:$AA$1281,CAPEX!$G$4:$G$1281,Data!$A312,CAPEX!$I$4:$I$1281,Data!AA$306,CAPEX!$V$4:$V$1281,Data!$AA$305)</f>
        <v>357030</v>
      </c>
      <c r="AB312" s="125">
        <f>SUMIFS(CAPEX!$AA$4:$AA$1281,CAPEX!$G$4:$G$1281,Data!$A312,CAPEX!$I$4:$I$1281,Data!AB$306,CAPEX!$V$4:$V$1281,Data!$AA$305)</f>
        <v>0</v>
      </c>
      <c r="AC312" s="125">
        <f>SUMIFS(CAPEX!$AA$4:$AA$1281,CAPEX!$G$4:$G$1281,Data!$A312,CAPEX!$I$4:$I$1281,Data!AC$306,CAPEX!$V$4:$V$1281,Data!$AA$305)</f>
        <v>0</v>
      </c>
      <c r="AD312" s="125">
        <f>SUMIFS(CAPEX!$AA$4:$AA$1281,CAPEX!$G$4:$G$1281,Data!$A312,CAPEX!$I$4:$I$1281,Data!AD$306,CAPEX!$V$4:$V$1281,Data!$AA$305)</f>
        <v>0</v>
      </c>
      <c r="AE312" s="125">
        <f>SUMIFS(CAPEX!$AA$4:$AA$1281,CAPEX!$G$4:$G$1281,Data!$A312,CAPEX!$I$4:$I$1281,Data!AE$306,CAPEX!$V$4:$V$1281,Data!$AA$305)</f>
        <v>0</v>
      </c>
      <c r="AF312" s="125">
        <f>SUMIFS(CAPEX!$AA$4:$AA$1281,CAPEX!$G$4:$G$1281,Data!$A312,CAPEX!$I$4:$I$1281,Data!AF$306,CAPEX!$V$4:$V$1281,Data!$AF$305)</f>
        <v>156870</v>
      </c>
      <c r="AG312" s="125">
        <f>SUMIFS(CAPEX!$AA$4:$AA$1281,CAPEX!$G$4:$G$1281,Data!$A312,CAPEX!$I$4:$I$1281,Data!AG$306,CAPEX!$V$4:$V$1281,Data!$AF$305)</f>
        <v>0</v>
      </c>
      <c r="AH312" s="125">
        <f>SUMIFS(CAPEX!$AA$4:$AA$1281,CAPEX!$G$4:$G$1281,Data!$A312,CAPEX!$I$4:$I$1281,Data!AH$306,CAPEX!$V$4:$V$1281,Data!$AF$305)</f>
        <v>0</v>
      </c>
      <c r="AI312" s="125">
        <f>SUMIFS(CAPEX!$AA$4:$AA$1281,CAPEX!$G$4:$G$1281,Data!$A312,CAPEX!$I$4:$I$1281,Data!AI$306,CAPEX!$V$4:$V$1281,Data!$AF$305)</f>
        <v>0</v>
      </c>
      <c r="AJ312" s="125">
        <f>SUMIFS(CAPEX!$AA$4:$AA$1281,CAPEX!$G$4:$G$1281,Data!$A312,CAPEX!$I$4:$I$1281,Data!AJ$306,CAPEX!$V$4:$V$1281,Data!$AF$305)</f>
        <v>0</v>
      </c>
      <c r="AK312" s="125">
        <f>SUMIFS(CAPEX!$AA$4:$AA$1281,CAPEX!$G$4:$G$1281,Data!$A312,CAPEX!$I$4:$I$1281,Data!AK$306,CAPEX!$V$4:$V$1281,Data!$AK$305)</f>
        <v>0</v>
      </c>
      <c r="AL312" s="125">
        <f>SUMIFS(CAPEX!$AA$4:$AA$1281,CAPEX!$G$4:$G$1281,Data!$A312,CAPEX!$I$4:$I$1281,Data!AL$306,CAPEX!$V$4:$V$1281,Data!$AK$305)</f>
        <v>0</v>
      </c>
      <c r="AM312" s="125">
        <f>SUMIFS(CAPEX!$AA$4:$AA$1281,CAPEX!$G$4:$G$1281,Data!$A312,CAPEX!$I$4:$I$1281,Data!AM$306,CAPEX!$V$4:$V$1281,Data!$AK$305)</f>
        <v>0</v>
      </c>
      <c r="AN312" s="125">
        <f>SUMIFS(CAPEX!$AA$4:$AA$1281,CAPEX!$G$4:$G$1281,Data!$A312,CAPEX!$I$4:$I$1281,Data!AN$306,CAPEX!$V$4:$V$1281,Data!$AK$305)</f>
        <v>0</v>
      </c>
      <c r="AO312" s="125">
        <f>SUMIFS(CAPEX!$AA$4:$AA$1281,CAPEX!$G$4:$G$1281,Data!$A312,CAPEX!$I$4:$I$1281,Data!AO$306,CAPEX!$V$4:$V$1281,Data!$AK$305)</f>
        <v>0</v>
      </c>
      <c r="AP312" s="125">
        <f>SUMIFS(CAPEX!$AA$4:$AA$1281,CAPEX!$G$4:$G$1281,Data!$A312,CAPEX!$I$4:$I$1281,Data!AP$306,CAPEX!$V$4:$V$1281,Data!$AP$305)</f>
        <v>156870</v>
      </c>
      <c r="AQ312" s="125">
        <f>SUMIFS(CAPEX!$AA$4:$AA$1281,CAPEX!$G$4:$G$1281,Data!$A312,CAPEX!$I$4:$I$1281,Data!AQ$306,CAPEX!$V$4:$V$1281,Data!$AP$305)</f>
        <v>0</v>
      </c>
      <c r="AR312" s="125">
        <f>SUMIFS(CAPEX!$AA$4:$AA$1281,CAPEX!$G$4:$G$1281,Data!$A312,CAPEX!$I$4:$I$1281,Data!AR$306,CAPEX!$V$4:$V$1281,Data!$AP$305)</f>
        <v>0</v>
      </c>
      <c r="AS312" s="125">
        <f>SUMIFS(CAPEX!$AA$4:$AA$1281,CAPEX!$G$4:$G$1281,Data!$A312,CAPEX!$I$4:$I$1281,Data!AS$306,CAPEX!$V$4:$V$1281,Data!$AP$305)</f>
        <v>0</v>
      </c>
      <c r="AT312" s="125">
        <f>SUMIFS(CAPEX!$AA$4:$AA$1281,CAPEX!$G$4:$G$1281,Data!$A312,CAPEX!$I$4:$I$1281,Data!AT$306,CAPEX!$V$4:$V$1281,Data!$AP$305)</f>
        <v>0</v>
      </c>
      <c r="AU312" s="125">
        <f>SUMIFS(CAPEX!$AA$4:$AA$1281,CAPEX!$G$4:$G$1281,Data!$A312,CAPEX!$I$4:$I$1281,Data!AU$306,CAPEX!$V$4:$V$1281,Data!$AU$305)</f>
        <v>721350</v>
      </c>
      <c r="AV312" s="125">
        <f>SUMIFS(CAPEX!$AA$4:$AA$1281,CAPEX!$G$4:$G$1281,Data!$A312,CAPEX!$I$4:$I$1281,Data!AV$306,CAPEX!$V$4:$V$1281,Data!$AU$305)</f>
        <v>110950</v>
      </c>
      <c r="AW312" s="125">
        <f>SUMIFS(CAPEX!$AA$4:$AA$1281,CAPEX!$G$4:$G$1281,Data!$A312,CAPEX!$I$4:$I$1281,Data!AW$306,CAPEX!$V$4:$V$1281,Data!$AU$305)</f>
        <v>5500</v>
      </c>
      <c r="AX312" s="125">
        <f>SUMIFS(CAPEX!$AA$4:$AA$1281,CAPEX!$G$4:$G$1281,Data!$A312,CAPEX!$I$4:$I$1281,Data!AX$306,CAPEX!$V$4:$V$1281,Data!$AU$305)</f>
        <v>0</v>
      </c>
      <c r="AY312" s="125">
        <f>SUMIFS(CAPEX!$AA$4:$AA$1281,CAPEX!$G$4:$G$1281,Data!$A312,CAPEX!$I$4:$I$1281,Data!AY$306,CAPEX!$V$4:$V$1281,Data!$AU$305)</f>
        <v>0</v>
      </c>
      <c r="AZ312" s="125">
        <f>SUMIFS(CAPEX!$AA$4:$AA$1281,CAPEX!$G$4:$G$1281,Data!$A312,CAPEX!$I$4:$I$1281,Data!AZ$306,CAPEX!$V$4:$V$1281,Data!$AZ$305)</f>
        <v>0</v>
      </c>
      <c r="BA312" s="125">
        <f>SUMIFS(CAPEX!$AA$4:$AA$1281,CAPEX!$G$4:$G$1281,Data!$A312,CAPEX!$I$4:$I$1281,Data!BA$306,CAPEX!$V$4:$V$1281,Data!$AZ$305)</f>
        <v>0</v>
      </c>
      <c r="BB312" s="125">
        <f>SUMIFS(CAPEX!$AA$4:$AA$1281,CAPEX!$G$4:$G$1281,Data!$A312,CAPEX!$I$4:$I$1281,Data!BB$306,CAPEX!$V$4:$V$1281,Data!$AZ$305)</f>
        <v>0</v>
      </c>
      <c r="BC312" s="125">
        <f>SUMIFS(CAPEX!$AA$4:$AA$1281,CAPEX!$G$4:$G$1281,Data!$A312,CAPEX!$I$4:$I$1281,Data!BC$306,CAPEX!$V$4:$V$1281,Data!$AZ$305)</f>
        <v>0</v>
      </c>
      <c r="BD312" s="125">
        <f>SUMIFS(CAPEX!$AA$4:$AA$1281,CAPEX!$G$4:$G$1281,Data!$A312,CAPEX!$I$4:$I$1281,Data!BD$306,CAPEX!$V$4:$V$1281,Data!$AZ$305)</f>
        <v>0</v>
      </c>
      <c r="BE312" s="125">
        <f>SUMIFS(CAPEX!$AA$4:$AA$1281,CAPEX!$G$4:$G$1281,Data!$A312,CAPEX!$I$4:$I$1281,Data!BE$306,CAPEX!$V$4:$V$1281,Data!$BE$305)</f>
        <v>0</v>
      </c>
      <c r="BF312" s="125">
        <f>SUMIFS(CAPEX!$AA$4:$AA$1281,CAPEX!$G$4:$G$1281,Data!$A312,CAPEX!$I$4:$I$1281,Data!BF$306,CAPEX!$V$4:$V$1281,Data!$BE$305)</f>
        <v>0</v>
      </c>
      <c r="BG312" s="125">
        <f>SUMIFS(CAPEX!$AA$4:$AA$1281,CAPEX!$G$4:$G$1281,Data!$A312,CAPEX!$I$4:$I$1281,Data!BG$306,CAPEX!$V$4:$V$1281,Data!$BE$305)</f>
        <v>0</v>
      </c>
      <c r="BH312" s="125">
        <f>SUMIFS(CAPEX!$AA$4:$AA$1281,CAPEX!$G$4:$G$1281,Data!$A312,CAPEX!$I$4:$I$1281,Data!BH$306,CAPEX!$V$4:$V$1281,Data!$BE$305)</f>
        <v>0</v>
      </c>
      <c r="BI312" s="125">
        <f>SUMIFS(CAPEX!$AA$4:$AA$1281,CAPEX!$G$4:$G$1281,Data!$A312,CAPEX!$I$4:$I$1281,Data!BI$306,CAPEX!$V$4:$V$1281,Data!$BE$305)</f>
        <v>0</v>
      </c>
      <c r="BJ312" s="125">
        <f>SUMIFS(CAPEX!$AA$4:$AA$1281,CAPEX!$G$4:$G$1281,Data!$A312,CAPEX!$I$4:$I$1281,Data!BJ$306,CAPEX!$V$4:$V$1281,Data!$BJ$305)</f>
        <v>0</v>
      </c>
      <c r="BK312" s="125">
        <f>SUMIFS(CAPEX!$AA$4:$AA$1281,CAPEX!$G$4:$G$1281,Data!$A312,CAPEX!$I$4:$I$1281,Data!BK$306,CAPEX!$V$4:$V$1281,Data!$BJ$305)</f>
        <v>0</v>
      </c>
      <c r="BL312" s="125">
        <f>SUMIFS(CAPEX!$AA$4:$AA$1281,CAPEX!$G$4:$G$1281,Data!$A312,CAPEX!$I$4:$I$1281,Data!BL$306,CAPEX!$V$4:$V$1281,Data!$BJ$305)</f>
        <v>0</v>
      </c>
      <c r="BM312" s="125">
        <f>SUMIFS(CAPEX!$AA$4:$AA$1281,CAPEX!$G$4:$G$1281,Data!$A312,CAPEX!$I$4:$I$1281,Data!BM$306,CAPEX!$V$4:$V$1281,Data!$BJ$305)</f>
        <v>0</v>
      </c>
      <c r="BN312" s="125">
        <f>SUMIFS(CAPEX!$AA$4:$AA$1281,CAPEX!$G$4:$G$1281,Data!$A312,CAPEX!$I$4:$I$1281,Data!BN$306,CAPEX!$V$4:$V$1281,Data!$BJ$305)</f>
        <v>0</v>
      </c>
      <c r="BO312" s="125">
        <f>SUMIFS(CAPEX!$AA$4:$AA$1281,CAPEX!$G$4:$G$1281,Data!$A312,CAPEX!$I$4:$I$1281,Data!BO$306,CAPEX!$V$4:$V$1281,Data!$BO$305)</f>
        <v>0</v>
      </c>
      <c r="BP312" s="125">
        <f>SUMIFS(CAPEX!$AA$4:$AA$1281,CAPEX!$G$4:$G$1281,Data!$A312,CAPEX!$I$4:$I$1281,Data!BP$306,CAPEX!$V$4:$V$1281,Data!$BO$305)</f>
        <v>0</v>
      </c>
      <c r="BQ312" s="125">
        <f>SUMIFS(CAPEX!$AA$4:$AA$1281,CAPEX!$G$4:$G$1281,Data!$A312,CAPEX!$I$4:$I$1281,Data!BQ$306,CAPEX!$V$4:$V$1281,Data!$BO$305)</f>
        <v>0</v>
      </c>
      <c r="BR312" s="125">
        <f>SUMIFS(CAPEX!$AA$4:$AA$1281,CAPEX!$G$4:$G$1281,Data!$A312,CAPEX!$I$4:$I$1281,Data!BR$306,CAPEX!$V$4:$V$1281,Data!$BO$305)</f>
        <v>0</v>
      </c>
      <c r="BS312" s="125">
        <f>SUMIFS(CAPEX!$AA$4:$AA$1281,CAPEX!$G$4:$G$1281,Data!$A312,CAPEX!$I$4:$I$1281,Data!BS$306,CAPEX!$V$4:$V$1281,Data!$BO$305)</f>
        <v>0</v>
      </c>
      <c r="BT312" s="125">
        <f>SUMIFS(CAPEX!$AA$4:$AA$1281,CAPEX!$G$4:$G$1281,Data!$A312,CAPEX!$I$4:$I$1281,Data!BT$306,CAPEX!$V$4:$V$1281,Data!$BT$305)</f>
        <v>59530</v>
      </c>
      <c r="BU312" s="125">
        <f>SUMIFS(CAPEX!$AA$4:$AA$1281,CAPEX!$G$4:$G$1281,Data!$A312,CAPEX!$I$4:$I$1281,Data!BU$306,CAPEX!$V$4:$V$1281,Data!$BT$305)</f>
        <v>882160</v>
      </c>
      <c r="BV312" s="125">
        <f>SUMIFS(CAPEX!$AA$4:$AA$1281,CAPEX!$G$4:$G$1281,Data!$A312,CAPEX!$I$4:$I$1281,Data!BV$306,CAPEX!$V$4:$V$1281,Data!$BT$305)</f>
        <v>800970</v>
      </c>
      <c r="BW312" s="125">
        <f>SUMIFS(CAPEX!$AA$4:$AA$1281,CAPEX!$G$4:$G$1281,Data!$A312,CAPEX!$I$4:$I$1281,Data!BW$306,CAPEX!$V$4:$V$1281,Data!$BT$305)</f>
        <v>0</v>
      </c>
      <c r="BX312" s="125">
        <f>SUMIFS(CAPEX!$AA$4:$AA$1281,CAPEX!$G$4:$G$1281,Data!$A312,CAPEX!$I$4:$I$1281,Data!BX$306,CAPEX!$V$4:$V$1281,Data!$BT$305)</f>
        <v>0</v>
      </c>
      <c r="BY312" s="128">
        <f t="shared" si="50"/>
        <v>1742660</v>
      </c>
    </row>
    <row r="313" spans="1:77" x14ac:dyDescent="0.25">
      <c r="A313" s="84" t="s">
        <v>195</v>
      </c>
      <c r="B313" s="125">
        <f>SUMIFS(CAPEX!$AA$4:$AA$1281,CAPEX!$G$4:$G$1281,Data!$A313,CAPEX!$I$4:$I$1281,Data!B$306,CAPEX!$V$4:$V$1281,Data!$B$305)</f>
        <v>123320</v>
      </c>
      <c r="C313" s="125">
        <f>SUMIFS(CAPEX!$AA$4:$AA$1281,CAPEX!$G$4:$G$1281,Data!$A313,CAPEX!$I$4:$I$1281,Data!C$306,CAPEX!$V$4:$V$1281,Data!$B$305)</f>
        <v>4710</v>
      </c>
      <c r="D313" s="125">
        <f>SUMIFS(CAPEX!$AA$4:$AA$1281,CAPEX!$G$4:$G$1281,Data!$A313,CAPEX!$I$4:$I$1281,Data!D$306,CAPEX!$V$4:$V$1281,Data!$B$305)</f>
        <v>0</v>
      </c>
      <c r="E313" s="125">
        <f>SUMIFS(CAPEX!$AA$4:$AA$1281,CAPEX!$G$4:$G$1281,Data!$A313,CAPEX!$I$4:$I$1281,Data!E$306,CAPEX!$V$4:$V$1281,Data!$B$305)</f>
        <v>0</v>
      </c>
      <c r="F313" s="125">
        <f>SUMIFS(CAPEX!$AA$4:$AA$1281,CAPEX!$G$4:$G$1281,Data!$A313,CAPEX!$I$4:$I$1281,Data!F$306,CAPEX!$V$4:$V$1281,Data!$B$305)</f>
        <v>0</v>
      </c>
      <c r="G313" s="125">
        <f>SUMIFS(CAPEX!$AA$4:$AA$1281,CAPEX!$G$4:$G$1281,Data!$A313,CAPEX!$I$4:$I$1281,Data!G$306,CAPEX!$V$4:$V$1281,Data!$G$305)</f>
        <v>12360</v>
      </c>
      <c r="H313" s="125">
        <f>SUMIFS(CAPEX!$AA$4:$AA$1281,CAPEX!$G$4:$G$1281,Data!$A313,CAPEX!$I$4:$I$1281,Data!H$306,CAPEX!$V$4:$V$1281,Data!$G$305)</f>
        <v>0</v>
      </c>
      <c r="I313" s="125">
        <f>SUMIFS(CAPEX!$AA$4:$AA$1281,CAPEX!$G$4:$G$1281,Data!$A313,CAPEX!$I$4:$I$1281,Data!I$306,CAPEX!$V$4:$V$1281,Data!$G$305)</f>
        <v>0</v>
      </c>
      <c r="J313" s="125">
        <f>SUMIFS(CAPEX!$AA$4:$AA$1281,CAPEX!$G$4:$G$1281,Data!$A313,CAPEX!$I$4:$I$1281,Data!J$306,CAPEX!$V$4:$V$1281,Data!$G$305)</f>
        <v>0</v>
      </c>
      <c r="K313" s="125">
        <f>SUMIFS(CAPEX!$AA$4:$AA$1281,CAPEX!$G$4:$G$1281,Data!$A313,CAPEX!$I$4:$I$1281,Data!K$306,CAPEX!$V$4:$V$1281,Data!$G$305)</f>
        <v>0</v>
      </c>
      <c r="L313" s="125">
        <f>SUMIFS(CAPEX!$AA$4:$AA$1281,CAPEX!$G$4:$G$1281,Data!$A313,CAPEX!$I$4:$I$1281,Data!L$306,CAPEX!$V$4:$V$1281,Data!$L$305)</f>
        <v>0</v>
      </c>
      <c r="M313" s="125">
        <f>SUMIFS(CAPEX!$AA$4:$AA$1281,CAPEX!$G$4:$G$1281,Data!$A313,CAPEX!$I$4:$I$1281,Data!M$306,CAPEX!$V$4:$V$1281,Data!$L$305)</f>
        <v>0</v>
      </c>
      <c r="N313" s="125">
        <f>SUMIFS(CAPEX!$AA$4:$AA$1281,CAPEX!$G$4:$G$1281,Data!$A313,CAPEX!$I$4:$I$1281,Data!N$306,CAPEX!$V$4:$V$1281,Data!$L$305)</f>
        <v>0</v>
      </c>
      <c r="O313" s="125">
        <f>SUMIFS(CAPEX!$AA$4:$AA$1281,CAPEX!$G$4:$G$1281,Data!$A313,CAPEX!$I$4:$I$1281,Data!O$306,CAPEX!$V$4:$V$1281,Data!$L$305)</f>
        <v>0</v>
      </c>
      <c r="P313" s="125">
        <f>SUMIFS(CAPEX!$AA$4:$AA$1281,CAPEX!$G$4:$G$1281,Data!$A313,CAPEX!$I$4:$I$1281,Data!P$306,CAPEX!$V$4:$V$1281,Data!$L$305)</f>
        <v>0</v>
      </c>
      <c r="Q313" s="125">
        <f>SUMIFS(CAPEX!$AA$4:$AA$1281,CAPEX!$G$4:$G$1281,Data!$A313,CAPEX!$I$4:$I$1281,Data!Q$306,CAPEX!$V$4:$V$1281,Data!$Q$305)</f>
        <v>0</v>
      </c>
      <c r="R313" s="125">
        <f>SUMIFS(CAPEX!$AA$4:$AA$1281,CAPEX!$G$4:$G$1281,Data!$A313,CAPEX!$I$4:$I$1281,Data!R$306,CAPEX!$V$4:$V$1281,Data!$Q$305)</f>
        <v>0</v>
      </c>
      <c r="S313" s="125">
        <f>SUMIFS(CAPEX!$AA$4:$AA$1281,CAPEX!$G$4:$G$1281,Data!$A313,CAPEX!$I$4:$I$1281,Data!S$306,CAPEX!$V$4:$V$1281,Data!$Q$305)</f>
        <v>0</v>
      </c>
      <c r="T313" s="125">
        <f>SUMIFS(CAPEX!$AA$4:$AA$1281,CAPEX!$G$4:$G$1281,Data!$A313,CAPEX!$I$4:$I$1281,Data!T$306,CAPEX!$V$4:$V$1281,Data!$Q$305)</f>
        <v>0</v>
      </c>
      <c r="U313" s="125">
        <f>SUMIFS(CAPEX!$AA$4:$AA$1281,CAPEX!$G$4:$G$1281,Data!$A313,CAPEX!$I$4:$I$1281,Data!U$306,CAPEX!$V$4:$V$1281,Data!$Q$305)</f>
        <v>0</v>
      </c>
      <c r="V313" s="125">
        <f>SUMIFS(CAPEX!$AA$4:$AA$1281,CAPEX!$G$4:$G$1281,Data!$A313,CAPEX!$I$4:$I$1281,Data!V$306,CAPEX!$V$4:$V$1281,Data!$V$305)</f>
        <v>40520</v>
      </c>
      <c r="W313" s="125">
        <f>SUMIFS(CAPEX!$AA$4:$AA$1281,CAPEX!$G$4:$G$1281,Data!$A313,CAPEX!$I$4:$I$1281,Data!W$306,CAPEX!$V$4:$V$1281,Data!$V$305)</f>
        <v>0</v>
      </c>
      <c r="X313" s="125">
        <f>SUMIFS(CAPEX!$AA$4:$AA$1281,CAPEX!$G$4:$G$1281,Data!$A313,CAPEX!$I$4:$I$1281,Data!X$306,CAPEX!$V$4:$V$1281,Data!$V$305)</f>
        <v>0</v>
      </c>
      <c r="Y313" s="125">
        <f>SUMIFS(CAPEX!$AA$4:$AA$1281,CAPEX!$G$4:$G$1281,Data!$A313,CAPEX!$I$4:$I$1281,Data!Y$306,CAPEX!$V$4:$V$1281,Data!$V$305)</f>
        <v>0</v>
      </c>
      <c r="Z313" s="125">
        <f>SUMIFS(CAPEX!$AA$4:$AA$1281,CAPEX!$G$4:$G$1281,Data!$A313,CAPEX!$I$4:$I$1281,Data!Z$306,CAPEX!$V$4:$V$1281,Data!$V$305)</f>
        <v>0</v>
      </c>
      <c r="AA313" s="125">
        <f>SUMIFS(CAPEX!$AA$4:$AA$1281,CAPEX!$G$4:$G$1281,Data!$A313,CAPEX!$I$4:$I$1281,Data!AA$306,CAPEX!$V$4:$V$1281,Data!$AA$305)</f>
        <v>79350</v>
      </c>
      <c r="AB313" s="125">
        <f>SUMIFS(CAPEX!$AA$4:$AA$1281,CAPEX!$G$4:$G$1281,Data!$A313,CAPEX!$I$4:$I$1281,Data!AB$306,CAPEX!$V$4:$V$1281,Data!$AA$305)</f>
        <v>86950</v>
      </c>
      <c r="AC313" s="125">
        <f>SUMIFS(CAPEX!$AA$4:$AA$1281,CAPEX!$G$4:$G$1281,Data!$A313,CAPEX!$I$4:$I$1281,Data!AC$306,CAPEX!$V$4:$V$1281,Data!$AA$305)</f>
        <v>12700</v>
      </c>
      <c r="AD313" s="125">
        <f>SUMIFS(CAPEX!$AA$4:$AA$1281,CAPEX!$G$4:$G$1281,Data!$A313,CAPEX!$I$4:$I$1281,Data!AD$306,CAPEX!$V$4:$V$1281,Data!$AA$305)</f>
        <v>0</v>
      </c>
      <c r="AE313" s="125">
        <f>SUMIFS(CAPEX!$AA$4:$AA$1281,CAPEX!$G$4:$G$1281,Data!$A313,CAPEX!$I$4:$I$1281,Data!AE$306,CAPEX!$V$4:$V$1281,Data!$AA$305)</f>
        <v>0</v>
      </c>
      <c r="AF313" s="125">
        <f>SUMIFS(CAPEX!$AA$4:$AA$1281,CAPEX!$G$4:$G$1281,Data!$A313,CAPEX!$I$4:$I$1281,Data!AF$306,CAPEX!$V$4:$V$1281,Data!$AF$305)</f>
        <v>0</v>
      </c>
      <c r="AG313" s="125">
        <f>SUMIFS(CAPEX!$AA$4:$AA$1281,CAPEX!$G$4:$G$1281,Data!$A313,CAPEX!$I$4:$I$1281,Data!AG$306,CAPEX!$V$4:$V$1281,Data!$AF$305)</f>
        <v>0</v>
      </c>
      <c r="AH313" s="125">
        <f>SUMIFS(CAPEX!$AA$4:$AA$1281,CAPEX!$G$4:$G$1281,Data!$A313,CAPEX!$I$4:$I$1281,Data!AH$306,CAPEX!$V$4:$V$1281,Data!$AF$305)</f>
        <v>0</v>
      </c>
      <c r="AI313" s="125">
        <f>SUMIFS(CAPEX!$AA$4:$AA$1281,CAPEX!$G$4:$G$1281,Data!$A313,CAPEX!$I$4:$I$1281,Data!AI$306,CAPEX!$V$4:$V$1281,Data!$AF$305)</f>
        <v>0</v>
      </c>
      <c r="AJ313" s="125">
        <f>SUMIFS(CAPEX!$AA$4:$AA$1281,CAPEX!$G$4:$G$1281,Data!$A313,CAPEX!$I$4:$I$1281,Data!AJ$306,CAPEX!$V$4:$V$1281,Data!$AF$305)</f>
        <v>0</v>
      </c>
      <c r="AK313" s="125">
        <f>SUMIFS(CAPEX!$AA$4:$AA$1281,CAPEX!$G$4:$G$1281,Data!$A313,CAPEX!$I$4:$I$1281,Data!AK$306,CAPEX!$V$4:$V$1281,Data!$AK$305)</f>
        <v>0</v>
      </c>
      <c r="AL313" s="125">
        <f>SUMIFS(CAPEX!$AA$4:$AA$1281,CAPEX!$G$4:$G$1281,Data!$A313,CAPEX!$I$4:$I$1281,Data!AL$306,CAPEX!$V$4:$V$1281,Data!$AK$305)</f>
        <v>0</v>
      </c>
      <c r="AM313" s="125">
        <f>SUMIFS(CAPEX!$AA$4:$AA$1281,CAPEX!$G$4:$G$1281,Data!$A313,CAPEX!$I$4:$I$1281,Data!AM$306,CAPEX!$V$4:$V$1281,Data!$AK$305)</f>
        <v>0</v>
      </c>
      <c r="AN313" s="125">
        <f>SUMIFS(CAPEX!$AA$4:$AA$1281,CAPEX!$G$4:$G$1281,Data!$A313,CAPEX!$I$4:$I$1281,Data!AN$306,CAPEX!$V$4:$V$1281,Data!$AK$305)</f>
        <v>0</v>
      </c>
      <c r="AO313" s="125">
        <f>SUMIFS(CAPEX!$AA$4:$AA$1281,CAPEX!$G$4:$G$1281,Data!$A313,CAPEX!$I$4:$I$1281,Data!AO$306,CAPEX!$V$4:$V$1281,Data!$AK$305)</f>
        <v>0</v>
      </c>
      <c r="AP313" s="125">
        <f>SUMIFS(CAPEX!$AA$4:$AA$1281,CAPEX!$G$4:$G$1281,Data!$A313,CAPEX!$I$4:$I$1281,Data!AP$306,CAPEX!$V$4:$V$1281,Data!$AP$305)</f>
        <v>0</v>
      </c>
      <c r="AQ313" s="125">
        <f>SUMIFS(CAPEX!$AA$4:$AA$1281,CAPEX!$G$4:$G$1281,Data!$A313,CAPEX!$I$4:$I$1281,Data!AQ$306,CAPEX!$V$4:$V$1281,Data!$AP$305)</f>
        <v>0</v>
      </c>
      <c r="AR313" s="125">
        <f>SUMIFS(CAPEX!$AA$4:$AA$1281,CAPEX!$G$4:$G$1281,Data!$A313,CAPEX!$I$4:$I$1281,Data!AR$306,CAPEX!$V$4:$V$1281,Data!$AP$305)</f>
        <v>56370</v>
      </c>
      <c r="AS313" s="125">
        <f>SUMIFS(CAPEX!$AA$4:$AA$1281,CAPEX!$G$4:$G$1281,Data!$A313,CAPEX!$I$4:$I$1281,Data!AS$306,CAPEX!$V$4:$V$1281,Data!$AP$305)</f>
        <v>0</v>
      </c>
      <c r="AT313" s="125">
        <f>SUMIFS(CAPEX!$AA$4:$AA$1281,CAPEX!$G$4:$G$1281,Data!$A313,CAPEX!$I$4:$I$1281,Data!AT$306,CAPEX!$V$4:$V$1281,Data!$AP$305)</f>
        <v>0</v>
      </c>
      <c r="AU313" s="125">
        <f>SUMIFS(CAPEX!$AA$4:$AA$1281,CAPEX!$G$4:$G$1281,Data!$A313,CAPEX!$I$4:$I$1281,Data!AU$306,CAPEX!$V$4:$V$1281,Data!$AU$305)</f>
        <v>462600</v>
      </c>
      <c r="AV313" s="125">
        <f>SUMIFS(CAPEX!$AA$4:$AA$1281,CAPEX!$G$4:$G$1281,Data!$A313,CAPEX!$I$4:$I$1281,Data!AV$306,CAPEX!$V$4:$V$1281,Data!$AU$305)</f>
        <v>66260</v>
      </c>
      <c r="AW313" s="125">
        <f>SUMIFS(CAPEX!$AA$4:$AA$1281,CAPEX!$G$4:$G$1281,Data!$A313,CAPEX!$I$4:$I$1281,Data!AW$306,CAPEX!$V$4:$V$1281,Data!$AU$305)</f>
        <v>70160</v>
      </c>
      <c r="AX313" s="125">
        <f>SUMIFS(CAPEX!$AA$4:$AA$1281,CAPEX!$G$4:$G$1281,Data!$A313,CAPEX!$I$4:$I$1281,Data!AX$306,CAPEX!$V$4:$V$1281,Data!$AU$305)</f>
        <v>0</v>
      </c>
      <c r="AY313" s="125">
        <f>SUMIFS(CAPEX!$AA$4:$AA$1281,CAPEX!$G$4:$G$1281,Data!$A313,CAPEX!$I$4:$I$1281,Data!AY$306,CAPEX!$V$4:$V$1281,Data!$AU$305)</f>
        <v>5400</v>
      </c>
      <c r="AZ313" s="125">
        <f>SUMIFS(CAPEX!$AA$4:$AA$1281,CAPEX!$G$4:$G$1281,Data!$A313,CAPEX!$I$4:$I$1281,Data!AZ$306,CAPEX!$V$4:$V$1281,Data!$AZ$305)</f>
        <v>16720</v>
      </c>
      <c r="BA313" s="125">
        <f>SUMIFS(CAPEX!$AA$4:$AA$1281,CAPEX!$G$4:$G$1281,Data!$A313,CAPEX!$I$4:$I$1281,Data!BA$306,CAPEX!$V$4:$V$1281,Data!$AZ$305)</f>
        <v>0</v>
      </c>
      <c r="BB313" s="125">
        <f>SUMIFS(CAPEX!$AA$4:$AA$1281,CAPEX!$G$4:$G$1281,Data!$A313,CAPEX!$I$4:$I$1281,Data!BB$306,CAPEX!$V$4:$V$1281,Data!$AZ$305)</f>
        <v>0</v>
      </c>
      <c r="BC313" s="125">
        <f>SUMIFS(CAPEX!$AA$4:$AA$1281,CAPEX!$G$4:$G$1281,Data!$A313,CAPEX!$I$4:$I$1281,Data!BC$306,CAPEX!$V$4:$V$1281,Data!$AZ$305)</f>
        <v>0</v>
      </c>
      <c r="BD313" s="125">
        <f>SUMIFS(CAPEX!$AA$4:$AA$1281,CAPEX!$G$4:$G$1281,Data!$A313,CAPEX!$I$4:$I$1281,Data!BD$306,CAPEX!$V$4:$V$1281,Data!$AZ$305)</f>
        <v>0</v>
      </c>
      <c r="BE313" s="125">
        <f>SUMIFS(CAPEX!$AA$4:$AA$1281,CAPEX!$G$4:$G$1281,Data!$A313,CAPEX!$I$4:$I$1281,Data!BE$306,CAPEX!$V$4:$V$1281,Data!$BE$305)</f>
        <v>18290</v>
      </c>
      <c r="BF313" s="125">
        <f>SUMIFS(CAPEX!$AA$4:$AA$1281,CAPEX!$G$4:$G$1281,Data!$A313,CAPEX!$I$4:$I$1281,Data!BF$306,CAPEX!$V$4:$V$1281,Data!$BE$305)</f>
        <v>0</v>
      </c>
      <c r="BG313" s="125">
        <f>SUMIFS(CAPEX!$AA$4:$AA$1281,CAPEX!$G$4:$G$1281,Data!$A313,CAPEX!$I$4:$I$1281,Data!BG$306,CAPEX!$V$4:$V$1281,Data!$BE$305)</f>
        <v>0</v>
      </c>
      <c r="BH313" s="125">
        <f>SUMIFS(CAPEX!$AA$4:$AA$1281,CAPEX!$G$4:$G$1281,Data!$A313,CAPEX!$I$4:$I$1281,Data!BH$306,CAPEX!$V$4:$V$1281,Data!$BE$305)</f>
        <v>0</v>
      </c>
      <c r="BI313" s="125">
        <f>SUMIFS(CAPEX!$AA$4:$AA$1281,CAPEX!$G$4:$G$1281,Data!$A313,CAPEX!$I$4:$I$1281,Data!BI$306,CAPEX!$V$4:$V$1281,Data!$BE$305)</f>
        <v>0</v>
      </c>
      <c r="BJ313" s="125">
        <f>SUMIFS(CAPEX!$AA$4:$AA$1281,CAPEX!$G$4:$G$1281,Data!$A313,CAPEX!$I$4:$I$1281,Data!BJ$306,CAPEX!$V$4:$V$1281,Data!$BJ$305)</f>
        <v>0</v>
      </c>
      <c r="BK313" s="125">
        <f>SUMIFS(CAPEX!$AA$4:$AA$1281,CAPEX!$G$4:$G$1281,Data!$A313,CAPEX!$I$4:$I$1281,Data!BK$306,CAPEX!$V$4:$V$1281,Data!$BJ$305)</f>
        <v>0</v>
      </c>
      <c r="BL313" s="125">
        <f>SUMIFS(CAPEX!$AA$4:$AA$1281,CAPEX!$G$4:$G$1281,Data!$A313,CAPEX!$I$4:$I$1281,Data!BL$306,CAPEX!$V$4:$V$1281,Data!$BJ$305)</f>
        <v>0</v>
      </c>
      <c r="BM313" s="125">
        <f>SUMIFS(CAPEX!$AA$4:$AA$1281,CAPEX!$G$4:$G$1281,Data!$A313,CAPEX!$I$4:$I$1281,Data!BM$306,CAPEX!$V$4:$V$1281,Data!$BJ$305)</f>
        <v>0</v>
      </c>
      <c r="BN313" s="125">
        <f>SUMIFS(CAPEX!$AA$4:$AA$1281,CAPEX!$G$4:$G$1281,Data!$A313,CAPEX!$I$4:$I$1281,Data!BN$306,CAPEX!$V$4:$V$1281,Data!$BJ$305)</f>
        <v>0</v>
      </c>
      <c r="BO313" s="125">
        <f>SUMIFS(CAPEX!$AA$4:$AA$1281,CAPEX!$G$4:$G$1281,Data!$A313,CAPEX!$I$4:$I$1281,Data!BO$306,CAPEX!$V$4:$V$1281,Data!$BO$305)</f>
        <v>0</v>
      </c>
      <c r="BP313" s="125">
        <f>SUMIFS(CAPEX!$AA$4:$AA$1281,CAPEX!$G$4:$G$1281,Data!$A313,CAPEX!$I$4:$I$1281,Data!BP$306,CAPEX!$V$4:$V$1281,Data!$BO$305)</f>
        <v>0</v>
      </c>
      <c r="BQ313" s="125">
        <f>SUMIFS(CAPEX!$AA$4:$AA$1281,CAPEX!$G$4:$G$1281,Data!$A313,CAPEX!$I$4:$I$1281,Data!BQ$306,CAPEX!$V$4:$V$1281,Data!$BO$305)</f>
        <v>0</v>
      </c>
      <c r="BR313" s="125">
        <f>SUMIFS(CAPEX!$AA$4:$AA$1281,CAPEX!$G$4:$G$1281,Data!$A313,CAPEX!$I$4:$I$1281,Data!BR$306,CAPEX!$V$4:$V$1281,Data!$BO$305)</f>
        <v>0</v>
      </c>
      <c r="BS313" s="125">
        <f>SUMIFS(CAPEX!$AA$4:$AA$1281,CAPEX!$G$4:$G$1281,Data!$A313,CAPEX!$I$4:$I$1281,Data!BS$306,CAPEX!$V$4:$V$1281,Data!$BO$305)</f>
        <v>0</v>
      </c>
      <c r="BT313" s="125">
        <f>SUMIFS(CAPEX!$AA$4:$AA$1281,CAPEX!$G$4:$G$1281,Data!$A313,CAPEX!$I$4:$I$1281,Data!BT$306,CAPEX!$V$4:$V$1281,Data!$BT$305)</f>
        <v>0</v>
      </c>
      <c r="BU313" s="125">
        <f>SUMIFS(CAPEX!$AA$4:$AA$1281,CAPEX!$G$4:$G$1281,Data!$A313,CAPEX!$I$4:$I$1281,Data!BU$306,CAPEX!$V$4:$V$1281,Data!$BT$305)</f>
        <v>0</v>
      </c>
      <c r="BV313" s="125">
        <f>SUMIFS(CAPEX!$AA$4:$AA$1281,CAPEX!$G$4:$G$1281,Data!$A313,CAPEX!$I$4:$I$1281,Data!BV$306,CAPEX!$V$4:$V$1281,Data!$BT$305)</f>
        <v>0</v>
      </c>
      <c r="BW313" s="125">
        <f>SUMIFS(CAPEX!$AA$4:$AA$1281,CAPEX!$G$4:$G$1281,Data!$A313,CAPEX!$I$4:$I$1281,Data!BW$306,CAPEX!$V$4:$V$1281,Data!$BT$305)</f>
        <v>0</v>
      </c>
      <c r="BX313" s="125">
        <f>SUMIFS(CAPEX!$AA$4:$AA$1281,CAPEX!$G$4:$G$1281,Data!$A313,CAPEX!$I$4:$I$1281,Data!BX$306,CAPEX!$V$4:$V$1281,Data!$BT$305)</f>
        <v>0</v>
      </c>
      <c r="BY313" s="128">
        <f t="shared" si="50"/>
        <v>35010</v>
      </c>
    </row>
    <row r="314" spans="1:77" x14ac:dyDescent="0.25">
      <c r="A314" s="84" t="s">
        <v>313</v>
      </c>
      <c r="B314" s="125">
        <f>SUMIFS(CAPEX!$AA$4:$AA$1281,CAPEX!$G$4:$G$1281,Data!$A314,CAPEX!$I$4:$I$1281,Data!B$306,CAPEX!$V$4:$V$1281,Data!$B$305)</f>
        <v>0</v>
      </c>
      <c r="C314" s="125">
        <f>SUMIFS(CAPEX!$AA$4:$AA$1281,CAPEX!$G$4:$G$1281,Data!$A314,CAPEX!$I$4:$I$1281,Data!C$306,CAPEX!$V$4:$V$1281,Data!$B$305)</f>
        <v>0</v>
      </c>
      <c r="D314" s="125">
        <f>SUMIFS(CAPEX!$AA$4:$AA$1281,CAPEX!$G$4:$G$1281,Data!$A314,CAPEX!$I$4:$I$1281,Data!D$306,CAPEX!$V$4:$V$1281,Data!$B$305)</f>
        <v>0</v>
      </c>
      <c r="E314" s="125">
        <f>SUMIFS(CAPEX!$AA$4:$AA$1281,CAPEX!$G$4:$G$1281,Data!$A314,CAPEX!$I$4:$I$1281,Data!E$306,CAPEX!$V$4:$V$1281,Data!$B$305)</f>
        <v>0</v>
      </c>
      <c r="F314" s="125">
        <f>SUMIFS(CAPEX!$AA$4:$AA$1281,CAPEX!$G$4:$G$1281,Data!$A314,CAPEX!$I$4:$I$1281,Data!F$306,CAPEX!$V$4:$V$1281,Data!$B$305)</f>
        <v>0</v>
      </c>
      <c r="G314" s="125">
        <f>SUMIFS(CAPEX!$AA$4:$AA$1281,CAPEX!$G$4:$G$1281,Data!$A314,CAPEX!$I$4:$I$1281,Data!G$306,CAPEX!$V$4:$V$1281,Data!$G$305)</f>
        <v>0</v>
      </c>
      <c r="H314" s="125">
        <f>SUMIFS(CAPEX!$AA$4:$AA$1281,CAPEX!$G$4:$G$1281,Data!$A314,CAPEX!$I$4:$I$1281,Data!H$306,CAPEX!$V$4:$V$1281,Data!$G$305)</f>
        <v>0</v>
      </c>
      <c r="I314" s="125">
        <f>SUMIFS(CAPEX!$AA$4:$AA$1281,CAPEX!$G$4:$G$1281,Data!$A314,CAPEX!$I$4:$I$1281,Data!I$306,CAPEX!$V$4:$V$1281,Data!$G$305)</f>
        <v>0</v>
      </c>
      <c r="J314" s="125">
        <f>SUMIFS(CAPEX!$AA$4:$AA$1281,CAPEX!$G$4:$G$1281,Data!$A314,CAPEX!$I$4:$I$1281,Data!J$306,CAPEX!$V$4:$V$1281,Data!$G$305)</f>
        <v>0</v>
      </c>
      <c r="K314" s="125">
        <f>SUMIFS(CAPEX!$AA$4:$AA$1281,CAPEX!$G$4:$G$1281,Data!$A314,CAPEX!$I$4:$I$1281,Data!K$306,CAPEX!$V$4:$V$1281,Data!$G$305)</f>
        <v>0</v>
      </c>
      <c r="L314" s="125">
        <f>SUMIFS(CAPEX!$AA$4:$AA$1281,CAPEX!$G$4:$G$1281,Data!$A314,CAPEX!$I$4:$I$1281,Data!L$306,CAPEX!$V$4:$V$1281,Data!$L$305)</f>
        <v>0</v>
      </c>
      <c r="M314" s="125">
        <f>SUMIFS(CAPEX!$AA$4:$AA$1281,CAPEX!$G$4:$G$1281,Data!$A314,CAPEX!$I$4:$I$1281,Data!M$306,CAPEX!$V$4:$V$1281,Data!$L$305)</f>
        <v>0</v>
      </c>
      <c r="N314" s="125">
        <f>SUMIFS(CAPEX!$AA$4:$AA$1281,CAPEX!$G$4:$G$1281,Data!$A314,CAPEX!$I$4:$I$1281,Data!N$306,CAPEX!$V$4:$V$1281,Data!$L$305)</f>
        <v>0</v>
      </c>
      <c r="O314" s="125">
        <f>SUMIFS(CAPEX!$AA$4:$AA$1281,CAPEX!$G$4:$G$1281,Data!$A314,CAPEX!$I$4:$I$1281,Data!O$306,CAPEX!$V$4:$V$1281,Data!$L$305)</f>
        <v>0</v>
      </c>
      <c r="P314" s="125">
        <f>SUMIFS(CAPEX!$AA$4:$AA$1281,CAPEX!$G$4:$G$1281,Data!$A314,CAPEX!$I$4:$I$1281,Data!P$306,CAPEX!$V$4:$V$1281,Data!$L$305)</f>
        <v>0</v>
      </c>
      <c r="Q314" s="125">
        <f>SUMIFS(CAPEX!$AA$4:$AA$1281,CAPEX!$G$4:$G$1281,Data!$A314,CAPEX!$I$4:$I$1281,Data!Q$306,CAPEX!$V$4:$V$1281,Data!$Q$305)</f>
        <v>0</v>
      </c>
      <c r="R314" s="125">
        <f>SUMIFS(CAPEX!$AA$4:$AA$1281,CAPEX!$G$4:$G$1281,Data!$A314,CAPEX!$I$4:$I$1281,Data!R$306,CAPEX!$V$4:$V$1281,Data!$Q$305)</f>
        <v>0</v>
      </c>
      <c r="S314" s="125">
        <f>SUMIFS(CAPEX!$AA$4:$AA$1281,CAPEX!$G$4:$G$1281,Data!$A314,CAPEX!$I$4:$I$1281,Data!S$306,CAPEX!$V$4:$V$1281,Data!$Q$305)</f>
        <v>0</v>
      </c>
      <c r="T314" s="125">
        <f>SUMIFS(CAPEX!$AA$4:$AA$1281,CAPEX!$G$4:$G$1281,Data!$A314,CAPEX!$I$4:$I$1281,Data!T$306,CAPEX!$V$4:$V$1281,Data!$Q$305)</f>
        <v>0</v>
      </c>
      <c r="U314" s="125">
        <f>SUMIFS(CAPEX!$AA$4:$AA$1281,CAPEX!$G$4:$G$1281,Data!$A314,CAPEX!$I$4:$I$1281,Data!U$306,CAPEX!$V$4:$V$1281,Data!$Q$305)</f>
        <v>0</v>
      </c>
      <c r="V314" s="125">
        <f>SUMIFS(CAPEX!$AA$4:$AA$1281,CAPEX!$G$4:$G$1281,Data!$A314,CAPEX!$I$4:$I$1281,Data!V$306,CAPEX!$V$4:$V$1281,Data!$V$305)</f>
        <v>0</v>
      </c>
      <c r="W314" s="125">
        <f>SUMIFS(CAPEX!$AA$4:$AA$1281,CAPEX!$G$4:$G$1281,Data!$A314,CAPEX!$I$4:$I$1281,Data!W$306,CAPEX!$V$4:$V$1281,Data!$V$305)</f>
        <v>0</v>
      </c>
      <c r="X314" s="125">
        <f>SUMIFS(CAPEX!$AA$4:$AA$1281,CAPEX!$G$4:$G$1281,Data!$A314,CAPEX!$I$4:$I$1281,Data!X$306,CAPEX!$V$4:$V$1281,Data!$V$305)</f>
        <v>0</v>
      </c>
      <c r="Y314" s="125">
        <f>SUMIFS(CAPEX!$AA$4:$AA$1281,CAPEX!$G$4:$G$1281,Data!$A314,CAPEX!$I$4:$I$1281,Data!Y$306,CAPEX!$V$4:$V$1281,Data!$V$305)</f>
        <v>0</v>
      </c>
      <c r="Z314" s="125">
        <f>SUMIFS(CAPEX!$AA$4:$AA$1281,CAPEX!$G$4:$G$1281,Data!$A314,CAPEX!$I$4:$I$1281,Data!Z$306,CAPEX!$V$4:$V$1281,Data!$V$305)</f>
        <v>0</v>
      </c>
      <c r="AA314" s="125">
        <f>SUMIFS(CAPEX!$AA$4:$AA$1281,CAPEX!$G$4:$G$1281,Data!$A314,CAPEX!$I$4:$I$1281,Data!AA$306,CAPEX!$V$4:$V$1281,Data!$AA$305)</f>
        <v>0</v>
      </c>
      <c r="AB314" s="125">
        <f>SUMIFS(CAPEX!$AA$4:$AA$1281,CAPEX!$G$4:$G$1281,Data!$A314,CAPEX!$I$4:$I$1281,Data!AB$306,CAPEX!$V$4:$V$1281,Data!$AA$305)</f>
        <v>0</v>
      </c>
      <c r="AC314" s="125">
        <f>SUMIFS(CAPEX!$AA$4:$AA$1281,CAPEX!$G$4:$G$1281,Data!$A314,CAPEX!$I$4:$I$1281,Data!AC$306,CAPEX!$V$4:$V$1281,Data!$AA$305)</f>
        <v>0</v>
      </c>
      <c r="AD314" s="125">
        <f>SUMIFS(CAPEX!$AA$4:$AA$1281,CAPEX!$G$4:$G$1281,Data!$A314,CAPEX!$I$4:$I$1281,Data!AD$306,CAPEX!$V$4:$V$1281,Data!$AA$305)</f>
        <v>0</v>
      </c>
      <c r="AE314" s="125">
        <f>SUMIFS(CAPEX!$AA$4:$AA$1281,CAPEX!$G$4:$G$1281,Data!$A314,CAPEX!$I$4:$I$1281,Data!AE$306,CAPEX!$V$4:$V$1281,Data!$AA$305)</f>
        <v>0</v>
      </c>
      <c r="AF314" s="125">
        <f>SUMIFS(CAPEX!$AA$4:$AA$1281,CAPEX!$G$4:$G$1281,Data!$A314,CAPEX!$I$4:$I$1281,Data!AF$306,CAPEX!$V$4:$V$1281,Data!$AF$305)</f>
        <v>0</v>
      </c>
      <c r="AG314" s="125">
        <f>SUMIFS(CAPEX!$AA$4:$AA$1281,CAPEX!$G$4:$G$1281,Data!$A314,CAPEX!$I$4:$I$1281,Data!AG$306,CAPEX!$V$4:$V$1281,Data!$AF$305)</f>
        <v>0</v>
      </c>
      <c r="AH314" s="125">
        <f>SUMIFS(CAPEX!$AA$4:$AA$1281,CAPEX!$G$4:$G$1281,Data!$A314,CAPEX!$I$4:$I$1281,Data!AH$306,CAPEX!$V$4:$V$1281,Data!$AF$305)</f>
        <v>0</v>
      </c>
      <c r="AI314" s="125">
        <f>SUMIFS(CAPEX!$AA$4:$AA$1281,CAPEX!$G$4:$G$1281,Data!$A314,CAPEX!$I$4:$I$1281,Data!AI$306,CAPEX!$V$4:$V$1281,Data!$AF$305)</f>
        <v>0</v>
      </c>
      <c r="AJ314" s="125">
        <f>SUMIFS(CAPEX!$AA$4:$AA$1281,CAPEX!$G$4:$G$1281,Data!$A314,CAPEX!$I$4:$I$1281,Data!AJ$306,CAPEX!$V$4:$V$1281,Data!$AF$305)</f>
        <v>0</v>
      </c>
      <c r="AK314" s="125">
        <f>SUMIFS(CAPEX!$AA$4:$AA$1281,CAPEX!$G$4:$G$1281,Data!$A314,CAPEX!$I$4:$I$1281,Data!AK$306,CAPEX!$V$4:$V$1281,Data!$AK$305)</f>
        <v>0</v>
      </c>
      <c r="AL314" s="125">
        <f>SUMIFS(CAPEX!$AA$4:$AA$1281,CAPEX!$G$4:$G$1281,Data!$A314,CAPEX!$I$4:$I$1281,Data!AL$306,CAPEX!$V$4:$V$1281,Data!$AK$305)</f>
        <v>0</v>
      </c>
      <c r="AM314" s="125">
        <f>SUMIFS(CAPEX!$AA$4:$AA$1281,CAPEX!$G$4:$G$1281,Data!$A314,CAPEX!$I$4:$I$1281,Data!AM$306,CAPEX!$V$4:$V$1281,Data!$AK$305)</f>
        <v>0</v>
      </c>
      <c r="AN314" s="125">
        <f>SUMIFS(CAPEX!$AA$4:$AA$1281,CAPEX!$G$4:$G$1281,Data!$A314,CAPEX!$I$4:$I$1281,Data!AN$306,CAPEX!$V$4:$V$1281,Data!$AK$305)</f>
        <v>0</v>
      </c>
      <c r="AO314" s="125">
        <f>SUMIFS(CAPEX!$AA$4:$AA$1281,CAPEX!$G$4:$G$1281,Data!$A314,CAPEX!$I$4:$I$1281,Data!AO$306,CAPEX!$V$4:$V$1281,Data!$AK$305)</f>
        <v>0</v>
      </c>
      <c r="AP314" s="125">
        <f>SUMIFS(CAPEX!$AA$4:$AA$1281,CAPEX!$G$4:$G$1281,Data!$A314,CAPEX!$I$4:$I$1281,Data!AP$306,CAPEX!$V$4:$V$1281,Data!$AP$305)</f>
        <v>0</v>
      </c>
      <c r="AQ314" s="125">
        <f>SUMIFS(CAPEX!$AA$4:$AA$1281,CAPEX!$G$4:$G$1281,Data!$A314,CAPEX!$I$4:$I$1281,Data!AQ$306,CAPEX!$V$4:$V$1281,Data!$AP$305)</f>
        <v>0</v>
      </c>
      <c r="AR314" s="125">
        <f>SUMIFS(CAPEX!$AA$4:$AA$1281,CAPEX!$G$4:$G$1281,Data!$A314,CAPEX!$I$4:$I$1281,Data!AR$306,CAPEX!$V$4:$V$1281,Data!$AP$305)</f>
        <v>0</v>
      </c>
      <c r="AS314" s="125">
        <f>SUMIFS(CAPEX!$AA$4:$AA$1281,CAPEX!$G$4:$G$1281,Data!$A314,CAPEX!$I$4:$I$1281,Data!AS$306,CAPEX!$V$4:$V$1281,Data!$AP$305)</f>
        <v>0</v>
      </c>
      <c r="AT314" s="125">
        <f>SUMIFS(CAPEX!$AA$4:$AA$1281,CAPEX!$G$4:$G$1281,Data!$A314,CAPEX!$I$4:$I$1281,Data!AT$306,CAPEX!$V$4:$V$1281,Data!$AP$305)</f>
        <v>0</v>
      </c>
      <c r="AU314" s="125">
        <f>SUMIFS(CAPEX!$AA$4:$AA$1281,CAPEX!$G$4:$G$1281,Data!$A314,CAPEX!$I$4:$I$1281,Data!AU$306,CAPEX!$V$4:$V$1281,Data!$AU$305)</f>
        <v>0</v>
      </c>
      <c r="AV314" s="125">
        <f>SUMIFS(CAPEX!$AA$4:$AA$1281,CAPEX!$G$4:$G$1281,Data!$A314,CAPEX!$I$4:$I$1281,Data!AV$306,CAPEX!$V$4:$V$1281,Data!$AU$305)</f>
        <v>0</v>
      </c>
      <c r="AW314" s="125">
        <f>SUMIFS(CAPEX!$AA$4:$AA$1281,CAPEX!$G$4:$G$1281,Data!$A314,CAPEX!$I$4:$I$1281,Data!AW$306,CAPEX!$V$4:$V$1281,Data!$AU$305)</f>
        <v>0</v>
      </c>
      <c r="AX314" s="125">
        <f>SUMIFS(CAPEX!$AA$4:$AA$1281,CAPEX!$G$4:$G$1281,Data!$A314,CAPEX!$I$4:$I$1281,Data!AX$306,CAPEX!$V$4:$V$1281,Data!$AU$305)</f>
        <v>0</v>
      </c>
      <c r="AY314" s="125">
        <f>SUMIFS(CAPEX!$AA$4:$AA$1281,CAPEX!$G$4:$G$1281,Data!$A314,CAPEX!$I$4:$I$1281,Data!AY$306,CAPEX!$V$4:$V$1281,Data!$AU$305)</f>
        <v>0</v>
      </c>
      <c r="AZ314" s="125">
        <f>SUMIFS(CAPEX!$AA$4:$AA$1281,CAPEX!$G$4:$G$1281,Data!$A314,CAPEX!$I$4:$I$1281,Data!AZ$306,CAPEX!$V$4:$V$1281,Data!$AZ$305)</f>
        <v>0</v>
      </c>
      <c r="BA314" s="125">
        <f>SUMIFS(CAPEX!$AA$4:$AA$1281,CAPEX!$G$4:$G$1281,Data!$A314,CAPEX!$I$4:$I$1281,Data!BA$306,CAPEX!$V$4:$V$1281,Data!$AZ$305)</f>
        <v>0</v>
      </c>
      <c r="BB314" s="125">
        <f>SUMIFS(CAPEX!$AA$4:$AA$1281,CAPEX!$G$4:$G$1281,Data!$A314,CAPEX!$I$4:$I$1281,Data!BB$306,CAPEX!$V$4:$V$1281,Data!$AZ$305)</f>
        <v>0</v>
      </c>
      <c r="BC314" s="125">
        <f>SUMIFS(CAPEX!$AA$4:$AA$1281,CAPEX!$G$4:$G$1281,Data!$A314,CAPEX!$I$4:$I$1281,Data!BC$306,CAPEX!$V$4:$V$1281,Data!$AZ$305)</f>
        <v>0</v>
      </c>
      <c r="BD314" s="125">
        <f>SUMIFS(CAPEX!$AA$4:$AA$1281,CAPEX!$G$4:$G$1281,Data!$A314,CAPEX!$I$4:$I$1281,Data!BD$306,CAPEX!$V$4:$V$1281,Data!$AZ$305)</f>
        <v>0</v>
      </c>
      <c r="BE314" s="125">
        <f>SUMIFS(CAPEX!$AA$4:$AA$1281,CAPEX!$G$4:$G$1281,Data!$A314,CAPEX!$I$4:$I$1281,Data!BE$306,CAPEX!$V$4:$V$1281,Data!$BE$305)</f>
        <v>0</v>
      </c>
      <c r="BF314" s="125">
        <f>SUMIFS(CAPEX!$AA$4:$AA$1281,CAPEX!$G$4:$G$1281,Data!$A314,CAPEX!$I$4:$I$1281,Data!BF$306,CAPEX!$V$4:$V$1281,Data!$BE$305)</f>
        <v>0</v>
      </c>
      <c r="BG314" s="125">
        <f>SUMIFS(CAPEX!$AA$4:$AA$1281,CAPEX!$G$4:$G$1281,Data!$A314,CAPEX!$I$4:$I$1281,Data!BG$306,CAPEX!$V$4:$V$1281,Data!$BE$305)</f>
        <v>0</v>
      </c>
      <c r="BH314" s="125">
        <f>SUMIFS(CAPEX!$AA$4:$AA$1281,CAPEX!$G$4:$G$1281,Data!$A314,CAPEX!$I$4:$I$1281,Data!BH$306,CAPEX!$V$4:$V$1281,Data!$BE$305)</f>
        <v>0</v>
      </c>
      <c r="BI314" s="125">
        <f>SUMIFS(CAPEX!$AA$4:$AA$1281,CAPEX!$G$4:$G$1281,Data!$A314,CAPEX!$I$4:$I$1281,Data!BI$306,CAPEX!$V$4:$V$1281,Data!$BE$305)</f>
        <v>0</v>
      </c>
      <c r="BJ314" s="125">
        <f>SUMIFS(CAPEX!$AA$4:$AA$1281,CAPEX!$G$4:$G$1281,Data!$A314,CAPEX!$I$4:$I$1281,Data!BJ$306,CAPEX!$V$4:$V$1281,Data!$BJ$305)</f>
        <v>0</v>
      </c>
      <c r="BK314" s="125">
        <f>SUMIFS(CAPEX!$AA$4:$AA$1281,CAPEX!$G$4:$G$1281,Data!$A314,CAPEX!$I$4:$I$1281,Data!BK$306,CAPEX!$V$4:$V$1281,Data!$BJ$305)</f>
        <v>0</v>
      </c>
      <c r="BL314" s="125">
        <f>SUMIFS(CAPEX!$AA$4:$AA$1281,CAPEX!$G$4:$G$1281,Data!$A314,CAPEX!$I$4:$I$1281,Data!BL$306,CAPEX!$V$4:$V$1281,Data!$BJ$305)</f>
        <v>0</v>
      </c>
      <c r="BM314" s="125">
        <f>SUMIFS(CAPEX!$AA$4:$AA$1281,CAPEX!$G$4:$G$1281,Data!$A314,CAPEX!$I$4:$I$1281,Data!BM$306,CAPEX!$V$4:$V$1281,Data!$BJ$305)</f>
        <v>0</v>
      </c>
      <c r="BN314" s="125">
        <f>SUMIFS(CAPEX!$AA$4:$AA$1281,CAPEX!$G$4:$G$1281,Data!$A314,CAPEX!$I$4:$I$1281,Data!BN$306,CAPEX!$V$4:$V$1281,Data!$BJ$305)</f>
        <v>0</v>
      </c>
      <c r="BO314" s="125">
        <f>SUMIFS(CAPEX!$AA$4:$AA$1281,CAPEX!$G$4:$G$1281,Data!$A314,CAPEX!$I$4:$I$1281,Data!BO$306,CAPEX!$V$4:$V$1281,Data!$BO$305)</f>
        <v>0</v>
      </c>
      <c r="BP314" s="125">
        <f>SUMIFS(CAPEX!$AA$4:$AA$1281,CAPEX!$G$4:$G$1281,Data!$A314,CAPEX!$I$4:$I$1281,Data!BP$306,CAPEX!$V$4:$V$1281,Data!$BO$305)</f>
        <v>0</v>
      </c>
      <c r="BQ314" s="125">
        <f>SUMIFS(CAPEX!$AA$4:$AA$1281,CAPEX!$G$4:$G$1281,Data!$A314,CAPEX!$I$4:$I$1281,Data!BQ$306,CAPEX!$V$4:$V$1281,Data!$BO$305)</f>
        <v>0</v>
      </c>
      <c r="BR314" s="125">
        <f>SUMIFS(CAPEX!$AA$4:$AA$1281,CAPEX!$G$4:$G$1281,Data!$A314,CAPEX!$I$4:$I$1281,Data!BR$306,CAPEX!$V$4:$V$1281,Data!$BO$305)</f>
        <v>0</v>
      </c>
      <c r="BS314" s="125">
        <f>SUMIFS(CAPEX!$AA$4:$AA$1281,CAPEX!$G$4:$G$1281,Data!$A314,CAPEX!$I$4:$I$1281,Data!BS$306,CAPEX!$V$4:$V$1281,Data!$BO$305)</f>
        <v>0</v>
      </c>
      <c r="BT314" s="125">
        <f>SUMIFS(CAPEX!$AA$4:$AA$1281,CAPEX!$G$4:$G$1281,Data!$A314,CAPEX!$I$4:$I$1281,Data!BT$306,CAPEX!$V$4:$V$1281,Data!$BT$305)</f>
        <v>0</v>
      </c>
      <c r="BU314" s="125">
        <f>SUMIFS(CAPEX!$AA$4:$AA$1281,CAPEX!$G$4:$G$1281,Data!$A314,CAPEX!$I$4:$I$1281,Data!BU$306,CAPEX!$V$4:$V$1281,Data!$BT$305)</f>
        <v>0</v>
      </c>
      <c r="BV314" s="125">
        <f>SUMIFS(CAPEX!$AA$4:$AA$1281,CAPEX!$G$4:$G$1281,Data!$A314,CAPEX!$I$4:$I$1281,Data!BV$306,CAPEX!$V$4:$V$1281,Data!$BT$305)</f>
        <v>0</v>
      </c>
      <c r="BW314" s="125">
        <f>SUMIFS(CAPEX!$AA$4:$AA$1281,CAPEX!$G$4:$G$1281,Data!$A314,CAPEX!$I$4:$I$1281,Data!BW$306,CAPEX!$V$4:$V$1281,Data!$BT$305)</f>
        <v>0</v>
      </c>
      <c r="BX314" s="125">
        <f>SUMIFS(CAPEX!$AA$4:$AA$1281,CAPEX!$G$4:$G$1281,Data!$A314,CAPEX!$I$4:$I$1281,Data!BX$306,CAPEX!$V$4:$V$1281,Data!$BT$305)</f>
        <v>0</v>
      </c>
      <c r="BY314" s="128">
        <f t="shared" si="50"/>
        <v>0</v>
      </c>
    </row>
    <row r="315" spans="1:77" s="57" customFormat="1" x14ac:dyDescent="0.25">
      <c r="A315" s="84" t="s">
        <v>697</v>
      </c>
      <c r="B315" s="125">
        <f>SUMIFS(CAPEX!$AA$4:$AA$1281,CAPEX!$G$4:$G$1281,Data!$A315,CAPEX!$I$4:$I$1281,Data!B$306,CAPEX!$V$4:$V$1281,Data!$B$305)</f>
        <v>0</v>
      </c>
      <c r="C315" s="125">
        <f>SUMIFS(CAPEX!$AA$4:$AA$1281,CAPEX!$G$4:$G$1281,Data!$A315,CAPEX!$I$4:$I$1281,Data!C$306,CAPEX!$V$4:$V$1281,Data!$B$305)</f>
        <v>0</v>
      </c>
      <c r="D315" s="125">
        <f>SUMIFS(CAPEX!$AA$4:$AA$1281,CAPEX!$G$4:$G$1281,Data!$A315,CAPEX!$I$4:$I$1281,Data!D$306,CAPEX!$V$4:$V$1281,Data!$B$305)</f>
        <v>0</v>
      </c>
      <c r="E315" s="125">
        <f>SUMIFS(CAPEX!$AA$4:$AA$1281,CAPEX!$G$4:$G$1281,Data!$A315,CAPEX!$I$4:$I$1281,Data!E$306,CAPEX!$V$4:$V$1281,Data!$B$305)</f>
        <v>0</v>
      </c>
      <c r="F315" s="125">
        <f>SUMIFS(CAPEX!$AA$4:$AA$1281,CAPEX!$G$4:$G$1281,Data!$A315,CAPEX!$I$4:$I$1281,Data!F$306,CAPEX!$V$4:$V$1281,Data!$B$305)</f>
        <v>0</v>
      </c>
      <c r="G315" s="125">
        <f>SUMIFS(CAPEX!$AA$4:$AA$1281,CAPEX!$G$4:$G$1281,Data!$A315,CAPEX!$I$4:$I$1281,Data!G$306,CAPEX!$V$4:$V$1281,Data!$G$305)</f>
        <v>0</v>
      </c>
      <c r="H315" s="125">
        <f>SUMIFS(CAPEX!$AA$4:$AA$1281,CAPEX!$G$4:$G$1281,Data!$A315,CAPEX!$I$4:$I$1281,Data!H$306,CAPEX!$V$4:$V$1281,Data!$G$305)</f>
        <v>0</v>
      </c>
      <c r="I315" s="125">
        <f>SUMIFS(CAPEX!$AA$4:$AA$1281,CAPEX!$G$4:$G$1281,Data!$A315,CAPEX!$I$4:$I$1281,Data!I$306,CAPEX!$V$4:$V$1281,Data!$G$305)</f>
        <v>0</v>
      </c>
      <c r="J315" s="125">
        <f>SUMIFS(CAPEX!$AA$4:$AA$1281,CAPEX!$G$4:$G$1281,Data!$A315,CAPEX!$I$4:$I$1281,Data!J$306,CAPEX!$V$4:$V$1281,Data!$G$305)</f>
        <v>0</v>
      </c>
      <c r="K315" s="125">
        <f>SUMIFS(CAPEX!$AA$4:$AA$1281,CAPEX!$G$4:$G$1281,Data!$A315,CAPEX!$I$4:$I$1281,Data!K$306,CAPEX!$V$4:$V$1281,Data!$G$305)</f>
        <v>0</v>
      </c>
      <c r="L315" s="125">
        <f>SUMIFS(CAPEX!$AA$4:$AA$1281,CAPEX!$G$4:$G$1281,Data!$A315,CAPEX!$I$4:$I$1281,Data!L$306,CAPEX!$V$4:$V$1281,Data!$L$305)</f>
        <v>0</v>
      </c>
      <c r="M315" s="125">
        <f>SUMIFS(CAPEX!$AA$4:$AA$1281,CAPEX!$G$4:$G$1281,Data!$A315,CAPEX!$I$4:$I$1281,Data!M$306,CAPEX!$V$4:$V$1281,Data!$L$305)</f>
        <v>0</v>
      </c>
      <c r="N315" s="125">
        <f>SUMIFS(CAPEX!$AA$4:$AA$1281,CAPEX!$G$4:$G$1281,Data!$A315,CAPEX!$I$4:$I$1281,Data!N$306,CAPEX!$V$4:$V$1281,Data!$L$305)</f>
        <v>0</v>
      </c>
      <c r="O315" s="125">
        <f>SUMIFS(CAPEX!$AA$4:$AA$1281,CAPEX!$G$4:$G$1281,Data!$A315,CAPEX!$I$4:$I$1281,Data!O$306,CAPEX!$V$4:$V$1281,Data!$L$305)</f>
        <v>0</v>
      </c>
      <c r="P315" s="125">
        <f>SUMIFS(CAPEX!$AA$4:$AA$1281,CAPEX!$G$4:$G$1281,Data!$A315,CAPEX!$I$4:$I$1281,Data!P$306,CAPEX!$V$4:$V$1281,Data!$L$305)</f>
        <v>0</v>
      </c>
      <c r="Q315" s="125">
        <f>SUMIFS(CAPEX!$AA$4:$AA$1281,CAPEX!$G$4:$G$1281,Data!$A315,CAPEX!$I$4:$I$1281,Data!Q$306,CAPEX!$V$4:$V$1281,Data!$Q$305)</f>
        <v>0</v>
      </c>
      <c r="R315" s="125">
        <f>SUMIFS(CAPEX!$AA$4:$AA$1281,CAPEX!$G$4:$G$1281,Data!$A315,CAPEX!$I$4:$I$1281,Data!R$306,CAPEX!$V$4:$V$1281,Data!$Q$305)</f>
        <v>0</v>
      </c>
      <c r="S315" s="125">
        <f>SUMIFS(CAPEX!$AA$4:$AA$1281,CAPEX!$G$4:$G$1281,Data!$A315,CAPEX!$I$4:$I$1281,Data!S$306,CAPEX!$V$4:$V$1281,Data!$Q$305)</f>
        <v>0</v>
      </c>
      <c r="T315" s="125">
        <f>SUMIFS(CAPEX!$AA$4:$AA$1281,CAPEX!$G$4:$G$1281,Data!$A315,CAPEX!$I$4:$I$1281,Data!T$306,CAPEX!$V$4:$V$1281,Data!$Q$305)</f>
        <v>0</v>
      </c>
      <c r="U315" s="125">
        <f>SUMIFS(CAPEX!$AA$4:$AA$1281,CAPEX!$G$4:$G$1281,Data!$A315,CAPEX!$I$4:$I$1281,Data!U$306,CAPEX!$V$4:$V$1281,Data!$Q$305)</f>
        <v>0</v>
      </c>
      <c r="V315" s="125">
        <f>SUMIFS(CAPEX!$AA$4:$AA$1281,CAPEX!$G$4:$G$1281,Data!$A315,CAPEX!$I$4:$I$1281,Data!V$306,CAPEX!$V$4:$V$1281,Data!$V$305)</f>
        <v>0</v>
      </c>
      <c r="W315" s="125">
        <f>SUMIFS(CAPEX!$AA$4:$AA$1281,CAPEX!$G$4:$G$1281,Data!$A315,CAPEX!$I$4:$I$1281,Data!W$306,CAPEX!$V$4:$V$1281,Data!$V$305)</f>
        <v>0</v>
      </c>
      <c r="X315" s="125">
        <f>SUMIFS(CAPEX!$AA$4:$AA$1281,CAPEX!$G$4:$G$1281,Data!$A315,CAPEX!$I$4:$I$1281,Data!X$306,CAPEX!$V$4:$V$1281,Data!$V$305)</f>
        <v>0</v>
      </c>
      <c r="Y315" s="125">
        <f>SUMIFS(CAPEX!$AA$4:$AA$1281,CAPEX!$G$4:$G$1281,Data!$A315,CAPEX!$I$4:$I$1281,Data!Y$306,CAPEX!$V$4:$V$1281,Data!$V$305)</f>
        <v>0</v>
      </c>
      <c r="Z315" s="125">
        <f>SUMIFS(CAPEX!$AA$4:$AA$1281,CAPEX!$G$4:$G$1281,Data!$A315,CAPEX!$I$4:$I$1281,Data!Z$306,CAPEX!$V$4:$V$1281,Data!$V$305)</f>
        <v>0</v>
      </c>
      <c r="AA315" s="125">
        <f>SUMIFS(CAPEX!$AA$4:$AA$1281,CAPEX!$G$4:$G$1281,Data!$A315,CAPEX!$I$4:$I$1281,Data!AA$306,CAPEX!$V$4:$V$1281,Data!$AA$305)</f>
        <v>0</v>
      </c>
      <c r="AB315" s="125">
        <f>SUMIFS(CAPEX!$AA$4:$AA$1281,CAPEX!$G$4:$G$1281,Data!$A315,CAPEX!$I$4:$I$1281,Data!AB$306,CAPEX!$V$4:$V$1281,Data!$AA$305)</f>
        <v>0</v>
      </c>
      <c r="AC315" s="125">
        <f>SUMIFS(CAPEX!$AA$4:$AA$1281,CAPEX!$G$4:$G$1281,Data!$A315,CAPEX!$I$4:$I$1281,Data!AC$306,CAPEX!$V$4:$V$1281,Data!$AA$305)</f>
        <v>0</v>
      </c>
      <c r="AD315" s="125">
        <f>SUMIFS(CAPEX!$AA$4:$AA$1281,CAPEX!$G$4:$G$1281,Data!$A315,CAPEX!$I$4:$I$1281,Data!AD$306,CAPEX!$V$4:$V$1281,Data!$AA$305)</f>
        <v>0</v>
      </c>
      <c r="AE315" s="125">
        <f>SUMIFS(CAPEX!$AA$4:$AA$1281,CAPEX!$G$4:$G$1281,Data!$A315,CAPEX!$I$4:$I$1281,Data!AE$306,CAPEX!$V$4:$V$1281,Data!$AA$305)</f>
        <v>0</v>
      </c>
      <c r="AF315" s="125">
        <f>SUMIFS(CAPEX!$AA$4:$AA$1281,CAPEX!$G$4:$G$1281,Data!$A315,CAPEX!$I$4:$I$1281,Data!AF$306,CAPEX!$V$4:$V$1281,Data!$AF$305)</f>
        <v>0</v>
      </c>
      <c r="AG315" s="125">
        <f>SUMIFS(CAPEX!$AA$4:$AA$1281,CAPEX!$G$4:$G$1281,Data!$A315,CAPEX!$I$4:$I$1281,Data!AG$306,CAPEX!$V$4:$V$1281,Data!$AF$305)</f>
        <v>0</v>
      </c>
      <c r="AH315" s="125">
        <f>SUMIFS(CAPEX!$AA$4:$AA$1281,CAPEX!$G$4:$G$1281,Data!$A315,CAPEX!$I$4:$I$1281,Data!AH$306,CAPEX!$V$4:$V$1281,Data!$AF$305)</f>
        <v>0</v>
      </c>
      <c r="AI315" s="125">
        <f>SUMIFS(CAPEX!$AA$4:$AA$1281,CAPEX!$G$4:$G$1281,Data!$A315,CAPEX!$I$4:$I$1281,Data!AI$306,CAPEX!$V$4:$V$1281,Data!$AF$305)</f>
        <v>0</v>
      </c>
      <c r="AJ315" s="125">
        <f>SUMIFS(CAPEX!$AA$4:$AA$1281,CAPEX!$G$4:$G$1281,Data!$A315,CAPEX!$I$4:$I$1281,Data!AJ$306,CAPEX!$V$4:$V$1281,Data!$AF$305)</f>
        <v>0</v>
      </c>
      <c r="AK315" s="125">
        <f>SUMIFS(CAPEX!$AA$4:$AA$1281,CAPEX!$G$4:$G$1281,Data!$A315,CAPEX!$I$4:$I$1281,Data!AK$306,CAPEX!$V$4:$V$1281,Data!$AK$305)</f>
        <v>0</v>
      </c>
      <c r="AL315" s="125">
        <f>SUMIFS(CAPEX!$AA$4:$AA$1281,CAPEX!$G$4:$G$1281,Data!$A315,CAPEX!$I$4:$I$1281,Data!AL$306,CAPEX!$V$4:$V$1281,Data!$AK$305)</f>
        <v>0</v>
      </c>
      <c r="AM315" s="125">
        <f>SUMIFS(CAPEX!$AA$4:$AA$1281,CAPEX!$G$4:$G$1281,Data!$A315,CAPEX!$I$4:$I$1281,Data!AM$306,CAPEX!$V$4:$V$1281,Data!$AK$305)</f>
        <v>0</v>
      </c>
      <c r="AN315" s="125">
        <f>SUMIFS(CAPEX!$AA$4:$AA$1281,CAPEX!$G$4:$G$1281,Data!$A315,CAPEX!$I$4:$I$1281,Data!AN$306,CAPEX!$V$4:$V$1281,Data!$AK$305)</f>
        <v>0</v>
      </c>
      <c r="AO315" s="125">
        <f>SUMIFS(CAPEX!$AA$4:$AA$1281,CAPEX!$G$4:$G$1281,Data!$A315,CAPEX!$I$4:$I$1281,Data!AO$306,CAPEX!$V$4:$V$1281,Data!$AK$305)</f>
        <v>0</v>
      </c>
      <c r="AP315" s="125">
        <f>SUMIFS(CAPEX!$AA$4:$AA$1281,CAPEX!$G$4:$G$1281,Data!$A315,CAPEX!$I$4:$I$1281,Data!AP$306,CAPEX!$V$4:$V$1281,Data!$AP$305)</f>
        <v>0</v>
      </c>
      <c r="AQ315" s="125">
        <f>SUMIFS(CAPEX!$AA$4:$AA$1281,CAPEX!$G$4:$G$1281,Data!$A315,CAPEX!$I$4:$I$1281,Data!AQ$306,CAPEX!$V$4:$V$1281,Data!$AP$305)</f>
        <v>0</v>
      </c>
      <c r="AR315" s="125">
        <f>SUMIFS(CAPEX!$AA$4:$AA$1281,CAPEX!$G$4:$G$1281,Data!$A315,CAPEX!$I$4:$I$1281,Data!AR$306,CAPEX!$V$4:$V$1281,Data!$AP$305)</f>
        <v>0</v>
      </c>
      <c r="AS315" s="125">
        <f>SUMIFS(CAPEX!$AA$4:$AA$1281,CAPEX!$G$4:$G$1281,Data!$A315,CAPEX!$I$4:$I$1281,Data!AS$306,CAPEX!$V$4:$V$1281,Data!$AP$305)</f>
        <v>0</v>
      </c>
      <c r="AT315" s="125">
        <f>SUMIFS(CAPEX!$AA$4:$AA$1281,CAPEX!$G$4:$G$1281,Data!$A315,CAPEX!$I$4:$I$1281,Data!AT$306,CAPEX!$V$4:$V$1281,Data!$AP$305)</f>
        <v>0</v>
      </c>
      <c r="AU315" s="125">
        <f>SUMIFS(CAPEX!$AA$4:$AA$1281,CAPEX!$G$4:$G$1281,Data!$A315,CAPEX!$I$4:$I$1281,Data!AU$306,CAPEX!$V$4:$V$1281,Data!$AU$305)</f>
        <v>0</v>
      </c>
      <c r="AV315" s="125">
        <f>SUMIFS(CAPEX!$AA$4:$AA$1281,CAPEX!$G$4:$G$1281,Data!$A315,CAPEX!$I$4:$I$1281,Data!AV$306,CAPEX!$V$4:$V$1281,Data!$AU$305)</f>
        <v>0</v>
      </c>
      <c r="AW315" s="125">
        <f>SUMIFS(CAPEX!$AA$4:$AA$1281,CAPEX!$G$4:$G$1281,Data!$A315,CAPEX!$I$4:$I$1281,Data!AW$306,CAPEX!$V$4:$V$1281,Data!$AU$305)</f>
        <v>0</v>
      </c>
      <c r="AX315" s="125">
        <f>SUMIFS(CAPEX!$AA$4:$AA$1281,CAPEX!$G$4:$G$1281,Data!$A315,CAPEX!$I$4:$I$1281,Data!AX$306,CAPEX!$V$4:$V$1281,Data!$AU$305)</f>
        <v>0</v>
      </c>
      <c r="AY315" s="125">
        <f>SUMIFS(CAPEX!$AA$4:$AA$1281,CAPEX!$G$4:$G$1281,Data!$A315,CAPEX!$I$4:$I$1281,Data!AY$306,CAPEX!$V$4:$V$1281,Data!$AU$305)</f>
        <v>0</v>
      </c>
      <c r="AZ315" s="125">
        <f>SUMIFS(CAPEX!$AA$4:$AA$1281,CAPEX!$G$4:$G$1281,Data!$A315,CAPEX!$I$4:$I$1281,Data!AZ$306,CAPEX!$V$4:$V$1281,Data!$AZ$305)</f>
        <v>0</v>
      </c>
      <c r="BA315" s="125">
        <f>SUMIFS(CAPEX!$AA$4:$AA$1281,CAPEX!$G$4:$G$1281,Data!$A315,CAPEX!$I$4:$I$1281,Data!BA$306,CAPEX!$V$4:$V$1281,Data!$AZ$305)</f>
        <v>0</v>
      </c>
      <c r="BB315" s="125">
        <f>SUMIFS(CAPEX!$AA$4:$AA$1281,CAPEX!$G$4:$G$1281,Data!$A315,CAPEX!$I$4:$I$1281,Data!BB$306,CAPEX!$V$4:$V$1281,Data!$AZ$305)</f>
        <v>0</v>
      </c>
      <c r="BC315" s="125">
        <f>SUMIFS(CAPEX!$AA$4:$AA$1281,CAPEX!$G$4:$G$1281,Data!$A315,CAPEX!$I$4:$I$1281,Data!BC$306,CAPEX!$V$4:$V$1281,Data!$AZ$305)</f>
        <v>0</v>
      </c>
      <c r="BD315" s="125">
        <f>SUMIFS(CAPEX!$AA$4:$AA$1281,CAPEX!$G$4:$G$1281,Data!$A315,CAPEX!$I$4:$I$1281,Data!BD$306,CAPEX!$V$4:$V$1281,Data!$AZ$305)</f>
        <v>0</v>
      </c>
      <c r="BE315" s="125">
        <f>SUMIFS(CAPEX!$AA$4:$AA$1281,CAPEX!$G$4:$G$1281,Data!$A315,CAPEX!$I$4:$I$1281,Data!BE$306,CAPEX!$V$4:$V$1281,Data!$BE$305)</f>
        <v>0</v>
      </c>
      <c r="BF315" s="125">
        <f>SUMIFS(CAPEX!$AA$4:$AA$1281,CAPEX!$G$4:$G$1281,Data!$A315,CAPEX!$I$4:$I$1281,Data!BF$306,CAPEX!$V$4:$V$1281,Data!$BE$305)</f>
        <v>0</v>
      </c>
      <c r="BG315" s="125">
        <f>SUMIFS(CAPEX!$AA$4:$AA$1281,CAPEX!$G$4:$G$1281,Data!$A315,CAPEX!$I$4:$I$1281,Data!BG$306,CAPEX!$V$4:$V$1281,Data!$BE$305)</f>
        <v>0</v>
      </c>
      <c r="BH315" s="125">
        <f>SUMIFS(CAPEX!$AA$4:$AA$1281,CAPEX!$G$4:$G$1281,Data!$A315,CAPEX!$I$4:$I$1281,Data!BH$306,CAPEX!$V$4:$V$1281,Data!$BE$305)</f>
        <v>0</v>
      </c>
      <c r="BI315" s="125">
        <f>SUMIFS(CAPEX!$AA$4:$AA$1281,CAPEX!$G$4:$G$1281,Data!$A315,CAPEX!$I$4:$I$1281,Data!BI$306,CAPEX!$V$4:$V$1281,Data!$BE$305)</f>
        <v>0</v>
      </c>
      <c r="BJ315" s="125">
        <f>SUMIFS(CAPEX!$AA$4:$AA$1281,CAPEX!$G$4:$G$1281,Data!$A315,CAPEX!$I$4:$I$1281,Data!BJ$306,CAPEX!$V$4:$V$1281,Data!$BJ$305)</f>
        <v>0</v>
      </c>
      <c r="BK315" s="125">
        <f>SUMIFS(CAPEX!$AA$4:$AA$1281,CAPEX!$G$4:$G$1281,Data!$A315,CAPEX!$I$4:$I$1281,Data!BK$306,CAPEX!$V$4:$V$1281,Data!$BJ$305)</f>
        <v>0</v>
      </c>
      <c r="BL315" s="125">
        <f>SUMIFS(CAPEX!$AA$4:$AA$1281,CAPEX!$G$4:$G$1281,Data!$A315,CAPEX!$I$4:$I$1281,Data!BL$306,CAPEX!$V$4:$V$1281,Data!$BJ$305)</f>
        <v>0</v>
      </c>
      <c r="BM315" s="125">
        <f>SUMIFS(CAPEX!$AA$4:$AA$1281,CAPEX!$G$4:$G$1281,Data!$A315,CAPEX!$I$4:$I$1281,Data!BM$306,CAPEX!$V$4:$V$1281,Data!$BJ$305)</f>
        <v>0</v>
      </c>
      <c r="BN315" s="125">
        <f>SUMIFS(CAPEX!$AA$4:$AA$1281,CAPEX!$G$4:$G$1281,Data!$A315,CAPEX!$I$4:$I$1281,Data!BN$306,CAPEX!$V$4:$V$1281,Data!$BJ$305)</f>
        <v>0</v>
      </c>
      <c r="BO315" s="125">
        <f>SUMIFS(CAPEX!$AA$4:$AA$1281,CAPEX!$G$4:$G$1281,Data!$A315,CAPEX!$I$4:$I$1281,Data!BO$306,CAPEX!$V$4:$V$1281,Data!$BO$305)</f>
        <v>0</v>
      </c>
      <c r="BP315" s="125">
        <f>SUMIFS(CAPEX!$AA$4:$AA$1281,CAPEX!$G$4:$G$1281,Data!$A315,CAPEX!$I$4:$I$1281,Data!BP$306,CAPEX!$V$4:$V$1281,Data!$BO$305)</f>
        <v>0</v>
      </c>
      <c r="BQ315" s="125">
        <f>SUMIFS(CAPEX!$AA$4:$AA$1281,CAPEX!$G$4:$G$1281,Data!$A315,CAPEX!$I$4:$I$1281,Data!BQ$306,CAPEX!$V$4:$V$1281,Data!$BO$305)</f>
        <v>0</v>
      </c>
      <c r="BR315" s="125">
        <f>SUMIFS(CAPEX!$AA$4:$AA$1281,CAPEX!$G$4:$G$1281,Data!$A315,CAPEX!$I$4:$I$1281,Data!BR$306,CAPEX!$V$4:$V$1281,Data!$BO$305)</f>
        <v>0</v>
      </c>
      <c r="BS315" s="125">
        <f>SUMIFS(CAPEX!$AA$4:$AA$1281,CAPEX!$G$4:$G$1281,Data!$A315,CAPEX!$I$4:$I$1281,Data!BS$306,CAPEX!$V$4:$V$1281,Data!$BO$305)</f>
        <v>0</v>
      </c>
      <c r="BT315" s="125">
        <f>SUMIFS(CAPEX!$AA$4:$AA$1281,CAPEX!$G$4:$G$1281,Data!$A315,CAPEX!$I$4:$I$1281,Data!BT$306,CAPEX!$V$4:$V$1281,Data!$BT$305)</f>
        <v>0</v>
      </c>
      <c r="BU315" s="125">
        <f>SUMIFS(CAPEX!$AA$4:$AA$1281,CAPEX!$G$4:$G$1281,Data!$A315,CAPEX!$I$4:$I$1281,Data!BU$306,CAPEX!$V$4:$V$1281,Data!$BT$305)</f>
        <v>0</v>
      </c>
      <c r="BV315" s="125">
        <f>SUMIFS(CAPEX!$AA$4:$AA$1281,CAPEX!$G$4:$G$1281,Data!$A315,CAPEX!$I$4:$I$1281,Data!BV$306,CAPEX!$V$4:$V$1281,Data!$BT$305)</f>
        <v>0</v>
      </c>
      <c r="BW315" s="125">
        <f>SUMIFS(CAPEX!$AA$4:$AA$1281,CAPEX!$G$4:$G$1281,Data!$A315,CAPEX!$I$4:$I$1281,Data!BW$306,CAPEX!$V$4:$V$1281,Data!$BT$305)</f>
        <v>0</v>
      </c>
      <c r="BX315" s="125">
        <f>SUMIFS(CAPEX!$AA$4:$AA$1281,CAPEX!$G$4:$G$1281,Data!$A315,CAPEX!$I$4:$I$1281,Data!BX$306,CAPEX!$V$4:$V$1281,Data!$BT$305)</f>
        <v>0</v>
      </c>
      <c r="BY315" s="128">
        <f t="shared" ref="BY315" si="51">SUM(AZ315:BX315)</f>
        <v>0</v>
      </c>
    </row>
    <row r="316" spans="1:77" x14ac:dyDescent="0.25">
      <c r="A316" s="84" t="s">
        <v>228</v>
      </c>
      <c r="B316" s="125">
        <f>SUMIFS(CAPEX!$AA$4:$AA$1281,CAPEX!$G$4:$G$1281,Data!$A316,CAPEX!$I$4:$I$1281,Data!B$306,CAPEX!$V$4:$V$1281,Data!$B$305)</f>
        <v>0</v>
      </c>
      <c r="C316" s="125">
        <f>SUMIFS(CAPEX!$AA$4:$AA$1281,CAPEX!$G$4:$G$1281,Data!$A316,CAPEX!$I$4:$I$1281,Data!C$306,CAPEX!$V$4:$V$1281,Data!$B$305)</f>
        <v>0</v>
      </c>
      <c r="D316" s="125">
        <f>SUMIFS(CAPEX!$AA$4:$AA$1281,CAPEX!$G$4:$G$1281,Data!$A316,CAPEX!$I$4:$I$1281,Data!D$306,CAPEX!$V$4:$V$1281,Data!$B$305)</f>
        <v>0</v>
      </c>
      <c r="E316" s="125">
        <f>SUMIFS(CAPEX!$AA$4:$AA$1281,CAPEX!$G$4:$G$1281,Data!$A316,CAPEX!$I$4:$I$1281,Data!E$306,CAPEX!$V$4:$V$1281,Data!$B$305)</f>
        <v>0</v>
      </c>
      <c r="F316" s="125">
        <f>SUMIFS(CAPEX!$AA$4:$AA$1281,CAPEX!$G$4:$G$1281,Data!$A316,CAPEX!$I$4:$I$1281,Data!F$306,CAPEX!$V$4:$V$1281,Data!$B$305)</f>
        <v>0</v>
      </c>
      <c r="G316" s="125">
        <f>SUMIFS(CAPEX!$AA$4:$AA$1281,CAPEX!$G$4:$G$1281,Data!$A316,CAPEX!$I$4:$I$1281,Data!G$306,CAPEX!$V$4:$V$1281,Data!$G$305)</f>
        <v>0</v>
      </c>
      <c r="H316" s="125">
        <f>SUMIFS(CAPEX!$AA$4:$AA$1281,CAPEX!$G$4:$G$1281,Data!$A316,CAPEX!$I$4:$I$1281,Data!H$306,CAPEX!$V$4:$V$1281,Data!$G$305)</f>
        <v>0</v>
      </c>
      <c r="I316" s="125">
        <f>SUMIFS(CAPEX!$AA$4:$AA$1281,CAPEX!$G$4:$G$1281,Data!$A316,CAPEX!$I$4:$I$1281,Data!I$306,CAPEX!$V$4:$V$1281,Data!$G$305)</f>
        <v>0</v>
      </c>
      <c r="J316" s="125">
        <f>SUMIFS(CAPEX!$AA$4:$AA$1281,CAPEX!$G$4:$G$1281,Data!$A316,CAPEX!$I$4:$I$1281,Data!J$306,CAPEX!$V$4:$V$1281,Data!$G$305)</f>
        <v>0</v>
      </c>
      <c r="K316" s="125">
        <f>SUMIFS(CAPEX!$AA$4:$AA$1281,CAPEX!$G$4:$G$1281,Data!$A316,CAPEX!$I$4:$I$1281,Data!K$306,CAPEX!$V$4:$V$1281,Data!$G$305)</f>
        <v>0</v>
      </c>
      <c r="L316" s="125">
        <f>SUMIFS(CAPEX!$AA$4:$AA$1281,CAPEX!$G$4:$G$1281,Data!$A316,CAPEX!$I$4:$I$1281,Data!L$306,CAPEX!$V$4:$V$1281,Data!$L$305)</f>
        <v>0</v>
      </c>
      <c r="M316" s="125">
        <f>SUMIFS(CAPEX!$AA$4:$AA$1281,CAPEX!$G$4:$G$1281,Data!$A316,CAPEX!$I$4:$I$1281,Data!M$306,CAPEX!$V$4:$V$1281,Data!$L$305)</f>
        <v>0</v>
      </c>
      <c r="N316" s="125">
        <f>SUMIFS(CAPEX!$AA$4:$AA$1281,CAPEX!$G$4:$G$1281,Data!$A316,CAPEX!$I$4:$I$1281,Data!N$306,CAPEX!$V$4:$V$1281,Data!$L$305)</f>
        <v>0</v>
      </c>
      <c r="O316" s="125">
        <f>SUMIFS(CAPEX!$AA$4:$AA$1281,CAPEX!$G$4:$G$1281,Data!$A316,CAPEX!$I$4:$I$1281,Data!O$306,CAPEX!$V$4:$V$1281,Data!$L$305)</f>
        <v>0</v>
      </c>
      <c r="P316" s="125">
        <f>SUMIFS(CAPEX!$AA$4:$AA$1281,CAPEX!$G$4:$G$1281,Data!$A316,CAPEX!$I$4:$I$1281,Data!P$306,CAPEX!$V$4:$V$1281,Data!$L$305)</f>
        <v>0</v>
      </c>
      <c r="Q316" s="125">
        <f>SUMIFS(CAPEX!$AA$4:$AA$1281,CAPEX!$G$4:$G$1281,Data!$A316,CAPEX!$I$4:$I$1281,Data!Q$306,CAPEX!$V$4:$V$1281,Data!$Q$305)</f>
        <v>0</v>
      </c>
      <c r="R316" s="125">
        <f>SUMIFS(CAPEX!$AA$4:$AA$1281,CAPEX!$G$4:$G$1281,Data!$A316,CAPEX!$I$4:$I$1281,Data!R$306,CAPEX!$V$4:$V$1281,Data!$Q$305)</f>
        <v>0</v>
      </c>
      <c r="S316" s="125">
        <f>SUMIFS(CAPEX!$AA$4:$AA$1281,CAPEX!$G$4:$G$1281,Data!$A316,CAPEX!$I$4:$I$1281,Data!S$306,CAPEX!$V$4:$V$1281,Data!$Q$305)</f>
        <v>0</v>
      </c>
      <c r="T316" s="125">
        <f>SUMIFS(CAPEX!$AA$4:$AA$1281,CAPEX!$G$4:$G$1281,Data!$A316,CAPEX!$I$4:$I$1281,Data!T$306,CAPEX!$V$4:$V$1281,Data!$Q$305)</f>
        <v>0</v>
      </c>
      <c r="U316" s="125">
        <f>SUMIFS(CAPEX!$AA$4:$AA$1281,CAPEX!$G$4:$G$1281,Data!$A316,CAPEX!$I$4:$I$1281,Data!U$306,CAPEX!$V$4:$V$1281,Data!$Q$305)</f>
        <v>0</v>
      </c>
      <c r="V316" s="125">
        <f>SUMIFS(CAPEX!$AA$4:$AA$1281,CAPEX!$G$4:$G$1281,Data!$A316,CAPEX!$I$4:$I$1281,Data!V$306,CAPEX!$V$4:$V$1281,Data!$V$305)</f>
        <v>0</v>
      </c>
      <c r="W316" s="125">
        <f>SUMIFS(CAPEX!$AA$4:$AA$1281,CAPEX!$G$4:$G$1281,Data!$A316,CAPEX!$I$4:$I$1281,Data!W$306,CAPEX!$V$4:$V$1281,Data!$V$305)</f>
        <v>0</v>
      </c>
      <c r="X316" s="125">
        <f>SUMIFS(CAPEX!$AA$4:$AA$1281,CAPEX!$G$4:$G$1281,Data!$A316,CAPEX!$I$4:$I$1281,Data!X$306,CAPEX!$V$4:$V$1281,Data!$V$305)</f>
        <v>0</v>
      </c>
      <c r="Y316" s="125">
        <f>SUMIFS(CAPEX!$AA$4:$AA$1281,CAPEX!$G$4:$G$1281,Data!$A316,CAPEX!$I$4:$I$1281,Data!Y$306,CAPEX!$V$4:$V$1281,Data!$V$305)</f>
        <v>0</v>
      </c>
      <c r="Z316" s="125">
        <f>SUMIFS(CAPEX!$AA$4:$AA$1281,CAPEX!$G$4:$G$1281,Data!$A316,CAPEX!$I$4:$I$1281,Data!Z$306,CAPEX!$V$4:$V$1281,Data!$V$305)</f>
        <v>0</v>
      </c>
      <c r="AA316" s="125">
        <f>SUMIFS(CAPEX!$AA$4:$AA$1281,CAPEX!$G$4:$G$1281,Data!$A316,CAPEX!$I$4:$I$1281,Data!AA$306,CAPEX!$V$4:$V$1281,Data!$AA$305)</f>
        <v>0</v>
      </c>
      <c r="AB316" s="125">
        <f>SUMIFS(CAPEX!$AA$4:$AA$1281,CAPEX!$G$4:$G$1281,Data!$A316,CAPEX!$I$4:$I$1281,Data!AB$306,CAPEX!$V$4:$V$1281,Data!$AA$305)</f>
        <v>0</v>
      </c>
      <c r="AC316" s="125">
        <f>SUMIFS(CAPEX!$AA$4:$AA$1281,CAPEX!$G$4:$G$1281,Data!$A316,CAPEX!$I$4:$I$1281,Data!AC$306,CAPEX!$V$4:$V$1281,Data!$AA$305)</f>
        <v>0</v>
      </c>
      <c r="AD316" s="125">
        <f>SUMIFS(CAPEX!$AA$4:$AA$1281,CAPEX!$G$4:$G$1281,Data!$A316,CAPEX!$I$4:$I$1281,Data!AD$306,CAPEX!$V$4:$V$1281,Data!$AA$305)</f>
        <v>0</v>
      </c>
      <c r="AE316" s="125">
        <f>SUMIFS(CAPEX!$AA$4:$AA$1281,CAPEX!$G$4:$G$1281,Data!$A316,CAPEX!$I$4:$I$1281,Data!AE$306,CAPEX!$V$4:$V$1281,Data!$AA$305)</f>
        <v>0</v>
      </c>
      <c r="AF316" s="125">
        <f>SUMIFS(CAPEX!$AA$4:$AA$1281,CAPEX!$G$4:$G$1281,Data!$A316,CAPEX!$I$4:$I$1281,Data!AF$306,CAPEX!$V$4:$V$1281,Data!$AF$305)</f>
        <v>0</v>
      </c>
      <c r="AG316" s="125">
        <f>SUMIFS(CAPEX!$AA$4:$AA$1281,CAPEX!$G$4:$G$1281,Data!$A316,CAPEX!$I$4:$I$1281,Data!AG$306,CAPEX!$V$4:$V$1281,Data!$AF$305)</f>
        <v>0</v>
      </c>
      <c r="AH316" s="125">
        <f>SUMIFS(CAPEX!$AA$4:$AA$1281,CAPEX!$G$4:$G$1281,Data!$A316,CAPEX!$I$4:$I$1281,Data!AH$306,CAPEX!$V$4:$V$1281,Data!$AF$305)</f>
        <v>0</v>
      </c>
      <c r="AI316" s="125">
        <f>SUMIFS(CAPEX!$AA$4:$AA$1281,CAPEX!$G$4:$G$1281,Data!$A316,CAPEX!$I$4:$I$1281,Data!AI$306,CAPEX!$V$4:$V$1281,Data!$AF$305)</f>
        <v>0</v>
      </c>
      <c r="AJ316" s="125">
        <f>SUMIFS(CAPEX!$AA$4:$AA$1281,CAPEX!$G$4:$G$1281,Data!$A316,CAPEX!$I$4:$I$1281,Data!AJ$306,CAPEX!$V$4:$V$1281,Data!$AF$305)</f>
        <v>0</v>
      </c>
      <c r="AK316" s="125">
        <f>SUMIFS(CAPEX!$AA$4:$AA$1281,CAPEX!$G$4:$G$1281,Data!$A316,CAPEX!$I$4:$I$1281,Data!AK$306,CAPEX!$V$4:$V$1281,Data!$AK$305)</f>
        <v>0</v>
      </c>
      <c r="AL316" s="125">
        <f>SUMIFS(CAPEX!$AA$4:$AA$1281,CAPEX!$G$4:$G$1281,Data!$A316,CAPEX!$I$4:$I$1281,Data!AL$306,CAPEX!$V$4:$V$1281,Data!$AK$305)</f>
        <v>0</v>
      </c>
      <c r="AM316" s="125">
        <f>SUMIFS(CAPEX!$AA$4:$AA$1281,CAPEX!$G$4:$G$1281,Data!$A316,CAPEX!$I$4:$I$1281,Data!AM$306,CAPEX!$V$4:$V$1281,Data!$AK$305)</f>
        <v>0</v>
      </c>
      <c r="AN316" s="125">
        <f>SUMIFS(CAPEX!$AA$4:$AA$1281,CAPEX!$G$4:$G$1281,Data!$A316,CAPEX!$I$4:$I$1281,Data!AN$306,CAPEX!$V$4:$V$1281,Data!$AK$305)</f>
        <v>0</v>
      </c>
      <c r="AO316" s="125">
        <f>SUMIFS(CAPEX!$AA$4:$AA$1281,CAPEX!$G$4:$G$1281,Data!$A316,CAPEX!$I$4:$I$1281,Data!AO$306,CAPEX!$V$4:$V$1281,Data!$AK$305)</f>
        <v>0</v>
      </c>
      <c r="AP316" s="125">
        <f>SUMIFS(CAPEX!$AA$4:$AA$1281,CAPEX!$G$4:$G$1281,Data!$A316,CAPEX!$I$4:$I$1281,Data!AP$306,CAPEX!$V$4:$V$1281,Data!$AP$305)</f>
        <v>0</v>
      </c>
      <c r="AQ316" s="125">
        <f>SUMIFS(CAPEX!$AA$4:$AA$1281,CAPEX!$G$4:$G$1281,Data!$A316,CAPEX!$I$4:$I$1281,Data!AQ$306,CAPEX!$V$4:$V$1281,Data!$AP$305)</f>
        <v>0</v>
      </c>
      <c r="AR316" s="125">
        <f>SUMIFS(CAPEX!$AA$4:$AA$1281,CAPEX!$G$4:$G$1281,Data!$A316,CAPEX!$I$4:$I$1281,Data!AR$306,CAPEX!$V$4:$V$1281,Data!$AP$305)</f>
        <v>0</v>
      </c>
      <c r="AS316" s="125">
        <f>SUMIFS(CAPEX!$AA$4:$AA$1281,CAPEX!$G$4:$G$1281,Data!$A316,CAPEX!$I$4:$I$1281,Data!AS$306,CAPEX!$V$4:$V$1281,Data!$AP$305)</f>
        <v>0</v>
      </c>
      <c r="AT316" s="125">
        <f>SUMIFS(CAPEX!$AA$4:$AA$1281,CAPEX!$G$4:$G$1281,Data!$A316,CAPEX!$I$4:$I$1281,Data!AT$306,CAPEX!$V$4:$V$1281,Data!$AP$305)</f>
        <v>0</v>
      </c>
      <c r="AU316" s="125">
        <f>SUMIFS(CAPEX!$AA$4:$AA$1281,CAPEX!$G$4:$G$1281,Data!$A316,CAPEX!$I$4:$I$1281,Data!AU$306,CAPEX!$V$4:$V$1281,Data!$AU$305)</f>
        <v>0</v>
      </c>
      <c r="AV316" s="125">
        <f>SUMIFS(CAPEX!$AA$4:$AA$1281,CAPEX!$G$4:$G$1281,Data!$A316,CAPEX!$I$4:$I$1281,Data!AV$306,CAPEX!$V$4:$V$1281,Data!$AU$305)</f>
        <v>0</v>
      </c>
      <c r="AW316" s="125">
        <f>SUMIFS(CAPEX!$AA$4:$AA$1281,CAPEX!$G$4:$G$1281,Data!$A316,CAPEX!$I$4:$I$1281,Data!AW$306,CAPEX!$V$4:$V$1281,Data!$AU$305)</f>
        <v>0</v>
      </c>
      <c r="AX316" s="125">
        <f>SUMIFS(CAPEX!$AA$4:$AA$1281,CAPEX!$G$4:$G$1281,Data!$A316,CAPEX!$I$4:$I$1281,Data!AX$306,CAPEX!$V$4:$V$1281,Data!$AU$305)</f>
        <v>0</v>
      </c>
      <c r="AY316" s="125">
        <f>SUMIFS(CAPEX!$AA$4:$AA$1281,CAPEX!$G$4:$G$1281,Data!$A316,CAPEX!$I$4:$I$1281,Data!AY$306,CAPEX!$V$4:$V$1281,Data!$AU$305)</f>
        <v>0</v>
      </c>
      <c r="AZ316" s="125">
        <f>SUMIFS(CAPEX!$AA$4:$AA$1281,CAPEX!$G$4:$G$1281,Data!$A316,CAPEX!$I$4:$I$1281,Data!AZ$306,CAPEX!$V$4:$V$1281,Data!$AZ$305)</f>
        <v>0</v>
      </c>
      <c r="BA316" s="125">
        <f>SUMIFS(CAPEX!$AA$4:$AA$1281,CAPEX!$G$4:$G$1281,Data!$A316,CAPEX!$I$4:$I$1281,Data!BA$306,CAPEX!$V$4:$V$1281,Data!$AZ$305)</f>
        <v>0</v>
      </c>
      <c r="BB316" s="125">
        <f>SUMIFS(CAPEX!$AA$4:$AA$1281,CAPEX!$G$4:$G$1281,Data!$A316,CAPEX!$I$4:$I$1281,Data!BB$306,CAPEX!$V$4:$V$1281,Data!$AZ$305)</f>
        <v>0</v>
      </c>
      <c r="BC316" s="125">
        <f>SUMIFS(CAPEX!$AA$4:$AA$1281,CAPEX!$G$4:$G$1281,Data!$A316,CAPEX!$I$4:$I$1281,Data!BC$306,CAPEX!$V$4:$V$1281,Data!$AZ$305)</f>
        <v>0</v>
      </c>
      <c r="BD316" s="125">
        <f>SUMIFS(CAPEX!$AA$4:$AA$1281,CAPEX!$G$4:$G$1281,Data!$A316,CAPEX!$I$4:$I$1281,Data!BD$306,CAPEX!$V$4:$V$1281,Data!$AZ$305)</f>
        <v>0</v>
      </c>
      <c r="BE316" s="125">
        <f>SUMIFS(CAPEX!$AA$4:$AA$1281,CAPEX!$G$4:$G$1281,Data!$A316,CAPEX!$I$4:$I$1281,Data!BE$306,CAPEX!$V$4:$V$1281,Data!$BE$305)</f>
        <v>0</v>
      </c>
      <c r="BF316" s="125">
        <f>SUMIFS(CAPEX!$AA$4:$AA$1281,CAPEX!$G$4:$G$1281,Data!$A316,CAPEX!$I$4:$I$1281,Data!BF$306,CAPEX!$V$4:$V$1281,Data!$BE$305)</f>
        <v>0</v>
      </c>
      <c r="BG316" s="125">
        <f>SUMIFS(CAPEX!$AA$4:$AA$1281,CAPEX!$G$4:$G$1281,Data!$A316,CAPEX!$I$4:$I$1281,Data!BG$306,CAPEX!$V$4:$V$1281,Data!$BE$305)</f>
        <v>0</v>
      </c>
      <c r="BH316" s="125">
        <f>SUMIFS(CAPEX!$AA$4:$AA$1281,CAPEX!$G$4:$G$1281,Data!$A316,CAPEX!$I$4:$I$1281,Data!BH$306,CAPEX!$V$4:$V$1281,Data!$BE$305)</f>
        <v>0</v>
      </c>
      <c r="BI316" s="125">
        <f>SUMIFS(CAPEX!$AA$4:$AA$1281,CAPEX!$G$4:$G$1281,Data!$A316,CAPEX!$I$4:$I$1281,Data!BI$306,CAPEX!$V$4:$V$1281,Data!$BE$305)</f>
        <v>0</v>
      </c>
      <c r="BJ316" s="125">
        <f>SUMIFS(CAPEX!$AA$4:$AA$1281,CAPEX!$G$4:$G$1281,Data!$A316,CAPEX!$I$4:$I$1281,Data!BJ$306,CAPEX!$V$4:$V$1281,Data!$BJ$305)</f>
        <v>0</v>
      </c>
      <c r="BK316" s="125">
        <f>SUMIFS(CAPEX!$AA$4:$AA$1281,CAPEX!$G$4:$G$1281,Data!$A316,CAPEX!$I$4:$I$1281,Data!BK$306,CAPEX!$V$4:$V$1281,Data!$BJ$305)</f>
        <v>0</v>
      </c>
      <c r="BL316" s="125">
        <f>SUMIFS(CAPEX!$AA$4:$AA$1281,CAPEX!$G$4:$G$1281,Data!$A316,CAPEX!$I$4:$I$1281,Data!BL$306,CAPEX!$V$4:$V$1281,Data!$BJ$305)</f>
        <v>0</v>
      </c>
      <c r="BM316" s="125">
        <f>SUMIFS(CAPEX!$AA$4:$AA$1281,CAPEX!$G$4:$G$1281,Data!$A316,CAPEX!$I$4:$I$1281,Data!BM$306,CAPEX!$V$4:$V$1281,Data!$BJ$305)</f>
        <v>0</v>
      </c>
      <c r="BN316" s="125">
        <f>SUMIFS(CAPEX!$AA$4:$AA$1281,CAPEX!$G$4:$G$1281,Data!$A316,CAPEX!$I$4:$I$1281,Data!BN$306,CAPEX!$V$4:$V$1281,Data!$BJ$305)</f>
        <v>0</v>
      </c>
      <c r="BO316" s="125">
        <f>SUMIFS(CAPEX!$AA$4:$AA$1281,CAPEX!$G$4:$G$1281,Data!$A316,CAPEX!$I$4:$I$1281,Data!BO$306,CAPEX!$V$4:$V$1281,Data!$BO$305)</f>
        <v>0</v>
      </c>
      <c r="BP316" s="125">
        <f>SUMIFS(CAPEX!$AA$4:$AA$1281,CAPEX!$G$4:$G$1281,Data!$A316,CAPEX!$I$4:$I$1281,Data!BP$306,CAPEX!$V$4:$V$1281,Data!$BO$305)</f>
        <v>0</v>
      </c>
      <c r="BQ316" s="125">
        <f>SUMIFS(CAPEX!$AA$4:$AA$1281,CAPEX!$G$4:$G$1281,Data!$A316,CAPEX!$I$4:$I$1281,Data!BQ$306,CAPEX!$V$4:$V$1281,Data!$BO$305)</f>
        <v>0</v>
      </c>
      <c r="BR316" s="125">
        <f>SUMIFS(CAPEX!$AA$4:$AA$1281,CAPEX!$G$4:$G$1281,Data!$A316,CAPEX!$I$4:$I$1281,Data!BR$306,CAPEX!$V$4:$V$1281,Data!$BO$305)</f>
        <v>0</v>
      </c>
      <c r="BS316" s="125">
        <f>SUMIFS(CAPEX!$AA$4:$AA$1281,CAPEX!$G$4:$G$1281,Data!$A316,CAPEX!$I$4:$I$1281,Data!BS$306,CAPEX!$V$4:$V$1281,Data!$BO$305)</f>
        <v>0</v>
      </c>
      <c r="BT316" s="125">
        <f>SUMIFS(CAPEX!$AA$4:$AA$1281,CAPEX!$G$4:$G$1281,Data!$A316,CAPEX!$I$4:$I$1281,Data!BT$306,CAPEX!$V$4:$V$1281,Data!$BT$305)</f>
        <v>0</v>
      </c>
      <c r="BU316" s="125">
        <f>SUMIFS(CAPEX!$AA$4:$AA$1281,CAPEX!$G$4:$G$1281,Data!$A316,CAPEX!$I$4:$I$1281,Data!BU$306,CAPEX!$V$4:$V$1281,Data!$BT$305)</f>
        <v>0</v>
      </c>
      <c r="BV316" s="125">
        <f>SUMIFS(CAPEX!$AA$4:$AA$1281,CAPEX!$G$4:$G$1281,Data!$A316,CAPEX!$I$4:$I$1281,Data!BV$306,CAPEX!$V$4:$V$1281,Data!$BT$305)</f>
        <v>0</v>
      </c>
      <c r="BW316" s="125">
        <f>SUMIFS(CAPEX!$AA$4:$AA$1281,CAPEX!$G$4:$G$1281,Data!$A316,CAPEX!$I$4:$I$1281,Data!BW$306,CAPEX!$V$4:$V$1281,Data!$BT$305)</f>
        <v>0</v>
      </c>
      <c r="BX316" s="125">
        <f>SUMIFS(CAPEX!$AA$4:$AA$1281,CAPEX!$G$4:$G$1281,Data!$A316,CAPEX!$I$4:$I$1281,Data!BX$306,CAPEX!$V$4:$V$1281,Data!$BT$305)</f>
        <v>0</v>
      </c>
      <c r="BY316" s="128">
        <f t="shared" si="50"/>
        <v>0</v>
      </c>
    </row>
    <row r="317" spans="1:77" x14ac:dyDescent="0.25">
      <c r="A317" s="84" t="s">
        <v>226</v>
      </c>
      <c r="B317" s="125">
        <f>SUMIFS(CAPEX!$AA$4:$AA$1281,CAPEX!$G$4:$G$1281,Data!$A317,CAPEX!$I$4:$I$1281,Data!B$306,CAPEX!$V$4:$V$1281,Data!$B$305)</f>
        <v>0</v>
      </c>
      <c r="C317" s="125">
        <f>SUMIFS(CAPEX!$AA$4:$AA$1281,CAPEX!$G$4:$G$1281,Data!$A317,CAPEX!$I$4:$I$1281,Data!C$306,CAPEX!$V$4:$V$1281,Data!$B$305)</f>
        <v>1341400</v>
      </c>
      <c r="D317" s="125">
        <f>SUMIFS(CAPEX!$AA$4:$AA$1281,CAPEX!$G$4:$G$1281,Data!$A317,CAPEX!$I$4:$I$1281,Data!D$306,CAPEX!$V$4:$V$1281,Data!$B$305)</f>
        <v>13190</v>
      </c>
      <c r="E317" s="125">
        <f>SUMIFS(CAPEX!$AA$4:$AA$1281,CAPEX!$G$4:$G$1281,Data!$A317,CAPEX!$I$4:$I$1281,Data!E$306,CAPEX!$V$4:$V$1281,Data!$B$305)</f>
        <v>89650</v>
      </c>
      <c r="F317" s="125">
        <f>SUMIFS(CAPEX!$AA$4:$AA$1281,CAPEX!$G$4:$G$1281,Data!$A317,CAPEX!$I$4:$I$1281,Data!F$306,CAPEX!$V$4:$V$1281,Data!$B$305)</f>
        <v>0</v>
      </c>
      <c r="G317" s="125">
        <f>SUMIFS(CAPEX!$AA$4:$AA$1281,CAPEX!$G$4:$G$1281,Data!$A317,CAPEX!$I$4:$I$1281,Data!G$306,CAPEX!$V$4:$V$1281,Data!$G$305)</f>
        <v>0</v>
      </c>
      <c r="H317" s="125">
        <f>SUMIFS(CAPEX!$AA$4:$AA$1281,CAPEX!$G$4:$G$1281,Data!$A317,CAPEX!$I$4:$I$1281,Data!H$306,CAPEX!$V$4:$V$1281,Data!$G$305)</f>
        <v>322240</v>
      </c>
      <c r="I317" s="125">
        <f>SUMIFS(CAPEX!$AA$4:$AA$1281,CAPEX!$G$4:$G$1281,Data!$A317,CAPEX!$I$4:$I$1281,Data!I$306,CAPEX!$V$4:$V$1281,Data!$G$305)</f>
        <v>0</v>
      </c>
      <c r="J317" s="125">
        <f>SUMIFS(CAPEX!$AA$4:$AA$1281,CAPEX!$G$4:$G$1281,Data!$A317,CAPEX!$I$4:$I$1281,Data!J$306,CAPEX!$V$4:$V$1281,Data!$G$305)</f>
        <v>0</v>
      </c>
      <c r="K317" s="125">
        <f>SUMIFS(CAPEX!$AA$4:$AA$1281,CAPEX!$G$4:$G$1281,Data!$A317,CAPEX!$I$4:$I$1281,Data!K$306,CAPEX!$V$4:$V$1281,Data!$G$305)</f>
        <v>0</v>
      </c>
      <c r="L317" s="125">
        <f>SUMIFS(CAPEX!$AA$4:$AA$1281,CAPEX!$G$4:$G$1281,Data!$A317,CAPEX!$I$4:$I$1281,Data!L$306,CAPEX!$V$4:$V$1281,Data!$L$305)</f>
        <v>0</v>
      </c>
      <c r="M317" s="125">
        <f>SUMIFS(CAPEX!$AA$4:$AA$1281,CAPEX!$G$4:$G$1281,Data!$A317,CAPEX!$I$4:$I$1281,Data!M$306,CAPEX!$V$4:$V$1281,Data!$L$305)</f>
        <v>0</v>
      </c>
      <c r="N317" s="125">
        <f>SUMIFS(CAPEX!$AA$4:$AA$1281,CAPEX!$G$4:$G$1281,Data!$A317,CAPEX!$I$4:$I$1281,Data!N$306,CAPEX!$V$4:$V$1281,Data!$L$305)</f>
        <v>0</v>
      </c>
      <c r="O317" s="125">
        <f>SUMIFS(CAPEX!$AA$4:$AA$1281,CAPEX!$G$4:$G$1281,Data!$A317,CAPEX!$I$4:$I$1281,Data!O$306,CAPEX!$V$4:$V$1281,Data!$L$305)</f>
        <v>0</v>
      </c>
      <c r="P317" s="125">
        <f>SUMIFS(CAPEX!$AA$4:$AA$1281,CAPEX!$G$4:$G$1281,Data!$A317,CAPEX!$I$4:$I$1281,Data!P$306,CAPEX!$V$4:$V$1281,Data!$L$305)</f>
        <v>0</v>
      </c>
      <c r="Q317" s="125">
        <f>SUMIFS(CAPEX!$AA$4:$AA$1281,CAPEX!$G$4:$G$1281,Data!$A317,CAPEX!$I$4:$I$1281,Data!Q$306,CAPEX!$V$4:$V$1281,Data!$Q$305)</f>
        <v>0</v>
      </c>
      <c r="R317" s="125">
        <f>SUMIFS(CAPEX!$AA$4:$AA$1281,CAPEX!$G$4:$G$1281,Data!$A317,CAPEX!$I$4:$I$1281,Data!R$306,CAPEX!$V$4:$V$1281,Data!$Q$305)</f>
        <v>0</v>
      </c>
      <c r="S317" s="125">
        <f>SUMIFS(CAPEX!$AA$4:$AA$1281,CAPEX!$G$4:$G$1281,Data!$A317,CAPEX!$I$4:$I$1281,Data!S$306,CAPEX!$V$4:$V$1281,Data!$Q$305)</f>
        <v>1488210</v>
      </c>
      <c r="T317" s="125">
        <f>SUMIFS(CAPEX!$AA$4:$AA$1281,CAPEX!$G$4:$G$1281,Data!$A317,CAPEX!$I$4:$I$1281,Data!T$306,CAPEX!$V$4:$V$1281,Data!$Q$305)</f>
        <v>0</v>
      </c>
      <c r="U317" s="125">
        <f>SUMIFS(CAPEX!$AA$4:$AA$1281,CAPEX!$G$4:$G$1281,Data!$A317,CAPEX!$I$4:$I$1281,Data!U$306,CAPEX!$V$4:$V$1281,Data!$Q$305)</f>
        <v>0</v>
      </c>
      <c r="V317" s="125">
        <f>SUMIFS(CAPEX!$AA$4:$AA$1281,CAPEX!$G$4:$G$1281,Data!$A317,CAPEX!$I$4:$I$1281,Data!V$306,CAPEX!$V$4:$V$1281,Data!$V$305)</f>
        <v>0</v>
      </c>
      <c r="W317" s="125">
        <f>SUMIFS(CAPEX!$AA$4:$AA$1281,CAPEX!$G$4:$G$1281,Data!$A317,CAPEX!$I$4:$I$1281,Data!W$306,CAPEX!$V$4:$V$1281,Data!$V$305)</f>
        <v>0</v>
      </c>
      <c r="X317" s="125">
        <f>SUMIFS(CAPEX!$AA$4:$AA$1281,CAPEX!$G$4:$G$1281,Data!$A317,CAPEX!$I$4:$I$1281,Data!X$306,CAPEX!$V$4:$V$1281,Data!$V$305)</f>
        <v>0</v>
      </c>
      <c r="Y317" s="125">
        <f>SUMIFS(CAPEX!$AA$4:$AA$1281,CAPEX!$G$4:$G$1281,Data!$A317,CAPEX!$I$4:$I$1281,Data!Y$306,CAPEX!$V$4:$V$1281,Data!$V$305)</f>
        <v>0</v>
      </c>
      <c r="Z317" s="125">
        <f>SUMIFS(CAPEX!$AA$4:$AA$1281,CAPEX!$G$4:$G$1281,Data!$A317,CAPEX!$I$4:$I$1281,Data!Z$306,CAPEX!$V$4:$V$1281,Data!$V$305)</f>
        <v>0</v>
      </c>
      <c r="AA317" s="125">
        <f>SUMIFS(CAPEX!$AA$4:$AA$1281,CAPEX!$G$4:$G$1281,Data!$A317,CAPEX!$I$4:$I$1281,Data!AA$306,CAPEX!$V$4:$V$1281,Data!$AA$305)</f>
        <v>338830</v>
      </c>
      <c r="AB317" s="125">
        <f>SUMIFS(CAPEX!$AA$4:$AA$1281,CAPEX!$G$4:$G$1281,Data!$A317,CAPEX!$I$4:$I$1281,Data!AB$306,CAPEX!$V$4:$V$1281,Data!$AA$305)</f>
        <v>0</v>
      </c>
      <c r="AC317" s="125">
        <f>SUMIFS(CAPEX!$AA$4:$AA$1281,CAPEX!$G$4:$G$1281,Data!$A317,CAPEX!$I$4:$I$1281,Data!AC$306,CAPEX!$V$4:$V$1281,Data!$AA$305)</f>
        <v>0</v>
      </c>
      <c r="AD317" s="125">
        <f>SUMIFS(CAPEX!$AA$4:$AA$1281,CAPEX!$G$4:$G$1281,Data!$A317,CAPEX!$I$4:$I$1281,Data!AD$306,CAPEX!$V$4:$V$1281,Data!$AA$305)</f>
        <v>211770</v>
      </c>
      <c r="AE317" s="125">
        <f>SUMIFS(CAPEX!$AA$4:$AA$1281,CAPEX!$G$4:$G$1281,Data!$A317,CAPEX!$I$4:$I$1281,Data!AE$306,CAPEX!$V$4:$V$1281,Data!$AA$305)</f>
        <v>0</v>
      </c>
      <c r="AF317" s="125">
        <f>SUMIFS(CAPEX!$AA$4:$AA$1281,CAPEX!$G$4:$G$1281,Data!$A317,CAPEX!$I$4:$I$1281,Data!AF$306,CAPEX!$V$4:$V$1281,Data!$AF$305)</f>
        <v>95690</v>
      </c>
      <c r="AG317" s="125">
        <f>SUMIFS(CAPEX!$AA$4:$AA$1281,CAPEX!$G$4:$G$1281,Data!$A317,CAPEX!$I$4:$I$1281,Data!AG$306,CAPEX!$V$4:$V$1281,Data!$AF$305)</f>
        <v>0</v>
      </c>
      <c r="AH317" s="125">
        <f>SUMIFS(CAPEX!$AA$4:$AA$1281,CAPEX!$G$4:$G$1281,Data!$A317,CAPEX!$I$4:$I$1281,Data!AH$306,CAPEX!$V$4:$V$1281,Data!$AF$305)</f>
        <v>0</v>
      </c>
      <c r="AI317" s="125">
        <f>SUMIFS(CAPEX!$AA$4:$AA$1281,CAPEX!$G$4:$G$1281,Data!$A317,CAPEX!$I$4:$I$1281,Data!AI$306,CAPEX!$V$4:$V$1281,Data!$AF$305)</f>
        <v>0</v>
      </c>
      <c r="AJ317" s="125">
        <f>SUMIFS(CAPEX!$AA$4:$AA$1281,CAPEX!$G$4:$G$1281,Data!$A317,CAPEX!$I$4:$I$1281,Data!AJ$306,CAPEX!$V$4:$V$1281,Data!$AF$305)</f>
        <v>0</v>
      </c>
      <c r="AK317" s="125">
        <f>SUMIFS(CAPEX!$AA$4:$AA$1281,CAPEX!$G$4:$G$1281,Data!$A317,CAPEX!$I$4:$I$1281,Data!AK$306,CAPEX!$V$4:$V$1281,Data!$AK$305)</f>
        <v>0</v>
      </c>
      <c r="AL317" s="125">
        <f>SUMIFS(CAPEX!$AA$4:$AA$1281,CAPEX!$G$4:$G$1281,Data!$A317,CAPEX!$I$4:$I$1281,Data!AL$306,CAPEX!$V$4:$V$1281,Data!$AK$305)</f>
        <v>0</v>
      </c>
      <c r="AM317" s="125">
        <f>SUMIFS(CAPEX!$AA$4:$AA$1281,CAPEX!$G$4:$G$1281,Data!$A317,CAPEX!$I$4:$I$1281,Data!AM$306,CAPEX!$V$4:$V$1281,Data!$AK$305)</f>
        <v>0</v>
      </c>
      <c r="AN317" s="125">
        <f>SUMIFS(CAPEX!$AA$4:$AA$1281,CAPEX!$G$4:$G$1281,Data!$A317,CAPEX!$I$4:$I$1281,Data!AN$306,CAPEX!$V$4:$V$1281,Data!$AK$305)</f>
        <v>0</v>
      </c>
      <c r="AO317" s="125">
        <f>SUMIFS(CAPEX!$AA$4:$AA$1281,CAPEX!$G$4:$G$1281,Data!$A317,CAPEX!$I$4:$I$1281,Data!AO$306,CAPEX!$V$4:$V$1281,Data!$AK$305)</f>
        <v>0</v>
      </c>
      <c r="AP317" s="125">
        <f>SUMIFS(CAPEX!$AA$4:$AA$1281,CAPEX!$G$4:$G$1281,Data!$A317,CAPEX!$I$4:$I$1281,Data!AP$306,CAPEX!$V$4:$V$1281,Data!$AP$305)</f>
        <v>0</v>
      </c>
      <c r="AQ317" s="125">
        <f>SUMIFS(CAPEX!$AA$4:$AA$1281,CAPEX!$G$4:$G$1281,Data!$A317,CAPEX!$I$4:$I$1281,Data!AQ$306,CAPEX!$V$4:$V$1281,Data!$AP$305)</f>
        <v>0</v>
      </c>
      <c r="AR317" s="125">
        <f>SUMIFS(CAPEX!$AA$4:$AA$1281,CAPEX!$G$4:$G$1281,Data!$A317,CAPEX!$I$4:$I$1281,Data!AR$306,CAPEX!$V$4:$V$1281,Data!$AP$305)</f>
        <v>0</v>
      </c>
      <c r="AS317" s="125">
        <f>SUMIFS(CAPEX!$AA$4:$AA$1281,CAPEX!$G$4:$G$1281,Data!$A317,CAPEX!$I$4:$I$1281,Data!AS$306,CAPEX!$V$4:$V$1281,Data!$AP$305)</f>
        <v>0</v>
      </c>
      <c r="AT317" s="125">
        <f>SUMIFS(CAPEX!$AA$4:$AA$1281,CAPEX!$G$4:$G$1281,Data!$A317,CAPEX!$I$4:$I$1281,Data!AT$306,CAPEX!$V$4:$V$1281,Data!$AP$305)</f>
        <v>0</v>
      </c>
      <c r="AU317" s="125">
        <f>SUMIFS(CAPEX!$AA$4:$AA$1281,CAPEX!$G$4:$G$1281,Data!$A317,CAPEX!$I$4:$I$1281,Data!AU$306,CAPEX!$V$4:$V$1281,Data!$AU$305)</f>
        <v>0</v>
      </c>
      <c r="AV317" s="125">
        <f>SUMIFS(CAPEX!$AA$4:$AA$1281,CAPEX!$G$4:$G$1281,Data!$A317,CAPEX!$I$4:$I$1281,Data!AV$306,CAPEX!$V$4:$V$1281,Data!$AU$305)</f>
        <v>0</v>
      </c>
      <c r="AW317" s="125">
        <f>SUMIFS(CAPEX!$AA$4:$AA$1281,CAPEX!$G$4:$G$1281,Data!$A317,CAPEX!$I$4:$I$1281,Data!AW$306,CAPEX!$V$4:$V$1281,Data!$AU$305)</f>
        <v>0</v>
      </c>
      <c r="AX317" s="125">
        <f>SUMIFS(CAPEX!$AA$4:$AA$1281,CAPEX!$G$4:$G$1281,Data!$A317,CAPEX!$I$4:$I$1281,Data!AX$306,CAPEX!$V$4:$V$1281,Data!$AU$305)</f>
        <v>0</v>
      </c>
      <c r="AY317" s="125">
        <f>SUMIFS(CAPEX!$AA$4:$AA$1281,CAPEX!$G$4:$G$1281,Data!$A317,CAPEX!$I$4:$I$1281,Data!AY$306,CAPEX!$V$4:$V$1281,Data!$AU$305)</f>
        <v>0</v>
      </c>
      <c r="AZ317" s="125">
        <f>SUMIFS(CAPEX!$AA$4:$AA$1281,CAPEX!$G$4:$G$1281,Data!$A317,CAPEX!$I$4:$I$1281,Data!AZ$306,CAPEX!$V$4:$V$1281,Data!$AZ$305)</f>
        <v>0</v>
      </c>
      <c r="BA317" s="125">
        <f>SUMIFS(CAPEX!$AA$4:$AA$1281,CAPEX!$G$4:$G$1281,Data!$A317,CAPEX!$I$4:$I$1281,Data!BA$306,CAPEX!$V$4:$V$1281,Data!$AZ$305)</f>
        <v>0</v>
      </c>
      <c r="BB317" s="125">
        <f>SUMIFS(CAPEX!$AA$4:$AA$1281,CAPEX!$G$4:$G$1281,Data!$A317,CAPEX!$I$4:$I$1281,Data!BB$306,CAPEX!$V$4:$V$1281,Data!$AZ$305)</f>
        <v>0</v>
      </c>
      <c r="BC317" s="125">
        <f>SUMIFS(CAPEX!$AA$4:$AA$1281,CAPEX!$G$4:$G$1281,Data!$A317,CAPEX!$I$4:$I$1281,Data!BC$306,CAPEX!$V$4:$V$1281,Data!$AZ$305)</f>
        <v>0</v>
      </c>
      <c r="BD317" s="125">
        <f>SUMIFS(CAPEX!$AA$4:$AA$1281,CAPEX!$G$4:$G$1281,Data!$A317,CAPEX!$I$4:$I$1281,Data!BD$306,CAPEX!$V$4:$V$1281,Data!$AZ$305)</f>
        <v>0</v>
      </c>
      <c r="BE317" s="125">
        <f>SUMIFS(CAPEX!$AA$4:$AA$1281,CAPEX!$G$4:$G$1281,Data!$A317,CAPEX!$I$4:$I$1281,Data!BE$306,CAPEX!$V$4:$V$1281,Data!$BE$305)</f>
        <v>0</v>
      </c>
      <c r="BF317" s="125">
        <f>SUMIFS(CAPEX!$AA$4:$AA$1281,CAPEX!$G$4:$G$1281,Data!$A317,CAPEX!$I$4:$I$1281,Data!BF$306,CAPEX!$V$4:$V$1281,Data!$BE$305)</f>
        <v>0</v>
      </c>
      <c r="BG317" s="125">
        <f>SUMIFS(CAPEX!$AA$4:$AA$1281,CAPEX!$G$4:$G$1281,Data!$A317,CAPEX!$I$4:$I$1281,Data!BG$306,CAPEX!$V$4:$V$1281,Data!$BE$305)</f>
        <v>0</v>
      </c>
      <c r="BH317" s="125">
        <f>SUMIFS(CAPEX!$AA$4:$AA$1281,CAPEX!$G$4:$G$1281,Data!$A317,CAPEX!$I$4:$I$1281,Data!BH$306,CAPEX!$V$4:$V$1281,Data!$BE$305)</f>
        <v>0</v>
      </c>
      <c r="BI317" s="125">
        <f>SUMIFS(CAPEX!$AA$4:$AA$1281,CAPEX!$G$4:$G$1281,Data!$A317,CAPEX!$I$4:$I$1281,Data!BI$306,CAPEX!$V$4:$V$1281,Data!$BE$305)</f>
        <v>0</v>
      </c>
      <c r="BJ317" s="125">
        <f>SUMIFS(CAPEX!$AA$4:$AA$1281,CAPEX!$G$4:$G$1281,Data!$A317,CAPEX!$I$4:$I$1281,Data!BJ$306,CAPEX!$V$4:$V$1281,Data!$BJ$305)</f>
        <v>0</v>
      </c>
      <c r="BK317" s="125">
        <f>SUMIFS(CAPEX!$AA$4:$AA$1281,CAPEX!$G$4:$G$1281,Data!$A317,CAPEX!$I$4:$I$1281,Data!BK$306,CAPEX!$V$4:$V$1281,Data!$BJ$305)</f>
        <v>0</v>
      </c>
      <c r="BL317" s="125">
        <f>SUMIFS(CAPEX!$AA$4:$AA$1281,CAPEX!$G$4:$G$1281,Data!$A317,CAPEX!$I$4:$I$1281,Data!BL$306,CAPEX!$V$4:$V$1281,Data!$BJ$305)</f>
        <v>0</v>
      </c>
      <c r="BM317" s="125">
        <f>SUMIFS(CAPEX!$AA$4:$AA$1281,CAPEX!$G$4:$G$1281,Data!$A317,CAPEX!$I$4:$I$1281,Data!BM$306,CAPEX!$V$4:$V$1281,Data!$BJ$305)</f>
        <v>0</v>
      </c>
      <c r="BN317" s="125">
        <f>SUMIFS(CAPEX!$AA$4:$AA$1281,CAPEX!$G$4:$G$1281,Data!$A317,CAPEX!$I$4:$I$1281,Data!BN$306,CAPEX!$V$4:$V$1281,Data!$BJ$305)</f>
        <v>0</v>
      </c>
      <c r="BO317" s="125">
        <f>SUMIFS(CAPEX!$AA$4:$AA$1281,CAPEX!$G$4:$G$1281,Data!$A317,CAPEX!$I$4:$I$1281,Data!BO$306,CAPEX!$V$4:$V$1281,Data!$BO$305)</f>
        <v>0</v>
      </c>
      <c r="BP317" s="125">
        <f>SUMIFS(CAPEX!$AA$4:$AA$1281,CAPEX!$G$4:$G$1281,Data!$A317,CAPEX!$I$4:$I$1281,Data!BP$306,CAPEX!$V$4:$V$1281,Data!$BO$305)</f>
        <v>0</v>
      </c>
      <c r="BQ317" s="125">
        <f>SUMIFS(CAPEX!$AA$4:$AA$1281,CAPEX!$G$4:$G$1281,Data!$A317,CAPEX!$I$4:$I$1281,Data!BQ$306,CAPEX!$V$4:$V$1281,Data!$BO$305)</f>
        <v>0</v>
      </c>
      <c r="BR317" s="125">
        <f>SUMIFS(CAPEX!$AA$4:$AA$1281,CAPEX!$G$4:$G$1281,Data!$A317,CAPEX!$I$4:$I$1281,Data!BR$306,CAPEX!$V$4:$V$1281,Data!$BO$305)</f>
        <v>0</v>
      </c>
      <c r="BS317" s="125">
        <f>SUMIFS(CAPEX!$AA$4:$AA$1281,CAPEX!$G$4:$G$1281,Data!$A317,CAPEX!$I$4:$I$1281,Data!BS$306,CAPEX!$V$4:$V$1281,Data!$BO$305)</f>
        <v>0</v>
      </c>
      <c r="BT317" s="125">
        <f>SUMIFS(CAPEX!$AA$4:$AA$1281,CAPEX!$G$4:$G$1281,Data!$A317,CAPEX!$I$4:$I$1281,Data!BT$306,CAPEX!$V$4:$V$1281,Data!$BT$305)</f>
        <v>1480</v>
      </c>
      <c r="BU317" s="125">
        <f>SUMIFS(CAPEX!$AA$4:$AA$1281,CAPEX!$G$4:$G$1281,Data!$A317,CAPEX!$I$4:$I$1281,Data!BU$306,CAPEX!$V$4:$V$1281,Data!$BT$305)</f>
        <v>0</v>
      </c>
      <c r="BV317" s="125">
        <f>SUMIFS(CAPEX!$AA$4:$AA$1281,CAPEX!$G$4:$G$1281,Data!$A317,CAPEX!$I$4:$I$1281,Data!BV$306,CAPEX!$V$4:$V$1281,Data!$BT$305)</f>
        <v>0</v>
      </c>
      <c r="BW317" s="125">
        <f>SUMIFS(CAPEX!$AA$4:$AA$1281,CAPEX!$G$4:$G$1281,Data!$A317,CAPEX!$I$4:$I$1281,Data!BW$306,CAPEX!$V$4:$V$1281,Data!$BT$305)</f>
        <v>0</v>
      </c>
      <c r="BX317" s="125">
        <f>SUMIFS(CAPEX!$AA$4:$AA$1281,CAPEX!$G$4:$G$1281,Data!$A317,CAPEX!$I$4:$I$1281,Data!BX$306,CAPEX!$V$4:$V$1281,Data!$BT$305)</f>
        <v>0</v>
      </c>
      <c r="BY317" s="128">
        <f t="shared" si="50"/>
        <v>1480</v>
      </c>
    </row>
    <row r="318" spans="1:77" x14ac:dyDescent="0.25">
      <c r="A318" s="84" t="s">
        <v>256</v>
      </c>
      <c r="B318" s="125">
        <f>SUMIFS(CAPEX!$AA$4:$AA$1281,CAPEX!$G$4:$G$1281,Data!$A318,CAPEX!$I$4:$I$1281,Data!B$306,CAPEX!$V$4:$V$1281,Data!$B$305)</f>
        <v>0</v>
      </c>
      <c r="C318" s="125">
        <f>SUMIFS(CAPEX!$AA$4:$AA$1281,CAPEX!$G$4:$G$1281,Data!$A318,CAPEX!$I$4:$I$1281,Data!C$306,CAPEX!$V$4:$V$1281,Data!$B$305)</f>
        <v>0</v>
      </c>
      <c r="D318" s="125">
        <f>SUMIFS(CAPEX!$AA$4:$AA$1281,CAPEX!$G$4:$G$1281,Data!$A318,CAPEX!$I$4:$I$1281,Data!D$306,CAPEX!$V$4:$V$1281,Data!$B$305)</f>
        <v>0</v>
      </c>
      <c r="E318" s="125">
        <f>SUMIFS(CAPEX!$AA$4:$AA$1281,CAPEX!$G$4:$G$1281,Data!$A318,CAPEX!$I$4:$I$1281,Data!E$306,CAPEX!$V$4:$V$1281,Data!$B$305)</f>
        <v>0</v>
      </c>
      <c r="F318" s="125">
        <f>SUMIFS(CAPEX!$AA$4:$AA$1281,CAPEX!$G$4:$G$1281,Data!$A318,CAPEX!$I$4:$I$1281,Data!F$306,CAPEX!$V$4:$V$1281,Data!$B$305)</f>
        <v>0</v>
      </c>
      <c r="G318" s="125">
        <f>SUMIFS(CAPEX!$AA$4:$AA$1281,CAPEX!$G$4:$G$1281,Data!$A318,CAPEX!$I$4:$I$1281,Data!G$306,CAPEX!$V$4:$V$1281,Data!$G$305)</f>
        <v>0</v>
      </c>
      <c r="H318" s="125">
        <f>SUMIFS(CAPEX!$AA$4:$AA$1281,CAPEX!$G$4:$G$1281,Data!$A318,CAPEX!$I$4:$I$1281,Data!H$306,CAPEX!$V$4:$V$1281,Data!$G$305)</f>
        <v>0</v>
      </c>
      <c r="I318" s="125">
        <f>SUMIFS(CAPEX!$AA$4:$AA$1281,CAPEX!$G$4:$G$1281,Data!$A318,CAPEX!$I$4:$I$1281,Data!I$306,CAPEX!$V$4:$V$1281,Data!$G$305)</f>
        <v>0</v>
      </c>
      <c r="J318" s="125">
        <f>SUMIFS(CAPEX!$AA$4:$AA$1281,CAPEX!$G$4:$G$1281,Data!$A318,CAPEX!$I$4:$I$1281,Data!J$306,CAPEX!$V$4:$V$1281,Data!$G$305)</f>
        <v>0</v>
      </c>
      <c r="K318" s="125">
        <f>SUMIFS(CAPEX!$AA$4:$AA$1281,CAPEX!$G$4:$G$1281,Data!$A318,CAPEX!$I$4:$I$1281,Data!K$306,CAPEX!$V$4:$V$1281,Data!$G$305)</f>
        <v>0</v>
      </c>
      <c r="L318" s="125">
        <f>SUMIFS(CAPEX!$AA$4:$AA$1281,CAPEX!$G$4:$G$1281,Data!$A318,CAPEX!$I$4:$I$1281,Data!L$306,CAPEX!$V$4:$V$1281,Data!$L$305)</f>
        <v>0</v>
      </c>
      <c r="M318" s="125">
        <f>SUMIFS(CAPEX!$AA$4:$AA$1281,CAPEX!$G$4:$G$1281,Data!$A318,CAPEX!$I$4:$I$1281,Data!M$306,CAPEX!$V$4:$V$1281,Data!$L$305)</f>
        <v>0</v>
      </c>
      <c r="N318" s="125">
        <f>SUMIFS(CAPEX!$AA$4:$AA$1281,CAPEX!$G$4:$G$1281,Data!$A318,CAPEX!$I$4:$I$1281,Data!N$306,CAPEX!$V$4:$V$1281,Data!$L$305)</f>
        <v>0</v>
      </c>
      <c r="O318" s="125">
        <f>SUMIFS(CAPEX!$AA$4:$AA$1281,CAPEX!$G$4:$G$1281,Data!$A318,CAPEX!$I$4:$I$1281,Data!O$306,CAPEX!$V$4:$V$1281,Data!$L$305)</f>
        <v>0</v>
      </c>
      <c r="P318" s="125">
        <f>SUMIFS(CAPEX!$AA$4:$AA$1281,CAPEX!$G$4:$G$1281,Data!$A318,CAPEX!$I$4:$I$1281,Data!P$306,CAPEX!$V$4:$V$1281,Data!$L$305)</f>
        <v>0</v>
      </c>
      <c r="Q318" s="125">
        <f>SUMIFS(CAPEX!$AA$4:$AA$1281,CAPEX!$G$4:$G$1281,Data!$A318,CAPEX!$I$4:$I$1281,Data!Q$306,CAPEX!$V$4:$V$1281,Data!$Q$305)</f>
        <v>0</v>
      </c>
      <c r="R318" s="125">
        <f>SUMIFS(CAPEX!$AA$4:$AA$1281,CAPEX!$G$4:$G$1281,Data!$A318,CAPEX!$I$4:$I$1281,Data!R$306,CAPEX!$V$4:$V$1281,Data!$Q$305)</f>
        <v>0</v>
      </c>
      <c r="S318" s="125">
        <f>SUMIFS(CAPEX!$AA$4:$AA$1281,CAPEX!$G$4:$G$1281,Data!$A318,CAPEX!$I$4:$I$1281,Data!S$306,CAPEX!$V$4:$V$1281,Data!$Q$305)</f>
        <v>0</v>
      </c>
      <c r="T318" s="125">
        <f>SUMIFS(CAPEX!$AA$4:$AA$1281,CAPEX!$G$4:$G$1281,Data!$A318,CAPEX!$I$4:$I$1281,Data!T$306,CAPEX!$V$4:$V$1281,Data!$Q$305)</f>
        <v>0</v>
      </c>
      <c r="U318" s="125">
        <f>SUMIFS(CAPEX!$AA$4:$AA$1281,CAPEX!$G$4:$G$1281,Data!$A318,CAPEX!$I$4:$I$1281,Data!U$306,CAPEX!$V$4:$V$1281,Data!$Q$305)</f>
        <v>0</v>
      </c>
      <c r="V318" s="125">
        <f>SUMIFS(CAPEX!$AA$4:$AA$1281,CAPEX!$G$4:$G$1281,Data!$A318,CAPEX!$I$4:$I$1281,Data!V$306,CAPEX!$V$4:$V$1281,Data!$V$305)</f>
        <v>0</v>
      </c>
      <c r="W318" s="125">
        <f>SUMIFS(CAPEX!$AA$4:$AA$1281,CAPEX!$G$4:$G$1281,Data!$A318,CAPEX!$I$4:$I$1281,Data!W$306,CAPEX!$V$4:$V$1281,Data!$V$305)</f>
        <v>0</v>
      </c>
      <c r="X318" s="125">
        <f>SUMIFS(CAPEX!$AA$4:$AA$1281,CAPEX!$G$4:$G$1281,Data!$A318,CAPEX!$I$4:$I$1281,Data!X$306,CAPEX!$V$4:$V$1281,Data!$V$305)</f>
        <v>0</v>
      </c>
      <c r="Y318" s="125">
        <f>SUMIFS(CAPEX!$AA$4:$AA$1281,CAPEX!$G$4:$G$1281,Data!$A318,CAPEX!$I$4:$I$1281,Data!Y$306,CAPEX!$V$4:$V$1281,Data!$V$305)</f>
        <v>0</v>
      </c>
      <c r="Z318" s="125">
        <f>SUMIFS(CAPEX!$AA$4:$AA$1281,CAPEX!$G$4:$G$1281,Data!$A318,CAPEX!$I$4:$I$1281,Data!Z$306,CAPEX!$V$4:$V$1281,Data!$V$305)</f>
        <v>0</v>
      </c>
      <c r="AA318" s="125">
        <f>SUMIFS(CAPEX!$AA$4:$AA$1281,CAPEX!$G$4:$G$1281,Data!$A318,CAPEX!$I$4:$I$1281,Data!AA$306,CAPEX!$V$4:$V$1281,Data!$AA$305)</f>
        <v>0</v>
      </c>
      <c r="AB318" s="125">
        <f>SUMIFS(CAPEX!$AA$4:$AA$1281,CAPEX!$G$4:$G$1281,Data!$A318,CAPEX!$I$4:$I$1281,Data!AB$306,CAPEX!$V$4:$V$1281,Data!$AA$305)</f>
        <v>0</v>
      </c>
      <c r="AC318" s="125">
        <f>SUMIFS(CAPEX!$AA$4:$AA$1281,CAPEX!$G$4:$G$1281,Data!$A318,CAPEX!$I$4:$I$1281,Data!AC$306,CAPEX!$V$4:$V$1281,Data!$AA$305)</f>
        <v>0</v>
      </c>
      <c r="AD318" s="125">
        <f>SUMIFS(CAPEX!$AA$4:$AA$1281,CAPEX!$G$4:$G$1281,Data!$A318,CAPEX!$I$4:$I$1281,Data!AD$306,CAPEX!$V$4:$V$1281,Data!$AA$305)</f>
        <v>0</v>
      </c>
      <c r="AE318" s="125">
        <f>SUMIFS(CAPEX!$AA$4:$AA$1281,CAPEX!$G$4:$G$1281,Data!$A318,CAPEX!$I$4:$I$1281,Data!AE$306,CAPEX!$V$4:$V$1281,Data!$AA$305)</f>
        <v>0</v>
      </c>
      <c r="AF318" s="125">
        <f>SUMIFS(CAPEX!$AA$4:$AA$1281,CAPEX!$G$4:$G$1281,Data!$A318,CAPEX!$I$4:$I$1281,Data!AF$306,CAPEX!$V$4:$V$1281,Data!$AF$305)</f>
        <v>0</v>
      </c>
      <c r="AG318" s="125">
        <f>SUMIFS(CAPEX!$AA$4:$AA$1281,CAPEX!$G$4:$G$1281,Data!$A318,CAPEX!$I$4:$I$1281,Data!AG$306,CAPEX!$V$4:$V$1281,Data!$AF$305)</f>
        <v>0</v>
      </c>
      <c r="AH318" s="125">
        <f>SUMIFS(CAPEX!$AA$4:$AA$1281,CAPEX!$G$4:$G$1281,Data!$A318,CAPEX!$I$4:$I$1281,Data!AH$306,CAPEX!$V$4:$V$1281,Data!$AF$305)</f>
        <v>0</v>
      </c>
      <c r="AI318" s="125">
        <f>SUMIFS(CAPEX!$AA$4:$AA$1281,CAPEX!$G$4:$G$1281,Data!$A318,CAPEX!$I$4:$I$1281,Data!AI$306,CAPEX!$V$4:$V$1281,Data!$AF$305)</f>
        <v>0</v>
      </c>
      <c r="AJ318" s="125">
        <f>SUMIFS(CAPEX!$AA$4:$AA$1281,CAPEX!$G$4:$G$1281,Data!$A318,CAPEX!$I$4:$I$1281,Data!AJ$306,CAPEX!$V$4:$V$1281,Data!$AF$305)</f>
        <v>0</v>
      </c>
      <c r="AK318" s="125">
        <f>SUMIFS(CAPEX!$AA$4:$AA$1281,CAPEX!$G$4:$G$1281,Data!$A318,CAPEX!$I$4:$I$1281,Data!AK$306,CAPEX!$V$4:$V$1281,Data!$AK$305)</f>
        <v>0</v>
      </c>
      <c r="AL318" s="125">
        <f>SUMIFS(CAPEX!$AA$4:$AA$1281,CAPEX!$G$4:$G$1281,Data!$A318,CAPEX!$I$4:$I$1281,Data!AL$306,CAPEX!$V$4:$V$1281,Data!$AK$305)</f>
        <v>0</v>
      </c>
      <c r="AM318" s="125">
        <f>SUMIFS(CAPEX!$AA$4:$AA$1281,CAPEX!$G$4:$G$1281,Data!$A318,CAPEX!$I$4:$I$1281,Data!AM$306,CAPEX!$V$4:$V$1281,Data!$AK$305)</f>
        <v>0</v>
      </c>
      <c r="AN318" s="125">
        <f>SUMIFS(CAPEX!$AA$4:$AA$1281,CAPEX!$G$4:$G$1281,Data!$A318,CAPEX!$I$4:$I$1281,Data!AN$306,CAPEX!$V$4:$V$1281,Data!$AK$305)</f>
        <v>0</v>
      </c>
      <c r="AO318" s="125">
        <f>SUMIFS(CAPEX!$AA$4:$AA$1281,CAPEX!$G$4:$G$1281,Data!$A318,CAPEX!$I$4:$I$1281,Data!AO$306,CAPEX!$V$4:$V$1281,Data!$AK$305)</f>
        <v>0</v>
      </c>
      <c r="AP318" s="125">
        <f>SUMIFS(CAPEX!$AA$4:$AA$1281,CAPEX!$G$4:$G$1281,Data!$A318,CAPEX!$I$4:$I$1281,Data!AP$306,CAPEX!$V$4:$V$1281,Data!$AP$305)</f>
        <v>0</v>
      </c>
      <c r="AQ318" s="125">
        <f>SUMIFS(CAPEX!$AA$4:$AA$1281,CAPEX!$G$4:$G$1281,Data!$A318,CAPEX!$I$4:$I$1281,Data!AQ$306,CAPEX!$V$4:$V$1281,Data!$AP$305)</f>
        <v>0</v>
      </c>
      <c r="AR318" s="125">
        <f>SUMIFS(CAPEX!$AA$4:$AA$1281,CAPEX!$G$4:$G$1281,Data!$A318,CAPEX!$I$4:$I$1281,Data!AR$306,CAPEX!$V$4:$V$1281,Data!$AP$305)</f>
        <v>0</v>
      </c>
      <c r="AS318" s="125">
        <f>SUMIFS(CAPEX!$AA$4:$AA$1281,CAPEX!$G$4:$G$1281,Data!$A318,CAPEX!$I$4:$I$1281,Data!AS$306,CAPEX!$V$4:$V$1281,Data!$AP$305)</f>
        <v>0</v>
      </c>
      <c r="AT318" s="125">
        <f>SUMIFS(CAPEX!$AA$4:$AA$1281,CAPEX!$G$4:$G$1281,Data!$A318,CAPEX!$I$4:$I$1281,Data!AT$306,CAPEX!$V$4:$V$1281,Data!$AP$305)</f>
        <v>0</v>
      </c>
      <c r="AU318" s="125">
        <f>SUMIFS(CAPEX!$AA$4:$AA$1281,CAPEX!$G$4:$G$1281,Data!$A318,CAPEX!$I$4:$I$1281,Data!AU$306,CAPEX!$V$4:$V$1281,Data!$AU$305)</f>
        <v>0</v>
      </c>
      <c r="AV318" s="125">
        <f>SUMIFS(CAPEX!$AA$4:$AA$1281,CAPEX!$G$4:$G$1281,Data!$A318,CAPEX!$I$4:$I$1281,Data!AV$306,CAPEX!$V$4:$V$1281,Data!$AU$305)</f>
        <v>0</v>
      </c>
      <c r="AW318" s="125">
        <f>SUMIFS(CAPEX!$AA$4:$AA$1281,CAPEX!$G$4:$G$1281,Data!$A318,CAPEX!$I$4:$I$1281,Data!AW$306,CAPEX!$V$4:$V$1281,Data!$AU$305)</f>
        <v>0</v>
      </c>
      <c r="AX318" s="125">
        <f>SUMIFS(CAPEX!$AA$4:$AA$1281,CAPEX!$G$4:$G$1281,Data!$A318,CAPEX!$I$4:$I$1281,Data!AX$306,CAPEX!$V$4:$V$1281,Data!$AU$305)</f>
        <v>0</v>
      </c>
      <c r="AY318" s="125">
        <f>SUMIFS(CAPEX!$AA$4:$AA$1281,CAPEX!$G$4:$G$1281,Data!$A318,CAPEX!$I$4:$I$1281,Data!AY$306,CAPEX!$V$4:$V$1281,Data!$AU$305)</f>
        <v>0</v>
      </c>
      <c r="AZ318" s="125">
        <f>SUMIFS(CAPEX!$AA$4:$AA$1281,CAPEX!$G$4:$G$1281,Data!$A318,CAPEX!$I$4:$I$1281,Data!AZ$306,CAPEX!$V$4:$V$1281,Data!$AZ$305)</f>
        <v>0</v>
      </c>
      <c r="BA318" s="125">
        <f>SUMIFS(CAPEX!$AA$4:$AA$1281,CAPEX!$G$4:$G$1281,Data!$A318,CAPEX!$I$4:$I$1281,Data!BA$306,CAPEX!$V$4:$V$1281,Data!$AZ$305)</f>
        <v>0</v>
      </c>
      <c r="BB318" s="125">
        <f>SUMIFS(CAPEX!$AA$4:$AA$1281,CAPEX!$G$4:$G$1281,Data!$A318,CAPEX!$I$4:$I$1281,Data!BB$306,CAPEX!$V$4:$V$1281,Data!$AZ$305)</f>
        <v>0</v>
      </c>
      <c r="BC318" s="125">
        <f>SUMIFS(CAPEX!$AA$4:$AA$1281,CAPEX!$G$4:$G$1281,Data!$A318,CAPEX!$I$4:$I$1281,Data!BC$306,CAPEX!$V$4:$V$1281,Data!$AZ$305)</f>
        <v>0</v>
      </c>
      <c r="BD318" s="125">
        <f>SUMIFS(CAPEX!$AA$4:$AA$1281,CAPEX!$G$4:$G$1281,Data!$A318,CAPEX!$I$4:$I$1281,Data!BD$306,CAPEX!$V$4:$V$1281,Data!$AZ$305)</f>
        <v>0</v>
      </c>
      <c r="BE318" s="125">
        <f>SUMIFS(CAPEX!$AA$4:$AA$1281,CAPEX!$G$4:$G$1281,Data!$A318,CAPEX!$I$4:$I$1281,Data!BE$306,CAPEX!$V$4:$V$1281,Data!$BE$305)</f>
        <v>0</v>
      </c>
      <c r="BF318" s="125">
        <f>SUMIFS(CAPEX!$AA$4:$AA$1281,CAPEX!$G$4:$G$1281,Data!$A318,CAPEX!$I$4:$I$1281,Data!BF$306,CAPEX!$V$4:$V$1281,Data!$BE$305)</f>
        <v>0</v>
      </c>
      <c r="BG318" s="125">
        <f>SUMIFS(CAPEX!$AA$4:$AA$1281,CAPEX!$G$4:$G$1281,Data!$A318,CAPEX!$I$4:$I$1281,Data!BG$306,CAPEX!$V$4:$V$1281,Data!$BE$305)</f>
        <v>0</v>
      </c>
      <c r="BH318" s="125">
        <f>SUMIFS(CAPEX!$AA$4:$AA$1281,CAPEX!$G$4:$G$1281,Data!$A318,CAPEX!$I$4:$I$1281,Data!BH$306,CAPEX!$V$4:$V$1281,Data!$BE$305)</f>
        <v>0</v>
      </c>
      <c r="BI318" s="125">
        <f>SUMIFS(CAPEX!$AA$4:$AA$1281,CAPEX!$G$4:$G$1281,Data!$A318,CAPEX!$I$4:$I$1281,Data!BI$306,CAPEX!$V$4:$V$1281,Data!$BE$305)</f>
        <v>0</v>
      </c>
      <c r="BJ318" s="125">
        <f>SUMIFS(CAPEX!$AA$4:$AA$1281,CAPEX!$G$4:$G$1281,Data!$A318,CAPEX!$I$4:$I$1281,Data!BJ$306,CAPEX!$V$4:$V$1281,Data!$BJ$305)</f>
        <v>0</v>
      </c>
      <c r="BK318" s="125">
        <f>SUMIFS(CAPEX!$AA$4:$AA$1281,CAPEX!$G$4:$G$1281,Data!$A318,CAPEX!$I$4:$I$1281,Data!BK$306,CAPEX!$V$4:$V$1281,Data!$BJ$305)</f>
        <v>0</v>
      </c>
      <c r="BL318" s="125">
        <f>SUMIFS(CAPEX!$AA$4:$AA$1281,CAPEX!$G$4:$G$1281,Data!$A318,CAPEX!$I$4:$I$1281,Data!BL$306,CAPEX!$V$4:$V$1281,Data!$BJ$305)</f>
        <v>0</v>
      </c>
      <c r="BM318" s="125">
        <f>SUMIFS(CAPEX!$AA$4:$AA$1281,CAPEX!$G$4:$G$1281,Data!$A318,CAPEX!$I$4:$I$1281,Data!BM$306,CAPEX!$V$4:$V$1281,Data!$BJ$305)</f>
        <v>0</v>
      </c>
      <c r="BN318" s="125">
        <f>SUMIFS(CAPEX!$AA$4:$AA$1281,CAPEX!$G$4:$G$1281,Data!$A318,CAPEX!$I$4:$I$1281,Data!BN$306,CAPEX!$V$4:$V$1281,Data!$BJ$305)</f>
        <v>0</v>
      </c>
      <c r="BO318" s="125">
        <f>SUMIFS(CAPEX!$AA$4:$AA$1281,CAPEX!$G$4:$G$1281,Data!$A318,CAPEX!$I$4:$I$1281,Data!BO$306,CAPEX!$V$4:$V$1281,Data!$BO$305)</f>
        <v>0</v>
      </c>
      <c r="BP318" s="125">
        <f>SUMIFS(CAPEX!$AA$4:$AA$1281,CAPEX!$G$4:$G$1281,Data!$A318,CAPEX!$I$4:$I$1281,Data!BP$306,CAPEX!$V$4:$V$1281,Data!$BO$305)</f>
        <v>0</v>
      </c>
      <c r="BQ318" s="125">
        <f>SUMIFS(CAPEX!$AA$4:$AA$1281,CAPEX!$G$4:$G$1281,Data!$A318,CAPEX!$I$4:$I$1281,Data!BQ$306,CAPEX!$V$4:$V$1281,Data!$BO$305)</f>
        <v>0</v>
      </c>
      <c r="BR318" s="125">
        <f>SUMIFS(CAPEX!$AA$4:$AA$1281,CAPEX!$G$4:$G$1281,Data!$A318,CAPEX!$I$4:$I$1281,Data!BR$306,CAPEX!$V$4:$V$1281,Data!$BO$305)</f>
        <v>0</v>
      </c>
      <c r="BS318" s="125">
        <f>SUMIFS(CAPEX!$AA$4:$AA$1281,CAPEX!$G$4:$G$1281,Data!$A318,CAPEX!$I$4:$I$1281,Data!BS$306,CAPEX!$V$4:$V$1281,Data!$BO$305)</f>
        <v>0</v>
      </c>
      <c r="BT318" s="125">
        <f>SUMIFS(CAPEX!$AA$4:$AA$1281,CAPEX!$G$4:$G$1281,Data!$A318,CAPEX!$I$4:$I$1281,Data!BT$306,CAPEX!$V$4:$V$1281,Data!$BT$305)</f>
        <v>0</v>
      </c>
      <c r="BU318" s="125">
        <f>SUMIFS(CAPEX!$AA$4:$AA$1281,CAPEX!$G$4:$G$1281,Data!$A318,CAPEX!$I$4:$I$1281,Data!BU$306,CAPEX!$V$4:$V$1281,Data!$BT$305)</f>
        <v>0</v>
      </c>
      <c r="BV318" s="125">
        <f>SUMIFS(CAPEX!$AA$4:$AA$1281,CAPEX!$G$4:$G$1281,Data!$A318,CAPEX!$I$4:$I$1281,Data!BV$306,CAPEX!$V$4:$V$1281,Data!$BT$305)</f>
        <v>0</v>
      </c>
      <c r="BW318" s="125">
        <f>SUMIFS(CAPEX!$AA$4:$AA$1281,CAPEX!$G$4:$G$1281,Data!$A318,CAPEX!$I$4:$I$1281,Data!BW$306,CAPEX!$V$4:$V$1281,Data!$BT$305)</f>
        <v>0</v>
      </c>
      <c r="BX318" s="125">
        <f>SUMIFS(CAPEX!$AA$4:$AA$1281,CAPEX!$G$4:$G$1281,Data!$A318,CAPEX!$I$4:$I$1281,Data!BX$306,CAPEX!$V$4:$V$1281,Data!$BT$305)</f>
        <v>0</v>
      </c>
      <c r="BY318" s="128">
        <f t="shared" si="50"/>
        <v>0</v>
      </c>
    </row>
    <row r="319" spans="1:77" x14ac:dyDescent="0.25">
      <c r="A319" s="84" t="s">
        <v>578</v>
      </c>
      <c r="B319" s="125">
        <f>SUMIFS(CAPEX!$AA$4:$AA$1281,CAPEX!$G$4:$G$1281,Data!$A319,CAPEX!$I$4:$I$1281,Data!B$306,CAPEX!$V$4:$V$1281,Data!$B$305)</f>
        <v>0</v>
      </c>
      <c r="C319" s="125">
        <f>SUMIFS(CAPEX!$AA$4:$AA$1281,CAPEX!$G$4:$G$1281,Data!$A319,CAPEX!$I$4:$I$1281,Data!C$306,CAPEX!$V$4:$V$1281,Data!$B$305)</f>
        <v>0</v>
      </c>
      <c r="D319" s="125">
        <f>SUMIFS(CAPEX!$AA$4:$AA$1281,CAPEX!$G$4:$G$1281,Data!$A319,CAPEX!$I$4:$I$1281,Data!D$306,CAPEX!$V$4:$V$1281,Data!$B$305)</f>
        <v>0</v>
      </c>
      <c r="E319" s="125">
        <f>SUMIFS(CAPEX!$AA$4:$AA$1281,CAPEX!$G$4:$G$1281,Data!$A319,CAPEX!$I$4:$I$1281,Data!E$306,CAPEX!$V$4:$V$1281,Data!$B$305)</f>
        <v>0</v>
      </c>
      <c r="F319" s="125">
        <f>SUMIFS(CAPEX!$AA$4:$AA$1281,CAPEX!$G$4:$G$1281,Data!$A319,CAPEX!$I$4:$I$1281,Data!F$306,CAPEX!$V$4:$V$1281,Data!$B$305)</f>
        <v>0</v>
      </c>
      <c r="G319" s="125">
        <f>SUMIFS(CAPEX!$AA$4:$AA$1281,CAPEX!$G$4:$G$1281,Data!$A319,CAPEX!$I$4:$I$1281,Data!G$306,CAPEX!$V$4:$V$1281,Data!$G$305)</f>
        <v>0</v>
      </c>
      <c r="H319" s="125">
        <f>SUMIFS(CAPEX!$AA$4:$AA$1281,CAPEX!$G$4:$G$1281,Data!$A319,CAPEX!$I$4:$I$1281,Data!H$306,CAPEX!$V$4:$V$1281,Data!$G$305)</f>
        <v>0</v>
      </c>
      <c r="I319" s="125">
        <f>SUMIFS(CAPEX!$AA$4:$AA$1281,CAPEX!$G$4:$G$1281,Data!$A319,CAPEX!$I$4:$I$1281,Data!I$306,CAPEX!$V$4:$V$1281,Data!$G$305)</f>
        <v>0</v>
      </c>
      <c r="J319" s="125">
        <f>SUMIFS(CAPEX!$AA$4:$AA$1281,CAPEX!$G$4:$G$1281,Data!$A319,CAPEX!$I$4:$I$1281,Data!J$306,CAPEX!$V$4:$V$1281,Data!$G$305)</f>
        <v>0</v>
      </c>
      <c r="K319" s="125">
        <f>SUMIFS(CAPEX!$AA$4:$AA$1281,CAPEX!$G$4:$G$1281,Data!$A319,CAPEX!$I$4:$I$1281,Data!K$306,CAPEX!$V$4:$V$1281,Data!$G$305)</f>
        <v>0</v>
      </c>
      <c r="L319" s="125">
        <f>SUMIFS(CAPEX!$AA$4:$AA$1281,CAPEX!$G$4:$G$1281,Data!$A319,CAPEX!$I$4:$I$1281,Data!L$306,CAPEX!$V$4:$V$1281,Data!$L$305)</f>
        <v>0</v>
      </c>
      <c r="M319" s="125">
        <f>SUMIFS(CAPEX!$AA$4:$AA$1281,CAPEX!$G$4:$G$1281,Data!$A319,CAPEX!$I$4:$I$1281,Data!M$306,CAPEX!$V$4:$V$1281,Data!$L$305)</f>
        <v>0</v>
      </c>
      <c r="N319" s="125">
        <f>SUMIFS(CAPEX!$AA$4:$AA$1281,CAPEX!$G$4:$G$1281,Data!$A319,CAPEX!$I$4:$I$1281,Data!N$306,CAPEX!$V$4:$V$1281,Data!$L$305)</f>
        <v>0</v>
      </c>
      <c r="O319" s="125">
        <f>SUMIFS(CAPEX!$AA$4:$AA$1281,CAPEX!$G$4:$G$1281,Data!$A319,CAPEX!$I$4:$I$1281,Data!O$306,CAPEX!$V$4:$V$1281,Data!$L$305)</f>
        <v>0</v>
      </c>
      <c r="P319" s="125">
        <f>SUMIFS(CAPEX!$AA$4:$AA$1281,CAPEX!$G$4:$G$1281,Data!$A319,CAPEX!$I$4:$I$1281,Data!P$306,CAPEX!$V$4:$V$1281,Data!$L$305)</f>
        <v>0</v>
      </c>
      <c r="Q319" s="125">
        <f>SUMIFS(CAPEX!$AA$4:$AA$1281,CAPEX!$G$4:$G$1281,Data!$A319,CAPEX!$I$4:$I$1281,Data!Q$306,CAPEX!$V$4:$V$1281,Data!$Q$305)</f>
        <v>0</v>
      </c>
      <c r="R319" s="125">
        <f>SUMIFS(CAPEX!$AA$4:$AA$1281,CAPEX!$G$4:$G$1281,Data!$A319,CAPEX!$I$4:$I$1281,Data!R$306,CAPEX!$V$4:$V$1281,Data!$Q$305)</f>
        <v>0</v>
      </c>
      <c r="S319" s="125">
        <f>SUMIFS(CAPEX!$AA$4:$AA$1281,CAPEX!$G$4:$G$1281,Data!$A319,CAPEX!$I$4:$I$1281,Data!S$306,CAPEX!$V$4:$V$1281,Data!$Q$305)</f>
        <v>0</v>
      </c>
      <c r="T319" s="125">
        <f>SUMIFS(CAPEX!$AA$4:$AA$1281,CAPEX!$G$4:$G$1281,Data!$A319,CAPEX!$I$4:$I$1281,Data!T$306,CAPEX!$V$4:$V$1281,Data!$Q$305)</f>
        <v>0</v>
      </c>
      <c r="U319" s="125">
        <f>SUMIFS(CAPEX!$AA$4:$AA$1281,CAPEX!$G$4:$G$1281,Data!$A319,CAPEX!$I$4:$I$1281,Data!U$306,CAPEX!$V$4:$V$1281,Data!$Q$305)</f>
        <v>0</v>
      </c>
      <c r="V319" s="125">
        <f>SUMIFS(CAPEX!$AA$4:$AA$1281,CAPEX!$G$4:$G$1281,Data!$A319,CAPEX!$I$4:$I$1281,Data!V$306,CAPEX!$V$4:$V$1281,Data!$V$305)</f>
        <v>0</v>
      </c>
      <c r="W319" s="125">
        <f>SUMIFS(CAPEX!$AA$4:$AA$1281,CAPEX!$G$4:$G$1281,Data!$A319,CAPEX!$I$4:$I$1281,Data!W$306,CAPEX!$V$4:$V$1281,Data!$V$305)</f>
        <v>0</v>
      </c>
      <c r="X319" s="125">
        <f>SUMIFS(CAPEX!$AA$4:$AA$1281,CAPEX!$G$4:$G$1281,Data!$A319,CAPEX!$I$4:$I$1281,Data!X$306,CAPEX!$V$4:$V$1281,Data!$V$305)</f>
        <v>0</v>
      </c>
      <c r="Y319" s="125">
        <f>SUMIFS(CAPEX!$AA$4:$AA$1281,CAPEX!$G$4:$G$1281,Data!$A319,CAPEX!$I$4:$I$1281,Data!Y$306,CAPEX!$V$4:$V$1281,Data!$V$305)</f>
        <v>0</v>
      </c>
      <c r="Z319" s="125">
        <f>SUMIFS(CAPEX!$AA$4:$AA$1281,CAPEX!$G$4:$G$1281,Data!$A319,CAPEX!$I$4:$I$1281,Data!Z$306,CAPEX!$V$4:$V$1281,Data!$V$305)</f>
        <v>0</v>
      </c>
      <c r="AA319" s="125">
        <f>SUMIFS(CAPEX!$AA$4:$AA$1281,CAPEX!$G$4:$G$1281,Data!$A319,CAPEX!$I$4:$I$1281,Data!AA$306,CAPEX!$V$4:$V$1281,Data!$AA$305)</f>
        <v>0</v>
      </c>
      <c r="AB319" s="125">
        <f>SUMIFS(CAPEX!$AA$4:$AA$1281,CAPEX!$G$4:$G$1281,Data!$A319,CAPEX!$I$4:$I$1281,Data!AB$306,CAPEX!$V$4:$V$1281,Data!$AA$305)</f>
        <v>0</v>
      </c>
      <c r="AC319" s="125">
        <f>SUMIFS(CAPEX!$AA$4:$AA$1281,CAPEX!$G$4:$G$1281,Data!$A319,CAPEX!$I$4:$I$1281,Data!AC$306,CAPEX!$V$4:$V$1281,Data!$AA$305)</f>
        <v>0</v>
      </c>
      <c r="AD319" s="125">
        <f>SUMIFS(CAPEX!$AA$4:$AA$1281,CAPEX!$G$4:$G$1281,Data!$A319,CAPEX!$I$4:$I$1281,Data!AD$306,CAPEX!$V$4:$V$1281,Data!$AA$305)</f>
        <v>0</v>
      </c>
      <c r="AE319" s="125">
        <f>SUMIFS(CAPEX!$AA$4:$AA$1281,CAPEX!$G$4:$G$1281,Data!$A319,CAPEX!$I$4:$I$1281,Data!AE$306,CAPEX!$V$4:$V$1281,Data!$AA$305)</f>
        <v>0</v>
      </c>
      <c r="AF319" s="125">
        <f>SUMIFS(CAPEX!$AA$4:$AA$1281,CAPEX!$G$4:$G$1281,Data!$A319,CAPEX!$I$4:$I$1281,Data!AF$306,CAPEX!$V$4:$V$1281,Data!$AF$305)</f>
        <v>0</v>
      </c>
      <c r="AG319" s="125">
        <f>SUMIFS(CAPEX!$AA$4:$AA$1281,CAPEX!$G$4:$G$1281,Data!$A319,CAPEX!$I$4:$I$1281,Data!AG$306,CAPEX!$V$4:$V$1281,Data!$AF$305)</f>
        <v>0</v>
      </c>
      <c r="AH319" s="125">
        <f>SUMIFS(CAPEX!$AA$4:$AA$1281,CAPEX!$G$4:$G$1281,Data!$A319,CAPEX!$I$4:$I$1281,Data!AH$306,CAPEX!$V$4:$V$1281,Data!$AF$305)</f>
        <v>0</v>
      </c>
      <c r="AI319" s="125">
        <f>SUMIFS(CAPEX!$AA$4:$AA$1281,CAPEX!$G$4:$G$1281,Data!$A319,CAPEX!$I$4:$I$1281,Data!AI$306,CAPEX!$V$4:$V$1281,Data!$AF$305)</f>
        <v>0</v>
      </c>
      <c r="AJ319" s="125">
        <f>SUMIFS(CAPEX!$AA$4:$AA$1281,CAPEX!$G$4:$G$1281,Data!$A319,CAPEX!$I$4:$I$1281,Data!AJ$306,CAPEX!$V$4:$V$1281,Data!$AF$305)</f>
        <v>0</v>
      </c>
      <c r="AK319" s="125">
        <f>SUMIFS(CAPEX!$AA$4:$AA$1281,CAPEX!$G$4:$G$1281,Data!$A319,CAPEX!$I$4:$I$1281,Data!AK$306,CAPEX!$V$4:$V$1281,Data!$AK$305)</f>
        <v>0</v>
      </c>
      <c r="AL319" s="125">
        <f>SUMIFS(CAPEX!$AA$4:$AA$1281,CAPEX!$G$4:$G$1281,Data!$A319,CAPEX!$I$4:$I$1281,Data!AL$306,CAPEX!$V$4:$V$1281,Data!$AK$305)</f>
        <v>0</v>
      </c>
      <c r="AM319" s="125">
        <f>SUMIFS(CAPEX!$AA$4:$AA$1281,CAPEX!$G$4:$G$1281,Data!$A319,CAPEX!$I$4:$I$1281,Data!AM$306,CAPEX!$V$4:$V$1281,Data!$AK$305)</f>
        <v>0</v>
      </c>
      <c r="AN319" s="125">
        <f>SUMIFS(CAPEX!$AA$4:$AA$1281,CAPEX!$G$4:$G$1281,Data!$A319,CAPEX!$I$4:$I$1281,Data!AN$306,CAPEX!$V$4:$V$1281,Data!$AK$305)</f>
        <v>0</v>
      </c>
      <c r="AO319" s="125">
        <f>SUMIFS(CAPEX!$AA$4:$AA$1281,CAPEX!$G$4:$G$1281,Data!$A319,CAPEX!$I$4:$I$1281,Data!AO$306,CAPEX!$V$4:$V$1281,Data!$AK$305)</f>
        <v>0</v>
      </c>
      <c r="AP319" s="125">
        <f>SUMIFS(CAPEX!$AA$4:$AA$1281,CAPEX!$G$4:$G$1281,Data!$A319,CAPEX!$I$4:$I$1281,Data!AP$306,CAPEX!$V$4:$V$1281,Data!$AP$305)</f>
        <v>0</v>
      </c>
      <c r="AQ319" s="125">
        <f>SUMIFS(CAPEX!$AA$4:$AA$1281,CAPEX!$G$4:$G$1281,Data!$A319,CAPEX!$I$4:$I$1281,Data!AQ$306,CAPEX!$V$4:$V$1281,Data!$AP$305)</f>
        <v>0</v>
      </c>
      <c r="AR319" s="125">
        <f>SUMIFS(CAPEX!$AA$4:$AA$1281,CAPEX!$G$4:$G$1281,Data!$A319,CAPEX!$I$4:$I$1281,Data!AR$306,CAPEX!$V$4:$V$1281,Data!$AP$305)</f>
        <v>0</v>
      </c>
      <c r="AS319" s="125">
        <f>SUMIFS(CAPEX!$AA$4:$AA$1281,CAPEX!$G$4:$G$1281,Data!$A319,CAPEX!$I$4:$I$1281,Data!AS$306,CAPEX!$V$4:$V$1281,Data!$AP$305)</f>
        <v>0</v>
      </c>
      <c r="AT319" s="125">
        <f>SUMIFS(CAPEX!$AA$4:$AA$1281,CAPEX!$G$4:$G$1281,Data!$A319,CAPEX!$I$4:$I$1281,Data!AT$306,CAPEX!$V$4:$V$1281,Data!$AP$305)</f>
        <v>0</v>
      </c>
      <c r="AU319" s="125">
        <f>SUMIFS(CAPEX!$AA$4:$AA$1281,CAPEX!$G$4:$G$1281,Data!$A319,CAPEX!$I$4:$I$1281,Data!AU$306,CAPEX!$V$4:$V$1281,Data!$AU$305)</f>
        <v>0</v>
      </c>
      <c r="AV319" s="125">
        <f>SUMIFS(CAPEX!$AA$4:$AA$1281,CAPEX!$G$4:$G$1281,Data!$A319,CAPEX!$I$4:$I$1281,Data!AV$306,CAPEX!$V$4:$V$1281,Data!$AU$305)</f>
        <v>0</v>
      </c>
      <c r="AW319" s="125">
        <f>SUMIFS(CAPEX!$AA$4:$AA$1281,CAPEX!$G$4:$G$1281,Data!$A319,CAPEX!$I$4:$I$1281,Data!AW$306,CAPEX!$V$4:$V$1281,Data!$AU$305)</f>
        <v>0</v>
      </c>
      <c r="AX319" s="125">
        <f>SUMIFS(CAPEX!$AA$4:$AA$1281,CAPEX!$G$4:$G$1281,Data!$A319,CAPEX!$I$4:$I$1281,Data!AX$306,CAPEX!$V$4:$V$1281,Data!$AU$305)</f>
        <v>0</v>
      </c>
      <c r="AY319" s="125">
        <f>SUMIFS(CAPEX!$AA$4:$AA$1281,CAPEX!$G$4:$G$1281,Data!$A319,CAPEX!$I$4:$I$1281,Data!AY$306,CAPEX!$V$4:$V$1281,Data!$AU$305)</f>
        <v>0</v>
      </c>
      <c r="AZ319" s="125">
        <f>SUMIFS(CAPEX!$AA$4:$AA$1281,CAPEX!$G$4:$G$1281,Data!$A319,CAPEX!$I$4:$I$1281,Data!AZ$306,CAPEX!$V$4:$V$1281,Data!$AZ$305)</f>
        <v>0</v>
      </c>
      <c r="BA319" s="125">
        <f>SUMIFS(CAPEX!$AA$4:$AA$1281,CAPEX!$G$4:$G$1281,Data!$A319,CAPEX!$I$4:$I$1281,Data!BA$306,CAPEX!$V$4:$V$1281,Data!$AZ$305)</f>
        <v>0</v>
      </c>
      <c r="BB319" s="125">
        <f>SUMIFS(CAPEX!$AA$4:$AA$1281,CAPEX!$G$4:$G$1281,Data!$A319,CAPEX!$I$4:$I$1281,Data!BB$306,CAPEX!$V$4:$V$1281,Data!$AZ$305)</f>
        <v>0</v>
      </c>
      <c r="BC319" s="125">
        <f>SUMIFS(CAPEX!$AA$4:$AA$1281,CAPEX!$G$4:$G$1281,Data!$A319,CAPEX!$I$4:$I$1281,Data!BC$306,CAPEX!$V$4:$V$1281,Data!$AZ$305)</f>
        <v>0</v>
      </c>
      <c r="BD319" s="125">
        <f>SUMIFS(CAPEX!$AA$4:$AA$1281,CAPEX!$G$4:$G$1281,Data!$A319,CAPEX!$I$4:$I$1281,Data!BD$306,CAPEX!$V$4:$V$1281,Data!$AZ$305)</f>
        <v>0</v>
      </c>
      <c r="BE319" s="125">
        <f>SUMIFS(CAPEX!$AA$4:$AA$1281,CAPEX!$G$4:$G$1281,Data!$A319,CAPEX!$I$4:$I$1281,Data!BE$306,CAPEX!$V$4:$V$1281,Data!$BE$305)</f>
        <v>0</v>
      </c>
      <c r="BF319" s="125">
        <f>SUMIFS(CAPEX!$AA$4:$AA$1281,CAPEX!$G$4:$G$1281,Data!$A319,CAPEX!$I$4:$I$1281,Data!BF$306,CAPEX!$V$4:$V$1281,Data!$BE$305)</f>
        <v>0</v>
      </c>
      <c r="BG319" s="125">
        <f>SUMIFS(CAPEX!$AA$4:$AA$1281,CAPEX!$G$4:$G$1281,Data!$A319,CAPEX!$I$4:$I$1281,Data!BG$306,CAPEX!$V$4:$V$1281,Data!$BE$305)</f>
        <v>0</v>
      </c>
      <c r="BH319" s="125">
        <f>SUMIFS(CAPEX!$AA$4:$AA$1281,CAPEX!$G$4:$G$1281,Data!$A319,CAPEX!$I$4:$I$1281,Data!BH$306,CAPEX!$V$4:$V$1281,Data!$BE$305)</f>
        <v>0</v>
      </c>
      <c r="BI319" s="125">
        <f>SUMIFS(CAPEX!$AA$4:$AA$1281,CAPEX!$G$4:$G$1281,Data!$A319,CAPEX!$I$4:$I$1281,Data!BI$306,CAPEX!$V$4:$V$1281,Data!$BE$305)</f>
        <v>0</v>
      </c>
      <c r="BJ319" s="125">
        <f>SUMIFS(CAPEX!$AA$4:$AA$1281,CAPEX!$G$4:$G$1281,Data!$A319,CAPEX!$I$4:$I$1281,Data!BJ$306,CAPEX!$V$4:$V$1281,Data!$BJ$305)</f>
        <v>0</v>
      </c>
      <c r="BK319" s="125">
        <f>SUMIFS(CAPEX!$AA$4:$AA$1281,CAPEX!$G$4:$G$1281,Data!$A319,CAPEX!$I$4:$I$1281,Data!BK$306,CAPEX!$V$4:$V$1281,Data!$BJ$305)</f>
        <v>0</v>
      </c>
      <c r="BL319" s="125">
        <f>SUMIFS(CAPEX!$AA$4:$AA$1281,CAPEX!$G$4:$G$1281,Data!$A319,CAPEX!$I$4:$I$1281,Data!BL$306,CAPEX!$V$4:$V$1281,Data!$BJ$305)</f>
        <v>0</v>
      </c>
      <c r="BM319" s="125">
        <f>SUMIFS(CAPEX!$AA$4:$AA$1281,CAPEX!$G$4:$G$1281,Data!$A319,CAPEX!$I$4:$I$1281,Data!BM$306,CAPEX!$V$4:$V$1281,Data!$BJ$305)</f>
        <v>0</v>
      </c>
      <c r="BN319" s="125">
        <f>SUMIFS(CAPEX!$AA$4:$AA$1281,CAPEX!$G$4:$G$1281,Data!$A319,CAPEX!$I$4:$I$1281,Data!BN$306,CAPEX!$V$4:$V$1281,Data!$BJ$305)</f>
        <v>0</v>
      </c>
      <c r="BO319" s="125">
        <f>SUMIFS(CAPEX!$AA$4:$AA$1281,CAPEX!$G$4:$G$1281,Data!$A319,CAPEX!$I$4:$I$1281,Data!BO$306,CAPEX!$V$4:$V$1281,Data!$BO$305)</f>
        <v>0</v>
      </c>
      <c r="BP319" s="125">
        <f>SUMIFS(CAPEX!$AA$4:$AA$1281,CAPEX!$G$4:$G$1281,Data!$A319,CAPEX!$I$4:$I$1281,Data!BP$306,CAPEX!$V$4:$V$1281,Data!$BO$305)</f>
        <v>0</v>
      </c>
      <c r="BQ319" s="125">
        <f>SUMIFS(CAPEX!$AA$4:$AA$1281,CAPEX!$G$4:$G$1281,Data!$A319,CAPEX!$I$4:$I$1281,Data!BQ$306,CAPEX!$V$4:$V$1281,Data!$BO$305)</f>
        <v>0</v>
      </c>
      <c r="BR319" s="125">
        <f>SUMIFS(CAPEX!$AA$4:$AA$1281,CAPEX!$G$4:$G$1281,Data!$A319,CAPEX!$I$4:$I$1281,Data!BR$306,CAPEX!$V$4:$V$1281,Data!$BO$305)</f>
        <v>0</v>
      </c>
      <c r="BS319" s="125">
        <f>SUMIFS(CAPEX!$AA$4:$AA$1281,CAPEX!$G$4:$G$1281,Data!$A319,CAPEX!$I$4:$I$1281,Data!BS$306,CAPEX!$V$4:$V$1281,Data!$BO$305)</f>
        <v>0</v>
      </c>
      <c r="BT319" s="125">
        <f>SUMIFS(CAPEX!$AA$4:$AA$1281,CAPEX!$G$4:$G$1281,Data!$A319,CAPEX!$I$4:$I$1281,Data!BT$306,CAPEX!$V$4:$V$1281,Data!$BT$305)</f>
        <v>0</v>
      </c>
      <c r="BU319" s="125">
        <f>SUMIFS(CAPEX!$AA$4:$AA$1281,CAPEX!$G$4:$G$1281,Data!$A319,CAPEX!$I$4:$I$1281,Data!BU$306,CAPEX!$V$4:$V$1281,Data!$BT$305)</f>
        <v>0</v>
      </c>
      <c r="BV319" s="125">
        <f>SUMIFS(CAPEX!$AA$4:$AA$1281,CAPEX!$G$4:$G$1281,Data!$A319,CAPEX!$I$4:$I$1281,Data!BV$306,CAPEX!$V$4:$V$1281,Data!$BT$305)</f>
        <v>0</v>
      </c>
      <c r="BW319" s="125">
        <f>SUMIFS(CAPEX!$AA$4:$AA$1281,CAPEX!$G$4:$G$1281,Data!$A319,CAPEX!$I$4:$I$1281,Data!BW$306,CAPEX!$V$4:$V$1281,Data!$BT$305)</f>
        <v>0</v>
      </c>
      <c r="BX319" s="125">
        <f>SUMIFS(CAPEX!$AA$4:$AA$1281,CAPEX!$G$4:$G$1281,Data!$A319,CAPEX!$I$4:$I$1281,Data!BX$306,CAPEX!$V$4:$V$1281,Data!$BT$305)</f>
        <v>0</v>
      </c>
      <c r="BY319" s="128">
        <f t="shared" si="50"/>
        <v>0</v>
      </c>
    </row>
    <row r="320" spans="1:77" x14ac:dyDescent="0.25">
      <c r="A320" s="84" t="s">
        <v>403</v>
      </c>
      <c r="B320" s="125">
        <f>SUMIFS(CAPEX!$AA$4:$AA$1281,CAPEX!$G$4:$G$1281,Data!$A320,CAPEX!$I$4:$I$1281,Data!B$306,CAPEX!$V$4:$V$1281,Data!$B$305)</f>
        <v>88240</v>
      </c>
      <c r="C320" s="125">
        <f>SUMIFS(CAPEX!$AA$4:$AA$1281,CAPEX!$G$4:$G$1281,Data!$A320,CAPEX!$I$4:$I$1281,Data!C$306,CAPEX!$V$4:$V$1281,Data!$B$305)</f>
        <v>0</v>
      </c>
      <c r="D320" s="125">
        <f>SUMIFS(CAPEX!$AA$4:$AA$1281,CAPEX!$G$4:$G$1281,Data!$A320,CAPEX!$I$4:$I$1281,Data!D$306,CAPEX!$V$4:$V$1281,Data!$B$305)</f>
        <v>0</v>
      </c>
      <c r="E320" s="125">
        <f>SUMIFS(CAPEX!$AA$4:$AA$1281,CAPEX!$G$4:$G$1281,Data!$A320,CAPEX!$I$4:$I$1281,Data!E$306,CAPEX!$V$4:$V$1281,Data!$B$305)</f>
        <v>0</v>
      </c>
      <c r="F320" s="125">
        <f>SUMIFS(CAPEX!$AA$4:$AA$1281,CAPEX!$G$4:$G$1281,Data!$A320,CAPEX!$I$4:$I$1281,Data!F$306,CAPEX!$V$4:$V$1281,Data!$B$305)</f>
        <v>0</v>
      </c>
      <c r="G320" s="125">
        <f>SUMIFS(CAPEX!$AA$4:$AA$1281,CAPEX!$G$4:$G$1281,Data!$A320,CAPEX!$I$4:$I$1281,Data!G$306,CAPEX!$V$4:$V$1281,Data!$G$305)</f>
        <v>0</v>
      </c>
      <c r="H320" s="125">
        <f>SUMIFS(CAPEX!$AA$4:$AA$1281,CAPEX!$G$4:$G$1281,Data!$A320,CAPEX!$I$4:$I$1281,Data!H$306,CAPEX!$V$4:$V$1281,Data!$G$305)</f>
        <v>0</v>
      </c>
      <c r="I320" s="125">
        <f>SUMIFS(CAPEX!$AA$4:$AA$1281,CAPEX!$G$4:$G$1281,Data!$A320,CAPEX!$I$4:$I$1281,Data!I$306,CAPEX!$V$4:$V$1281,Data!$G$305)</f>
        <v>0</v>
      </c>
      <c r="J320" s="125">
        <f>SUMIFS(CAPEX!$AA$4:$AA$1281,CAPEX!$G$4:$G$1281,Data!$A320,CAPEX!$I$4:$I$1281,Data!J$306,CAPEX!$V$4:$V$1281,Data!$G$305)</f>
        <v>0</v>
      </c>
      <c r="K320" s="125">
        <f>SUMIFS(CAPEX!$AA$4:$AA$1281,CAPEX!$G$4:$G$1281,Data!$A320,CAPEX!$I$4:$I$1281,Data!K$306,CAPEX!$V$4:$V$1281,Data!$G$305)</f>
        <v>0</v>
      </c>
      <c r="L320" s="125">
        <f>SUMIFS(CAPEX!$AA$4:$AA$1281,CAPEX!$G$4:$G$1281,Data!$A320,CAPEX!$I$4:$I$1281,Data!L$306,CAPEX!$V$4:$V$1281,Data!$L$305)</f>
        <v>0</v>
      </c>
      <c r="M320" s="125">
        <f>SUMIFS(CAPEX!$AA$4:$AA$1281,CAPEX!$G$4:$G$1281,Data!$A320,CAPEX!$I$4:$I$1281,Data!M$306,CAPEX!$V$4:$V$1281,Data!$L$305)</f>
        <v>0</v>
      </c>
      <c r="N320" s="125">
        <f>SUMIFS(CAPEX!$AA$4:$AA$1281,CAPEX!$G$4:$G$1281,Data!$A320,CAPEX!$I$4:$I$1281,Data!N$306,CAPEX!$V$4:$V$1281,Data!$L$305)</f>
        <v>0</v>
      </c>
      <c r="O320" s="125">
        <f>SUMIFS(CAPEX!$AA$4:$AA$1281,CAPEX!$G$4:$G$1281,Data!$A320,CAPEX!$I$4:$I$1281,Data!O$306,CAPEX!$V$4:$V$1281,Data!$L$305)</f>
        <v>0</v>
      </c>
      <c r="P320" s="125">
        <f>SUMIFS(CAPEX!$AA$4:$AA$1281,CAPEX!$G$4:$G$1281,Data!$A320,CAPEX!$I$4:$I$1281,Data!P$306,CAPEX!$V$4:$V$1281,Data!$L$305)</f>
        <v>0</v>
      </c>
      <c r="Q320" s="125">
        <f>SUMIFS(CAPEX!$AA$4:$AA$1281,CAPEX!$G$4:$G$1281,Data!$A320,CAPEX!$I$4:$I$1281,Data!Q$306,CAPEX!$V$4:$V$1281,Data!$Q$305)</f>
        <v>0</v>
      </c>
      <c r="R320" s="125">
        <f>SUMIFS(CAPEX!$AA$4:$AA$1281,CAPEX!$G$4:$G$1281,Data!$A320,CAPEX!$I$4:$I$1281,Data!R$306,CAPEX!$V$4:$V$1281,Data!$Q$305)</f>
        <v>0</v>
      </c>
      <c r="S320" s="125">
        <f>SUMIFS(CAPEX!$AA$4:$AA$1281,CAPEX!$G$4:$G$1281,Data!$A320,CAPEX!$I$4:$I$1281,Data!S$306,CAPEX!$V$4:$V$1281,Data!$Q$305)</f>
        <v>0</v>
      </c>
      <c r="T320" s="125">
        <f>SUMIFS(CAPEX!$AA$4:$AA$1281,CAPEX!$G$4:$G$1281,Data!$A320,CAPEX!$I$4:$I$1281,Data!T$306,CAPEX!$V$4:$V$1281,Data!$Q$305)</f>
        <v>0</v>
      </c>
      <c r="U320" s="125">
        <f>SUMIFS(CAPEX!$AA$4:$AA$1281,CAPEX!$G$4:$G$1281,Data!$A320,CAPEX!$I$4:$I$1281,Data!U$306,CAPEX!$V$4:$V$1281,Data!$Q$305)</f>
        <v>0</v>
      </c>
      <c r="V320" s="125">
        <f>SUMIFS(CAPEX!$AA$4:$AA$1281,CAPEX!$G$4:$G$1281,Data!$A320,CAPEX!$I$4:$I$1281,Data!V$306,CAPEX!$V$4:$V$1281,Data!$V$305)</f>
        <v>0</v>
      </c>
      <c r="W320" s="125">
        <f>SUMIFS(CAPEX!$AA$4:$AA$1281,CAPEX!$G$4:$G$1281,Data!$A320,CAPEX!$I$4:$I$1281,Data!W$306,CAPEX!$V$4:$V$1281,Data!$V$305)</f>
        <v>0</v>
      </c>
      <c r="X320" s="125">
        <f>SUMIFS(CAPEX!$AA$4:$AA$1281,CAPEX!$G$4:$G$1281,Data!$A320,CAPEX!$I$4:$I$1281,Data!X$306,CAPEX!$V$4:$V$1281,Data!$V$305)</f>
        <v>0</v>
      </c>
      <c r="Y320" s="125">
        <f>SUMIFS(CAPEX!$AA$4:$AA$1281,CAPEX!$G$4:$G$1281,Data!$A320,CAPEX!$I$4:$I$1281,Data!Y$306,CAPEX!$V$4:$V$1281,Data!$V$305)</f>
        <v>0</v>
      </c>
      <c r="Z320" s="125">
        <f>SUMIFS(CAPEX!$AA$4:$AA$1281,CAPEX!$G$4:$G$1281,Data!$A320,CAPEX!$I$4:$I$1281,Data!Z$306,CAPEX!$V$4:$V$1281,Data!$V$305)</f>
        <v>0</v>
      </c>
      <c r="AA320" s="125">
        <f>SUMIFS(CAPEX!$AA$4:$AA$1281,CAPEX!$G$4:$G$1281,Data!$A320,CAPEX!$I$4:$I$1281,Data!AA$306,CAPEX!$V$4:$V$1281,Data!$AA$305)</f>
        <v>0</v>
      </c>
      <c r="AB320" s="125">
        <f>SUMIFS(CAPEX!$AA$4:$AA$1281,CAPEX!$G$4:$G$1281,Data!$A320,CAPEX!$I$4:$I$1281,Data!AB$306,CAPEX!$V$4:$V$1281,Data!$AA$305)</f>
        <v>0</v>
      </c>
      <c r="AC320" s="125">
        <f>SUMIFS(CAPEX!$AA$4:$AA$1281,CAPEX!$G$4:$G$1281,Data!$A320,CAPEX!$I$4:$I$1281,Data!AC$306,CAPEX!$V$4:$V$1281,Data!$AA$305)</f>
        <v>0</v>
      </c>
      <c r="AD320" s="125">
        <f>SUMIFS(CAPEX!$AA$4:$AA$1281,CAPEX!$G$4:$G$1281,Data!$A320,CAPEX!$I$4:$I$1281,Data!AD$306,CAPEX!$V$4:$V$1281,Data!$AA$305)</f>
        <v>0</v>
      </c>
      <c r="AE320" s="125">
        <f>SUMIFS(CAPEX!$AA$4:$AA$1281,CAPEX!$G$4:$G$1281,Data!$A320,CAPEX!$I$4:$I$1281,Data!AE$306,CAPEX!$V$4:$V$1281,Data!$AA$305)</f>
        <v>0</v>
      </c>
      <c r="AF320" s="125">
        <f>SUMIFS(CAPEX!$AA$4:$AA$1281,CAPEX!$G$4:$G$1281,Data!$A320,CAPEX!$I$4:$I$1281,Data!AF$306,CAPEX!$V$4:$V$1281,Data!$AF$305)</f>
        <v>0</v>
      </c>
      <c r="AG320" s="125">
        <f>SUMIFS(CAPEX!$AA$4:$AA$1281,CAPEX!$G$4:$G$1281,Data!$A320,CAPEX!$I$4:$I$1281,Data!AG$306,CAPEX!$V$4:$V$1281,Data!$AF$305)</f>
        <v>0</v>
      </c>
      <c r="AH320" s="125">
        <f>SUMIFS(CAPEX!$AA$4:$AA$1281,CAPEX!$G$4:$G$1281,Data!$A320,CAPEX!$I$4:$I$1281,Data!AH$306,CAPEX!$V$4:$V$1281,Data!$AF$305)</f>
        <v>0</v>
      </c>
      <c r="AI320" s="125">
        <f>SUMIFS(CAPEX!$AA$4:$AA$1281,CAPEX!$G$4:$G$1281,Data!$A320,CAPEX!$I$4:$I$1281,Data!AI$306,CAPEX!$V$4:$V$1281,Data!$AF$305)</f>
        <v>0</v>
      </c>
      <c r="AJ320" s="125">
        <f>SUMIFS(CAPEX!$AA$4:$AA$1281,CAPEX!$G$4:$G$1281,Data!$A320,CAPEX!$I$4:$I$1281,Data!AJ$306,CAPEX!$V$4:$V$1281,Data!$AF$305)</f>
        <v>0</v>
      </c>
      <c r="AK320" s="125">
        <f>SUMIFS(CAPEX!$AA$4:$AA$1281,CAPEX!$G$4:$G$1281,Data!$A320,CAPEX!$I$4:$I$1281,Data!AK$306,CAPEX!$V$4:$V$1281,Data!$AK$305)</f>
        <v>0</v>
      </c>
      <c r="AL320" s="125">
        <f>SUMIFS(CAPEX!$AA$4:$AA$1281,CAPEX!$G$4:$G$1281,Data!$A320,CAPEX!$I$4:$I$1281,Data!AL$306,CAPEX!$V$4:$V$1281,Data!$AK$305)</f>
        <v>0</v>
      </c>
      <c r="AM320" s="125">
        <f>SUMIFS(CAPEX!$AA$4:$AA$1281,CAPEX!$G$4:$G$1281,Data!$A320,CAPEX!$I$4:$I$1281,Data!AM$306,CAPEX!$V$4:$V$1281,Data!$AK$305)</f>
        <v>0</v>
      </c>
      <c r="AN320" s="125">
        <f>SUMIFS(CAPEX!$AA$4:$AA$1281,CAPEX!$G$4:$G$1281,Data!$A320,CAPEX!$I$4:$I$1281,Data!AN$306,CAPEX!$V$4:$V$1281,Data!$AK$305)</f>
        <v>0</v>
      </c>
      <c r="AO320" s="125">
        <f>SUMIFS(CAPEX!$AA$4:$AA$1281,CAPEX!$G$4:$G$1281,Data!$A320,CAPEX!$I$4:$I$1281,Data!AO$306,CAPEX!$V$4:$V$1281,Data!$AK$305)</f>
        <v>0</v>
      </c>
      <c r="AP320" s="125">
        <f>SUMIFS(CAPEX!$AA$4:$AA$1281,CAPEX!$G$4:$G$1281,Data!$A320,CAPEX!$I$4:$I$1281,Data!AP$306,CAPEX!$V$4:$V$1281,Data!$AP$305)</f>
        <v>0</v>
      </c>
      <c r="AQ320" s="125">
        <f>SUMIFS(CAPEX!$AA$4:$AA$1281,CAPEX!$G$4:$G$1281,Data!$A320,CAPEX!$I$4:$I$1281,Data!AQ$306,CAPEX!$V$4:$V$1281,Data!$AP$305)</f>
        <v>0</v>
      </c>
      <c r="AR320" s="125">
        <f>SUMIFS(CAPEX!$AA$4:$AA$1281,CAPEX!$G$4:$G$1281,Data!$A320,CAPEX!$I$4:$I$1281,Data!AR$306,CAPEX!$V$4:$V$1281,Data!$AP$305)</f>
        <v>0</v>
      </c>
      <c r="AS320" s="125">
        <f>SUMIFS(CAPEX!$AA$4:$AA$1281,CAPEX!$G$4:$G$1281,Data!$A320,CAPEX!$I$4:$I$1281,Data!AS$306,CAPEX!$V$4:$V$1281,Data!$AP$305)</f>
        <v>0</v>
      </c>
      <c r="AT320" s="125">
        <f>SUMIFS(CAPEX!$AA$4:$AA$1281,CAPEX!$G$4:$G$1281,Data!$A320,CAPEX!$I$4:$I$1281,Data!AT$306,CAPEX!$V$4:$V$1281,Data!$AP$305)</f>
        <v>0</v>
      </c>
      <c r="AU320" s="125">
        <f>SUMIFS(CAPEX!$AA$4:$AA$1281,CAPEX!$G$4:$G$1281,Data!$A320,CAPEX!$I$4:$I$1281,Data!AU$306,CAPEX!$V$4:$V$1281,Data!$AU$305)</f>
        <v>0</v>
      </c>
      <c r="AV320" s="125">
        <f>SUMIFS(CAPEX!$AA$4:$AA$1281,CAPEX!$G$4:$G$1281,Data!$A320,CAPEX!$I$4:$I$1281,Data!AV$306,CAPEX!$V$4:$V$1281,Data!$AU$305)</f>
        <v>0</v>
      </c>
      <c r="AW320" s="125">
        <f>SUMIFS(CAPEX!$AA$4:$AA$1281,CAPEX!$G$4:$G$1281,Data!$A320,CAPEX!$I$4:$I$1281,Data!AW$306,CAPEX!$V$4:$V$1281,Data!$AU$305)</f>
        <v>0</v>
      </c>
      <c r="AX320" s="125">
        <f>SUMIFS(CAPEX!$AA$4:$AA$1281,CAPEX!$G$4:$G$1281,Data!$A320,CAPEX!$I$4:$I$1281,Data!AX$306,CAPEX!$V$4:$V$1281,Data!$AU$305)</f>
        <v>0</v>
      </c>
      <c r="AY320" s="125">
        <f>SUMIFS(CAPEX!$AA$4:$AA$1281,CAPEX!$G$4:$G$1281,Data!$A320,CAPEX!$I$4:$I$1281,Data!AY$306,CAPEX!$V$4:$V$1281,Data!$AU$305)</f>
        <v>0</v>
      </c>
      <c r="AZ320" s="125">
        <f>SUMIFS(CAPEX!$AA$4:$AA$1281,CAPEX!$G$4:$G$1281,Data!$A320,CAPEX!$I$4:$I$1281,Data!AZ$306,CAPEX!$V$4:$V$1281,Data!$AZ$305)</f>
        <v>0</v>
      </c>
      <c r="BA320" s="125">
        <f>SUMIFS(CAPEX!$AA$4:$AA$1281,CAPEX!$G$4:$G$1281,Data!$A320,CAPEX!$I$4:$I$1281,Data!BA$306,CAPEX!$V$4:$V$1281,Data!$AZ$305)</f>
        <v>0</v>
      </c>
      <c r="BB320" s="125">
        <f>SUMIFS(CAPEX!$AA$4:$AA$1281,CAPEX!$G$4:$G$1281,Data!$A320,CAPEX!$I$4:$I$1281,Data!BB$306,CAPEX!$V$4:$V$1281,Data!$AZ$305)</f>
        <v>0</v>
      </c>
      <c r="BC320" s="125">
        <f>SUMIFS(CAPEX!$AA$4:$AA$1281,CAPEX!$G$4:$G$1281,Data!$A320,CAPEX!$I$4:$I$1281,Data!BC$306,CAPEX!$V$4:$V$1281,Data!$AZ$305)</f>
        <v>0</v>
      </c>
      <c r="BD320" s="125">
        <f>SUMIFS(CAPEX!$AA$4:$AA$1281,CAPEX!$G$4:$G$1281,Data!$A320,CAPEX!$I$4:$I$1281,Data!BD$306,CAPEX!$V$4:$V$1281,Data!$AZ$305)</f>
        <v>0</v>
      </c>
      <c r="BE320" s="125">
        <f>SUMIFS(CAPEX!$AA$4:$AA$1281,CAPEX!$G$4:$G$1281,Data!$A320,CAPEX!$I$4:$I$1281,Data!BE$306,CAPEX!$V$4:$V$1281,Data!$BE$305)</f>
        <v>0</v>
      </c>
      <c r="BF320" s="125">
        <f>SUMIFS(CAPEX!$AA$4:$AA$1281,CAPEX!$G$4:$G$1281,Data!$A320,CAPEX!$I$4:$I$1281,Data!BF$306,CAPEX!$V$4:$V$1281,Data!$BE$305)</f>
        <v>0</v>
      </c>
      <c r="BG320" s="125">
        <f>SUMIFS(CAPEX!$AA$4:$AA$1281,CAPEX!$G$4:$G$1281,Data!$A320,CAPEX!$I$4:$I$1281,Data!BG$306,CAPEX!$V$4:$V$1281,Data!$BE$305)</f>
        <v>0</v>
      </c>
      <c r="BH320" s="125">
        <f>SUMIFS(CAPEX!$AA$4:$AA$1281,CAPEX!$G$4:$G$1281,Data!$A320,CAPEX!$I$4:$I$1281,Data!BH$306,CAPEX!$V$4:$V$1281,Data!$BE$305)</f>
        <v>0</v>
      </c>
      <c r="BI320" s="125">
        <f>SUMIFS(CAPEX!$AA$4:$AA$1281,CAPEX!$G$4:$G$1281,Data!$A320,CAPEX!$I$4:$I$1281,Data!BI$306,CAPEX!$V$4:$V$1281,Data!$BE$305)</f>
        <v>0</v>
      </c>
      <c r="BJ320" s="125">
        <f>SUMIFS(CAPEX!$AA$4:$AA$1281,CAPEX!$G$4:$G$1281,Data!$A320,CAPEX!$I$4:$I$1281,Data!BJ$306,CAPEX!$V$4:$V$1281,Data!$BJ$305)</f>
        <v>0</v>
      </c>
      <c r="BK320" s="125">
        <f>SUMIFS(CAPEX!$AA$4:$AA$1281,CAPEX!$G$4:$G$1281,Data!$A320,CAPEX!$I$4:$I$1281,Data!BK$306,CAPEX!$V$4:$V$1281,Data!$BJ$305)</f>
        <v>0</v>
      </c>
      <c r="BL320" s="125">
        <f>SUMIFS(CAPEX!$AA$4:$AA$1281,CAPEX!$G$4:$G$1281,Data!$A320,CAPEX!$I$4:$I$1281,Data!BL$306,CAPEX!$V$4:$V$1281,Data!$BJ$305)</f>
        <v>0</v>
      </c>
      <c r="BM320" s="125">
        <f>SUMIFS(CAPEX!$AA$4:$AA$1281,CAPEX!$G$4:$G$1281,Data!$A320,CAPEX!$I$4:$I$1281,Data!BM$306,CAPEX!$V$4:$V$1281,Data!$BJ$305)</f>
        <v>0</v>
      </c>
      <c r="BN320" s="125">
        <f>SUMIFS(CAPEX!$AA$4:$AA$1281,CAPEX!$G$4:$G$1281,Data!$A320,CAPEX!$I$4:$I$1281,Data!BN$306,CAPEX!$V$4:$V$1281,Data!$BJ$305)</f>
        <v>0</v>
      </c>
      <c r="BO320" s="125">
        <f>SUMIFS(CAPEX!$AA$4:$AA$1281,CAPEX!$G$4:$G$1281,Data!$A320,CAPEX!$I$4:$I$1281,Data!BO$306,CAPEX!$V$4:$V$1281,Data!$BO$305)</f>
        <v>0</v>
      </c>
      <c r="BP320" s="125">
        <f>SUMIFS(CAPEX!$AA$4:$AA$1281,CAPEX!$G$4:$G$1281,Data!$A320,CAPEX!$I$4:$I$1281,Data!BP$306,CAPEX!$V$4:$V$1281,Data!$BO$305)</f>
        <v>0</v>
      </c>
      <c r="BQ320" s="125">
        <f>SUMIFS(CAPEX!$AA$4:$AA$1281,CAPEX!$G$4:$G$1281,Data!$A320,CAPEX!$I$4:$I$1281,Data!BQ$306,CAPEX!$V$4:$V$1281,Data!$BO$305)</f>
        <v>0</v>
      </c>
      <c r="BR320" s="125">
        <f>SUMIFS(CAPEX!$AA$4:$AA$1281,CAPEX!$G$4:$G$1281,Data!$A320,CAPEX!$I$4:$I$1281,Data!BR$306,CAPEX!$V$4:$V$1281,Data!$BO$305)</f>
        <v>0</v>
      </c>
      <c r="BS320" s="125">
        <f>SUMIFS(CAPEX!$AA$4:$AA$1281,CAPEX!$G$4:$G$1281,Data!$A320,CAPEX!$I$4:$I$1281,Data!BS$306,CAPEX!$V$4:$V$1281,Data!$BO$305)</f>
        <v>0</v>
      </c>
      <c r="BT320" s="125">
        <f>SUMIFS(CAPEX!$AA$4:$AA$1281,CAPEX!$G$4:$G$1281,Data!$A320,CAPEX!$I$4:$I$1281,Data!BT$306,CAPEX!$V$4:$V$1281,Data!$BT$305)</f>
        <v>0</v>
      </c>
      <c r="BU320" s="125">
        <f>SUMIFS(CAPEX!$AA$4:$AA$1281,CAPEX!$G$4:$G$1281,Data!$A320,CAPEX!$I$4:$I$1281,Data!BU$306,CAPEX!$V$4:$V$1281,Data!$BT$305)</f>
        <v>0</v>
      </c>
      <c r="BV320" s="125">
        <f>SUMIFS(CAPEX!$AA$4:$AA$1281,CAPEX!$G$4:$G$1281,Data!$A320,CAPEX!$I$4:$I$1281,Data!BV$306,CAPEX!$V$4:$V$1281,Data!$BT$305)</f>
        <v>0</v>
      </c>
      <c r="BW320" s="125">
        <f>SUMIFS(CAPEX!$AA$4:$AA$1281,CAPEX!$G$4:$G$1281,Data!$A320,CAPEX!$I$4:$I$1281,Data!BW$306,CAPEX!$V$4:$V$1281,Data!$BT$305)</f>
        <v>0</v>
      </c>
      <c r="BX320" s="125">
        <f>SUMIFS(CAPEX!$AA$4:$AA$1281,CAPEX!$G$4:$G$1281,Data!$A320,CAPEX!$I$4:$I$1281,Data!BX$306,CAPEX!$V$4:$V$1281,Data!$BT$305)</f>
        <v>0</v>
      </c>
      <c r="BY320" s="128">
        <f t="shared" si="50"/>
        <v>0</v>
      </c>
    </row>
    <row r="321" spans="1:77" x14ac:dyDescent="0.25">
      <c r="A321" s="84" t="s">
        <v>364</v>
      </c>
      <c r="B321" s="125">
        <f>SUMIFS(CAPEX!$AA$4:$AA$1281,CAPEX!$G$4:$G$1281,Data!$A321,CAPEX!$I$4:$I$1281,Data!B$306,CAPEX!$V$4:$V$1281,Data!$B$305)</f>
        <v>0</v>
      </c>
      <c r="C321" s="125">
        <f>SUMIFS(CAPEX!$AA$4:$AA$1281,CAPEX!$G$4:$G$1281,Data!$A321,CAPEX!$I$4:$I$1281,Data!C$306,CAPEX!$V$4:$V$1281,Data!$B$305)</f>
        <v>0</v>
      </c>
      <c r="D321" s="125">
        <f>SUMIFS(CAPEX!$AA$4:$AA$1281,CAPEX!$G$4:$G$1281,Data!$A321,CAPEX!$I$4:$I$1281,Data!D$306,CAPEX!$V$4:$V$1281,Data!$B$305)</f>
        <v>0</v>
      </c>
      <c r="E321" s="125">
        <f>SUMIFS(CAPEX!$AA$4:$AA$1281,CAPEX!$G$4:$G$1281,Data!$A321,CAPEX!$I$4:$I$1281,Data!E$306,CAPEX!$V$4:$V$1281,Data!$B$305)</f>
        <v>0</v>
      </c>
      <c r="F321" s="125">
        <f>SUMIFS(CAPEX!$AA$4:$AA$1281,CAPEX!$G$4:$G$1281,Data!$A321,CAPEX!$I$4:$I$1281,Data!F$306,CAPEX!$V$4:$V$1281,Data!$B$305)</f>
        <v>0</v>
      </c>
      <c r="G321" s="125">
        <f>SUMIFS(CAPEX!$AA$4:$AA$1281,CAPEX!$G$4:$G$1281,Data!$A321,CAPEX!$I$4:$I$1281,Data!G$306,CAPEX!$V$4:$V$1281,Data!$G$305)</f>
        <v>0</v>
      </c>
      <c r="H321" s="125">
        <f>SUMIFS(CAPEX!$AA$4:$AA$1281,CAPEX!$G$4:$G$1281,Data!$A321,CAPEX!$I$4:$I$1281,Data!H$306,CAPEX!$V$4:$V$1281,Data!$G$305)</f>
        <v>0</v>
      </c>
      <c r="I321" s="125">
        <f>SUMIFS(CAPEX!$AA$4:$AA$1281,CAPEX!$G$4:$G$1281,Data!$A321,CAPEX!$I$4:$I$1281,Data!I$306,CAPEX!$V$4:$V$1281,Data!$G$305)</f>
        <v>0</v>
      </c>
      <c r="J321" s="125">
        <f>SUMIFS(CAPEX!$AA$4:$AA$1281,CAPEX!$G$4:$G$1281,Data!$A321,CAPEX!$I$4:$I$1281,Data!J$306,CAPEX!$V$4:$V$1281,Data!$G$305)</f>
        <v>0</v>
      </c>
      <c r="K321" s="125">
        <f>SUMIFS(CAPEX!$AA$4:$AA$1281,CAPEX!$G$4:$G$1281,Data!$A321,CAPEX!$I$4:$I$1281,Data!K$306,CAPEX!$V$4:$V$1281,Data!$G$305)</f>
        <v>0</v>
      </c>
      <c r="L321" s="125">
        <f>SUMIFS(CAPEX!$AA$4:$AA$1281,CAPEX!$G$4:$G$1281,Data!$A321,CAPEX!$I$4:$I$1281,Data!L$306,CAPEX!$V$4:$V$1281,Data!$L$305)</f>
        <v>0</v>
      </c>
      <c r="M321" s="125">
        <f>SUMIFS(CAPEX!$AA$4:$AA$1281,CAPEX!$G$4:$G$1281,Data!$A321,CAPEX!$I$4:$I$1281,Data!M$306,CAPEX!$V$4:$V$1281,Data!$L$305)</f>
        <v>0</v>
      </c>
      <c r="N321" s="125">
        <f>SUMIFS(CAPEX!$AA$4:$AA$1281,CAPEX!$G$4:$G$1281,Data!$A321,CAPEX!$I$4:$I$1281,Data!N$306,CAPEX!$V$4:$V$1281,Data!$L$305)</f>
        <v>0</v>
      </c>
      <c r="O321" s="125">
        <f>SUMIFS(CAPEX!$AA$4:$AA$1281,CAPEX!$G$4:$G$1281,Data!$A321,CAPEX!$I$4:$I$1281,Data!O$306,CAPEX!$V$4:$V$1281,Data!$L$305)</f>
        <v>0</v>
      </c>
      <c r="P321" s="125">
        <f>SUMIFS(CAPEX!$AA$4:$AA$1281,CAPEX!$G$4:$G$1281,Data!$A321,CAPEX!$I$4:$I$1281,Data!P$306,CAPEX!$V$4:$V$1281,Data!$L$305)</f>
        <v>0</v>
      </c>
      <c r="Q321" s="125">
        <f>SUMIFS(CAPEX!$AA$4:$AA$1281,CAPEX!$G$4:$G$1281,Data!$A321,CAPEX!$I$4:$I$1281,Data!Q$306,CAPEX!$V$4:$V$1281,Data!$Q$305)</f>
        <v>0</v>
      </c>
      <c r="R321" s="125">
        <f>SUMIFS(CAPEX!$AA$4:$AA$1281,CAPEX!$G$4:$G$1281,Data!$A321,CAPEX!$I$4:$I$1281,Data!R$306,CAPEX!$V$4:$V$1281,Data!$Q$305)</f>
        <v>0</v>
      </c>
      <c r="S321" s="125">
        <f>SUMIFS(CAPEX!$AA$4:$AA$1281,CAPEX!$G$4:$G$1281,Data!$A321,CAPEX!$I$4:$I$1281,Data!S$306,CAPEX!$V$4:$V$1281,Data!$Q$305)</f>
        <v>0</v>
      </c>
      <c r="T321" s="125">
        <f>SUMIFS(CAPEX!$AA$4:$AA$1281,CAPEX!$G$4:$G$1281,Data!$A321,CAPEX!$I$4:$I$1281,Data!T$306,CAPEX!$V$4:$V$1281,Data!$Q$305)</f>
        <v>0</v>
      </c>
      <c r="U321" s="125">
        <f>SUMIFS(CAPEX!$AA$4:$AA$1281,CAPEX!$G$4:$G$1281,Data!$A321,CAPEX!$I$4:$I$1281,Data!U$306,CAPEX!$V$4:$V$1281,Data!$Q$305)</f>
        <v>0</v>
      </c>
      <c r="V321" s="125">
        <f>SUMIFS(CAPEX!$AA$4:$AA$1281,CAPEX!$G$4:$G$1281,Data!$A321,CAPEX!$I$4:$I$1281,Data!V$306,CAPEX!$V$4:$V$1281,Data!$V$305)</f>
        <v>0</v>
      </c>
      <c r="W321" s="125">
        <f>SUMIFS(CAPEX!$AA$4:$AA$1281,CAPEX!$G$4:$G$1281,Data!$A321,CAPEX!$I$4:$I$1281,Data!W$306,CAPEX!$V$4:$V$1281,Data!$V$305)</f>
        <v>0</v>
      </c>
      <c r="X321" s="125">
        <f>SUMIFS(CAPEX!$AA$4:$AA$1281,CAPEX!$G$4:$G$1281,Data!$A321,CAPEX!$I$4:$I$1281,Data!X$306,CAPEX!$V$4:$V$1281,Data!$V$305)</f>
        <v>0</v>
      </c>
      <c r="Y321" s="125">
        <f>SUMIFS(CAPEX!$AA$4:$AA$1281,CAPEX!$G$4:$G$1281,Data!$A321,CAPEX!$I$4:$I$1281,Data!Y$306,CAPEX!$V$4:$V$1281,Data!$V$305)</f>
        <v>0</v>
      </c>
      <c r="Z321" s="125">
        <f>SUMIFS(CAPEX!$AA$4:$AA$1281,CAPEX!$G$4:$G$1281,Data!$A321,CAPEX!$I$4:$I$1281,Data!Z$306,CAPEX!$V$4:$V$1281,Data!$V$305)</f>
        <v>0</v>
      </c>
      <c r="AA321" s="125">
        <f>SUMIFS(CAPEX!$AA$4:$AA$1281,CAPEX!$G$4:$G$1281,Data!$A321,CAPEX!$I$4:$I$1281,Data!AA$306,CAPEX!$V$4:$V$1281,Data!$AA$305)</f>
        <v>0</v>
      </c>
      <c r="AB321" s="125">
        <f>SUMIFS(CAPEX!$AA$4:$AA$1281,CAPEX!$G$4:$G$1281,Data!$A321,CAPEX!$I$4:$I$1281,Data!AB$306,CAPEX!$V$4:$V$1281,Data!$AA$305)</f>
        <v>0</v>
      </c>
      <c r="AC321" s="125">
        <f>SUMIFS(CAPEX!$AA$4:$AA$1281,CAPEX!$G$4:$G$1281,Data!$A321,CAPEX!$I$4:$I$1281,Data!AC$306,CAPEX!$V$4:$V$1281,Data!$AA$305)</f>
        <v>0</v>
      </c>
      <c r="AD321" s="125">
        <f>SUMIFS(CAPEX!$AA$4:$AA$1281,CAPEX!$G$4:$G$1281,Data!$A321,CAPEX!$I$4:$I$1281,Data!AD$306,CAPEX!$V$4:$V$1281,Data!$AA$305)</f>
        <v>0</v>
      </c>
      <c r="AE321" s="125">
        <f>SUMIFS(CAPEX!$AA$4:$AA$1281,CAPEX!$G$4:$G$1281,Data!$A321,CAPEX!$I$4:$I$1281,Data!AE$306,CAPEX!$V$4:$V$1281,Data!$AA$305)</f>
        <v>0</v>
      </c>
      <c r="AF321" s="125">
        <f>SUMIFS(CAPEX!$AA$4:$AA$1281,CAPEX!$G$4:$G$1281,Data!$A321,CAPEX!$I$4:$I$1281,Data!AF$306,CAPEX!$V$4:$V$1281,Data!$AF$305)</f>
        <v>0</v>
      </c>
      <c r="AG321" s="125">
        <f>SUMIFS(CAPEX!$AA$4:$AA$1281,CAPEX!$G$4:$G$1281,Data!$A321,CAPEX!$I$4:$I$1281,Data!AG$306,CAPEX!$V$4:$V$1281,Data!$AF$305)</f>
        <v>0</v>
      </c>
      <c r="AH321" s="125">
        <f>SUMIFS(CAPEX!$AA$4:$AA$1281,CAPEX!$G$4:$G$1281,Data!$A321,CAPEX!$I$4:$I$1281,Data!AH$306,CAPEX!$V$4:$V$1281,Data!$AF$305)</f>
        <v>0</v>
      </c>
      <c r="AI321" s="125">
        <f>SUMIFS(CAPEX!$AA$4:$AA$1281,CAPEX!$G$4:$G$1281,Data!$A321,CAPEX!$I$4:$I$1281,Data!AI$306,CAPEX!$V$4:$V$1281,Data!$AF$305)</f>
        <v>0</v>
      </c>
      <c r="AJ321" s="125">
        <f>SUMIFS(CAPEX!$AA$4:$AA$1281,CAPEX!$G$4:$G$1281,Data!$A321,CAPEX!$I$4:$I$1281,Data!AJ$306,CAPEX!$V$4:$V$1281,Data!$AF$305)</f>
        <v>0</v>
      </c>
      <c r="AK321" s="125">
        <f>SUMIFS(CAPEX!$AA$4:$AA$1281,CAPEX!$G$4:$G$1281,Data!$A321,CAPEX!$I$4:$I$1281,Data!AK$306,CAPEX!$V$4:$V$1281,Data!$AK$305)</f>
        <v>0</v>
      </c>
      <c r="AL321" s="125">
        <f>SUMIFS(CAPEX!$AA$4:$AA$1281,CAPEX!$G$4:$G$1281,Data!$A321,CAPEX!$I$4:$I$1281,Data!AL$306,CAPEX!$V$4:$V$1281,Data!$AK$305)</f>
        <v>0</v>
      </c>
      <c r="AM321" s="125">
        <f>SUMIFS(CAPEX!$AA$4:$AA$1281,CAPEX!$G$4:$G$1281,Data!$A321,CAPEX!$I$4:$I$1281,Data!AM$306,CAPEX!$V$4:$V$1281,Data!$AK$305)</f>
        <v>0</v>
      </c>
      <c r="AN321" s="125">
        <f>SUMIFS(CAPEX!$AA$4:$AA$1281,CAPEX!$G$4:$G$1281,Data!$A321,CAPEX!$I$4:$I$1281,Data!AN$306,CAPEX!$V$4:$V$1281,Data!$AK$305)</f>
        <v>0</v>
      </c>
      <c r="AO321" s="125">
        <f>SUMIFS(CAPEX!$AA$4:$AA$1281,CAPEX!$G$4:$G$1281,Data!$A321,CAPEX!$I$4:$I$1281,Data!AO$306,CAPEX!$V$4:$V$1281,Data!$AK$305)</f>
        <v>0</v>
      </c>
      <c r="AP321" s="125">
        <f>SUMIFS(CAPEX!$AA$4:$AA$1281,CAPEX!$G$4:$G$1281,Data!$A321,CAPEX!$I$4:$I$1281,Data!AP$306,CAPEX!$V$4:$V$1281,Data!$AP$305)</f>
        <v>0</v>
      </c>
      <c r="AQ321" s="125">
        <f>SUMIFS(CAPEX!$AA$4:$AA$1281,CAPEX!$G$4:$G$1281,Data!$A321,CAPEX!$I$4:$I$1281,Data!AQ$306,CAPEX!$V$4:$V$1281,Data!$AP$305)</f>
        <v>0</v>
      </c>
      <c r="AR321" s="125">
        <f>SUMIFS(CAPEX!$AA$4:$AA$1281,CAPEX!$G$4:$G$1281,Data!$A321,CAPEX!$I$4:$I$1281,Data!AR$306,CAPEX!$V$4:$V$1281,Data!$AP$305)</f>
        <v>0</v>
      </c>
      <c r="AS321" s="125">
        <f>SUMIFS(CAPEX!$AA$4:$AA$1281,CAPEX!$G$4:$G$1281,Data!$A321,CAPEX!$I$4:$I$1281,Data!AS$306,CAPEX!$V$4:$V$1281,Data!$AP$305)</f>
        <v>0</v>
      </c>
      <c r="AT321" s="125">
        <f>SUMIFS(CAPEX!$AA$4:$AA$1281,CAPEX!$G$4:$G$1281,Data!$A321,CAPEX!$I$4:$I$1281,Data!AT$306,CAPEX!$V$4:$V$1281,Data!$AP$305)</f>
        <v>0</v>
      </c>
      <c r="AU321" s="125">
        <f>SUMIFS(CAPEX!$AA$4:$AA$1281,CAPEX!$G$4:$G$1281,Data!$A321,CAPEX!$I$4:$I$1281,Data!AU$306,CAPEX!$V$4:$V$1281,Data!$AU$305)</f>
        <v>0</v>
      </c>
      <c r="AV321" s="125">
        <f>SUMIFS(CAPEX!$AA$4:$AA$1281,CAPEX!$G$4:$G$1281,Data!$A321,CAPEX!$I$4:$I$1281,Data!AV$306,CAPEX!$V$4:$V$1281,Data!$AU$305)</f>
        <v>0</v>
      </c>
      <c r="AW321" s="125">
        <f>SUMIFS(CAPEX!$AA$4:$AA$1281,CAPEX!$G$4:$G$1281,Data!$A321,CAPEX!$I$4:$I$1281,Data!AW$306,CAPEX!$V$4:$V$1281,Data!$AU$305)</f>
        <v>0</v>
      </c>
      <c r="AX321" s="125">
        <f>SUMIFS(CAPEX!$AA$4:$AA$1281,CAPEX!$G$4:$G$1281,Data!$A321,CAPEX!$I$4:$I$1281,Data!AX$306,CAPEX!$V$4:$V$1281,Data!$AU$305)</f>
        <v>0</v>
      </c>
      <c r="AY321" s="125">
        <f>SUMIFS(CAPEX!$AA$4:$AA$1281,CAPEX!$G$4:$G$1281,Data!$A321,CAPEX!$I$4:$I$1281,Data!AY$306,CAPEX!$V$4:$V$1281,Data!$AU$305)</f>
        <v>0</v>
      </c>
      <c r="AZ321" s="125">
        <f>SUMIFS(CAPEX!$AA$4:$AA$1281,CAPEX!$G$4:$G$1281,Data!$A321,CAPEX!$I$4:$I$1281,Data!AZ$306,CAPEX!$V$4:$V$1281,Data!$AZ$305)</f>
        <v>0</v>
      </c>
      <c r="BA321" s="125">
        <f>SUMIFS(CAPEX!$AA$4:$AA$1281,CAPEX!$G$4:$G$1281,Data!$A321,CAPEX!$I$4:$I$1281,Data!BA$306,CAPEX!$V$4:$V$1281,Data!$AZ$305)</f>
        <v>0</v>
      </c>
      <c r="BB321" s="125">
        <f>SUMIFS(CAPEX!$AA$4:$AA$1281,CAPEX!$G$4:$G$1281,Data!$A321,CAPEX!$I$4:$I$1281,Data!BB$306,CAPEX!$V$4:$V$1281,Data!$AZ$305)</f>
        <v>0</v>
      </c>
      <c r="BC321" s="125">
        <f>SUMIFS(CAPEX!$AA$4:$AA$1281,CAPEX!$G$4:$G$1281,Data!$A321,CAPEX!$I$4:$I$1281,Data!BC$306,CAPEX!$V$4:$V$1281,Data!$AZ$305)</f>
        <v>0</v>
      </c>
      <c r="BD321" s="125">
        <f>SUMIFS(CAPEX!$AA$4:$AA$1281,CAPEX!$G$4:$G$1281,Data!$A321,CAPEX!$I$4:$I$1281,Data!BD$306,CAPEX!$V$4:$V$1281,Data!$AZ$305)</f>
        <v>0</v>
      </c>
      <c r="BE321" s="125">
        <f>SUMIFS(CAPEX!$AA$4:$AA$1281,CAPEX!$G$4:$G$1281,Data!$A321,CAPEX!$I$4:$I$1281,Data!BE$306,CAPEX!$V$4:$V$1281,Data!$BE$305)</f>
        <v>0</v>
      </c>
      <c r="BF321" s="125">
        <f>SUMIFS(CAPEX!$AA$4:$AA$1281,CAPEX!$G$4:$G$1281,Data!$A321,CAPEX!$I$4:$I$1281,Data!BF$306,CAPEX!$V$4:$V$1281,Data!$BE$305)</f>
        <v>0</v>
      </c>
      <c r="BG321" s="125">
        <f>SUMIFS(CAPEX!$AA$4:$AA$1281,CAPEX!$G$4:$G$1281,Data!$A321,CAPEX!$I$4:$I$1281,Data!BG$306,CAPEX!$V$4:$V$1281,Data!$BE$305)</f>
        <v>0</v>
      </c>
      <c r="BH321" s="125">
        <f>SUMIFS(CAPEX!$AA$4:$AA$1281,CAPEX!$G$4:$G$1281,Data!$A321,CAPEX!$I$4:$I$1281,Data!BH$306,CAPEX!$V$4:$V$1281,Data!$BE$305)</f>
        <v>0</v>
      </c>
      <c r="BI321" s="125">
        <f>SUMIFS(CAPEX!$AA$4:$AA$1281,CAPEX!$G$4:$G$1281,Data!$A321,CAPEX!$I$4:$I$1281,Data!BI$306,CAPEX!$V$4:$V$1281,Data!$BE$305)</f>
        <v>0</v>
      </c>
      <c r="BJ321" s="125">
        <f>SUMIFS(CAPEX!$AA$4:$AA$1281,CAPEX!$G$4:$G$1281,Data!$A321,CAPEX!$I$4:$I$1281,Data!BJ$306,CAPEX!$V$4:$V$1281,Data!$BJ$305)</f>
        <v>0</v>
      </c>
      <c r="BK321" s="125">
        <f>SUMIFS(CAPEX!$AA$4:$AA$1281,CAPEX!$G$4:$G$1281,Data!$A321,CAPEX!$I$4:$I$1281,Data!BK$306,CAPEX!$V$4:$V$1281,Data!$BJ$305)</f>
        <v>0</v>
      </c>
      <c r="BL321" s="125">
        <f>SUMIFS(CAPEX!$AA$4:$AA$1281,CAPEX!$G$4:$G$1281,Data!$A321,CAPEX!$I$4:$I$1281,Data!BL$306,CAPEX!$V$4:$V$1281,Data!$BJ$305)</f>
        <v>0</v>
      </c>
      <c r="BM321" s="125">
        <f>SUMIFS(CAPEX!$AA$4:$AA$1281,CAPEX!$G$4:$G$1281,Data!$A321,CAPEX!$I$4:$I$1281,Data!BM$306,CAPEX!$V$4:$V$1281,Data!$BJ$305)</f>
        <v>0</v>
      </c>
      <c r="BN321" s="125">
        <f>SUMIFS(CAPEX!$AA$4:$AA$1281,CAPEX!$G$4:$G$1281,Data!$A321,CAPEX!$I$4:$I$1281,Data!BN$306,CAPEX!$V$4:$V$1281,Data!$BJ$305)</f>
        <v>0</v>
      </c>
      <c r="BO321" s="125">
        <f>SUMIFS(CAPEX!$AA$4:$AA$1281,CAPEX!$G$4:$G$1281,Data!$A321,CAPEX!$I$4:$I$1281,Data!BO$306,CAPEX!$V$4:$V$1281,Data!$BO$305)</f>
        <v>0</v>
      </c>
      <c r="BP321" s="125">
        <f>SUMIFS(CAPEX!$AA$4:$AA$1281,CAPEX!$G$4:$G$1281,Data!$A321,CAPEX!$I$4:$I$1281,Data!BP$306,CAPEX!$V$4:$V$1281,Data!$BO$305)</f>
        <v>0</v>
      </c>
      <c r="BQ321" s="125">
        <f>SUMIFS(CAPEX!$AA$4:$AA$1281,CAPEX!$G$4:$G$1281,Data!$A321,CAPEX!$I$4:$I$1281,Data!BQ$306,CAPEX!$V$4:$V$1281,Data!$BO$305)</f>
        <v>0</v>
      </c>
      <c r="BR321" s="125">
        <f>SUMIFS(CAPEX!$AA$4:$AA$1281,CAPEX!$G$4:$G$1281,Data!$A321,CAPEX!$I$4:$I$1281,Data!BR$306,CAPEX!$V$4:$V$1281,Data!$BO$305)</f>
        <v>0</v>
      </c>
      <c r="BS321" s="125">
        <f>SUMIFS(CAPEX!$AA$4:$AA$1281,CAPEX!$G$4:$G$1281,Data!$A321,CAPEX!$I$4:$I$1281,Data!BS$306,CAPEX!$V$4:$V$1281,Data!$BO$305)</f>
        <v>0</v>
      </c>
      <c r="BT321" s="125">
        <f>SUMIFS(CAPEX!$AA$4:$AA$1281,CAPEX!$G$4:$G$1281,Data!$A321,CAPEX!$I$4:$I$1281,Data!BT$306,CAPEX!$V$4:$V$1281,Data!$BT$305)</f>
        <v>0</v>
      </c>
      <c r="BU321" s="125">
        <f>SUMIFS(CAPEX!$AA$4:$AA$1281,CAPEX!$G$4:$G$1281,Data!$A321,CAPEX!$I$4:$I$1281,Data!BU$306,CAPEX!$V$4:$V$1281,Data!$BT$305)</f>
        <v>0</v>
      </c>
      <c r="BV321" s="125">
        <f>SUMIFS(CAPEX!$AA$4:$AA$1281,CAPEX!$G$4:$G$1281,Data!$A321,CAPEX!$I$4:$I$1281,Data!BV$306,CAPEX!$V$4:$V$1281,Data!$BT$305)</f>
        <v>0</v>
      </c>
      <c r="BW321" s="125">
        <f>SUMIFS(CAPEX!$AA$4:$AA$1281,CAPEX!$G$4:$G$1281,Data!$A321,CAPEX!$I$4:$I$1281,Data!BW$306,CAPEX!$V$4:$V$1281,Data!$BT$305)</f>
        <v>0</v>
      </c>
      <c r="BX321" s="125">
        <f>SUMIFS(CAPEX!$AA$4:$AA$1281,CAPEX!$G$4:$G$1281,Data!$A321,CAPEX!$I$4:$I$1281,Data!BX$306,CAPEX!$V$4:$V$1281,Data!$BT$305)</f>
        <v>0</v>
      </c>
      <c r="BY321" s="128">
        <f t="shared" si="50"/>
        <v>0</v>
      </c>
    </row>
    <row r="322" spans="1:77" x14ac:dyDescent="0.25">
      <c r="A322" s="84" t="s">
        <v>239</v>
      </c>
      <c r="B322" s="125">
        <f>SUMIFS(CAPEX!$AA$4:$AA$1281,CAPEX!$G$4:$G$1281,Data!$A322,CAPEX!$I$4:$I$1281,Data!B$306,CAPEX!$V$4:$V$1281,Data!$B$305)</f>
        <v>0</v>
      </c>
      <c r="C322" s="125">
        <f>SUMIFS(CAPEX!$AA$4:$AA$1281,CAPEX!$G$4:$G$1281,Data!$A322,CAPEX!$I$4:$I$1281,Data!C$306,CAPEX!$V$4:$V$1281,Data!$B$305)</f>
        <v>0</v>
      </c>
      <c r="D322" s="125">
        <f>SUMIFS(CAPEX!$AA$4:$AA$1281,CAPEX!$G$4:$G$1281,Data!$A322,CAPEX!$I$4:$I$1281,Data!D$306,CAPEX!$V$4:$V$1281,Data!$B$305)</f>
        <v>0</v>
      </c>
      <c r="E322" s="125">
        <f>SUMIFS(CAPEX!$AA$4:$AA$1281,CAPEX!$G$4:$G$1281,Data!$A322,CAPEX!$I$4:$I$1281,Data!E$306,CAPEX!$V$4:$V$1281,Data!$B$305)</f>
        <v>0</v>
      </c>
      <c r="F322" s="125">
        <f>SUMIFS(CAPEX!$AA$4:$AA$1281,CAPEX!$G$4:$G$1281,Data!$A322,CAPEX!$I$4:$I$1281,Data!F$306,CAPEX!$V$4:$V$1281,Data!$B$305)</f>
        <v>0</v>
      </c>
      <c r="G322" s="125">
        <f>SUMIFS(CAPEX!$AA$4:$AA$1281,CAPEX!$G$4:$G$1281,Data!$A322,CAPEX!$I$4:$I$1281,Data!G$306,CAPEX!$V$4:$V$1281,Data!$G$305)</f>
        <v>0</v>
      </c>
      <c r="H322" s="125">
        <f>SUMIFS(CAPEX!$AA$4:$AA$1281,CAPEX!$G$4:$G$1281,Data!$A322,CAPEX!$I$4:$I$1281,Data!H$306,CAPEX!$V$4:$V$1281,Data!$G$305)</f>
        <v>0</v>
      </c>
      <c r="I322" s="125">
        <f>SUMIFS(CAPEX!$AA$4:$AA$1281,CAPEX!$G$4:$G$1281,Data!$A322,CAPEX!$I$4:$I$1281,Data!I$306,CAPEX!$V$4:$V$1281,Data!$G$305)</f>
        <v>0</v>
      </c>
      <c r="J322" s="125">
        <f>SUMIFS(CAPEX!$AA$4:$AA$1281,CAPEX!$G$4:$G$1281,Data!$A322,CAPEX!$I$4:$I$1281,Data!J$306,CAPEX!$V$4:$V$1281,Data!$G$305)</f>
        <v>0</v>
      </c>
      <c r="K322" s="125">
        <f>SUMIFS(CAPEX!$AA$4:$AA$1281,CAPEX!$G$4:$G$1281,Data!$A322,CAPEX!$I$4:$I$1281,Data!K$306,CAPEX!$V$4:$V$1281,Data!$G$305)</f>
        <v>0</v>
      </c>
      <c r="L322" s="125">
        <f>SUMIFS(CAPEX!$AA$4:$AA$1281,CAPEX!$G$4:$G$1281,Data!$A322,CAPEX!$I$4:$I$1281,Data!L$306,CAPEX!$V$4:$V$1281,Data!$L$305)</f>
        <v>0</v>
      </c>
      <c r="M322" s="125">
        <f>SUMIFS(CAPEX!$AA$4:$AA$1281,CAPEX!$G$4:$G$1281,Data!$A322,CAPEX!$I$4:$I$1281,Data!M$306,CAPEX!$V$4:$V$1281,Data!$L$305)</f>
        <v>0</v>
      </c>
      <c r="N322" s="125">
        <f>SUMIFS(CAPEX!$AA$4:$AA$1281,CAPEX!$G$4:$G$1281,Data!$A322,CAPEX!$I$4:$I$1281,Data!N$306,CAPEX!$V$4:$V$1281,Data!$L$305)</f>
        <v>0</v>
      </c>
      <c r="O322" s="125">
        <f>SUMIFS(CAPEX!$AA$4:$AA$1281,CAPEX!$G$4:$G$1281,Data!$A322,CAPEX!$I$4:$I$1281,Data!O$306,CAPEX!$V$4:$V$1281,Data!$L$305)</f>
        <v>0</v>
      </c>
      <c r="P322" s="125">
        <f>SUMIFS(CAPEX!$AA$4:$AA$1281,CAPEX!$G$4:$G$1281,Data!$A322,CAPEX!$I$4:$I$1281,Data!P$306,CAPEX!$V$4:$V$1281,Data!$L$305)</f>
        <v>0</v>
      </c>
      <c r="Q322" s="125">
        <f>SUMIFS(CAPEX!$AA$4:$AA$1281,CAPEX!$G$4:$G$1281,Data!$A322,CAPEX!$I$4:$I$1281,Data!Q$306,CAPEX!$V$4:$V$1281,Data!$Q$305)</f>
        <v>0</v>
      </c>
      <c r="R322" s="125">
        <f>SUMIFS(CAPEX!$AA$4:$AA$1281,CAPEX!$G$4:$G$1281,Data!$A322,CAPEX!$I$4:$I$1281,Data!R$306,CAPEX!$V$4:$V$1281,Data!$Q$305)</f>
        <v>0</v>
      </c>
      <c r="S322" s="125">
        <f>SUMIFS(CAPEX!$AA$4:$AA$1281,CAPEX!$G$4:$G$1281,Data!$A322,CAPEX!$I$4:$I$1281,Data!S$306,CAPEX!$V$4:$V$1281,Data!$Q$305)</f>
        <v>0</v>
      </c>
      <c r="T322" s="125">
        <f>SUMIFS(CAPEX!$AA$4:$AA$1281,CAPEX!$G$4:$G$1281,Data!$A322,CAPEX!$I$4:$I$1281,Data!T$306,CAPEX!$V$4:$V$1281,Data!$Q$305)</f>
        <v>0</v>
      </c>
      <c r="U322" s="125">
        <f>SUMIFS(CAPEX!$AA$4:$AA$1281,CAPEX!$G$4:$G$1281,Data!$A322,CAPEX!$I$4:$I$1281,Data!U$306,CAPEX!$V$4:$V$1281,Data!$Q$305)</f>
        <v>0</v>
      </c>
      <c r="V322" s="125">
        <f>SUMIFS(CAPEX!$AA$4:$AA$1281,CAPEX!$G$4:$G$1281,Data!$A322,CAPEX!$I$4:$I$1281,Data!V$306,CAPEX!$V$4:$V$1281,Data!$V$305)</f>
        <v>0</v>
      </c>
      <c r="W322" s="125">
        <f>SUMIFS(CAPEX!$AA$4:$AA$1281,CAPEX!$G$4:$G$1281,Data!$A322,CAPEX!$I$4:$I$1281,Data!W$306,CAPEX!$V$4:$V$1281,Data!$V$305)</f>
        <v>0</v>
      </c>
      <c r="X322" s="125">
        <f>SUMIFS(CAPEX!$AA$4:$AA$1281,CAPEX!$G$4:$G$1281,Data!$A322,CAPEX!$I$4:$I$1281,Data!X$306,CAPEX!$V$4:$V$1281,Data!$V$305)</f>
        <v>0</v>
      </c>
      <c r="Y322" s="125">
        <f>SUMIFS(CAPEX!$AA$4:$AA$1281,CAPEX!$G$4:$G$1281,Data!$A322,CAPEX!$I$4:$I$1281,Data!Y$306,CAPEX!$V$4:$V$1281,Data!$V$305)</f>
        <v>0</v>
      </c>
      <c r="Z322" s="125">
        <f>SUMIFS(CAPEX!$AA$4:$AA$1281,CAPEX!$G$4:$G$1281,Data!$A322,CAPEX!$I$4:$I$1281,Data!Z$306,CAPEX!$V$4:$V$1281,Data!$V$305)</f>
        <v>0</v>
      </c>
      <c r="AA322" s="125">
        <f>SUMIFS(CAPEX!$AA$4:$AA$1281,CAPEX!$G$4:$G$1281,Data!$A322,CAPEX!$I$4:$I$1281,Data!AA$306,CAPEX!$V$4:$V$1281,Data!$AA$305)</f>
        <v>0</v>
      </c>
      <c r="AB322" s="125">
        <f>SUMIFS(CAPEX!$AA$4:$AA$1281,CAPEX!$G$4:$G$1281,Data!$A322,CAPEX!$I$4:$I$1281,Data!AB$306,CAPEX!$V$4:$V$1281,Data!$AA$305)</f>
        <v>0</v>
      </c>
      <c r="AC322" s="125">
        <f>SUMIFS(CAPEX!$AA$4:$AA$1281,CAPEX!$G$4:$G$1281,Data!$A322,CAPEX!$I$4:$I$1281,Data!AC$306,CAPEX!$V$4:$V$1281,Data!$AA$305)</f>
        <v>0</v>
      </c>
      <c r="AD322" s="125">
        <f>SUMIFS(CAPEX!$AA$4:$AA$1281,CAPEX!$G$4:$G$1281,Data!$A322,CAPEX!$I$4:$I$1281,Data!AD$306,CAPEX!$V$4:$V$1281,Data!$AA$305)</f>
        <v>0</v>
      </c>
      <c r="AE322" s="125">
        <f>SUMIFS(CAPEX!$AA$4:$AA$1281,CAPEX!$G$4:$G$1281,Data!$A322,CAPEX!$I$4:$I$1281,Data!AE$306,CAPEX!$V$4:$V$1281,Data!$AA$305)</f>
        <v>0</v>
      </c>
      <c r="AF322" s="125">
        <f>SUMIFS(CAPEX!$AA$4:$AA$1281,CAPEX!$G$4:$G$1281,Data!$A322,CAPEX!$I$4:$I$1281,Data!AF$306,CAPEX!$V$4:$V$1281,Data!$AF$305)</f>
        <v>0</v>
      </c>
      <c r="AG322" s="125">
        <f>SUMIFS(CAPEX!$AA$4:$AA$1281,CAPEX!$G$4:$G$1281,Data!$A322,CAPEX!$I$4:$I$1281,Data!AG$306,CAPEX!$V$4:$V$1281,Data!$AF$305)</f>
        <v>0</v>
      </c>
      <c r="AH322" s="125">
        <f>SUMIFS(CAPEX!$AA$4:$AA$1281,CAPEX!$G$4:$G$1281,Data!$A322,CAPEX!$I$4:$I$1281,Data!AH$306,CAPEX!$V$4:$V$1281,Data!$AF$305)</f>
        <v>0</v>
      </c>
      <c r="AI322" s="125">
        <f>SUMIFS(CAPEX!$AA$4:$AA$1281,CAPEX!$G$4:$G$1281,Data!$A322,CAPEX!$I$4:$I$1281,Data!AI$306,CAPEX!$V$4:$V$1281,Data!$AF$305)</f>
        <v>0</v>
      </c>
      <c r="AJ322" s="125">
        <f>SUMIFS(CAPEX!$AA$4:$AA$1281,CAPEX!$G$4:$G$1281,Data!$A322,CAPEX!$I$4:$I$1281,Data!AJ$306,CAPEX!$V$4:$V$1281,Data!$AF$305)</f>
        <v>0</v>
      </c>
      <c r="AK322" s="125">
        <f>SUMIFS(CAPEX!$AA$4:$AA$1281,CAPEX!$G$4:$G$1281,Data!$A322,CAPEX!$I$4:$I$1281,Data!AK$306,CAPEX!$V$4:$V$1281,Data!$AK$305)</f>
        <v>0</v>
      </c>
      <c r="AL322" s="125">
        <f>SUMIFS(CAPEX!$AA$4:$AA$1281,CAPEX!$G$4:$G$1281,Data!$A322,CAPEX!$I$4:$I$1281,Data!AL$306,CAPEX!$V$4:$V$1281,Data!$AK$305)</f>
        <v>0</v>
      </c>
      <c r="AM322" s="125">
        <f>SUMIFS(CAPEX!$AA$4:$AA$1281,CAPEX!$G$4:$G$1281,Data!$A322,CAPEX!$I$4:$I$1281,Data!AM$306,CAPEX!$V$4:$V$1281,Data!$AK$305)</f>
        <v>0</v>
      </c>
      <c r="AN322" s="125">
        <f>SUMIFS(CAPEX!$AA$4:$AA$1281,CAPEX!$G$4:$G$1281,Data!$A322,CAPEX!$I$4:$I$1281,Data!AN$306,CAPEX!$V$4:$V$1281,Data!$AK$305)</f>
        <v>0</v>
      </c>
      <c r="AO322" s="125">
        <f>SUMIFS(CAPEX!$AA$4:$AA$1281,CAPEX!$G$4:$G$1281,Data!$A322,CAPEX!$I$4:$I$1281,Data!AO$306,CAPEX!$V$4:$V$1281,Data!$AK$305)</f>
        <v>0</v>
      </c>
      <c r="AP322" s="125">
        <f>SUMIFS(CAPEX!$AA$4:$AA$1281,CAPEX!$G$4:$G$1281,Data!$A322,CAPEX!$I$4:$I$1281,Data!AP$306,CAPEX!$V$4:$V$1281,Data!$AP$305)</f>
        <v>0</v>
      </c>
      <c r="AQ322" s="125">
        <f>SUMIFS(CAPEX!$AA$4:$AA$1281,CAPEX!$G$4:$G$1281,Data!$A322,CAPEX!$I$4:$I$1281,Data!AQ$306,CAPEX!$V$4:$V$1281,Data!$AP$305)</f>
        <v>0</v>
      </c>
      <c r="AR322" s="125">
        <f>SUMIFS(CAPEX!$AA$4:$AA$1281,CAPEX!$G$4:$G$1281,Data!$A322,CAPEX!$I$4:$I$1281,Data!AR$306,CAPEX!$V$4:$V$1281,Data!$AP$305)</f>
        <v>0</v>
      </c>
      <c r="AS322" s="125">
        <f>SUMIFS(CAPEX!$AA$4:$AA$1281,CAPEX!$G$4:$G$1281,Data!$A322,CAPEX!$I$4:$I$1281,Data!AS$306,CAPEX!$V$4:$V$1281,Data!$AP$305)</f>
        <v>0</v>
      </c>
      <c r="AT322" s="125">
        <f>SUMIFS(CAPEX!$AA$4:$AA$1281,CAPEX!$G$4:$G$1281,Data!$A322,CAPEX!$I$4:$I$1281,Data!AT$306,CAPEX!$V$4:$V$1281,Data!$AP$305)</f>
        <v>0</v>
      </c>
      <c r="AU322" s="125">
        <f>SUMIFS(CAPEX!$AA$4:$AA$1281,CAPEX!$G$4:$G$1281,Data!$A322,CAPEX!$I$4:$I$1281,Data!AU$306,CAPEX!$V$4:$V$1281,Data!$AU$305)</f>
        <v>0</v>
      </c>
      <c r="AV322" s="125">
        <f>SUMIFS(CAPEX!$AA$4:$AA$1281,CAPEX!$G$4:$G$1281,Data!$A322,CAPEX!$I$4:$I$1281,Data!AV$306,CAPEX!$V$4:$V$1281,Data!$AU$305)</f>
        <v>0</v>
      </c>
      <c r="AW322" s="125">
        <f>SUMIFS(CAPEX!$AA$4:$AA$1281,CAPEX!$G$4:$G$1281,Data!$A322,CAPEX!$I$4:$I$1281,Data!AW$306,CAPEX!$V$4:$V$1281,Data!$AU$305)</f>
        <v>0</v>
      </c>
      <c r="AX322" s="125">
        <f>SUMIFS(CAPEX!$AA$4:$AA$1281,CAPEX!$G$4:$G$1281,Data!$A322,CAPEX!$I$4:$I$1281,Data!AX$306,CAPEX!$V$4:$V$1281,Data!$AU$305)</f>
        <v>0</v>
      </c>
      <c r="AY322" s="125">
        <f>SUMIFS(CAPEX!$AA$4:$AA$1281,CAPEX!$G$4:$G$1281,Data!$A322,CAPEX!$I$4:$I$1281,Data!AY$306,CAPEX!$V$4:$V$1281,Data!$AU$305)</f>
        <v>0</v>
      </c>
      <c r="AZ322" s="125">
        <f>SUMIFS(CAPEX!$AA$4:$AA$1281,CAPEX!$G$4:$G$1281,Data!$A322,CAPEX!$I$4:$I$1281,Data!AZ$306,CAPEX!$V$4:$V$1281,Data!$AZ$305)</f>
        <v>0</v>
      </c>
      <c r="BA322" s="125">
        <f>SUMIFS(CAPEX!$AA$4:$AA$1281,CAPEX!$G$4:$G$1281,Data!$A322,CAPEX!$I$4:$I$1281,Data!BA$306,CAPEX!$V$4:$V$1281,Data!$AZ$305)</f>
        <v>0</v>
      </c>
      <c r="BB322" s="125">
        <f>SUMIFS(CAPEX!$AA$4:$AA$1281,CAPEX!$G$4:$G$1281,Data!$A322,CAPEX!$I$4:$I$1281,Data!BB$306,CAPEX!$V$4:$V$1281,Data!$AZ$305)</f>
        <v>0</v>
      </c>
      <c r="BC322" s="125">
        <f>SUMIFS(CAPEX!$AA$4:$AA$1281,CAPEX!$G$4:$G$1281,Data!$A322,CAPEX!$I$4:$I$1281,Data!BC$306,CAPEX!$V$4:$V$1281,Data!$AZ$305)</f>
        <v>0</v>
      </c>
      <c r="BD322" s="125">
        <f>SUMIFS(CAPEX!$AA$4:$AA$1281,CAPEX!$G$4:$G$1281,Data!$A322,CAPEX!$I$4:$I$1281,Data!BD$306,CAPEX!$V$4:$V$1281,Data!$AZ$305)</f>
        <v>0</v>
      </c>
      <c r="BE322" s="125">
        <f>SUMIFS(CAPEX!$AA$4:$AA$1281,CAPEX!$G$4:$G$1281,Data!$A322,CAPEX!$I$4:$I$1281,Data!BE$306,CAPEX!$V$4:$V$1281,Data!$BE$305)</f>
        <v>0</v>
      </c>
      <c r="BF322" s="125">
        <f>SUMIFS(CAPEX!$AA$4:$AA$1281,CAPEX!$G$4:$G$1281,Data!$A322,CAPEX!$I$4:$I$1281,Data!BF$306,CAPEX!$V$4:$V$1281,Data!$BE$305)</f>
        <v>0</v>
      </c>
      <c r="BG322" s="125">
        <f>SUMIFS(CAPEX!$AA$4:$AA$1281,CAPEX!$G$4:$G$1281,Data!$A322,CAPEX!$I$4:$I$1281,Data!BG$306,CAPEX!$V$4:$V$1281,Data!$BE$305)</f>
        <v>0</v>
      </c>
      <c r="BH322" s="125">
        <f>SUMIFS(CAPEX!$AA$4:$AA$1281,CAPEX!$G$4:$G$1281,Data!$A322,CAPEX!$I$4:$I$1281,Data!BH$306,CAPEX!$V$4:$V$1281,Data!$BE$305)</f>
        <v>0</v>
      </c>
      <c r="BI322" s="125">
        <f>SUMIFS(CAPEX!$AA$4:$AA$1281,CAPEX!$G$4:$G$1281,Data!$A322,CAPEX!$I$4:$I$1281,Data!BI$306,CAPEX!$V$4:$V$1281,Data!$BE$305)</f>
        <v>0</v>
      </c>
      <c r="BJ322" s="125">
        <f>SUMIFS(CAPEX!$AA$4:$AA$1281,CAPEX!$G$4:$G$1281,Data!$A322,CAPEX!$I$4:$I$1281,Data!BJ$306,CAPEX!$V$4:$V$1281,Data!$BJ$305)</f>
        <v>0</v>
      </c>
      <c r="BK322" s="125">
        <f>SUMIFS(CAPEX!$AA$4:$AA$1281,CAPEX!$G$4:$G$1281,Data!$A322,CAPEX!$I$4:$I$1281,Data!BK$306,CAPEX!$V$4:$V$1281,Data!$BJ$305)</f>
        <v>0</v>
      </c>
      <c r="BL322" s="125">
        <f>SUMIFS(CAPEX!$AA$4:$AA$1281,CAPEX!$G$4:$G$1281,Data!$A322,CAPEX!$I$4:$I$1281,Data!BL$306,CAPEX!$V$4:$V$1281,Data!$BJ$305)</f>
        <v>0</v>
      </c>
      <c r="BM322" s="125">
        <f>SUMIFS(CAPEX!$AA$4:$AA$1281,CAPEX!$G$4:$G$1281,Data!$A322,CAPEX!$I$4:$I$1281,Data!BM$306,CAPEX!$V$4:$V$1281,Data!$BJ$305)</f>
        <v>0</v>
      </c>
      <c r="BN322" s="125">
        <f>SUMIFS(CAPEX!$AA$4:$AA$1281,CAPEX!$G$4:$G$1281,Data!$A322,CAPEX!$I$4:$I$1281,Data!BN$306,CAPEX!$V$4:$V$1281,Data!$BJ$305)</f>
        <v>0</v>
      </c>
      <c r="BO322" s="125">
        <f>SUMIFS(CAPEX!$AA$4:$AA$1281,CAPEX!$G$4:$G$1281,Data!$A322,CAPEX!$I$4:$I$1281,Data!BO$306,CAPEX!$V$4:$V$1281,Data!$BO$305)</f>
        <v>0</v>
      </c>
      <c r="BP322" s="125">
        <f>SUMIFS(CAPEX!$AA$4:$AA$1281,CAPEX!$G$4:$G$1281,Data!$A322,CAPEX!$I$4:$I$1281,Data!BP$306,CAPEX!$V$4:$V$1281,Data!$BO$305)</f>
        <v>0</v>
      </c>
      <c r="BQ322" s="125">
        <f>SUMIFS(CAPEX!$AA$4:$AA$1281,CAPEX!$G$4:$G$1281,Data!$A322,CAPEX!$I$4:$I$1281,Data!BQ$306,CAPEX!$V$4:$V$1281,Data!$BO$305)</f>
        <v>0</v>
      </c>
      <c r="BR322" s="125">
        <f>SUMIFS(CAPEX!$AA$4:$AA$1281,CAPEX!$G$4:$G$1281,Data!$A322,CAPEX!$I$4:$I$1281,Data!BR$306,CAPEX!$V$4:$V$1281,Data!$BO$305)</f>
        <v>0</v>
      </c>
      <c r="BS322" s="125">
        <f>SUMIFS(CAPEX!$AA$4:$AA$1281,CAPEX!$G$4:$G$1281,Data!$A322,CAPEX!$I$4:$I$1281,Data!BS$306,CAPEX!$V$4:$V$1281,Data!$BO$305)</f>
        <v>0</v>
      </c>
      <c r="BT322" s="125">
        <f>SUMIFS(CAPEX!$AA$4:$AA$1281,CAPEX!$G$4:$G$1281,Data!$A322,CAPEX!$I$4:$I$1281,Data!BT$306,CAPEX!$V$4:$V$1281,Data!$BT$305)</f>
        <v>0</v>
      </c>
      <c r="BU322" s="125">
        <f>SUMIFS(CAPEX!$AA$4:$AA$1281,CAPEX!$G$4:$G$1281,Data!$A322,CAPEX!$I$4:$I$1281,Data!BU$306,CAPEX!$V$4:$V$1281,Data!$BT$305)</f>
        <v>0</v>
      </c>
      <c r="BV322" s="125">
        <f>SUMIFS(CAPEX!$AA$4:$AA$1281,CAPEX!$G$4:$G$1281,Data!$A322,CAPEX!$I$4:$I$1281,Data!BV$306,CAPEX!$V$4:$V$1281,Data!$BT$305)</f>
        <v>0</v>
      </c>
      <c r="BW322" s="125">
        <f>SUMIFS(CAPEX!$AA$4:$AA$1281,CAPEX!$G$4:$G$1281,Data!$A322,CAPEX!$I$4:$I$1281,Data!BW$306,CAPEX!$V$4:$V$1281,Data!$BT$305)</f>
        <v>0</v>
      </c>
      <c r="BX322" s="125">
        <f>SUMIFS(CAPEX!$AA$4:$AA$1281,CAPEX!$G$4:$G$1281,Data!$A322,CAPEX!$I$4:$I$1281,Data!BX$306,CAPEX!$V$4:$V$1281,Data!$BT$305)</f>
        <v>0</v>
      </c>
      <c r="BY322" s="128">
        <f t="shared" si="50"/>
        <v>0</v>
      </c>
    </row>
    <row r="323" spans="1:77" x14ac:dyDescent="0.25">
      <c r="A323" s="84" t="s">
        <v>243</v>
      </c>
      <c r="B323" s="125">
        <f>SUMIFS(CAPEX!$AA$4:$AA$1281,CAPEX!$G$4:$G$1281,Data!$A323,CAPEX!$I$4:$I$1281,Data!B$306,CAPEX!$V$4:$V$1281,Data!$B$305)</f>
        <v>0</v>
      </c>
      <c r="C323" s="125">
        <f>SUMIFS(CAPEX!$AA$4:$AA$1281,CAPEX!$G$4:$G$1281,Data!$A323,CAPEX!$I$4:$I$1281,Data!C$306,CAPEX!$V$4:$V$1281,Data!$B$305)</f>
        <v>0</v>
      </c>
      <c r="D323" s="125">
        <f>SUMIFS(CAPEX!$AA$4:$AA$1281,CAPEX!$G$4:$G$1281,Data!$A323,CAPEX!$I$4:$I$1281,Data!D$306,CAPEX!$V$4:$V$1281,Data!$B$305)</f>
        <v>0</v>
      </c>
      <c r="E323" s="125">
        <f>SUMIFS(CAPEX!$AA$4:$AA$1281,CAPEX!$G$4:$G$1281,Data!$A323,CAPEX!$I$4:$I$1281,Data!E$306,CAPEX!$V$4:$V$1281,Data!$B$305)</f>
        <v>0</v>
      </c>
      <c r="F323" s="125">
        <f>SUMIFS(CAPEX!$AA$4:$AA$1281,CAPEX!$G$4:$G$1281,Data!$A323,CAPEX!$I$4:$I$1281,Data!F$306,CAPEX!$V$4:$V$1281,Data!$B$305)</f>
        <v>0</v>
      </c>
      <c r="G323" s="125">
        <f>SUMIFS(CAPEX!$AA$4:$AA$1281,CAPEX!$G$4:$G$1281,Data!$A323,CAPEX!$I$4:$I$1281,Data!G$306,CAPEX!$V$4:$V$1281,Data!$G$305)</f>
        <v>0</v>
      </c>
      <c r="H323" s="125">
        <f>SUMIFS(CAPEX!$AA$4:$AA$1281,CAPEX!$G$4:$G$1281,Data!$A323,CAPEX!$I$4:$I$1281,Data!H$306,CAPEX!$V$4:$V$1281,Data!$G$305)</f>
        <v>0</v>
      </c>
      <c r="I323" s="125">
        <f>SUMIFS(CAPEX!$AA$4:$AA$1281,CAPEX!$G$4:$G$1281,Data!$A323,CAPEX!$I$4:$I$1281,Data!I$306,CAPEX!$V$4:$V$1281,Data!$G$305)</f>
        <v>0</v>
      </c>
      <c r="J323" s="125">
        <f>SUMIFS(CAPEX!$AA$4:$AA$1281,CAPEX!$G$4:$G$1281,Data!$A323,CAPEX!$I$4:$I$1281,Data!J$306,CAPEX!$V$4:$V$1281,Data!$G$305)</f>
        <v>0</v>
      </c>
      <c r="K323" s="125">
        <f>SUMIFS(CAPEX!$AA$4:$AA$1281,CAPEX!$G$4:$G$1281,Data!$A323,CAPEX!$I$4:$I$1281,Data!K$306,CAPEX!$V$4:$V$1281,Data!$G$305)</f>
        <v>0</v>
      </c>
      <c r="L323" s="125">
        <f>SUMIFS(CAPEX!$AA$4:$AA$1281,CAPEX!$G$4:$G$1281,Data!$A323,CAPEX!$I$4:$I$1281,Data!L$306,CAPEX!$V$4:$V$1281,Data!$L$305)</f>
        <v>0</v>
      </c>
      <c r="M323" s="125">
        <f>SUMIFS(CAPEX!$AA$4:$AA$1281,CAPEX!$G$4:$G$1281,Data!$A323,CAPEX!$I$4:$I$1281,Data!M$306,CAPEX!$V$4:$V$1281,Data!$L$305)</f>
        <v>0</v>
      </c>
      <c r="N323" s="125">
        <f>SUMIFS(CAPEX!$AA$4:$AA$1281,CAPEX!$G$4:$G$1281,Data!$A323,CAPEX!$I$4:$I$1281,Data!N$306,CAPEX!$V$4:$V$1281,Data!$L$305)</f>
        <v>0</v>
      </c>
      <c r="O323" s="125">
        <f>SUMIFS(CAPEX!$AA$4:$AA$1281,CAPEX!$G$4:$G$1281,Data!$A323,CAPEX!$I$4:$I$1281,Data!O$306,CAPEX!$V$4:$V$1281,Data!$L$305)</f>
        <v>0</v>
      </c>
      <c r="P323" s="125">
        <f>SUMIFS(CAPEX!$AA$4:$AA$1281,CAPEX!$G$4:$G$1281,Data!$A323,CAPEX!$I$4:$I$1281,Data!P$306,CAPEX!$V$4:$V$1281,Data!$L$305)</f>
        <v>0</v>
      </c>
      <c r="Q323" s="125">
        <f>SUMIFS(CAPEX!$AA$4:$AA$1281,CAPEX!$G$4:$G$1281,Data!$A323,CAPEX!$I$4:$I$1281,Data!Q$306,CAPEX!$V$4:$V$1281,Data!$Q$305)</f>
        <v>0</v>
      </c>
      <c r="R323" s="125">
        <f>SUMIFS(CAPEX!$AA$4:$AA$1281,CAPEX!$G$4:$G$1281,Data!$A323,CAPEX!$I$4:$I$1281,Data!R$306,CAPEX!$V$4:$V$1281,Data!$Q$305)</f>
        <v>0</v>
      </c>
      <c r="S323" s="125">
        <f>SUMIFS(CAPEX!$AA$4:$AA$1281,CAPEX!$G$4:$G$1281,Data!$A323,CAPEX!$I$4:$I$1281,Data!S$306,CAPEX!$V$4:$V$1281,Data!$Q$305)</f>
        <v>0</v>
      </c>
      <c r="T323" s="125">
        <f>SUMIFS(CAPEX!$AA$4:$AA$1281,CAPEX!$G$4:$G$1281,Data!$A323,CAPEX!$I$4:$I$1281,Data!T$306,CAPEX!$V$4:$V$1281,Data!$Q$305)</f>
        <v>0</v>
      </c>
      <c r="U323" s="125">
        <f>SUMIFS(CAPEX!$AA$4:$AA$1281,CAPEX!$G$4:$G$1281,Data!$A323,CAPEX!$I$4:$I$1281,Data!U$306,CAPEX!$V$4:$V$1281,Data!$Q$305)</f>
        <v>0</v>
      </c>
      <c r="V323" s="125">
        <f>SUMIFS(CAPEX!$AA$4:$AA$1281,CAPEX!$G$4:$G$1281,Data!$A323,CAPEX!$I$4:$I$1281,Data!V$306,CAPEX!$V$4:$V$1281,Data!$V$305)</f>
        <v>0</v>
      </c>
      <c r="W323" s="125">
        <f>SUMIFS(CAPEX!$AA$4:$AA$1281,CAPEX!$G$4:$G$1281,Data!$A323,CAPEX!$I$4:$I$1281,Data!W$306,CAPEX!$V$4:$V$1281,Data!$V$305)</f>
        <v>0</v>
      </c>
      <c r="X323" s="125">
        <f>SUMIFS(CAPEX!$AA$4:$AA$1281,CAPEX!$G$4:$G$1281,Data!$A323,CAPEX!$I$4:$I$1281,Data!X$306,CAPEX!$V$4:$V$1281,Data!$V$305)</f>
        <v>0</v>
      </c>
      <c r="Y323" s="125">
        <f>SUMIFS(CAPEX!$AA$4:$AA$1281,CAPEX!$G$4:$G$1281,Data!$A323,CAPEX!$I$4:$I$1281,Data!Y$306,CAPEX!$V$4:$V$1281,Data!$V$305)</f>
        <v>0</v>
      </c>
      <c r="Z323" s="125">
        <f>SUMIFS(CAPEX!$AA$4:$AA$1281,CAPEX!$G$4:$G$1281,Data!$A323,CAPEX!$I$4:$I$1281,Data!Z$306,CAPEX!$V$4:$V$1281,Data!$V$305)</f>
        <v>0</v>
      </c>
      <c r="AA323" s="125">
        <f>SUMIFS(CAPEX!$AA$4:$AA$1281,CAPEX!$G$4:$G$1281,Data!$A323,CAPEX!$I$4:$I$1281,Data!AA$306,CAPEX!$V$4:$V$1281,Data!$AA$305)</f>
        <v>0</v>
      </c>
      <c r="AB323" s="125">
        <f>SUMIFS(CAPEX!$AA$4:$AA$1281,CAPEX!$G$4:$G$1281,Data!$A323,CAPEX!$I$4:$I$1281,Data!AB$306,CAPEX!$V$4:$V$1281,Data!$AA$305)</f>
        <v>0</v>
      </c>
      <c r="AC323" s="125">
        <f>SUMIFS(CAPEX!$AA$4:$AA$1281,CAPEX!$G$4:$G$1281,Data!$A323,CAPEX!$I$4:$I$1281,Data!AC$306,CAPEX!$V$4:$V$1281,Data!$AA$305)</f>
        <v>0</v>
      </c>
      <c r="AD323" s="125">
        <f>SUMIFS(CAPEX!$AA$4:$AA$1281,CAPEX!$G$4:$G$1281,Data!$A323,CAPEX!$I$4:$I$1281,Data!AD$306,CAPEX!$V$4:$V$1281,Data!$AA$305)</f>
        <v>0</v>
      </c>
      <c r="AE323" s="125">
        <f>SUMIFS(CAPEX!$AA$4:$AA$1281,CAPEX!$G$4:$G$1281,Data!$A323,CAPEX!$I$4:$I$1281,Data!AE$306,CAPEX!$V$4:$V$1281,Data!$AA$305)</f>
        <v>0</v>
      </c>
      <c r="AF323" s="125">
        <f>SUMIFS(CAPEX!$AA$4:$AA$1281,CAPEX!$G$4:$G$1281,Data!$A323,CAPEX!$I$4:$I$1281,Data!AF$306,CAPEX!$V$4:$V$1281,Data!$AF$305)</f>
        <v>0</v>
      </c>
      <c r="AG323" s="125">
        <f>SUMIFS(CAPEX!$AA$4:$AA$1281,CAPEX!$G$4:$G$1281,Data!$A323,CAPEX!$I$4:$I$1281,Data!AG$306,CAPEX!$V$4:$V$1281,Data!$AF$305)</f>
        <v>0</v>
      </c>
      <c r="AH323" s="125">
        <f>SUMIFS(CAPEX!$AA$4:$AA$1281,CAPEX!$G$4:$G$1281,Data!$A323,CAPEX!$I$4:$I$1281,Data!AH$306,CAPEX!$V$4:$V$1281,Data!$AF$305)</f>
        <v>0</v>
      </c>
      <c r="AI323" s="125">
        <f>SUMIFS(CAPEX!$AA$4:$AA$1281,CAPEX!$G$4:$G$1281,Data!$A323,CAPEX!$I$4:$I$1281,Data!AI$306,CAPEX!$V$4:$V$1281,Data!$AF$305)</f>
        <v>0</v>
      </c>
      <c r="AJ323" s="125">
        <f>SUMIFS(CAPEX!$AA$4:$AA$1281,CAPEX!$G$4:$G$1281,Data!$A323,CAPEX!$I$4:$I$1281,Data!AJ$306,CAPEX!$V$4:$V$1281,Data!$AF$305)</f>
        <v>0</v>
      </c>
      <c r="AK323" s="125">
        <f>SUMIFS(CAPEX!$AA$4:$AA$1281,CAPEX!$G$4:$G$1281,Data!$A323,CAPEX!$I$4:$I$1281,Data!AK$306,CAPEX!$V$4:$V$1281,Data!$AK$305)</f>
        <v>0</v>
      </c>
      <c r="AL323" s="125">
        <f>SUMIFS(CAPEX!$AA$4:$AA$1281,CAPEX!$G$4:$G$1281,Data!$A323,CAPEX!$I$4:$I$1281,Data!AL$306,CAPEX!$V$4:$V$1281,Data!$AK$305)</f>
        <v>0</v>
      </c>
      <c r="AM323" s="125">
        <f>SUMIFS(CAPEX!$AA$4:$AA$1281,CAPEX!$G$4:$G$1281,Data!$A323,CAPEX!$I$4:$I$1281,Data!AM$306,CAPEX!$V$4:$V$1281,Data!$AK$305)</f>
        <v>0</v>
      </c>
      <c r="AN323" s="125">
        <f>SUMIFS(CAPEX!$AA$4:$AA$1281,CAPEX!$G$4:$G$1281,Data!$A323,CAPEX!$I$4:$I$1281,Data!AN$306,CAPEX!$V$4:$V$1281,Data!$AK$305)</f>
        <v>0</v>
      </c>
      <c r="AO323" s="125">
        <f>SUMIFS(CAPEX!$AA$4:$AA$1281,CAPEX!$G$4:$G$1281,Data!$A323,CAPEX!$I$4:$I$1281,Data!AO$306,CAPEX!$V$4:$V$1281,Data!$AK$305)</f>
        <v>0</v>
      </c>
      <c r="AP323" s="125">
        <f>SUMIFS(CAPEX!$AA$4:$AA$1281,CAPEX!$G$4:$G$1281,Data!$A323,CAPEX!$I$4:$I$1281,Data!AP$306,CAPEX!$V$4:$V$1281,Data!$AP$305)</f>
        <v>0</v>
      </c>
      <c r="AQ323" s="125">
        <f>SUMIFS(CAPEX!$AA$4:$AA$1281,CAPEX!$G$4:$G$1281,Data!$A323,CAPEX!$I$4:$I$1281,Data!AQ$306,CAPEX!$V$4:$V$1281,Data!$AP$305)</f>
        <v>0</v>
      </c>
      <c r="AR323" s="125">
        <f>SUMIFS(CAPEX!$AA$4:$AA$1281,CAPEX!$G$4:$G$1281,Data!$A323,CAPEX!$I$4:$I$1281,Data!AR$306,CAPEX!$V$4:$V$1281,Data!$AP$305)</f>
        <v>0</v>
      </c>
      <c r="AS323" s="125">
        <f>SUMIFS(CAPEX!$AA$4:$AA$1281,CAPEX!$G$4:$G$1281,Data!$A323,CAPEX!$I$4:$I$1281,Data!AS$306,CAPEX!$V$4:$V$1281,Data!$AP$305)</f>
        <v>0</v>
      </c>
      <c r="AT323" s="125">
        <f>SUMIFS(CAPEX!$AA$4:$AA$1281,CAPEX!$G$4:$G$1281,Data!$A323,CAPEX!$I$4:$I$1281,Data!AT$306,CAPEX!$V$4:$V$1281,Data!$AP$305)</f>
        <v>0</v>
      </c>
      <c r="AU323" s="125">
        <f>SUMIFS(CAPEX!$AA$4:$AA$1281,CAPEX!$G$4:$G$1281,Data!$A323,CAPEX!$I$4:$I$1281,Data!AU$306,CAPEX!$V$4:$V$1281,Data!$AU$305)</f>
        <v>0</v>
      </c>
      <c r="AV323" s="125">
        <f>SUMIFS(CAPEX!$AA$4:$AA$1281,CAPEX!$G$4:$G$1281,Data!$A323,CAPEX!$I$4:$I$1281,Data!AV$306,CAPEX!$V$4:$V$1281,Data!$AU$305)</f>
        <v>0</v>
      </c>
      <c r="AW323" s="125">
        <f>SUMIFS(CAPEX!$AA$4:$AA$1281,CAPEX!$G$4:$G$1281,Data!$A323,CAPEX!$I$4:$I$1281,Data!AW$306,CAPEX!$V$4:$V$1281,Data!$AU$305)</f>
        <v>0</v>
      </c>
      <c r="AX323" s="125">
        <f>SUMIFS(CAPEX!$AA$4:$AA$1281,CAPEX!$G$4:$G$1281,Data!$A323,CAPEX!$I$4:$I$1281,Data!AX$306,CAPEX!$V$4:$V$1281,Data!$AU$305)</f>
        <v>0</v>
      </c>
      <c r="AY323" s="125">
        <f>SUMIFS(CAPEX!$AA$4:$AA$1281,CAPEX!$G$4:$G$1281,Data!$A323,CAPEX!$I$4:$I$1281,Data!AY$306,CAPEX!$V$4:$V$1281,Data!$AU$305)</f>
        <v>0</v>
      </c>
      <c r="AZ323" s="125">
        <f>SUMIFS(CAPEX!$AA$4:$AA$1281,CAPEX!$G$4:$G$1281,Data!$A323,CAPEX!$I$4:$I$1281,Data!AZ$306,CAPEX!$V$4:$V$1281,Data!$AZ$305)</f>
        <v>0</v>
      </c>
      <c r="BA323" s="125">
        <f>SUMIFS(CAPEX!$AA$4:$AA$1281,CAPEX!$G$4:$G$1281,Data!$A323,CAPEX!$I$4:$I$1281,Data!BA$306,CAPEX!$V$4:$V$1281,Data!$AZ$305)</f>
        <v>0</v>
      </c>
      <c r="BB323" s="125">
        <f>SUMIFS(CAPEX!$AA$4:$AA$1281,CAPEX!$G$4:$G$1281,Data!$A323,CAPEX!$I$4:$I$1281,Data!BB$306,CAPEX!$V$4:$V$1281,Data!$AZ$305)</f>
        <v>0</v>
      </c>
      <c r="BC323" s="125">
        <f>SUMIFS(CAPEX!$AA$4:$AA$1281,CAPEX!$G$4:$G$1281,Data!$A323,CAPEX!$I$4:$I$1281,Data!BC$306,CAPEX!$V$4:$V$1281,Data!$AZ$305)</f>
        <v>0</v>
      </c>
      <c r="BD323" s="125">
        <f>SUMIFS(CAPEX!$AA$4:$AA$1281,CAPEX!$G$4:$G$1281,Data!$A323,CAPEX!$I$4:$I$1281,Data!BD$306,CAPEX!$V$4:$V$1281,Data!$AZ$305)</f>
        <v>0</v>
      </c>
      <c r="BE323" s="125">
        <f>SUMIFS(CAPEX!$AA$4:$AA$1281,CAPEX!$G$4:$G$1281,Data!$A323,CAPEX!$I$4:$I$1281,Data!BE$306,CAPEX!$V$4:$V$1281,Data!$BE$305)</f>
        <v>0</v>
      </c>
      <c r="BF323" s="125">
        <f>SUMIFS(CAPEX!$AA$4:$AA$1281,CAPEX!$G$4:$G$1281,Data!$A323,CAPEX!$I$4:$I$1281,Data!BF$306,CAPEX!$V$4:$V$1281,Data!$BE$305)</f>
        <v>0</v>
      </c>
      <c r="BG323" s="125">
        <f>SUMIFS(CAPEX!$AA$4:$AA$1281,CAPEX!$G$4:$G$1281,Data!$A323,CAPEX!$I$4:$I$1281,Data!BG$306,CAPEX!$V$4:$V$1281,Data!$BE$305)</f>
        <v>0</v>
      </c>
      <c r="BH323" s="125">
        <f>SUMIFS(CAPEX!$AA$4:$AA$1281,CAPEX!$G$4:$G$1281,Data!$A323,CAPEX!$I$4:$I$1281,Data!BH$306,CAPEX!$V$4:$V$1281,Data!$BE$305)</f>
        <v>0</v>
      </c>
      <c r="BI323" s="125">
        <f>SUMIFS(CAPEX!$AA$4:$AA$1281,CAPEX!$G$4:$G$1281,Data!$A323,CAPEX!$I$4:$I$1281,Data!BI$306,CAPEX!$V$4:$V$1281,Data!$BE$305)</f>
        <v>0</v>
      </c>
      <c r="BJ323" s="125">
        <f>SUMIFS(CAPEX!$AA$4:$AA$1281,CAPEX!$G$4:$G$1281,Data!$A323,CAPEX!$I$4:$I$1281,Data!BJ$306,CAPEX!$V$4:$V$1281,Data!$BJ$305)</f>
        <v>0</v>
      </c>
      <c r="BK323" s="125">
        <f>SUMIFS(CAPEX!$AA$4:$AA$1281,CAPEX!$G$4:$G$1281,Data!$A323,CAPEX!$I$4:$I$1281,Data!BK$306,CAPEX!$V$4:$V$1281,Data!$BJ$305)</f>
        <v>0</v>
      </c>
      <c r="BL323" s="125">
        <f>SUMIFS(CAPEX!$AA$4:$AA$1281,CAPEX!$G$4:$G$1281,Data!$A323,CAPEX!$I$4:$I$1281,Data!BL$306,CAPEX!$V$4:$V$1281,Data!$BJ$305)</f>
        <v>0</v>
      </c>
      <c r="BM323" s="125">
        <f>SUMIFS(CAPEX!$AA$4:$AA$1281,CAPEX!$G$4:$G$1281,Data!$A323,CAPEX!$I$4:$I$1281,Data!BM$306,CAPEX!$V$4:$V$1281,Data!$BJ$305)</f>
        <v>0</v>
      </c>
      <c r="BN323" s="125">
        <f>SUMIFS(CAPEX!$AA$4:$AA$1281,CAPEX!$G$4:$G$1281,Data!$A323,CAPEX!$I$4:$I$1281,Data!BN$306,CAPEX!$V$4:$V$1281,Data!$BJ$305)</f>
        <v>0</v>
      </c>
      <c r="BO323" s="125">
        <f>SUMIFS(CAPEX!$AA$4:$AA$1281,CAPEX!$G$4:$G$1281,Data!$A323,CAPEX!$I$4:$I$1281,Data!BO$306,CAPEX!$V$4:$V$1281,Data!$BO$305)</f>
        <v>0</v>
      </c>
      <c r="BP323" s="125">
        <f>SUMIFS(CAPEX!$AA$4:$AA$1281,CAPEX!$G$4:$G$1281,Data!$A323,CAPEX!$I$4:$I$1281,Data!BP$306,CAPEX!$V$4:$V$1281,Data!$BO$305)</f>
        <v>0</v>
      </c>
      <c r="BQ323" s="125">
        <f>SUMIFS(CAPEX!$AA$4:$AA$1281,CAPEX!$G$4:$G$1281,Data!$A323,CAPEX!$I$4:$I$1281,Data!BQ$306,CAPEX!$V$4:$V$1281,Data!$BO$305)</f>
        <v>0</v>
      </c>
      <c r="BR323" s="125">
        <f>SUMIFS(CAPEX!$AA$4:$AA$1281,CAPEX!$G$4:$G$1281,Data!$A323,CAPEX!$I$4:$I$1281,Data!BR$306,CAPEX!$V$4:$V$1281,Data!$BO$305)</f>
        <v>0</v>
      </c>
      <c r="BS323" s="125">
        <f>SUMIFS(CAPEX!$AA$4:$AA$1281,CAPEX!$G$4:$G$1281,Data!$A323,CAPEX!$I$4:$I$1281,Data!BS$306,CAPEX!$V$4:$V$1281,Data!$BO$305)</f>
        <v>0</v>
      </c>
      <c r="BT323" s="125">
        <f>SUMIFS(CAPEX!$AA$4:$AA$1281,CAPEX!$G$4:$G$1281,Data!$A323,CAPEX!$I$4:$I$1281,Data!BT$306,CAPEX!$V$4:$V$1281,Data!$BT$305)</f>
        <v>0</v>
      </c>
      <c r="BU323" s="125">
        <f>SUMIFS(CAPEX!$AA$4:$AA$1281,CAPEX!$G$4:$G$1281,Data!$A323,CAPEX!$I$4:$I$1281,Data!BU$306,CAPEX!$V$4:$V$1281,Data!$BT$305)</f>
        <v>0</v>
      </c>
      <c r="BV323" s="125">
        <f>SUMIFS(CAPEX!$AA$4:$AA$1281,CAPEX!$G$4:$G$1281,Data!$A323,CAPEX!$I$4:$I$1281,Data!BV$306,CAPEX!$V$4:$V$1281,Data!$BT$305)</f>
        <v>0</v>
      </c>
      <c r="BW323" s="125">
        <f>SUMIFS(CAPEX!$AA$4:$AA$1281,CAPEX!$G$4:$G$1281,Data!$A323,CAPEX!$I$4:$I$1281,Data!BW$306,CAPEX!$V$4:$V$1281,Data!$BT$305)</f>
        <v>0</v>
      </c>
      <c r="BX323" s="125">
        <f>SUMIFS(CAPEX!$AA$4:$AA$1281,CAPEX!$G$4:$G$1281,Data!$A323,CAPEX!$I$4:$I$1281,Data!BX$306,CAPEX!$V$4:$V$1281,Data!$BT$305)</f>
        <v>0</v>
      </c>
      <c r="BY323" s="128">
        <f t="shared" si="50"/>
        <v>0</v>
      </c>
    </row>
    <row r="324" spans="1:77" ht="15.75" thickBot="1" x14ac:dyDescent="0.3">
      <c r="A324" s="127" t="s">
        <v>246</v>
      </c>
      <c r="B324" s="125">
        <f>SUMIFS(CAPEX!$AA$4:$AA$1281,CAPEX!$G$4:$G$1281,Data!$A324,CAPEX!$I$4:$I$1281,Data!B$306,CAPEX!$V$4:$V$1281,Data!$B$305)</f>
        <v>0</v>
      </c>
      <c r="C324" s="125">
        <f>SUMIFS(CAPEX!$AA$4:$AA$1281,CAPEX!$G$4:$G$1281,Data!$A324,CAPEX!$I$4:$I$1281,Data!C$306,CAPEX!$V$4:$V$1281,Data!$B$305)</f>
        <v>0</v>
      </c>
      <c r="D324" s="125">
        <f>SUMIFS(CAPEX!$AA$4:$AA$1281,CAPEX!$G$4:$G$1281,Data!$A324,CAPEX!$I$4:$I$1281,Data!D$306,CAPEX!$V$4:$V$1281,Data!$B$305)</f>
        <v>0</v>
      </c>
      <c r="E324" s="125">
        <f>SUMIFS(CAPEX!$AA$4:$AA$1281,CAPEX!$G$4:$G$1281,Data!$A324,CAPEX!$I$4:$I$1281,Data!E$306,CAPEX!$V$4:$V$1281,Data!$B$305)</f>
        <v>0</v>
      </c>
      <c r="F324" s="125">
        <f>SUMIFS(CAPEX!$AA$4:$AA$1281,CAPEX!$G$4:$G$1281,Data!$A324,CAPEX!$I$4:$I$1281,Data!F$306,CAPEX!$V$4:$V$1281,Data!$B$305)</f>
        <v>0</v>
      </c>
      <c r="G324" s="125">
        <f>SUMIFS(CAPEX!$AA$4:$AA$1281,CAPEX!$G$4:$G$1281,Data!$A324,CAPEX!$I$4:$I$1281,Data!G$306,CAPEX!$V$4:$V$1281,Data!$G$305)</f>
        <v>0</v>
      </c>
      <c r="H324" s="125">
        <f>SUMIFS(CAPEX!$AA$4:$AA$1281,CAPEX!$G$4:$G$1281,Data!$A324,CAPEX!$I$4:$I$1281,Data!H$306,CAPEX!$V$4:$V$1281,Data!$G$305)</f>
        <v>0</v>
      </c>
      <c r="I324" s="125">
        <f>SUMIFS(CAPEX!$AA$4:$AA$1281,CAPEX!$G$4:$G$1281,Data!$A324,CAPEX!$I$4:$I$1281,Data!I$306,CAPEX!$V$4:$V$1281,Data!$G$305)</f>
        <v>0</v>
      </c>
      <c r="J324" s="125">
        <f>SUMIFS(CAPEX!$AA$4:$AA$1281,CAPEX!$G$4:$G$1281,Data!$A324,CAPEX!$I$4:$I$1281,Data!J$306,CAPEX!$V$4:$V$1281,Data!$G$305)</f>
        <v>0</v>
      </c>
      <c r="K324" s="125">
        <f>SUMIFS(CAPEX!$AA$4:$AA$1281,CAPEX!$G$4:$G$1281,Data!$A324,CAPEX!$I$4:$I$1281,Data!K$306,CAPEX!$V$4:$V$1281,Data!$G$305)</f>
        <v>0</v>
      </c>
      <c r="L324" s="125">
        <f>SUMIFS(CAPEX!$AA$4:$AA$1281,CAPEX!$G$4:$G$1281,Data!$A324,CAPEX!$I$4:$I$1281,Data!L$306,CAPEX!$V$4:$V$1281,Data!$L$305)</f>
        <v>0</v>
      </c>
      <c r="M324" s="125">
        <f>SUMIFS(CAPEX!$AA$4:$AA$1281,CAPEX!$G$4:$G$1281,Data!$A324,CAPEX!$I$4:$I$1281,Data!M$306,CAPEX!$V$4:$V$1281,Data!$L$305)</f>
        <v>0</v>
      </c>
      <c r="N324" s="125">
        <f>SUMIFS(CAPEX!$AA$4:$AA$1281,CAPEX!$G$4:$G$1281,Data!$A324,CAPEX!$I$4:$I$1281,Data!N$306,CAPEX!$V$4:$V$1281,Data!$L$305)</f>
        <v>0</v>
      </c>
      <c r="O324" s="125">
        <f>SUMIFS(CAPEX!$AA$4:$AA$1281,CAPEX!$G$4:$G$1281,Data!$A324,CAPEX!$I$4:$I$1281,Data!O$306,CAPEX!$V$4:$V$1281,Data!$L$305)</f>
        <v>0</v>
      </c>
      <c r="P324" s="125">
        <f>SUMIFS(CAPEX!$AA$4:$AA$1281,CAPEX!$G$4:$G$1281,Data!$A324,CAPEX!$I$4:$I$1281,Data!P$306,CAPEX!$V$4:$V$1281,Data!$L$305)</f>
        <v>0</v>
      </c>
      <c r="Q324" s="125">
        <f>SUMIFS(CAPEX!$AA$4:$AA$1281,CAPEX!$G$4:$G$1281,Data!$A324,CAPEX!$I$4:$I$1281,Data!Q$306,CAPEX!$V$4:$V$1281,Data!$Q$305)</f>
        <v>0</v>
      </c>
      <c r="R324" s="125">
        <f>SUMIFS(CAPEX!$AA$4:$AA$1281,CAPEX!$G$4:$G$1281,Data!$A324,CAPEX!$I$4:$I$1281,Data!R$306,CAPEX!$V$4:$V$1281,Data!$Q$305)</f>
        <v>0</v>
      </c>
      <c r="S324" s="125">
        <f>SUMIFS(CAPEX!$AA$4:$AA$1281,CAPEX!$G$4:$G$1281,Data!$A324,CAPEX!$I$4:$I$1281,Data!S$306,CAPEX!$V$4:$V$1281,Data!$Q$305)</f>
        <v>0</v>
      </c>
      <c r="T324" s="125">
        <f>SUMIFS(CAPEX!$AA$4:$AA$1281,CAPEX!$G$4:$G$1281,Data!$A324,CAPEX!$I$4:$I$1281,Data!T$306,CAPEX!$V$4:$V$1281,Data!$Q$305)</f>
        <v>0</v>
      </c>
      <c r="U324" s="125">
        <f>SUMIFS(CAPEX!$AA$4:$AA$1281,CAPEX!$G$4:$G$1281,Data!$A324,CAPEX!$I$4:$I$1281,Data!U$306,CAPEX!$V$4:$V$1281,Data!$Q$305)</f>
        <v>0</v>
      </c>
      <c r="V324" s="125">
        <f>SUMIFS(CAPEX!$AA$4:$AA$1281,CAPEX!$G$4:$G$1281,Data!$A324,CAPEX!$I$4:$I$1281,Data!V$306,CAPEX!$V$4:$V$1281,Data!$V$305)</f>
        <v>0</v>
      </c>
      <c r="W324" s="125">
        <f>SUMIFS(CAPEX!$AA$4:$AA$1281,CAPEX!$G$4:$G$1281,Data!$A324,CAPEX!$I$4:$I$1281,Data!W$306,CAPEX!$V$4:$V$1281,Data!$V$305)</f>
        <v>0</v>
      </c>
      <c r="X324" s="125">
        <f>SUMIFS(CAPEX!$AA$4:$AA$1281,CAPEX!$G$4:$G$1281,Data!$A324,CAPEX!$I$4:$I$1281,Data!X$306,CAPEX!$V$4:$V$1281,Data!$V$305)</f>
        <v>0</v>
      </c>
      <c r="Y324" s="125">
        <f>SUMIFS(CAPEX!$AA$4:$AA$1281,CAPEX!$G$4:$G$1281,Data!$A324,CAPEX!$I$4:$I$1281,Data!Y$306,CAPEX!$V$4:$V$1281,Data!$V$305)</f>
        <v>0</v>
      </c>
      <c r="Z324" s="125">
        <f>SUMIFS(CAPEX!$AA$4:$AA$1281,CAPEX!$G$4:$G$1281,Data!$A324,CAPEX!$I$4:$I$1281,Data!Z$306,CAPEX!$V$4:$V$1281,Data!$V$305)</f>
        <v>0</v>
      </c>
      <c r="AA324" s="125">
        <f>SUMIFS(CAPEX!$AA$4:$AA$1281,CAPEX!$G$4:$G$1281,Data!$A324,CAPEX!$I$4:$I$1281,Data!AA$306,CAPEX!$V$4:$V$1281,Data!$AA$305)</f>
        <v>0</v>
      </c>
      <c r="AB324" s="125">
        <f>SUMIFS(CAPEX!$AA$4:$AA$1281,CAPEX!$G$4:$G$1281,Data!$A324,CAPEX!$I$4:$I$1281,Data!AB$306,CAPEX!$V$4:$V$1281,Data!$AA$305)</f>
        <v>0</v>
      </c>
      <c r="AC324" s="125">
        <f>SUMIFS(CAPEX!$AA$4:$AA$1281,CAPEX!$G$4:$G$1281,Data!$A324,CAPEX!$I$4:$I$1281,Data!AC$306,CAPEX!$V$4:$V$1281,Data!$AA$305)</f>
        <v>0</v>
      </c>
      <c r="AD324" s="125">
        <f>SUMIFS(CAPEX!$AA$4:$AA$1281,CAPEX!$G$4:$G$1281,Data!$A324,CAPEX!$I$4:$I$1281,Data!AD$306,CAPEX!$V$4:$V$1281,Data!$AA$305)</f>
        <v>0</v>
      </c>
      <c r="AE324" s="125">
        <f>SUMIFS(CAPEX!$AA$4:$AA$1281,CAPEX!$G$4:$G$1281,Data!$A324,CAPEX!$I$4:$I$1281,Data!AE$306,CAPEX!$V$4:$V$1281,Data!$AA$305)</f>
        <v>0</v>
      </c>
      <c r="AF324" s="125">
        <f>SUMIFS(CAPEX!$AA$4:$AA$1281,CAPEX!$G$4:$G$1281,Data!$A324,CAPEX!$I$4:$I$1281,Data!AF$306,CAPEX!$V$4:$V$1281,Data!$AF$305)</f>
        <v>0</v>
      </c>
      <c r="AG324" s="125">
        <f>SUMIFS(CAPEX!$AA$4:$AA$1281,CAPEX!$G$4:$G$1281,Data!$A324,CAPEX!$I$4:$I$1281,Data!AG$306,CAPEX!$V$4:$V$1281,Data!$AF$305)</f>
        <v>0</v>
      </c>
      <c r="AH324" s="125">
        <f>SUMIFS(CAPEX!$AA$4:$AA$1281,CAPEX!$G$4:$G$1281,Data!$A324,CAPEX!$I$4:$I$1281,Data!AH$306,CAPEX!$V$4:$V$1281,Data!$AF$305)</f>
        <v>0</v>
      </c>
      <c r="AI324" s="125">
        <f>SUMIFS(CAPEX!$AA$4:$AA$1281,CAPEX!$G$4:$G$1281,Data!$A324,CAPEX!$I$4:$I$1281,Data!AI$306,CAPEX!$V$4:$V$1281,Data!$AF$305)</f>
        <v>0</v>
      </c>
      <c r="AJ324" s="125">
        <f>SUMIFS(CAPEX!$AA$4:$AA$1281,CAPEX!$G$4:$G$1281,Data!$A324,CAPEX!$I$4:$I$1281,Data!AJ$306,CAPEX!$V$4:$V$1281,Data!$AF$305)</f>
        <v>0</v>
      </c>
      <c r="AK324" s="125">
        <f>SUMIFS(CAPEX!$AA$4:$AA$1281,CAPEX!$G$4:$G$1281,Data!$A324,CAPEX!$I$4:$I$1281,Data!AK$306,CAPEX!$V$4:$V$1281,Data!$AK$305)</f>
        <v>0</v>
      </c>
      <c r="AL324" s="125">
        <f>SUMIFS(CAPEX!$AA$4:$AA$1281,CAPEX!$G$4:$G$1281,Data!$A324,CAPEX!$I$4:$I$1281,Data!AL$306,CAPEX!$V$4:$V$1281,Data!$AK$305)</f>
        <v>0</v>
      </c>
      <c r="AM324" s="125">
        <f>SUMIFS(CAPEX!$AA$4:$AA$1281,CAPEX!$G$4:$G$1281,Data!$A324,CAPEX!$I$4:$I$1281,Data!AM$306,CAPEX!$V$4:$V$1281,Data!$AK$305)</f>
        <v>0</v>
      </c>
      <c r="AN324" s="125">
        <f>SUMIFS(CAPEX!$AA$4:$AA$1281,CAPEX!$G$4:$G$1281,Data!$A324,CAPEX!$I$4:$I$1281,Data!AN$306,CAPEX!$V$4:$V$1281,Data!$AK$305)</f>
        <v>0</v>
      </c>
      <c r="AO324" s="125">
        <f>SUMIFS(CAPEX!$AA$4:$AA$1281,CAPEX!$G$4:$G$1281,Data!$A324,CAPEX!$I$4:$I$1281,Data!AO$306,CAPEX!$V$4:$V$1281,Data!$AK$305)</f>
        <v>0</v>
      </c>
      <c r="AP324" s="125">
        <f>SUMIFS(CAPEX!$AA$4:$AA$1281,CAPEX!$G$4:$G$1281,Data!$A324,CAPEX!$I$4:$I$1281,Data!AP$306,CAPEX!$V$4:$V$1281,Data!$AP$305)</f>
        <v>0</v>
      </c>
      <c r="AQ324" s="125">
        <f>SUMIFS(CAPEX!$AA$4:$AA$1281,CAPEX!$G$4:$G$1281,Data!$A324,CAPEX!$I$4:$I$1281,Data!AQ$306,CAPEX!$V$4:$V$1281,Data!$AP$305)</f>
        <v>0</v>
      </c>
      <c r="AR324" s="125">
        <f>SUMIFS(CAPEX!$AA$4:$AA$1281,CAPEX!$G$4:$G$1281,Data!$A324,CAPEX!$I$4:$I$1281,Data!AR$306,CAPEX!$V$4:$V$1281,Data!$AP$305)</f>
        <v>0</v>
      </c>
      <c r="AS324" s="125">
        <f>SUMIFS(CAPEX!$AA$4:$AA$1281,CAPEX!$G$4:$G$1281,Data!$A324,CAPEX!$I$4:$I$1281,Data!AS$306,CAPEX!$V$4:$V$1281,Data!$AP$305)</f>
        <v>0</v>
      </c>
      <c r="AT324" s="125">
        <f>SUMIFS(CAPEX!$AA$4:$AA$1281,CAPEX!$G$4:$G$1281,Data!$A324,CAPEX!$I$4:$I$1281,Data!AT$306,CAPEX!$V$4:$V$1281,Data!$AP$305)</f>
        <v>0</v>
      </c>
      <c r="AU324" s="125">
        <f>SUMIFS(CAPEX!$AA$4:$AA$1281,CAPEX!$G$4:$G$1281,Data!$A324,CAPEX!$I$4:$I$1281,Data!AU$306,CAPEX!$V$4:$V$1281,Data!$AU$305)</f>
        <v>0</v>
      </c>
      <c r="AV324" s="125">
        <f>SUMIFS(CAPEX!$AA$4:$AA$1281,CAPEX!$G$4:$G$1281,Data!$A324,CAPEX!$I$4:$I$1281,Data!AV$306,CAPEX!$V$4:$V$1281,Data!$AU$305)</f>
        <v>0</v>
      </c>
      <c r="AW324" s="125">
        <f>SUMIFS(CAPEX!$AA$4:$AA$1281,CAPEX!$G$4:$G$1281,Data!$A324,CAPEX!$I$4:$I$1281,Data!AW$306,CAPEX!$V$4:$V$1281,Data!$AU$305)</f>
        <v>0</v>
      </c>
      <c r="AX324" s="125">
        <f>SUMIFS(CAPEX!$AA$4:$AA$1281,CAPEX!$G$4:$G$1281,Data!$A324,CAPEX!$I$4:$I$1281,Data!AX$306,CAPEX!$V$4:$V$1281,Data!$AU$305)</f>
        <v>0</v>
      </c>
      <c r="AY324" s="125">
        <f>SUMIFS(CAPEX!$AA$4:$AA$1281,CAPEX!$G$4:$G$1281,Data!$A324,CAPEX!$I$4:$I$1281,Data!AY$306,CAPEX!$V$4:$V$1281,Data!$AU$305)</f>
        <v>0</v>
      </c>
      <c r="AZ324" s="125">
        <f>SUMIFS(CAPEX!$AA$4:$AA$1281,CAPEX!$G$4:$G$1281,Data!$A324,CAPEX!$I$4:$I$1281,Data!AZ$306,CAPEX!$V$4:$V$1281,Data!$AZ$305)</f>
        <v>0</v>
      </c>
      <c r="BA324" s="125">
        <f>SUMIFS(CAPEX!$AA$4:$AA$1281,CAPEX!$G$4:$G$1281,Data!$A324,CAPEX!$I$4:$I$1281,Data!BA$306,CAPEX!$V$4:$V$1281,Data!$AZ$305)</f>
        <v>0</v>
      </c>
      <c r="BB324" s="125">
        <f>SUMIFS(CAPEX!$AA$4:$AA$1281,CAPEX!$G$4:$G$1281,Data!$A324,CAPEX!$I$4:$I$1281,Data!BB$306,CAPEX!$V$4:$V$1281,Data!$AZ$305)</f>
        <v>0</v>
      </c>
      <c r="BC324" s="125">
        <f>SUMIFS(CAPEX!$AA$4:$AA$1281,CAPEX!$G$4:$G$1281,Data!$A324,CAPEX!$I$4:$I$1281,Data!BC$306,CAPEX!$V$4:$V$1281,Data!$AZ$305)</f>
        <v>0</v>
      </c>
      <c r="BD324" s="125">
        <f>SUMIFS(CAPEX!$AA$4:$AA$1281,CAPEX!$G$4:$G$1281,Data!$A324,CAPEX!$I$4:$I$1281,Data!BD$306,CAPEX!$V$4:$V$1281,Data!$AZ$305)</f>
        <v>0</v>
      </c>
      <c r="BE324" s="125">
        <f>SUMIFS(CAPEX!$AA$4:$AA$1281,CAPEX!$G$4:$G$1281,Data!$A324,CAPEX!$I$4:$I$1281,Data!BE$306,CAPEX!$V$4:$V$1281,Data!$BE$305)</f>
        <v>0</v>
      </c>
      <c r="BF324" s="125">
        <f>SUMIFS(CAPEX!$AA$4:$AA$1281,CAPEX!$G$4:$G$1281,Data!$A324,CAPEX!$I$4:$I$1281,Data!BF$306,CAPEX!$V$4:$V$1281,Data!$BE$305)</f>
        <v>0</v>
      </c>
      <c r="BG324" s="125">
        <f>SUMIFS(CAPEX!$AA$4:$AA$1281,CAPEX!$G$4:$G$1281,Data!$A324,CAPEX!$I$4:$I$1281,Data!BG$306,CAPEX!$V$4:$V$1281,Data!$BE$305)</f>
        <v>0</v>
      </c>
      <c r="BH324" s="125">
        <f>SUMIFS(CAPEX!$AA$4:$AA$1281,CAPEX!$G$4:$G$1281,Data!$A324,CAPEX!$I$4:$I$1281,Data!BH$306,CAPEX!$V$4:$V$1281,Data!$BE$305)</f>
        <v>0</v>
      </c>
      <c r="BI324" s="125">
        <f>SUMIFS(CAPEX!$AA$4:$AA$1281,CAPEX!$G$4:$G$1281,Data!$A324,CAPEX!$I$4:$I$1281,Data!BI$306,CAPEX!$V$4:$V$1281,Data!$BE$305)</f>
        <v>0</v>
      </c>
      <c r="BJ324" s="125">
        <f>SUMIFS(CAPEX!$AA$4:$AA$1281,CAPEX!$G$4:$G$1281,Data!$A324,CAPEX!$I$4:$I$1281,Data!BJ$306,CAPEX!$V$4:$V$1281,Data!$BJ$305)</f>
        <v>0</v>
      </c>
      <c r="BK324" s="125">
        <f>SUMIFS(CAPEX!$AA$4:$AA$1281,CAPEX!$G$4:$G$1281,Data!$A324,CAPEX!$I$4:$I$1281,Data!BK$306,CAPEX!$V$4:$V$1281,Data!$BJ$305)</f>
        <v>0</v>
      </c>
      <c r="BL324" s="125">
        <f>SUMIFS(CAPEX!$AA$4:$AA$1281,CAPEX!$G$4:$G$1281,Data!$A324,CAPEX!$I$4:$I$1281,Data!BL$306,CAPEX!$V$4:$V$1281,Data!$BJ$305)</f>
        <v>0</v>
      </c>
      <c r="BM324" s="125">
        <f>SUMIFS(CAPEX!$AA$4:$AA$1281,CAPEX!$G$4:$G$1281,Data!$A324,CAPEX!$I$4:$I$1281,Data!BM$306,CAPEX!$V$4:$V$1281,Data!$BJ$305)</f>
        <v>0</v>
      </c>
      <c r="BN324" s="125">
        <f>SUMIFS(CAPEX!$AA$4:$AA$1281,CAPEX!$G$4:$G$1281,Data!$A324,CAPEX!$I$4:$I$1281,Data!BN$306,CAPEX!$V$4:$V$1281,Data!$BJ$305)</f>
        <v>0</v>
      </c>
      <c r="BO324" s="125">
        <f>SUMIFS(CAPEX!$AA$4:$AA$1281,CAPEX!$G$4:$G$1281,Data!$A324,CAPEX!$I$4:$I$1281,Data!BO$306,CAPEX!$V$4:$V$1281,Data!$BO$305)</f>
        <v>0</v>
      </c>
      <c r="BP324" s="125">
        <f>SUMIFS(CAPEX!$AA$4:$AA$1281,CAPEX!$G$4:$G$1281,Data!$A324,CAPEX!$I$4:$I$1281,Data!BP$306,CAPEX!$V$4:$V$1281,Data!$BO$305)</f>
        <v>0</v>
      </c>
      <c r="BQ324" s="125">
        <f>SUMIFS(CAPEX!$AA$4:$AA$1281,CAPEX!$G$4:$G$1281,Data!$A324,CAPEX!$I$4:$I$1281,Data!BQ$306,CAPEX!$V$4:$V$1281,Data!$BO$305)</f>
        <v>0</v>
      </c>
      <c r="BR324" s="125">
        <f>SUMIFS(CAPEX!$AA$4:$AA$1281,CAPEX!$G$4:$G$1281,Data!$A324,CAPEX!$I$4:$I$1281,Data!BR$306,CAPEX!$V$4:$V$1281,Data!$BO$305)</f>
        <v>0</v>
      </c>
      <c r="BS324" s="125">
        <f>SUMIFS(CAPEX!$AA$4:$AA$1281,CAPEX!$G$4:$G$1281,Data!$A324,CAPEX!$I$4:$I$1281,Data!BS$306,CAPEX!$V$4:$V$1281,Data!$BO$305)</f>
        <v>0</v>
      </c>
      <c r="BT324" s="125">
        <f>SUMIFS(CAPEX!$AA$4:$AA$1281,CAPEX!$G$4:$G$1281,Data!$A324,CAPEX!$I$4:$I$1281,Data!BT$306,CAPEX!$V$4:$V$1281,Data!$BT$305)</f>
        <v>0</v>
      </c>
      <c r="BU324" s="125">
        <f>SUMIFS(CAPEX!$AA$4:$AA$1281,CAPEX!$G$4:$G$1281,Data!$A324,CAPEX!$I$4:$I$1281,Data!BU$306,CAPEX!$V$4:$V$1281,Data!$BT$305)</f>
        <v>0</v>
      </c>
      <c r="BV324" s="125">
        <f>SUMIFS(CAPEX!$AA$4:$AA$1281,CAPEX!$G$4:$G$1281,Data!$A324,CAPEX!$I$4:$I$1281,Data!BV$306,CAPEX!$V$4:$V$1281,Data!$BT$305)</f>
        <v>0</v>
      </c>
      <c r="BW324" s="125">
        <f>SUMIFS(CAPEX!$AA$4:$AA$1281,CAPEX!$G$4:$G$1281,Data!$A324,CAPEX!$I$4:$I$1281,Data!BW$306,CAPEX!$V$4:$V$1281,Data!$BT$305)</f>
        <v>0</v>
      </c>
      <c r="BX324" s="125">
        <f>SUMIFS(CAPEX!$AA$4:$AA$1281,CAPEX!$G$4:$G$1281,Data!$A324,CAPEX!$I$4:$I$1281,Data!BX$306,CAPEX!$V$4:$V$1281,Data!$BT$305)</f>
        <v>0</v>
      </c>
      <c r="BY324" s="128">
        <f t="shared" si="50"/>
        <v>0</v>
      </c>
    </row>
    <row r="325" spans="1:77" ht="15.75" thickBot="1" x14ac:dyDescent="0.3">
      <c r="A325" s="130"/>
      <c r="B325" s="131">
        <f>SUM(B307:B324)</f>
        <v>568160</v>
      </c>
      <c r="C325" s="131">
        <f t="shared" ref="C325" si="52">SUM(C307:C324)</f>
        <v>1511730</v>
      </c>
      <c r="D325" s="131">
        <f t="shared" ref="D325" si="53">SUM(D307:D324)</f>
        <v>59040</v>
      </c>
      <c r="E325" s="131">
        <f t="shared" ref="E325" si="54">SUM(E307:E324)</f>
        <v>300630</v>
      </c>
      <c r="F325" s="131">
        <f t="shared" ref="F325" si="55">SUM(F307:F324)</f>
        <v>1610</v>
      </c>
      <c r="G325" s="131">
        <f>SUM(G307:G324)</f>
        <v>12360</v>
      </c>
      <c r="H325" s="131">
        <f t="shared" ref="H325" si="56">SUM(H307:H324)</f>
        <v>322240</v>
      </c>
      <c r="I325" s="131">
        <f t="shared" ref="I325" si="57">SUM(I307:I324)</f>
        <v>0</v>
      </c>
      <c r="J325" s="131">
        <f t="shared" ref="J325" si="58">SUM(J307:J324)</f>
        <v>0</v>
      </c>
      <c r="K325" s="131">
        <f t="shared" ref="K325" si="59">SUM(K307:K324)</f>
        <v>0</v>
      </c>
      <c r="L325" s="131">
        <f>SUM(L307:L324)</f>
        <v>0</v>
      </c>
      <c r="M325" s="131">
        <f t="shared" ref="M325" si="60">SUM(M307:M324)</f>
        <v>0</v>
      </c>
      <c r="N325" s="131">
        <f t="shared" ref="N325" si="61">SUM(N307:N324)</f>
        <v>0</v>
      </c>
      <c r="O325" s="131">
        <f t="shared" ref="O325" si="62">SUM(O307:O324)</f>
        <v>0</v>
      </c>
      <c r="P325" s="131">
        <f t="shared" ref="P325" si="63">SUM(P307:P324)</f>
        <v>0</v>
      </c>
      <c r="Q325" s="131">
        <f>SUM(Q307:Q324)</f>
        <v>0</v>
      </c>
      <c r="R325" s="131">
        <f t="shared" ref="R325" si="64">SUM(R307:R324)</f>
        <v>0</v>
      </c>
      <c r="S325" s="131">
        <f t="shared" ref="S325" si="65">SUM(S307:S324)</f>
        <v>1495630</v>
      </c>
      <c r="T325" s="131">
        <f t="shared" ref="T325" si="66">SUM(T307:T324)</f>
        <v>0</v>
      </c>
      <c r="U325" s="131">
        <f t="shared" ref="U325" si="67">SUM(U307:U324)</f>
        <v>0</v>
      </c>
      <c r="V325" s="131">
        <f>SUM(V307:V324)</f>
        <v>2085350</v>
      </c>
      <c r="W325" s="131">
        <f t="shared" ref="W325" si="68">SUM(W307:W324)</f>
        <v>936280</v>
      </c>
      <c r="X325" s="131">
        <f t="shared" ref="X325" si="69">SUM(X307:X324)</f>
        <v>800970</v>
      </c>
      <c r="Y325" s="131">
        <f t="shared" ref="Y325" si="70">SUM(Y307:Y324)</f>
        <v>0</v>
      </c>
      <c r="Z325" s="131">
        <f t="shared" ref="Z325" si="71">SUM(Z307:Z324)</f>
        <v>0</v>
      </c>
      <c r="AA325" s="131">
        <f>SUM(AA307:AA324)</f>
        <v>1069330</v>
      </c>
      <c r="AB325" s="131">
        <f t="shared" ref="AB325" si="72">SUM(AB307:AB324)</f>
        <v>86950</v>
      </c>
      <c r="AC325" s="131">
        <f t="shared" ref="AC325" si="73">SUM(AC307:AC324)</f>
        <v>12700</v>
      </c>
      <c r="AD325" s="131">
        <f t="shared" ref="AD325" si="74">SUM(AD307:AD324)</f>
        <v>211770</v>
      </c>
      <c r="AE325" s="131">
        <f t="shared" ref="AE325" si="75">SUM(AE307:AE324)</f>
        <v>0</v>
      </c>
      <c r="AF325" s="131">
        <f>SUM(AF307:AF324)</f>
        <v>441580</v>
      </c>
      <c r="AG325" s="131">
        <f t="shared" ref="AG325" si="76">SUM(AG307:AG324)</f>
        <v>0</v>
      </c>
      <c r="AH325" s="131">
        <f t="shared" ref="AH325" si="77">SUM(AH307:AH324)</f>
        <v>0</v>
      </c>
      <c r="AI325" s="131">
        <f t="shared" ref="AI325" si="78">SUM(AI307:AI324)</f>
        <v>0</v>
      </c>
      <c r="AJ325" s="131">
        <f t="shared" ref="AJ325" si="79">SUM(AJ307:AJ324)</f>
        <v>0</v>
      </c>
      <c r="AK325" s="131">
        <f>SUM(AK307:AK324)</f>
        <v>0</v>
      </c>
      <c r="AL325" s="131">
        <f t="shared" ref="AL325" si="80">SUM(AL307:AL324)</f>
        <v>0</v>
      </c>
      <c r="AM325" s="131">
        <f t="shared" ref="AM325" si="81">SUM(AM307:AM324)</f>
        <v>0</v>
      </c>
      <c r="AN325" s="131">
        <f t="shared" ref="AN325" si="82">SUM(AN307:AN324)</f>
        <v>0</v>
      </c>
      <c r="AO325" s="131">
        <f t="shared" ref="AO325" si="83">SUM(AO307:AO324)</f>
        <v>0</v>
      </c>
      <c r="AP325" s="131">
        <f>SUM(AP307:AP324)</f>
        <v>156870</v>
      </c>
      <c r="AQ325" s="131">
        <f t="shared" ref="AQ325" si="84">SUM(AQ307:AQ324)</f>
        <v>0</v>
      </c>
      <c r="AR325" s="131">
        <f t="shared" ref="AR325" si="85">SUM(AR307:AR324)</f>
        <v>56370</v>
      </c>
      <c r="AS325" s="131">
        <f t="shared" ref="AS325" si="86">SUM(AS307:AS324)</f>
        <v>0</v>
      </c>
      <c r="AT325" s="131">
        <f t="shared" ref="AT325" si="87">SUM(AT307:AT324)</f>
        <v>0</v>
      </c>
      <c r="AU325" s="131">
        <f>SUM(AU307:AU324)</f>
        <v>1183950</v>
      </c>
      <c r="AV325" s="131">
        <f t="shared" ref="AV325" si="88">SUM(AV307:AV324)</f>
        <v>177210</v>
      </c>
      <c r="AW325" s="131">
        <f t="shared" ref="AW325" si="89">SUM(AW307:AW324)</f>
        <v>75660</v>
      </c>
      <c r="AX325" s="131">
        <f t="shared" ref="AX325" si="90">SUM(AX307:AX324)</f>
        <v>0</v>
      </c>
      <c r="AY325" s="131">
        <f t="shared" ref="AY325" si="91">SUM(AY307:AY324)</f>
        <v>5400</v>
      </c>
      <c r="AZ325" s="131">
        <f>SUM(AZ307:AZ324)</f>
        <v>86720</v>
      </c>
      <c r="BA325" s="131">
        <f t="shared" ref="BA325" si="92">SUM(BA307:BA324)</f>
        <v>50190</v>
      </c>
      <c r="BB325" s="131">
        <f t="shared" ref="BB325" si="93">SUM(BB307:BB324)</f>
        <v>0</v>
      </c>
      <c r="BC325" s="131">
        <f t="shared" ref="BC325" si="94">SUM(BC307:BC324)</f>
        <v>0</v>
      </c>
      <c r="BD325" s="131">
        <f t="shared" ref="BD325" si="95">SUM(BD307:BD324)</f>
        <v>0</v>
      </c>
      <c r="BE325" s="131">
        <f>SUM(BE307:BE324)</f>
        <v>18290</v>
      </c>
      <c r="BF325" s="131">
        <f t="shared" ref="BF325" si="96">SUM(BF307:BF324)</f>
        <v>0</v>
      </c>
      <c r="BG325" s="131">
        <f t="shared" ref="BG325" si="97">SUM(BG307:BG324)</f>
        <v>0</v>
      </c>
      <c r="BH325" s="131">
        <f t="shared" ref="BH325" si="98">SUM(BH307:BH324)</f>
        <v>0</v>
      </c>
      <c r="BI325" s="131">
        <f t="shared" ref="BI325" si="99">SUM(BI307:BI324)</f>
        <v>0</v>
      </c>
      <c r="BJ325" s="131">
        <f>SUM(BJ307:BJ324)</f>
        <v>0</v>
      </c>
      <c r="BK325" s="131">
        <f t="shared" ref="BK325" si="100">SUM(BK307:BK324)</f>
        <v>0</v>
      </c>
      <c r="BL325" s="131">
        <f t="shared" ref="BL325" si="101">SUM(BL307:BL324)</f>
        <v>0</v>
      </c>
      <c r="BM325" s="131">
        <f t="shared" ref="BM325" si="102">SUM(BM307:BM324)</f>
        <v>0</v>
      </c>
      <c r="BN325" s="131">
        <f t="shared" ref="BN325" si="103">SUM(BN307:BN324)</f>
        <v>0</v>
      </c>
      <c r="BO325" s="131">
        <f>SUM(BO307:BO324)</f>
        <v>0</v>
      </c>
      <c r="BP325" s="131">
        <f t="shared" ref="BP325" si="104">SUM(BP307:BP324)</f>
        <v>0</v>
      </c>
      <c r="BQ325" s="131">
        <f t="shared" ref="BQ325" si="105">SUM(BQ307:BQ324)</f>
        <v>0</v>
      </c>
      <c r="BR325" s="131">
        <f t="shared" ref="BR325" si="106">SUM(BR307:BR324)</f>
        <v>0</v>
      </c>
      <c r="BS325" s="131">
        <f t="shared" ref="BS325" si="107">SUM(BS307:BS324)</f>
        <v>0</v>
      </c>
      <c r="BT325" s="131">
        <f>SUM(BT307:BT324)</f>
        <v>61010</v>
      </c>
      <c r="BU325" s="131">
        <f t="shared" ref="BU325" si="108">SUM(BU307:BU324)</f>
        <v>882160</v>
      </c>
      <c r="BV325" s="131">
        <f t="shared" ref="BV325" si="109">SUM(BV307:BV324)</f>
        <v>800970</v>
      </c>
      <c r="BW325" s="131">
        <f t="shared" ref="BW325" si="110">SUM(BW307:BW324)</f>
        <v>0</v>
      </c>
      <c r="BX325" s="131">
        <f t="shared" ref="BX325" si="111">SUM(BX307:BX324)</f>
        <v>0</v>
      </c>
      <c r="BY325" s="129">
        <f>SUM(B325:BX325)</f>
        <v>13471130</v>
      </c>
    </row>
  </sheetData>
  <autoFilter ref="A8:BC146" xr:uid="{0C5AE1E4-578F-4217-8185-B483EF82AB05}">
    <filterColumn colId="1">
      <filters>
        <filter val="Austal"/>
      </filters>
    </filterColumn>
  </autoFilter>
  <mergeCells count="66">
    <mergeCell ref="AZ7:BA7"/>
    <mergeCell ref="BB7:BC7"/>
    <mergeCell ref="AN7:AO7"/>
    <mergeCell ref="AP7:AQ7"/>
    <mergeCell ref="AR7:AS7"/>
    <mergeCell ref="AT7:AU7"/>
    <mergeCell ref="AV7:AW7"/>
    <mergeCell ref="AX7:AY7"/>
    <mergeCell ref="AL7:AM7"/>
    <mergeCell ref="P7:Q7"/>
    <mergeCell ref="R7:S7"/>
    <mergeCell ref="T7:U7"/>
    <mergeCell ref="V7:W7"/>
    <mergeCell ref="X7:Y7"/>
    <mergeCell ref="Z7:AA7"/>
    <mergeCell ref="AB7:AC7"/>
    <mergeCell ref="AD7:AE7"/>
    <mergeCell ref="AF7:AG7"/>
    <mergeCell ref="AH7:AI7"/>
    <mergeCell ref="AJ7:AK7"/>
    <mergeCell ref="A7:A8"/>
    <mergeCell ref="B7:B8"/>
    <mergeCell ref="C7:C8"/>
    <mergeCell ref="A146:B146"/>
    <mergeCell ref="N7:O7"/>
    <mergeCell ref="D7:E7"/>
    <mergeCell ref="F7:G7"/>
    <mergeCell ref="H7:I7"/>
    <mergeCell ref="J7:K7"/>
    <mergeCell ref="L7:M7"/>
    <mergeCell ref="A172:A211"/>
    <mergeCell ref="B214:F214"/>
    <mergeCell ref="G237:K237"/>
    <mergeCell ref="A214:A215"/>
    <mergeCell ref="G214:G215"/>
    <mergeCell ref="A237:A238"/>
    <mergeCell ref="L237:L238"/>
    <mergeCell ref="A260:A261"/>
    <mergeCell ref="B260:F260"/>
    <mergeCell ref="G260:K260"/>
    <mergeCell ref="L260:P260"/>
    <mergeCell ref="Q260:Q261"/>
    <mergeCell ref="A283:A284"/>
    <mergeCell ref="B283:F283"/>
    <mergeCell ref="G283:K283"/>
    <mergeCell ref="L283:P283"/>
    <mergeCell ref="Q283:U283"/>
    <mergeCell ref="V283:Z283"/>
    <mergeCell ref="AA283:AA284"/>
    <mergeCell ref="A305:A306"/>
    <mergeCell ref="B305:F305"/>
    <mergeCell ref="G305:K305"/>
    <mergeCell ref="L305:P305"/>
    <mergeCell ref="Q305:U305"/>
    <mergeCell ref="V305:Z305"/>
    <mergeCell ref="AA305:AE305"/>
    <mergeCell ref="AF305:AJ305"/>
    <mergeCell ref="AK305:AO305"/>
    <mergeCell ref="AP305:AT305"/>
    <mergeCell ref="AU305:AY305"/>
    <mergeCell ref="AZ305:BD305"/>
    <mergeCell ref="BE305:BI305"/>
    <mergeCell ref="BJ305:BN305"/>
    <mergeCell ref="BO305:BS305"/>
    <mergeCell ref="BT305:BX305"/>
    <mergeCell ref="BY305:BY306"/>
  </mergeCells>
  <pageMargins left="0.7" right="0.7" top="0.75" bottom="0.75" header="0.3" footer="0.3"/>
  <pageSetup paperSize="9" scale="70" orientation="landscape"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1BC54-A574-4011-9BAD-D8B3224EC864}">
  <sheetPr>
    <tabColor theme="5" tint="-0.249977111117893"/>
    <pageSetUpPr fitToPage="1"/>
  </sheetPr>
  <dimension ref="A1:AF1274"/>
  <sheetViews>
    <sheetView tabSelected="1" view="pageBreakPreview" zoomScale="70" zoomScaleNormal="70" zoomScaleSheetLayoutView="70" workbookViewId="0">
      <pane xSplit="3" ySplit="3" topLeftCell="D4" activePane="bottomRight" state="frozen"/>
      <selection activeCell="G147" sqref="G147"/>
      <selection pane="topRight" activeCell="G147" sqref="G147"/>
      <selection pane="bottomLeft" activeCell="G147" sqref="G147"/>
      <selection pane="bottomRight" activeCell="Q7" sqref="Q7"/>
    </sheetView>
  </sheetViews>
  <sheetFormatPr defaultColWidth="9.140625" defaultRowHeight="12" x14ac:dyDescent="0.25"/>
  <cols>
    <col min="1" max="1" width="5.5703125" style="170" customWidth="1"/>
    <col min="2" max="2" width="32" style="171" customWidth="1"/>
    <col min="3" max="3" width="18.7109375" style="171" customWidth="1"/>
    <col min="4" max="4" width="11.7109375" style="181" bestFit="1" customWidth="1"/>
    <col min="5" max="5" width="6.85546875" style="173" bestFit="1" customWidth="1"/>
    <col min="6" max="6" width="8" style="173" bestFit="1" customWidth="1"/>
    <col min="7" max="7" width="10.85546875" style="173" customWidth="1"/>
    <col min="8" max="8" width="12.42578125" style="173" bestFit="1" customWidth="1"/>
    <col min="9" max="9" width="8" style="173" bestFit="1" customWidth="1"/>
    <col min="10" max="10" width="10.5703125" style="173" bestFit="1" customWidth="1"/>
    <col min="11" max="11" width="12.140625" style="174" customWidth="1"/>
    <col min="12" max="12" width="9.28515625" style="174" customWidth="1"/>
    <col min="13" max="13" width="9.28515625" style="173" customWidth="1"/>
    <col min="14" max="14" width="7.140625" style="173" customWidth="1"/>
    <col min="15" max="15" width="5.28515625" style="173" bestFit="1" customWidth="1"/>
    <col min="16" max="16" width="13.28515625" style="173" customWidth="1"/>
    <col min="17" max="17" width="9.5703125" style="173" customWidth="1"/>
    <col min="18" max="18" width="8.28515625" style="173" customWidth="1"/>
    <col min="19" max="19" width="14.5703125" style="182" bestFit="1" customWidth="1"/>
    <col min="20" max="20" width="10.28515625" style="173" customWidth="1"/>
    <col min="21" max="21" width="7" style="173" customWidth="1"/>
    <col min="22" max="22" width="9.85546875" style="173" customWidth="1"/>
    <col min="23" max="23" width="11.42578125" style="173" hidden="1" customWidth="1"/>
    <col min="24" max="24" width="16.42578125" style="173" hidden="1" customWidth="1"/>
    <col min="25" max="25" width="19.7109375" style="182" hidden="1" customWidth="1"/>
    <col min="26" max="27" width="14.85546875" style="174" bestFit="1" customWidth="1"/>
    <col min="28" max="28" width="14.85546875" style="176" hidden="1" customWidth="1"/>
    <col min="29" max="29" width="39.5703125" style="171" customWidth="1"/>
    <col min="30" max="30" width="40.42578125" style="171" customWidth="1"/>
    <col min="31" max="31" width="22" style="32" customWidth="1"/>
    <col min="32" max="32" width="35.28515625" style="33" customWidth="1"/>
    <col min="33" max="16384" width="9.140625" style="34"/>
  </cols>
  <sheetData>
    <row r="1" spans="1:32" s="7" customFormat="1" ht="48" x14ac:dyDescent="0.25">
      <c r="A1" s="28" t="s">
        <v>143</v>
      </c>
      <c r="B1" s="205" t="s">
        <v>144</v>
      </c>
      <c r="C1" s="205" t="s">
        <v>3</v>
      </c>
      <c r="D1" s="206" t="s">
        <v>145</v>
      </c>
      <c r="E1" s="205" t="s">
        <v>5</v>
      </c>
      <c r="F1" s="205" t="s">
        <v>146</v>
      </c>
      <c r="G1" s="205" t="s">
        <v>147</v>
      </c>
      <c r="H1" s="205" t="s">
        <v>148</v>
      </c>
      <c r="I1" s="205" t="s">
        <v>4</v>
      </c>
      <c r="J1" s="205" t="s">
        <v>149</v>
      </c>
      <c r="K1" s="207" t="s">
        <v>150</v>
      </c>
      <c r="L1" s="207" t="s">
        <v>151</v>
      </c>
      <c r="M1" s="205" t="s">
        <v>152</v>
      </c>
      <c r="N1" s="205" t="s">
        <v>153</v>
      </c>
      <c r="O1" s="205" t="s">
        <v>154</v>
      </c>
      <c r="P1" s="205" t="s">
        <v>155</v>
      </c>
      <c r="Q1" s="205" t="s">
        <v>156</v>
      </c>
      <c r="R1" s="205" t="s">
        <v>157</v>
      </c>
      <c r="S1" s="208" t="s">
        <v>158</v>
      </c>
      <c r="T1" s="208" t="s">
        <v>159</v>
      </c>
      <c r="U1" s="205" t="s">
        <v>160</v>
      </c>
      <c r="V1" s="205" t="s">
        <v>161</v>
      </c>
      <c r="W1" s="205" t="s">
        <v>162</v>
      </c>
      <c r="X1" s="205" t="s">
        <v>163</v>
      </c>
      <c r="Y1" s="208" t="s">
        <v>648</v>
      </c>
      <c r="Z1" s="207" t="s">
        <v>164</v>
      </c>
      <c r="AA1" s="207" t="s">
        <v>165</v>
      </c>
      <c r="AB1" s="209" t="s">
        <v>166</v>
      </c>
      <c r="AC1" s="205" t="s">
        <v>167</v>
      </c>
      <c r="AD1" s="205" t="s">
        <v>168</v>
      </c>
      <c r="AE1" s="6" t="s">
        <v>169</v>
      </c>
      <c r="AF1" s="6" t="s">
        <v>6</v>
      </c>
    </row>
    <row r="2" spans="1:32" s="7" customFormat="1" x14ac:dyDescent="0.25">
      <c r="A2" s="28">
        <v>1</v>
      </c>
      <c r="B2" s="205">
        <v>2</v>
      </c>
      <c r="C2" s="28">
        <v>3</v>
      </c>
      <c r="D2" s="205">
        <v>4</v>
      </c>
      <c r="E2" s="28">
        <v>5</v>
      </c>
      <c r="F2" s="205">
        <v>6</v>
      </c>
      <c r="G2" s="28">
        <v>7</v>
      </c>
      <c r="H2" s="205">
        <v>8</v>
      </c>
      <c r="I2" s="28">
        <v>9</v>
      </c>
      <c r="J2" s="205">
        <v>10</v>
      </c>
      <c r="K2" s="28">
        <v>11</v>
      </c>
      <c r="L2" s="205">
        <v>12</v>
      </c>
      <c r="M2" s="28">
        <v>13</v>
      </c>
      <c r="N2" s="205">
        <v>14</v>
      </c>
      <c r="O2" s="28">
        <v>15</v>
      </c>
      <c r="P2" s="205">
        <v>16</v>
      </c>
      <c r="Q2" s="28">
        <v>17</v>
      </c>
      <c r="R2" s="205">
        <v>18</v>
      </c>
      <c r="S2" s="28">
        <v>19</v>
      </c>
      <c r="T2" s="205">
        <v>20</v>
      </c>
      <c r="U2" s="28">
        <v>21</v>
      </c>
      <c r="V2" s="205">
        <v>22</v>
      </c>
      <c r="W2" s="28">
        <v>23</v>
      </c>
      <c r="X2" s="205">
        <v>24</v>
      </c>
      <c r="Y2" s="28">
        <v>25</v>
      </c>
      <c r="Z2" s="205">
        <v>26</v>
      </c>
      <c r="AA2" s="28">
        <v>27</v>
      </c>
      <c r="AB2" s="209"/>
      <c r="AC2" s="205"/>
      <c r="AD2" s="205"/>
      <c r="AE2" s="6"/>
      <c r="AF2" s="6"/>
    </row>
    <row r="3" spans="1:32" s="218" customFormat="1" ht="22.5" customHeight="1" x14ac:dyDescent="0.25">
      <c r="A3" s="212" t="s">
        <v>143</v>
      </c>
      <c r="B3" s="212" t="s">
        <v>170</v>
      </c>
      <c r="C3" s="212" t="s">
        <v>3</v>
      </c>
      <c r="D3" s="213" t="s">
        <v>171</v>
      </c>
      <c r="E3" s="213" t="s">
        <v>5</v>
      </c>
      <c r="F3" s="213" t="s">
        <v>146</v>
      </c>
      <c r="G3" s="213" t="s">
        <v>172</v>
      </c>
      <c r="H3" s="213" t="s">
        <v>148</v>
      </c>
      <c r="I3" s="213" t="s">
        <v>4</v>
      </c>
      <c r="J3" s="213" t="s">
        <v>173</v>
      </c>
      <c r="K3" s="214" t="s">
        <v>174</v>
      </c>
      <c r="L3" s="214" t="s">
        <v>175</v>
      </c>
      <c r="M3" s="213" t="s">
        <v>152</v>
      </c>
      <c r="N3" s="213" t="s">
        <v>176</v>
      </c>
      <c r="O3" s="213" t="s">
        <v>154</v>
      </c>
      <c r="P3" s="213" t="s">
        <v>177</v>
      </c>
      <c r="Q3" s="213" t="s">
        <v>178</v>
      </c>
      <c r="R3" s="213" t="s">
        <v>179</v>
      </c>
      <c r="S3" s="215" t="s">
        <v>180</v>
      </c>
      <c r="T3" s="213" t="s">
        <v>181</v>
      </c>
      <c r="U3" s="213" t="s">
        <v>182</v>
      </c>
      <c r="V3" s="213" t="s">
        <v>183</v>
      </c>
      <c r="W3" s="213" t="s">
        <v>184</v>
      </c>
      <c r="X3" s="213" t="s">
        <v>185</v>
      </c>
      <c r="Y3" s="213" t="s">
        <v>186</v>
      </c>
      <c r="Z3" s="214" t="s">
        <v>187</v>
      </c>
      <c r="AA3" s="214" t="s">
        <v>188</v>
      </c>
      <c r="AB3" s="216" t="s">
        <v>189</v>
      </c>
      <c r="AC3" s="212" t="s">
        <v>190</v>
      </c>
      <c r="AD3" s="212" t="s">
        <v>191</v>
      </c>
      <c r="AE3" s="213" t="s">
        <v>192</v>
      </c>
      <c r="AF3" s="217" t="s">
        <v>6</v>
      </c>
    </row>
    <row r="4" spans="1:32" s="8" customFormat="1" ht="24" x14ac:dyDescent="0.25">
      <c r="A4" s="183">
        <v>1</v>
      </c>
      <c r="B4" s="184" t="s">
        <v>193</v>
      </c>
      <c r="C4" s="184" t="s">
        <v>48</v>
      </c>
      <c r="D4" s="185">
        <v>2</v>
      </c>
      <c r="E4" s="184" t="s">
        <v>194</v>
      </c>
      <c r="F4" s="184" t="s">
        <v>140</v>
      </c>
      <c r="G4" s="184" t="s">
        <v>195</v>
      </c>
      <c r="H4" s="184" t="s">
        <v>196</v>
      </c>
      <c r="I4" s="184" t="s">
        <v>140</v>
      </c>
      <c r="J4" s="186">
        <v>2012</v>
      </c>
      <c r="K4" s="187">
        <v>420</v>
      </c>
      <c r="L4" s="187"/>
      <c r="M4" s="186" t="s">
        <v>139</v>
      </c>
      <c r="N4" s="186">
        <v>3</v>
      </c>
      <c r="O4" s="186">
        <v>2</v>
      </c>
      <c r="P4" s="186">
        <v>1</v>
      </c>
      <c r="Q4" s="186">
        <v>5</v>
      </c>
      <c r="R4" s="186">
        <v>1</v>
      </c>
      <c r="S4" s="188">
        <v>300</v>
      </c>
      <c r="T4" s="186">
        <v>10</v>
      </c>
      <c r="U4" s="186">
        <v>1</v>
      </c>
      <c r="V4" s="186">
        <v>0</v>
      </c>
      <c r="W4" s="186"/>
      <c r="X4" s="186">
        <v>0</v>
      </c>
      <c r="Y4" s="188"/>
      <c r="Z4" s="187">
        <f>S4*R4*K4*EXP(-Definitions!$E$4*CAPEX!V4)*U4</f>
        <v>126000</v>
      </c>
      <c r="AA4" s="187">
        <f>CEILING(Z4/Definitions!$F$10,10)</f>
        <v>2480</v>
      </c>
      <c r="AB4" s="189">
        <v>1</v>
      </c>
      <c r="AC4" s="190" t="s">
        <v>556</v>
      </c>
      <c r="AD4" s="190" t="s">
        <v>197</v>
      </c>
      <c r="AE4" s="191"/>
      <c r="AF4" s="192"/>
    </row>
    <row r="5" spans="1:32" s="8" customFormat="1" ht="24" x14ac:dyDescent="0.25">
      <c r="A5" s="170">
        <v>1</v>
      </c>
      <c r="B5" s="171" t="s">
        <v>193</v>
      </c>
      <c r="C5" s="171" t="s">
        <v>48</v>
      </c>
      <c r="D5" s="172">
        <v>2</v>
      </c>
      <c r="E5" s="171" t="s">
        <v>194</v>
      </c>
      <c r="F5" s="171" t="s">
        <v>140</v>
      </c>
      <c r="G5" s="171" t="s">
        <v>195</v>
      </c>
      <c r="H5" s="171" t="s">
        <v>196</v>
      </c>
      <c r="I5" s="171" t="s">
        <v>140</v>
      </c>
      <c r="J5" s="173">
        <v>2012</v>
      </c>
      <c r="K5" s="174">
        <v>420</v>
      </c>
      <c r="L5" s="174"/>
      <c r="M5" s="173" t="s">
        <v>139</v>
      </c>
      <c r="N5" s="173">
        <v>0</v>
      </c>
      <c r="O5" s="173">
        <v>1</v>
      </c>
      <c r="P5" s="173">
        <v>1</v>
      </c>
      <c r="Q5" s="173">
        <v>8</v>
      </c>
      <c r="R5" s="173">
        <v>1</v>
      </c>
      <c r="S5" s="175">
        <v>300</v>
      </c>
      <c r="T5" s="173">
        <v>10</v>
      </c>
      <c r="U5" s="173">
        <v>1</v>
      </c>
      <c r="V5" s="173">
        <v>10</v>
      </c>
      <c r="W5" s="173"/>
      <c r="X5" s="173">
        <v>0</v>
      </c>
      <c r="Y5" s="175"/>
      <c r="Z5" s="174">
        <f>S5*R5*K5*EXP(-Definitions!$E$4*CAPEX!V5)*U5</f>
        <v>126000</v>
      </c>
      <c r="AA5" s="174">
        <f>CEILING(Z5/Definitions!$F$10,10)</f>
        <v>2480</v>
      </c>
      <c r="AB5" s="176">
        <v>1</v>
      </c>
      <c r="AC5" s="177" t="s">
        <v>199</v>
      </c>
      <c r="AD5" s="177" t="s">
        <v>200</v>
      </c>
      <c r="AE5" s="29"/>
      <c r="AF5" s="30"/>
    </row>
    <row r="6" spans="1:32" s="8" customFormat="1" ht="24" x14ac:dyDescent="0.25">
      <c r="A6" s="170">
        <v>1</v>
      </c>
      <c r="B6" s="171" t="s">
        <v>193</v>
      </c>
      <c r="C6" s="171" t="s">
        <v>48</v>
      </c>
      <c r="D6" s="172">
        <v>2</v>
      </c>
      <c r="E6" s="171" t="s">
        <v>194</v>
      </c>
      <c r="F6" s="171" t="s">
        <v>140</v>
      </c>
      <c r="G6" s="171" t="s">
        <v>195</v>
      </c>
      <c r="H6" s="171" t="s">
        <v>196</v>
      </c>
      <c r="I6" s="171" t="s">
        <v>140</v>
      </c>
      <c r="J6" s="173">
        <v>2012</v>
      </c>
      <c r="K6" s="174">
        <v>420</v>
      </c>
      <c r="L6" s="174"/>
      <c r="M6" s="173" t="s">
        <v>139</v>
      </c>
      <c r="N6" s="173">
        <v>0</v>
      </c>
      <c r="O6" s="173">
        <v>1</v>
      </c>
      <c r="P6" s="173">
        <v>1</v>
      </c>
      <c r="Q6" s="173">
        <v>8</v>
      </c>
      <c r="R6" s="173">
        <v>1</v>
      </c>
      <c r="S6" s="175">
        <v>300</v>
      </c>
      <c r="T6" s="173">
        <v>10</v>
      </c>
      <c r="U6" s="173">
        <v>1</v>
      </c>
      <c r="V6" s="173">
        <v>20</v>
      </c>
      <c r="W6" s="173"/>
      <c r="X6" s="173">
        <v>0</v>
      </c>
      <c r="Y6" s="175"/>
      <c r="Z6" s="174">
        <f>S6*R6*K6*EXP(-Definitions!$E$4*CAPEX!V6)*U6</f>
        <v>126000</v>
      </c>
      <c r="AA6" s="174">
        <f>CEILING(Z6/Definitions!$F$10,10)</f>
        <v>2480</v>
      </c>
      <c r="AB6" s="176">
        <v>1</v>
      </c>
      <c r="AC6" s="177" t="s">
        <v>201</v>
      </c>
      <c r="AD6" s="177" t="s">
        <v>200</v>
      </c>
      <c r="AE6" s="29"/>
      <c r="AF6" s="30"/>
    </row>
    <row r="7" spans="1:32" s="8" customFormat="1" ht="24" x14ac:dyDescent="0.25">
      <c r="A7" s="170">
        <v>2</v>
      </c>
      <c r="B7" s="171" t="s">
        <v>198</v>
      </c>
      <c r="C7" s="171" t="s">
        <v>48</v>
      </c>
      <c r="D7" s="172">
        <v>1</v>
      </c>
      <c r="E7" s="171" t="s">
        <v>194</v>
      </c>
      <c r="F7" s="171" t="s">
        <v>140</v>
      </c>
      <c r="G7" s="171" t="s">
        <v>195</v>
      </c>
      <c r="H7" s="171" t="s">
        <v>196</v>
      </c>
      <c r="I7" s="171" t="s">
        <v>140</v>
      </c>
      <c r="J7" s="173">
        <v>2012</v>
      </c>
      <c r="K7" s="174">
        <v>420</v>
      </c>
      <c r="L7" s="174"/>
      <c r="M7" s="173" t="s">
        <v>139</v>
      </c>
      <c r="N7" s="173">
        <v>3</v>
      </c>
      <c r="O7" s="173">
        <v>1</v>
      </c>
      <c r="P7" s="173">
        <v>1</v>
      </c>
      <c r="Q7" s="173">
        <v>5</v>
      </c>
      <c r="R7" s="173">
        <v>1</v>
      </c>
      <c r="S7" s="175">
        <v>300</v>
      </c>
      <c r="T7" s="173">
        <v>10</v>
      </c>
      <c r="U7" s="173">
        <v>1</v>
      </c>
      <c r="V7" s="173">
        <v>0</v>
      </c>
      <c r="W7" s="173"/>
      <c r="X7" s="173">
        <v>0</v>
      </c>
      <c r="Y7" s="175"/>
      <c r="Z7" s="174">
        <f>S7*R7*K7*EXP(-Definitions!$E$4*CAPEX!V7)*U7</f>
        <v>126000</v>
      </c>
      <c r="AA7" s="174">
        <f>CEILING(Z7/Definitions!$F$10,10)</f>
        <v>2480</v>
      </c>
      <c r="AB7" s="176">
        <v>1</v>
      </c>
      <c r="AC7" s="177" t="s">
        <v>557</v>
      </c>
      <c r="AD7" s="177" t="s">
        <v>197</v>
      </c>
      <c r="AE7" s="29"/>
      <c r="AF7" s="30"/>
    </row>
    <row r="8" spans="1:32" s="8" customFormat="1" ht="24" x14ac:dyDescent="0.25">
      <c r="A8" s="170">
        <v>2</v>
      </c>
      <c r="B8" s="171" t="s">
        <v>198</v>
      </c>
      <c r="C8" s="171" t="s">
        <v>48</v>
      </c>
      <c r="D8" s="172">
        <v>1</v>
      </c>
      <c r="E8" s="171" t="s">
        <v>194</v>
      </c>
      <c r="F8" s="171" t="s">
        <v>140</v>
      </c>
      <c r="G8" s="171" t="s">
        <v>195</v>
      </c>
      <c r="H8" s="171" t="s">
        <v>196</v>
      </c>
      <c r="I8" s="171" t="s">
        <v>140</v>
      </c>
      <c r="J8" s="173">
        <v>2012</v>
      </c>
      <c r="K8" s="174">
        <v>420</v>
      </c>
      <c r="L8" s="174"/>
      <c r="M8" s="173" t="s">
        <v>139</v>
      </c>
      <c r="N8" s="173">
        <v>0</v>
      </c>
      <c r="O8" s="173">
        <v>1</v>
      </c>
      <c r="P8" s="173">
        <v>1</v>
      </c>
      <c r="Q8" s="173">
        <v>8</v>
      </c>
      <c r="R8" s="173">
        <v>1</v>
      </c>
      <c r="S8" s="175">
        <v>300</v>
      </c>
      <c r="T8" s="173">
        <v>10</v>
      </c>
      <c r="U8" s="173">
        <v>1</v>
      </c>
      <c r="V8" s="173">
        <v>10</v>
      </c>
      <c r="W8" s="173"/>
      <c r="X8" s="173">
        <v>0</v>
      </c>
      <c r="Y8" s="175"/>
      <c r="Z8" s="174">
        <f>S8*R8*K8*EXP(-Definitions!$E$4*CAPEX!V8)*U8</f>
        <v>126000</v>
      </c>
      <c r="AA8" s="174">
        <f>CEILING(Z8/Definitions!$F$10,10)</f>
        <v>2480</v>
      </c>
      <c r="AB8" s="176">
        <v>1</v>
      </c>
      <c r="AC8" s="177" t="s">
        <v>201</v>
      </c>
      <c r="AD8" s="177" t="s">
        <v>200</v>
      </c>
      <c r="AE8" s="29"/>
      <c r="AF8" s="30"/>
    </row>
    <row r="9" spans="1:32" s="8" customFormat="1" ht="24" x14ac:dyDescent="0.25">
      <c r="A9" s="170">
        <v>2</v>
      </c>
      <c r="B9" s="171" t="s">
        <v>198</v>
      </c>
      <c r="C9" s="171" t="s">
        <v>48</v>
      </c>
      <c r="D9" s="172">
        <v>1</v>
      </c>
      <c r="E9" s="171" t="s">
        <v>194</v>
      </c>
      <c r="F9" s="171" t="s">
        <v>140</v>
      </c>
      <c r="G9" s="171" t="s">
        <v>195</v>
      </c>
      <c r="H9" s="171" t="s">
        <v>196</v>
      </c>
      <c r="I9" s="171" t="s">
        <v>140</v>
      </c>
      <c r="J9" s="173">
        <v>2012</v>
      </c>
      <c r="K9" s="174">
        <v>420</v>
      </c>
      <c r="L9" s="174"/>
      <c r="M9" s="173" t="s">
        <v>139</v>
      </c>
      <c r="N9" s="173">
        <v>0</v>
      </c>
      <c r="O9" s="173">
        <v>1</v>
      </c>
      <c r="P9" s="173">
        <v>1</v>
      </c>
      <c r="Q9" s="173">
        <v>8</v>
      </c>
      <c r="R9" s="173">
        <v>1</v>
      </c>
      <c r="S9" s="175">
        <v>300</v>
      </c>
      <c r="T9" s="173">
        <v>10</v>
      </c>
      <c r="U9" s="173">
        <v>1</v>
      </c>
      <c r="V9" s="173">
        <v>20</v>
      </c>
      <c r="W9" s="173"/>
      <c r="X9" s="173">
        <v>0</v>
      </c>
      <c r="Y9" s="175"/>
      <c r="Z9" s="174">
        <f>S9*R9*K9*EXP(-Definitions!$E$4*CAPEX!V9)*U9</f>
        <v>126000</v>
      </c>
      <c r="AA9" s="174">
        <f>CEILING(Z9/Definitions!$F$10,10)</f>
        <v>2480</v>
      </c>
      <c r="AB9" s="176">
        <v>1</v>
      </c>
      <c r="AC9" s="177" t="s">
        <v>201</v>
      </c>
      <c r="AD9" s="177" t="s">
        <v>200</v>
      </c>
      <c r="AE9" s="29"/>
      <c r="AF9" s="30"/>
    </row>
    <row r="10" spans="1:32" s="8" customFormat="1" ht="36" x14ac:dyDescent="0.25">
      <c r="A10" s="170">
        <v>3</v>
      </c>
      <c r="B10" s="171" t="s">
        <v>202</v>
      </c>
      <c r="C10" s="171" t="s">
        <v>48</v>
      </c>
      <c r="D10" s="172">
        <v>2</v>
      </c>
      <c r="E10" s="171" t="s">
        <v>194</v>
      </c>
      <c r="F10" s="171" t="s">
        <v>140</v>
      </c>
      <c r="G10" s="171" t="s">
        <v>195</v>
      </c>
      <c r="H10" s="171" t="s">
        <v>196</v>
      </c>
      <c r="I10" s="171" t="s">
        <v>140</v>
      </c>
      <c r="J10" s="173">
        <v>2012</v>
      </c>
      <c r="K10" s="174">
        <v>1260</v>
      </c>
      <c r="L10" s="174"/>
      <c r="M10" s="173" t="s">
        <v>139</v>
      </c>
      <c r="N10" s="173">
        <v>3</v>
      </c>
      <c r="O10" s="173">
        <v>2</v>
      </c>
      <c r="P10" s="173">
        <v>1</v>
      </c>
      <c r="Q10" s="173">
        <v>8</v>
      </c>
      <c r="R10" s="173">
        <v>1</v>
      </c>
      <c r="S10" s="175">
        <v>250</v>
      </c>
      <c r="T10" s="173">
        <v>10</v>
      </c>
      <c r="U10" s="173">
        <v>1</v>
      </c>
      <c r="V10" s="173">
        <v>2</v>
      </c>
      <c r="W10" s="173"/>
      <c r="X10" s="173">
        <v>1</v>
      </c>
      <c r="Y10" s="175">
        <v>18500</v>
      </c>
      <c r="Z10" s="174">
        <f>S10*R10*K10*EXP(-Definitions!$E$4*CAPEX!V10)*U10</f>
        <v>315000</v>
      </c>
      <c r="AA10" s="174">
        <f>CEILING(Z10/Definitions!$F$10,10)</f>
        <v>6180</v>
      </c>
      <c r="AB10" s="176">
        <v>0</v>
      </c>
      <c r="AC10" s="177" t="s">
        <v>205</v>
      </c>
      <c r="AD10" s="177" t="s">
        <v>674</v>
      </c>
      <c r="AE10" s="29"/>
      <c r="AF10" s="30"/>
    </row>
    <row r="11" spans="1:32" s="8" customFormat="1" x14ac:dyDescent="0.25">
      <c r="A11" s="170">
        <v>3</v>
      </c>
      <c r="B11" s="171" t="s">
        <v>202</v>
      </c>
      <c r="C11" s="171" t="s">
        <v>48</v>
      </c>
      <c r="D11" s="172">
        <v>2</v>
      </c>
      <c r="E11" s="171" t="s">
        <v>194</v>
      </c>
      <c r="F11" s="171" t="s">
        <v>140</v>
      </c>
      <c r="G11" s="171" t="s">
        <v>195</v>
      </c>
      <c r="H11" s="171" t="s">
        <v>196</v>
      </c>
      <c r="I11" s="171" t="s">
        <v>140</v>
      </c>
      <c r="J11" s="173">
        <v>2012</v>
      </c>
      <c r="K11" s="174">
        <v>1260</v>
      </c>
      <c r="L11" s="174"/>
      <c r="M11" s="173" t="s">
        <v>139</v>
      </c>
      <c r="N11" s="173">
        <v>0</v>
      </c>
      <c r="O11" s="173">
        <v>1</v>
      </c>
      <c r="P11" s="173">
        <v>1</v>
      </c>
      <c r="Q11" s="173">
        <v>8</v>
      </c>
      <c r="R11" s="173">
        <v>1</v>
      </c>
      <c r="S11" s="175">
        <v>250</v>
      </c>
      <c r="T11" s="173">
        <v>10</v>
      </c>
      <c r="U11" s="173">
        <v>1</v>
      </c>
      <c r="V11" s="173">
        <v>12</v>
      </c>
      <c r="W11" s="173"/>
      <c r="X11" s="173">
        <v>0</v>
      </c>
      <c r="Y11" s="175"/>
      <c r="Z11" s="174">
        <f>S11*R11*K11*EXP(-Definitions!$E$4*CAPEX!V11)*U11</f>
        <v>315000</v>
      </c>
      <c r="AA11" s="174">
        <f>CEILING(Z11/Definitions!$F$10,10)</f>
        <v>6180</v>
      </c>
      <c r="AB11" s="176">
        <v>1</v>
      </c>
      <c r="AC11" s="177" t="s">
        <v>201</v>
      </c>
      <c r="AD11" s="177" t="s">
        <v>203</v>
      </c>
      <c r="AE11" s="29"/>
      <c r="AF11" s="30"/>
    </row>
    <row r="12" spans="1:32" s="8" customFormat="1" x14ac:dyDescent="0.25">
      <c r="A12" s="170">
        <v>3</v>
      </c>
      <c r="B12" s="171" t="s">
        <v>202</v>
      </c>
      <c r="C12" s="171" t="s">
        <v>48</v>
      </c>
      <c r="D12" s="172">
        <v>2</v>
      </c>
      <c r="E12" s="171" t="s">
        <v>194</v>
      </c>
      <c r="F12" s="171" t="s">
        <v>140</v>
      </c>
      <c r="G12" s="171" t="s">
        <v>195</v>
      </c>
      <c r="H12" s="171" t="s">
        <v>196</v>
      </c>
      <c r="I12" s="171" t="s">
        <v>140</v>
      </c>
      <c r="J12" s="173">
        <v>2012</v>
      </c>
      <c r="K12" s="174">
        <v>1260</v>
      </c>
      <c r="L12" s="174"/>
      <c r="M12" s="173" t="s">
        <v>139</v>
      </c>
      <c r="N12" s="173">
        <v>0</v>
      </c>
      <c r="O12" s="173">
        <v>1</v>
      </c>
      <c r="P12" s="173">
        <v>1</v>
      </c>
      <c r="Q12" s="173">
        <v>8</v>
      </c>
      <c r="R12" s="173">
        <v>1</v>
      </c>
      <c r="S12" s="175">
        <v>250</v>
      </c>
      <c r="T12" s="173">
        <v>10</v>
      </c>
      <c r="U12" s="173">
        <v>1</v>
      </c>
      <c r="V12" s="173">
        <v>22</v>
      </c>
      <c r="W12" s="173"/>
      <c r="X12" s="173">
        <v>0</v>
      </c>
      <c r="Y12" s="175"/>
      <c r="Z12" s="174">
        <f>S12*R12*K12*EXP(-Definitions!$E$4*CAPEX!V12)*U12</f>
        <v>315000</v>
      </c>
      <c r="AA12" s="174">
        <f>CEILING(Z12/Definitions!$F$10,10)</f>
        <v>6180</v>
      </c>
      <c r="AB12" s="176">
        <v>1</v>
      </c>
      <c r="AC12" s="177" t="s">
        <v>201</v>
      </c>
      <c r="AD12" s="177" t="s">
        <v>203</v>
      </c>
      <c r="AE12" s="29"/>
      <c r="AF12" s="30"/>
    </row>
    <row r="13" spans="1:32" s="8" customFormat="1" ht="36" x14ac:dyDescent="0.25">
      <c r="A13" s="170">
        <v>4</v>
      </c>
      <c r="B13" s="171" t="s">
        <v>204</v>
      </c>
      <c r="C13" s="171" t="s">
        <v>48</v>
      </c>
      <c r="D13" s="172">
        <v>2</v>
      </c>
      <c r="E13" s="171" t="s">
        <v>194</v>
      </c>
      <c r="F13" s="171" t="s">
        <v>140</v>
      </c>
      <c r="G13" s="171" t="s">
        <v>195</v>
      </c>
      <c r="H13" s="171" t="s">
        <v>196</v>
      </c>
      <c r="I13" s="171" t="s">
        <v>140</v>
      </c>
      <c r="J13" s="173">
        <v>2012</v>
      </c>
      <c r="K13" s="174">
        <v>1260</v>
      </c>
      <c r="L13" s="174"/>
      <c r="M13" s="173" t="s">
        <v>139</v>
      </c>
      <c r="N13" s="173">
        <v>3</v>
      </c>
      <c r="O13" s="173">
        <v>2</v>
      </c>
      <c r="P13" s="173">
        <v>1</v>
      </c>
      <c r="Q13" s="173">
        <v>8</v>
      </c>
      <c r="R13" s="173">
        <v>1</v>
      </c>
      <c r="S13" s="175">
        <v>250</v>
      </c>
      <c r="T13" s="173">
        <v>10</v>
      </c>
      <c r="U13" s="173">
        <v>1</v>
      </c>
      <c r="V13" s="173">
        <v>2</v>
      </c>
      <c r="W13" s="173"/>
      <c r="X13" s="173">
        <v>0</v>
      </c>
      <c r="Y13" s="175">
        <v>0</v>
      </c>
      <c r="Z13" s="174">
        <f>S13*R13*K13*EXP(-Definitions!$E$4*CAPEX!V13)*U13</f>
        <v>315000</v>
      </c>
      <c r="AA13" s="174">
        <f>CEILING(Z13/Definitions!$F$10,10)</f>
        <v>6180</v>
      </c>
      <c r="AB13" s="176">
        <v>1</v>
      </c>
      <c r="AC13" s="177" t="s">
        <v>205</v>
      </c>
      <c r="AD13" s="177" t="s">
        <v>203</v>
      </c>
      <c r="AE13" s="29"/>
      <c r="AF13" s="30"/>
    </row>
    <row r="14" spans="1:32" s="8" customFormat="1" x14ac:dyDescent="0.25">
      <c r="A14" s="170">
        <v>4</v>
      </c>
      <c r="B14" s="171" t="s">
        <v>204</v>
      </c>
      <c r="C14" s="171" t="s">
        <v>48</v>
      </c>
      <c r="D14" s="172">
        <v>2</v>
      </c>
      <c r="E14" s="171" t="s">
        <v>194</v>
      </c>
      <c r="F14" s="171" t="s">
        <v>140</v>
      </c>
      <c r="G14" s="171" t="s">
        <v>195</v>
      </c>
      <c r="H14" s="171" t="s">
        <v>196</v>
      </c>
      <c r="I14" s="171" t="s">
        <v>140</v>
      </c>
      <c r="J14" s="173">
        <v>2012</v>
      </c>
      <c r="K14" s="174">
        <v>1260</v>
      </c>
      <c r="L14" s="174"/>
      <c r="M14" s="173" t="s">
        <v>139</v>
      </c>
      <c r="N14" s="173">
        <v>0</v>
      </c>
      <c r="O14" s="173">
        <v>1</v>
      </c>
      <c r="P14" s="173">
        <v>1</v>
      </c>
      <c r="Q14" s="173">
        <v>8</v>
      </c>
      <c r="R14" s="173">
        <v>1</v>
      </c>
      <c r="S14" s="175">
        <v>250</v>
      </c>
      <c r="T14" s="173">
        <v>10</v>
      </c>
      <c r="U14" s="173">
        <v>1</v>
      </c>
      <c r="V14" s="173">
        <v>12</v>
      </c>
      <c r="W14" s="173"/>
      <c r="X14" s="173">
        <v>0</v>
      </c>
      <c r="Y14" s="175"/>
      <c r="Z14" s="174">
        <f>S14*R14*K14*EXP(-Definitions!$E$4*CAPEX!V14)*U14</f>
        <v>315000</v>
      </c>
      <c r="AA14" s="174">
        <f>CEILING(Z14/Definitions!$F$10,10)</f>
        <v>6180</v>
      </c>
      <c r="AB14" s="176">
        <v>1</v>
      </c>
      <c r="AC14" s="177" t="s">
        <v>201</v>
      </c>
      <c r="AD14" s="177" t="s">
        <v>203</v>
      </c>
      <c r="AE14" s="29"/>
      <c r="AF14" s="30"/>
    </row>
    <row r="15" spans="1:32" s="8" customFormat="1" x14ac:dyDescent="0.25">
      <c r="A15" s="170">
        <v>4</v>
      </c>
      <c r="B15" s="171" t="s">
        <v>204</v>
      </c>
      <c r="C15" s="171" t="s">
        <v>48</v>
      </c>
      <c r="D15" s="172">
        <v>2</v>
      </c>
      <c r="E15" s="171" t="s">
        <v>194</v>
      </c>
      <c r="F15" s="171" t="s">
        <v>140</v>
      </c>
      <c r="G15" s="171" t="s">
        <v>195</v>
      </c>
      <c r="H15" s="171" t="s">
        <v>196</v>
      </c>
      <c r="I15" s="171" t="s">
        <v>140</v>
      </c>
      <c r="J15" s="173">
        <v>2012</v>
      </c>
      <c r="K15" s="174">
        <v>1260</v>
      </c>
      <c r="L15" s="174"/>
      <c r="M15" s="173" t="s">
        <v>139</v>
      </c>
      <c r="N15" s="173">
        <v>0</v>
      </c>
      <c r="O15" s="173">
        <v>1</v>
      </c>
      <c r="P15" s="173">
        <v>1</v>
      </c>
      <c r="Q15" s="173">
        <v>8</v>
      </c>
      <c r="R15" s="173">
        <v>1</v>
      </c>
      <c r="S15" s="175">
        <v>250</v>
      </c>
      <c r="T15" s="173">
        <v>10</v>
      </c>
      <c r="U15" s="173">
        <v>1</v>
      </c>
      <c r="V15" s="173">
        <v>22</v>
      </c>
      <c r="W15" s="173"/>
      <c r="X15" s="173">
        <v>0</v>
      </c>
      <c r="Y15" s="175"/>
      <c r="Z15" s="174">
        <f>S15*R15*K15*EXP(-Definitions!$E$4*CAPEX!V15)*U15</f>
        <v>315000</v>
      </c>
      <c r="AA15" s="174">
        <f>CEILING(Z15/Definitions!$F$10,10)</f>
        <v>6180</v>
      </c>
      <c r="AB15" s="176">
        <v>1</v>
      </c>
      <c r="AC15" s="177" t="s">
        <v>201</v>
      </c>
      <c r="AD15" s="177" t="s">
        <v>203</v>
      </c>
      <c r="AE15" s="29"/>
      <c r="AF15" s="30"/>
    </row>
    <row r="16" spans="1:32" s="8" customFormat="1" ht="24" x14ac:dyDescent="0.25">
      <c r="A16" s="170">
        <v>5</v>
      </c>
      <c r="B16" s="171" t="s">
        <v>206</v>
      </c>
      <c r="C16" s="171" t="s">
        <v>48</v>
      </c>
      <c r="D16" s="172">
        <v>2</v>
      </c>
      <c r="E16" s="171" t="s">
        <v>194</v>
      </c>
      <c r="F16" s="171" t="s">
        <v>140</v>
      </c>
      <c r="G16" s="171" t="s">
        <v>195</v>
      </c>
      <c r="H16" s="171" t="s">
        <v>196</v>
      </c>
      <c r="I16" s="171" t="s">
        <v>140</v>
      </c>
      <c r="J16" s="173">
        <v>2012</v>
      </c>
      <c r="K16" s="174">
        <v>420</v>
      </c>
      <c r="L16" s="174"/>
      <c r="M16" s="173" t="s">
        <v>139</v>
      </c>
      <c r="N16" s="173">
        <v>3</v>
      </c>
      <c r="O16" s="173">
        <v>3</v>
      </c>
      <c r="P16" s="173">
        <v>1</v>
      </c>
      <c r="Q16" s="173">
        <v>5</v>
      </c>
      <c r="R16" s="173">
        <v>0.2</v>
      </c>
      <c r="S16" s="175">
        <v>720</v>
      </c>
      <c r="T16" s="173">
        <v>15</v>
      </c>
      <c r="U16" s="173">
        <v>1</v>
      </c>
      <c r="V16" s="173">
        <v>0</v>
      </c>
      <c r="W16" s="173"/>
      <c r="X16" s="173">
        <v>0</v>
      </c>
      <c r="Y16" s="175"/>
      <c r="Z16" s="174">
        <f>S16*R16*K16*EXP(-Definitions!$E$4*CAPEX!V16)*U16</f>
        <v>60480</v>
      </c>
      <c r="AA16" s="174">
        <f>CEILING(Z16/Definitions!$F$10,10)</f>
        <v>1190</v>
      </c>
      <c r="AB16" s="176">
        <v>1</v>
      </c>
      <c r="AC16" s="177" t="s">
        <v>558</v>
      </c>
      <c r="AD16" s="177" t="s">
        <v>207</v>
      </c>
      <c r="AE16" s="29"/>
      <c r="AF16" s="30"/>
    </row>
    <row r="17" spans="1:32" s="8" customFormat="1" ht="24" x14ac:dyDescent="0.25">
      <c r="A17" s="170">
        <v>5</v>
      </c>
      <c r="B17" s="171" t="s">
        <v>206</v>
      </c>
      <c r="C17" s="171" t="s">
        <v>48</v>
      </c>
      <c r="D17" s="172">
        <v>2</v>
      </c>
      <c r="E17" s="171" t="s">
        <v>194</v>
      </c>
      <c r="F17" s="171" t="s">
        <v>140</v>
      </c>
      <c r="G17" s="171" t="s">
        <v>195</v>
      </c>
      <c r="H17" s="171" t="s">
        <v>196</v>
      </c>
      <c r="I17" s="171" t="s">
        <v>140</v>
      </c>
      <c r="J17" s="173">
        <v>2012</v>
      </c>
      <c r="K17" s="174">
        <v>420</v>
      </c>
      <c r="L17" s="174"/>
      <c r="M17" s="173" t="s">
        <v>139</v>
      </c>
      <c r="N17" s="173">
        <v>3</v>
      </c>
      <c r="O17" s="173">
        <v>2</v>
      </c>
      <c r="P17" s="173">
        <v>1</v>
      </c>
      <c r="Q17" s="173">
        <v>5</v>
      </c>
      <c r="R17" s="173">
        <v>1</v>
      </c>
      <c r="S17" s="175">
        <v>720</v>
      </c>
      <c r="T17" s="173">
        <v>15</v>
      </c>
      <c r="U17" s="173">
        <v>1</v>
      </c>
      <c r="V17" s="173">
        <v>7</v>
      </c>
      <c r="W17" s="173"/>
      <c r="X17" s="173">
        <v>0</v>
      </c>
      <c r="Y17" s="175"/>
      <c r="Z17" s="174">
        <f>S17*R17*K17*EXP(-Definitions!$E$4*CAPEX!V17)*U17</f>
        <v>302400</v>
      </c>
      <c r="AA17" s="174">
        <f>CEILING(Z17/Definitions!$F$10,10)</f>
        <v>5930</v>
      </c>
      <c r="AB17" s="176">
        <v>1</v>
      </c>
      <c r="AC17" s="177" t="s">
        <v>208</v>
      </c>
      <c r="AD17" s="177" t="s">
        <v>209</v>
      </c>
      <c r="AE17" s="29"/>
      <c r="AF17" s="30"/>
    </row>
    <row r="18" spans="1:32" s="8" customFormat="1" ht="24" x14ac:dyDescent="0.25">
      <c r="A18" s="170">
        <v>5</v>
      </c>
      <c r="B18" s="171" t="s">
        <v>206</v>
      </c>
      <c r="C18" s="171" t="s">
        <v>48</v>
      </c>
      <c r="D18" s="172">
        <v>2</v>
      </c>
      <c r="E18" s="171" t="s">
        <v>194</v>
      </c>
      <c r="F18" s="171" t="s">
        <v>140</v>
      </c>
      <c r="G18" s="171" t="s">
        <v>195</v>
      </c>
      <c r="H18" s="171" t="s">
        <v>196</v>
      </c>
      <c r="I18" s="171" t="s">
        <v>140</v>
      </c>
      <c r="J18" s="173">
        <v>2012</v>
      </c>
      <c r="K18" s="174">
        <v>420</v>
      </c>
      <c r="L18" s="174"/>
      <c r="M18" s="173" t="s">
        <v>139</v>
      </c>
      <c r="N18" s="173">
        <v>0</v>
      </c>
      <c r="O18" s="173">
        <v>1</v>
      </c>
      <c r="P18" s="173">
        <v>1</v>
      </c>
      <c r="Q18" s="173">
        <v>8</v>
      </c>
      <c r="R18" s="173">
        <v>1</v>
      </c>
      <c r="S18" s="175">
        <v>720</v>
      </c>
      <c r="T18" s="173">
        <v>15</v>
      </c>
      <c r="U18" s="173">
        <v>1</v>
      </c>
      <c r="V18" s="173">
        <v>22</v>
      </c>
      <c r="W18" s="173"/>
      <c r="X18" s="173">
        <v>0</v>
      </c>
      <c r="Y18" s="175"/>
      <c r="Z18" s="174">
        <f>S18*R18*K18*EXP(-Definitions!$E$4*CAPEX!V18)*U18</f>
        <v>302400</v>
      </c>
      <c r="AA18" s="174">
        <f>CEILING(Z18/Definitions!$F$10,10)</f>
        <v>5930</v>
      </c>
      <c r="AB18" s="176">
        <v>1</v>
      </c>
      <c r="AC18" s="177" t="s">
        <v>208</v>
      </c>
      <c r="AD18" s="177" t="s">
        <v>209</v>
      </c>
      <c r="AE18" s="29"/>
      <c r="AF18" s="30"/>
    </row>
    <row r="19" spans="1:32" s="8" customFormat="1" ht="48" x14ac:dyDescent="0.25">
      <c r="A19" s="170">
        <v>6</v>
      </c>
      <c r="B19" s="171" t="s">
        <v>210</v>
      </c>
      <c r="C19" s="171" t="s">
        <v>48</v>
      </c>
      <c r="D19" s="172">
        <v>2</v>
      </c>
      <c r="E19" s="171" t="s">
        <v>194</v>
      </c>
      <c r="F19" s="171" t="s">
        <v>140</v>
      </c>
      <c r="G19" s="171" t="s">
        <v>211</v>
      </c>
      <c r="H19" s="171" t="s">
        <v>212</v>
      </c>
      <c r="I19" s="171" t="s">
        <v>140</v>
      </c>
      <c r="J19" s="173">
        <v>2012</v>
      </c>
      <c r="K19" s="174">
        <v>2</v>
      </c>
      <c r="L19" s="174"/>
      <c r="M19" s="173" t="s">
        <v>213</v>
      </c>
      <c r="N19" s="173">
        <v>4</v>
      </c>
      <c r="O19" s="173">
        <v>3</v>
      </c>
      <c r="P19" s="173">
        <v>1</v>
      </c>
      <c r="Q19" s="173">
        <v>5</v>
      </c>
      <c r="R19" s="173">
        <v>1</v>
      </c>
      <c r="S19" s="175">
        <v>140000</v>
      </c>
      <c r="T19" s="173">
        <v>10</v>
      </c>
      <c r="U19" s="173">
        <v>1</v>
      </c>
      <c r="V19" s="173">
        <v>0</v>
      </c>
      <c r="W19" s="173"/>
      <c r="X19" s="173">
        <v>0</v>
      </c>
      <c r="Y19" s="175"/>
      <c r="Z19" s="174">
        <f>S19*R19*K19*EXP(-Definitions!$E$4*CAPEX!V19)*U19</f>
        <v>280000</v>
      </c>
      <c r="AA19" s="174">
        <f>CEILING(Z19/Definitions!$F$10,10)</f>
        <v>5500</v>
      </c>
      <c r="AB19" s="176">
        <v>1</v>
      </c>
      <c r="AC19" s="177" t="s">
        <v>559</v>
      </c>
      <c r="AD19" s="177" t="s">
        <v>214</v>
      </c>
      <c r="AE19" s="29"/>
      <c r="AF19" s="30"/>
    </row>
    <row r="20" spans="1:32" s="8" customFormat="1" ht="24" x14ac:dyDescent="0.25">
      <c r="A20" s="170">
        <v>6</v>
      </c>
      <c r="B20" s="171" t="s">
        <v>210</v>
      </c>
      <c r="C20" s="171" t="s">
        <v>48</v>
      </c>
      <c r="D20" s="172">
        <v>2</v>
      </c>
      <c r="E20" s="171" t="s">
        <v>194</v>
      </c>
      <c r="F20" s="171" t="s">
        <v>140</v>
      </c>
      <c r="G20" s="171" t="s">
        <v>211</v>
      </c>
      <c r="H20" s="171" t="s">
        <v>212</v>
      </c>
      <c r="I20" s="171" t="s">
        <v>140</v>
      </c>
      <c r="J20" s="173">
        <v>2012</v>
      </c>
      <c r="K20" s="174">
        <v>2</v>
      </c>
      <c r="L20" s="174"/>
      <c r="M20" s="173" t="s">
        <v>213</v>
      </c>
      <c r="N20" s="173">
        <v>0</v>
      </c>
      <c r="O20" s="173">
        <v>1</v>
      </c>
      <c r="P20" s="173">
        <v>1</v>
      </c>
      <c r="Q20" s="173">
        <v>8</v>
      </c>
      <c r="R20" s="173">
        <v>1</v>
      </c>
      <c r="S20" s="175">
        <v>140000</v>
      </c>
      <c r="T20" s="173">
        <v>10</v>
      </c>
      <c r="U20" s="173">
        <v>1</v>
      </c>
      <c r="V20" s="173">
        <v>10</v>
      </c>
      <c r="W20" s="173"/>
      <c r="X20" s="173">
        <v>0</v>
      </c>
      <c r="Y20" s="175"/>
      <c r="Z20" s="174">
        <f>S20*R20*K20*EXP(-Definitions!$E$4*CAPEX!V20)*U20</f>
        <v>280000</v>
      </c>
      <c r="AA20" s="174">
        <f>CEILING(Z20/Definitions!$F$10,10)</f>
        <v>5500</v>
      </c>
      <c r="AB20" s="176">
        <v>1</v>
      </c>
      <c r="AC20" s="177" t="s">
        <v>215</v>
      </c>
      <c r="AD20" s="177" t="s">
        <v>216</v>
      </c>
      <c r="AE20" s="29"/>
      <c r="AF20" s="30"/>
    </row>
    <row r="21" spans="1:32" s="8" customFormat="1" ht="24" x14ac:dyDescent="0.25">
      <c r="A21" s="170">
        <v>6</v>
      </c>
      <c r="B21" s="171" t="s">
        <v>210</v>
      </c>
      <c r="C21" s="171" t="s">
        <v>48</v>
      </c>
      <c r="D21" s="172">
        <v>2</v>
      </c>
      <c r="E21" s="171" t="s">
        <v>194</v>
      </c>
      <c r="F21" s="171" t="s">
        <v>140</v>
      </c>
      <c r="G21" s="171" t="s">
        <v>211</v>
      </c>
      <c r="H21" s="171" t="s">
        <v>212</v>
      </c>
      <c r="I21" s="171" t="s">
        <v>140</v>
      </c>
      <c r="J21" s="173">
        <v>2012</v>
      </c>
      <c r="K21" s="174">
        <v>2</v>
      </c>
      <c r="L21" s="174"/>
      <c r="M21" s="173" t="s">
        <v>213</v>
      </c>
      <c r="N21" s="173">
        <v>0</v>
      </c>
      <c r="O21" s="173">
        <v>1</v>
      </c>
      <c r="P21" s="173">
        <v>1</v>
      </c>
      <c r="Q21" s="173">
        <v>8</v>
      </c>
      <c r="R21" s="173">
        <v>1</v>
      </c>
      <c r="S21" s="175">
        <v>140000</v>
      </c>
      <c r="T21" s="173">
        <v>10</v>
      </c>
      <c r="U21" s="173">
        <v>1</v>
      </c>
      <c r="V21" s="173">
        <v>20</v>
      </c>
      <c r="W21" s="173"/>
      <c r="X21" s="173">
        <v>0</v>
      </c>
      <c r="Y21" s="175"/>
      <c r="Z21" s="174">
        <f>S21*R21*K21*EXP(-Definitions!$E$4*CAPEX!V21)*U21</f>
        <v>280000</v>
      </c>
      <c r="AA21" s="174">
        <f>CEILING(Z21/Definitions!$F$10,10)</f>
        <v>5500</v>
      </c>
      <c r="AB21" s="176">
        <v>1</v>
      </c>
      <c r="AC21" s="177" t="s">
        <v>215</v>
      </c>
      <c r="AD21" s="177" t="s">
        <v>216</v>
      </c>
      <c r="AE21" s="29"/>
      <c r="AF21" s="30"/>
    </row>
    <row r="22" spans="1:32" s="8" customFormat="1" ht="60" x14ac:dyDescent="0.25">
      <c r="A22" s="170">
        <v>7</v>
      </c>
      <c r="B22" s="171" t="s">
        <v>560</v>
      </c>
      <c r="C22" s="171" t="s">
        <v>48</v>
      </c>
      <c r="D22" s="172">
        <v>2</v>
      </c>
      <c r="E22" s="171" t="s">
        <v>194</v>
      </c>
      <c r="F22" s="171" t="s">
        <v>140</v>
      </c>
      <c r="G22" s="171" t="s">
        <v>217</v>
      </c>
      <c r="H22" s="171" t="s">
        <v>218</v>
      </c>
      <c r="I22" s="171" t="s">
        <v>140</v>
      </c>
      <c r="J22" s="173">
        <v>2012</v>
      </c>
      <c r="K22" s="174">
        <v>420</v>
      </c>
      <c r="L22" s="174"/>
      <c r="M22" s="173" t="s">
        <v>139</v>
      </c>
      <c r="N22" s="173">
        <v>3</v>
      </c>
      <c r="O22" s="173">
        <v>2</v>
      </c>
      <c r="P22" s="173">
        <v>1</v>
      </c>
      <c r="Q22" s="173">
        <v>6</v>
      </c>
      <c r="R22" s="173">
        <v>1</v>
      </c>
      <c r="S22" s="175">
        <v>1000</v>
      </c>
      <c r="T22" s="173">
        <v>25</v>
      </c>
      <c r="U22" s="173">
        <v>1</v>
      </c>
      <c r="V22" s="173">
        <v>0</v>
      </c>
      <c r="W22" s="173"/>
      <c r="X22" s="173">
        <v>0</v>
      </c>
      <c r="Y22" s="175"/>
      <c r="Z22" s="174">
        <f>S22*R22*K22*EXP(-Definitions!$E$4*CAPEX!V22)*U22</f>
        <v>420000</v>
      </c>
      <c r="AA22" s="174">
        <f>CEILING(Z22/Definitions!$F$10,10)</f>
        <v>8240</v>
      </c>
      <c r="AB22" s="176">
        <v>2</v>
      </c>
      <c r="AC22" s="177" t="s">
        <v>219</v>
      </c>
      <c r="AD22" s="177" t="s">
        <v>220</v>
      </c>
      <c r="AE22" s="29"/>
      <c r="AF22" s="30"/>
    </row>
    <row r="23" spans="1:32" s="8" customFormat="1" ht="72" x14ac:dyDescent="0.25">
      <c r="A23" s="170">
        <v>8</v>
      </c>
      <c r="B23" s="171" t="s">
        <v>221</v>
      </c>
      <c r="C23" s="171" t="s">
        <v>48</v>
      </c>
      <c r="D23" s="172">
        <v>2</v>
      </c>
      <c r="E23" s="171" t="s">
        <v>194</v>
      </c>
      <c r="F23" s="171" t="s">
        <v>140</v>
      </c>
      <c r="G23" s="171" t="s">
        <v>217</v>
      </c>
      <c r="H23" s="171" t="s">
        <v>218</v>
      </c>
      <c r="I23" s="171" t="s">
        <v>140</v>
      </c>
      <c r="J23" s="173">
        <v>2012</v>
      </c>
      <c r="K23" s="174">
        <v>420</v>
      </c>
      <c r="L23" s="174"/>
      <c r="M23" s="173" t="s">
        <v>139</v>
      </c>
      <c r="N23" s="173">
        <v>3</v>
      </c>
      <c r="O23" s="173">
        <v>2</v>
      </c>
      <c r="P23" s="173">
        <v>1</v>
      </c>
      <c r="Q23" s="173">
        <v>6</v>
      </c>
      <c r="R23" s="173">
        <v>1</v>
      </c>
      <c r="S23" s="175">
        <v>2000</v>
      </c>
      <c r="T23" s="173">
        <v>25</v>
      </c>
      <c r="U23" s="173">
        <v>1</v>
      </c>
      <c r="V23" s="173">
        <v>0</v>
      </c>
      <c r="W23" s="173"/>
      <c r="X23" s="173">
        <v>0</v>
      </c>
      <c r="Y23" s="175"/>
      <c r="Z23" s="174">
        <f>S23*R23*K23*EXP(-Definitions!$E$4*CAPEX!V23)*U23</f>
        <v>840000</v>
      </c>
      <c r="AA23" s="174">
        <f>CEILING(Z23/Definitions!$F$10,10)</f>
        <v>16480</v>
      </c>
      <c r="AB23" s="176">
        <v>2</v>
      </c>
      <c r="AC23" s="177" t="s">
        <v>561</v>
      </c>
      <c r="AD23" s="177" t="s">
        <v>222</v>
      </c>
      <c r="AE23" s="29"/>
      <c r="AF23" s="30"/>
    </row>
    <row r="24" spans="1:32" s="8" customFormat="1" ht="36" x14ac:dyDescent="0.25">
      <c r="A24" s="170">
        <v>9</v>
      </c>
      <c r="B24" s="171" t="s">
        <v>223</v>
      </c>
      <c r="C24" s="171" t="s">
        <v>48</v>
      </c>
      <c r="D24" s="172">
        <v>2</v>
      </c>
      <c r="E24" s="171" t="s">
        <v>194</v>
      </c>
      <c r="F24" s="171" t="s">
        <v>140</v>
      </c>
      <c r="G24" s="171" t="s">
        <v>195</v>
      </c>
      <c r="H24" s="171" t="s">
        <v>196</v>
      </c>
      <c r="I24" s="171" t="s">
        <v>140</v>
      </c>
      <c r="J24" s="173">
        <v>2012</v>
      </c>
      <c r="K24" s="174">
        <v>40</v>
      </c>
      <c r="L24" s="174"/>
      <c r="M24" s="173" t="s">
        <v>139</v>
      </c>
      <c r="N24" s="173">
        <v>4</v>
      </c>
      <c r="O24" s="173">
        <v>3</v>
      </c>
      <c r="P24" s="173">
        <v>1</v>
      </c>
      <c r="Q24" s="173">
        <v>4</v>
      </c>
      <c r="R24" s="173">
        <v>1</v>
      </c>
      <c r="S24" s="175">
        <v>2000</v>
      </c>
      <c r="T24" s="173">
        <v>0</v>
      </c>
      <c r="U24" s="173">
        <v>1</v>
      </c>
      <c r="V24" s="173">
        <v>0</v>
      </c>
      <c r="W24" s="173"/>
      <c r="X24" s="173">
        <v>0</v>
      </c>
      <c r="Y24" s="175"/>
      <c r="Z24" s="174">
        <f>S24*R24*K24*EXP(-Definitions!$E$4*CAPEX!V24)*U24</f>
        <v>80000</v>
      </c>
      <c r="AA24" s="174">
        <f>CEILING(Z24/Definitions!$F$10,10)</f>
        <v>1570</v>
      </c>
      <c r="AB24" s="176">
        <v>1</v>
      </c>
      <c r="AC24" s="177" t="s">
        <v>562</v>
      </c>
      <c r="AD24" s="177" t="s">
        <v>563</v>
      </c>
      <c r="AE24" s="29"/>
      <c r="AF24" s="30"/>
    </row>
    <row r="25" spans="1:32" s="8" customFormat="1" ht="36" x14ac:dyDescent="0.25">
      <c r="A25" s="170">
        <v>10</v>
      </c>
      <c r="B25" s="171" t="s">
        <v>224</v>
      </c>
      <c r="C25" s="171" t="s">
        <v>48</v>
      </c>
      <c r="D25" s="172" t="s">
        <v>225</v>
      </c>
      <c r="E25" s="171" t="s">
        <v>194</v>
      </c>
      <c r="F25" s="171" t="s">
        <v>140</v>
      </c>
      <c r="G25" s="171" t="s">
        <v>226</v>
      </c>
      <c r="H25" s="171" t="s">
        <v>226</v>
      </c>
      <c r="I25" s="171" t="s">
        <v>140</v>
      </c>
      <c r="J25" s="173">
        <v>2012</v>
      </c>
      <c r="K25" s="174">
        <v>430</v>
      </c>
      <c r="L25" s="174"/>
      <c r="M25" s="173" t="s">
        <v>139</v>
      </c>
      <c r="N25" s="173">
        <v>3</v>
      </c>
      <c r="O25" s="173">
        <v>1</v>
      </c>
      <c r="P25" s="173">
        <v>1</v>
      </c>
      <c r="Q25" s="173">
        <v>1</v>
      </c>
      <c r="R25" s="173">
        <v>1</v>
      </c>
      <c r="S25" s="175">
        <v>2800</v>
      </c>
      <c r="T25" s="173">
        <v>50</v>
      </c>
      <c r="U25" s="173">
        <v>0</v>
      </c>
      <c r="V25" s="173">
        <v>0</v>
      </c>
      <c r="W25" s="173"/>
      <c r="X25" s="173">
        <v>1</v>
      </c>
      <c r="Y25" s="175">
        <v>5200</v>
      </c>
      <c r="Z25" s="174">
        <f>S25*R25*K25*EXP(-Definitions!$E$4*CAPEX!V25)*U25</f>
        <v>0</v>
      </c>
      <c r="AA25" s="174">
        <f>CEILING(Z25/Definitions!$F$10,10)</f>
        <v>0</v>
      </c>
      <c r="AB25" s="176">
        <v>1</v>
      </c>
      <c r="AC25" s="177" t="s">
        <v>564</v>
      </c>
      <c r="AD25" s="177" t="s">
        <v>565</v>
      </c>
      <c r="AE25" s="29"/>
      <c r="AF25" s="30"/>
    </row>
    <row r="26" spans="1:32" s="8" customFormat="1" ht="36" x14ac:dyDescent="0.25">
      <c r="A26" s="170">
        <v>11</v>
      </c>
      <c r="B26" s="171" t="s">
        <v>227</v>
      </c>
      <c r="C26" s="171" t="s">
        <v>48</v>
      </c>
      <c r="D26" s="172" t="s">
        <v>225</v>
      </c>
      <c r="E26" s="171" t="s">
        <v>194</v>
      </c>
      <c r="F26" s="171" t="s">
        <v>140</v>
      </c>
      <c r="G26" s="171" t="s">
        <v>228</v>
      </c>
      <c r="H26" s="171" t="s">
        <v>229</v>
      </c>
      <c r="I26" s="171" t="s">
        <v>140</v>
      </c>
      <c r="J26" s="173">
        <v>2012</v>
      </c>
      <c r="K26" s="174">
        <v>150</v>
      </c>
      <c r="L26" s="174"/>
      <c r="M26" s="173" t="s">
        <v>230</v>
      </c>
      <c r="N26" s="173">
        <v>5</v>
      </c>
      <c r="O26" s="173">
        <v>3</v>
      </c>
      <c r="P26" s="173">
        <v>0</v>
      </c>
      <c r="Q26" s="173">
        <v>6</v>
      </c>
      <c r="R26" s="173">
        <v>1</v>
      </c>
      <c r="S26" s="175">
        <v>3500</v>
      </c>
      <c r="T26" s="173">
        <v>0</v>
      </c>
      <c r="U26" s="173">
        <v>1</v>
      </c>
      <c r="V26" s="173">
        <v>0</v>
      </c>
      <c r="W26" s="173"/>
      <c r="X26" s="173">
        <v>0</v>
      </c>
      <c r="Y26" s="175">
        <v>0</v>
      </c>
      <c r="Z26" s="174">
        <f>S26*R26*K26*EXP(-Definitions!$E$4*CAPEX!V26)*U26</f>
        <v>525000</v>
      </c>
      <c r="AA26" s="174">
        <f>CEILING(Z26/Definitions!$F$10,10)</f>
        <v>10300</v>
      </c>
      <c r="AB26" s="176">
        <v>2</v>
      </c>
      <c r="AC26" s="177" t="s">
        <v>231</v>
      </c>
      <c r="AD26" s="177" t="s">
        <v>232</v>
      </c>
      <c r="AE26" s="29"/>
      <c r="AF26" s="30"/>
    </row>
    <row r="27" spans="1:32" s="8" customFormat="1" ht="96" x14ac:dyDescent="0.25">
      <c r="A27" s="170">
        <v>12</v>
      </c>
      <c r="B27" s="171" t="s">
        <v>233</v>
      </c>
      <c r="C27" s="171" t="s">
        <v>48</v>
      </c>
      <c r="D27" s="172" t="s">
        <v>225</v>
      </c>
      <c r="E27" s="171" t="s">
        <v>194</v>
      </c>
      <c r="F27" s="171" t="s">
        <v>140</v>
      </c>
      <c r="G27" s="171" t="s">
        <v>364</v>
      </c>
      <c r="H27" s="171" t="s">
        <v>364</v>
      </c>
      <c r="I27" s="171" t="s">
        <v>140</v>
      </c>
      <c r="J27" s="173">
        <v>2012</v>
      </c>
      <c r="K27" s="174">
        <v>1</v>
      </c>
      <c r="L27" s="174"/>
      <c r="M27" s="173" t="s">
        <v>236</v>
      </c>
      <c r="N27" s="173">
        <v>3</v>
      </c>
      <c r="O27" s="173">
        <v>2</v>
      </c>
      <c r="P27" s="173">
        <v>1</v>
      </c>
      <c r="Q27" s="173">
        <v>5</v>
      </c>
      <c r="R27" s="173">
        <v>1</v>
      </c>
      <c r="S27" s="175">
        <v>308748</v>
      </c>
      <c r="T27" s="173">
        <v>0</v>
      </c>
      <c r="U27" s="173">
        <v>1</v>
      </c>
      <c r="V27" s="173">
        <v>0</v>
      </c>
      <c r="W27" s="173"/>
      <c r="X27" s="173">
        <v>0</v>
      </c>
      <c r="Y27" s="175">
        <v>0</v>
      </c>
      <c r="Z27" s="174">
        <f>S27*R27*K27*EXP(-Definitions!$E$4*CAPEX!V27)*U27</f>
        <v>308748</v>
      </c>
      <c r="AA27" s="174">
        <f>CEILING(Z27/Definitions!$F$10,10)</f>
        <v>6060</v>
      </c>
      <c r="AB27" s="176">
        <v>1</v>
      </c>
      <c r="AC27" s="177" t="s">
        <v>566</v>
      </c>
      <c r="AD27" s="177" t="s">
        <v>237</v>
      </c>
      <c r="AE27" s="29"/>
      <c r="AF27" s="30"/>
    </row>
    <row r="28" spans="1:32" s="8" customFormat="1" ht="24" x14ac:dyDescent="0.25">
      <c r="A28" s="170">
        <v>13</v>
      </c>
      <c r="B28" s="171" t="s">
        <v>238</v>
      </c>
      <c r="C28" s="171" t="s">
        <v>48</v>
      </c>
      <c r="D28" s="172" t="s">
        <v>236</v>
      </c>
      <c r="E28" s="171" t="s">
        <v>194</v>
      </c>
      <c r="F28" s="171" t="s">
        <v>140</v>
      </c>
      <c r="G28" s="171" t="s">
        <v>239</v>
      </c>
      <c r="H28" s="171" t="s">
        <v>524</v>
      </c>
      <c r="I28" s="171" t="s">
        <v>140</v>
      </c>
      <c r="J28" s="173">
        <v>2012</v>
      </c>
      <c r="K28" s="174">
        <v>1</v>
      </c>
      <c r="L28" s="174"/>
      <c r="M28" s="173" t="s">
        <v>236</v>
      </c>
      <c r="N28" s="173">
        <v>0</v>
      </c>
      <c r="O28" s="173">
        <v>1</v>
      </c>
      <c r="P28" s="173">
        <v>1</v>
      </c>
      <c r="Q28" s="173">
        <v>9</v>
      </c>
      <c r="R28" s="173">
        <v>1</v>
      </c>
      <c r="S28" s="175">
        <v>339700</v>
      </c>
      <c r="T28" s="173">
        <v>0</v>
      </c>
      <c r="U28" s="173">
        <v>1</v>
      </c>
      <c r="V28" s="173">
        <v>0</v>
      </c>
      <c r="W28" s="173"/>
      <c r="X28" s="173">
        <v>0</v>
      </c>
      <c r="Y28" s="175">
        <v>0</v>
      </c>
      <c r="Z28" s="174">
        <f>S28*R28*K28*EXP(-Definitions!$E$4*CAPEX!V28)*U28</f>
        <v>339700</v>
      </c>
      <c r="AA28" s="174">
        <f>CEILING(Z28/Definitions!$F$10,10)</f>
        <v>6670</v>
      </c>
      <c r="AB28" s="176">
        <v>1</v>
      </c>
      <c r="AC28" s="177" t="s">
        <v>240</v>
      </c>
      <c r="AD28" s="177" t="s">
        <v>241</v>
      </c>
      <c r="AE28" s="29"/>
      <c r="AF28" s="30"/>
    </row>
    <row r="29" spans="1:32" s="8" customFormat="1" ht="36" x14ac:dyDescent="0.25">
      <c r="A29" s="170">
        <v>14</v>
      </c>
      <c r="B29" s="171" t="s">
        <v>242</v>
      </c>
      <c r="C29" s="171" t="s">
        <v>48</v>
      </c>
      <c r="D29" s="172" t="s">
        <v>236</v>
      </c>
      <c r="E29" s="171" t="s">
        <v>194</v>
      </c>
      <c r="F29" s="171" t="s">
        <v>140</v>
      </c>
      <c r="G29" s="171" t="s">
        <v>243</v>
      </c>
      <c r="H29" s="171" t="s">
        <v>524</v>
      </c>
      <c r="I29" s="171" t="s">
        <v>140</v>
      </c>
      <c r="J29" s="173">
        <v>2012</v>
      </c>
      <c r="K29" s="174">
        <v>1</v>
      </c>
      <c r="L29" s="174"/>
      <c r="M29" s="173" t="s">
        <v>236</v>
      </c>
      <c r="N29" s="173">
        <v>0</v>
      </c>
      <c r="O29" s="173">
        <v>1</v>
      </c>
      <c r="P29" s="173">
        <v>1</v>
      </c>
      <c r="Q29" s="173">
        <v>9</v>
      </c>
      <c r="R29" s="173">
        <v>1</v>
      </c>
      <c r="S29" s="175">
        <v>373600</v>
      </c>
      <c r="T29" s="173">
        <v>0</v>
      </c>
      <c r="U29" s="173">
        <v>1</v>
      </c>
      <c r="V29" s="173">
        <v>0</v>
      </c>
      <c r="W29" s="173"/>
      <c r="X29" s="173">
        <v>0</v>
      </c>
      <c r="Y29" s="175">
        <v>0</v>
      </c>
      <c r="Z29" s="174">
        <f>S29*R29*K29*EXP(-Definitions!$E$4*CAPEX!V29)*U29</f>
        <v>373600</v>
      </c>
      <c r="AA29" s="174">
        <f>CEILING(Z29/Definitions!$F$10,10)</f>
        <v>7330</v>
      </c>
      <c r="AB29" s="176">
        <v>1</v>
      </c>
      <c r="AC29" s="177" t="s">
        <v>244</v>
      </c>
      <c r="AD29" s="177" t="s">
        <v>567</v>
      </c>
      <c r="AE29" s="29"/>
      <c r="AF29" s="30"/>
    </row>
    <row r="30" spans="1:32" s="8" customFormat="1" ht="48" x14ac:dyDescent="0.25">
      <c r="A30" s="170">
        <v>15</v>
      </c>
      <c r="B30" s="171" t="s">
        <v>245</v>
      </c>
      <c r="C30" s="171" t="s">
        <v>48</v>
      </c>
      <c r="D30" s="172" t="s">
        <v>236</v>
      </c>
      <c r="E30" s="171" t="s">
        <v>194</v>
      </c>
      <c r="F30" s="171" t="s">
        <v>140</v>
      </c>
      <c r="G30" s="171" t="s">
        <v>246</v>
      </c>
      <c r="H30" s="171" t="s">
        <v>524</v>
      </c>
      <c r="I30" s="171" t="s">
        <v>140</v>
      </c>
      <c r="J30" s="173">
        <v>2012</v>
      </c>
      <c r="K30" s="174">
        <v>1</v>
      </c>
      <c r="L30" s="174"/>
      <c r="M30" s="173" t="s">
        <v>236</v>
      </c>
      <c r="N30" s="173">
        <v>0</v>
      </c>
      <c r="O30" s="173">
        <v>1</v>
      </c>
      <c r="P30" s="173">
        <v>1</v>
      </c>
      <c r="Q30" s="173">
        <v>9</v>
      </c>
      <c r="R30" s="173">
        <v>1</v>
      </c>
      <c r="S30" s="175">
        <v>192900</v>
      </c>
      <c r="T30" s="173">
        <v>0</v>
      </c>
      <c r="U30" s="173">
        <v>1</v>
      </c>
      <c r="V30" s="173">
        <v>0</v>
      </c>
      <c r="W30" s="173"/>
      <c r="X30" s="173">
        <v>0</v>
      </c>
      <c r="Y30" s="175">
        <v>0</v>
      </c>
      <c r="Z30" s="174">
        <f>S30*R30*K30*EXP(-Definitions!$E$4*CAPEX!V30)*U30</f>
        <v>192900</v>
      </c>
      <c r="AA30" s="174">
        <f>CEILING(Z30/Definitions!$F$10,10)</f>
        <v>3790</v>
      </c>
      <c r="AB30" s="176">
        <v>1</v>
      </c>
      <c r="AC30" s="177" t="s">
        <v>247</v>
      </c>
      <c r="AD30" s="177" t="s">
        <v>568</v>
      </c>
      <c r="AE30" s="29"/>
      <c r="AF30" s="30"/>
    </row>
    <row r="31" spans="1:32" s="9" customFormat="1" ht="48" x14ac:dyDescent="0.25">
      <c r="A31" s="170">
        <v>16</v>
      </c>
      <c r="B31" s="171" t="s">
        <v>248</v>
      </c>
      <c r="C31" s="171" t="s">
        <v>120</v>
      </c>
      <c r="D31" s="172">
        <v>1</v>
      </c>
      <c r="E31" s="171" t="s">
        <v>249</v>
      </c>
      <c r="F31" s="171" t="s">
        <v>140</v>
      </c>
      <c r="G31" s="171" t="s">
        <v>217</v>
      </c>
      <c r="H31" s="171" t="s">
        <v>218</v>
      </c>
      <c r="I31" s="171" t="s">
        <v>140</v>
      </c>
      <c r="J31" s="173">
        <v>2011</v>
      </c>
      <c r="K31" s="174">
        <v>1</v>
      </c>
      <c r="L31" s="174"/>
      <c r="M31" s="173" t="s">
        <v>236</v>
      </c>
      <c r="N31" s="173">
        <v>0</v>
      </c>
      <c r="O31" s="173">
        <v>1</v>
      </c>
      <c r="P31" s="173">
        <v>1</v>
      </c>
      <c r="Q31" s="173">
        <v>8</v>
      </c>
      <c r="R31" s="173">
        <v>1</v>
      </c>
      <c r="S31" s="175">
        <v>24900</v>
      </c>
      <c r="T31" s="173">
        <v>25</v>
      </c>
      <c r="U31" s="173">
        <v>1</v>
      </c>
      <c r="V31" s="173">
        <v>11</v>
      </c>
      <c r="W31" s="173"/>
      <c r="X31" s="173">
        <v>0</v>
      </c>
      <c r="Y31" s="175">
        <v>0</v>
      </c>
      <c r="Z31" s="174">
        <f>S31*R31*K31*EXP(-Definitions!$E$4*CAPEX!V31)*U31</f>
        <v>24900</v>
      </c>
      <c r="AA31" s="174">
        <f>CEILING(Z31/Definitions!$F$10,10)</f>
        <v>490</v>
      </c>
      <c r="AB31" s="176">
        <v>1</v>
      </c>
      <c r="AC31" s="177" t="s">
        <v>250</v>
      </c>
      <c r="AD31" s="177" t="s">
        <v>569</v>
      </c>
      <c r="AE31" s="29"/>
      <c r="AF31" s="30"/>
    </row>
    <row r="32" spans="1:32" s="9" customFormat="1" ht="36" x14ac:dyDescent="0.25">
      <c r="A32" s="170">
        <v>17</v>
      </c>
      <c r="B32" s="171" t="s">
        <v>251</v>
      </c>
      <c r="C32" s="171" t="s">
        <v>120</v>
      </c>
      <c r="D32" s="172">
        <v>1</v>
      </c>
      <c r="E32" s="171" t="s">
        <v>249</v>
      </c>
      <c r="F32" s="171" t="s">
        <v>140</v>
      </c>
      <c r="G32" s="171" t="s">
        <v>217</v>
      </c>
      <c r="H32" s="171" t="s">
        <v>218</v>
      </c>
      <c r="I32" s="171" t="s">
        <v>140</v>
      </c>
      <c r="J32" s="173">
        <v>2011</v>
      </c>
      <c r="K32" s="174">
        <v>1</v>
      </c>
      <c r="L32" s="174"/>
      <c r="M32" s="173" t="s">
        <v>236</v>
      </c>
      <c r="N32" s="173">
        <v>0</v>
      </c>
      <c r="O32" s="173">
        <v>1</v>
      </c>
      <c r="P32" s="173">
        <v>1</v>
      </c>
      <c r="Q32" s="173">
        <v>3</v>
      </c>
      <c r="R32" s="173">
        <v>1</v>
      </c>
      <c r="S32" s="175">
        <v>500000</v>
      </c>
      <c r="T32" s="173">
        <v>25</v>
      </c>
      <c r="U32" s="173">
        <v>1</v>
      </c>
      <c r="V32" s="173">
        <v>0</v>
      </c>
      <c r="W32" s="173"/>
      <c r="X32" s="173">
        <v>0</v>
      </c>
      <c r="Y32" s="175"/>
      <c r="Z32" s="174">
        <f>S32*R32*K32*EXP(-Definitions!$E$4*CAPEX!V32)*U32</f>
        <v>500000</v>
      </c>
      <c r="AA32" s="174">
        <f>CEILING(Z32/Definitions!$F$10,10)</f>
        <v>9810</v>
      </c>
      <c r="AB32" s="176">
        <v>1</v>
      </c>
      <c r="AC32" s="177" t="s">
        <v>570</v>
      </c>
      <c r="AD32" s="177" t="s">
        <v>571</v>
      </c>
      <c r="AE32" s="29"/>
      <c r="AF32" s="30"/>
    </row>
    <row r="33" spans="1:32" s="9" customFormat="1" ht="108" x14ac:dyDescent="0.25">
      <c r="A33" s="170">
        <v>18</v>
      </c>
      <c r="B33" s="171" t="s">
        <v>252</v>
      </c>
      <c r="C33" s="171" t="s">
        <v>120</v>
      </c>
      <c r="D33" s="172">
        <v>1</v>
      </c>
      <c r="E33" s="171" t="s">
        <v>249</v>
      </c>
      <c r="F33" s="171" t="s">
        <v>140</v>
      </c>
      <c r="G33" s="171" t="s">
        <v>364</v>
      </c>
      <c r="H33" s="171" t="s">
        <v>364</v>
      </c>
      <c r="I33" s="171" t="s">
        <v>140</v>
      </c>
      <c r="J33" s="173">
        <v>2011</v>
      </c>
      <c r="K33" s="174">
        <v>685</v>
      </c>
      <c r="L33" s="174"/>
      <c r="M33" s="173" t="s">
        <v>139</v>
      </c>
      <c r="N33" s="173">
        <v>0</v>
      </c>
      <c r="O33" s="173">
        <v>1</v>
      </c>
      <c r="P33" s="173">
        <v>1</v>
      </c>
      <c r="Q33" s="173">
        <v>5</v>
      </c>
      <c r="R33" s="173">
        <v>1</v>
      </c>
      <c r="S33" s="175">
        <v>1000</v>
      </c>
      <c r="T33" s="173">
        <v>0</v>
      </c>
      <c r="U33" s="173">
        <v>1</v>
      </c>
      <c r="V33" s="173">
        <v>0</v>
      </c>
      <c r="W33" s="173"/>
      <c r="X33" s="173">
        <v>0</v>
      </c>
      <c r="Y33" s="175">
        <v>0</v>
      </c>
      <c r="Z33" s="174">
        <f>S33*R33*K33*EXP(-Definitions!$E$4*CAPEX!V33)*U33</f>
        <v>685000</v>
      </c>
      <c r="AA33" s="174">
        <f>CEILING(Z33/Definitions!$F$10,10)</f>
        <v>13440</v>
      </c>
      <c r="AB33" s="176">
        <v>1</v>
      </c>
      <c r="AC33" s="177" t="s">
        <v>253</v>
      </c>
      <c r="AD33" s="177" t="s">
        <v>254</v>
      </c>
      <c r="AE33" s="29"/>
      <c r="AF33" s="30"/>
    </row>
    <row r="34" spans="1:32" s="9" customFormat="1" ht="24" x14ac:dyDescent="0.25">
      <c r="A34" s="170">
        <v>19</v>
      </c>
      <c r="B34" s="171" t="s">
        <v>238</v>
      </c>
      <c r="C34" s="171" t="s">
        <v>120</v>
      </c>
      <c r="D34" s="172" t="s">
        <v>236</v>
      </c>
      <c r="E34" s="171" t="s">
        <v>249</v>
      </c>
      <c r="F34" s="171" t="s">
        <v>140</v>
      </c>
      <c r="G34" s="171" t="s">
        <v>239</v>
      </c>
      <c r="H34" s="171" t="s">
        <v>524</v>
      </c>
      <c r="I34" s="171" t="s">
        <v>140</v>
      </c>
      <c r="J34" s="173">
        <v>2011</v>
      </c>
      <c r="K34" s="174">
        <v>1</v>
      </c>
      <c r="L34" s="174"/>
      <c r="M34" s="173" t="s">
        <v>236</v>
      </c>
      <c r="N34" s="173">
        <v>0</v>
      </c>
      <c r="O34" s="173">
        <v>1</v>
      </c>
      <c r="P34" s="173">
        <v>1</v>
      </c>
      <c r="Q34" s="173">
        <v>9</v>
      </c>
      <c r="R34" s="173">
        <v>1</v>
      </c>
      <c r="S34" s="175">
        <v>118500</v>
      </c>
      <c r="T34" s="173">
        <v>0</v>
      </c>
      <c r="U34" s="173">
        <v>1</v>
      </c>
      <c r="V34" s="173">
        <v>0</v>
      </c>
      <c r="W34" s="173"/>
      <c r="X34" s="173">
        <v>0</v>
      </c>
      <c r="Y34" s="175">
        <v>0</v>
      </c>
      <c r="Z34" s="174">
        <f>S34*R34*K34*EXP(-Definitions!$E$4*CAPEX!V34)*U34</f>
        <v>118500</v>
      </c>
      <c r="AA34" s="174">
        <f>CEILING(Z34/Definitions!$F$10,10)</f>
        <v>2330</v>
      </c>
      <c r="AB34" s="176">
        <v>1</v>
      </c>
      <c r="AC34" s="177" t="s">
        <v>240</v>
      </c>
      <c r="AD34" s="177" t="s">
        <v>241</v>
      </c>
      <c r="AE34" s="29"/>
      <c r="AF34" s="30"/>
    </row>
    <row r="35" spans="1:32" s="9" customFormat="1" ht="36" x14ac:dyDescent="0.25">
      <c r="A35" s="170">
        <v>20</v>
      </c>
      <c r="B35" s="171" t="s">
        <v>242</v>
      </c>
      <c r="C35" s="171" t="s">
        <v>120</v>
      </c>
      <c r="D35" s="172" t="s">
        <v>236</v>
      </c>
      <c r="E35" s="171" t="s">
        <v>249</v>
      </c>
      <c r="F35" s="171" t="s">
        <v>140</v>
      </c>
      <c r="G35" s="171" t="s">
        <v>243</v>
      </c>
      <c r="H35" s="171" t="s">
        <v>524</v>
      </c>
      <c r="I35" s="171" t="s">
        <v>140</v>
      </c>
      <c r="J35" s="173">
        <v>2011</v>
      </c>
      <c r="K35" s="174">
        <v>1</v>
      </c>
      <c r="L35" s="174"/>
      <c r="M35" s="173" t="s">
        <v>236</v>
      </c>
      <c r="N35" s="173">
        <v>0</v>
      </c>
      <c r="O35" s="173">
        <v>1</v>
      </c>
      <c r="P35" s="173">
        <v>1</v>
      </c>
      <c r="Q35" s="173">
        <v>9</v>
      </c>
      <c r="R35" s="173">
        <v>1</v>
      </c>
      <c r="S35" s="175">
        <v>130400</v>
      </c>
      <c r="T35" s="173">
        <v>0</v>
      </c>
      <c r="U35" s="173">
        <v>1</v>
      </c>
      <c r="V35" s="173">
        <v>0</v>
      </c>
      <c r="W35" s="173"/>
      <c r="X35" s="173">
        <v>0</v>
      </c>
      <c r="Y35" s="175">
        <v>0</v>
      </c>
      <c r="Z35" s="174">
        <f>S35*R35*K35*EXP(-Definitions!$E$4*CAPEX!V35)*U35</f>
        <v>130400</v>
      </c>
      <c r="AA35" s="174">
        <f>CEILING(Z35/Definitions!$F$10,10)</f>
        <v>2560</v>
      </c>
      <c r="AB35" s="176">
        <v>1</v>
      </c>
      <c r="AC35" s="177" t="s">
        <v>244</v>
      </c>
      <c r="AD35" s="177" t="s">
        <v>567</v>
      </c>
      <c r="AE35" s="29"/>
      <c r="AF35" s="30"/>
    </row>
    <row r="36" spans="1:32" s="9" customFormat="1" ht="48" x14ac:dyDescent="0.25">
      <c r="A36" s="170">
        <v>21</v>
      </c>
      <c r="B36" s="171" t="s">
        <v>245</v>
      </c>
      <c r="C36" s="171" t="s">
        <v>120</v>
      </c>
      <c r="D36" s="172" t="s">
        <v>236</v>
      </c>
      <c r="E36" s="171" t="s">
        <v>249</v>
      </c>
      <c r="F36" s="171" t="s">
        <v>140</v>
      </c>
      <c r="G36" s="171" t="s">
        <v>246</v>
      </c>
      <c r="H36" s="171" t="s">
        <v>524</v>
      </c>
      <c r="I36" s="171" t="s">
        <v>140</v>
      </c>
      <c r="J36" s="173">
        <v>2011</v>
      </c>
      <c r="K36" s="174">
        <v>1</v>
      </c>
      <c r="L36" s="174"/>
      <c r="M36" s="173" t="s">
        <v>236</v>
      </c>
      <c r="N36" s="173">
        <v>0</v>
      </c>
      <c r="O36" s="173">
        <v>1</v>
      </c>
      <c r="P36" s="173">
        <v>1</v>
      </c>
      <c r="Q36" s="173">
        <v>9</v>
      </c>
      <c r="R36" s="173">
        <v>1</v>
      </c>
      <c r="S36" s="175">
        <v>71700</v>
      </c>
      <c r="T36" s="173">
        <v>0</v>
      </c>
      <c r="U36" s="173">
        <v>1</v>
      </c>
      <c r="V36" s="173">
        <v>0</v>
      </c>
      <c r="W36" s="173"/>
      <c r="X36" s="173">
        <v>0</v>
      </c>
      <c r="Y36" s="175">
        <v>0</v>
      </c>
      <c r="Z36" s="174">
        <f>S36*R36*K36*EXP(-Definitions!$E$4*CAPEX!V36)*U36</f>
        <v>71700</v>
      </c>
      <c r="AA36" s="174">
        <f>CEILING(Z36/Definitions!$F$10,10)</f>
        <v>1410</v>
      </c>
      <c r="AB36" s="176">
        <v>1</v>
      </c>
      <c r="AC36" s="177" t="s">
        <v>247</v>
      </c>
      <c r="AD36" s="177" t="s">
        <v>568</v>
      </c>
      <c r="AE36" s="29"/>
      <c r="AF36" s="30"/>
    </row>
    <row r="37" spans="1:32" s="8" customFormat="1" ht="24" x14ac:dyDescent="0.25">
      <c r="A37" s="170">
        <v>22</v>
      </c>
      <c r="B37" s="171" t="s">
        <v>255</v>
      </c>
      <c r="C37" s="171" t="s">
        <v>84</v>
      </c>
      <c r="D37" s="172">
        <v>1</v>
      </c>
      <c r="E37" s="171" t="s">
        <v>194</v>
      </c>
      <c r="F37" s="171" t="s">
        <v>140</v>
      </c>
      <c r="G37" s="171" t="s">
        <v>256</v>
      </c>
      <c r="H37" s="171" t="s">
        <v>257</v>
      </c>
      <c r="I37" s="171" t="s">
        <v>140</v>
      </c>
      <c r="J37" s="173">
        <v>2011</v>
      </c>
      <c r="K37" s="174">
        <v>313860</v>
      </c>
      <c r="L37" s="211"/>
      <c r="M37" s="173" t="s">
        <v>258</v>
      </c>
      <c r="N37" s="173">
        <v>4</v>
      </c>
      <c r="O37" s="173">
        <v>3</v>
      </c>
      <c r="P37" s="173">
        <v>1</v>
      </c>
      <c r="Q37" s="173">
        <v>5</v>
      </c>
      <c r="R37" s="173">
        <v>0.03</v>
      </c>
      <c r="S37" s="175">
        <v>200</v>
      </c>
      <c r="T37" s="173">
        <v>0</v>
      </c>
      <c r="U37" s="173">
        <v>1</v>
      </c>
      <c r="V37" s="173">
        <v>0</v>
      </c>
      <c r="W37" s="211"/>
      <c r="X37" s="173">
        <v>0</v>
      </c>
      <c r="Y37" s="175">
        <v>0</v>
      </c>
      <c r="Z37" s="174">
        <f>S37*R37*K37*EXP(-Definitions!$E$4*CAPEX!V37)*U37</f>
        <v>1883160</v>
      </c>
      <c r="AA37" s="174">
        <f>CEILING(Z37/Definitions!$F$10,10)</f>
        <v>36930</v>
      </c>
      <c r="AB37" s="176">
        <v>1</v>
      </c>
      <c r="AC37" s="177" t="s">
        <v>259</v>
      </c>
      <c r="AD37" s="177" t="s">
        <v>572</v>
      </c>
      <c r="AE37" s="29"/>
      <c r="AF37" s="31"/>
    </row>
    <row r="38" spans="1:32" s="8" customFormat="1" ht="48" x14ac:dyDescent="0.25">
      <c r="A38" s="170">
        <v>23</v>
      </c>
      <c r="B38" s="171" t="s">
        <v>248</v>
      </c>
      <c r="C38" s="171" t="s">
        <v>84</v>
      </c>
      <c r="D38" s="172">
        <v>1</v>
      </c>
      <c r="E38" s="171" t="s">
        <v>194</v>
      </c>
      <c r="F38" s="171" t="s">
        <v>140</v>
      </c>
      <c r="G38" s="171" t="s">
        <v>217</v>
      </c>
      <c r="H38" s="171" t="s">
        <v>218</v>
      </c>
      <c r="I38" s="171" t="s">
        <v>140</v>
      </c>
      <c r="J38" s="173">
        <v>2011</v>
      </c>
      <c r="K38" s="174">
        <v>1</v>
      </c>
      <c r="L38" s="211"/>
      <c r="M38" s="173" t="s">
        <v>236</v>
      </c>
      <c r="N38" s="173">
        <v>0</v>
      </c>
      <c r="O38" s="173">
        <v>1</v>
      </c>
      <c r="P38" s="173">
        <v>1</v>
      </c>
      <c r="Q38" s="173">
        <v>8</v>
      </c>
      <c r="R38" s="173">
        <v>1</v>
      </c>
      <c r="S38" s="175">
        <v>721140</v>
      </c>
      <c r="T38" s="173">
        <v>25</v>
      </c>
      <c r="U38" s="173">
        <v>0</v>
      </c>
      <c r="V38" s="173">
        <v>11</v>
      </c>
      <c r="W38" s="211"/>
      <c r="X38" s="173">
        <v>1</v>
      </c>
      <c r="Y38" s="175">
        <v>14140</v>
      </c>
      <c r="Z38" s="174">
        <f>S38*R38*K38*EXP(-Definitions!$E$4*CAPEX!V38)*U38</f>
        <v>0</v>
      </c>
      <c r="AA38" s="174">
        <f>CEILING(Z38/Definitions!$F$10,10)</f>
        <v>0</v>
      </c>
      <c r="AB38" s="176">
        <v>1</v>
      </c>
      <c r="AC38" s="177" t="s">
        <v>271</v>
      </c>
      <c r="AD38" s="177" t="s">
        <v>573</v>
      </c>
      <c r="AE38" s="29"/>
      <c r="AF38" s="31"/>
    </row>
    <row r="39" spans="1:32" s="8" customFormat="1" ht="72" x14ac:dyDescent="0.25">
      <c r="A39" s="170">
        <v>24</v>
      </c>
      <c r="B39" s="171" t="s">
        <v>260</v>
      </c>
      <c r="C39" s="171" t="s">
        <v>84</v>
      </c>
      <c r="D39" s="172">
        <v>1</v>
      </c>
      <c r="E39" s="171" t="s">
        <v>194</v>
      </c>
      <c r="F39" s="171" t="s">
        <v>140</v>
      </c>
      <c r="G39" s="171" t="s">
        <v>217</v>
      </c>
      <c r="H39" s="171" t="s">
        <v>218</v>
      </c>
      <c r="I39" s="171" t="s">
        <v>140</v>
      </c>
      <c r="J39" s="173">
        <v>2011</v>
      </c>
      <c r="K39" s="174">
        <v>102</v>
      </c>
      <c r="L39" s="211"/>
      <c r="M39" s="173" t="s">
        <v>261</v>
      </c>
      <c r="N39" s="173">
        <v>3</v>
      </c>
      <c r="O39" s="173">
        <v>1</v>
      </c>
      <c r="P39" s="173">
        <v>1</v>
      </c>
      <c r="Q39" s="173">
        <v>8</v>
      </c>
      <c r="R39" s="173">
        <v>1</v>
      </c>
      <c r="S39" s="175">
        <v>70000</v>
      </c>
      <c r="T39" s="173">
        <v>25</v>
      </c>
      <c r="U39" s="173">
        <v>1</v>
      </c>
      <c r="V39" s="173">
        <v>11</v>
      </c>
      <c r="W39" s="211"/>
      <c r="X39" s="173">
        <v>0</v>
      </c>
      <c r="Y39" s="175">
        <v>0</v>
      </c>
      <c r="Z39" s="174">
        <f>S39*R39*K39*EXP(-Definitions!$E$4*CAPEX!V39)*U39</f>
        <v>7140000</v>
      </c>
      <c r="AA39" s="174">
        <f>CEILING(Z39/Definitions!$F$10,10)</f>
        <v>140000</v>
      </c>
      <c r="AB39" s="176">
        <v>1</v>
      </c>
      <c r="AC39" s="177" t="s">
        <v>574</v>
      </c>
      <c r="AD39" s="177" t="s">
        <v>575</v>
      </c>
      <c r="AE39" s="29"/>
      <c r="AF39" s="31"/>
    </row>
    <row r="40" spans="1:32" s="8" customFormat="1" ht="48" x14ac:dyDescent="0.25">
      <c r="A40" s="170">
        <v>25</v>
      </c>
      <c r="B40" s="171" t="s">
        <v>384</v>
      </c>
      <c r="C40" s="171" t="s">
        <v>84</v>
      </c>
      <c r="D40" s="172">
        <v>1</v>
      </c>
      <c r="E40" s="171" t="s">
        <v>194</v>
      </c>
      <c r="F40" s="171" t="s">
        <v>140</v>
      </c>
      <c r="G40" s="171" t="s">
        <v>226</v>
      </c>
      <c r="H40" s="171" t="s">
        <v>226</v>
      </c>
      <c r="I40" s="171" t="s">
        <v>140</v>
      </c>
      <c r="J40" s="173">
        <v>2011</v>
      </c>
      <c r="K40" s="174">
        <v>8640</v>
      </c>
      <c r="L40" s="211"/>
      <c r="M40" s="173" t="s">
        <v>139</v>
      </c>
      <c r="N40" s="173">
        <v>3</v>
      </c>
      <c r="O40" s="173">
        <v>1</v>
      </c>
      <c r="P40" s="173">
        <v>1</v>
      </c>
      <c r="Q40" s="173">
        <v>8</v>
      </c>
      <c r="R40" s="173">
        <v>1</v>
      </c>
      <c r="S40" s="175">
        <v>2000</v>
      </c>
      <c r="T40" s="173">
        <v>25</v>
      </c>
      <c r="U40" s="173">
        <v>1</v>
      </c>
      <c r="V40" s="173">
        <v>16</v>
      </c>
      <c r="W40" s="211"/>
      <c r="X40" s="173">
        <v>0</v>
      </c>
      <c r="Y40" s="175">
        <v>0</v>
      </c>
      <c r="Z40" s="174">
        <f>S40*R40*K40*EXP(-Definitions!$E$4*CAPEX!V40)*U40</f>
        <v>17280000</v>
      </c>
      <c r="AA40" s="174">
        <f>CEILING(Z40/Definitions!$F$10,10)</f>
        <v>338830</v>
      </c>
      <c r="AB40" s="176">
        <v>1</v>
      </c>
      <c r="AC40" s="177" t="s">
        <v>576</v>
      </c>
      <c r="AD40" s="177" t="s">
        <v>577</v>
      </c>
      <c r="AE40" s="29"/>
      <c r="AF40" s="31"/>
    </row>
    <row r="41" spans="1:32" s="8" customFormat="1" ht="60" x14ac:dyDescent="0.25">
      <c r="A41" s="170">
        <v>26</v>
      </c>
      <c r="B41" s="171" t="s">
        <v>262</v>
      </c>
      <c r="C41" s="171" t="s">
        <v>84</v>
      </c>
      <c r="D41" s="172">
        <v>1</v>
      </c>
      <c r="E41" s="171" t="s">
        <v>194</v>
      </c>
      <c r="F41" s="171" t="s">
        <v>140</v>
      </c>
      <c r="G41" s="171" t="s">
        <v>578</v>
      </c>
      <c r="H41" s="171" t="s">
        <v>257</v>
      </c>
      <c r="I41" s="171" t="s">
        <v>140</v>
      </c>
      <c r="J41" s="173">
        <v>2011</v>
      </c>
      <c r="K41" s="174">
        <v>10462</v>
      </c>
      <c r="L41" s="211"/>
      <c r="M41" s="173" t="s">
        <v>139</v>
      </c>
      <c r="N41" s="173">
        <v>3</v>
      </c>
      <c r="O41" s="173">
        <v>2</v>
      </c>
      <c r="P41" s="173">
        <v>0</v>
      </c>
      <c r="Q41" s="173">
        <v>4</v>
      </c>
      <c r="R41" s="173">
        <v>1</v>
      </c>
      <c r="S41" s="175">
        <v>4000</v>
      </c>
      <c r="T41" s="173">
        <v>0</v>
      </c>
      <c r="U41" s="173">
        <v>0.1</v>
      </c>
      <c r="V41" s="173">
        <v>0</v>
      </c>
      <c r="W41" s="211"/>
      <c r="X41" s="173">
        <v>1</v>
      </c>
      <c r="Y41" s="175">
        <v>905370</v>
      </c>
      <c r="Z41" s="174">
        <f>S41*R41*K41*EXP(-Definitions!$E$4*CAPEX!V41)*U41</f>
        <v>4184800</v>
      </c>
      <c r="AA41" s="174">
        <f>CEILING(Z41/Definitions!$F$10,10)</f>
        <v>82060</v>
      </c>
      <c r="AB41" s="176">
        <v>2</v>
      </c>
      <c r="AC41" s="177" t="s">
        <v>263</v>
      </c>
      <c r="AD41" s="177" t="s">
        <v>264</v>
      </c>
      <c r="AE41" s="29"/>
      <c r="AF41" s="31"/>
    </row>
    <row r="42" spans="1:32" s="8" customFormat="1" ht="72" x14ac:dyDescent="0.25">
      <c r="A42" s="170">
        <v>27</v>
      </c>
      <c r="B42" s="171" t="s">
        <v>702</v>
      </c>
      <c r="C42" s="171" t="s">
        <v>84</v>
      </c>
      <c r="D42" s="172">
        <v>1</v>
      </c>
      <c r="E42" s="171" t="s">
        <v>194</v>
      </c>
      <c r="F42" s="171" t="s">
        <v>140</v>
      </c>
      <c r="G42" s="171" t="s">
        <v>265</v>
      </c>
      <c r="H42" s="171" t="s">
        <v>266</v>
      </c>
      <c r="I42" s="171" t="s">
        <v>140</v>
      </c>
      <c r="J42" s="173">
        <v>2011</v>
      </c>
      <c r="K42" s="174">
        <v>1</v>
      </c>
      <c r="L42" s="211"/>
      <c r="M42" s="173" t="s">
        <v>236</v>
      </c>
      <c r="N42" s="173">
        <v>3</v>
      </c>
      <c r="O42" s="173">
        <v>3</v>
      </c>
      <c r="P42" s="173">
        <v>1</v>
      </c>
      <c r="Q42" s="173">
        <v>6</v>
      </c>
      <c r="R42" s="173">
        <v>1</v>
      </c>
      <c r="S42" s="175">
        <v>600000</v>
      </c>
      <c r="T42" s="173">
        <v>25</v>
      </c>
      <c r="U42" s="173">
        <v>0</v>
      </c>
      <c r="V42" s="173">
        <v>2</v>
      </c>
      <c r="W42" s="211"/>
      <c r="X42" s="173">
        <v>1</v>
      </c>
      <c r="Y42" s="175">
        <v>246165</v>
      </c>
      <c r="Z42" s="174">
        <f>S42*R42*K42*EXP(-Definitions!$E$4*CAPEX!V42)*U42</f>
        <v>0</v>
      </c>
      <c r="AA42" s="174">
        <f>CEILING(Z42/Definitions!$F$10,10)</f>
        <v>0</v>
      </c>
      <c r="AB42" s="176">
        <v>2</v>
      </c>
      <c r="AC42" s="177" t="s">
        <v>267</v>
      </c>
      <c r="AD42" s="177" t="s">
        <v>268</v>
      </c>
      <c r="AE42" s="29"/>
      <c r="AF42" s="31"/>
    </row>
    <row r="43" spans="1:32" s="8" customFormat="1" ht="72" x14ac:dyDescent="0.25">
      <c r="A43" s="170">
        <v>27</v>
      </c>
      <c r="B43" s="171" t="s">
        <v>702</v>
      </c>
      <c r="C43" s="171" t="s">
        <v>84</v>
      </c>
      <c r="D43" s="172">
        <v>1</v>
      </c>
      <c r="E43" s="171" t="s">
        <v>194</v>
      </c>
      <c r="F43" s="171" t="s">
        <v>140</v>
      </c>
      <c r="G43" s="171" t="s">
        <v>265</v>
      </c>
      <c r="H43" s="171" t="s">
        <v>266</v>
      </c>
      <c r="I43" s="171" t="s">
        <v>140</v>
      </c>
      <c r="J43" s="173">
        <v>2011</v>
      </c>
      <c r="K43" s="174">
        <v>1</v>
      </c>
      <c r="L43" s="211"/>
      <c r="M43" s="173" t="s">
        <v>236</v>
      </c>
      <c r="N43" s="173">
        <v>3</v>
      </c>
      <c r="O43" s="173">
        <v>3</v>
      </c>
      <c r="P43" s="173">
        <v>1</v>
      </c>
      <c r="Q43" s="173">
        <v>6</v>
      </c>
      <c r="R43" s="173">
        <v>1</v>
      </c>
      <c r="S43" s="175">
        <v>600000</v>
      </c>
      <c r="T43" s="173">
        <v>25</v>
      </c>
      <c r="U43" s="173">
        <v>1</v>
      </c>
      <c r="V43" s="173">
        <v>0</v>
      </c>
      <c r="W43" s="211"/>
      <c r="X43" s="173">
        <v>1</v>
      </c>
      <c r="Y43" s="175"/>
      <c r="Z43" s="174">
        <f>S43*R43*K43*EXP(-Definitions!$E$4*CAPEX!V43)*U43</f>
        <v>600000</v>
      </c>
      <c r="AA43" s="174">
        <f>CEILING(Z43/Definitions!$F$10,10)</f>
        <v>11770</v>
      </c>
      <c r="AB43" s="176">
        <v>2</v>
      </c>
      <c r="AC43" s="177" t="s">
        <v>267</v>
      </c>
      <c r="AD43" s="177" t="s">
        <v>268</v>
      </c>
      <c r="AE43" s="29"/>
      <c r="AF43" s="31"/>
    </row>
    <row r="44" spans="1:32" s="8" customFormat="1" ht="108" x14ac:dyDescent="0.25">
      <c r="A44" s="170">
        <v>28</v>
      </c>
      <c r="B44" s="171" t="s">
        <v>269</v>
      </c>
      <c r="C44" s="171" t="s">
        <v>84</v>
      </c>
      <c r="D44" s="172">
        <v>1</v>
      </c>
      <c r="E44" s="171" t="s">
        <v>194</v>
      </c>
      <c r="F44" s="171" t="s">
        <v>140</v>
      </c>
      <c r="G44" s="171" t="s">
        <v>364</v>
      </c>
      <c r="H44" s="171" t="s">
        <v>364</v>
      </c>
      <c r="I44" s="171" t="s">
        <v>140</v>
      </c>
      <c r="J44" s="173">
        <v>2011</v>
      </c>
      <c r="K44" s="174">
        <v>1</v>
      </c>
      <c r="L44" s="211"/>
      <c r="M44" s="173" t="s">
        <v>236</v>
      </c>
      <c r="N44" s="173">
        <v>3</v>
      </c>
      <c r="O44" s="173">
        <v>2</v>
      </c>
      <c r="P44" s="173">
        <v>1</v>
      </c>
      <c r="Q44" s="173">
        <v>5</v>
      </c>
      <c r="R44" s="173">
        <v>1</v>
      </c>
      <c r="S44" s="175">
        <v>606800</v>
      </c>
      <c r="T44" s="173">
        <v>0</v>
      </c>
      <c r="U44" s="173">
        <v>1</v>
      </c>
      <c r="V44" s="173">
        <v>0</v>
      </c>
      <c r="W44" s="211"/>
      <c r="X44" s="173">
        <v>0</v>
      </c>
      <c r="Y44" s="175">
        <v>0</v>
      </c>
      <c r="Z44" s="174">
        <f>S44*R44*K44*EXP(-Definitions!$E$4*CAPEX!V44)*U44</f>
        <v>606800</v>
      </c>
      <c r="AA44" s="174">
        <f>CEILING(Z44/Definitions!$F$10,10)</f>
        <v>11900</v>
      </c>
      <c r="AB44" s="176">
        <v>1</v>
      </c>
      <c r="AC44" s="177" t="s">
        <v>270</v>
      </c>
      <c r="AD44" s="177" t="s">
        <v>254</v>
      </c>
      <c r="AE44" s="29"/>
      <c r="AF44" s="31"/>
    </row>
    <row r="45" spans="1:32" s="8" customFormat="1" ht="24" x14ac:dyDescent="0.25">
      <c r="A45" s="170">
        <v>29</v>
      </c>
      <c r="B45" s="171" t="s">
        <v>238</v>
      </c>
      <c r="C45" s="171" t="s">
        <v>84</v>
      </c>
      <c r="D45" s="172" t="s">
        <v>236</v>
      </c>
      <c r="E45" s="171" t="s">
        <v>194</v>
      </c>
      <c r="F45" s="171" t="s">
        <v>140</v>
      </c>
      <c r="G45" s="171" t="s">
        <v>239</v>
      </c>
      <c r="H45" s="171" t="s">
        <v>524</v>
      </c>
      <c r="I45" s="171" t="s">
        <v>140</v>
      </c>
      <c r="J45" s="173">
        <v>2011</v>
      </c>
      <c r="K45" s="174">
        <v>1</v>
      </c>
      <c r="L45" s="211"/>
      <c r="M45" s="173" t="s">
        <v>236</v>
      </c>
      <c r="N45" s="173">
        <v>0</v>
      </c>
      <c r="O45" s="173">
        <v>1</v>
      </c>
      <c r="P45" s="173">
        <v>1</v>
      </c>
      <c r="Q45" s="173">
        <v>9</v>
      </c>
      <c r="R45" s="173">
        <v>1</v>
      </c>
      <c r="S45" s="175">
        <v>727500</v>
      </c>
      <c r="T45" s="173">
        <v>0</v>
      </c>
      <c r="U45" s="173">
        <v>1</v>
      </c>
      <c r="V45" s="173">
        <v>0</v>
      </c>
      <c r="W45" s="211"/>
      <c r="X45" s="173">
        <v>0</v>
      </c>
      <c r="Y45" s="175">
        <v>0</v>
      </c>
      <c r="Z45" s="174">
        <f>S45*R45*K45*EXP(-Definitions!$E$4*CAPEX!V45)*U45</f>
        <v>727500</v>
      </c>
      <c r="AA45" s="174">
        <f>CEILING(Z45/Definitions!$F$10,10)</f>
        <v>14270</v>
      </c>
      <c r="AB45" s="176">
        <v>1</v>
      </c>
      <c r="AC45" s="177" t="s">
        <v>240</v>
      </c>
      <c r="AD45" s="177" t="s">
        <v>241</v>
      </c>
      <c r="AE45" s="29"/>
      <c r="AF45" s="31"/>
    </row>
    <row r="46" spans="1:32" s="8" customFormat="1" ht="36" x14ac:dyDescent="0.25">
      <c r="A46" s="170">
        <v>30</v>
      </c>
      <c r="B46" s="171" t="s">
        <v>242</v>
      </c>
      <c r="C46" s="171" t="s">
        <v>84</v>
      </c>
      <c r="D46" s="172" t="s">
        <v>236</v>
      </c>
      <c r="E46" s="171" t="s">
        <v>194</v>
      </c>
      <c r="F46" s="171" t="s">
        <v>140</v>
      </c>
      <c r="G46" s="171" t="s">
        <v>243</v>
      </c>
      <c r="H46" s="171" t="s">
        <v>524</v>
      </c>
      <c r="I46" s="171" t="s">
        <v>140</v>
      </c>
      <c r="J46" s="173">
        <v>2011</v>
      </c>
      <c r="K46" s="174">
        <v>1</v>
      </c>
      <c r="L46" s="211"/>
      <c r="M46" s="173" t="s">
        <v>236</v>
      </c>
      <c r="N46" s="173">
        <v>0</v>
      </c>
      <c r="O46" s="173">
        <v>1</v>
      </c>
      <c r="P46" s="173">
        <v>1</v>
      </c>
      <c r="Q46" s="173">
        <v>9</v>
      </c>
      <c r="R46" s="173">
        <v>1</v>
      </c>
      <c r="S46" s="175">
        <v>800300</v>
      </c>
      <c r="T46" s="173">
        <v>0</v>
      </c>
      <c r="U46" s="173">
        <v>1</v>
      </c>
      <c r="V46" s="173">
        <v>0</v>
      </c>
      <c r="W46" s="211"/>
      <c r="X46" s="173">
        <v>0</v>
      </c>
      <c r="Y46" s="175">
        <v>0</v>
      </c>
      <c r="Z46" s="174">
        <f>S46*R46*K46*EXP(-Definitions!$E$4*CAPEX!V46)*U46</f>
        <v>800300</v>
      </c>
      <c r="AA46" s="174">
        <f>CEILING(Z46/Definitions!$F$10,10)</f>
        <v>15700</v>
      </c>
      <c r="AB46" s="176">
        <v>1</v>
      </c>
      <c r="AC46" s="177" t="s">
        <v>244</v>
      </c>
      <c r="AD46" s="177" t="s">
        <v>567</v>
      </c>
      <c r="AE46" s="29"/>
      <c r="AF46" s="30"/>
    </row>
    <row r="47" spans="1:32" s="8" customFormat="1" ht="48" x14ac:dyDescent="0.25">
      <c r="A47" s="170">
        <v>31</v>
      </c>
      <c r="B47" s="171" t="s">
        <v>245</v>
      </c>
      <c r="C47" s="171" t="s">
        <v>84</v>
      </c>
      <c r="D47" s="172" t="s">
        <v>236</v>
      </c>
      <c r="E47" s="171" t="s">
        <v>194</v>
      </c>
      <c r="F47" s="171" t="s">
        <v>140</v>
      </c>
      <c r="G47" s="171" t="s">
        <v>246</v>
      </c>
      <c r="H47" s="171" t="s">
        <v>524</v>
      </c>
      <c r="I47" s="171" t="s">
        <v>140</v>
      </c>
      <c r="J47" s="173">
        <v>2011</v>
      </c>
      <c r="K47" s="174">
        <v>1</v>
      </c>
      <c r="L47" s="211"/>
      <c r="M47" s="173" t="s">
        <v>236</v>
      </c>
      <c r="N47" s="173">
        <v>0</v>
      </c>
      <c r="O47" s="173">
        <v>1</v>
      </c>
      <c r="P47" s="173">
        <v>1</v>
      </c>
      <c r="Q47" s="173">
        <v>9</v>
      </c>
      <c r="R47" s="173">
        <v>1</v>
      </c>
      <c r="S47" s="175">
        <v>440200</v>
      </c>
      <c r="T47" s="173">
        <v>0</v>
      </c>
      <c r="U47" s="173">
        <v>1</v>
      </c>
      <c r="V47" s="173">
        <v>0</v>
      </c>
      <c r="W47" s="211"/>
      <c r="X47" s="173">
        <v>0</v>
      </c>
      <c r="Y47" s="175">
        <v>0</v>
      </c>
      <c r="Z47" s="174">
        <f>S47*R47*K47*EXP(-Definitions!$E$4*CAPEX!V47)*U47</f>
        <v>440200</v>
      </c>
      <c r="AA47" s="174">
        <f>CEILING(Z47/Definitions!$F$10,10)</f>
        <v>8640</v>
      </c>
      <c r="AB47" s="178">
        <v>1</v>
      </c>
      <c r="AC47" s="177" t="s">
        <v>247</v>
      </c>
      <c r="AD47" s="177" t="s">
        <v>568</v>
      </c>
      <c r="AE47" s="29"/>
      <c r="AF47" s="30"/>
    </row>
    <row r="48" spans="1:32" s="8" customFormat="1" ht="48" x14ac:dyDescent="0.25">
      <c r="A48" s="170">
        <v>32</v>
      </c>
      <c r="B48" s="171" t="s">
        <v>248</v>
      </c>
      <c r="C48" s="171" t="s">
        <v>102</v>
      </c>
      <c r="D48" s="172">
        <v>1</v>
      </c>
      <c r="E48" s="171" t="s">
        <v>194</v>
      </c>
      <c r="F48" s="171" t="s">
        <v>140</v>
      </c>
      <c r="G48" s="171" t="s">
        <v>217</v>
      </c>
      <c r="H48" s="171" t="s">
        <v>218</v>
      </c>
      <c r="I48" s="171" t="s">
        <v>140</v>
      </c>
      <c r="J48" s="173">
        <v>2012</v>
      </c>
      <c r="K48" s="174">
        <v>1</v>
      </c>
      <c r="L48" s="211"/>
      <c r="M48" s="173" t="s">
        <v>236</v>
      </c>
      <c r="N48" s="173">
        <v>0</v>
      </c>
      <c r="O48" s="173">
        <v>1</v>
      </c>
      <c r="P48" s="173">
        <v>1</v>
      </c>
      <c r="Q48" s="173">
        <v>8</v>
      </c>
      <c r="R48" s="173">
        <v>1</v>
      </c>
      <c r="S48" s="175">
        <v>4808790</v>
      </c>
      <c r="T48" s="173">
        <v>25</v>
      </c>
      <c r="U48" s="173">
        <v>0</v>
      </c>
      <c r="V48" s="173">
        <v>11</v>
      </c>
      <c r="W48" s="211"/>
      <c r="X48" s="173">
        <v>1</v>
      </c>
      <c r="Y48" s="175">
        <v>94290</v>
      </c>
      <c r="Z48" s="174">
        <f>S48*R48*K48*EXP(-Definitions!$E$4*CAPEX!V48)*U48</f>
        <v>0</v>
      </c>
      <c r="AA48" s="174">
        <f>CEILING(Z48/Definitions!$F$10,10)</f>
        <v>0</v>
      </c>
      <c r="AB48" s="176">
        <v>0</v>
      </c>
      <c r="AC48" s="177" t="s">
        <v>271</v>
      </c>
      <c r="AD48" s="177" t="s">
        <v>573</v>
      </c>
      <c r="AE48" s="29"/>
      <c r="AF48" s="31"/>
    </row>
    <row r="49" spans="1:32" s="9" customFormat="1" ht="72" x14ac:dyDescent="0.25">
      <c r="A49" s="170">
        <v>33</v>
      </c>
      <c r="B49" s="171" t="s">
        <v>260</v>
      </c>
      <c r="C49" s="171" t="s">
        <v>102</v>
      </c>
      <c r="D49" s="172">
        <v>1</v>
      </c>
      <c r="E49" s="171" t="s">
        <v>194</v>
      </c>
      <c r="F49" s="171" t="s">
        <v>140</v>
      </c>
      <c r="G49" s="171" t="s">
        <v>217</v>
      </c>
      <c r="H49" s="171" t="s">
        <v>218</v>
      </c>
      <c r="I49" s="171" t="s">
        <v>140</v>
      </c>
      <c r="J49" s="173">
        <v>2012</v>
      </c>
      <c r="K49" s="174">
        <v>102</v>
      </c>
      <c r="L49" s="211"/>
      <c r="M49" s="173" t="s">
        <v>261</v>
      </c>
      <c r="N49" s="173">
        <v>3</v>
      </c>
      <c r="O49" s="173">
        <v>1</v>
      </c>
      <c r="P49" s="173">
        <v>1</v>
      </c>
      <c r="Q49" s="173">
        <v>8</v>
      </c>
      <c r="R49" s="173">
        <v>1</v>
      </c>
      <c r="S49" s="175">
        <v>35000</v>
      </c>
      <c r="T49" s="173">
        <v>25</v>
      </c>
      <c r="U49" s="173">
        <v>1</v>
      </c>
      <c r="V49" s="173">
        <v>11</v>
      </c>
      <c r="W49" s="211"/>
      <c r="X49" s="173">
        <v>0</v>
      </c>
      <c r="Y49" s="175">
        <v>0</v>
      </c>
      <c r="Z49" s="174">
        <f>S49*R49*K49*EXP(-Definitions!$E$4*CAPEX!V49)*U49</f>
        <v>3570000</v>
      </c>
      <c r="AA49" s="174">
        <f>CEILING(Z49/Definitions!$F$10,10)</f>
        <v>70000</v>
      </c>
      <c r="AB49" s="176">
        <v>1</v>
      </c>
      <c r="AC49" s="177" t="s">
        <v>574</v>
      </c>
      <c r="AD49" s="177" t="s">
        <v>575</v>
      </c>
      <c r="AE49" s="29"/>
      <c r="AF49" s="31"/>
    </row>
    <row r="50" spans="1:32" s="9" customFormat="1" ht="48" x14ac:dyDescent="0.25">
      <c r="A50" s="170">
        <v>34</v>
      </c>
      <c r="B50" s="171" t="s">
        <v>272</v>
      </c>
      <c r="C50" s="171" t="s">
        <v>102</v>
      </c>
      <c r="D50" s="172">
        <v>1</v>
      </c>
      <c r="E50" s="171" t="s">
        <v>194</v>
      </c>
      <c r="F50" s="171" t="s">
        <v>140</v>
      </c>
      <c r="G50" s="171" t="s">
        <v>265</v>
      </c>
      <c r="H50" s="171" t="s">
        <v>266</v>
      </c>
      <c r="I50" s="171" t="s">
        <v>140</v>
      </c>
      <c r="J50" s="173">
        <v>2012</v>
      </c>
      <c r="K50" s="174">
        <v>1</v>
      </c>
      <c r="L50" s="211"/>
      <c r="M50" s="173" t="s">
        <v>236</v>
      </c>
      <c r="N50" s="173">
        <v>0</v>
      </c>
      <c r="O50" s="173">
        <v>1</v>
      </c>
      <c r="P50" s="173">
        <v>1</v>
      </c>
      <c r="Q50" s="173">
        <v>1</v>
      </c>
      <c r="R50" s="173">
        <v>1</v>
      </c>
      <c r="S50" s="175">
        <v>12217050</v>
      </c>
      <c r="T50" s="173">
        <v>0</v>
      </c>
      <c r="U50" s="173">
        <v>0</v>
      </c>
      <c r="V50" s="173">
        <v>0</v>
      </c>
      <c r="W50" s="211"/>
      <c r="X50" s="173">
        <v>1</v>
      </c>
      <c r="Y50" s="175">
        <v>239500</v>
      </c>
      <c r="Z50" s="174">
        <f>S50*R50*K50*EXP(-Definitions!$E$4*CAPEX!V50)*U50</f>
        <v>0</v>
      </c>
      <c r="AA50" s="174">
        <f>CEILING(Z50/Definitions!$F$10,10)</f>
        <v>0</v>
      </c>
      <c r="AB50" s="176">
        <v>0</v>
      </c>
      <c r="AC50" s="177" t="s">
        <v>273</v>
      </c>
      <c r="AD50" s="177" t="s">
        <v>573</v>
      </c>
      <c r="AE50" s="29"/>
      <c r="AF50" s="31"/>
    </row>
    <row r="51" spans="1:32" s="9" customFormat="1" ht="36" x14ac:dyDescent="0.25">
      <c r="A51" s="170">
        <v>35</v>
      </c>
      <c r="B51" s="171" t="s">
        <v>579</v>
      </c>
      <c r="C51" s="171" t="s">
        <v>102</v>
      </c>
      <c r="D51" s="172">
        <v>1</v>
      </c>
      <c r="E51" s="171" t="s">
        <v>194</v>
      </c>
      <c r="F51" s="171" t="s">
        <v>140</v>
      </c>
      <c r="G51" s="171" t="s">
        <v>256</v>
      </c>
      <c r="H51" s="171" t="s">
        <v>257</v>
      </c>
      <c r="I51" s="171" t="s">
        <v>140</v>
      </c>
      <c r="J51" s="173">
        <v>2012</v>
      </c>
      <c r="K51" s="174">
        <v>1</v>
      </c>
      <c r="L51" s="211"/>
      <c r="M51" s="173" t="s">
        <v>236</v>
      </c>
      <c r="N51" s="173">
        <v>4</v>
      </c>
      <c r="O51" s="173">
        <v>3</v>
      </c>
      <c r="P51" s="173">
        <v>1</v>
      </c>
      <c r="Q51" s="173">
        <v>3</v>
      </c>
      <c r="R51" s="173">
        <v>1</v>
      </c>
      <c r="S51" s="175">
        <v>5793600</v>
      </c>
      <c r="T51" s="173">
        <v>0</v>
      </c>
      <c r="U51" s="173">
        <v>0</v>
      </c>
      <c r="V51" s="173">
        <v>0</v>
      </c>
      <c r="W51" s="211"/>
      <c r="X51" s="173">
        <v>1</v>
      </c>
      <c r="Y51" s="175">
        <v>113600</v>
      </c>
      <c r="Z51" s="174">
        <f>S51*R51*K51*EXP(-Definitions!$E$4*CAPEX!V51)*U51</f>
        <v>0</v>
      </c>
      <c r="AA51" s="174">
        <f>CEILING(Z51/Definitions!$F$10,10)</f>
        <v>0</v>
      </c>
      <c r="AB51" s="176">
        <v>0</v>
      </c>
      <c r="AC51" s="177" t="s">
        <v>580</v>
      </c>
      <c r="AD51" s="177" t="s">
        <v>573</v>
      </c>
      <c r="AE51" s="29"/>
      <c r="AF51" s="31"/>
    </row>
    <row r="52" spans="1:32" s="9" customFormat="1" ht="60" x14ac:dyDescent="0.25">
      <c r="A52" s="170">
        <v>36</v>
      </c>
      <c r="B52" s="171" t="s">
        <v>262</v>
      </c>
      <c r="C52" s="171" t="s">
        <v>102</v>
      </c>
      <c r="D52" s="172">
        <v>1</v>
      </c>
      <c r="E52" s="171" t="s">
        <v>194</v>
      </c>
      <c r="F52" s="171" t="s">
        <v>140</v>
      </c>
      <c r="G52" s="171" t="s">
        <v>578</v>
      </c>
      <c r="H52" s="171" t="s">
        <v>257</v>
      </c>
      <c r="I52" s="171" t="s">
        <v>140</v>
      </c>
      <c r="J52" s="173">
        <v>2012</v>
      </c>
      <c r="K52" s="174">
        <v>2090</v>
      </c>
      <c r="L52" s="211"/>
      <c r="M52" s="173" t="s">
        <v>139</v>
      </c>
      <c r="N52" s="173">
        <v>3</v>
      </c>
      <c r="O52" s="173">
        <v>2</v>
      </c>
      <c r="P52" s="173">
        <v>0</v>
      </c>
      <c r="Q52" s="173">
        <v>4</v>
      </c>
      <c r="R52" s="173">
        <v>1</v>
      </c>
      <c r="S52" s="175">
        <v>4000</v>
      </c>
      <c r="T52" s="173">
        <v>0</v>
      </c>
      <c r="U52" s="173">
        <v>0.1</v>
      </c>
      <c r="V52" s="173">
        <v>0</v>
      </c>
      <c r="W52" s="211"/>
      <c r="X52" s="173">
        <v>1</v>
      </c>
      <c r="Y52" s="175">
        <v>166400</v>
      </c>
      <c r="Z52" s="174">
        <f>S52*R52*K52*EXP(-Definitions!$E$4*CAPEX!V52)*U52</f>
        <v>836000</v>
      </c>
      <c r="AA52" s="174">
        <f>CEILING(Z52/Definitions!$F$10,10)</f>
        <v>16400</v>
      </c>
      <c r="AB52" s="176">
        <v>2</v>
      </c>
      <c r="AC52" s="177" t="s">
        <v>263</v>
      </c>
      <c r="AD52" s="177" t="s">
        <v>264</v>
      </c>
      <c r="AE52" s="29"/>
      <c r="AF52" s="30"/>
    </row>
    <row r="53" spans="1:32" s="9" customFormat="1" ht="108" x14ac:dyDescent="0.25">
      <c r="A53" s="170">
        <v>37</v>
      </c>
      <c r="B53" s="171" t="s">
        <v>269</v>
      </c>
      <c r="C53" s="171" t="s">
        <v>102</v>
      </c>
      <c r="D53" s="172">
        <v>1</v>
      </c>
      <c r="E53" s="171" t="s">
        <v>194</v>
      </c>
      <c r="F53" s="171" t="s">
        <v>140</v>
      </c>
      <c r="G53" s="171" t="s">
        <v>364</v>
      </c>
      <c r="H53" s="171" t="s">
        <v>364</v>
      </c>
      <c r="I53" s="171" t="s">
        <v>140</v>
      </c>
      <c r="J53" s="173">
        <v>2012</v>
      </c>
      <c r="K53" s="174">
        <v>1</v>
      </c>
      <c r="L53" s="211"/>
      <c r="M53" s="173" t="s">
        <v>236</v>
      </c>
      <c r="N53" s="173">
        <v>3</v>
      </c>
      <c r="O53" s="173">
        <v>2</v>
      </c>
      <c r="P53" s="173">
        <v>1</v>
      </c>
      <c r="Q53" s="173">
        <v>5</v>
      </c>
      <c r="R53" s="173">
        <v>1</v>
      </c>
      <c r="S53" s="175">
        <v>83600</v>
      </c>
      <c r="T53" s="173">
        <v>0</v>
      </c>
      <c r="U53" s="173">
        <v>1</v>
      </c>
      <c r="V53" s="173">
        <v>0</v>
      </c>
      <c r="W53" s="211"/>
      <c r="X53" s="173">
        <v>0</v>
      </c>
      <c r="Y53" s="175">
        <v>0</v>
      </c>
      <c r="Z53" s="174">
        <f>S53*R53*K53*EXP(-Definitions!$E$4*CAPEX!V53)*U53</f>
        <v>83600</v>
      </c>
      <c r="AA53" s="174">
        <f>CEILING(Z53/Definitions!$F$10,10)</f>
        <v>1640</v>
      </c>
      <c r="AB53" s="176">
        <v>1</v>
      </c>
      <c r="AC53" s="177" t="s">
        <v>274</v>
      </c>
      <c r="AD53" s="177" t="s">
        <v>542</v>
      </c>
      <c r="AE53" s="29"/>
      <c r="AF53" s="31"/>
    </row>
    <row r="54" spans="1:32" s="9" customFormat="1" ht="24" x14ac:dyDescent="0.25">
      <c r="A54" s="170">
        <v>38</v>
      </c>
      <c r="B54" s="171" t="s">
        <v>238</v>
      </c>
      <c r="C54" s="171" t="s">
        <v>102</v>
      </c>
      <c r="D54" s="172" t="s">
        <v>236</v>
      </c>
      <c r="E54" s="171" t="s">
        <v>194</v>
      </c>
      <c r="F54" s="171" t="s">
        <v>140</v>
      </c>
      <c r="G54" s="171" t="s">
        <v>239</v>
      </c>
      <c r="H54" s="171" t="s">
        <v>524</v>
      </c>
      <c r="I54" s="171" t="s">
        <v>140</v>
      </c>
      <c r="J54" s="173">
        <v>2012</v>
      </c>
      <c r="K54" s="174">
        <v>1</v>
      </c>
      <c r="L54" s="211"/>
      <c r="M54" s="173" t="s">
        <v>236</v>
      </c>
      <c r="N54" s="173">
        <v>0</v>
      </c>
      <c r="O54" s="173">
        <v>1</v>
      </c>
      <c r="P54" s="173">
        <v>1</v>
      </c>
      <c r="Q54" s="173">
        <v>9</v>
      </c>
      <c r="R54" s="173">
        <v>1</v>
      </c>
      <c r="S54" s="175">
        <v>92000</v>
      </c>
      <c r="T54" s="173">
        <v>0</v>
      </c>
      <c r="U54" s="173">
        <v>1</v>
      </c>
      <c r="V54" s="173">
        <v>0</v>
      </c>
      <c r="W54" s="211"/>
      <c r="X54" s="173">
        <v>0</v>
      </c>
      <c r="Y54" s="175">
        <v>0</v>
      </c>
      <c r="Z54" s="174">
        <f>S54*R54*K54*EXP(-Definitions!$E$4*CAPEX!V54)*U54</f>
        <v>92000</v>
      </c>
      <c r="AA54" s="174">
        <f>CEILING(Z54/Definitions!$F$10,10)</f>
        <v>1810</v>
      </c>
      <c r="AB54" s="176">
        <v>1</v>
      </c>
      <c r="AC54" s="177" t="s">
        <v>240</v>
      </c>
      <c r="AD54" s="177" t="s">
        <v>241</v>
      </c>
      <c r="AE54" s="29"/>
      <c r="AF54" s="31"/>
    </row>
    <row r="55" spans="1:32" s="9" customFormat="1" ht="36" x14ac:dyDescent="0.25">
      <c r="A55" s="170">
        <v>39</v>
      </c>
      <c r="B55" s="171" t="s">
        <v>242</v>
      </c>
      <c r="C55" s="171" t="s">
        <v>102</v>
      </c>
      <c r="D55" s="172" t="s">
        <v>236</v>
      </c>
      <c r="E55" s="171" t="s">
        <v>194</v>
      </c>
      <c r="F55" s="171" t="s">
        <v>140</v>
      </c>
      <c r="G55" s="171" t="s">
        <v>243</v>
      </c>
      <c r="H55" s="171" t="s">
        <v>524</v>
      </c>
      <c r="I55" s="171" t="s">
        <v>140</v>
      </c>
      <c r="J55" s="173">
        <v>2012</v>
      </c>
      <c r="K55" s="174">
        <v>1</v>
      </c>
      <c r="L55" s="211"/>
      <c r="M55" s="173" t="s">
        <v>236</v>
      </c>
      <c r="N55" s="173">
        <v>0</v>
      </c>
      <c r="O55" s="173">
        <v>1</v>
      </c>
      <c r="P55" s="173">
        <v>1</v>
      </c>
      <c r="Q55" s="173">
        <v>9</v>
      </c>
      <c r="R55" s="173">
        <v>1</v>
      </c>
      <c r="S55" s="175">
        <v>101200</v>
      </c>
      <c r="T55" s="173">
        <v>0</v>
      </c>
      <c r="U55" s="173">
        <v>1</v>
      </c>
      <c r="V55" s="173">
        <v>0</v>
      </c>
      <c r="W55" s="211"/>
      <c r="X55" s="173">
        <v>0</v>
      </c>
      <c r="Y55" s="175">
        <v>0</v>
      </c>
      <c r="Z55" s="174">
        <f>S55*R55*K55*EXP(-Definitions!$E$4*CAPEX!V55)*U55</f>
        <v>101200</v>
      </c>
      <c r="AA55" s="174">
        <f>CEILING(Z55/Definitions!$F$10,10)</f>
        <v>1990</v>
      </c>
      <c r="AB55" s="176">
        <v>1</v>
      </c>
      <c r="AC55" s="177" t="s">
        <v>244</v>
      </c>
      <c r="AD55" s="177" t="s">
        <v>567</v>
      </c>
      <c r="AE55" s="29"/>
      <c r="AF55" s="31"/>
    </row>
    <row r="56" spans="1:32" s="9" customFormat="1" ht="48" x14ac:dyDescent="0.25">
      <c r="A56" s="170">
        <v>40</v>
      </c>
      <c r="B56" s="171" t="s">
        <v>245</v>
      </c>
      <c r="C56" s="171" t="s">
        <v>102</v>
      </c>
      <c r="D56" s="172" t="s">
        <v>236</v>
      </c>
      <c r="E56" s="171" t="s">
        <v>194</v>
      </c>
      <c r="F56" s="171" t="s">
        <v>140</v>
      </c>
      <c r="G56" s="171" t="s">
        <v>246</v>
      </c>
      <c r="H56" s="171" t="s">
        <v>524</v>
      </c>
      <c r="I56" s="171" t="s">
        <v>140</v>
      </c>
      <c r="J56" s="173">
        <v>2012</v>
      </c>
      <c r="K56" s="174">
        <v>1</v>
      </c>
      <c r="L56" s="211"/>
      <c r="M56" s="173" t="s">
        <v>236</v>
      </c>
      <c r="N56" s="173">
        <v>0</v>
      </c>
      <c r="O56" s="173">
        <v>1</v>
      </c>
      <c r="P56" s="173">
        <v>1</v>
      </c>
      <c r="Q56" s="173">
        <v>9</v>
      </c>
      <c r="R56" s="173">
        <v>1</v>
      </c>
      <c r="S56" s="175">
        <v>55700</v>
      </c>
      <c r="T56" s="173">
        <v>0</v>
      </c>
      <c r="U56" s="173">
        <v>1</v>
      </c>
      <c r="V56" s="173">
        <v>0</v>
      </c>
      <c r="W56" s="211"/>
      <c r="X56" s="173">
        <v>0</v>
      </c>
      <c r="Y56" s="211">
        <v>0</v>
      </c>
      <c r="Z56" s="174">
        <f>S56*R56*K56*EXP(-Definitions!$E$4*CAPEX!V56)*U56</f>
        <v>55700</v>
      </c>
      <c r="AA56" s="174">
        <f>CEILING(Z56/Definitions!$F$10,10)</f>
        <v>1100</v>
      </c>
      <c r="AB56" s="176">
        <v>1</v>
      </c>
      <c r="AC56" s="177" t="s">
        <v>247</v>
      </c>
      <c r="AD56" s="177" t="s">
        <v>568</v>
      </c>
      <c r="AE56" s="29"/>
      <c r="AF56" s="30"/>
    </row>
    <row r="57" spans="1:32" s="9" customFormat="1" ht="36" x14ac:dyDescent="0.25">
      <c r="A57" s="170">
        <v>41</v>
      </c>
      <c r="B57" s="171" t="s">
        <v>275</v>
      </c>
      <c r="C57" s="171" t="s">
        <v>38</v>
      </c>
      <c r="D57" s="172">
        <v>1</v>
      </c>
      <c r="E57" s="171" t="s">
        <v>194</v>
      </c>
      <c r="F57" s="171" t="s">
        <v>140</v>
      </c>
      <c r="G57" s="171" t="s">
        <v>488</v>
      </c>
      <c r="H57" s="171" t="s">
        <v>485</v>
      </c>
      <c r="I57" s="171" t="s">
        <v>140</v>
      </c>
      <c r="J57" s="173">
        <v>2006</v>
      </c>
      <c r="K57" s="174">
        <v>1200</v>
      </c>
      <c r="L57" s="211"/>
      <c r="M57" s="173" t="s">
        <v>139</v>
      </c>
      <c r="N57" s="173">
        <v>5</v>
      </c>
      <c r="O57" s="173">
        <v>3</v>
      </c>
      <c r="P57" s="173">
        <v>1</v>
      </c>
      <c r="Q57" s="173">
        <v>1</v>
      </c>
      <c r="R57" s="173">
        <v>1</v>
      </c>
      <c r="S57" s="175">
        <v>3800</v>
      </c>
      <c r="T57" s="173">
        <v>0</v>
      </c>
      <c r="U57" s="173">
        <v>1</v>
      </c>
      <c r="V57" s="173">
        <v>10</v>
      </c>
      <c r="W57" s="211"/>
      <c r="X57" s="173">
        <v>0</v>
      </c>
      <c r="Y57" s="175"/>
      <c r="Z57" s="174">
        <f>S57*R57*K57*EXP(-Definitions!$E$4*CAPEX!V57)*U57</f>
        <v>4560000</v>
      </c>
      <c r="AA57" s="174">
        <f>CEILING(Z57/Definitions!$F$10,10)</f>
        <v>89420</v>
      </c>
      <c r="AB57" s="176">
        <v>3</v>
      </c>
      <c r="AC57" s="177" t="s">
        <v>548</v>
      </c>
      <c r="AD57" s="177" t="s">
        <v>276</v>
      </c>
      <c r="AE57" s="29"/>
      <c r="AF57" s="31"/>
    </row>
    <row r="58" spans="1:32" s="8" customFormat="1" ht="24" x14ac:dyDescent="0.25">
      <c r="A58" s="170">
        <v>42</v>
      </c>
      <c r="B58" s="171" t="s">
        <v>238</v>
      </c>
      <c r="C58" s="171" t="s">
        <v>38</v>
      </c>
      <c r="D58" s="172" t="s">
        <v>236</v>
      </c>
      <c r="E58" s="171" t="s">
        <v>194</v>
      </c>
      <c r="F58" s="171" t="s">
        <v>140</v>
      </c>
      <c r="G58" s="171" t="s">
        <v>239</v>
      </c>
      <c r="H58" s="171" t="s">
        <v>524</v>
      </c>
      <c r="I58" s="171" t="s">
        <v>140</v>
      </c>
      <c r="J58" s="173">
        <v>2012</v>
      </c>
      <c r="K58" s="174">
        <v>1</v>
      </c>
      <c r="L58" s="211"/>
      <c r="M58" s="173" t="s">
        <v>236</v>
      </c>
      <c r="N58" s="173">
        <v>0</v>
      </c>
      <c r="O58" s="173">
        <v>1</v>
      </c>
      <c r="P58" s="173">
        <v>1</v>
      </c>
      <c r="Q58" s="173">
        <v>9</v>
      </c>
      <c r="R58" s="173">
        <v>1</v>
      </c>
      <c r="S58" s="175">
        <v>83600</v>
      </c>
      <c r="T58" s="173">
        <v>0</v>
      </c>
      <c r="U58" s="173">
        <v>1</v>
      </c>
      <c r="V58" s="173">
        <v>10</v>
      </c>
      <c r="W58" s="211"/>
      <c r="X58" s="173">
        <v>0</v>
      </c>
      <c r="Y58" s="175">
        <v>0</v>
      </c>
      <c r="Z58" s="174">
        <f>S58*R58*K58*EXP(-Definitions!$E$4*CAPEX!V58)*U58</f>
        <v>83600</v>
      </c>
      <c r="AA58" s="174">
        <f>CEILING(Z58/Definitions!$F$10,10)</f>
        <v>1640</v>
      </c>
      <c r="AB58" s="176">
        <v>1</v>
      </c>
      <c r="AC58" s="177" t="s">
        <v>240</v>
      </c>
      <c r="AD58" s="177" t="s">
        <v>241</v>
      </c>
      <c r="AE58" s="29"/>
      <c r="AF58" s="31"/>
    </row>
    <row r="59" spans="1:32" s="9" customFormat="1" ht="36" x14ac:dyDescent="0.25">
      <c r="A59" s="170">
        <v>43</v>
      </c>
      <c r="B59" s="171" t="s">
        <v>242</v>
      </c>
      <c r="C59" s="171" t="s">
        <v>38</v>
      </c>
      <c r="D59" s="172" t="s">
        <v>236</v>
      </c>
      <c r="E59" s="171" t="s">
        <v>194</v>
      </c>
      <c r="F59" s="171" t="s">
        <v>140</v>
      </c>
      <c r="G59" s="171" t="s">
        <v>243</v>
      </c>
      <c r="H59" s="171" t="s">
        <v>524</v>
      </c>
      <c r="I59" s="171" t="s">
        <v>140</v>
      </c>
      <c r="J59" s="173">
        <v>2012</v>
      </c>
      <c r="K59" s="174">
        <v>1</v>
      </c>
      <c r="L59" s="211"/>
      <c r="M59" s="173" t="s">
        <v>236</v>
      </c>
      <c r="N59" s="173">
        <v>0</v>
      </c>
      <c r="O59" s="173">
        <v>1</v>
      </c>
      <c r="P59" s="173">
        <v>1</v>
      </c>
      <c r="Q59" s="173">
        <v>9</v>
      </c>
      <c r="R59" s="173">
        <v>1</v>
      </c>
      <c r="S59" s="175">
        <v>92000</v>
      </c>
      <c r="T59" s="173">
        <v>0</v>
      </c>
      <c r="U59" s="173">
        <v>1</v>
      </c>
      <c r="V59" s="173">
        <v>10</v>
      </c>
      <c r="W59" s="211"/>
      <c r="X59" s="173">
        <v>0</v>
      </c>
      <c r="Y59" s="179">
        <v>0</v>
      </c>
      <c r="Z59" s="174">
        <f>S59*R59*K59*EXP(-Definitions!$E$4*CAPEX!V59)*U59</f>
        <v>92000</v>
      </c>
      <c r="AA59" s="174">
        <f>CEILING(Z59/Definitions!$F$10,10)</f>
        <v>1810</v>
      </c>
      <c r="AB59" s="176">
        <v>1</v>
      </c>
      <c r="AC59" s="177" t="s">
        <v>244</v>
      </c>
      <c r="AD59" s="177" t="s">
        <v>567</v>
      </c>
      <c r="AE59" s="29"/>
      <c r="AF59" s="31"/>
    </row>
    <row r="60" spans="1:32" s="9" customFormat="1" ht="48" x14ac:dyDescent="0.25">
      <c r="A60" s="170">
        <v>44</v>
      </c>
      <c r="B60" s="171" t="s">
        <v>245</v>
      </c>
      <c r="C60" s="171" t="s">
        <v>38</v>
      </c>
      <c r="D60" s="172" t="s">
        <v>236</v>
      </c>
      <c r="E60" s="171" t="s">
        <v>194</v>
      </c>
      <c r="F60" s="171" t="s">
        <v>140</v>
      </c>
      <c r="G60" s="171" t="s">
        <v>246</v>
      </c>
      <c r="H60" s="171" t="s">
        <v>524</v>
      </c>
      <c r="I60" s="171" t="s">
        <v>140</v>
      </c>
      <c r="J60" s="173">
        <v>2012</v>
      </c>
      <c r="K60" s="174">
        <v>1</v>
      </c>
      <c r="L60" s="211"/>
      <c r="M60" s="173" t="s">
        <v>236</v>
      </c>
      <c r="N60" s="173">
        <v>0</v>
      </c>
      <c r="O60" s="173">
        <v>1</v>
      </c>
      <c r="P60" s="173">
        <v>1</v>
      </c>
      <c r="Q60" s="173">
        <v>9</v>
      </c>
      <c r="R60" s="173">
        <v>1</v>
      </c>
      <c r="S60" s="175">
        <v>4600</v>
      </c>
      <c r="T60" s="173">
        <v>0</v>
      </c>
      <c r="U60" s="173">
        <v>1</v>
      </c>
      <c r="V60" s="173">
        <v>10</v>
      </c>
      <c r="W60" s="211"/>
      <c r="X60" s="173">
        <v>0</v>
      </c>
      <c r="Y60" s="175">
        <v>0</v>
      </c>
      <c r="Z60" s="174">
        <f>S60*R60*K60*EXP(-Definitions!$E$4*CAPEX!V60)*U60</f>
        <v>4600</v>
      </c>
      <c r="AA60" s="174">
        <f>CEILING(Z60/Definitions!$F$10,10)</f>
        <v>100</v>
      </c>
      <c r="AB60" s="176">
        <v>1</v>
      </c>
      <c r="AC60" s="177" t="s">
        <v>247</v>
      </c>
      <c r="AD60" s="177" t="s">
        <v>568</v>
      </c>
      <c r="AE60" s="29"/>
      <c r="AF60" s="31"/>
    </row>
    <row r="61" spans="1:32" s="9" customFormat="1" ht="36" x14ac:dyDescent="0.25">
      <c r="A61" s="170">
        <v>45</v>
      </c>
      <c r="B61" s="171" t="s">
        <v>277</v>
      </c>
      <c r="C61" s="171" t="s">
        <v>85</v>
      </c>
      <c r="D61" s="172">
        <v>1</v>
      </c>
      <c r="E61" s="171" t="s">
        <v>194</v>
      </c>
      <c r="F61" s="171" t="s">
        <v>140</v>
      </c>
      <c r="G61" s="171" t="s">
        <v>256</v>
      </c>
      <c r="H61" s="171" t="s">
        <v>257</v>
      </c>
      <c r="I61" s="171" t="s">
        <v>140</v>
      </c>
      <c r="J61" s="173">
        <v>2011</v>
      </c>
      <c r="K61" s="174">
        <v>2900</v>
      </c>
      <c r="L61" s="211"/>
      <c r="M61" s="173" t="s">
        <v>139</v>
      </c>
      <c r="N61" s="173">
        <v>5</v>
      </c>
      <c r="O61" s="173">
        <v>3</v>
      </c>
      <c r="P61" s="173">
        <v>1</v>
      </c>
      <c r="Q61" s="173">
        <v>3</v>
      </c>
      <c r="R61" s="173">
        <v>0.7</v>
      </c>
      <c r="S61" s="175">
        <v>5000</v>
      </c>
      <c r="T61" s="173">
        <v>0</v>
      </c>
      <c r="U61" s="173">
        <v>1</v>
      </c>
      <c r="V61" s="173">
        <v>0</v>
      </c>
      <c r="W61" s="211"/>
      <c r="X61" s="173">
        <v>1</v>
      </c>
      <c r="Y61" s="175">
        <v>166400</v>
      </c>
      <c r="Z61" s="174">
        <f>S61*R61*K61*EXP(-Definitions!$E$4*CAPEX!V61)*U61</f>
        <v>10150000</v>
      </c>
      <c r="AA61" s="174">
        <f>CEILING(Z61/Definitions!$F$10,10)</f>
        <v>199020</v>
      </c>
      <c r="AB61" s="176">
        <v>1</v>
      </c>
      <c r="AC61" s="177" t="s">
        <v>278</v>
      </c>
      <c r="AD61" s="177" t="s">
        <v>279</v>
      </c>
      <c r="AE61" s="29"/>
      <c r="AF61" s="31"/>
    </row>
    <row r="62" spans="1:32" s="9" customFormat="1" ht="24" x14ac:dyDescent="0.25">
      <c r="A62" s="170">
        <v>46</v>
      </c>
      <c r="B62" s="171" t="s">
        <v>280</v>
      </c>
      <c r="C62" s="171" t="s">
        <v>85</v>
      </c>
      <c r="D62" s="172">
        <v>1</v>
      </c>
      <c r="E62" s="171" t="s">
        <v>194</v>
      </c>
      <c r="F62" s="171" t="s">
        <v>140</v>
      </c>
      <c r="G62" s="171" t="s">
        <v>281</v>
      </c>
      <c r="H62" s="171" t="s">
        <v>196</v>
      </c>
      <c r="I62" s="171" t="s">
        <v>140</v>
      </c>
      <c r="J62" s="173">
        <v>2011</v>
      </c>
      <c r="K62" s="174">
        <v>3000</v>
      </c>
      <c r="L62" s="211"/>
      <c r="M62" s="173" t="s">
        <v>139</v>
      </c>
      <c r="N62" s="173">
        <v>5</v>
      </c>
      <c r="O62" s="173">
        <v>3</v>
      </c>
      <c r="P62" s="173">
        <v>1</v>
      </c>
      <c r="Q62" s="173">
        <v>3</v>
      </c>
      <c r="R62" s="173">
        <v>0.8</v>
      </c>
      <c r="S62" s="175">
        <v>2500</v>
      </c>
      <c r="T62" s="173">
        <v>0</v>
      </c>
      <c r="U62" s="173">
        <v>1</v>
      </c>
      <c r="V62" s="173">
        <v>0</v>
      </c>
      <c r="W62" s="211"/>
      <c r="X62" s="173">
        <v>1</v>
      </c>
      <c r="Y62" s="175">
        <v>248625</v>
      </c>
      <c r="Z62" s="174">
        <f>S62*R62*K62*EXP(-Definitions!$E$4*CAPEX!V62)*U62</f>
        <v>6000000</v>
      </c>
      <c r="AA62" s="174">
        <f>CEILING(Z62/Definitions!$F$10,10)</f>
        <v>117650</v>
      </c>
      <c r="AB62" s="176">
        <v>1</v>
      </c>
      <c r="AC62" s="177" t="s">
        <v>581</v>
      </c>
      <c r="AD62" s="177" t="s">
        <v>282</v>
      </c>
      <c r="AE62" s="29"/>
      <c r="AF62" s="31"/>
    </row>
    <row r="63" spans="1:32" s="9" customFormat="1" ht="24" x14ac:dyDescent="0.25">
      <c r="A63" s="170">
        <v>47</v>
      </c>
      <c r="B63" s="171" t="s">
        <v>283</v>
      </c>
      <c r="C63" s="171" t="s">
        <v>85</v>
      </c>
      <c r="D63" s="172">
        <v>1</v>
      </c>
      <c r="E63" s="171" t="s">
        <v>194</v>
      </c>
      <c r="F63" s="171" t="s">
        <v>140</v>
      </c>
      <c r="G63" s="171" t="s">
        <v>226</v>
      </c>
      <c r="H63" s="171" t="s">
        <v>226</v>
      </c>
      <c r="I63" s="171" t="s">
        <v>140</v>
      </c>
      <c r="J63" s="173">
        <v>2011</v>
      </c>
      <c r="K63" s="174">
        <v>3200</v>
      </c>
      <c r="L63" s="211"/>
      <c r="M63" s="173" t="s">
        <v>139</v>
      </c>
      <c r="N63" s="173">
        <v>5</v>
      </c>
      <c r="O63" s="173">
        <v>3</v>
      </c>
      <c r="P63" s="173">
        <v>1</v>
      </c>
      <c r="Q63" s="173">
        <v>3</v>
      </c>
      <c r="R63" s="173">
        <v>0.8</v>
      </c>
      <c r="S63" s="175">
        <v>2800</v>
      </c>
      <c r="T63" s="173">
        <v>0</v>
      </c>
      <c r="U63" s="173">
        <v>1</v>
      </c>
      <c r="V63" s="173">
        <v>0</v>
      </c>
      <c r="W63" s="211"/>
      <c r="X63" s="173">
        <v>1</v>
      </c>
      <c r="Y63" s="175">
        <v>464000</v>
      </c>
      <c r="Z63" s="174">
        <f>S63*R63*K63*EXP(-Definitions!$E$4*CAPEX!V63)*U63</f>
        <v>7168000</v>
      </c>
      <c r="AA63" s="174">
        <f>CEILING(Z63/Definitions!$F$10,10)</f>
        <v>140550</v>
      </c>
      <c r="AB63" s="176">
        <v>1</v>
      </c>
      <c r="AC63" s="177" t="s">
        <v>581</v>
      </c>
      <c r="AD63" s="177" t="s">
        <v>284</v>
      </c>
      <c r="AE63" s="29"/>
      <c r="AF63" s="31"/>
    </row>
    <row r="64" spans="1:32" s="9" customFormat="1" ht="24" x14ac:dyDescent="0.25">
      <c r="A64" s="170">
        <v>48</v>
      </c>
      <c r="B64" s="171" t="s">
        <v>285</v>
      </c>
      <c r="C64" s="171" t="s">
        <v>85</v>
      </c>
      <c r="D64" s="172">
        <v>1</v>
      </c>
      <c r="E64" s="171" t="s">
        <v>194</v>
      </c>
      <c r="F64" s="171" t="s">
        <v>140</v>
      </c>
      <c r="G64" s="171" t="s">
        <v>217</v>
      </c>
      <c r="H64" s="171" t="s">
        <v>218</v>
      </c>
      <c r="I64" s="171" t="s">
        <v>140</v>
      </c>
      <c r="J64" s="173">
        <v>2011</v>
      </c>
      <c r="K64" s="174">
        <v>2900</v>
      </c>
      <c r="L64" s="211"/>
      <c r="M64" s="173" t="s">
        <v>139</v>
      </c>
      <c r="N64" s="173">
        <v>5</v>
      </c>
      <c r="O64" s="173">
        <v>3</v>
      </c>
      <c r="P64" s="173">
        <v>1</v>
      </c>
      <c r="Q64" s="173">
        <v>3</v>
      </c>
      <c r="R64" s="173">
        <v>1</v>
      </c>
      <c r="S64" s="175">
        <v>4000</v>
      </c>
      <c r="T64" s="173">
        <v>50</v>
      </c>
      <c r="U64" s="173">
        <v>1</v>
      </c>
      <c r="V64" s="173">
        <v>0</v>
      </c>
      <c r="W64" s="211"/>
      <c r="X64" s="173">
        <v>1</v>
      </c>
      <c r="Y64" s="175">
        <v>208000</v>
      </c>
      <c r="Z64" s="174">
        <f>S64*R64*K64*EXP(-Definitions!$E$4*CAPEX!V64)*U64</f>
        <v>11600000</v>
      </c>
      <c r="AA64" s="174">
        <f>CEILING(Z64/Definitions!$F$10,10)</f>
        <v>227460</v>
      </c>
      <c r="AB64" s="176">
        <v>1</v>
      </c>
      <c r="AC64" s="177" t="s">
        <v>286</v>
      </c>
      <c r="AD64" s="177" t="s">
        <v>287</v>
      </c>
      <c r="AE64" s="29"/>
      <c r="AF64" s="31"/>
    </row>
    <row r="65" spans="1:32" s="9" customFormat="1" ht="36" x14ac:dyDescent="0.25">
      <c r="A65" s="170">
        <v>48</v>
      </c>
      <c r="B65" s="171" t="s">
        <v>285</v>
      </c>
      <c r="C65" s="171" t="s">
        <v>85</v>
      </c>
      <c r="D65" s="172">
        <v>1</v>
      </c>
      <c r="E65" s="171" t="s">
        <v>194</v>
      </c>
      <c r="F65" s="171" t="s">
        <v>140</v>
      </c>
      <c r="G65" s="171" t="s">
        <v>217</v>
      </c>
      <c r="H65" s="171" t="s">
        <v>218</v>
      </c>
      <c r="I65" s="171" t="s">
        <v>140</v>
      </c>
      <c r="J65" s="173">
        <v>2011</v>
      </c>
      <c r="K65" s="174">
        <v>2900</v>
      </c>
      <c r="L65" s="211"/>
      <c r="M65" s="173" t="s">
        <v>139</v>
      </c>
      <c r="N65" s="173">
        <v>0</v>
      </c>
      <c r="O65" s="173">
        <v>3</v>
      </c>
      <c r="P65" s="173">
        <v>1</v>
      </c>
      <c r="Q65" s="173">
        <v>8</v>
      </c>
      <c r="R65" s="173">
        <v>1</v>
      </c>
      <c r="S65" s="175">
        <v>4000</v>
      </c>
      <c r="T65" s="173">
        <v>50</v>
      </c>
      <c r="U65" s="173">
        <v>0</v>
      </c>
      <c r="V65" s="173">
        <v>25</v>
      </c>
      <c r="W65" s="211"/>
      <c r="X65" s="173">
        <v>1</v>
      </c>
      <c r="Y65" s="175">
        <v>145600</v>
      </c>
      <c r="Z65" s="174">
        <f>S65*R65*K65*EXP(-Definitions!$E$4*CAPEX!V65)*U65</f>
        <v>0</v>
      </c>
      <c r="AA65" s="174">
        <f>CEILING(Z65/Definitions!$F$10,10)</f>
        <v>0</v>
      </c>
      <c r="AB65" s="176">
        <v>0</v>
      </c>
      <c r="AC65" s="177" t="s">
        <v>582</v>
      </c>
      <c r="AD65" s="177" t="s">
        <v>565</v>
      </c>
      <c r="AE65" s="29"/>
      <c r="AF65" s="31"/>
    </row>
    <row r="66" spans="1:32" s="9" customFormat="1" ht="48" x14ac:dyDescent="0.25">
      <c r="A66" s="170">
        <v>49</v>
      </c>
      <c r="B66" s="171" t="s">
        <v>288</v>
      </c>
      <c r="C66" s="171" t="s">
        <v>85</v>
      </c>
      <c r="D66" s="172">
        <v>1</v>
      </c>
      <c r="E66" s="171" t="s">
        <v>194</v>
      </c>
      <c r="F66" s="171" t="s">
        <v>140</v>
      </c>
      <c r="G66" s="171" t="s">
        <v>195</v>
      </c>
      <c r="H66" s="171" t="s">
        <v>196</v>
      </c>
      <c r="I66" s="171" t="s">
        <v>140</v>
      </c>
      <c r="J66" s="173">
        <v>2011</v>
      </c>
      <c r="K66" s="174">
        <v>1</v>
      </c>
      <c r="L66" s="211"/>
      <c r="M66" s="173" t="s">
        <v>236</v>
      </c>
      <c r="N66" s="173">
        <v>5</v>
      </c>
      <c r="O66" s="173">
        <v>3</v>
      </c>
      <c r="P66" s="173">
        <v>1</v>
      </c>
      <c r="Q66" s="173">
        <v>4</v>
      </c>
      <c r="R66" s="173">
        <v>1</v>
      </c>
      <c r="S66" s="175">
        <v>2565300</v>
      </c>
      <c r="T66" s="173">
        <v>0</v>
      </c>
      <c r="U66" s="173">
        <v>1</v>
      </c>
      <c r="V66" s="173">
        <v>0</v>
      </c>
      <c r="W66" s="211"/>
      <c r="X66" s="173">
        <v>1</v>
      </c>
      <c r="Y66" s="175">
        <v>50300</v>
      </c>
      <c r="Z66" s="174">
        <f>S66*R66*K66*EXP(-Definitions!$E$4*CAPEX!V66)*U66</f>
        <v>2565300</v>
      </c>
      <c r="AA66" s="174">
        <f>CEILING(Z66/Definitions!$F$10,10)</f>
        <v>50300</v>
      </c>
      <c r="AB66" s="176">
        <v>1</v>
      </c>
      <c r="AC66" s="177" t="s">
        <v>289</v>
      </c>
      <c r="AD66" s="177" t="s">
        <v>290</v>
      </c>
      <c r="AE66" s="29"/>
      <c r="AF66" s="31"/>
    </row>
    <row r="67" spans="1:32" s="9" customFormat="1" ht="24" x14ac:dyDescent="0.25">
      <c r="A67" s="170">
        <v>50</v>
      </c>
      <c r="B67" s="171" t="s">
        <v>291</v>
      </c>
      <c r="C67" s="171" t="s">
        <v>85</v>
      </c>
      <c r="D67" s="172">
        <v>1</v>
      </c>
      <c r="E67" s="171" t="s">
        <v>194</v>
      </c>
      <c r="F67" s="171" t="s">
        <v>140</v>
      </c>
      <c r="G67" s="171" t="s">
        <v>281</v>
      </c>
      <c r="H67" s="171" t="s">
        <v>196</v>
      </c>
      <c r="I67" s="171" t="s">
        <v>140</v>
      </c>
      <c r="J67" s="173">
        <v>2011</v>
      </c>
      <c r="K67" s="174">
        <v>2</v>
      </c>
      <c r="L67" s="211"/>
      <c r="M67" s="173" t="s">
        <v>292</v>
      </c>
      <c r="N67" s="173">
        <v>5</v>
      </c>
      <c r="O67" s="173">
        <v>3</v>
      </c>
      <c r="P67" s="173">
        <v>1</v>
      </c>
      <c r="Q67" s="173">
        <v>5</v>
      </c>
      <c r="R67" s="173">
        <v>1</v>
      </c>
      <c r="S67" s="175">
        <v>540000</v>
      </c>
      <c r="T67" s="173">
        <v>0</v>
      </c>
      <c r="U67" s="173">
        <v>1</v>
      </c>
      <c r="V67" s="173">
        <v>0</v>
      </c>
      <c r="W67" s="211"/>
      <c r="X67" s="173">
        <v>0</v>
      </c>
      <c r="Y67" s="175">
        <v>0</v>
      </c>
      <c r="Z67" s="174">
        <f>S67*R67*K67*EXP(-Definitions!$E$4*CAPEX!V67)*U67</f>
        <v>1080000</v>
      </c>
      <c r="AA67" s="174">
        <f>CEILING(Z67/Definitions!$F$10,10)</f>
        <v>21180</v>
      </c>
      <c r="AB67" s="176">
        <v>1</v>
      </c>
      <c r="AC67" s="177" t="s">
        <v>583</v>
      </c>
      <c r="AD67" s="177" t="s">
        <v>293</v>
      </c>
      <c r="AE67" s="29"/>
      <c r="AF67" s="31"/>
    </row>
    <row r="68" spans="1:32" s="9" customFormat="1" ht="24" x14ac:dyDescent="0.25">
      <c r="A68" s="170">
        <v>51</v>
      </c>
      <c r="B68" s="171" t="s">
        <v>294</v>
      </c>
      <c r="C68" s="171" t="s">
        <v>85</v>
      </c>
      <c r="D68" s="172">
        <v>1</v>
      </c>
      <c r="E68" s="171" t="s">
        <v>194</v>
      </c>
      <c r="F68" s="171" t="s">
        <v>140</v>
      </c>
      <c r="G68" s="171" t="s">
        <v>195</v>
      </c>
      <c r="H68" s="171" t="s">
        <v>196</v>
      </c>
      <c r="I68" s="171" t="s">
        <v>140</v>
      </c>
      <c r="J68" s="173">
        <v>2011</v>
      </c>
      <c r="K68" s="174">
        <v>420</v>
      </c>
      <c r="L68" s="211"/>
      <c r="M68" s="173" t="s">
        <v>295</v>
      </c>
      <c r="N68" s="173">
        <v>0</v>
      </c>
      <c r="O68" s="173">
        <v>3</v>
      </c>
      <c r="P68" s="173">
        <v>1</v>
      </c>
      <c r="Q68" s="173">
        <v>6</v>
      </c>
      <c r="R68" s="173">
        <v>1</v>
      </c>
      <c r="S68" s="175">
        <v>700</v>
      </c>
      <c r="T68" s="173">
        <v>0</v>
      </c>
      <c r="U68" s="173">
        <v>1</v>
      </c>
      <c r="V68" s="173">
        <v>0</v>
      </c>
      <c r="W68" s="211"/>
      <c r="X68" s="173">
        <v>0</v>
      </c>
      <c r="Y68" s="175">
        <v>0</v>
      </c>
      <c r="Z68" s="174">
        <f>S68*R68*K68*EXP(-Definitions!$E$4*CAPEX!V68)*U68</f>
        <v>294000</v>
      </c>
      <c r="AA68" s="174">
        <f>CEILING(Z68/Definitions!$F$10,10)</f>
        <v>5770</v>
      </c>
      <c r="AB68" s="176">
        <v>3</v>
      </c>
      <c r="AC68" s="177" t="s">
        <v>584</v>
      </c>
      <c r="AD68" s="177" t="s">
        <v>296</v>
      </c>
      <c r="AE68" s="29"/>
      <c r="AF68" s="31"/>
    </row>
    <row r="69" spans="1:32" s="9" customFormat="1" ht="60" x14ac:dyDescent="0.25">
      <c r="A69" s="170">
        <v>52</v>
      </c>
      <c r="B69" s="171" t="s">
        <v>297</v>
      </c>
      <c r="C69" s="171" t="s">
        <v>85</v>
      </c>
      <c r="D69" s="172">
        <v>1</v>
      </c>
      <c r="E69" s="171" t="s">
        <v>194</v>
      </c>
      <c r="F69" s="171" t="s">
        <v>140</v>
      </c>
      <c r="G69" s="171" t="s">
        <v>195</v>
      </c>
      <c r="H69" s="171" t="s">
        <v>196</v>
      </c>
      <c r="I69" s="171" t="s">
        <v>140</v>
      </c>
      <c r="J69" s="173">
        <v>2011</v>
      </c>
      <c r="K69" s="174">
        <v>50</v>
      </c>
      <c r="L69" s="211"/>
      <c r="M69" s="173" t="s">
        <v>139</v>
      </c>
      <c r="N69" s="173">
        <v>4</v>
      </c>
      <c r="O69" s="173">
        <v>3</v>
      </c>
      <c r="P69" s="173">
        <v>1</v>
      </c>
      <c r="Q69" s="173">
        <v>4</v>
      </c>
      <c r="R69" s="173">
        <v>1</v>
      </c>
      <c r="S69" s="175">
        <v>2000</v>
      </c>
      <c r="T69" s="173">
        <v>0</v>
      </c>
      <c r="U69" s="173">
        <v>1</v>
      </c>
      <c r="V69" s="173">
        <v>0</v>
      </c>
      <c r="W69" s="211"/>
      <c r="X69" s="173">
        <v>0</v>
      </c>
      <c r="Y69" s="175">
        <v>0</v>
      </c>
      <c r="Z69" s="174">
        <f>S69*R69*K69*EXP(-Definitions!$E$4*CAPEX!V69)*U69</f>
        <v>100000</v>
      </c>
      <c r="AA69" s="174">
        <f>CEILING(Z69/Definitions!$F$10,10)</f>
        <v>1970</v>
      </c>
      <c r="AB69" s="176">
        <v>3</v>
      </c>
      <c r="AC69" s="177" t="s">
        <v>298</v>
      </c>
      <c r="AD69" s="177" t="s">
        <v>299</v>
      </c>
      <c r="AE69" s="29"/>
      <c r="AF69" s="31"/>
    </row>
    <row r="70" spans="1:32" s="9" customFormat="1" ht="24" x14ac:dyDescent="0.25">
      <c r="A70" s="170">
        <v>53</v>
      </c>
      <c r="B70" s="171" t="s">
        <v>300</v>
      </c>
      <c r="C70" s="171" t="s">
        <v>85</v>
      </c>
      <c r="D70" s="172">
        <v>1</v>
      </c>
      <c r="E70" s="171" t="s">
        <v>194</v>
      </c>
      <c r="F70" s="171" t="s">
        <v>140</v>
      </c>
      <c r="G70" s="171" t="s">
        <v>195</v>
      </c>
      <c r="H70" s="171" t="s">
        <v>196</v>
      </c>
      <c r="I70" s="171" t="s">
        <v>140</v>
      </c>
      <c r="J70" s="173">
        <v>2011</v>
      </c>
      <c r="K70" s="174">
        <v>140</v>
      </c>
      <c r="L70" s="211"/>
      <c r="M70" s="173" t="s">
        <v>139</v>
      </c>
      <c r="N70" s="173">
        <v>5</v>
      </c>
      <c r="O70" s="173">
        <v>3</v>
      </c>
      <c r="P70" s="173">
        <v>1</v>
      </c>
      <c r="Q70" s="173">
        <v>5</v>
      </c>
      <c r="R70" s="173">
        <v>1</v>
      </c>
      <c r="S70" s="175">
        <v>720</v>
      </c>
      <c r="T70" s="173">
        <v>15</v>
      </c>
      <c r="U70" s="173">
        <v>1</v>
      </c>
      <c r="V70" s="173">
        <v>0</v>
      </c>
      <c r="W70" s="211"/>
      <c r="X70" s="173">
        <v>0</v>
      </c>
      <c r="Y70" s="175">
        <v>0</v>
      </c>
      <c r="Z70" s="174">
        <f>S70*R70*K70*EXP(-Definitions!$E$4*CAPEX!V70)*U70</f>
        <v>100800</v>
      </c>
      <c r="AA70" s="174">
        <f>CEILING(Z70/Definitions!$F$10,10)</f>
        <v>1980</v>
      </c>
      <c r="AB70" s="176">
        <v>1</v>
      </c>
      <c r="AC70" s="177" t="s">
        <v>301</v>
      </c>
      <c r="AD70" s="177" t="s">
        <v>302</v>
      </c>
      <c r="AE70" s="29"/>
      <c r="AF70" s="31"/>
    </row>
    <row r="71" spans="1:32" s="9" customFormat="1" ht="84" x14ac:dyDescent="0.25">
      <c r="A71" s="170">
        <v>54</v>
      </c>
      <c r="B71" s="171" t="s">
        <v>269</v>
      </c>
      <c r="C71" s="171" t="s">
        <v>85</v>
      </c>
      <c r="D71" s="172">
        <v>1</v>
      </c>
      <c r="E71" s="171" t="s">
        <v>194</v>
      </c>
      <c r="F71" s="171" t="s">
        <v>140</v>
      </c>
      <c r="G71" s="171" t="s">
        <v>364</v>
      </c>
      <c r="H71" s="171" t="s">
        <v>364</v>
      </c>
      <c r="I71" s="171" t="s">
        <v>140</v>
      </c>
      <c r="J71" s="173">
        <v>2011</v>
      </c>
      <c r="K71" s="174">
        <v>1</v>
      </c>
      <c r="L71" s="211"/>
      <c r="M71" s="173" t="s">
        <v>236</v>
      </c>
      <c r="N71" s="173">
        <v>3</v>
      </c>
      <c r="O71" s="173">
        <v>2</v>
      </c>
      <c r="P71" s="173">
        <v>1</v>
      </c>
      <c r="Q71" s="173">
        <v>5</v>
      </c>
      <c r="R71" s="173">
        <v>1</v>
      </c>
      <c r="S71" s="175">
        <v>1953000</v>
      </c>
      <c r="T71" s="173">
        <v>0</v>
      </c>
      <c r="U71" s="173">
        <v>1</v>
      </c>
      <c r="V71" s="173">
        <v>0</v>
      </c>
      <c r="W71" s="211"/>
      <c r="X71" s="173">
        <v>0</v>
      </c>
      <c r="Y71" s="175">
        <v>0</v>
      </c>
      <c r="Z71" s="174">
        <f>S71*R71*K71*EXP(-Definitions!$E$4*CAPEX!V71)*U71</f>
        <v>1953000</v>
      </c>
      <c r="AA71" s="174">
        <f>CEILING(Z71/Definitions!$F$10,10)</f>
        <v>38300</v>
      </c>
      <c r="AB71" s="176">
        <v>1</v>
      </c>
      <c r="AC71" s="177" t="s">
        <v>303</v>
      </c>
      <c r="AD71" s="177" t="s">
        <v>304</v>
      </c>
      <c r="AE71" s="29"/>
      <c r="AF71" s="30"/>
    </row>
    <row r="72" spans="1:32" s="9" customFormat="1" ht="24" x14ac:dyDescent="0.25">
      <c r="A72" s="170">
        <v>55</v>
      </c>
      <c r="B72" s="171" t="s">
        <v>238</v>
      </c>
      <c r="C72" s="171" t="s">
        <v>85</v>
      </c>
      <c r="D72" s="172" t="s">
        <v>236</v>
      </c>
      <c r="E72" s="171" t="s">
        <v>194</v>
      </c>
      <c r="F72" s="171" t="s">
        <v>140</v>
      </c>
      <c r="G72" s="171" t="s">
        <v>239</v>
      </c>
      <c r="H72" s="171" t="s">
        <v>524</v>
      </c>
      <c r="I72" s="171" t="s">
        <v>140</v>
      </c>
      <c r="J72" s="173">
        <v>2011</v>
      </c>
      <c r="K72" s="174">
        <v>1</v>
      </c>
      <c r="L72" s="211"/>
      <c r="M72" s="173" t="s">
        <v>236</v>
      </c>
      <c r="N72" s="173">
        <v>0</v>
      </c>
      <c r="O72" s="173">
        <v>1</v>
      </c>
      <c r="P72" s="173">
        <v>1</v>
      </c>
      <c r="Q72" s="173">
        <v>9</v>
      </c>
      <c r="R72" s="173">
        <v>1</v>
      </c>
      <c r="S72" s="175">
        <v>4101200</v>
      </c>
      <c r="T72" s="173">
        <v>0</v>
      </c>
      <c r="U72" s="173">
        <v>1</v>
      </c>
      <c r="V72" s="173">
        <v>0</v>
      </c>
      <c r="W72" s="211"/>
      <c r="X72" s="173">
        <v>0</v>
      </c>
      <c r="Y72" s="175">
        <v>0</v>
      </c>
      <c r="Z72" s="174">
        <f>S72*R72*K72*EXP(-Definitions!$E$4*CAPEX!V72)*U72</f>
        <v>4101200</v>
      </c>
      <c r="AA72" s="174">
        <f>CEILING(Z72/Definitions!$F$10,10)</f>
        <v>80420</v>
      </c>
      <c r="AB72" s="176">
        <v>1</v>
      </c>
      <c r="AC72" s="177" t="s">
        <v>240</v>
      </c>
      <c r="AD72" s="177" t="s">
        <v>241</v>
      </c>
      <c r="AE72" s="29"/>
      <c r="AF72" s="31"/>
    </row>
    <row r="73" spans="1:32" s="8" customFormat="1" ht="36" x14ac:dyDescent="0.25">
      <c r="A73" s="170">
        <v>56</v>
      </c>
      <c r="B73" s="171" t="s">
        <v>242</v>
      </c>
      <c r="C73" s="171" t="s">
        <v>85</v>
      </c>
      <c r="D73" s="172" t="s">
        <v>236</v>
      </c>
      <c r="E73" s="171" t="s">
        <v>194</v>
      </c>
      <c r="F73" s="171" t="s">
        <v>140</v>
      </c>
      <c r="G73" s="171" t="s">
        <v>243</v>
      </c>
      <c r="H73" s="171" t="s">
        <v>524</v>
      </c>
      <c r="I73" s="171" t="s">
        <v>140</v>
      </c>
      <c r="J73" s="173">
        <v>2011</v>
      </c>
      <c r="K73" s="174">
        <v>1</v>
      </c>
      <c r="L73" s="211"/>
      <c r="M73" s="173" t="s">
        <v>236</v>
      </c>
      <c r="N73" s="173">
        <v>0</v>
      </c>
      <c r="O73" s="173">
        <v>1</v>
      </c>
      <c r="P73" s="173">
        <v>1</v>
      </c>
      <c r="Q73" s="173">
        <v>9</v>
      </c>
      <c r="R73" s="173">
        <v>1</v>
      </c>
      <c r="S73" s="175">
        <v>4511300</v>
      </c>
      <c r="T73" s="173">
        <v>0</v>
      </c>
      <c r="U73" s="173">
        <v>1</v>
      </c>
      <c r="V73" s="173">
        <v>0</v>
      </c>
      <c r="W73" s="211"/>
      <c r="X73" s="173">
        <v>0</v>
      </c>
      <c r="Y73" s="175">
        <v>0</v>
      </c>
      <c r="Z73" s="174">
        <f>S73*R73*K73*EXP(-Definitions!$E$4*CAPEX!V73)*U73</f>
        <v>4511300</v>
      </c>
      <c r="AA73" s="174">
        <f>CEILING(Z73/Definitions!$F$10,10)</f>
        <v>88460</v>
      </c>
      <c r="AB73" s="176">
        <v>1</v>
      </c>
      <c r="AC73" s="177" t="s">
        <v>244</v>
      </c>
      <c r="AD73" s="177" t="s">
        <v>567</v>
      </c>
      <c r="AE73" s="29"/>
      <c r="AF73" s="31"/>
    </row>
    <row r="74" spans="1:32" s="8" customFormat="1" ht="48" x14ac:dyDescent="0.25">
      <c r="A74" s="170">
        <v>57</v>
      </c>
      <c r="B74" s="171" t="s">
        <v>245</v>
      </c>
      <c r="C74" s="171" t="s">
        <v>85</v>
      </c>
      <c r="D74" s="172" t="s">
        <v>236</v>
      </c>
      <c r="E74" s="171" t="s">
        <v>194</v>
      </c>
      <c r="F74" s="171" t="s">
        <v>140</v>
      </c>
      <c r="G74" s="171" t="s">
        <v>246</v>
      </c>
      <c r="H74" s="171" t="s">
        <v>524</v>
      </c>
      <c r="I74" s="171" t="s">
        <v>140</v>
      </c>
      <c r="J74" s="173">
        <v>2011</v>
      </c>
      <c r="K74" s="174">
        <v>1</v>
      </c>
      <c r="L74" s="211"/>
      <c r="M74" s="173" t="s">
        <v>236</v>
      </c>
      <c r="N74" s="173">
        <v>0</v>
      </c>
      <c r="O74" s="173">
        <v>1</v>
      </c>
      <c r="P74" s="173">
        <v>1</v>
      </c>
      <c r="Q74" s="173">
        <v>9</v>
      </c>
      <c r="R74" s="173">
        <v>1</v>
      </c>
      <c r="S74" s="175">
        <v>2481200</v>
      </c>
      <c r="T74" s="173">
        <v>0</v>
      </c>
      <c r="U74" s="173">
        <v>1</v>
      </c>
      <c r="V74" s="173">
        <v>0</v>
      </c>
      <c r="W74" s="211"/>
      <c r="X74" s="173">
        <v>0</v>
      </c>
      <c r="Y74" s="175">
        <v>0</v>
      </c>
      <c r="Z74" s="174">
        <f>S74*R74*K74*EXP(-Definitions!$E$4*CAPEX!V74)*U74</f>
        <v>2481200</v>
      </c>
      <c r="AA74" s="174">
        <f>CEILING(Z74/Definitions!$F$10,10)</f>
        <v>48660</v>
      </c>
      <c r="AB74" s="176">
        <v>1</v>
      </c>
      <c r="AC74" s="177" t="s">
        <v>247</v>
      </c>
      <c r="AD74" s="177" t="s">
        <v>568</v>
      </c>
      <c r="AE74" s="29"/>
      <c r="AF74" s="31"/>
    </row>
    <row r="75" spans="1:32" s="8" customFormat="1" ht="24" x14ac:dyDescent="0.25">
      <c r="A75" s="170">
        <v>58</v>
      </c>
      <c r="B75" s="171" t="s">
        <v>305</v>
      </c>
      <c r="C75" s="171" t="s">
        <v>81</v>
      </c>
      <c r="D75" s="172">
        <v>1</v>
      </c>
      <c r="E75" s="171" t="s">
        <v>194</v>
      </c>
      <c r="F75" s="171" t="s">
        <v>140</v>
      </c>
      <c r="G75" s="171" t="s">
        <v>256</v>
      </c>
      <c r="H75" s="171" t="s">
        <v>257</v>
      </c>
      <c r="I75" s="171" t="s">
        <v>140</v>
      </c>
      <c r="J75" s="173">
        <v>2006</v>
      </c>
      <c r="K75" s="174">
        <v>60</v>
      </c>
      <c r="L75" s="211"/>
      <c r="M75" s="173" t="s">
        <v>258</v>
      </c>
      <c r="N75" s="173">
        <v>5</v>
      </c>
      <c r="O75" s="173">
        <v>3</v>
      </c>
      <c r="P75" s="173">
        <v>1</v>
      </c>
      <c r="Q75" s="173">
        <v>5</v>
      </c>
      <c r="R75" s="173">
        <v>1</v>
      </c>
      <c r="S75" s="175">
        <v>200</v>
      </c>
      <c r="T75" s="173">
        <v>0</v>
      </c>
      <c r="U75" s="173">
        <v>1</v>
      </c>
      <c r="V75" s="173">
        <v>0</v>
      </c>
      <c r="W75" s="211"/>
      <c r="X75" s="173">
        <v>0</v>
      </c>
      <c r="Y75" s="175">
        <v>0</v>
      </c>
      <c r="Z75" s="174">
        <f>S75*R75*K75*EXP(-Definitions!$E$4*CAPEX!V75)*U75</f>
        <v>12000</v>
      </c>
      <c r="AA75" s="174">
        <f>CEILING(Z75/Definitions!$F$10,10)</f>
        <v>240</v>
      </c>
      <c r="AB75" s="176">
        <v>1</v>
      </c>
      <c r="AC75" s="177" t="s">
        <v>378</v>
      </c>
      <c r="AD75" s="177" t="s">
        <v>379</v>
      </c>
      <c r="AE75" s="29"/>
      <c r="AF75" s="31"/>
    </row>
    <row r="76" spans="1:32" s="8" customFormat="1" ht="24" x14ac:dyDescent="0.25">
      <c r="A76" s="170">
        <v>59</v>
      </c>
      <c r="B76" s="171" t="s">
        <v>262</v>
      </c>
      <c r="C76" s="171" t="s">
        <v>81</v>
      </c>
      <c r="D76" s="172">
        <v>1</v>
      </c>
      <c r="E76" s="171" t="s">
        <v>194</v>
      </c>
      <c r="F76" s="171" t="s">
        <v>140</v>
      </c>
      <c r="G76" s="171" t="s">
        <v>578</v>
      </c>
      <c r="H76" s="171" t="s">
        <v>257</v>
      </c>
      <c r="I76" s="171" t="s">
        <v>140</v>
      </c>
      <c r="J76" s="173">
        <v>2006</v>
      </c>
      <c r="K76" s="174">
        <v>860</v>
      </c>
      <c r="L76" s="211"/>
      <c r="M76" s="173" t="s">
        <v>258</v>
      </c>
      <c r="N76" s="173">
        <v>3</v>
      </c>
      <c r="O76" s="173">
        <v>1</v>
      </c>
      <c r="P76" s="173">
        <v>0</v>
      </c>
      <c r="Q76" s="173">
        <v>1</v>
      </c>
      <c r="R76" s="173">
        <v>1</v>
      </c>
      <c r="S76" s="175">
        <v>4000</v>
      </c>
      <c r="T76" s="173">
        <v>0</v>
      </c>
      <c r="U76" s="173">
        <v>0</v>
      </c>
      <c r="V76" s="173">
        <v>0</v>
      </c>
      <c r="W76" s="211"/>
      <c r="X76" s="173">
        <v>0</v>
      </c>
      <c r="Y76" s="175">
        <v>0</v>
      </c>
      <c r="Z76" s="174">
        <f>S76*R76*K76*EXP(-Definitions!$E$4*CAPEX!V76)*U76</f>
        <v>0</v>
      </c>
      <c r="AA76" s="174">
        <f>CEILING(Z76/Definitions!$F$10,10)</f>
        <v>0</v>
      </c>
      <c r="AB76" s="176">
        <v>2</v>
      </c>
      <c r="AC76" s="177"/>
      <c r="AD76" s="177"/>
      <c r="AE76" s="29"/>
      <c r="AF76" s="31"/>
    </row>
    <row r="77" spans="1:32" s="8" customFormat="1" ht="15" x14ac:dyDescent="0.25">
      <c r="A77" s="170">
        <v>60</v>
      </c>
      <c r="B77" s="171" t="s">
        <v>306</v>
      </c>
      <c r="C77" s="171" t="s">
        <v>81</v>
      </c>
      <c r="D77" s="172">
        <v>1</v>
      </c>
      <c r="E77" s="171" t="s">
        <v>194</v>
      </c>
      <c r="F77" s="171" t="s">
        <v>140</v>
      </c>
      <c r="G77" s="171" t="s">
        <v>226</v>
      </c>
      <c r="H77" s="171" t="s">
        <v>226</v>
      </c>
      <c r="I77" s="171" t="s">
        <v>140</v>
      </c>
      <c r="J77" s="173">
        <v>2006</v>
      </c>
      <c r="K77" s="174">
        <v>860</v>
      </c>
      <c r="L77" s="211"/>
      <c r="M77" s="173" t="s">
        <v>139</v>
      </c>
      <c r="N77" s="173">
        <v>5</v>
      </c>
      <c r="O77" s="173">
        <v>3</v>
      </c>
      <c r="P77" s="173">
        <v>1</v>
      </c>
      <c r="Q77" s="173">
        <v>2</v>
      </c>
      <c r="R77" s="173">
        <v>0.5</v>
      </c>
      <c r="S77" s="175">
        <v>2500</v>
      </c>
      <c r="T77" s="173">
        <v>0</v>
      </c>
      <c r="U77" s="173">
        <v>1</v>
      </c>
      <c r="V77" s="173">
        <v>0</v>
      </c>
      <c r="W77" s="211"/>
      <c r="X77" s="173">
        <v>0</v>
      </c>
      <c r="Y77" s="175">
        <v>0</v>
      </c>
      <c r="Z77" s="174">
        <f>S77*R77*K77*EXP(-Definitions!$E$4*CAPEX!V77)*U77</f>
        <v>1075000</v>
      </c>
      <c r="AA77" s="174">
        <f>CEILING(Z77/Definitions!$F$10,10)</f>
        <v>21080</v>
      </c>
      <c r="AB77" s="176">
        <v>1</v>
      </c>
      <c r="AC77" s="177" t="s">
        <v>307</v>
      </c>
      <c r="AD77" s="177" t="s">
        <v>284</v>
      </c>
      <c r="AE77" s="29"/>
      <c r="AF77" s="31"/>
    </row>
    <row r="78" spans="1:32" s="8" customFormat="1" ht="48" x14ac:dyDescent="0.25">
      <c r="A78" s="170">
        <v>61</v>
      </c>
      <c r="B78" s="171" t="s">
        <v>285</v>
      </c>
      <c r="C78" s="171" t="s">
        <v>81</v>
      </c>
      <c r="D78" s="172">
        <v>1</v>
      </c>
      <c r="E78" s="171" t="s">
        <v>194</v>
      </c>
      <c r="F78" s="171" t="s">
        <v>140</v>
      </c>
      <c r="G78" s="171" t="s">
        <v>217</v>
      </c>
      <c r="H78" s="171" t="s">
        <v>218</v>
      </c>
      <c r="I78" s="171" t="s">
        <v>140</v>
      </c>
      <c r="J78" s="173">
        <v>2006</v>
      </c>
      <c r="K78" s="174">
        <v>860</v>
      </c>
      <c r="L78" s="211"/>
      <c r="M78" s="173" t="s">
        <v>139</v>
      </c>
      <c r="N78" s="173">
        <v>0</v>
      </c>
      <c r="O78" s="173">
        <v>3</v>
      </c>
      <c r="P78" s="173">
        <v>1</v>
      </c>
      <c r="Q78" s="173">
        <v>8</v>
      </c>
      <c r="R78" s="173">
        <v>1</v>
      </c>
      <c r="S78" s="175">
        <v>2500</v>
      </c>
      <c r="T78" s="173">
        <v>25</v>
      </c>
      <c r="U78" s="173">
        <v>1</v>
      </c>
      <c r="V78" s="173">
        <v>11</v>
      </c>
      <c r="W78" s="211"/>
      <c r="X78" s="173">
        <v>0</v>
      </c>
      <c r="Y78" s="175">
        <v>0</v>
      </c>
      <c r="Z78" s="174">
        <f>S78*R78*K78*EXP(-Definitions!$E$4*CAPEX!V78)*U78</f>
        <v>2150000</v>
      </c>
      <c r="AA78" s="174">
        <f>CEILING(Z78/Definitions!$F$10,10)</f>
        <v>42160</v>
      </c>
      <c r="AB78" s="176">
        <v>1</v>
      </c>
      <c r="AC78" s="177" t="s">
        <v>308</v>
      </c>
      <c r="AD78" s="177" t="s">
        <v>309</v>
      </c>
      <c r="AE78" s="29"/>
      <c r="AF78" s="31"/>
    </row>
    <row r="79" spans="1:32" s="8" customFormat="1" ht="120" x14ac:dyDescent="0.25">
      <c r="A79" s="170">
        <v>62</v>
      </c>
      <c r="B79" s="171" t="s">
        <v>269</v>
      </c>
      <c r="C79" s="171" t="s">
        <v>81</v>
      </c>
      <c r="D79" s="172">
        <v>1</v>
      </c>
      <c r="E79" s="171" t="s">
        <v>194</v>
      </c>
      <c r="F79" s="171" t="s">
        <v>140</v>
      </c>
      <c r="G79" s="171" t="s">
        <v>364</v>
      </c>
      <c r="H79" s="171" t="s">
        <v>364</v>
      </c>
      <c r="I79" s="171" t="s">
        <v>140</v>
      </c>
      <c r="J79" s="173">
        <v>2006</v>
      </c>
      <c r="K79" s="174">
        <v>1</v>
      </c>
      <c r="L79" s="211"/>
      <c r="M79" s="173" t="s">
        <v>236</v>
      </c>
      <c r="N79" s="173">
        <v>3</v>
      </c>
      <c r="O79" s="173">
        <v>2</v>
      </c>
      <c r="P79" s="173">
        <v>1</v>
      </c>
      <c r="Q79" s="173">
        <v>5</v>
      </c>
      <c r="R79" s="173">
        <v>1</v>
      </c>
      <c r="S79" s="175">
        <v>108700</v>
      </c>
      <c r="T79" s="173">
        <v>0</v>
      </c>
      <c r="U79" s="173">
        <v>1</v>
      </c>
      <c r="V79" s="173">
        <v>0</v>
      </c>
      <c r="W79" s="211"/>
      <c r="X79" s="173">
        <v>0</v>
      </c>
      <c r="Y79" s="175">
        <v>0</v>
      </c>
      <c r="Z79" s="174">
        <f>S79*R79*K79*EXP(-Definitions!$E$4*CAPEX!V79)*U79</f>
        <v>108700</v>
      </c>
      <c r="AA79" s="174">
        <f>CEILING(Z79/Definitions!$F$10,10)</f>
        <v>2140</v>
      </c>
      <c r="AB79" s="176">
        <v>1</v>
      </c>
      <c r="AC79" s="177" t="s">
        <v>310</v>
      </c>
      <c r="AD79" s="177" t="s">
        <v>311</v>
      </c>
      <c r="AE79" s="29"/>
      <c r="AF79" s="31"/>
    </row>
    <row r="80" spans="1:32" s="9" customFormat="1" ht="24" x14ac:dyDescent="0.25">
      <c r="A80" s="170">
        <v>63</v>
      </c>
      <c r="B80" s="171" t="s">
        <v>238</v>
      </c>
      <c r="C80" s="171" t="s">
        <v>81</v>
      </c>
      <c r="D80" s="172" t="s">
        <v>236</v>
      </c>
      <c r="E80" s="171" t="s">
        <v>194</v>
      </c>
      <c r="F80" s="171" t="s">
        <v>140</v>
      </c>
      <c r="G80" s="171" t="s">
        <v>239</v>
      </c>
      <c r="H80" s="171" t="s">
        <v>524</v>
      </c>
      <c r="I80" s="171" t="s">
        <v>140</v>
      </c>
      <c r="J80" s="173">
        <v>2006</v>
      </c>
      <c r="K80" s="174">
        <v>1</v>
      </c>
      <c r="L80" s="211"/>
      <c r="M80" s="173" t="s">
        <v>236</v>
      </c>
      <c r="N80" s="173">
        <v>0</v>
      </c>
      <c r="O80" s="173">
        <v>1</v>
      </c>
      <c r="P80" s="173">
        <v>1</v>
      </c>
      <c r="Q80" s="173">
        <v>9</v>
      </c>
      <c r="R80" s="173">
        <v>1</v>
      </c>
      <c r="S80" s="175">
        <v>119600</v>
      </c>
      <c r="T80" s="173">
        <v>0</v>
      </c>
      <c r="U80" s="173">
        <v>1</v>
      </c>
      <c r="V80" s="173">
        <v>0</v>
      </c>
      <c r="W80" s="211"/>
      <c r="X80" s="173">
        <v>0</v>
      </c>
      <c r="Y80" s="211">
        <v>0</v>
      </c>
      <c r="Z80" s="174">
        <f>S80*R80*K80*EXP(-Definitions!$E$4*CAPEX!V80)*U80</f>
        <v>119600</v>
      </c>
      <c r="AA80" s="174">
        <f>CEILING(Z80/Definitions!$F$10,10)</f>
        <v>2350</v>
      </c>
      <c r="AB80" s="176">
        <v>1</v>
      </c>
      <c r="AC80" s="177" t="s">
        <v>240</v>
      </c>
      <c r="AD80" s="177" t="s">
        <v>241</v>
      </c>
      <c r="AE80" s="29"/>
      <c r="AF80" s="30"/>
    </row>
    <row r="81" spans="1:32" s="9" customFormat="1" ht="36" x14ac:dyDescent="0.25">
      <c r="A81" s="170">
        <v>64</v>
      </c>
      <c r="B81" s="171" t="s">
        <v>242</v>
      </c>
      <c r="C81" s="171" t="s">
        <v>81</v>
      </c>
      <c r="D81" s="172" t="s">
        <v>236</v>
      </c>
      <c r="E81" s="171" t="s">
        <v>194</v>
      </c>
      <c r="F81" s="171" t="s">
        <v>140</v>
      </c>
      <c r="G81" s="171" t="s">
        <v>243</v>
      </c>
      <c r="H81" s="171" t="s">
        <v>524</v>
      </c>
      <c r="I81" s="171" t="s">
        <v>140</v>
      </c>
      <c r="J81" s="173">
        <v>2006</v>
      </c>
      <c r="K81" s="174">
        <v>1</v>
      </c>
      <c r="L81" s="211"/>
      <c r="M81" s="173" t="s">
        <v>236</v>
      </c>
      <c r="N81" s="173">
        <v>0</v>
      </c>
      <c r="O81" s="173">
        <v>1</v>
      </c>
      <c r="P81" s="173">
        <v>1</v>
      </c>
      <c r="Q81" s="173">
        <v>9</v>
      </c>
      <c r="R81" s="173">
        <v>1</v>
      </c>
      <c r="S81" s="175">
        <v>131600</v>
      </c>
      <c r="T81" s="173">
        <v>0</v>
      </c>
      <c r="U81" s="173">
        <v>1</v>
      </c>
      <c r="V81" s="173">
        <v>0</v>
      </c>
      <c r="W81" s="211"/>
      <c r="X81" s="173">
        <v>0</v>
      </c>
      <c r="Y81" s="211">
        <v>0</v>
      </c>
      <c r="Z81" s="174">
        <f>S81*R81*K81*EXP(-Definitions!$E$4*CAPEX!V81)*U81</f>
        <v>131600</v>
      </c>
      <c r="AA81" s="174">
        <f>CEILING(Z81/Definitions!$F$10,10)</f>
        <v>2590</v>
      </c>
      <c r="AB81" s="176">
        <v>1</v>
      </c>
      <c r="AC81" s="177" t="s">
        <v>244</v>
      </c>
      <c r="AD81" s="177" t="s">
        <v>567</v>
      </c>
      <c r="AE81" s="29"/>
      <c r="AF81" s="30"/>
    </row>
    <row r="82" spans="1:32" s="9" customFormat="1" ht="48" x14ac:dyDescent="0.25">
      <c r="A82" s="170">
        <v>65</v>
      </c>
      <c r="B82" s="171" t="s">
        <v>245</v>
      </c>
      <c r="C82" s="171" t="s">
        <v>81</v>
      </c>
      <c r="D82" s="172" t="s">
        <v>236</v>
      </c>
      <c r="E82" s="171" t="s">
        <v>194</v>
      </c>
      <c r="F82" s="171" t="s">
        <v>140</v>
      </c>
      <c r="G82" s="171" t="s">
        <v>246</v>
      </c>
      <c r="H82" s="171" t="s">
        <v>524</v>
      </c>
      <c r="I82" s="171" t="s">
        <v>140</v>
      </c>
      <c r="J82" s="173">
        <v>2006</v>
      </c>
      <c r="K82" s="174">
        <v>1</v>
      </c>
      <c r="L82" s="211"/>
      <c r="M82" s="173" t="s">
        <v>236</v>
      </c>
      <c r="N82" s="173">
        <v>0</v>
      </c>
      <c r="O82" s="173">
        <v>1</v>
      </c>
      <c r="P82" s="173">
        <v>1</v>
      </c>
      <c r="Q82" s="173">
        <v>9</v>
      </c>
      <c r="R82" s="173">
        <v>1</v>
      </c>
      <c r="S82" s="175">
        <v>72400</v>
      </c>
      <c r="T82" s="173">
        <v>0</v>
      </c>
      <c r="U82" s="173">
        <v>1</v>
      </c>
      <c r="V82" s="173">
        <v>0</v>
      </c>
      <c r="W82" s="211"/>
      <c r="X82" s="173">
        <v>0</v>
      </c>
      <c r="Y82" s="211">
        <v>0</v>
      </c>
      <c r="Z82" s="174">
        <f>S82*R82*K82*EXP(-Definitions!$E$4*CAPEX!V82)*U82</f>
        <v>72400</v>
      </c>
      <c r="AA82" s="174">
        <f>CEILING(Z82/Definitions!$F$10,10)</f>
        <v>1420</v>
      </c>
      <c r="AB82" s="176">
        <v>1</v>
      </c>
      <c r="AC82" s="177" t="s">
        <v>247</v>
      </c>
      <c r="AD82" s="177" t="s">
        <v>568</v>
      </c>
      <c r="AE82" s="29"/>
      <c r="AF82" s="31"/>
    </row>
    <row r="83" spans="1:32" s="9" customFormat="1" ht="36" x14ac:dyDescent="0.25">
      <c r="A83" s="170">
        <v>66</v>
      </c>
      <c r="B83" s="171" t="s">
        <v>312</v>
      </c>
      <c r="C83" s="171" t="s">
        <v>86</v>
      </c>
      <c r="D83" s="172">
        <v>1</v>
      </c>
      <c r="E83" s="171" t="s">
        <v>194</v>
      </c>
      <c r="F83" s="171" t="s">
        <v>140</v>
      </c>
      <c r="G83" s="171" t="s">
        <v>313</v>
      </c>
      <c r="H83" s="171" t="s">
        <v>212</v>
      </c>
      <c r="I83" s="171" t="s">
        <v>140</v>
      </c>
      <c r="J83" s="173">
        <v>2012</v>
      </c>
      <c r="K83" s="174">
        <v>1</v>
      </c>
      <c r="L83" s="174"/>
      <c r="M83" s="173" t="s">
        <v>236</v>
      </c>
      <c r="N83" s="173">
        <v>4</v>
      </c>
      <c r="O83" s="173">
        <v>2</v>
      </c>
      <c r="P83" s="173">
        <v>1</v>
      </c>
      <c r="Q83" s="173">
        <v>5</v>
      </c>
      <c r="R83" s="173">
        <v>0.5</v>
      </c>
      <c r="S83" s="175">
        <v>800000</v>
      </c>
      <c r="T83" s="173">
        <v>0</v>
      </c>
      <c r="U83" s="173">
        <v>1</v>
      </c>
      <c r="V83" s="173">
        <v>2</v>
      </c>
      <c r="W83" s="173"/>
      <c r="X83" s="173">
        <v>0</v>
      </c>
      <c r="Y83" s="175">
        <v>0</v>
      </c>
      <c r="Z83" s="174">
        <f>S83*R83*K83*EXP(-Definitions!$E$4*CAPEX!V83)*U83</f>
        <v>400000</v>
      </c>
      <c r="AA83" s="174">
        <f>CEILING(Z83/Definitions!$F$10,10)</f>
        <v>7850</v>
      </c>
      <c r="AB83" s="176">
        <v>1</v>
      </c>
      <c r="AC83" s="177" t="s">
        <v>314</v>
      </c>
      <c r="AD83" s="177" t="s">
        <v>315</v>
      </c>
      <c r="AE83" s="29"/>
      <c r="AF83" s="31"/>
    </row>
    <row r="84" spans="1:32" s="9" customFormat="1" ht="48" x14ac:dyDescent="0.25">
      <c r="A84" s="170">
        <v>67</v>
      </c>
      <c r="B84" s="171" t="s">
        <v>285</v>
      </c>
      <c r="C84" s="171" t="s">
        <v>86</v>
      </c>
      <c r="D84" s="172">
        <v>1</v>
      </c>
      <c r="E84" s="171" t="s">
        <v>194</v>
      </c>
      <c r="F84" s="171" t="s">
        <v>140</v>
      </c>
      <c r="G84" s="171" t="s">
        <v>217</v>
      </c>
      <c r="H84" s="171" t="s">
        <v>218</v>
      </c>
      <c r="I84" s="171" t="s">
        <v>140</v>
      </c>
      <c r="J84" s="173">
        <v>2012</v>
      </c>
      <c r="K84" s="174">
        <v>1000</v>
      </c>
      <c r="L84" s="211"/>
      <c r="M84" s="173" t="s">
        <v>139</v>
      </c>
      <c r="N84" s="173">
        <v>0</v>
      </c>
      <c r="O84" s="173">
        <v>1</v>
      </c>
      <c r="P84" s="173">
        <v>1</v>
      </c>
      <c r="Q84" s="173">
        <v>8</v>
      </c>
      <c r="R84" s="173">
        <v>1</v>
      </c>
      <c r="S84" s="175">
        <v>2500</v>
      </c>
      <c r="T84" s="173">
        <v>25</v>
      </c>
      <c r="U84" s="173">
        <v>1</v>
      </c>
      <c r="V84" s="173">
        <v>17</v>
      </c>
      <c r="W84" s="211"/>
      <c r="X84" s="173">
        <v>0</v>
      </c>
      <c r="Y84" s="175"/>
      <c r="Z84" s="174">
        <f>S84*R84*K84*EXP(-Definitions!$E$4*CAPEX!V84)*U84</f>
        <v>2500000</v>
      </c>
      <c r="AA84" s="174">
        <f>CEILING(Z84/Definitions!$F$10,10)</f>
        <v>49020</v>
      </c>
      <c r="AB84" s="176">
        <v>1</v>
      </c>
      <c r="AC84" s="177" t="s">
        <v>308</v>
      </c>
      <c r="AD84" s="177" t="s">
        <v>309</v>
      </c>
      <c r="AE84" s="29"/>
      <c r="AF84" s="31"/>
    </row>
    <row r="85" spans="1:32" s="9" customFormat="1" ht="60" x14ac:dyDescent="0.25">
      <c r="A85" s="170">
        <v>68</v>
      </c>
      <c r="B85" s="171" t="s">
        <v>262</v>
      </c>
      <c r="C85" s="171" t="s">
        <v>86</v>
      </c>
      <c r="D85" s="172">
        <v>1</v>
      </c>
      <c r="E85" s="171" t="s">
        <v>194</v>
      </c>
      <c r="F85" s="171" t="s">
        <v>140</v>
      </c>
      <c r="G85" s="171" t="s">
        <v>578</v>
      </c>
      <c r="H85" s="171" t="s">
        <v>257</v>
      </c>
      <c r="I85" s="171" t="s">
        <v>140</v>
      </c>
      <c r="J85" s="173">
        <v>2012</v>
      </c>
      <c r="K85" s="174">
        <v>1000</v>
      </c>
      <c r="L85" s="174"/>
      <c r="M85" s="173" t="s">
        <v>139</v>
      </c>
      <c r="N85" s="173">
        <v>3</v>
      </c>
      <c r="O85" s="173">
        <v>1</v>
      </c>
      <c r="P85" s="173">
        <v>0</v>
      </c>
      <c r="Q85" s="173">
        <v>1</v>
      </c>
      <c r="R85" s="173">
        <v>1</v>
      </c>
      <c r="S85" s="175">
        <v>4000</v>
      </c>
      <c r="T85" s="173">
        <v>0</v>
      </c>
      <c r="U85" s="173">
        <v>0.1</v>
      </c>
      <c r="V85" s="173">
        <v>0</v>
      </c>
      <c r="W85" s="173"/>
      <c r="X85" s="173">
        <v>0</v>
      </c>
      <c r="Y85" s="175"/>
      <c r="Z85" s="174">
        <f>S85*R85*K85*EXP(-Definitions!$E$4*CAPEX!V85)*U85</f>
        <v>400000</v>
      </c>
      <c r="AA85" s="174">
        <f>CEILING(Z85/Definitions!$F$10,10)</f>
        <v>7850</v>
      </c>
      <c r="AB85" s="176">
        <v>2</v>
      </c>
      <c r="AC85" s="177" t="s">
        <v>263</v>
      </c>
      <c r="AD85" s="177" t="s">
        <v>264</v>
      </c>
      <c r="AE85" s="29"/>
      <c r="AF85" s="31"/>
    </row>
    <row r="86" spans="1:32" s="9" customFormat="1" ht="120" x14ac:dyDescent="0.25">
      <c r="A86" s="170">
        <v>69</v>
      </c>
      <c r="B86" s="171" t="s">
        <v>233</v>
      </c>
      <c r="C86" s="171" t="s">
        <v>86</v>
      </c>
      <c r="D86" s="172">
        <v>1</v>
      </c>
      <c r="E86" s="171" t="s">
        <v>194</v>
      </c>
      <c r="F86" s="171" t="s">
        <v>140</v>
      </c>
      <c r="G86" s="171" t="s">
        <v>364</v>
      </c>
      <c r="H86" s="171" t="s">
        <v>364</v>
      </c>
      <c r="I86" s="171" t="s">
        <v>140</v>
      </c>
      <c r="J86" s="173">
        <v>2012</v>
      </c>
      <c r="K86" s="174">
        <v>1</v>
      </c>
      <c r="L86" s="211"/>
      <c r="M86" s="173" t="s">
        <v>236</v>
      </c>
      <c r="N86" s="173">
        <v>3</v>
      </c>
      <c r="O86" s="173">
        <v>2</v>
      </c>
      <c r="P86" s="173">
        <v>1</v>
      </c>
      <c r="Q86" s="173">
        <v>5</v>
      </c>
      <c r="R86" s="173">
        <v>1</v>
      </c>
      <c r="S86" s="175">
        <v>80000</v>
      </c>
      <c r="T86" s="173">
        <v>0</v>
      </c>
      <c r="U86" s="173">
        <v>1</v>
      </c>
      <c r="V86" s="173">
        <v>0</v>
      </c>
      <c r="W86" s="211"/>
      <c r="X86" s="173">
        <v>0</v>
      </c>
      <c r="Y86" s="175"/>
      <c r="Z86" s="174">
        <f>S86*R86*K86*EXP(-Definitions!$E$4*CAPEX!V86)*U86</f>
        <v>80000</v>
      </c>
      <c r="AA86" s="174">
        <f>CEILING(Z86/Definitions!$F$10,10)</f>
        <v>1570</v>
      </c>
      <c r="AB86" s="176">
        <v>1</v>
      </c>
      <c r="AC86" s="177" t="s">
        <v>316</v>
      </c>
      <c r="AD86" s="177" t="s">
        <v>317</v>
      </c>
      <c r="AE86" s="29"/>
      <c r="AF86" s="31"/>
    </row>
    <row r="87" spans="1:32" s="8" customFormat="1" ht="24" x14ac:dyDescent="0.25">
      <c r="A87" s="170">
        <v>70</v>
      </c>
      <c r="B87" s="171" t="s">
        <v>238</v>
      </c>
      <c r="C87" s="171" t="s">
        <v>86</v>
      </c>
      <c r="D87" s="172" t="s">
        <v>236</v>
      </c>
      <c r="E87" s="171" t="s">
        <v>194</v>
      </c>
      <c r="F87" s="171" t="s">
        <v>140</v>
      </c>
      <c r="G87" s="171" t="s">
        <v>239</v>
      </c>
      <c r="H87" s="171" t="s">
        <v>524</v>
      </c>
      <c r="I87" s="171" t="s">
        <v>140</v>
      </c>
      <c r="J87" s="173">
        <v>2012</v>
      </c>
      <c r="K87" s="174">
        <v>1</v>
      </c>
      <c r="L87" s="211"/>
      <c r="M87" s="173" t="s">
        <v>236</v>
      </c>
      <c r="N87" s="173">
        <v>0</v>
      </c>
      <c r="O87" s="173">
        <v>1</v>
      </c>
      <c r="P87" s="173">
        <v>1</v>
      </c>
      <c r="Q87" s="173">
        <v>9</v>
      </c>
      <c r="R87" s="173">
        <v>1</v>
      </c>
      <c r="S87" s="175">
        <v>88000</v>
      </c>
      <c r="T87" s="173">
        <v>0</v>
      </c>
      <c r="U87" s="173">
        <v>1</v>
      </c>
      <c r="V87" s="173">
        <v>0</v>
      </c>
      <c r="W87" s="211"/>
      <c r="X87" s="173">
        <v>0</v>
      </c>
      <c r="Y87" s="175">
        <v>0</v>
      </c>
      <c r="Z87" s="174">
        <f>S87*R87*K87*EXP(-Definitions!$E$4*CAPEX!V87)*U87</f>
        <v>88000</v>
      </c>
      <c r="AA87" s="174">
        <f>CEILING(Z87/Definitions!$F$10,10)</f>
        <v>1730</v>
      </c>
      <c r="AB87" s="176">
        <v>1</v>
      </c>
      <c r="AC87" s="177" t="s">
        <v>240</v>
      </c>
      <c r="AD87" s="177" t="s">
        <v>241</v>
      </c>
      <c r="AE87" s="29"/>
      <c r="AF87" s="30"/>
    </row>
    <row r="88" spans="1:32" s="8" customFormat="1" ht="36" x14ac:dyDescent="0.25">
      <c r="A88" s="170">
        <v>71</v>
      </c>
      <c r="B88" s="171" t="s">
        <v>242</v>
      </c>
      <c r="C88" s="171" t="s">
        <v>86</v>
      </c>
      <c r="D88" s="172" t="s">
        <v>236</v>
      </c>
      <c r="E88" s="171" t="s">
        <v>194</v>
      </c>
      <c r="F88" s="171" t="s">
        <v>140</v>
      </c>
      <c r="G88" s="171" t="s">
        <v>243</v>
      </c>
      <c r="H88" s="171" t="s">
        <v>524</v>
      </c>
      <c r="I88" s="171" t="s">
        <v>140</v>
      </c>
      <c r="J88" s="173">
        <v>2012</v>
      </c>
      <c r="K88" s="174">
        <v>1</v>
      </c>
      <c r="L88" s="211"/>
      <c r="M88" s="173" t="s">
        <v>236</v>
      </c>
      <c r="N88" s="173">
        <v>0</v>
      </c>
      <c r="O88" s="173">
        <v>1</v>
      </c>
      <c r="P88" s="173">
        <v>1</v>
      </c>
      <c r="Q88" s="173">
        <v>9</v>
      </c>
      <c r="R88" s="173">
        <v>1</v>
      </c>
      <c r="S88" s="175">
        <v>96800</v>
      </c>
      <c r="T88" s="173">
        <v>0</v>
      </c>
      <c r="U88" s="173">
        <v>1</v>
      </c>
      <c r="V88" s="173">
        <v>0</v>
      </c>
      <c r="W88" s="211"/>
      <c r="X88" s="173">
        <v>0</v>
      </c>
      <c r="Y88" s="175">
        <v>0</v>
      </c>
      <c r="Z88" s="174">
        <f>S88*R88*K88*EXP(-Definitions!$E$4*CAPEX!V88)*U88</f>
        <v>96800</v>
      </c>
      <c r="AA88" s="174">
        <f>CEILING(Z88/Definitions!$F$10,10)</f>
        <v>1900</v>
      </c>
      <c r="AB88" s="176">
        <v>1</v>
      </c>
      <c r="AC88" s="177" t="s">
        <v>244</v>
      </c>
      <c r="AD88" s="177" t="s">
        <v>567</v>
      </c>
      <c r="AE88" s="29"/>
      <c r="AF88" s="30"/>
    </row>
    <row r="89" spans="1:32" s="8" customFormat="1" ht="48" x14ac:dyDescent="0.25">
      <c r="A89" s="170">
        <v>72</v>
      </c>
      <c r="B89" s="171" t="s">
        <v>245</v>
      </c>
      <c r="C89" s="171" t="s">
        <v>86</v>
      </c>
      <c r="D89" s="172" t="s">
        <v>236</v>
      </c>
      <c r="E89" s="171" t="s">
        <v>194</v>
      </c>
      <c r="F89" s="171" t="s">
        <v>140</v>
      </c>
      <c r="G89" s="171" t="s">
        <v>246</v>
      </c>
      <c r="H89" s="171" t="s">
        <v>524</v>
      </c>
      <c r="I89" s="171" t="s">
        <v>140</v>
      </c>
      <c r="J89" s="173">
        <v>2012</v>
      </c>
      <c r="K89" s="174">
        <v>1</v>
      </c>
      <c r="L89" s="211"/>
      <c r="M89" s="173" t="s">
        <v>236</v>
      </c>
      <c r="N89" s="173">
        <v>0</v>
      </c>
      <c r="O89" s="173">
        <v>1</v>
      </c>
      <c r="P89" s="173">
        <v>1</v>
      </c>
      <c r="Q89" s="173">
        <v>9</v>
      </c>
      <c r="R89" s="173">
        <v>1</v>
      </c>
      <c r="S89" s="175">
        <v>53300</v>
      </c>
      <c r="T89" s="173">
        <v>0</v>
      </c>
      <c r="U89" s="173">
        <v>1</v>
      </c>
      <c r="V89" s="173">
        <v>0</v>
      </c>
      <c r="W89" s="211"/>
      <c r="X89" s="173">
        <v>0</v>
      </c>
      <c r="Y89" s="175">
        <v>0</v>
      </c>
      <c r="Z89" s="174">
        <f>S89*R89*K89*EXP(-Definitions!$E$4*CAPEX!V89)*U89</f>
        <v>53300</v>
      </c>
      <c r="AA89" s="174">
        <f>CEILING(Z89/Definitions!$F$10,10)</f>
        <v>1050</v>
      </c>
      <c r="AB89" s="176">
        <v>1</v>
      </c>
      <c r="AC89" s="177" t="s">
        <v>247</v>
      </c>
      <c r="AD89" s="177" t="s">
        <v>568</v>
      </c>
      <c r="AE89" s="29"/>
      <c r="AF89" s="30" t="s">
        <v>682</v>
      </c>
    </row>
    <row r="90" spans="1:32" s="8" customFormat="1" ht="24" x14ac:dyDescent="0.25">
      <c r="A90" s="170">
        <v>73</v>
      </c>
      <c r="B90" s="171" t="s">
        <v>198</v>
      </c>
      <c r="C90" s="171" t="s">
        <v>49</v>
      </c>
      <c r="D90" s="172">
        <v>1</v>
      </c>
      <c r="E90" s="171" t="s">
        <v>194</v>
      </c>
      <c r="F90" s="171" t="s">
        <v>140</v>
      </c>
      <c r="G90" s="171" t="s">
        <v>195</v>
      </c>
      <c r="H90" s="171" t="s">
        <v>196</v>
      </c>
      <c r="I90" s="171" t="s">
        <v>140</v>
      </c>
      <c r="J90" s="173">
        <v>2016</v>
      </c>
      <c r="K90" s="174">
        <v>310</v>
      </c>
      <c r="L90" s="211"/>
      <c r="M90" s="173" t="s">
        <v>139</v>
      </c>
      <c r="N90" s="173">
        <v>3</v>
      </c>
      <c r="O90" s="173">
        <v>3</v>
      </c>
      <c r="P90" s="173">
        <v>1</v>
      </c>
      <c r="Q90" s="173">
        <v>5</v>
      </c>
      <c r="R90" s="173">
        <v>1</v>
      </c>
      <c r="S90" s="175">
        <v>300</v>
      </c>
      <c r="T90" s="173">
        <v>10</v>
      </c>
      <c r="U90" s="173">
        <v>1</v>
      </c>
      <c r="V90" s="173">
        <v>0</v>
      </c>
      <c r="W90" s="211"/>
      <c r="X90" s="173">
        <v>0</v>
      </c>
      <c r="Y90" s="175">
        <v>0</v>
      </c>
      <c r="Z90" s="174">
        <f>S90*R90*K90*EXP(-Definitions!$E$4*CAPEX!V90)*U90</f>
        <v>93000</v>
      </c>
      <c r="AA90" s="174">
        <f>CEILING(Z90/Definitions!$F$10,10)</f>
        <v>1830</v>
      </c>
      <c r="AB90" s="176">
        <v>1</v>
      </c>
      <c r="AC90" s="177" t="s">
        <v>541</v>
      </c>
      <c r="AD90" s="177" t="s">
        <v>197</v>
      </c>
      <c r="AE90" s="29"/>
      <c r="AF90" s="31" t="s">
        <v>682</v>
      </c>
    </row>
    <row r="91" spans="1:32" s="8" customFormat="1" ht="24" x14ac:dyDescent="0.25">
      <c r="A91" s="170">
        <v>73</v>
      </c>
      <c r="B91" s="171" t="s">
        <v>198</v>
      </c>
      <c r="C91" s="171" t="s">
        <v>49</v>
      </c>
      <c r="D91" s="172">
        <v>1</v>
      </c>
      <c r="E91" s="171" t="s">
        <v>194</v>
      </c>
      <c r="F91" s="171" t="s">
        <v>140</v>
      </c>
      <c r="G91" s="171" t="s">
        <v>195</v>
      </c>
      <c r="H91" s="171" t="s">
        <v>196</v>
      </c>
      <c r="I91" s="171" t="s">
        <v>140</v>
      </c>
      <c r="J91" s="173">
        <v>2016</v>
      </c>
      <c r="K91" s="174">
        <v>310</v>
      </c>
      <c r="L91" s="211"/>
      <c r="M91" s="173" t="s">
        <v>139</v>
      </c>
      <c r="N91" s="173">
        <v>0</v>
      </c>
      <c r="O91" s="173">
        <v>1</v>
      </c>
      <c r="P91" s="173">
        <v>1</v>
      </c>
      <c r="Q91" s="173">
        <v>8</v>
      </c>
      <c r="R91" s="173">
        <v>1</v>
      </c>
      <c r="S91" s="175">
        <v>300</v>
      </c>
      <c r="T91" s="173">
        <v>10</v>
      </c>
      <c r="U91" s="173">
        <v>1</v>
      </c>
      <c r="V91" s="173">
        <v>10</v>
      </c>
      <c r="W91" s="211"/>
      <c r="X91" s="173">
        <v>0</v>
      </c>
      <c r="Y91" s="175">
        <v>0</v>
      </c>
      <c r="Z91" s="174">
        <f>S91*R91*K91*EXP(-Definitions!$E$4*CAPEX!V91)*U91</f>
        <v>93000</v>
      </c>
      <c r="AA91" s="174">
        <f>CEILING(Z91/Definitions!$F$10,10)</f>
        <v>1830</v>
      </c>
      <c r="AB91" s="176">
        <v>1</v>
      </c>
      <c r="AC91" s="177" t="s">
        <v>199</v>
      </c>
      <c r="AD91" s="177" t="s">
        <v>200</v>
      </c>
      <c r="AE91" s="29"/>
      <c r="AF91" s="31" t="s">
        <v>682</v>
      </c>
    </row>
    <row r="92" spans="1:32" s="8" customFormat="1" ht="24" x14ac:dyDescent="0.25">
      <c r="A92" s="170">
        <v>73</v>
      </c>
      <c r="B92" s="171" t="s">
        <v>198</v>
      </c>
      <c r="C92" s="171" t="s">
        <v>49</v>
      </c>
      <c r="D92" s="172">
        <v>1</v>
      </c>
      <c r="E92" s="171" t="s">
        <v>194</v>
      </c>
      <c r="F92" s="171" t="s">
        <v>140</v>
      </c>
      <c r="G92" s="171" t="s">
        <v>195</v>
      </c>
      <c r="H92" s="171" t="s">
        <v>196</v>
      </c>
      <c r="I92" s="171" t="s">
        <v>140</v>
      </c>
      <c r="J92" s="173">
        <v>2016</v>
      </c>
      <c r="K92" s="174">
        <v>310</v>
      </c>
      <c r="L92" s="211"/>
      <c r="M92" s="173" t="s">
        <v>139</v>
      </c>
      <c r="N92" s="173">
        <v>0</v>
      </c>
      <c r="O92" s="173">
        <v>1</v>
      </c>
      <c r="P92" s="173">
        <v>1</v>
      </c>
      <c r="Q92" s="173">
        <v>8</v>
      </c>
      <c r="R92" s="173">
        <v>1</v>
      </c>
      <c r="S92" s="175">
        <v>300</v>
      </c>
      <c r="T92" s="173">
        <v>10</v>
      </c>
      <c r="U92" s="173">
        <v>1</v>
      </c>
      <c r="V92" s="173">
        <v>20</v>
      </c>
      <c r="W92" s="211"/>
      <c r="X92" s="173">
        <v>0</v>
      </c>
      <c r="Y92" s="175">
        <v>0</v>
      </c>
      <c r="Z92" s="174">
        <f>S92*R92*K92*EXP(-Definitions!$E$4*CAPEX!V92)*U92</f>
        <v>93000</v>
      </c>
      <c r="AA92" s="174">
        <f>CEILING(Z92/Definitions!$F$10,10)</f>
        <v>1830</v>
      </c>
      <c r="AB92" s="176">
        <v>1</v>
      </c>
      <c r="AC92" s="177" t="s">
        <v>199</v>
      </c>
      <c r="AD92" s="177" t="s">
        <v>200</v>
      </c>
      <c r="AE92" s="29"/>
      <c r="AF92" s="31"/>
    </row>
    <row r="93" spans="1:32" s="8" customFormat="1" ht="36" x14ac:dyDescent="0.25">
      <c r="A93" s="170">
        <v>74</v>
      </c>
      <c r="B93" s="171" t="s">
        <v>318</v>
      </c>
      <c r="C93" s="171" t="s">
        <v>49</v>
      </c>
      <c r="D93" s="172">
        <v>1</v>
      </c>
      <c r="E93" s="171" t="s">
        <v>194</v>
      </c>
      <c r="F93" s="171" t="s">
        <v>140</v>
      </c>
      <c r="G93" s="171" t="s">
        <v>195</v>
      </c>
      <c r="H93" s="171" t="s">
        <v>196</v>
      </c>
      <c r="I93" s="171" t="s">
        <v>140</v>
      </c>
      <c r="J93" s="173">
        <v>2016</v>
      </c>
      <c r="K93" s="174">
        <v>300</v>
      </c>
      <c r="L93" s="211"/>
      <c r="M93" s="173" t="s">
        <v>139</v>
      </c>
      <c r="N93" s="173">
        <v>3</v>
      </c>
      <c r="O93" s="173">
        <v>2</v>
      </c>
      <c r="P93" s="173">
        <v>1</v>
      </c>
      <c r="Q93" s="173">
        <v>8</v>
      </c>
      <c r="R93" s="173">
        <v>1</v>
      </c>
      <c r="S93" s="175">
        <v>250</v>
      </c>
      <c r="T93" s="173">
        <v>10</v>
      </c>
      <c r="U93" s="173">
        <v>0</v>
      </c>
      <c r="V93" s="173">
        <v>2</v>
      </c>
      <c r="W93" s="211"/>
      <c r="X93" s="173">
        <v>1</v>
      </c>
      <c r="Y93" s="175">
        <v>18500</v>
      </c>
      <c r="Z93" s="174">
        <f>S93*R93*K93*EXP(-Definitions!$E$4*CAPEX!V93)*U93</f>
        <v>0</v>
      </c>
      <c r="AA93" s="174">
        <f>CEILING(Z93/Definitions!$F$10,10)</f>
        <v>0</v>
      </c>
      <c r="AB93" s="176">
        <v>1</v>
      </c>
      <c r="AC93" s="177" t="s">
        <v>205</v>
      </c>
      <c r="AD93" s="177" t="s">
        <v>674</v>
      </c>
      <c r="AE93" s="29"/>
      <c r="AF93" s="31"/>
    </row>
    <row r="94" spans="1:32" s="8" customFormat="1" ht="36" x14ac:dyDescent="0.25">
      <c r="A94" s="170">
        <v>74</v>
      </c>
      <c r="B94" s="171" t="s">
        <v>318</v>
      </c>
      <c r="C94" s="171" t="s">
        <v>49</v>
      </c>
      <c r="D94" s="172">
        <v>1</v>
      </c>
      <c r="E94" s="171" t="s">
        <v>194</v>
      </c>
      <c r="F94" s="171" t="s">
        <v>140</v>
      </c>
      <c r="G94" s="171" t="s">
        <v>195</v>
      </c>
      <c r="H94" s="171" t="s">
        <v>196</v>
      </c>
      <c r="I94" s="171" t="s">
        <v>140</v>
      </c>
      <c r="J94" s="173">
        <v>2016</v>
      </c>
      <c r="K94" s="174">
        <v>300</v>
      </c>
      <c r="L94" s="174"/>
      <c r="M94" s="173" t="s">
        <v>139</v>
      </c>
      <c r="N94" s="173">
        <v>3</v>
      </c>
      <c r="O94" s="173">
        <v>2</v>
      </c>
      <c r="P94" s="173">
        <v>1</v>
      </c>
      <c r="Q94" s="173">
        <v>8</v>
      </c>
      <c r="R94" s="173">
        <v>1</v>
      </c>
      <c r="S94" s="175">
        <v>250</v>
      </c>
      <c r="T94" s="173">
        <v>10</v>
      </c>
      <c r="U94" s="173">
        <v>1</v>
      </c>
      <c r="V94" s="173">
        <v>6</v>
      </c>
      <c r="W94" s="173"/>
      <c r="X94" s="173">
        <v>0</v>
      </c>
      <c r="Y94" s="175">
        <v>0</v>
      </c>
      <c r="Z94" s="174">
        <f>S94*R94*K94*EXP(-Definitions!$E$4*CAPEX!V94)*U94</f>
        <v>75000</v>
      </c>
      <c r="AA94" s="174">
        <f>CEILING(Z94/Definitions!$F$10,10)</f>
        <v>1480</v>
      </c>
      <c r="AB94" s="176">
        <v>1</v>
      </c>
      <c r="AC94" s="177" t="s">
        <v>205</v>
      </c>
      <c r="AD94" s="177" t="s">
        <v>203</v>
      </c>
      <c r="AE94" s="29"/>
      <c r="AF94" s="31"/>
    </row>
    <row r="95" spans="1:32" s="8" customFormat="1" x14ac:dyDescent="0.25">
      <c r="A95" s="170">
        <v>74</v>
      </c>
      <c r="B95" s="171" t="s">
        <v>318</v>
      </c>
      <c r="C95" s="171" t="s">
        <v>49</v>
      </c>
      <c r="D95" s="172">
        <v>1</v>
      </c>
      <c r="E95" s="171" t="s">
        <v>194</v>
      </c>
      <c r="F95" s="171" t="s">
        <v>140</v>
      </c>
      <c r="G95" s="171" t="s">
        <v>195</v>
      </c>
      <c r="H95" s="171" t="s">
        <v>196</v>
      </c>
      <c r="I95" s="171" t="s">
        <v>140</v>
      </c>
      <c r="J95" s="173">
        <v>2016</v>
      </c>
      <c r="K95" s="174">
        <v>300</v>
      </c>
      <c r="L95" s="174"/>
      <c r="M95" s="173" t="s">
        <v>139</v>
      </c>
      <c r="N95" s="173">
        <v>0</v>
      </c>
      <c r="O95" s="173">
        <v>1</v>
      </c>
      <c r="P95" s="173">
        <v>1</v>
      </c>
      <c r="Q95" s="173">
        <v>8</v>
      </c>
      <c r="R95" s="173">
        <v>1</v>
      </c>
      <c r="S95" s="175">
        <v>250</v>
      </c>
      <c r="T95" s="173">
        <v>10</v>
      </c>
      <c r="U95" s="173">
        <v>1</v>
      </c>
      <c r="V95" s="173">
        <v>16</v>
      </c>
      <c r="W95" s="173"/>
      <c r="X95" s="173">
        <v>0</v>
      </c>
      <c r="Y95" s="175">
        <v>0</v>
      </c>
      <c r="Z95" s="174">
        <f>S95*R95*K95*EXP(-Definitions!$E$4*CAPEX!V95)*U95</f>
        <v>75000</v>
      </c>
      <c r="AA95" s="174">
        <f>CEILING(Z95/Definitions!$F$10,10)</f>
        <v>1480</v>
      </c>
      <c r="AB95" s="176">
        <v>1</v>
      </c>
      <c r="AC95" s="177" t="s">
        <v>201</v>
      </c>
      <c r="AD95" s="177" t="s">
        <v>203</v>
      </c>
      <c r="AE95" s="29"/>
      <c r="AF95" s="31"/>
    </row>
    <row r="96" spans="1:32" s="8" customFormat="1" ht="24" x14ac:dyDescent="0.25">
      <c r="A96" s="170">
        <v>75</v>
      </c>
      <c r="B96" s="171" t="s">
        <v>206</v>
      </c>
      <c r="C96" s="171" t="s">
        <v>49</v>
      </c>
      <c r="D96" s="172">
        <v>1</v>
      </c>
      <c r="E96" s="171" t="s">
        <v>194</v>
      </c>
      <c r="F96" s="171" t="s">
        <v>140</v>
      </c>
      <c r="G96" s="171" t="s">
        <v>195</v>
      </c>
      <c r="H96" s="171" t="s">
        <v>196</v>
      </c>
      <c r="I96" s="171" t="s">
        <v>140</v>
      </c>
      <c r="J96" s="173">
        <v>2016</v>
      </c>
      <c r="K96" s="174">
        <v>310</v>
      </c>
      <c r="L96" s="211"/>
      <c r="M96" s="173" t="s">
        <v>139</v>
      </c>
      <c r="N96" s="173">
        <v>3</v>
      </c>
      <c r="O96" s="173">
        <v>1</v>
      </c>
      <c r="P96" s="173">
        <v>1</v>
      </c>
      <c r="Q96" s="173">
        <v>8</v>
      </c>
      <c r="R96" s="173">
        <v>1</v>
      </c>
      <c r="S96" s="175">
        <v>600</v>
      </c>
      <c r="T96" s="173">
        <v>15</v>
      </c>
      <c r="U96" s="173">
        <v>1</v>
      </c>
      <c r="V96" s="173">
        <v>11</v>
      </c>
      <c r="W96" s="211"/>
      <c r="X96" s="173">
        <v>0</v>
      </c>
      <c r="Y96" s="175">
        <v>0</v>
      </c>
      <c r="Z96" s="174">
        <f>S96*R96*K96*EXP(-Definitions!$E$4*CAPEX!V96)*U96</f>
        <v>186000</v>
      </c>
      <c r="AA96" s="174">
        <f>CEILING(Z96/Definitions!$F$10,10)</f>
        <v>3650</v>
      </c>
      <c r="AB96" s="176">
        <v>1</v>
      </c>
      <c r="AC96" s="177" t="s">
        <v>319</v>
      </c>
      <c r="AD96" s="177" t="s">
        <v>209</v>
      </c>
      <c r="AE96" s="29"/>
      <c r="AF96" s="31"/>
    </row>
    <row r="97" spans="1:32" s="8" customFormat="1" ht="60" x14ac:dyDescent="0.25">
      <c r="A97" s="170">
        <v>76</v>
      </c>
      <c r="B97" s="171" t="s">
        <v>320</v>
      </c>
      <c r="C97" s="171" t="s">
        <v>49</v>
      </c>
      <c r="D97" s="172">
        <v>1</v>
      </c>
      <c r="E97" s="171" t="s">
        <v>194</v>
      </c>
      <c r="F97" s="171" t="s">
        <v>140</v>
      </c>
      <c r="G97" s="171" t="s">
        <v>211</v>
      </c>
      <c r="H97" s="171" t="s">
        <v>212</v>
      </c>
      <c r="I97" s="171" t="s">
        <v>140</v>
      </c>
      <c r="J97" s="173">
        <v>2016</v>
      </c>
      <c r="K97" s="174">
        <v>16</v>
      </c>
      <c r="L97" s="211"/>
      <c r="M97" s="173" t="s">
        <v>321</v>
      </c>
      <c r="N97" s="173">
        <v>3</v>
      </c>
      <c r="O97" s="173">
        <v>1</v>
      </c>
      <c r="P97" s="173">
        <v>1</v>
      </c>
      <c r="Q97" s="173">
        <v>8</v>
      </c>
      <c r="R97" s="173">
        <v>1</v>
      </c>
      <c r="S97" s="175">
        <v>138000</v>
      </c>
      <c r="T97" s="173">
        <v>10</v>
      </c>
      <c r="U97" s="173">
        <v>1</v>
      </c>
      <c r="V97" s="173">
        <v>6</v>
      </c>
      <c r="W97" s="211"/>
      <c r="X97" s="173">
        <v>0</v>
      </c>
      <c r="Y97" s="175">
        <v>0</v>
      </c>
      <c r="Z97" s="174">
        <f>S97*R97*K97*EXP(-Definitions!$E$4*CAPEX!V97)*U97</f>
        <v>2208000</v>
      </c>
      <c r="AA97" s="174">
        <f>CEILING(Z97/Definitions!$F$10,10)</f>
        <v>43300</v>
      </c>
      <c r="AB97" s="176">
        <v>1</v>
      </c>
      <c r="AC97" s="177" t="s">
        <v>549</v>
      </c>
      <c r="AD97" s="177" t="s">
        <v>323</v>
      </c>
      <c r="AE97" s="29"/>
      <c r="AF97" s="31"/>
    </row>
    <row r="98" spans="1:32" s="8" customFormat="1" ht="88.5" customHeight="1" x14ac:dyDescent="0.25">
      <c r="A98" s="170">
        <v>76</v>
      </c>
      <c r="B98" s="171" t="s">
        <v>320</v>
      </c>
      <c r="C98" s="171" t="s">
        <v>49</v>
      </c>
      <c r="D98" s="172">
        <v>1</v>
      </c>
      <c r="E98" s="171" t="s">
        <v>194</v>
      </c>
      <c r="F98" s="171" t="s">
        <v>140</v>
      </c>
      <c r="G98" s="171" t="s">
        <v>211</v>
      </c>
      <c r="H98" s="171" t="s">
        <v>212</v>
      </c>
      <c r="I98" s="171" t="s">
        <v>140</v>
      </c>
      <c r="J98" s="173">
        <v>2016</v>
      </c>
      <c r="K98" s="174">
        <v>16</v>
      </c>
      <c r="L98" s="211"/>
      <c r="M98" s="173" t="s">
        <v>321</v>
      </c>
      <c r="N98" s="173">
        <v>0</v>
      </c>
      <c r="O98" s="173">
        <v>1</v>
      </c>
      <c r="P98" s="173">
        <v>1</v>
      </c>
      <c r="Q98" s="173">
        <v>8</v>
      </c>
      <c r="R98" s="173">
        <v>1</v>
      </c>
      <c r="S98" s="175">
        <v>138000</v>
      </c>
      <c r="T98" s="173">
        <v>10</v>
      </c>
      <c r="U98" s="173">
        <v>1</v>
      </c>
      <c r="V98" s="173">
        <v>16</v>
      </c>
      <c r="W98" s="211"/>
      <c r="X98" s="173">
        <v>0</v>
      </c>
      <c r="Y98" s="175">
        <v>0</v>
      </c>
      <c r="Z98" s="174">
        <f>S98*R98*K98*EXP(-Definitions!$E$4*CAPEX!V98)*U98</f>
        <v>2208000</v>
      </c>
      <c r="AA98" s="174">
        <f>CEILING(Z98/Definitions!$F$10,10)</f>
        <v>43300</v>
      </c>
      <c r="AB98" s="176">
        <v>1</v>
      </c>
      <c r="AC98" s="177" t="s">
        <v>215</v>
      </c>
      <c r="AD98" s="177" t="s">
        <v>324</v>
      </c>
      <c r="AE98" s="29"/>
      <c r="AF98" s="30"/>
    </row>
    <row r="99" spans="1:32" s="8" customFormat="1" ht="60" x14ac:dyDescent="0.25">
      <c r="A99" s="170">
        <v>77</v>
      </c>
      <c r="B99" s="171" t="s">
        <v>560</v>
      </c>
      <c r="C99" s="171" t="s">
        <v>49</v>
      </c>
      <c r="D99" s="172">
        <v>1</v>
      </c>
      <c r="E99" s="171" t="s">
        <v>194</v>
      </c>
      <c r="F99" s="171" t="s">
        <v>140</v>
      </c>
      <c r="G99" s="171" t="s">
        <v>217</v>
      </c>
      <c r="H99" s="171" t="s">
        <v>218</v>
      </c>
      <c r="I99" s="171" t="s">
        <v>140</v>
      </c>
      <c r="J99" s="173">
        <v>2016</v>
      </c>
      <c r="K99" s="174">
        <v>310</v>
      </c>
      <c r="L99" s="211"/>
      <c r="M99" s="173" t="s">
        <v>139</v>
      </c>
      <c r="N99" s="173">
        <v>3</v>
      </c>
      <c r="O99" s="173">
        <v>2</v>
      </c>
      <c r="P99" s="173">
        <v>1</v>
      </c>
      <c r="Q99" s="173">
        <v>5</v>
      </c>
      <c r="R99" s="173">
        <v>1</v>
      </c>
      <c r="S99" s="175">
        <v>1000</v>
      </c>
      <c r="T99" s="173">
        <v>25</v>
      </c>
      <c r="U99" s="173">
        <v>1</v>
      </c>
      <c r="V99" s="173">
        <v>0</v>
      </c>
      <c r="W99" s="211"/>
      <c r="X99" s="173">
        <v>0</v>
      </c>
      <c r="Y99" s="175">
        <v>0</v>
      </c>
      <c r="Z99" s="174">
        <f>S99*R99*K99*EXP(-Definitions!$E$4*CAPEX!V99)*U99</f>
        <v>310000</v>
      </c>
      <c r="AA99" s="174">
        <f>CEILING(Z99/Definitions!$F$10,10)</f>
        <v>6080</v>
      </c>
      <c r="AB99" s="176">
        <v>2</v>
      </c>
      <c r="AC99" s="177" t="s">
        <v>550</v>
      </c>
      <c r="AD99" s="177" t="s">
        <v>220</v>
      </c>
      <c r="AE99" s="29"/>
      <c r="AF99" s="30"/>
    </row>
    <row r="100" spans="1:32" s="8" customFormat="1" ht="72" x14ac:dyDescent="0.25">
      <c r="A100" s="170">
        <v>78</v>
      </c>
      <c r="B100" s="171" t="s">
        <v>221</v>
      </c>
      <c r="C100" s="171" t="s">
        <v>49</v>
      </c>
      <c r="D100" s="172">
        <v>1</v>
      </c>
      <c r="E100" s="171" t="s">
        <v>194</v>
      </c>
      <c r="F100" s="171" t="s">
        <v>140</v>
      </c>
      <c r="G100" s="171" t="s">
        <v>217</v>
      </c>
      <c r="H100" s="171" t="s">
        <v>218</v>
      </c>
      <c r="I100" s="171" t="s">
        <v>140</v>
      </c>
      <c r="J100" s="173">
        <v>2016</v>
      </c>
      <c r="K100" s="174">
        <v>310</v>
      </c>
      <c r="L100" s="211"/>
      <c r="M100" s="173" t="s">
        <v>139</v>
      </c>
      <c r="N100" s="173">
        <v>3</v>
      </c>
      <c r="O100" s="173">
        <v>2</v>
      </c>
      <c r="P100" s="173">
        <v>1</v>
      </c>
      <c r="Q100" s="173">
        <v>5</v>
      </c>
      <c r="R100" s="173">
        <v>1</v>
      </c>
      <c r="S100" s="175">
        <v>2000</v>
      </c>
      <c r="T100" s="173">
        <v>25</v>
      </c>
      <c r="U100" s="173">
        <v>1</v>
      </c>
      <c r="V100" s="173">
        <v>0</v>
      </c>
      <c r="W100" s="211"/>
      <c r="X100" s="173">
        <v>0</v>
      </c>
      <c r="Y100" s="175">
        <v>0</v>
      </c>
      <c r="Z100" s="174">
        <f>S100*R100*K100*EXP(-Definitions!$E$4*CAPEX!V100)*U100</f>
        <v>620000</v>
      </c>
      <c r="AA100" s="174">
        <f>CEILING(Z100/Definitions!$F$10,10)</f>
        <v>12160</v>
      </c>
      <c r="AB100" s="176">
        <v>2</v>
      </c>
      <c r="AC100" s="177" t="s">
        <v>551</v>
      </c>
      <c r="AD100" s="177" t="s">
        <v>222</v>
      </c>
      <c r="AE100" s="29"/>
      <c r="AF100" s="30"/>
    </row>
    <row r="101" spans="1:32" s="8" customFormat="1" ht="36" x14ac:dyDescent="0.25">
      <c r="A101" s="170">
        <v>79</v>
      </c>
      <c r="B101" s="171" t="s">
        <v>224</v>
      </c>
      <c r="C101" s="171" t="s">
        <v>49</v>
      </c>
      <c r="D101" s="172" t="s">
        <v>225</v>
      </c>
      <c r="E101" s="171" t="s">
        <v>194</v>
      </c>
      <c r="F101" s="171" t="s">
        <v>140</v>
      </c>
      <c r="G101" s="171" t="s">
        <v>226</v>
      </c>
      <c r="H101" s="171" t="s">
        <v>226</v>
      </c>
      <c r="I101" s="171" t="s">
        <v>140</v>
      </c>
      <c r="J101" s="173">
        <v>2016</v>
      </c>
      <c r="K101" s="174">
        <v>430</v>
      </c>
      <c r="L101" s="211"/>
      <c r="M101" s="173" t="s">
        <v>139</v>
      </c>
      <c r="N101" s="173">
        <v>3</v>
      </c>
      <c r="O101" s="173">
        <v>1</v>
      </c>
      <c r="P101" s="173">
        <v>1</v>
      </c>
      <c r="Q101" s="173">
        <v>1</v>
      </c>
      <c r="R101" s="173">
        <v>1</v>
      </c>
      <c r="S101" s="175">
        <v>2800</v>
      </c>
      <c r="T101" s="173">
        <v>50</v>
      </c>
      <c r="U101" s="173">
        <v>0</v>
      </c>
      <c r="V101" s="173">
        <v>0</v>
      </c>
      <c r="W101" s="211"/>
      <c r="X101" s="173">
        <v>1</v>
      </c>
      <c r="Y101" s="175">
        <v>5200</v>
      </c>
      <c r="Z101" s="174">
        <f>S101*R101*K101*EXP(-Definitions!$E$4*CAPEX!V101)*U101</f>
        <v>0</v>
      </c>
      <c r="AA101" s="174">
        <f>CEILING(Z101/Definitions!$F$10,10)</f>
        <v>0</v>
      </c>
      <c r="AB101" s="176">
        <v>0</v>
      </c>
      <c r="AC101" s="177" t="s">
        <v>553</v>
      </c>
      <c r="AD101" s="177" t="s">
        <v>565</v>
      </c>
      <c r="AE101" s="29"/>
      <c r="AF101" s="30"/>
    </row>
    <row r="102" spans="1:32" s="9" customFormat="1" ht="84" x14ac:dyDescent="0.25">
      <c r="A102" s="170">
        <v>80</v>
      </c>
      <c r="B102" s="171" t="s">
        <v>233</v>
      </c>
      <c r="C102" s="171" t="s">
        <v>49</v>
      </c>
      <c r="D102" s="172" t="s">
        <v>225</v>
      </c>
      <c r="E102" s="171" t="s">
        <v>194</v>
      </c>
      <c r="F102" s="171" t="s">
        <v>140</v>
      </c>
      <c r="G102" s="171" t="s">
        <v>364</v>
      </c>
      <c r="H102" s="171" t="s">
        <v>364</v>
      </c>
      <c r="I102" s="171" t="s">
        <v>140</v>
      </c>
      <c r="J102" s="173">
        <v>2016</v>
      </c>
      <c r="K102" s="174">
        <v>1</v>
      </c>
      <c r="L102" s="211"/>
      <c r="M102" s="173" t="s">
        <v>236</v>
      </c>
      <c r="N102" s="173">
        <v>3</v>
      </c>
      <c r="O102" s="173">
        <v>2</v>
      </c>
      <c r="P102" s="173">
        <v>1</v>
      </c>
      <c r="Q102" s="173">
        <v>5</v>
      </c>
      <c r="R102" s="173">
        <v>1</v>
      </c>
      <c r="S102" s="175">
        <v>81840</v>
      </c>
      <c r="T102" s="173">
        <v>0</v>
      </c>
      <c r="U102" s="173">
        <v>1</v>
      </c>
      <c r="V102" s="173">
        <v>0</v>
      </c>
      <c r="W102" s="211"/>
      <c r="X102" s="173">
        <v>0</v>
      </c>
      <c r="Y102" s="175">
        <v>0</v>
      </c>
      <c r="Z102" s="174">
        <f>S102*R102*K102*EXP(-Definitions!$E$4*CAPEX!V102)*U102</f>
        <v>81840</v>
      </c>
      <c r="AA102" s="174">
        <f>CEILING(Z102/Definitions!$F$10,10)</f>
        <v>1610</v>
      </c>
      <c r="AB102" s="176">
        <v>1</v>
      </c>
      <c r="AC102" s="177" t="s">
        <v>585</v>
      </c>
      <c r="AD102" s="177" t="s">
        <v>237</v>
      </c>
      <c r="AE102" s="29"/>
      <c r="AF102" s="30"/>
    </row>
    <row r="103" spans="1:32" s="9" customFormat="1" ht="24" x14ac:dyDescent="0.25">
      <c r="A103" s="170">
        <v>81</v>
      </c>
      <c r="B103" s="171" t="s">
        <v>238</v>
      </c>
      <c r="C103" s="171" t="s">
        <v>49</v>
      </c>
      <c r="D103" s="172" t="s">
        <v>236</v>
      </c>
      <c r="E103" s="171" t="s">
        <v>194</v>
      </c>
      <c r="F103" s="171" t="s">
        <v>140</v>
      </c>
      <c r="G103" s="171" t="s">
        <v>239</v>
      </c>
      <c r="H103" s="171" t="s">
        <v>524</v>
      </c>
      <c r="I103" s="171" t="s">
        <v>140</v>
      </c>
      <c r="J103" s="173">
        <v>2016</v>
      </c>
      <c r="K103" s="174">
        <v>1</v>
      </c>
      <c r="L103" s="211"/>
      <c r="M103" s="173" t="s">
        <v>236</v>
      </c>
      <c r="N103" s="173">
        <v>0</v>
      </c>
      <c r="O103" s="173">
        <v>1</v>
      </c>
      <c r="P103" s="173">
        <v>1</v>
      </c>
      <c r="Q103" s="173">
        <v>9</v>
      </c>
      <c r="R103" s="173">
        <v>1</v>
      </c>
      <c r="S103" s="175">
        <v>110500</v>
      </c>
      <c r="T103" s="173">
        <v>0</v>
      </c>
      <c r="U103" s="173">
        <v>1</v>
      </c>
      <c r="V103" s="173">
        <v>0</v>
      </c>
      <c r="W103" s="211"/>
      <c r="X103" s="173">
        <v>0</v>
      </c>
      <c r="Y103" s="175">
        <v>0</v>
      </c>
      <c r="Z103" s="174">
        <f>S103*R103*K103*EXP(-Definitions!$E$4*CAPEX!V103)*U103</f>
        <v>110500</v>
      </c>
      <c r="AA103" s="174">
        <f>CEILING(Z103/Definitions!$F$10,10)</f>
        <v>2170</v>
      </c>
      <c r="AB103" s="176">
        <v>1</v>
      </c>
      <c r="AC103" s="177" t="s">
        <v>240</v>
      </c>
      <c r="AD103" s="177" t="s">
        <v>241</v>
      </c>
      <c r="AE103" s="29"/>
      <c r="AF103" s="31"/>
    </row>
    <row r="104" spans="1:32" s="9" customFormat="1" ht="36" x14ac:dyDescent="0.25">
      <c r="A104" s="170">
        <v>82</v>
      </c>
      <c r="B104" s="171" t="s">
        <v>242</v>
      </c>
      <c r="C104" s="171" t="s">
        <v>49</v>
      </c>
      <c r="D104" s="172" t="s">
        <v>236</v>
      </c>
      <c r="E104" s="171" t="s">
        <v>194</v>
      </c>
      <c r="F104" s="171" t="s">
        <v>140</v>
      </c>
      <c r="G104" s="171" t="s">
        <v>243</v>
      </c>
      <c r="H104" s="171" t="s">
        <v>524</v>
      </c>
      <c r="I104" s="171" t="s">
        <v>140</v>
      </c>
      <c r="J104" s="173">
        <v>2016</v>
      </c>
      <c r="K104" s="174">
        <v>1</v>
      </c>
      <c r="L104" s="211"/>
      <c r="M104" s="173" t="s">
        <v>236</v>
      </c>
      <c r="N104" s="173">
        <v>0</v>
      </c>
      <c r="O104" s="173">
        <v>1</v>
      </c>
      <c r="P104" s="173">
        <v>1</v>
      </c>
      <c r="Q104" s="173">
        <v>9</v>
      </c>
      <c r="R104" s="173">
        <v>1</v>
      </c>
      <c r="S104" s="175">
        <v>121600</v>
      </c>
      <c r="T104" s="173">
        <v>0</v>
      </c>
      <c r="U104" s="173">
        <v>1</v>
      </c>
      <c r="V104" s="173">
        <v>0</v>
      </c>
      <c r="W104" s="211"/>
      <c r="X104" s="173">
        <v>0</v>
      </c>
      <c r="Y104" s="175">
        <v>0</v>
      </c>
      <c r="Z104" s="174">
        <f>S104*R104*K104*EXP(-Definitions!$E$4*CAPEX!V104)*U104</f>
        <v>121600</v>
      </c>
      <c r="AA104" s="174">
        <f>CEILING(Z104/Definitions!$F$10,10)</f>
        <v>2390</v>
      </c>
      <c r="AB104" s="176">
        <v>1</v>
      </c>
      <c r="AC104" s="177" t="s">
        <v>244</v>
      </c>
      <c r="AD104" s="177" t="s">
        <v>567</v>
      </c>
      <c r="AE104" s="29"/>
      <c r="AF104" s="30"/>
    </row>
    <row r="105" spans="1:32" s="9" customFormat="1" ht="48" x14ac:dyDescent="0.25">
      <c r="A105" s="170">
        <v>83</v>
      </c>
      <c r="B105" s="171" t="s">
        <v>245</v>
      </c>
      <c r="C105" s="171" t="s">
        <v>49</v>
      </c>
      <c r="D105" s="172" t="s">
        <v>236</v>
      </c>
      <c r="E105" s="171" t="s">
        <v>194</v>
      </c>
      <c r="F105" s="171" t="s">
        <v>140</v>
      </c>
      <c r="G105" s="171" t="s">
        <v>246</v>
      </c>
      <c r="H105" s="171" t="s">
        <v>524</v>
      </c>
      <c r="I105" s="171" t="s">
        <v>140</v>
      </c>
      <c r="J105" s="173">
        <v>2016</v>
      </c>
      <c r="K105" s="174">
        <v>1</v>
      </c>
      <c r="L105" s="211"/>
      <c r="M105" s="173" t="s">
        <v>236</v>
      </c>
      <c r="N105" s="173">
        <v>0</v>
      </c>
      <c r="O105" s="173">
        <v>1</v>
      </c>
      <c r="P105" s="173">
        <v>1</v>
      </c>
      <c r="Q105" s="173">
        <v>9</v>
      </c>
      <c r="R105" s="173">
        <v>1</v>
      </c>
      <c r="S105" s="175">
        <v>66900</v>
      </c>
      <c r="T105" s="173">
        <v>0</v>
      </c>
      <c r="U105" s="173">
        <v>1</v>
      </c>
      <c r="V105" s="173">
        <v>0</v>
      </c>
      <c r="W105" s="211"/>
      <c r="X105" s="173">
        <v>0</v>
      </c>
      <c r="Y105" s="175">
        <v>0</v>
      </c>
      <c r="Z105" s="174">
        <f>S105*R105*K105*EXP(-Definitions!$E$4*CAPEX!V105)*U105</f>
        <v>66900</v>
      </c>
      <c r="AA105" s="174">
        <f>CEILING(Z105/Definitions!$F$10,10)</f>
        <v>1320</v>
      </c>
      <c r="AB105" s="176">
        <v>1</v>
      </c>
      <c r="AC105" s="177" t="s">
        <v>247</v>
      </c>
      <c r="AD105" s="177" t="s">
        <v>568</v>
      </c>
      <c r="AE105" s="29"/>
      <c r="AF105" s="30"/>
    </row>
    <row r="106" spans="1:32" s="9" customFormat="1" ht="36" x14ac:dyDescent="0.25">
      <c r="A106" s="170">
        <v>84</v>
      </c>
      <c r="B106" s="171" t="s">
        <v>325</v>
      </c>
      <c r="C106" s="171" t="s">
        <v>70</v>
      </c>
      <c r="D106" s="172">
        <v>1</v>
      </c>
      <c r="E106" s="171" t="s">
        <v>194</v>
      </c>
      <c r="F106" s="171" t="s">
        <v>140</v>
      </c>
      <c r="G106" s="171" t="s">
        <v>217</v>
      </c>
      <c r="H106" s="171" t="s">
        <v>218</v>
      </c>
      <c r="I106" s="171" t="s">
        <v>140</v>
      </c>
      <c r="J106" s="173">
        <v>2006</v>
      </c>
      <c r="K106" s="174">
        <v>7.5</v>
      </c>
      <c r="L106" s="211"/>
      <c r="M106" s="173" t="s">
        <v>326</v>
      </c>
      <c r="N106" s="173">
        <v>3</v>
      </c>
      <c r="O106" s="173">
        <v>1</v>
      </c>
      <c r="P106" s="173">
        <v>1</v>
      </c>
      <c r="Q106" s="173">
        <v>8</v>
      </c>
      <c r="R106" s="173">
        <v>1</v>
      </c>
      <c r="S106" s="175">
        <v>13500000</v>
      </c>
      <c r="T106" s="173">
        <v>30</v>
      </c>
      <c r="U106" s="173">
        <v>1</v>
      </c>
      <c r="V106" s="173">
        <v>15</v>
      </c>
      <c r="W106" s="211"/>
      <c r="X106" s="173">
        <v>0</v>
      </c>
      <c r="Y106" s="211">
        <v>0</v>
      </c>
      <c r="Z106" s="174">
        <f>S106*R106*K106*EXP(-Definitions!$E$4*CAPEX!V106)*U106</f>
        <v>101250000</v>
      </c>
      <c r="AA106" s="174">
        <f>CEILING(Z106/Definitions!$F$10,10)</f>
        <v>1985300</v>
      </c>
      <c r="AB106" s="176">
        <v>1</v>
      </c>
      <c r="AC106" s="177" t="s">
        <v>586</v>
      </c>
      <c r="AD106" s="177" t="s">
        <v>587</v>
      </c>
      <c r="AE106" s="29"/>
      <c r="AF106" s="30"/>
    </row>
    <row r="107" spans="1:32" s="8" customFormat="1" ht="24" x14ac:dyDescent="0.25">
      <c r="A107" s="170">
        <v>85</v>
      </c>
      <c r="B107" s="171" t="s">
        <v>327</v>
      </c>
      <c r="C107" s="171" t="s">
        <v>70</v>
      </c>
      <c r="D107" s="172">
        <v>1</v>
      </c>
      <c r="E107" s="171" t="s">
        <v>194</v>
      </c>
      <c r="F107" s="171" t="s">
        <v>140</v>
      </c>
      <c r="G107" s="171" t="s">
        <v>364</v>
      </c>
      <c r="H107" s="171" t="s">
        <v>364</v>
      </c>
      <c r="I107" s="171" t="s">
        <v>140</v>
      </c>
      <c r="J107" s="173">
        <v>2006</v>
      </c>
      <c r="K107" s="174">
        <v>1</v>
      </c>
      <c r="L107" s="211"/>
      <c r="M107" s="173" t="s">
        <v>236</v>
      </c>
      <c r="N107" s="173">
        <v>3</v>
      </c>
      <c r="O107" s="173">
        <v>2</v>
      </c>
      <c r="P107" s="173">
        <v>1</v>
      </c>
      <c r="Q107" s="173">
        <v>5</v>
      </c>
      <c r="R107" s="173">
        <v>1</v>
      </c>
      <c r="S107" s="175">
        <v>75000</v>
      </c>
      <c r="T107" s="173">
        <v>0</v>
      </c>
      <c r="U107" s="173">
        <v>1</v>
      </c>
      <c r="V107" s="173">
        <v>0</v>
      </c>
      <c r="W107" s="211"/>
      <c r="X107" s="173">
        <v>0</v>
      </c>
      <c r="Y107" s="211">
        <v>0</v>
      </c>
      <c r="Z107" s="174">
        <f>S107*R107*K107*EXP(-Definitions!$E$4*CAPEX!V107)*U107</f>
        <v>75000</v>
      </c>
      <c r="AA107" s="174">
        <f>CEILING(Z107/Definitions!$F$10,10)</f>
        <v>1480</v>
      </c>
      <c r="AB107" s="176">
        <v>1</v>
      </c>
      <c r="AC107" s="177" t="s">
        <v>588</v>
      </c>
      <c r="AD107" s="177" t="s">
        <v>588</v>
      </c>
      <c r="AE107" s="29"/>
      <c r="AF107" s="31"/>
    </row>
    <row r="108" spans="1:32" s="8" customFormat="1" ht="24" x14ac:dyDescent="0.25">
      <c r="A108" s="170">
        <v>86</v>
      </c>
      <c r="B108" s="171" t="s">
        <v>238</v>
      </c>
      <c r="C108" s="171" t="s">
        <v>70</v>
      </c>
      <c r="D108" s="172" t="s">
        <v>236</v>
      </c>
      <c r="E108" s="171" t="s">
        <v>194</v>
      </c>
      <c r="F108" s="171" t="s">
        <v>140</v>
      </c>
      <c r="G108" s="171" t="s">
        <v>239</v>
      </c>
      <c r="H108" s="171" t="s">
        <v>524</v>
      </c>
      <c r="I108" s="171" t="s">
        <v>140</v>
      </c>
      <c r="J108" s="173">
        <v>2006</v>
      </c>
      <c r="K108" s="174">
        <v>1</v>
      </c>
      <c r="L108" s="211"/>
      <c r="M108" s="173" t="s">
        <v>236</v>
      </c>
      <c r="N108" s="173">
        <v>0</v>
      </c>
      <c r="O108" s="173">
        <v>1</v>
      </c>
      <c r="P108" s="173">
        <v>1</v>
      </c>
      <c r="Q108" s="173">
        <v>9</v>
      </c>
      <c r="R108" s="173">
        <v>1</v>
      </c>
      <c r="S108" s="175">
        <v>7500</v>
      </c>
      <c r="T108" s="173">
        <v>0</v>
      </c>
      <c r="U108" s="173">
        <v>1</v>
      </c>
      <c r="V108" s="173">
        <v>0</v>
      </c>
      <c r="W108" s="211"/>
      <c r="X108" s="173">
        <v>0</v>
      </c>
      <c r="Y108" s="211">
        <v>0</v>
      </c>
      <c r="Z108" s="174">
        <f>S108*R108*K108*EXP(-Definitions!$E$4*CAPEX!V108)*U108</f>
        <v>7500</v>
      </c>
      <c r="AA108" s="174">
        <f>CEILING(Z108/Definitions!$F$10,10)</f>
        <v>150</v>
      </c>
      <c r="AB108" s="176">
        <v>1</v>
      </c>
      <c r="AC108" s="177" t="s">
        <v>240</v>
      </c>
      <c r="AD108" s="177" t="s">
        <v>241</v>
      </c>
      <c r="AE108" s="29"/>
      <c r="AF108" s="31"/>
    </row>
    <row r="109" spans="1:32" s="8" customFormat="1" ht="36" x14ac:dyDescent="0.25">
      <c r="A109" s="170">
        <v>87</v>
      </c>
      <c r="B109" s="171" t="s">
        <v>242</v>
      </c>
      <c r="C109" s="171" t="s">
        <v>70</v>
      </c>
      <c r="D109" s="172" t="s">
        <v>236</v>
      </c>
      <c r="E109" s="171" t="s">
        <v>194</v>
      </c>
      <c r="F109" s="171" t="s">
        <v>140</v>
      </c>
      <c r="G109" s="171" t="s">
        <v>243</v>
      </c>
      <c r="H109" s="171" t="s">
        <v>524</v>
      </c>
      <c r="I109" s="171" t="s">
        <v>140</v>
      </c>
      <c r="J109" s="173">
        <v>2006</v>
      </c>
      <c r="K109" s="174">
        <v>1</v>
      </c>
      <c r="L109" s="211"/>
      <c r="M109" s="173" t="s">
        <v>236</v>
      </c>
      <c r="N109" s="173">
        <v>0</v>
      </c>
      <c r="O109" s="173">
        <v>1</v>
      </c>
      <c r="P109" s="173">
        <v>1</v>
      </c>
      <c r="Q109" s="173">
        <v>9</v>
      </c>
      <c r="R109" s="173">
        <v>1</v>
      </c>
      <c r="S109" s="175">
        <v>8300</v>
      </c>
      <c r="T109" s="173">
        <v>0</v>
      </c>
      <c r="U109" s="173">
        <v>1</v>
      </c>
      <c r="V109" s="173">
        <v>0</v>
      </c>
      <c r="W109" s="211"/>
      <c r="X109" s="173">
        <v>0</v>
      </c>
      <c r="Y109" s="175">
        <v>0</v>
      </c>
      <c r="Z109" s="174">
        <f>S109*R109*K109*EXP(-Definitions!$E$4*CAPEX!V109)*U109</f>
        <v>8300</v>
      </c>
      <c r="AA109" s="174">
        <f>CEILING(Z109/Definitions!$F$10,10)</f>
        <v>170</v>
      </c>
      <c r="AB109" s="176">
        <v>1</v>
      </c>
      <c r="AC109" s="177" t="s">
        <v>244</v>
      </c>
      <c r="AD109" s="177" t="s">
        <v>567</v>
      </c>
      <c r="AE109" s="29"/>
      <c r="AF109" s="31"/>
    </row>
    <row r="110" spans="1:32" s="8" customFormat="1" ht="48" x14ac:dyDescent="0.25">
      <c r="A110" s="170">
        <v>88</v>
      </c>
      <c r="B110" s="171" t="s">
        <v>245</v>
      </c>
      <c r="C110" s="171" t="s">
        <v>70</v>
      </c>
      <c r="D110" s="172" t="s">
        <v>236</v>
      </c>
      <c r="E110" s="171" t="s">
        <v>194</v>
      </c>
      <c r="F110" s="171" t="s">
        <v>140</v>
      </c>
      <c r="G110" s="171" t="s">
        <v>246</v>
      </c>
      <c r="H110" s="171" t="s">
        <v>524</v>
      </c>
      <c r="I110" s="171" t="s">
        <v>140</v>
      </c>
      <c r="J110" s="173">
        <v>2006</v>
      </c>
      <c r="K110" s="174">
        <v>1</v>
      </c>
      <c r="L110" s="211"/>
      <c r="M110" s="173" t="s">
        <v>236</v>
      </c>
      <c r="N110" s="173">
        <v>0</v>
      </c>
      <c r="O110" s="173">
        <v>1</v>
      </c>
      <c r="P110" s="173">
        <v>1</v>
      </c>
      <c r="Q110" s="173">
        <v>9</v>
      </c>
      <c r="R110" s="173">
        <v>1</v>
      </c>
      <c r="S110" s="175">
        <v>4600</v>
      </c>
      <c r="T110" s="173">
        <v>0</v>
      </c>
      <c r="U110" s="173">
        <v>1</v>
      </c>
      <c r="V110" s="173">
        <v>0</v>
      </c>
      <c r="W110" s="211"/>
      <c r="X110" s="173">
        <v>0</v>
      </c>
      <c r="Y110" s="175">
        <v>0</v>
      </c>
      <c r="Z110" s="174">
        <f>S110*R110*K110*EXP(-Definitions!$E$4*CAPEX!V110)*U110</f>
        <v>4600</v>
      </c>
      <c r="AA110" s="174">
        <f>CEILING(Z110/Definitions!$F$10,10)</f>
        <v>100</v>
      </c>
      <c r="AB110" s="176">
        <v>1</v>
      </c>
      <c r="AC110" s="177" t="s">
        <v>247</v>
      </c>
      <c r="AD110" s="177" t="s">
        <v>568</v>
      </c>
      <c r="AE110" s="29"/>
      <c r="AF110" s="31"/>
    </row>
    <row r="111" spans="1:32" s="8" customFormat="1" ht="24" x14ac:dyDescent="0.25">
      <c r="A111" s="170">
        <v>89</v>
      </c>
      <c r="B111" s="171" t="s">
        <v>328</v>
      </c>
      <c r="C111" s="171" t="s">
        <v>18</v>
      </c>
      <c r="D111" s="172">
        <v>1</v>
      </c>
      <c r="E111" s="171" t="s">
        <v>194</v>
      </c>
      <c r="F111" s="171" t="s">
        <v>140</v>
      </c>
      <c r="G111" s="171" t="s">
        <v>195</v>
      </c>
      <c r="H111" s="171" t="s">
        <v>196</v>
      </c>
      <c r="I111" s="171" t="s">
        <v>140</v>
      </c>
      <c r="J111" s="173">
        <v>2006</v>
      </c>
      <c r="K111" s="174">
        <v>166</v>
      </c>
      <c r="L111" s="211"/>
      <c r="M111" s="173" t="s">
        <v>139</v>
      </c>
      <c r="N111" s="173">
        <v>5</v>
      </c>
      <c r="O111" s="173">
        <v>2</v>
      </c>
      <c r="P111" s="173">
        <v>1</v>
      </c>
      <c r="Q111" s="173">
        <v>3</v>
      </c>
      <c r="R111" s="173">
        <v>1</v>
      </c>
      <c r="S111" s="175">
        <v>250</v>
      </c>
      <c r="T111" s="173">
        <v>10</v>
      </c>
      <c r="U111" s="173">
        <v>1</v>
      </c>
      <c r="V111" s="173">
        <v>0</v>
      </c>
      <c r="W111" s="211"/>
      <c r="X111" s="173">
        <v>0</v>
      </c>
      <c r="Y111" s="175"/>
      <c r="Z111" s="174">
        <f>S111*R111*K111*EXP(-Definitions!$E$4*CAPEX!V111)*U111</f>
        <v>41500</v>
      </c>
      <c r="AA111" s="174">
        <f>CEILING(Z111/Definitions!$F$10,10)</f>
        <v>820</v>
      </c>
      <c r="AB111" s="176">
        <v>1</v>
      </c>
      <c r="AC111" s="177" t="s">
        <v>329</v>
      </c>
      <c r="AD111" s="177" t="s">
        <v>330</v>
      </c>
      <c r="AE111" s="29"/>
      <c r="AF111" s="31"/>
    </row>
    <row r="112" spans="1:32" s="8" customFormat="1" ht="24" x14ac:dyDescent="0.25">
      <c r="A112" s="170">
        <v>89</v>
      </c>
      <c r="B112" s="171" t="s">
        <v>328</v>
      </c>
      <c r="C112" s="171" t="s">
        <v>18</v>
      </c>
      <c r="D112" s="172">
        <v>1</v>
      </c>
      <c r="E112" s="171" t="s">
        <v>194</v>
      </c>
      <c r="F112" s="171" t="s">
        <v>140</v>
      </c>
      <c r="G112" s="171" t="s">
        <v>195</v>
      </c>
      <c r="H112" s="171" t="s">
        <v>196</v>
      </c>
      <c r="I112" s="171" t="s">
        <v>140</v>
      </c>
      <c r="J112" s="173">
        <v>2006</v>
      </c>
      <c r="K112" s="174">
        <v>166</v>
      </c>
      <c r="L112" s="174"/>
      <c r="M112" s="173" t="s">
        <v>139</v>
      </c>
      <c r="N112" s="173">
        <v>0</v>
      </c>
      <c r="O112" s="173">
        <v>1</v>
      </c>
      <c r="P112" s="173">
        <v>1</v>
      </c>
      <c r="Q112" s="173">
        <v>8</v>
      </c>
      <c r="R112" s="173">
        <v>1</v>
      </c>
      <c r="S112" s="175">
        <v>250</v>
      </c>
      <c r="T112" s="173">
        <v>10</v>
      </c>
      <c r="U112" s="173">
        <v>1</v>
      </c>
      <c r="V112" s="173">
        <v>10</v>
      </c>
      <c r="W112" s="173"/>
      <c r="X112" s="173">
        <v>0</v>
      </c>
      <c r="Y112" s="175"/>
      <c r="Z112" s="174">
        <f>S112*R112*K112*EXP(-Definitions!$E$4*CAPEX!V112)*U112</f>
        <v>41500</v>
      </c>
      <c r="AA112" s="174">
        <f>CEILING(Z112/Definitions!$F$10,10)</f>
        <v>820</v>
      </c>
      <c r="AB112" s="176">
        <v>1</v>
      </c>
      <c r="AC112" s="177" t="s">
        <v>329</v>
      </c>
      <c r="AD112" s="177" t="s">
        <v>330</v>
      </c>
      <c r="AE112" s="29"/>
      <c r="AF112" s="31"/>
    </row>
    <row r="113" spans="1:32" s="8" customFormat="1" ht="24" x14ac:dyDescent="0.25">
      <c r="A113" s="170">
        <v>89</v>
      </c>
      <c r="B113" s="171" t="s">
        <v>328</v>
      </c>
      <c r="C113" s="171" t="s">
        <v>18</v>
      </c>
      <c r="D113" s="172">
        <v>1</v>
      </c>
      <c r="E113" s="171" t="s">
        <v>194</v>
      </c>
      <c r="F113" s="171" t="s">
        <v>140</v>
      </c>
      <c r="G113" s="171" t="s">
        <v>195</v>
      </c>
      <c r="H113" s="171" t="s">
        <v>196</v>
      </c>
      <c r="I113" s="171" t="s">
        <v>140</v>
      </c>
      <c r="J113" s="173">
        <v>2006</v>
      </c>
      <c r="K113" s="174">
        <v>166</v>
      </c>
      <c r="L113" s="211"/>
      <c r="M113" s="173" t="s">
        <v>139</v>
      </c>
      <c r="N113" s="173">
        <v>0</v>
      </c>
      <c r="O113" s="173">
        <v>1</v>
      </c>
      <c r="P113" s="173">
        <v>1</v>
      </c>
      <c r="Q113" s="173">
        <v>8</v>
      </c>
      <c r="R113" s="173">
        <v>1</v>
      </c>
      <c r="S113" s="175">
        <v>250</v>
      </c>
      <c r="T113" s="173">
        <v>10</v>
      </c>
      <c r="U113" s="173">
        <v>1</v>
      </c>
      <c r="V113" s="173">
        <v>20</v>
      </c>
      <c r="W113" s="211"/>
      <c r="X113" s="173">
        <v>0</v>
      </c>
      <c r="Y113" s="175"/>
      <c r="Z113" s="174">
        <f>S113*R113*K113*EXP(-Definitions!$E$4*CAPEX!V113)*U113</f>
        <v>41500</v>
      </c>
      <c r="AA113" s="174">
        <f>CEILING(Z113/Definitions!$F$10,10)</f>
        <v>820</v>
      </c>
      <c r="AB113" s="176">
        <v>1</v>
      </c>
      <c r="AC113" s="177" t="s">
        <v>329</v>
      </c>
      <c r="AD113" s="177" t="s">
        <v>330</v>
      </c>
      <c r="AE113" s="29"/>
      <c r="AF113" s="31"/>
    </row>
    <row r="114" spans="1:32" s="8" customFormat="1" ht="36" x14ac:dyDescent="0.25">
      <c r="A114" s="170">
        <v>90</v>
      </c>
      <c r="B114" s="171" t="s">
        <v>331</v>
      </c>
      <c r="C114" s="171" t="s">
        <v>18</v>
      </c>
      <c r="D114" s="172">
        <v>1</v>
      </c>
      <c r="E114" s="171" t="s">
        <v>194</v>
      </c>
      <c r="F114" s="171" t="s">
        <v>140</v>
      </c>
      <c r="G114" s="171" t="s">
        <v>211</v>
      </c>
      <c r="H114" s="171" t="s">
        <v>212</v>
      </c>
      <c r="I114" s="171" t="s">
        <v>140</v>
      </c>
      <c r="J114" s="173">
        <v>2006</v>
      </c>
      <c r="K114" s="174">
        <v>2</v>
      </c>
      <c r="L114" s="211"/>
      <c r="M114" s="173" t="s">
        <v>332</v>
      </c>
      <c r="N114" s="173">
        <v>5</v>
      </c>
      <c r="O114" s="173">
        <v>2</v>
      </c>
      <c r="P114" s="173">
        <v>1</v>
      </c>
      <c r="Q114" s="173">
        <v>5</v>
      </c>
      <c r="R114" s="173">
        <v>1</v>
      </c>
      <c r="S114" s="175">
        <v>30000</v>
      </c>
      <c r="T114" s="173">
        <v>10</v>
      </c>
      <c r="U114" s="173">
        <v>1</v>
      </c>
      <c r="V114" s="173">
        <v>0</v>
      </c>
      <c r="W114" s="211"/>
      <c r="X114" s="173">
        <v>0</v>
      </c>
      <c r="Y114" s="175">
        <v>0</v>
      </c>
      <c r="Z114" s="174">
        <f>S114*R114*K114*EXP(-Definitions!$E$4*CAPEX!V114)*U114</f>
        <v>60000</v>
      </c>
      <c r="AA114" s="174">
        <f>CEILING(Z114/Definitions!$F$10,10)</f>
        <v>1180</v>
      </c>
      <c r="AB114" s="176">
        <v>2</v>
      </c>
      <c r="AC114" s="177" t="s">
        <v>333</v>
      </c>
      <c r="AD114" s="177" t="s">
        <v>334</v>
      </c>
      <c r="AE114" s="29"/>
      <c r="AF114" s="31"/>
    </row>
    <row r="115" spans="1:32" s="8" customFormat="1" ht="24" x14ac:dyDescent="0.25">
      <c r="A115" s="170">
        <v>90</v>
      </c>
      <c r="B115" s="171" t="s">
        <v>331</v>
      </c>
      <c r="C115" s="171" t="s">
        <v>18</v>
      </c>
      <c r="D115" s="172">
        <v>1</v>
      </c>
      <c r="E115" s="171" t="s">
        <v>194</v>
      </c>
      <c r="F115" s="171" t="s">
        <v>140</v>
      </c>
      <c r="G115" s="171" t="s">
        <v>211</v>
      </c>
      <c r="H115" s="171" t="s">
        <v>212</v>
      </c>
      <c r="I115" s="171" t="s">
        <v>140</v>
      </c>
      <c r="J115" s="173">
        <v>2006</v>
      </c>
      <c r="K115" s="174">
        <v>2</v>
      </c>
      <c r="L115" s="211"/>
      <c r="M115" s="173" t="s">
        <v>332</v>
      </c>
      <c r="N115" s="173">
        <v>0</v>
      </c>
      <c r="O115" s="173">
        <v>1</v>
      </c>
      <c r="P115" s="173">
        <v>1</v>
      </c>
      <c r="Q115" s="173">
        <v>8</v>
      </c>
      <c r="R115" s="173">
        <v>1</v>
      </c>
      <c r="S115" s="175">
        <v>30000</v>
      </c>
      <c r="T115" s="173">
        <v>10</v>
      </c>
      <c r="U115" s="173">
        <v>1</v>
      </c>
      <c r="V115" s="173">
        <v>10</v>
      </c>
      <c r="W115" s="211"/>
      <c r="X115" s="173">
        <v>0</v>
      </c>
      <c r="Y115" s="175">
        <v>0</v>
      </c>
      <c r="Z115" s="174">
        <f>S115*R115*K115*EXP(-Definitions!$E$4*CAPEX!V115)*U115</f>
        <v>60000</v>
      </c>
      <c r="AA115" s="174">
        <f>CEILING(Z115/Definitions!$F$10,10)</f>
        <v>1180</v>
      </c>
      <c r="AB115" s="176">
        <v>2</v>
      </c>
      <c r="AC115" s="177" t="s">
        <v>335</v>
      </c>
      <c r="AD115" s="177" t="s">
        <v>334</v>
      </c>
      <c r="AE115" s="29"/>
      <c r="AF115" s="30"/>
    </row>
    <row r="116" spans="1:32" s="8" customFormat="1" ht="24" x14ac:dyDescent="0.25">
      <c r="A116" s="170">
        <v>90</v>
      </c>
      <c r="B116" s="171" t="s">
        <v>331</v>
      </c>
      <c r="C116" s="171" t="s">
        <v>18</v>
      </c>
      <c r="D116" s="172">
        <v>1</v>
      </c>
      <c r="E116" s="171" t="s">
        <v>194</v>
      </c>
      <c r="F116" s="171" t="s">
        <v>140</v>
      </c>
      <c r="G116" s="171" t="s">
        <v>211</v>
      </c>
      <c r="H116" s="171" t="s">
        <v>212</v>
      </c>
      <c r="I116" s="171" t="s">
        <v>140</v>
      </c>
      <c r="J116" s="173">
        <v>2006</v>
      </c>
      <c r="K116" s="174">
        <v>2</v>
      </c>
      <c r="L116" s="211"/>
      <c r="M116" s="173" t="s">
        <v>332</v>
      </c>
      <c r="N116" s="173">
        <v>0</v>
      </c>
      <c r="O116" s="173">
        <v>1</v>
      </c>
      <c r="P116" s="173">
        <v>1</v>
      </c>
      <c r="Q116" s="173">
        <v>8</v>
      </c>
      <c r="R116" s="173">
        <v>1</v>
      </c>
      <c r="S116" s="175">
        <v>30000</v>
      </c>
      <c r="T116" s="173">
        <v>10</v>
      </c>
      <c r="U116" s="173">
        <v>1</v>
      </c>
      <c r="V116" s="173">
        <v>20</v>
      </c>
      <c r="W116" s="211"/>
      <c r="X116" s="173">
        <v>0</v>
      </c>
      <c r="Y116" s="175">
        <v>0</v>
      </c>
      <c r="Z116" s="174">
        <f>S116*R116*K116*EXP(-Definitions!$E$4*CAPEX!V116)*U116</f>
        <v>60000</v>
      </c>
      <c r="AA116" s="174">
        <f>CEILING(Z116/Definitions!$F$10,10)</f>
        <v>1180</v>
      </c>
      <c r="AB116" s="176">
        <v>2</v>
      </c>
      <c r="AC116" s="177" t="s">
        <v>335</v>
      </c>
      <c r="AD116" s="177" t="s">
        <v>334</v>
      </c>
      <c r="AE116" s="29"/>
      <c r="AF116" s="30"/>
    </row>
    <row r="117" spans="1:32" s="8" customFormat="1" ht="108" x14ac:dyDescent="0.25">
      <c r="A117" s="170">
        <v>91</v>
      </c>
      <c r="B117" s="171" t="s">
        <v>560</v>
      </c>
      <c r="C117" s="171" t="s">
        <v>18</v>
      </c>
      <c r="D117" s="172">
        <v>1</v>
      </c>
      <c r="E117" s="171" t="s">
        <v>194</v>
      </c>
      <c r="F117" s="171" t="s">
        <v>140</v>
      </c>
      <c r="G117" s="171" t="s">
        <v>217</v>
      </c>
      <c r="H117" s="171" t="s">
        <v>218</v>
      </c>
      <c r="I117" s="171" t="s">
        <v>140</v>
      </c>
      <c r="J117" s="173">
        <v>2006</v>
      </c>
      <c r="K117" s="174">
        <v>70</v>
      </c>
      <c r="L117" s="211"/>
      <c r="M117" s="173" t="s">
        <v>139</v>
      </c>
      <c r="N117" s="173">
        <v>5</v>
      </c>
      <c r="O117" s="173">
        <v>2</v>
      </c>
      <c r="P117" s="173">
        <v>1</v>
      </c>
      <c r="Q117" s="173">
        <v>5</v>
      </c>
      <c r="R117" s="173">
        <v>1</v>
      </c>
      <c r="S117" s="175">
        <v>1000</v>
      </c>
      <c r="T117" s="173">
        <v>25</v>
      </c>
      <c r="U117" s="173">
        <v>1</v>
      </c>
      <c r="V117" s="173">
        <v>0</v>
      </c>
      <c r="W117" s="211"/>
      <c r="X117" s="173">
        <v>0</v>
      </c>
      <c r="Y117" s="211"/>
      <c r="Z117" s="174">
        <f>S117*R117*K117*EXP(-Definitions!$E$4*CAPEX!V117)*U117</f>
        <v>70000</v>
      </c>
      <c r="AA117" s="174">
        <f>CEILING(Z117/Definitions!$F$10,10)</f>
        <v>1380</v>
      </c>
      <c r="AB117" s="176">
        <v>2</v>
      </c>
      <c r="AC117" s="177" t="s">
        <v>589</v>
      </c>
      <c r="AD117" s="177" t="s">
        <v>590</v>
      </c>
      <c r="AE117" s="29"/>
      <c r="AF117" s="30"/>
    </row>
    <row r="118" spans="1:32" s="8" customFormat="1" ht="120" x14ac:dyDescent="0.25">
      <c r="A118" s="170">
        <v>92</v>
      </c>
      <c r="B118" s="171" t="s">
        <v>269</v>
      </c>
      <c r="C118" s="171" t="s">
        <v>18</v>
      </c>
      <c r="D118" s="172">
        <v>1</v>
      </c>
      <c r="E118" s="171" t="s">
        <v>194</v>
      </c>
      <c r="F118" s="171" t="s">
        <v>140</v>
      </c>
      <c r="G118" s="171" t="s">
        <v>364</v>
      </c>
      <c r="H118" s="171" t="s">
        <v>364</v>
      </c>
      <c r="I118" s="171" t="s">
        <v>140</v>
      </c>
      <c r="J118" s="173">
        <v>2006</v>
      </c>
      <c r="K118" s="174">
        <v>1</v>
      </c>
      <c r="L118" s="211"/>
      <c r="M118" s="173" t="s">
        <v>236</v>
      </c>
      <c r="N118" s="173">
        <v>3</v>
      </c>
      <c r="O118" s="173">
        <v>2</v>
      </c>
      <c r="P118" s="173">
        <v>1</v>
      </c>
      <c r="Q118" s="173">
        <v>5</v>
      </c>
      <c r="R118" s="173">
        <v>1</v>
      </c>
      <c r="S118" s="175">
        <v>17200</v>
      </c>
      <c r="T118" s="173">
        <v>0</v>
      </c>
      <c r="U118" s="173">
        <v>1</v>
      </c>
      <c r="V118" s="173">
        <v>0</v>
      </c>
      <c r="W118" s="211"/>
      <c r="X118" s="173">
        <v>0</v>
      </c>
      <c r="Y118" s="211"/>
      <c r="Z118" s="174">
        <f>S118*R118*K118*EXP(-Definitions!$E$4*CAPEX!V118)*U118</f>
        <v>17200</v>
      </c>
      <c r="AA118" s="174">
        <f>CEILING(Z118/Definitions!$F$10,10)</f>
        <v>340</v>
      </c>
      <c r="AB118" s="176">
        <v>1</v>
      </c>
      <c r="AC118" s="177" t="s">
        <v>591</v>
      </c>
      <c r="AD118" s="177" t="s">
        <v>591</v>
      </c>
      <c r="AE118" s="29"/>
      <c r="AF118" s="31"/>
    </row>
    <row r="119" spans="1:32" s="8" customFormat="1" ht="24" x14ac:dyDescent="0.25">
      <c r="A119" s="170">
        <v>93</v>
      </c>
      <c r="B119" s="171" t="s">
        <v>238</v>
      </c>
      <c r="C119" s="171" t="s">
        <v>18</v>
      </c>
      <c r="D119" s="172" t="s">
        <v>236</v>
      </c>
      <c r="E119" s="171" t="s">
        <v>194</v>
      </c>
      <c r="F119" s="171" t="s">
        <v>140</v>
      </c>
      <c r="G119" s="171" t="s">
        <v>239</v>
      </c>
      <c r="H119" s="171" t="s">
        <v>524</v>
      </c>
      <c r="I119" s="171" t="s">
        <v>140</v>
      </c>
      <c r="J119" s="173">
        <v>2006</v>
      </c>
      <c r="K119" s="174">
        <v>1</v>
      </c>
      <c r="L119" s="211"/>
      <c r="M119" s="173" t="s">
        <v>236</v>
      </c>
      <c r="N119" s="173">
        <v>0</v>
      </c>
      <c r="O119" s="173">
        <v>1</v>
      </c>
      <c r="P119" s="173">
        <v>1</v>
      </c>
      <c r="Q119" s="173">
        <v>9</v>
      </c>
      <c r="R119" s="173">
        <v>1</v>
      </c>
      <c r="S119" s="175">
        <v>18900</v>
      </c>
      <c r="T119" s="173">
        <v>0</v>
      </c>
      <c r="U119" s="173">
        <v>1</v>
      </c>
      <c r="V119" s="173">
        <v>0</v>
      </c>
      <c r="W119" s="211"/>
      <c r="X119" s="173">
        <v>0</v>
      </c>
      <c r="Y119" s="211">
        <v>0</v>
      </c>
      <c r="Z119" s="174">
        <f>S119*R119*K119*EXP(-Definitions!$E$4*CAPEX!V119)*U119</f>
        <v>18900</v>
      </c>
      <c r="AA119" s="174">
        <f>CEILING(Z119/Definitions!$F$10,10)</f>
        <v>380</v>
      </c>
      <c r="AB119" s="176">
        <v>1</v>
      </c>
      <c r="AC119" s="177" t="s">
        <v>240</v>
      </c>
      <c r="AD119" s="177" t="s">
        <v>241</v>
      </c>
      <c r="AE119" s="29"/>
      <c r="AF119" s="31"/>
    </row>
    <row r="120" spans="1:32" s="8" customFormat="1" ht="36" x14ac:dyDescent="0.25">
      <c r="A120" s="170">
        <v>94</v>
      </c>
      <c r="B120" s="171" t="s">
        <v>242</v>
      </c>
      <c r="C120" s="171" t="s">
        <v>18</v>
      </c>
      <c r="D120" s="172" t="s">
        <v>236</v>
      </c>
      <c r="E120" s="171" t="s">
        <v>194</v>
      </c>
      <c r="F120" s="171" t="s">
        <v>140</v>
      </c>
      <c r="G120" s="171" t="s">
        <v>243</v>
      </c>
      <c r="H120" s="171" t="s">
        <v>524</v>
      </c>
      <c r="I120" s="171" t="s">
        <v>140</v>
      </c>
      <c r="J120" s="173">
        <v>2006</v>
      </c>
      <c r="K120" s="174">
        <v>1</v>
      </c>
      <c r="L120" s="211"/>
      <c r="M120" s="173" t="s">
        <v>236</v>
      </c>
      <c r="N120" s="173">
        <v>0</v>
      </c>
      <c r="O120" s="173">
        <v>1</v>
      </c>
      <c r="P120" s="173">
        <v>1</v>
      </c>
      <c r="Q120" s="173">
        <v>9</v>
      </c>
      <c r="R120" s="173">
        <v>1</v>
      </c>
      <c r="S120" s="175">
        <v>20800</v>
      </c>
      <c r="T120" s="173">
        <v>0</v>
      </c>
      <c r="U120" s="173">
        <v>1</v>
      </c>
      <c r="V120" s="173">
        <v>0</v>
      </c>
      <c r="W120" s="211"/>
      <c r="X120" s="173">
        <v>0</v>
      </c>
      <c r="Y120" s="211">
        <v>0</v>
      </c>
      <c r="Z120" s="174">
        <f>S120*R120*K120*EXP(-Definitions!$E$4*CAPEX!V120)*U120</f>
        <v>20800</v>
      </c>
      <c r="AA120" s="174">
        <f>CEILING(Z120/Definitions!$F$10,10)</f>
        <v>410</v>
      </c>
      <c r="AB120" s="176">
        <v>1</v>
      </c>
      <c r="AC120" s="177" t="s">
        <v>244</v>
      </c>
      <c r="AD120" s="177" t="s">
        <v>567</v>
      </c>
      <c r="AE120" s="29"/>
      <c r="AF120" s="31"/>
    </row>
    <row r="121" spans="1:32" s="8" customFormat="1" ht="48" x14ac:dyDescent="0.25">
      <c r="A121" s="170">
        <v>95</v>
      </c>
      <c r="B121" s="171" t="s">
        <v>245</v>
      </c>
      <c r="C121" s="171" t="s">
        <v>18</v>
      </c>
      <c r="D121" s="172" t="s">
        <v>236</v>
      </c>
      <c r="E121" s="171" t="s">
        <v>194</v>
      </c>
      <c r="F121" s="171" t="s">
        <v>140</v>
      </c>
      <c r="G121" s="171" t="s">
        <v>246</v>
      </c>
      <c r="H121" s="171" t="s">
        <v>524</v>
      </c>
      <c r="I121" s="171" t="s">
        <v>140</v>
      </c>
      <c r="J121" s="173">
        <v>2006</v>
      </c>
      <c r="K121" s="174">
        <v>1</v>
      </c>
      <c r="L121" s="211"/>
      <c r="M121" s="173" t="s">
        <v>236</v>
      </c>
      <c r="N121" s="173">
        <v>0</v>
      </c>
      <c r="O121" s="173">
        <v>1</v>
      </c>
      <c r="P121" s="173">
        <v>1</v>
      </c>
      <c r="Q121" s="173">
        <v>9</v>
      </c>
      <c r="R121" s="173">
        <v>1</v>
      </c>
      <c r="S121" s="175">
        <v>11500</v>
      </c>
      <c r="T121" s="173">
        <v>0</v>
      </c>
      <c r="U121" s="173">
        <v>1</v>
      </c>
      <c r="V121" s="173">
        <v>0</v>
      </c>
      <c r="W121" s="211"/>
      <c r="X121" s="173">
        <v>0</v>
      </c>
      <c r="Y121" s="211">
        <v>0</v>
      </c>
      <c r="Z121" s="174">
        <f>S121*R121*K121*EXP(-Definitions!$E$4*CAPEX!V121)*U121</f>
        <v>11500</v>
      </c>
      <c r="AA121" s="174">
        <f>CEILING(Z121/Definitions!$F$10,10)</f>
        <v>230</v>
      </c>
      <c r="AB121" s="176">
        <v>1</v>
      </c>
      <c r="AC121" s="177" t="s">
        <v>247</v>
      </c>
      <c r="AD121" s="177" t="s">
        <v>568</v>
      </c>
      <c r="AE121" s="29"/>
      <c r="AF121" s="31"/>
    </row>
    <row r="122" spans="1:32" s="8" customFormat="1" ht="15" x14ac:dyDescent="0.25">
      <c r="A122" s="170">
        <v>96</v>
      </c>
      <c r="B122" s="171" t="s">
        <v>328</v>
      </c>
      <c r="C122" s="171" t="s">
        <v>21</v>
      </c>
      <c r="D122" s="172">
        <v>1</v>
      </c>
      <c r="E122" s="171" t="s">
        <v>194</v>
      </c>
      <c r="F122" s="171" t="s">
        <v>140</v>
      </c>
      <c r="G122" s="171" t="s">
        <v>195</v>
      </c>
      <c r="H122" s="171" t="s">
        <v>196</v>
      </c>
      <c r="I122" s="171" t="s">
        <v>140</v>
      </c>
      <c r="J122" s="173">
        <v>2006</v>
      </c>
      <c r="K122" s="174">
        <v>4050</v>
      </c>
      <c r="L122" s="211"/>
      <c r="M122" s="173" t="s">
        <v>139</v>
      </c>
      <c r="N122" s="173">
        <v>5</v>
      </c>
      <c r="O122" s="173">
        <v>2</v>
      </c>
      <c r="P122" s="173">
        <v>1</v>
      </c>
      <c r="Q122" s="173">
        <v>5</v>
      </c>
      <c r="R122" s="173">
        <v>1</v>
      </c>
      <c r="S122" s="175">
        <v>250</v>
      </c>
      <c r="T122" s="173">
        <v>10</v>
      </c>
      <c r="U122" s="173">
        <v>1</v>
      </c>
      <c r="V122" s="173">
        <v>0</v>
      </c>
      <c r="W122" s="211"/>
      <c r="X122" s="173">
        <v>0</v>
      </c>
      <c r="Y122" s="175"/>
      <c r="Z122" s="174">
        <f>S122*R122*K122*EXP(-Definitions!$E$4*CAPEX!V122)*U122</f>
        <v>1012500</v>
      </c>
      <c r="AA122" s="174">
        <f>CEILING(Z122/Definitions!$F$10,10)</f>
        <v>19860</v>
      </c>
      <c r="AB122" s="176">
        <v>1</v>
      </c>
      <c r="AC122" s="177" t="s">
        <v>329</v>
      </c>
      <c r="AD122" s="177" t="s">
        <v>330</v>
      </c>
      <c r="AE122" s="29"/>
      <c r="AF122" s="31"/>
    </row>
    <row r="123" spans="1:32" s="8" customFormat="1" ht="15" x14ac:dyDescent="0.25">
      <c r="A123" s="170">
        <v>96</v>
      </c>
      <c r="B123" s="171" t="s">
        <v>328</v>
      </c>
      <c r="C123" s="171" t="s">
        <v>21</v>
      </c>
      <c r="D123" s="172">
        <v>1</v>
      </c>
      <c r="E123" s="171" t="s">
        <v>194</v>
      </c>
      <c r="F123" s="171" t="s">
        <v>140</v>
      </c>
      <c r="G123" s="171" t="s">
        <v>195</v>
      </c>
      <c r="H123" s="171" t="s">
        <v>196</v>
      </c>
      <c r="I123" s="171" t="s">
        <v>140</v>
      </c>
      <c r="J123" s="173">
        <v>2006</v>
      </c>
      <c r="K123" s="174">
        <v>4050</v>
      </c>
      <c r="L123" s="211"/>
      <c r="M123" s="173" t="s">
        <v>139</v>
      </c>
      <c r="N123" s="173">
        <v>0</v>
      </c>
      <c r="O123" s="173">
        <v>1</v>
      </c>
      <c r="P123" s="173">
        <v>1</v>
      </c>
      <c r="Q123" s="173">
        <v>8</v>
      </c>
      <c r="R123" s="173">
        <v>1</v>
      </c>
      <c r="S123" s="175">
        <v>250</v>
      </c>
      <c r="T123" s="173">
        <v>10</v>
      </c>
      <c r="U123" s="173">
        <v>1</v>
      </c>
      <c r="V123" s="173">
        <v>10</v>
      </c>
      <c r="W123" s="211"/>
      <c r="X123" s="173">
        <v>0</v>
      </c>
      <c r="Y123" s="175"/>
      <c r="Z123" s="174">
        <f>S123*R123*K123*EXP(-Definitions!$E$4*CAPEX!V123)*U123</f>
        <v>1012500</v>
      </c>
      <c r="AA123" s="174">
        <f>CEILING(Z123/Definitions!$F$10,10)</f>
        <v>19860</v>
      </c>
      <c r="AB123" s="176">
        <v>1</v>
      </c>
      <c r="AC123" s="177" t="s">
        <v>329</v>
      </c>
      <c r="AD123" s="177" t="s">
        <v>330</v>
      </c>
      <c r="AE123" s="29"/>
      <c r="AF123" s="31"/>
    </row>
    <row r="124" spans="1:32" s="8" customFormat="1" ht="15" x14ac:dyDescent="0.25">
      <c r="A124" s="170">
        <v>96</v>
      </c>
      <c r="B124" s="171" t="s">
        <v>328</v>
      </c>
      <c r="C124" s="171" t="s">
        <v>21</v>
      </c>
      <c r="D124" s="172">
        <v>1</v>
      </c>
      <c r="E124" s="171" t="s">
        <v>194</v>
      </c>
      <c r="F124" s="171" t="s">
        <v>140</v>
      </c>
      <c r="G124" s="171" t="s">
        <v>195</v>
      </c>
      <c r="H124" s="171" t="s">
        <v>196</v>
      </c>
      <c r="I124" s="171" t="s">
        <v>140</v>
      </c>
      <c r="J124" s="173">
        <v>2006</v>
      </c>
      <c r="K124" s="174">
        <v>4050</v>
      </c>
      <c r="L124" s="211"/>
      <c r="M124" s="173" t="s">
        <v>139</v>
      </c>
      <c r="N124" s="173">
        <v>0</v>
      </c>
      <c r="O124" s="173">
        <v>1</v>
      </c>
      <c r="P124" s="173">
        <v>1</v>
      </c>
      <c r="Q124" s="173">
        <v>8</v>
      </c>
      <c r="R124" s="173">
        <v>1</v>
      </c>
      <c r="S124" s="175">
        <v>250</v>
      </c>
      <c r="T124" s="173">
        <v>10</v>
      </c>
      <c r="U124" s="173">
        <v>1</v>
      </c>
      <c r="V124" s="173">
        <v>20</v>
      </c>
      <c r="W124" s="211"/>
      <c r="X124" s="173">
        <v>0</v>
      </c>
      <c r="Y124" s="175"/>
      <c r="Z124" s="174">
        <f>S124*R124*K124*EXP(-Definitions!$E$4*CAPEX!V124)*U124</f>
        <v>1012500</v>
      </c>
      <c r="AA124" s="174">
        <f>CEILING(Z124/Definitions!$F$10,10)</f>
        <v>19860</v>
      </c>
      <c r="AB124" s="176">
        <v>1</v>
      </c>
      <c r="AC124" s="177" t="s">
        <v>329</v>
      </c>
      <c r="AD124" s="177" t="s">
        <v>330</v>
      </c>
      <c r="AE124" s="29"/>
      <c r="AF124" s="31"/>
    </row>
    <row r="125" spans="1:32" s="8" customFormat="1" ht="24" x14ac:dyDescent="0.25">
      <c r="A125" s="170">
        <v>97</v>
      </c>
      <c r="B125" s="171" t="s">
        <v>336</v>
      </c>
      <c r="C125" s="171" t="s">
        <v>21</v>
      </c>
      <c r="D125" s="172">
        <v>1</v>
      </c>
      <c r="E125" s="171" t="s">
        <v>194</v>
      </c>
      <c r="F125" s="171" t="s">
        <v>140</v>
      </c>
      <c r="G125" s="171" t="s">
        <v>195</v>
      </c>
      <c r="H125" s="171" t="s">
        <v>196</v>
      </c>
      <c r="I125" s="171" t="s">
        <v>140</v>
      </c>
      <c r="J125" s="173">
        <v>2006</v>
      </c>
      <c r="K125" s="174">
        <v>1300</v>
      </c>
      <c r="L125" s="211"/>
      <c r="M125" s="173" t="s">
        <v>139</v>
      </c>
      <c r="N125" s="173">
        <v>5</v>
      </c>
      <c r="O125" s="173">
        <v>2</v>
      </c>
      <c r="P125" s="173">
        <v>1</v>
      </c>
      <c r="Q125" s="173">
        <v>5</v>
      </c>
      <c r="R125" s="173">
        <v>1</v>
      </c>
      <c r="S125" s="175">
        <v>150</v>
      </c>
      <c r="T125" s="173">
        <v>20</v>
      </c>
      <c r="U125" s="173">
        <v>1</v>
      </c>
      <c r="V125" s="173">
        <v>0</v>
      </c>
      <c r="W125" s="211"/>
      <c r="X125" s="173">
        <v>0</v>
      </c>
      <c r="Y125" s="211"/>
      <c r="Z125" s="174">
        <f>S125*R125*K125*EXP(-Definitions!$E$4*CAPEX!V125)*U125</f>
        <v>195000</v>
      </c>
      <c r="AA125" s="174">
        <f>CEILING(Z125/Definitions!$F$10,10)</f>
        <v>3830</v>
      </c>
      <c r="AB125" s="176">
        <v>1</v>
      </c>
      <c r="AC125" s="177" t="s">
        <v>337</v>
      </c>
      <c r="AD125" s="177" t="s">
        <v>338</v>
      </c>
      <c r="AE125" s="29"/>
      <c r="AF125" s="31"/>
    </row>
    <row r="126" spans="1:32" s="8" customFormat="1" ht="24" x14ac:dyDescent="0.25">
      <c r="A126" s="170">
        <v>97</v>
      </c>
      <c r="B126" s="171" t="s">
        <v>336</v>
      </c>
      <c r="C126" s="171" t="s">
        <v>21</v>
      </c>
      <c r="D126" s="172">
        <v>1</v>
      </c>
      <c r="E126" s="171" t="s">
        <v>194</v>
      </c>
      <c r="F126" s="171" t="s">
        <v>140</v>
      </c>
      <c r="G126" s="171" t="s">
        <v>195</v>
      </c>
      <c r="H126" s="171" t="s">
        <v>196</v>
      </c>
      <c r="I126" s="171" t="s">
        <v>140</v>
      </c>
      <c r="J126" s="173">
        <v>2006</v>
      </c>
      <c r="K126" s="174">
        <v>1300</v>
      </c>
      <c r="L126" s="174"/>
      <c r="M126" s="173" t="s">
        <v>139</v>
      </c>
      <c r="N126" s="173">
        <v>0</v>
      </c>
      <c r="O126" s="173">
        <v>1</v>
      </c>
      <c r="P126" s="173">
        <v>1</v>
      </c>
      <c r="Q126" s="173">
        <v>8</v>
      </c>
      <c r="R126" s="173">
        <v>1</v>
      </c>
      <c r="S126" s="175">
        <v>150</v>
      </c>
      <c r="T126" s="173">
        <v>20</v>
      </c>
      <c r="U126" s="173">
        <v>1</v>
      </c>
      <c r="V126" s="173">
        <v>20</v>
      </c>
      <c r="W126" s="173"/>
      <c r="X126" s="173">
        <v>0</v>
      </c>
      <c r="Y126" s="175"/>
      <c r="Z126" s="174">
        <f>S126*R126*K126*EXP(-Definitions!$E$4*CAPEX!V126)*U126</f>
        <v>195000</v>
      </c>
      <c r="AA126" s="174">
        <f>CEILING(Z126/Definitions!$F$10,10)</f>
        <v>3830</v>
      </c>
      <c r="AB126" s="176">
        <v>1</v>
      </c>
      <c r="AC126" s="177" t="s">
        <v>339</v>
      </c>
      <c r="AD126" s="177" t="s">
        <v>338</v>
      </c>
      <c r="AE126" s="29"/>
      <c r="AF126" s="31"/>
    </row>
    <row r="127" spans="1:32" s="8" customFormat="1" ht="36" x14ac:dyDescent="0.25">
      <c r="A127" s="170">
        <v>98</v>
      </c>
      <c r="B127" s="171" t="s">
        <v>331</v>
      </c>
      <c r="C127" s="171" t="s">
        <v>21</v>
      </c>
      <c r="D127" s="172">
        <v>1</v>
      </c>
      <c r="E127" s="171" t="s">
        <v>194</v>
      </c>
      <c r="F127" s="171" t="s">
        <v>140</v>
      </c>
      <c r="G127" s="171" t="s">
        <v>211</v>
      </c>
      <c r="H127" s="171" t="s">
        <v>212</v>
      </c>
      <c r="I127" s="171" t="s">
        <v>140</v>
      </c>
      <c r="J127" s="173">
        <v>2006</v>
      </c>
      <c r="K127" s="174">
        <v>107</v>
      </c>
      <c r="L127" s="211"/>
      <c r="M127" s="173" t="s">
        <v>332</v>
      </c>
      <c r="N127" s="173">
        <v>5</v>
      </c>
      <c r="O127" s="173">
        <v>2</v>
      </c>
      <c r="P127" s="173">
        <v>1</v>
      </c>
      <c r="Q127" s="173">
        <v>5</v>
      </c>
      <c r="R127" s="173">
        <v>1</v>
      </c>
      <c r="S127" s="175">
        <v>45000</v>
      </c>
      <c r="T127" s="173">
        <v>10</v>
      </c>
      <c r="U127" s="173">
        <v>1</v>
      </c>
      <c r="V127" s="173">
        <v>0</v>
      </c>
      <c r="W127" s="211"/>
      <c r="X127" s="173">
        <v>0</v>
      </c>
      <c r="Y127" s="175">
        <v>0</v>
      </c>
      <c r="Z127" s="174">
        <f>S127*R127*K127*EXP(-Definitions!$E$4*CAPEX!V127)*U127</f>
        <v>4815000</v>
      </c>
      <c r="AA127" s="174">
        <f>CEILING(Z127/Definitions!$F$10,10)</f>
        <v>94420</v>
      </c>
      <c r="AB127" s="176">
        <v>2</v>
      </c>
      <c r="AC127" s="177" t="s">
        <v>333</v>
      </c>
      <c r="AD127" s="177" t="s">
        <v>334</v>
      </c>
      <c r="AE127" s="29"/>
      <c r="AF127" s="31"/>
    </row>
    <row r="128" spans="1:32" s="8" customFormat="1" ht="24" x14ac:dyDescent="0.25">
      <c r="A128" s="170">
        <v>98</v>
      </c>
      <c r="B128" s="171" t="s">
        <v>331</v>
      </c>
      <c r="C128" s="171" t="s">
        <v>21</v>
      </c>
      <c r="D128" s="172">
        <v>1</v>
      </c>
      <c r="E128" s="171" t="s">
        <v>194</v>
      </c>
      <c r="F128" s="171" t="s">
        <v>140</v>
      </c>
      <c r="G128" s="171" t="s">
        <v>211</v>
      </c>
      <c r="H128" s="171" t="s">
        <v>212</v>
      </c>
      <c r="I128" s="171" t="s">
        <v>140</v>
      </c>
      <c r="J128" s="173">
        <v>2006</v>
      </c>
      <c r="K128" s="174">
        <v>107</v>
      </c>
      <c r="L128" s="211"/>
      <c r="M128" s="173" t="s">
        <v>332</v>
      </c>
      <c r="N128" s="173">
        <v>0</v>
      </c>
      <c r="O128" s="173">
        <v>1</v>
      </c>
      <c r="P128" s="173">
        <v>1</v>
      </c>
      <c r="Q128" s="173">
        <v>8</v>
      </c>
      <c r="R128" s="173">
        <v>1</v>
      </c>
      <c r="S128" s="175">
        <v>45000</v>
      </c>
      <c r="T128" s="173">
        <v>10</v>
      </c>
      <c r="U128" s="173">
        <v>1</v>
      </c>
      <c r="V128" s="173">
        <v>10</v>
      </c>
      <c r="W128" s="211"/>
      <c r="X128" s="173">
        <v>0</v>
      </c>
      <c r="Y128" s="175">
        <v>0</v>
      </c>
      <c r="Z128" s="174">
        <f>S128*R128*K128*EXP(-Definitions!$E$4*CAPEX!V128)*U128</f>
        <v>4815000</v>
      </c>
      <c r="AA128" s="174">
        <f>CEILING(Z128/Definitions!$F$10,10)</f>
        <v>94420</v>
      </c>
      <c r="AB128" s="176">
        <v>2</v>
      </c>
      <c r="AC128" s="177" t="s">
        <v>335</v>
      </c>
      <c r="AD128" s="177" t="s">
        <v>334</v>
      </c>
      <c r="AE128" s="29"/>
      <c r="AF128" s="31"/>
    </row>
    <row r="129" spans="1:32" s="8" customFormat="1" ht="24" x14ac:dyDescent="0.25">
      <c r="A129" s="170">
        <v>98</v>
      </c>
      <c r="B129" s="171" t="s">
        <v>331</v>
      </c>
      <c r="C129" s="171" t="s">
        <v>21</v>
      </c>
      <c r="D129" s="172">
        <v>1</v>
      </c>
      <c r="E129" s="171" t="s">
        <v>194</v>
      </c>
      <c r="F129" s="171" t="s">
        <v>140</v>
      </c>
      <c r="G129" s="171" t="s">
        <v>211</v>
      </c>
      <c r="H129" s="171" t="s">
        <v>212</v>
      </c>
      <c r="I129" s="171" t="s">
        <v>140</v>
      </c>
      <c r="J129" s="173">
        <v>2006</v>
      </c>
      <c r="K129" s="174">
        <v>107</v>
      </c>
      <c r="L129" s="211"/>
      <c r="M129" s="173" t="s">
        <v>332</v>
      </c>
      <c r="N129" s="173">
        <v>0</v>
      </c>
      <c r="O129" s="173">
        <v>1</v>
      </c>
      <c r="P129" s="173">
        <v>1</v>
      </c>
      <c r="Q129" s="173">
        <v>8</v>
      </c>
      <c r="R129" s="173">
        <v>1</v>
      </c>
      <c r="S129" s="175">
        <v>45000</v>
      </c>
      <c r="T129" s="173">
        <v>10</v>
      </c>
      <c r="U129" s="173">
        <v>1</v>
      </c>
      <c r="V129" s="173">
        <v>20</v>
      </c>
      <c r="W129" s="211"/>
      <c r="X129" s="173">
        <v>0</v>
      </c>
      <c r="Y129" s="175">
        <v>0</v>
      </c>
      <c r="Z129" s="174">
        <f>S129*R129*K129*EXP(-Definitions!$E$4*CAPEX!V129)*U129</f>
        <v>4815000</v>
      </c>
      <c r="AA129" s="174">
        <f>CEILING(Z129/Definitions!$F$10,10)</f>
        <v>94420</v>
      </c>
      <c r="AB129" s="176">
        <v>2</v>
      </c>
      <c r="AC129" s="177" t="s">
        <v>335</v>
      </c>
      <c r="AD129" s="177" t="s">
        <v>334</v>
      </c>
      <c r="AE129" s="29"/>
      <c r="AF129" s="30"/>
    </row>
    <row r="130" spans="1:32" s="8" customFormat="1" ht="48" x14ac:dyDescent="0.25">
      <c r="A130" s="170">
        <v>99</v>
      </c>
      <c r="B130" s="171" t="s">
        <v>223</v>
      </c>
      <c r="C130" s="171" t="s">
        <v>21</v>
      </c>
      <c r="D130" s="172">
        <v>1</v>
      </c>
      <c r="E130" s="171" t="s">
        <v>194</v>
      </c>
      <c r="F130" s="171" t="s">
        <v>140</v>
      </c>
      <c r="G130" s="171" t="s">
        <v>195</v>
      </c>
      <c r="H130" s="171" t="s">
        <v>196</v>
      </c>
      <c r="I130" s="171" t="s">
        <v>140</v>
      </c>
      <c r="J130" s="173">
        <v>2006</v>
      </c>
      <c r="K130" s="174">
        <v>200</v>
      </c>
      <c r="L130" s="211"/>
      <c r="M130" s="173" t="s">
        <v>139</v>
      </c>
      <c r="N130" s="173">
        <v>4</v>
      </c>
      <c r="O130" s="173">
        <v>3</v>
      </c>
      <c r="P130" s="173">
        <v>1</v>
      </c>
      <c r="Q130" s="173">
        <v>4</v>
      </c>
      <c r="R130" s="173">
        <v>1</v>
      </c>
      <c r="S130" s="175">
        <v>2000</v>
      </c>
      <c r="T130" s="173">
        <v>0</v>
      </c>
      <c r="U130" s="173">
        <v>1</v>
      </c>
      <c r="V130" s="173">
        <v>0</v>
      </c>
      <c r="W130" s="211"/>
      <c r="X130" s="173">
        <v>0</v>
      </c>
      <c r="Y130" s="175"/>
      <c r="Z130" s="174">
        <f>S130*R130*K130*EXP(-Definitions!$E$4*CAPEX!V130)*U130</f>
        <v>400000</v>
      </c>
      <c r="AA130" s="174">
        <f>CEILING(Z130/Definitions!$F$10,10)</f>
        <v>7850</v>
      </c>
      <c r="AB130" s="176">
        <v>1</v>
      </c>
      <c r="AC130" s="177" t="s">
        <v>592</v>
      </c>
      <c r="AD130" s="177" t="s">
        <v>563</v>
      </c>
      <c r="AE130" s="29"/>
      <c r="AF130" s="30"/>
    </row>
    <row r="131" spans="1:32" s="8" customFormat="1" ht="108" x14ac:dyDescent="0.25">
      <c r="A131" s="170">
        <v>100</v>
      </c>
      <c r="B131" s="171" t="s">
        <v>560</v>
      </c>
      <c r="C131" s="171" t="s">
        <v>21</v>
      </c>
      <c r="D131" s="172">
        <v>1</v>
      </c>
      <c r="E131" s="171" t="s">
        <v>194</v>
      </c>
      <c r="F131" s="171" t="s">
        <v>140</v>
      </c>
      <c r="G131" s="171" t="s">
        <v>217</v>
      </c>
      <c r="H131" s="171" t="s">
        <v>218</v>
      </c>
      <c r="I131" s="171" t="s">
        <v>140</v>
      </c>
      <c r="J131" s="173">
        <v>2006</v>
      </c>
      <c r="K131" s="174">
        <v>1300</v>
      </c>
      <c r="L131" s="211"/>
      <c r="M131" s="173" t="s">
        <v>139</v>
      </c>
      <c r="N131" s="173">
        <v>5</v>
      </c>
      <c r="O131" s="173">
        <v>2</v>
      </c>
      <c r="P131" s="173">
        <v>1</v>
      </c>
      <c r="Q131" s="173">
        <v>5</v>
      </c>
      <c r="R131" s="173">
        <v>1</v>
      </c>
      <c r="S131" s="175">
        <v>1000</v>
      </c>
      <c r="T131" s="173">
        <v>25</v>
      </c>
      <c r="U131" s="173">
        <v>1</v>
      </c>
      <c r="V131" s="173">
        <v>0</v>
      </c>
      <c r="W131" s="211"/>
      <c r="X131" s="173">
        <v>0</v>
      </c>
      <c r="Y131" s="211"/>
      <c r="Z131" s="174">
        <f>S131*R131*K131*EXP(-Definitions!$E$4*CAPEX!V131)*U131</f>
        <v>1300000</v>
      </c>
      <c r="AA131" s="174">
        <f>CEILING(Z131/Definitions!$F$10,10)</f>
        <v>25500</v>
      </c>
      <c r="AB131" s="176">
        <v>2</v>
      </c>
      <c r="AC131" s="177" t="s">
        <v>589</v>
      </c>
      <c r="AD131" s="177" t="s">
        <v>590</v>
      </c>
      <c r="AE131" s="29"/>
      <c r="AF131" s="30"/>
    </row>
    <row r="132" spans="1:32" s="8" customFormat="1" ht="120" x14ac:dyDescent="0.25">
      <c r="A132" s="170">
        <v>101</v>
      </c>
      <c r="B132" s="171" t="s">
        <v>269</v>
      </c>
      <c r="C132" s="171" t="s">
        <v>21</v>
      </c>
      <c r="D132" s="172">
        <v>1</v>
      </c>
      <c r="E132" s="171" t="s">
        <v>194</v>
      </c>
      <c r="F132" s="171" t="s">
        <v>140</v>
      </c>
      <c r="G132" s="171" t="s">
        <v>364</v>
      </c>
      <c r="H132" s="171" t="s">
        <v>364</v>
      </c>
      <c r="I132" s="171" t="s">
        <v>140</v>
      </c>
      <c r="J132" s="173">
        <v>2006</v>
      </c>
      <c r="K132" s="174">
        <v>1</v>
      </c>
      <c r="L132" s="211"/>
      <c r="M132" s="173" t="s">
        <v>236</v>
      </c>
      <c r="N132" s="173">
        <v>3</v>
      </c>
      <c r="O132" s="173">
        <v>2</v>
      </c>
      <c r="P132" s="173">
        <v>1</v>
      </c>
      <c r="Q132" s="173">
        <v>5</v>
      </c>
      <c r="R132" s="173">
        <v>1</v>
      </c>
      <c r="S132" s="175">
        <v>617800</v>
      </c>
      <c r="T132" s="173">
        <v>0</v>
      </c>
      <c r="U132" s="173">
        <v>1</v>
      </c>
      <c r="V132" s="173">
        <v>0</v>
      </c>
      <c r="W132" s="211"/>
      <c r="X132" s="173">
        <v>0</v>
      </c>
      <c r="Y132" s="211"/>
      <c r="Z132" s="174">
        <f>S132*R132*K132*EXP(-Definitions!$E$4*CAPEX!V132)*U132</f>
        <v>617800</v>
      </c>
      <c r="AA132" s="174">
        <f>CEILING(Z132/Definitions!$F$10,10)</f>
        <v>12120</v>
      </c>
      <c r="AB132" s="176">
        <v>1</v>
      </c>
      <c r="AC132" s="177" t="s">
        <v>591</v>
      </c>
      <c r="AD132" s="177" t="s">
        <v>591</v>
      </c>
      <c r="AE132" s="29"/>
      <c r="AF132" s="31"/>
    </row>
    <row r="133" spans="1:32" s="8" customFormat="1" ht="24" x14ac:dyDescent="0.25">
      <c r="A133" s="170">
        <v>102</v>
      </c>
      <c r="B133" s="171" t="s">
        <v>238</v>
      </c>
      <c r="C133" s="171" t="s">
        <v>21</v>
      </c>
      <c r="D133" s="172" t="s">
        <v>236</v>
      </c>
      <c r="E133" s="171" t="s">
        <v>194</v>
      </c>
      <c r="F133" s="171" t="s">
        <v>140</v>
      </c>
      <c r="G133" s="171" t="s">
        <v>239</v>
      </c>
      <c r="H133" s="171" t="s">
        <v>524</v>
      </c>
      <c r="I133" s="171" t="s">
        <v>140</v>
      </c>
      <c r="J133" s="173">
        <v>2006</v>
      </c>
      <c r="K133" s="174">
        <v>1</v>
      </c>
      <c r="L133" s="211"/>
      <c r="M133" s="173" t="s">
        <v>236</v>
      </c>
      <c r="N133" s="173">
        <v>0</v>
      </c>
      <c r="O133" s="173">
        <v>1</v>
      </c>
      <c r="P133" s="173">
        <v>1</v>
      </c>
      <c r="Q133" s="173">
        <v>9</v>
      </c>
      <c r="R133" s="173">
        <v>1</v>
      </c>
      <c r="S133" s="175">
        <v>834100</v>
      </c>
      <c r="T133" s="173">
        <v>0</v>
      </c>
      <c r="U133" s="173">
        <v>1</v>
      </c>
      <c r="V133" s="173">
        <v>0</v>
      </c>
      <c r="W133" s="211"/>
      <c r="X133" s="173">
        <v>0</v>
      </c>
      <c r="Y133" s="211">
        <v>0</v>
      </c>
      <c r="Z133" s="174">
        <f>S133*R133*K133*EXP(-Definitions!$E$4*CAPEX!V133)*U133</f>
        <v>834100</v>
      </c>
      <c r="AA133" s="174">
        <f>CEILING(Z133/Definitions!$F$10,10)</f>
        <v>16360</v>
      </c>
      <c r="AB133" s="176">
        <v>1</v>
      </c>
      <c r="AC133" s="177" t="s">
        <v>240</v>
      </c>
      <c r="AD133" s="177" t="s">
        <v>241</v>
      </c>
      <c r="AE133" s="29"/>
      <c r="AF133" s="31"/>
    </row>
    <row r="134" spans="1:32" s="8" customFormat="1" ht="36" x14ac:dyDescent="0.25">
      <c r="A134" s="170">
        <v>103</v>
      </c>
      <c r="B134" s="171" t="s">
        <v>242</v>
      </c>
      <c r="C134" s="171" t="s">
        <v>21</v>
      </c>
      <c r="D134" s="172" t="s">
        <v>236</v>
      </c>
      <c r="E134" s="171" t="s">
        <v>194</v>
      </c>
      <c r="F134" s="171" t="s">
        <v>140</v>
      </c>
      <c r="G134" s="171" t="s">
        <v>243</v>
      </c>
      <c r="H134" s="171" t="s">
        <v>524</v>
      </c>
      <c r="I134" s="171" t="s">
        <v>140</v>
      </c>
      <c r="J134" s="173">
        <v>2006</v>
      </c>
      <c r="K134" s="174">
        <v>1</v>
      </c>
      <c r="L134" s="211"/>
      <c r="M134" s="173" t="s">
        <v>236</v>
      </c>
      <c r="N134" s="173">
        <v>0</v>
      </c>
      <c r="O134" s="173">
        <v>1</v>
      </c>
      <c r="P134" s="173">
        <v>1</v>
      </c>
      <c r="Q134" s="173">
        <v>9</v>
      </c>
      <c r="R134" s="173">
        <v>1</v>
      </c>
      <c r="S134" s="175">
        <v>917500</v>
      </c>
      <c r="T134" s="173">
        <v>0</v>
      </c>
      <c r="U134" s="173">
        <v>1</v>
      </c>
      <c r="V134" s="173">
        <v>0</v>
      </c>
      <c r="W134" s="211"/>
      <c r="X134" s="173">
        <v>0</v>
      </c>
      <c r="Y134" s="211">
        <v>0</v>
      </c>
      <c r="Z134" s="174">
        <f>S134*R134*K134*EXP(-Definitions!$E$4*CAPEX!V134)*U134</f>
        <v>917500</v>
      </c>
      <c r="AA134" s="174">
        <f>CEILING(Z134/Definitions!$F$10,10)</f>
        <v>18000</v>
      </c>
      <c r="AB134" s="176">
        <v>1</v>
      </c>
      <c r="AC134" s="177" t="s">
        <v>244</v>
      </c>
      <c r="AD134" s="177" t="s">
        <v>567</v>
      </c>
      <c r="AE134" s="29"/>
      <c r="AF134" s="31"/>
    </row>
    <row r="135" spans="1:32" s="8" customFormat="1" ht="48" x14ac:dyDescent="0.25">
      <c r="A135" s="170">
        <v>104</v>
      </c>
      <c r="B135" s="171" t="s">
        <v>245</v>
      </c>
      <c r="C135" s="171" t="s">
        <v>21</v>
      </c>
      <c r="D135" s="172" t="s">
        <v>236</v>
      </c>
      <c r="E135" s="171" t="s">
        <v>194</v>
      </c>
      <c r="F135" s="171" t="s">
        <v>140</v>
      </c>
      <c r="G135" s="171" t="s">
        <v>246</v>
      </c>
      <c r="H135" s="171" t="s">
        <v>524</v>
      </c>
      <c r="I135" s="171" t="s">
        <v>140</v>
      </c>
      <c r="J135" s="173">
        <v>2006</v>
      </c>
      <c r="K135" s="174">
        <v>1</v>
      </c>
      <c r="L135" s="211"/>
      <c r="M135" s="173" t="s">
        <v>236</v>
      </c>
      <c r="N135" s="173">
        <v>0</v>
      </c>
      <c r="O135" s="173">
        <v>1</v>
      </c>
      <c r="P135" s="173">
        <v>1</v>
      </c>
      <c r="Q135" s="173">
        <v>9</v>
      </c>
      <c r="R135" s="173">
        <v>1</v>
      </c>
      <c r="S135" s="175">
        <v>504600</v>
      </c>
      <c r="T135" s="173">
        <v>0</v>
      </c>
      <c r="U135" s="173">
        <v>1</v>
      </c>
      <c r="V135" s="173">
        <v>0</v>
      </c>
      <c r="W135" s="211"/>
      <c r="X135" s="173">
        <v>0</v>
      </c>
      <c r="Y135" s="211">
        <v>0</v>
      </c>
      <c r="Z135" s="174">
        <f>S135*R135*K135*EXP(-Definitions!$E$4*CAPEX!V135)*U135</f>
        <v>504600</v>
      </c>
      <c r="AA135" s="174">
        <f>CEILING(Z135/Definitions!$F$10,10)</f>
        <v>9900</v>
      </c>
      <c r="AB135" s="176">
        <v>1</v>
      </c>
      <c r="AC135" s="177" t="s">
        <v>247</v>
      </c>
      <c r="AD135" s="177" t="s">
        <v>568</v>
      </c>
      <c r="AE135" s="29"/>
      <c r="AF135" s="31"/>
    </row>
    <row r="136" spans="1:32" s="8" customFormat="1" ht="15" x14ac:dyDescent="0.25">
      <c r="A136" s="170">
        <v>105</v>
      </c>
      <c r="B136" s="171" t="s">
        <v>328</v>
      </c>
      <c r="C136" s="171" t="s">
        <v>20</v>
      </c>
      <c r="D136" s="172">
        <v>1</v>
      </c>
      <c r="E136" s="171" t="s">
        <v>194</v>
      </c>
      <c r="F136" s="171" t="s">
        <v>140</v>
      </c>
      <c r="G136" s="171" t="s">
        <v>195</v>
      </c>
      <c r="H136" s="171" t="s">
        <v>196</v>
      </c>
      <c r="I136" s="171" t="s">
        <v>140</v>
      </c>
      <c r="J136" s="173">
        <v>2006</v>
      </c>
      <c r="K136" s="174">
        <v>2490</v>
      </c>
      <c r="L136" s="211"/>
      <c r="M136" s="173" t="s">
        <v>139</v>
      </c>
      <c r="N136" s="173">
        <v>5</v>
      </c>
      <c r="O136" s="173">
        <v>2</v>
      </c>
      <c r="P136" s="173">
        <v>1</v>
      </c>
      <c r="Q136" s="173">
        <v>5</v>
      </c>
      <c r="R136" s="173">
        <v>1</v>
      </c>
      <c r="S136" s="175">
        <v>250</v>
      </c>
      <c r="T136" s="173">
        <v>10</v>
      </c>
      <c r="U136" s="173">
        <v>1</v>
      </c>
      <c r="V136" s="173">
        <v>0</v>
      </c>
      <c r="W136" s="211"/>
      <c r="X136" s="173">
        <v>0</v>
      </c>
      <c r="Y136" s="175"/>
      <c r="Z136" s="174">
        <f>S136*R136*K136*EXP(-Definitions!$E$4*CAPEX!V136)*U136</f>
        <v>622500</v>
      </c>
      <c r="AA136" s="174">
        <f>CEILING(Z136/Definitions!$F$10,10)</f>
        <v>12210</v>
      </c>
      <c r="AB136" s="176">
        <v>1</v>
      </c>
      <c r="AC136" s="177" t="s">
        <v>329</v>
      </c>
      <c r="AD136" s="177" t="s">
        <v>330</v>
      </c>
      <c r="AE136" s="29"/>
      <c r="AF136" s="31"/>
    </row>
    <row r="137" spans="1:32" s="8" customFormat="1" ht="15" x14ac:dyDescent="0.25">
      <c r="A137" s="170">
        <v>105</v>
      </c>
      <c r="B137" s="171" t="s">
        <v>328</v>
      </c>
      <c r="C137" s="171" t="s">
        <v>20</v>
      </c>
      <c r="D137" s="172">
        <v>1</v>
      </c>
      <c r="E137" s="171" t="s">
        <v>194</v>
      </c>
      <c r="F137" s="171" t="s">
        <v>140</v>
      </c>
      <c r="G137" s="171" t="s">
        <v>195</v>
      </c>
      <c r="H137" s="171" t="s">
        <v>196</v>
      </c>
      <c r="I137" s="171" t="s">
        <v>140</v>
      </c>
      <c r="J137" s="173">
        <v>2006</v>
      </c>
      <c r="K137" s="174">
        <v>2490</v>
      </c>
      <c r="L137" s="211"/>
      <c r="M137" s="173" t="s">
        <v>139</v>
      </c>
      <c r="N137" s="173">
        <v>0</v>
      </c>
      <c r="O137" s="173">
        <v>1</v>
      </c>
      <c r="P137" s="173">
        <v>1</v>
      </c>
      <c r="Q137" s="173">
        <v>8</v>
      </c>
      <c r="R137" s="173">
        <v>1</v>
      </c>
      <c r="S137" s="175">
        <v>250</v>
      </c>
      <c r="T137" s="173">
        <v>10</v>
      </c>
      <c r="U137" s="173">
        <v>1</v>
      </c>
      <c r="V137" s="173">
        <v>10</v>
      </c>
      <c r="W137" s="211"/>
      <c r="X137" s="173">
        <v>0</v>
      </c>
      <c r="Y137" s="175"/>
      <c r="Z137" s="174">
        <f>S137*R137*K137*EXP(-Definitions!$E$4*CAPEX!V137)*U137</f>
        <v>622500</v>
      </c>
      <c r="AA137" s="174">
        <f>CEILING(Z137/Definitions!$F$10,10)</f>
        <v>12210</v>
      </c>
      <c r="AB137" s="176">
        <v>1</v>
      </c>
      <c r="AC137" s="177" t="s">
        <v>329</v>
      </c>
      <c r="AD137" s="177" t="s">
        <v>330</v>
      </c>
      <c r="AE137" s="29"/>
      <c r="AF137" s="31"/>
    </row>
    <row r="138" spans="1:32" s="8" customFormat="1" ht="15" x14ac:dyDescent="0.25">
      <c r="A138" s="170">
        <v>105</v>
      </c>
      <c r="B138" s="171" t="s">
        <v>328</v>
      </c>
      <c r="C138" s="171" t="s">
        <v>20</v>
      </c>
      <c r="D138" s="172">
        <v>1</v>
      </c>
      <c r="E138" s="171" t="s">
        <v>194</v>
      </c>
      <c r="F138" s="171" t="s">
        <v>140</v>
      </c>
      <c r="G138" s="171" t="s">
        <v>195</v>
      </c>
      <c r="H138" s="171" t="s">
        <v>196</v>
      </c>
      <c r="I138" s="171" t="s">
        <v>140</v>
      </c>
      <c r="J138" s="173">
        <v>2006</v>
      </c>
      <c r="K138" s="174">
        <v>2490</v>
      </c>
      <c r="L138" s="211"/>
      <c r="M138" s="173" t="s">
        <v>139</v>
      </c>
      <c r="N138" s="173">
        <v>0</v>
      </c>
      <c r="O138" s="173">
        <v>1</v>
      </c>
      <c r="P138" s="173">
        <v>1</v>
      </c>
      <c r="Q138" s="173">
        <v>8</v>
      </c>
      <c r="R138" s="173">
        <v>1</v>
      </c>
      <c r="S138" s="175">
        <v>250</v>
      </c>
      <c r="T138" s="173">
        <v>10</v>
      </c>
      <c r="U138" s="173">
        <v>1</v>
      </c>
      <c r="V138" s="173">
        <v>20</v>
      </c>
      <c r="W138" s="211"/>
      <c r="X138" s="173">
        <v>0</v>
      </c>
      <c r="Y138" s="175"/>
      <c r="Z138" s="174">
        <f>S138*R138*K138*EXP(-Definitions!$E$4*CAPEX!V138)*U138</f>
        <v>622500</v>
      </c>
      <c r="AA138" s="174">
        <f>CEILING(Z138/Definitions!$F$10,10)</f>
        <v>12210</v>
      </c>
      <c r="AB138" s="176">
        <v>1</v>
      </c>
      <c r="AC138" s="177" t="s">
        <v>329</v>
      </c>
      <c r="AD138" s="177" t="s">
        <v>330</v>
      </c>
      <c r="AE138" s="29"/>
      <c r="AF138" s="31"/>
    </row>
    <row r="139" spans="1:32" s="8" customFormat="1" ht="24" x14ac:dyDescent="0.25">
      <c r="A139" s="170">
        <v>106</v>
      </c>
      <c r="B139" s="171" t="s">
        <v>336</v>
      </c>
      <c r="C139" s="171" t="s">
        <v>20</v>
      </c>
      <c r="D139" s="172">
        <v>1</v>
      </c>
      <c r="E139" s="171" t="s">
        <v>194</v>
      </c>
      <c r="F139" s="171" t="s">
        <v>140</v>
      </c>
      <c r="G139" s="171" t="s">
        <v>195</v>
      </c>
      <c r="H139" s="171" t="s">
        <v>196</v>
      </c>
      <c r="I139" s="171" t="s">
        <v>140</v>
      </c>
      <c r="J139" s="173">
        <v>2006</v>
      </c>
      <c r="K139" s="174">
        <v>780</v>
      </c>
      <c r="L139" s="211"/>
      <c r="M139" s="173" t="s">
        <v>139</v>
      </c>
      <c r="N139" s="173">
        <v>5</v>
      </c>
      <c r="O139" s="173">
        <v>2</v>
      </c>
      <c r="P139" s="173">
        <v>1</v>
      </c>
      <c r="Q139" s="173">
        <v>5</v>
      </c>
      <c r="R139" s="173">
        <v>1</v>
      </c>
      <c r="S139" s="175">
        <v>150</v>
      </c>
      <c r="T139" s="173">
        <v>20</v>
      </c>
      <c r="U139" s="173">
        <v>1</v>
      </c>
      <c r="V139" s="173">
        <v>0</v>
      </c>
      <c r="W139" s="211"/>
      <c r="X139" s="173">
        <v>0</v>
      </c>
      <c r="Y139" s="211"/>
      <c r="Z139" s="174">
        <f>S139*R139*K139*EXP(-Definitions!$E$4*CAPEX!V139)*U139</f>
        <v>117000</v>
      </c>
      <c r="AA139" s="174">
        <f>CEILING(Z139/Definitions!$F$10,10)</f>
        <v>2300</v>
      </c>
      <c r="AB139" s="176">
        <v>1</v>
      </c>
      <c r="AC139" s="177" t="s">
        <v>337</v>
      </c>
      <c r="AD139" s="177" t="s">
        <v>338</v>
      </c>
      <c r="AE139" s="29"/>
      <c r="AF139" s="31"/>
    </row>
    <row r="140" spans="1:32" s="8" customFormat="1" ht="24" x14ac:dyDescent="0.25">
      <c r="A140" s="170">
        <v>106</v>
      </c>
      <c r="B140" s="171" t="s">
        <v>336</v>
      </c>
      <c r="C140" s="171" t="s">
        <v>20</v>
      </c>
      <c r="D140" s="172">
        <v>1</v>
      </c>
      <c r="E140" s="171" t="s">
        <v>194</v>
      </c>
      <c r="F140" s="171" t="s">
        <v>140</v>
      </c>
      <c r="G140" s="171" t="s">
        <v>195</v>
      </c>
      <c r="H140" s="171" t="s">
        <v>196</v>
      </c>
      <c r="I140" s="171" t="s">
        <v>140</v>
      </c>
      <c r="J140" s="173">
        <v>2006</v>
      </c>
      <c r="K140" s="174">
        <v>780</v>
      </c>
      <c r="L140" s="211"/>
      <c r="M140" s="173" t="s">
        <v>139</v>
      </c>
      <c r="N140" s="173">
        <v>0</v>
      </c>
      <c r="O140" s="173">
        <v>1</v>
      </c>
      <c r="P140" s="173">
        <v>1</v>
      </c>
      <c r="Q140" s="173">
        <v>8</v>
      </c>
      <c r="R140" s="173">
        <v>1</v>
      </c>
      <c r="S140" s="175">
        <v>150</v>
      </c>
      <c r="T140" s="173">
        <v>20</v>
      </c>
      <c r="U140" s="173">
        <v>1</v>
      </c>
      <c r="V140" s="173">
        <v>20</v>
      </c>
      <c r="W140" s="211"/>
      <c r="X140" s="173">
        <v>0</v>
      </c>
      <c r="Y140" s="175"/>
      <c r="Z140" s="174">
        <f>S140*R140*K140*EXP(-Definitions!$E$4*CAPEX!V140)*U140</f>
        <v>117000</v>
      </c>
      <c r="AA140" s="174">
        <f>CEILING(Z140/Definitions!$F$10,10)</f>
        <v>2300</v>
      </c>
      <c r="AB140" s="176">
        <v>1</v>
      </c>
      <c r="AC140" s="177" t="s">
        <v>339</v>
      </c>
      <c r="AD140" s="177" t="s">
        <v>338</v>
      </c>
      <c r="AE140" s="29"/>
      <c r="AF140" s="31"/>
    </row>
    <row r="141" spans="1:32" s="8" customFormat="1" ht="36" x14ac:dyDescent="0.25">
      <c r="A141" s="170">
        <v>107</v>
      </c>
      <c r="B141" s="171" t="s">
        <v>331</v>
      </c>
      <c r="C141" s="171" t="s">
        <v>20</v>
      </c>
      <c r="D141" s="172">
        <v>1</v>
      </c>
      <c r="E141" s="171" t="s">
        <v>194</v>
      </c>
      <c r="F141" s="171" t="s">
        <v>140</v>
      </c>
      <c r="G141" s="171" t="s">
        <v>211</v>
      </c>
      <c r="H141" s="171" t="s">
        <v>212</v>
      </c>
      <c r="I141" s="171" t="s">
        <v>140</v>
      </c>
      <c r="J141" s="173">
        <v>2006</v>
      </c>
      <c r="K141" s="174">
        <v>62</v>
      </c>
      <c r="L141" s="211"/>
      <c r="M141" s="173" t="s">
        <v>332</v>
      </c>
      <c r="N141" s="173">
        <v>5</v>
      </c>
      <c r="O141" s="173">
        <v>2</v>
      </c>
      <c r="P141" s="173">
        <v>1</v>
      </c>
      <c r="Q141" s="173">
        <v>5</v>
      </c>
      <c r="R141" s="173">
        <v>1</v>
      </c>
      <c r="S141" s="175">
        <v>30000</v>
      </c>
      <c r="T141" s="173">
        <v>10</v>
      </c>
      <c r="U141" s="173">
        <v>0</v>
      </c>
      <c r="V141" s="173">
        <v>10</v>
      </c>
      <c r="W141" s="211"/>
      <c r="X141" s="173">
        <v>1</v>
      </c>
      <c r="Y141" s="211">
        <v>489000</v>
      </c>
      <c r="Z141" s="174">
        <f>S141*R141*K141*EXP(-Definitions!$E$4*CAPEX!V141)*U141</f>
        <v>0</v>
      </c>
      <c r="AA141" s="174">
        <f>CEILING(Z141/Definitions!$F$10,10)</f>
        <v>0</v>
      </c>
      <c r="AB141" s="176">
        <v>0</v>
      </c>
      <c r="AC141" s="177" t="s">
        <v>333</v>
      </c>
      <c r="AD141" s="177" t="s">
        <v>679</v>
      </c>
      <c r="AE141" s="29"/>
      <c r="AF141" s="31"/>
    </row>
    <row r="142" spans="1:32" s="8" customFormat="1" ht="36" x14ac:dyDescent="0.25">
      <c r="A142" s="170">
        <v>107</v>
      </c>
      <c r="B142" s="171" t="s">
        <v>331</v>
      </c>
      <c r="C142" s="171" t="s">
        <v>20</v>
      </c>
      <c r="D142" s="172">
        <v>1</v>
      </c>
      <c r="E142" s="171" t="s">
        <v>194</v>
      </c>
      <c r="F142" s="171" t="s">
        <v>140</v>
      </c>
      <c r="G142" s="171" t="s">
        <v>211</v>
      </c>
      <c r="H142" s="171" t="s">
        <v>212</v>
      </c>
      <c r="I142" s="171" t="s">
        <v>140</v>
      </c>
      <c r="J142" s="173">
        <v>2006</v>
      </c>
      <c r="K142" s="174">
        <v>62</v>
      </c>
      <c r="L142" s="211"/>
      <c r="M142" s="173" t="s">
        <v>332</v>
      </c>
      <c r="N142" s="173">
        <v>5</v>
      </c>
      <c r="O142" s="173">
        <v>2</v>
      </c>
      <c r="P142" s="173">
        <v>1</v>
      </c>
      <c r="Q142" s="173">
        <v>5</v>
      </c>
      <c r="R142" s="173">
        <v>1</v>
      </c>
      <c r="S142" s="175">
        <v>30000</v>
      </c>
      <c r="T142" s="173">
        <v>10</v>
      </c>
      <c r="U142" s="173">
        <v>1</v>
      </c>
      <c r="V142" s="173">
        <v>0</v>
      </c>
      <c r="W142" s="211"/>
      <c r="X142" s="173">
        <v>0</v>
      </c>
      <c r="Y142" s="175">
        <v>0</v>
      </c>
      <c r="Z142" s="174">
        <f>S142*R142*K142*EXP(-Definitions!$E$4*CAPEX!V142)*U142</f>
        <v>1860000</v>
      </c>
      <c r="AA142" s="174">
        <f>CEILING(Z142/Definitions!$F$10,10)</f>
        <v>36480</v>
      </c>
      <c r="AB142" s="176">
        <v>2</v>
      </c>
      <c r="AC142" s="177" t="s">
        <v>333</v>
      </c>
      <c r="AD142" s="177" t="s">
        <v>334</v>
      </c>
      <c r="AE142" s="29"/>
      <c r="AF142" s="31"/>
    </row>
    <row r="143" spans="1:32" s="8" customFormat="1" ht="24" x14ac:dyDescent="0.25">
      <c r="A143" s="170">
        <v>107</v>
      </c>
      <c r="B143" s="171" t="s">
        <v>331</v>
      </c>
      <c r="C143" s="171" t="s">
        <v>20</v>
      </c>
      <c r="D143" s="172">
        <v>1</v>
      </c>
      <c r="E143" s="171" t="s">
        <v>194</v>
      </c>
      <c r="F143" s="171" t="s">
        <v>140</v>
      </c>
      <c r="G143" s="171" t="s">
        <v>211</v>
      </c>
      <c r="H143" s="171" t="s">
        <v>212</v>
      </c>
      <c r="I143" s="171" t="s">
        <v>140</v>
      </c>
      <c r="J143" s="173">
        <v>2006</v>
      </c>
      <c r="K143" s="174">
        <v>105</v>
      </c>
      <c r="L143" s="211"/>
      <c r="M143" s="173" t="s">
        <v>332</v>
      </c>
      <c r="N143" s="173">
        <v>0</v>
      </c>
      <c r="O143" s="173">
        <v>1</v>
      </c>
      <c r="P143" s="173">
        <v>1</v>
      </c>
      <c r="Q143" s="173">
        <v>8</v>
      </c>
      <c r="R143" s="173">
        <v>1</v>
      </c>
      <c r="S143" s="175">
        <v>30000</v>
      </c>
      <c r="T143" s="173">
        <v>10</v>
      </c>
      <c r="U143" s="173">
        <v>1</v>
      </c>
      <c r="V143" s="173">
        <v>10</v>
      </c>
      <c r="W143" s="211"/>
      <c r="X143" s="173">
        <v>0</v>
      </c>
      <c r="Y143" s="175">
        <v>0</v>
      </c>
      <c r="Z143" s="174">
        <f>S143*R143*K143*EXP(-Definitions!$E$4*CAPEX!V143)*U143</f>
        <v>3150000</v>
      </c>
      <c r="AA143" s="174">
        <f>CEILING(Z143/Definitions!$F$10,10)</f>
        <v>61770</v>
      </c>
      <c r="AB143" s="176">
        <v>2</v>
      </c>
      <c r="AC143" s="177" t="s">
        <v>335</v>
      </c>
      <c r="AD143" s="177" t="s">
        <v>334</v>
      </c>
      <c r="AE143" s="29"/>
      <c r="AF143" s="31"/>
    </row>
    <row r="144" spans="1:32" s="8" customFormat="1" ht="24" x14ac:dyDescent="0.25">
      <c r="A144" s="170">
        <v>107</v>
      </c>
      <c r="B144" s="171" t="s">
        <v>331</v>
      </c>
      <c r="C144" s="171" t="s">
        <v>20</v>
      </c>
      <c r="D144" s="172">
        <v>1</v>
      </c>
      <c r="E144" s="171" t="s">
        <v>194</v>
      </c>
      <c r="F144" s="171" t="s">
        <v>140</v>
      </c>
      <c r="G144" s="171" t="s">
        <v>211</v>
      </c>
      <c r="H144" s="171" t="s">
        <v>212</v>
      </c>
      <c r="I144" s="171" t="s">
        <v>140</v>
      </c>
      <c r="J144" s="173">
        <v>2006</v>
      </c>
      <c r="K144" s="174">
        <v>105</v>
      </c>
      <c r="L144" s="211"/>
      <c r="M144" s="173" t="s">
        <v>332</v>
      </c>
      <c r="N144" s="173">
        <v>0</v>
      </c>
      <c r="O144" s="173">
        <v>1</v>
      </c>
      <c r="P144" s="173">
        <v>1</v>
      </c>
      <c r="Q144" s="173">
        <v>8</v>
      </c>
      <c r="R144" s="173">
        <v>1</v>
      </c>
      <c r="S144" s="175">
        <v>30000</v>
      </c>
      <c r="T144" s="173">
        <v>10</v>
      </c>
      <c r="U144" s="173">
        <v>1</v>
      </c>
      <c r="V144" s="173">
        <v>20</v>
      </c>
      <c r="W144" s="211"/>
      <c r="X144" s="173">
        <v>0</v>
      </c>
      <c r="Y144" s="175">
        <v>0</v>
      </c>
      <c r="Z144" s="174">
        <f>S144*R144*K144*EXP(-Definitions!$E$4*CAPEX!V144)*U144</f>
        <v>3150000</v>
      </c>
      <c r="AA144" s="174">
        <f>CEILING(Z144/Definitions!$F$10,10)</f>
        <v>61770</v>
      </c>
      <c r="AB144" s="176">
        <v>1</v>
      </c>
      <c r="AC144" s="177" t="s">
        <v>335</v>
      </c>
      <c r="AD144" s="177" t="s">
        <v>334</v>
      </c>
      <c r="AE144" s="29"/>
      <c r="AF144" s="31"/>
    </row>
    <row r="145" spans="1:32" s="8" customFormat="1" ht="48" x14ac:dyDescent="0.25">
      <c r="A145" s="170">
        <v>108</v>
      </c>
      <c r="B145" s="171" t="s">
        <v>223</v>
      </c>
      <c r="C145" s="171" t="s">
        <v>20</v>
      </c>
      <c r="D145" s="172">
        <v>1</v>
      </c>
      <c r="E145" s="171" t="s">
        <v>194</v>
      </c>
      <c r="F145" s="171" t="s">
        <v>140</v>
      </c>
      <c r="G145" s="171" t="s">
        <v>195</v>
      </c>
      <c r="H145" s="171" t="s">
        <v>196</v>
      </c>
      <c r="I145" s="171" t="s">
        <v>140</v>
      </c>
      <c r="J145" s="173">
        <v>2006</v>
      </c>
      <c r="K145" s="174">
        <v>130</v>
      </c>
      <c r="L145" s="211"/>
      <c r="M145" s="173" t="s">
        <v>139</v>
      </c>
      <c r="N145" s="173">
        <v>4</v>
      </c>
      <c r="O145" s="173">
        <v>3</v>
      </c>
      <c r="P145" s="173">
        <v>1</v>
      </c>
      <c r="Q145" s="173">
        <v>4</v>
      </c>
      <c r="R145" s="173">
        <v>1</v>
      </c>
      <c r="S145" s="175">
        <v>2000</v>
      </c>
      <c r="T145" s="173">
        <v>0</v>
      </c>
      <c r="U145" s="173">
        <v>1</v>
      </c>
      <c r="V145" s="173">
        <v>0</v>
      </c>
      <c r="W145" s="211"/>
      <c r="X145" s="173">
        <v>0</v>
      </c>
      <c r="Y145" s="175"/>
      <c r="Z145" s="174">
        <f>S145*R145*K145*EXP(-Definitions!$E$4*CAPEX!V145)*U145</f>
        <v>260000</v>
      </c>
      <c r="AA145" s="174">
        <f>CEILING(Z145/Definitions!$F$10,10)</f>
        <v>5100</v>
      </c>
      <c r="AB145" s="176">
        <v>1</v>
      </c>
      <c r="AC145" s="177" t="s">
        <v>592</v>
      </c>
      <c r="AD145" s="177" t="s">
        <v>563</v>
      </c>
      <c r="AE145" s="29"/>
      <c r="AF145" s="31"/>
    </row>
    <row r="146" spans="1:32" s="8" customFormat="1" ht="48" x14ac:dyDescent="0.25">
      <c r="A146" s="170">
        <v>109</v>
      </c>
      <c r="B146" s="171" t="s">
        <v>248</v>
      </c>
      <c r="C146" s="171" t="s">
        <v>20</v>
      </c>
      <c r="D146" s="172">
        <v>1</v>
      </c>
      <c r="E146" s="171" t="s">
        <v>194</v>
      </c>
      <c r="F146" s="171" t="s">
        <v>140</v>
      </c>
      <c r="G146" s="171" t="s">
        <v>217</v>
      </c>
      <c r="H146" s="171" t="s">
        <v>218</v>
      </c>
      <c r="I146" s="171" t="s">
        <v>140</v>
      </c>
      <c r="J146" s="173">
        <v>2006</v>
      </c>
      <c r="K146" s="174">
        <v>1</v>
      </c>
      <c r="L146" s="211"/>
      <c r="M146" s="173" t="s">
        <v>236</v>
      </c>
      <c r="N146" s="173">
        <v>0</v>
      </c>
      <c r="O146" s="173">
        <v>1</v>
      </c>
      <c r="P146" s="173">
        <v>1</v>
      </c>
      <c r="Q146" s="173">
        <v>8</v>
      </c>
      <c r="R146" s="173">
        <v>1</v>
      </c>
      <c r="S146" s="175">
        <v>346290</v>
      </c>
      <c r="T146" s="173">
        <v>25</v>
      </c>
      <c r="U146" s="173">
        <v>0</v>
      </c>
      <c r="V146" s="173">
        <v>11</v>
      </c>
      <c r="W146" s="211"/>
      <c r="X146" s="173">
        <v>1</v>
      </c>
      <c r="Y146" s="175">
        <v>6790</v>
      </c>
      <c r="Z146" s="174">
        <f>S146*R146*K146*EXP(-Definitions!$E$4*CAPEX!V146)*U146</f>
        <v>0</v>
      </c>
      <c r="AA146" s="174">
        <f>CEILING(Z146/Definitions!$F$10,10)</f>
        <v>0</v>
      </c>
      <c r="AB146" s="176">
        <v>0</v>
      </c>
      <c r="AC146" s="177" t="s">
        <v>250</v>
      </c>
      <c r="AD146" s="177" t="s">
        <v>569</v>
      </c>
      <c r="AE146" s="29"/>
      <c r="AF146" s="31"/>
    </row>
    <row r="147" spans="1:32" s="8" customFormat="1" ht="108" x14ac:dyDescent="0.25">
      <c r="A147" s="170">
        <v>110</v>
      </c>
      <c r="B147" s="171" t="s">
        <v>560</v>
      </c>
      <c r="C147" s="171" t="s">
        <v>20</v>
      </c>
      <c r="D147" s="172">
        <v>1</v>
      </c>
      <c r="E147" s="171" t="s">
        <v>194</v>
      </c>
      <c r="F147" s="171" t="s">
        <v>140</v>
      </c>
      <c r="G147" s="171" t="s">
        <v>217</v>
      </c>
      <c r="H147" s="171" t="s">
        <v>218</v>
      </c>
      <c r="I147" s="171" t="s">
        <v>140</v>
      </c>
      <c r="J147" s="173">
        <v>2006</v>
      </c>
      <c r="K147" s="174">
        <v>780</v>
      </c>
      <c r="L147" s="211"/>
      <c r="M147" s="173" t="s">
        <v>139</v>
      </c>
      <c r="N147" s="173">
        <v>5</v>
      </c>
      <c r="O147" s="173">
        <v>2</v>
      </c>
      <c r="P147" s="173">
        <v>1</v>
      </c>
      <c r="Q147" s="173">
        <v>5</v>
      </c>
      <c r="R147" s="173">
        <v>1</v>
      </c>
      <c r="S147" s="175">
        <v>1000</v>
      </c>
      <c r="T147" s="173">
        <v>25</v>
      </c>
      <c r="U147" s="173">
        <v>1</v>
      </c>
      <c r="V147" s="173">
        <v>0</v>
      </c>
      <c r="W147" s="211"/>
      <c r="X147" s="173">
        <v>0</v>
      </c>
      <c r="Y147" s="175"/>
      <c r="Z147" s="174">
        <f>S147*R147*K147*EXP(-Definitions!$E$4*CAPEX!V147)*U147</f>
        <v>780000</v>
      </c>
      <c r="AA147" s="174">
        <f>CEILING(Z147/Definitions!$F$10,10)</f>
        <v>15300</v>
      </c>
      <c r="AB147" s="176">
        <v>1</v>
      </c>
      <c r="AC147" s="177" t="s">
        <v>589</v>
      </c>
      <c r="AD147" s="177" t="s">
        <v>590</v>
      </c>
      <c r="AE147" s="29"/>
      <c r="AF147" s="31"/>
    </row>
    <row r="148" spans="1:32" s="8" customFormat="1" ht="120" x14ac:dyDescent="0.25">
      <c r="A148" s="170">
        <v>111</v>
      </c>
      <c r="B148" s="171" t="s">
        <v>269</v>
      </c>
      <c r="C148" s="171" t="s">
        <v>20</v>
      </c>
      <c r="D148" s="172">
        <v>1</v>
      </c>
      <c r="E148" s="171" t="s">
        <v>194</v>
      </c>
      <c r="F148" s="171" t="s">
        <v>140</v>
      </c>
      <c r="G148" s="171" t="s">
        <v>364</v>
      </c>
      <c r="H148" s="171" t="s">
        <v>364</v>
      </c>
      <c r="I148" s="171" t="s">
        <v>140</v>
      </c>
      <c r="J148" s="173">
        <v>2006</v>
      </c>
      <c r="K148" s="174">
        <v>1</v>
      </c>
      <c r="L148" s="211"/>
      <c r="M148" s="173" t="s">
        <v>236</v>
      </c>
      <c r="N148" s="173">
        <v>3</v>
      </c>
      <c r="O148" s="173">
        <v>2</v>
      </c>
      <c r="P148" s="173">
        <v>1</v>
      </c>
      <c r="Q148" s="173">
        <v>5</v>
      </c>
      <c r="R148" s="173">
        <v>1</v>
      </c>
      <c r="S148" s="175">
        <v>291200</v>
      </c>
      <c r="T148" s="173">
        <v>0</v>
      </c>
      <c r="U148" s="173">
        <v>1</v>
      </c>
      <c r="V148" s="173">
        <v>0</v>
      </c>
      <c r="W148" s="211"/>
      <c r="X148" s="173">
        <v>0</v>
      </c>
      <c r="Y148" s="175"/>
      <c r="Z148" s="174">
        <f>S148*R148*K148*EXP(-Definitions!$E$4*CAPEX!V148)*U148</f>
        <v>291200</v>
      </c>
      <c r="AA148" s="174">
        <f>CEILING(Z148/Definitions!$F$10,10)</f>
        <v>5710</v>
      </c>
      <c r="AB148" s="176">
        <v>1</v>
      </c>
      <c r="AC148" s="177" t="s">
        <v>591</v>
      </c>
      <c r="AD148" s="177" t="s">
        <v>591</v>
      </c>
      <c r="AE148" s="29"/>
      <c r="AF148" s="31"/>
    </row>
    <row r="149" spans="1:32" s="8" customFormat="1" ht="24" x14ac:dyDescent="0.25">
      <c r="A149" s="170">
        <v>112</v>
      </c>
      <c r="B149" s="171" t="s">
        <v>238</v>
      </c>
      <c r="C149" s="171" t="s">
        <v>20</v>
      </c>
      <c r="D149" s="172" t="s">
        <v>236</v>
      </c>
      <c r="E149" s="171" t="s">
        <v>194</v>
      </c>
      <c r="F149" s="171" t="s">
        <v>140</v>
      </c>
      <c r="G149" s="171" t="s">
        <v>239</v>
      </c>
      <c r="H149" s="171" t="s">
        <v>524</v>
      </c>
      <c r="I149" s="171" t="s">
        <v>140</v>
      </c>
      <c r="J149" s="173">
        <v>2006</v>
      </c>
      <c r="K149" s="174">
        <v>1</v>
      </c>
      <c r="L149" s="211"/>
      <c r="M149" s="173" t="s">
        <v>236</v>
      </c>
      <c r="N149" s="173">
        <v>0</v>
      </c>
      <c r="O149" s="173">
        <v>1</v>
      </c>
      <c r="P149" s="173">
        <v>1</v>
      </c>
      <c r="Q149" s="173">
        <v>9</v>
      </c>
      <c r="R149" s="173">
        <v>1</v>
      </c>
      <c r="S149" s="175">
        <v>393100</v>
      </c>
      <c r="T149" s="173">
        <v>0</v>
      </c>
      <c r="U149" s="173">
        <v>1</v>
      </c>
      <c r="V149" s="173">
        <v>0</v>
      </c>
      <c r="W149" s="211"/>
      <c r="X149" s="173">
        <v>0</v>
      </c>
      <c r="Y149" s="175">
        <v>0</v>
      </c>
      <c r="Z149" s="174">
        <f>S149*R149*K149*EXP(-Definitions!$E$4*CAPEX!V149)*U149</f>
        <v>393100</v>
      </c>
      <c r="AA149" s="174">
        <f>CEILING(Z149/Definitions!$F$10,10)</f>
        <v>7710</v>
      </c>
      <c r="AB149" s="176">
        <v>1</v>
      </c>
      <c r="AC149" s="177" t="s">
        <v>240</v>
      </c>
      <c r="AD149" s="177" t="s">
        <v>241</v>
      </c>
      <c r="AE149" s="29"/>
      <c r="AF149" s="31"/>
    </row>
    <row r="150" spans="1:32" s="8" customFormat="1" ht="36" x14ac:dyDescent="0.25">
      <c r="A150" s="170">
        <v>113</v>
      </c>
      <c r="B150" s="171" t="s">
        <v>242</v>
      </c>
      <c r="C150" s="171" t="s">
        <v>20</v>
      </c>
      <c r="D150" s="172" t="s">
        <v>236</v>
      </c>
      <c r="E150" s="171" t="s">
        <v>194</v>
      </c>
      <c r="F150" s="171" t="s">
        <v>140</v>
      </c>
      <c r="G150" s="171" t="s">
        <v>243</v>
      </c>
      <c r="H150" s="171" t="s">
        <v>524</v>
      </c>
      <c r="I150" s="171" t="s">
        <v>140</v>
      </c>
      <c r="J150" s="173">
        <v>2006</v>
      </c>
      <c r="K150" s="174">
        <v>1</v>
      </c>
      <c r="L150" s="211"/>
      <c r="M150" s="173" t="s">
        <v>236</v>
      </c>
      <c r="N150" s="173">
        <v>0</v>
      </c>
      <c r="O150" s="173">
        <v>1</v>
      </c>
      <c r="P150" s="173">
        <v>1</v>
      </c>
      <c r="Q150" s="173">
        <v>9</v>
      </c>
      <c r="R150" s="173">
        <v>1</v>
      </c>
      <c r="S150" s="175">
        <v>432400</v>
      </c>
      <c r="T150" s="173">
        <v>0</v>
      </c>
      <c r="U150" s="173">
        <v>1</v>
      </c>
      <c r="V150" s="173">
        <v>0</v>
      </c>
      <c r="W150" s="211"/>
      <c r="X150" s="173">
        <v>0</v>
      </c>
      <c r="Y150" s="175">
        <v>0</v>
      </c>
      <c r="Z150" s="174">
        <f>S150*R150*K150*EXP(-Definitions!$E$4*CAPEX!V150)*U150</f>
        <v>432400</v>
      </c>
      <c r="AA150" s="174">
        <f>CEILING(Z150/Definitions!$F$10,10)</f>
        <v>8480</v>
      </c>
      <c r="AB150" s="176">
        <v>1</v>
      </c>
      <c r="AC150" s="177" t="s">
        <v>244</v>
      </c>
      <c r="AD150" s="177" t="s">
        <v>567</v>
      </c>
      <c r="AE150" s="29"/>
      <c r="AF150" s="31"/>
    </row>
    <row r="151" spans="1:32" s="8" customFormat="1" ht="48" x14ac:dyDescent="0.25">
      <c r="A151" s="170">
        <v>114</v>
      </c>
      <c r="B151" s="171" t="s">
        <v>245</v>
      </c>
      <c r="C151" s="171" t="s">
        <v>20</v>
      </c>
      <c r="D151" s="172" t="s">
        <v>236</v>
      </c>
      <c r="E151" s="171" t="s">
        <v>194</v>
      </c>
      <c r="F151" s="171" t="s">
        <v>140</v>
      </c>
      <c r="G151" s="171" t="s">
        <v>246</v>
      </c>
      <c r="H151" s="171" t="s">
        <v>524</v>
      </c>
      <c r="I151" s="171" t="s">
        <v>140</v>
      </c>
      <c r="J151" s="173">
        <v>2006</v>
      </c>
      <c r="K151" s="174">
        <v>1</v>
      </c>
      <c r="L151" s="211"/>
      <c r="M151" s="173" t="s">
        <v>236</v>
      </c>
      <c r="N151" s="173">
        <v>0</v>
      </c>
      <c r="O151" s="173">
        <v>1</v>
      </c>
      <c r="P151" s="173">
        <v>1</v>
      </c>
      <c r="Q151" s="173">
        <v>9</v>
      </c>
      <c r="R151" s="173">
        <v>1</v>
      </c>
      <c r="S151" s="175">
        <v>237900</v>
      </c>
      <c r="T151" s="173">
        <v>0</v>
      </c>
      <c r="U151" s="173">
        <v>1</v>
      </c>
      <c r="V151" s="173">
        <v>0</v>
      </c>
      <c r="W151" s="211"/>
      <c r="X151" s="173">
        <v>0</v>
      </c>
      <c r="Y151" s="175">
        <v>0</v>
      </c>
      <c r="Z151" s="174">
        <f>S151*R151*K151*EXP(-Definitions!$E$4*CAPEX!V151)*U151</f>
        <v>237900</v>
      </c>
      <c r="AA151" s="174">
        <f>CEILING(Z151/Definitions!$F$10,10)</f>
        <v>4670</v>
      </c>
      <c r="AB151" s="176">
        <v>1</v>
      </c>
      <c r="AC151" s="177" t="s">
        <v>247</v>
      </c>
      <c r="AD151" s="177" t="s">
        <v>568</v>
      </c>
      <c r="AE151" s="29"/>
      <c r="AF151" s="31"/>
    </row>
    <row r="152" spans="1:32" s="8" customFormat="1" ht="15" x14ac:dyDescent="0.25">
      <c r="A152" s="170">
        <v>115</v>
      </c>
      <c r="B152" s="171" t="s">
        <v>328</v>
      </c>
      <c r="C152" s="171" t="s">
        <v>19</v>
      </c>
      <c r="D152" s="172">
        <v>1</v>
      </c>
      <c r="E152" s="171" t="s">
        <v>194</v>
      </c>
      <c r="F152" s="171" t="s">
        <v>140</v>
      </c>
      <c r="G152" s="171" t="s">
        <v>195</v>
      </c>
      <c r="H152" s="171" t="s">
        <v>196</v>
      </c>
      <c r="I152" s="171" t="s">
        <v>140</v>
      </c>
      <c r="J152" s="173">
        <v>2006</v>
      </c>
      <c r="K152" s="174">
        <v>3500</v>
      </c>
      <c r="L152" s="211"/>
      <c r="M152" s="173" t="s">
        <v>139</v>
      </c>
      <c r="N152" s="173">
        <v>5</v>
      </c>
      <c r="O152" s="173">
        <v>2</v>
      </c>
      <c r="P152" s="173">
        <v>1</v>
      </c>
      <c r="Q152" s="173">
        <v>5</v>
      </c>
      <c r="R152" s="173">
        <v>1</v>
      </c>
      <c r="S152" s="175">
        <v>250</v>
      </c>
      <c r="T152" s="173">
        <v>10</v>
      </c>
      <c r="U152" s="173">
        <v>1</v>
      </c>
      <c r="V152" s="173">
        <v>0</v>
      </c>
      <c r="W152" s="211"/>
      <c r="X152" s="173">
        <v>0</v>
      </c>
      <c r="Y152" s="175">
        <v>0</v>
      </c>
      <c r="Z152" s="174">
        <f>S152*R152*K152*EXP(-Definitions!$E$4*CAPEX!V152)*U152</f>
        <v>875000</v>
      </c>
      <c r="AA152" s="174">
        <f>CEILING(Z152/Definitions!$F$10,10)</f>
        <v>17160</v>
      </c>
      <c r="AB152" s="176">
        <v>1</v>
      </c>
      <c r="AC152" s="177" t="s">
        <v>329</v>
      </c>
      <c r="AD152" s="171" t="s">
        <v>330</v>
      </c>
      <c r="AE152" s="29"/>
      <c r="AF152" s="31"/>
    </row>
    <row r="153" spans="1:32" s="8" customFormat="1" ht="15" x14ac:dyDescent="0.25">
      <c r="A153" s="170">
        <v>115</v>
      </c>
      <c r="B153" s="171" t="s">
        <v>328</v>
      </c>
      <c r="C153" s="171" t="s">
        <v>19</v>
      </c>
      <c r="D153" s="172">
        <v>1</v>
      </c>
      <c r="E153" s="171" t="s">
        <v>194</v>
      </c>
      <c r="F153" s="171" t="s">
        <v>140</v>
      </c>
      <c r="G153" s="171" t="s">
        <v>195</v>
      </c>
      <c r="H153" s="171" t="s">
        <v>196</v>
      </c>
      <c r="I153" s="171" t="s">
        <v>140</v>
      </c>
      <c r="J153" s="173">
        <v>2006</v>
      </c>
      <c r="K153" s="174">
        <v>3500</v>
      </c>
      <c r="L153" s="211"/>
      <c r="M153" s="173" t="s">
        <v>139</v>
      </c>
      <c r="N153" s="173">
        <v>0</v>
      </c>
      <c r="O153" s="173">
        <v>1</v>
      </c>
      <c r="P153" s="173">
        <v>1</v>
      </c>
      <c r="Q153" s="173">
        <v>8</v>
      </c>
      <c r="R153" s="173">
        <v>1</v>
      </c>
      <c r="S153" s="175">
        <v>250</v>
      </c>
      <c r="T153" s="173">
        <v>10</v>
      </c>
      <c r="U153" s="173">
        <v>1</v>
      </c>
      <c r="V153" s="173">
        <v>10</v>
      </c>
      <c r="W153" s="211"/>
      <c r="X153" s="173">
        <v>0</v>
      </c>
      <c r="Y153" s="175">
        <v>0</v>
      </c>
      <c r="Z153" s="174">
        <f>S153*R153*K153*EXP(-Definitions!$E$4*CAPEX!V153)*U153</f>
        <v>875000</v>
      </c>
      <c r="AA153" s="174">
        <f>CEILING(Z153/Definitions!$F$10,10)</f>
        <v>17160</v>
      </c>
      <c r="AB153" s="176">
        <v>1</v>
      </c>
      <c r="AC153" s="177" t="s">
        <v>329</v>
      </c>
      <c r="AD153" s="171" t="s">
        <v>330</v>
      </c>
      <c r="AE153" s="29"/>
      <c r="AF153" s="31"/>
    </row>
    <row r="154" spans="1:32" s="8" customFormat="1" ht="15" x14ac:dyDescent="0.25">
      <c r="A154" s="170">
        <v>115</v>
      </c>
      <c r="B154" s="171" t="s">
        <v>328</v>
      </c>
      <c r="C154" s="171" t="s">
        <v>19</v>
      </c>
      <c r="D154" s="172">
        <v>1</v>
      </c>
      <c r="E154" s="171" t="s">
        <v>194</v>
      </c>
      <c r="F154" s="171" t="s">
        <v>140</v>
      </c>
      <c r="G154" s="171" t="s">
        <v>195</v>
      </c>
      <c r="H154" s="171" t="s">
        <v>196</v>
      </c>
      <c r="I154" s="171" t="s">
        <v>140</v>
      </c>
      <c r="J154" s="173">
        <v>2006</v>
      </c>
      <c r="K154" s="174">
        <v>3500</v>
      </c>
      <c r="L154" s="211"/>
      <c r="M154" s="173" t="s">
        <v>139</v>
      </c>
      <c r="N154" s="173">
        <v>0</v>
      </c>
      <c r="O154" s="173">
        <v>1</v>
      </c>
      <c r="P154" s="173">
        <v>1</v>
      </c>
      <c r="Q154" s="173">
        <v>8</v>
      </c>
      <c r="R154" s="173">
        <v>1</v>
      </c>
      <c r="S154" s="175">
        <v>250</v>
      </c>
      <c r="T154" s="173">
        <v>10</v>
      </c>
      <c r="U154" s="173">
        <v>1</v>
      </c>
      <c r="V154" s="173">
        <v>20</v>
      </c>
      <c r="W154" s="211"/>
      <c r="X154" s="173">
        <v>0</v>
      </c>
      <c r="Y154" s="175">
        <v>0</v>
      </c>
      <c r="Z154" s="174">
        <f>S154*R154*K154*EXP(-Definitions!$E$4*CAPEX!V154)*U154</f>
        <v>875000</v>
      </c>
      <c r="AA154" s="174">
        <f>CEILING(Z154/Definitions!$F$10,10)</f>
        <v>17160</v>
      </c>
      <c r="AB154" s="176">
        <v>1</v>
      </c>
      <c r="AC154" s="177" t="s">
        <v>329</v>
      </c>
      <c r="AD154" s="171" t="s">
        <v>330</v>
      </c>
      <c r="AE154" s="29"/>
      <c r="AF154" s="31"/>
    </row>
    <row r="155" spans="1:32" s="8" customFormat="1" ht="24" x14ac:dyDescent="0.25">
      <c r="A155" s="170">
        <v>116</v>
      </c>
      <c r="B155" s="171" t="s">
        <v>336</v>
      </c>
      <c r="C155" s="171" t="s">
        <v>19</v>
      </c>
      <c r="D155" s="172">
        <v>1</v>
      </c>
      <c r="E155" s="171" t="s">
        <v>194</v>
      </c>
      <c r="F155" s="171" t="s">
        <v>140</v>
      </c>
      <c r="G155" s="171" t="s">
        <v>195</v>
      </c>
      <c r="H155" s="171" t="s">
        <v>196</v>
      </c>
      <c r="I155" s="171" t="s">
        <v>140</v>
      </c>
      <c r="J155" s="173">
        <v>2006</v>
      </c>
      <c r="K155" s="174">
        <v>1500</v>
      </c>
      <c r="L155" s="174"/>
      <c r="M155" s="173" t="s">
        <v>139</v>
      </c>
      <c r="N155" s="173">
        <v>5</v>
      </c>
      <c r="O155" s="173">
        <v>2</v>
      </c>
      <c r="P155" s="173">
        <v>1</v>
      </c>
      <c r="Q155" s="173">
        <v>5</v>
      </c>
      <c r="R155" s="173">
        <v>1</v>
      </c>
      <c r="S155" s="175">
        <v>150</v>
      </c>
      <c r="T155" s="173">
        <v>20</v>
      </c>
      <c r="U155" s="173">
        <v>1</v>
      </c>
      <c r="V155" s="173">
        <v>0</v>
      </c>
      <c r="W155" s="173"/>
      <c r="X155" s="173">
        <v>0</v>
      </c>
      <c r="Y155" s="175">
        <v>0</v>
      </c>
      <c r="Z155" s="174">
        <f>S155*R155*K155*EXP(-Definitions!$E$4*CAPEX!V155)*U155</f>
        <v>225000</v>
      </c>
      <c r="AA155" s="174">
        <f>CEILING(Z155/Definitions!$F$10,10)</f>
        <v>4420</v>
      </c>
      <c r="AB155" s="176">
        <v>1</v>
      </c>
      <c r="AC155" s="177" t="s">
        <v>337</v>
      </c>
      <c r="AD155" s="177" t="s">
        <v>338</v>
      </c>
      <c r="AE155" s="29"/>
      <c r="AF155" s="31"/>
    </row>
    <row r="156" spans="1:32" s="8" customFormat="1" ht="24" x14ac:dyDescent="0.25">
      <c r="A156" s="170">
        <v>116</v>
      </c>
      <c r="B156" s="171" t="s">
        <v>336</v>
      </c>
      <c r="C156" s="171" t="s">
        <v>19</v>
      </c>
      <c r="D156" s="172">
        <v>1</v>
      </c>
      <c r="E156" s="171" t="s">
        <v>194</v>
      </c>
      <c r="F156" s="171" t="s">
        <v>140</v>
      </c>
      <c r="G156" s="171" t="s">
        <v>195</v>
      </c>
      <c r="H156" s="171" t="s">
        <v>196</v>
      </c>
      <c r="I156" s="171" t="s">
        <v>140</v>
      </c>
      <c r="J156" s="173">
        <v>2006</v>
      </c>
      <c r="K156" s="174">
        <v>1500</v>
      </c>
      <c r="L156" s="211"/>
      <c r="M156" s="173" t="s">
        <v>139</v>
      </c>
      <c r="N156" s="173">
        <v>0</v>
      </c>
      <c r="O156" s="173">
        <v>1</v>
      </c>
      <c r="P156" s="173">
        <v>1</v>
      </c>
      <c r="Q156" s="173">
        <v>8</v>
      </c>
      <c r="R156" s="173">
        <v>1</v>
      </c>
      <c r="S156" s="175">
        <v>150</v>
      </c>
      <c r="T156" s="173">
        <v>20</v>
      </c>
      <c r="U156" s="173">
        <v>1</v>
      </c>
      <c r="V156" s="173">
        <v>20</v>
      </c>
      <c r="W156" s="211"/>
      <c r="X156" s="211">
        <v>0</v>
      </c>
      <c r="Y156" s="175">
        <v>0</v>
      </c>
      <c r="Z156" s="174">
        <f>S156*R156*K156*EXP(-Definitions!$E$4*CAPEX!V156)*U156</f>
        <v>225000</v>
      </c>
      <c r="AA156" s="174">
        <f>CEILING(Z156/Definitions!$F$10,10)</f>
        <v>4420</v>
      </c>
      <c r="AB156" s="176">
        <v>1</v>
      </c>
      <c r="AC156" s="177" t="s">
        <v>339</v>
      </c>
      <c r="AD156" s="177" t="s">
        <v>338</v>
      </c>
      <c r="AE156" s="29"/>
      <c r="AF156" s="31"/>
    </row>
    <row r="157" spans="1:32" s="8" customFormat="1" ht="36" x14ac:dyDescent="0.25">
      <c r="A157" s="170">
        <v>117</v>
      </c>
      <c r="B157" s="171" t="s">
        <v>331</v>
      </c>
      <c r="C157" s="171" t="s">
        <v>19</v>
      </c>
      <c r="D157" s="172">
        <v>1</v>
      </c>
      <c r="E157" s="171" t="s">
        <v>194</v>
      </c>
      <c r="F157" s="171" t="s">
        <v>140</v>
      </c>
      <c r="G157" s="171" t="s">
        <v>211</v>
      </c>
      <c r="H157" s="171" t="s">
        <v>212</v>
      </c>
      <c r="I157" s="171" t="s">
        <v>140</v>
      </c>
      <c r="J157" s="173">
        <v>2006</v>
      </c>
      <c r="K157" s="174">
        <v>62</v>
      </c>
      <c r="L157" s="211"/>
      <c r="M157" s="173" t="s">
        <v>332</v>
      </c>
      <c r="N157" s="173">
        <v>5</v>
      </c>
      <c r="O157" s="173">
        <v>2</v>
      </c>
      <c r="P157" s="173">
        <v>1</v>
      </c>
      <c r="Q157" s="173">
        <v>5</v>
      </c>
      <c r="R157" s="173">
        <v>1</v>
      </c>
      <c r="S157" s="175">
        <v>30000</v>
      </c>
      <c r="T157" s="173">
        <v>10</v>
      </c>
      <c r="U157" s="173">
        <v>1</v>
      </c>
      <c r="V157" s="173">
        <v>0</v>
      </c>
      <c r="W157" s="211"/>
      <c r="X157" s="173">
        <v>1</v>
      </c>
      <c r="Y157" s="175">
        <v>0</v>
      </c>
      <c r="Z157" s="174">
        <f>S157*R157*K157*EXP(-Definitions!$E$4*CAPEX!V157)*U157</f>
        <v>1860000</v>
      </c>
      <c r="AA157" s="174">
        <f>CEILING(Z157/Definitions!$F$10,10)</f>
        <v>36480</v>
      </c>
      <c r="AB157" s="176">
        <v>2</v>
      </c>
      <c r="AC157" s="177" t="s">
        <v>333</v>
      </c>
      <c r="AD157" s="177" t="s">
        <v>334</v>
      </c>
      <c r="AE157" s="29"/>
      <c r="AF157" s="31"/>
    </row>
    <row r="158" spans="1:32" s="8" customFormat="1" ht="24" x14ac:dyDescent="0.25">
      <c r="A158" s="170">
        <v>117</v>
      </c>
      <c r="B158" s="171" t="s">
        <v>331</v>
      </c>
      <c r="C158" s="171" t="s">
        <v>19</v>
      </c>
      <c r="D158" s="172">
        <v>1</v>
      </c>
      <c r="E158" s="171" t="s">
        <v>194</v>
      </c>
      <c r="F158" s="171" t="s">
        <v>140</v>
      </c>
      <c r="G158" s="171" t="s">
        <v>211</v>
      </c>
      <c r="H158" s="171" t="s">
        <v>212</v>
      </c>
      <c r="I158" s="171" t="s">
        <v>140</v>
      </c>
      <c r="J158" s="173">
        <v>2006</v>
      </c>
      <c r="K158" s="174">
        <v>62</v>
      </c>
      <c r="L158" s="211"/>
      <c r="M158" s="173" t="s">
        <v>332</v>
      </c>
      <c r="N158" s="173">
        <v>0</v>
      </c>
      <c r="O158" s="173">
        <v>1</v>
      </c>
      <c r="P158" s="173">
        <v>1</v>
      </c>
      <c r="Q158" s="173">
        <v>8</v>
      </c>
      <c r="R158" s="173">
        <v>1</v>
      </c>
      <c r="S158" s="175">
        <v>30000</v>
      </c>
      <c r="T158" s="173">
        <v>10</v>
      </c>
      <c r="U158" s="173">
        <v>1</v>
      </c>
      <c r="V158" s="173">
        <v>10</v>
      </c>
      <c r="W158" s="211"/>
      <c r="X158" s="173">
        <v>1</v>
      </c>
      <c r="Y158" s="175">
        <v>0</v>
      </c>
      <c r="Z158" s="174">
        <f>S158*R158*K158*EXP(-Definitions!$E$4*CAPEX!V158)*U158</f>
        <v>1860000</v>
      </c>
      <c r="AA158" s="174">
        <f>CEILING(Z158/Definitions!$F$10,10)</f>
        <v>36480</v>
      </c>
      <c r="AB158" s="176">
        <v>2</v>
      </c>
      <c r="AC158" s="177" t="s">
        <v>335</v>
      </c>
      <c r="AD158" s="177" t="s">
        <v>334</v>
      </c>
      <c r="AE158" s="29"/>
      <c r="AF158" s="30"/>
    </row>
    <row r="159" spans="1:32" s="8" customFormat="1" ht="24" x14ac:dyDescent="0.25">
      <c r="A159" s="170">
        <v>117</v>
      </c>
      <c r="B159" s="171" t="s">
        <v>331</v>
      </c>
      <c r="C159" s="171" t="s">
        <v>19</v>
      </c>
      <c r="D159" s="172">
        <v>1</v>
      </c>
      <c r="E159" s="171" t="s">
        <v>194</v>
      </c>
      <c r="F159" s="171" t="s">
        <v>140</v>
      </c>
      <c r="G159" s="171" t="s">
        <v>211</v>
      </c>
      <c r="H159" s="171" t="s">
        <v>212</v>
      </c>
      <c r="I159" s="171" t="s">
        <v>140</v>
      </c>
      <c r="J159" s="173">
        <v>2006</v>
      </c>
      <c r="K159" s="174">
        <v>62</v>
      </c>
      <c r="L159" s="211"/>
      <c r="M159" s="173" t="s">
        <v>332</v>
      </c>
      <c r="N159" s="173">
        <v>0</v>
      </c>
      <c r="O159" s="173">
        <v>1</v>
      </c>
      <c r="P159" s="173">
        <v>1</v>
      </c>
      <c r="Q159" s="173">
        <v>8</v>
      </c>
      <c r="R159" s="173">
        <v>1</v>
      </c>
      <c r="S159" s="175">
        <v>30000</v>
      </c>
      <c r="T159" s="173">
        <v>10</v>
      </c>
      <c r="U159" s="173">
        <v>1</v>
      </c>
      <c r="V159" s="173">
        <v>20</v>
      </c>
      <c r="W159" s="211"/>
      <c r="X159" s="173">
        <v>1</v>
      </c>
      <c r="Y159" s="175">
        <v>0</v>
      </c>
      <c r="Z159" s="174">
        <f>S159*R159*K159*EXP(-Definitions!$E$4*CAPEX!V159)*U159</f>
        <v>1860000</v>
      </c>
      <c r="AA159" s="174">
        <f>CEILING(Z159/Definitions!$F$10,10)</f>
        <v>36480</v>
      </c>
      <c r="AB159" s="176">
        <v>2</v>
      </c>
      <c r="AC159" s="177" t="s">
        <v>335</v>
      </c>
      <c r="AD159" s="177" t="s">
        <v>334</v>
      </c>
      <c r="AE159" s="29"/>
      <c r="AF159" s="30"/>
    </row>
    <row r="160" spans="1:32" s="8" customFormat="1" ht="48" x14ac:dyDescent="0.25">
      <c r="A160" s="170">
        <v>118</v>
      </c>
      <c r="B160" s="171" t="s">
        <v>223</v>
      </c>
      <c r="C160" s="171" t="s">
        <v>19</v>
      </c>
      <c r="D160" s="172">
        <v>1</v>
      </c>
      <c r="E160" s="171" t="s">
        <v>194</v>
      </c>
      <c r="F160" s="171" t="s">
        <v>140</v>
      </c>
      <c r="G160" s="171" t="s">
        <v>195</v>
      </c>
      <c r="H160" s="171" t="s">
        <v>196</v>
      </c>
      <c r="I160" s="171" t="s">
        <v>140</v>
      </c>
      <c r="J160" s="173">
        <v>2006</v>
      </c>
      <c r="K160" s="174">
        <v>150</v>
      </c>
      <c r="L160" s="211"/>
      <c r="M160" s="173" t="s">
        <v>139</v>
      </c>
      <c r="N160" s="173">
        <v>4</v>
      </c>
      <c r="O160" s="173">
        <v>3</v>
      </c>
      <c r="P160" s="173">
        <v>1</v>
      </c>
      <c r="Q160" s="173">
        <v>4</v>
      </c>
      <c r="R160" s="173">
        <v>1</v>
      </c>
      <c r="S160" s="175">
        <v>2000</v>
      </c>
      <c r="T160" s="173">
        <v>0</v>
      </c>
      <c r="U160" s="173">
        <v>1</v>
      </c>
      <c r="V160" s="173">
        <v>0</v>
      </c>
      <c r="W160" s="211"/>
      <c r="X160" s="173">
        <v>0</v>
      </c>
      <c r="Y160" s="211">
        <v>0</v>
      </c>
      <c r="Z160" s="174">
        <f>S160*R160*K160*EXP(-Definitions!$E$4*CAPEX!V160)*U160</f>
        <v>300000</v>
      </c>
      <c r="AA160" s="174">
        <f>CEILING(Z160/Definitions!$F$10,10)</f>
        <v>5890</v>
      </c>
      <c r="AB160" s="176">
        <v>1</v>
      </c>
      <c r="AC160" s="177" t="s">
        <v>592</v>
      </c>
      <c r="AD160" s="177" t="s">
        <v>563</v>
      </c>
      <c r="AE160" s="29"/>
      <c r="AF160" s="30"/>
    </row>
    <row r="161" spans="1:32" s="8" customFormat="1" ht="108" x14ac:dyDescent="0.25">
      <c r="A161" s="170">
        <v>119</v>
      </c>
      <c r="B161" s="171" t="s">
        <v>560</v>
      </c>
      <c r="C161" s="171" t="s">
        <v>19</v>
      </c>
      <c r="D161" s="172">
        <v>1</v>
      </c>
      <c r="E161" s="171" t="s">
        <v>194</v>
      </c>
      <c r="F161" s="171" t="s">
        <v>140</v>
      </c>
      <c r="G161" s="171" t="s">
        <v>217</v>
      </c>
      <c r="H161" s="171" t="s">
        <v>218</v>
      </c>
      <c r="I161" s="171" t="s">
        <v>140</v>
      </c>
      <c r="J161" s="173">
        <v>2006</v>
      </c>
      <c r="K161" s="174">
        <v>1500</v>
      </c>
      <c r="L161" s="211"/>
      <c r="M161" s="173" t="s">
        <v>139</v>
      </c>
      <c r="N161" s="173">
        <v>5</v>
      </c>
      <c r="O161" s="173">
        <v>2</v>
      </c>
      <c r="P161" s="173">
        <v>1</v>
      </c>
      <c r="Q161" s="173">
        <v>5</v>
      </c>
      <c r="R161" s="173">
        <v>1</v>
      </c>
      <c r="S161" s="175">
        <v>1000</v>
      </c>
      <c r="T161" s="173">
        <v>25</v>
      </c>
      <c r="U161" s="173">
        <v>1</v>
      </c>
      <c r="V161" s="173">
        <v>0</v>
      </c>
      <c r="W161" s="211"/>
      <c r="X161" s="173">
        <v>0</v>
      </c>
      <c r="Y161" s="211">
        <v>0</v>
      </c>
      <c r="Z161" s="174">
        <f>S161*R161*K161*EXP(-Definitions!$E$4*CAPEX!V161)*U161</f>
        <v>1500000</v>
      </c>
      <c r="AA161" s="174">
        <f>CEILING(Z161/Definitions!$F$10,10)</f>
        <v>29420</v>
      </c>
      <c r="AB161" s="176">
        <v>2</v>
      </c>
      <c r="AC161" s="177" t="s">
        <v>589</v>
      </c>
      <c r="AD161" s="177" t="s">
        <v>590</v>
      </c>
      <c r="AE161" s="29"/>
      <c r="AF161" s="31"/>
    </row>
    <row r="162" spans="1:32" s="8" customFormat="1" ht="120" x14ac:dyDescent="0.25">
      <c r="A162" s="170">
        <v>120</v>
      </c>
      <c r="B162" s="171" t="s">
        <v>269</v>
      </c>
      <c r="C162" s="171" t="s">
        <v>19</v>
      </c>
      <c r="D162" s="172">
        <v>1</v>
      </c>
      <c r="E162" s="171" t="s">
        <v>194</v>
      </c>
      <c r="F162" s="171" t="s">
        <v>140</v>
      </c>
      <c r="G162" s="171" t="s">
        <v>364</v>
      </c>
      <c r="H162" s="171" t="s">
        <v>364</v>
      </c>
      <c r="I162" s="171" t="s">
        <v>140</v>
      </c>
      <c r="J162" s="173">
        <v>2006</v>
      </c>
      <c r="K162" s="174">
        <v>1</v>
      </c>
      <c r="L162" s="211"/>
      <c r="M162" s="173" t="s">
        <v>236</v>
      </c>
      <c r="N162" s="173">
        <v>3</v>
      </c>
      <c r="O162" s="173">
        <v>2</v>
      </c>
      <c r="P162" s="173">
        <v>1</v>
      </c>
      <c r="Q162" s="173">
        <v>5</v>
      </c>
      <c r="R162" s="173">
        <v>1</v>
      </c>
      <c r="S162" s="175">
        <v>380800</v>
      </c>
      <c r="T162" s="173">
        <v>0</v>
      </c>
      <c r="U162" s="173">
        <v>1</v>
      </c>
      <c r="V162" s="173">
        <v>0</v>
      </c>
      <c r="W162" s="211"/>
      <c r="X162" s="173"/>
      <c r="Y162" s="211">
        <v>0</v>
      </c>
      <c r="Z162" s="174">
        <f>S162*R162*K162*EXP(-Definitions!$E$4*CAPEX!V162)*U162</f>
        <v>380800</v>
      </c>
      <c r="AA162" s="174">
        <f>CEILING(Z162/Definitions!$F$10,10)</f>
        <v>7470</v>
      </c>
      <c r="AB162" s="176">
        <v>1</v>
      </c>
      <c r="AC162" s="177" t="s">
        <v>591</v>
      </c>
      <c r="AD162" s="177" t="s">
        <v>591</v>
      </c>
      <c r="AE162" s="29"/>
      <c r="AF162" s="31"/>
    </row>
    <row r="163" spans="1:32" s="8" customFormat="1" ht="24" x14ac:dyDescent="0.25">
      <c r="A163" s="170">
        <v>121</v>
      </c>
      <c r="B163" s="171" t="s">
        <v>238</v>
      </c>
      <c r="C163" s="171" t="s">
        <v>19</v>
      </c>
      <c r="D163" s="172" t="s">
        <v>236</v>
      </c>
      <c r="E163" s="171" t="s">
        <v>194</v>
      </c>
      <c r="F163" s="171" t="s">
        <v>140</v>
      </c>
      <c r="G163" s="171" t="s">
        <v>239</v>
      </c>
      <c r="H163" s="171" t="s">
        <v>524</v>
      </c>
      <c r="I163" s="171" t="s">
        <v>140</v>
      </c>
      <c r="J163" s="173">
        <v>2006</v>
      </c>
      <c r="K163" s="174">
        <v>1</v>
      </c>
      <c r="L163" s="211"/>
      <c r="M163" s="173" t="s">
        <v>236</v>
      </c>
      <c r="N163" s="173">
        <v>0</v>
      </c>
      <c r="O163" s="173">
        <v>1</v>
      </c>
      <c r="P163" s="173">
        <v>1</v>
      </c>
      <c r="Q163" s="173">
        <v>9</v>
      </c>
      <c r="R163" s="173">
        <v>1</v>
      </c>
      <c r="S163" s="175">
        <v>514100</v>
      </c>
      <c r="T163" s="173">
        <v>0</v>
      </c>
      <c r="U163" s="173">
        <v>1</v>
      </c>
      <c r="V163" s="173">
        <v>0</v>
      </c>
      <c r="W163" s="211"/>
      <c r="X163" s="173">
        <v>0</v>
      </c>
      <c r="Y163" s="211">
        <v>0</v>
      </c>
      <c r="Z163" s="174">
        <f>S163*R163*K163*EXP(-Definitions!$E$4*CAPEX!V163)*U163</f>
        <v>514100</v>
      </c>
      <c r="AA163" s="174">
        <f>CEILING(Z163/Definitions!$F$10,10)</f>
        <v>10090</v>
      </c>
      <c r="AB163" s="176">
        <v>1</v>
      </c>
      <c r="AC163" s="177" t="s">
        <v>240</v>
      </c>
      <c r="AD163" s="177" t="s">
        <v>241</v>
      </c>
      <c r="AE163" s="29"/>
      <c r="AF163" s="31"/>
    </row>
    <row r="164" spans="1:32" s="8" customFormat="1" ht="36" x14ac:dyDescent="0.25">
      <c r="A164" s="170">
        <v>122</v>
      </c>
      <c r="B164" s="171" t="s">
        <v>242</v>
      </c>
      <c r="C164" s="171" t="s">
        <v>19</v>
      </c>
      <c r="D164" s="172" t="s">
        <v>236</v>
      </c>
      <c r="E164" s="171" t="s">
        <v>194</v>
      </c>
      <c r="F164" s="171" t="s">
        <v>140</v>
      </c>
      <c r="G164" s="171" t="s">
        <v>243</v>
      </c>
      <c r="H164" s="171" t="s">
        <v>524</v>
      </c>
      <c r="I164" s="171" t="s">
        <v>140</v>
      </c>
      <c r="J164" s="173">
        <v>2006</v>
      </c>
      <c r="K164" s="174">
        <v>1</v>
      </c>
      <c r="L164" s="211"/>
      <c r="M164" s="173" t="s">
        <v>236</v>
      </c>
      <c r="N164" s="173">
        <v>0</v>
      </c>
      <c r="O164" s="173">
        <v>1</v>
      </c>
      <c r="P164" s="173">
        <v>1</v>
      </c>
      <c r="Q164" s="173">
        <v>9</v>
      </c>
      <c r="R164" s="173">
        <v>1</v>
      </c>
      <c r="S164" s="175">
        <v>565500</v>
      </c>
      <c r="T164" s="173">
        <v>0</v>
      </c>
      <c r="U164" s="173">
        <v>1</v>
      </c>
      <c r="V164" s="173">
        <v>0</v>
      </c>
      <c r="W164" s="211"/>
      <c r="X164" s="173">
        <v>0</v>
      </c>
      <c r="Y164" s="211">
        <v>0</v>
      </c>
      <c r="Z164" s="174">
        <f>S164*R164*K164*EXP(-Definitions!$E$4*CAPEX!V164)*U164</f>
        <v>565500</v>
      </c>
      <c r="AA164" s="174">
        <f>CEILING(Z164/Definitions!$F$10,10)</f>
        <v>11090</v>
      </c>
      <c r="AB164" s="176">
        <v>1</v>
      </c>
      <c r="AC164" s="177" t="s">
        <v>244</v>
      </c>
      <c r="AD164" s="177" t="s">
        <v>567</v>
      </c>
      <c r="AE164" s="29"/>
      <c r="AF164" s="31"/>
    </row>
    <row r="165" spans="1:32" s="8" customFormat="1" ht="48" x14ac:dyDescent="0.25">
      <c r="A165" s="170">
        <v>123</v>
      </c>
      <c r="B165" s="171" t="s">
        <v>245</v>
      </c>
      <c r="C165" s="171" t="s">
        <v>19</v>
      </c>
      <c r="D165" s="172" t="s">
        <v>236</v>
      </c>
      <c r="E165" s="171" t="s">
        <v>194</v>
      </c>
      <c r="F165" s="171" t="s">
        <v>140</v>
      </c>
      <c r="G165" s="171" t="s">
        <v>246</v>
      </c>
      <c r="H165" s="171" t="s">
        <v>524</v>
      </c>
      <c r="I165" s="171" t="s">
        <v>140</v>
      </c>
      <c r="J165" s="173">
        <v>2006</v>
      </c>
      <c r="K165" s="174">
        <v>1</v>
      </c>
      <c r="L165" s="211"/>
      <c r="M165" s="173" t="s">
        <v>236</v>
      </c>
      <c r="N165" s="173">
        <v>0</v>
      </c>
      <c r="O165" s="173">
        <v>1</v>
      </c>
      <c r="P165" s="173">
        <v>1</v>
      </c>
      <c r="Q165" s="173">
        <v>9</v>
      </c>
      <c r="R165" s="173">
        <v>1</v>
      </c>
      <c r="S165" s="175">
        <v>311100</v>
      </c>
      <c r="T165" s="173">
        <v>0</v>
      </c>
      <c r="U165" s="173">
        <v>1</v>
      </c>
      <c r="V165" s="173">
        <v>0</v>
      </c>
      <c r="W165" s="211"/>
      <c r="X165" s="173">
        <v>0</v>
      </c>
      <c r="Y165" s="211">
        <v>0</v>
      </c>
      <c r="Z165" s="174">
        <f>S165*R165*K165*EXP(-Definitions!$E$4*CAPEX!V165)*U165</f>
        <v>311100</v>
      </c>
      <c r="AA165" s="174">
        <f>CEILING(Z165/Definitions!$F$10,10)</f>
        <v>6100</v>
      </c>
      <c r="AB165" s="176">
        <v>1</v>
      </c>
      <c r="AC165" s="177" t="s">
        <v>247</v>
      </c>
      <c r="AD165" s="177" t="s">
        <v>568</v>
      </c>
      <c r="AE165" s="29"/>
      <c r="AF165" s="31"/>
    </row>
    <row r="166" spans="1:32" s="8" customFormat="1" ht="15" x14ac:dyDescent="0.25">
      <c r="A166" s="170">
        <v>124</v>
      </c>
      <c r="B166" s="171" t="s">
        <v>328</v>
      </c>
      <c r="C166" s="171" t="s">
        <v>25</v>
      </c>
      <c r="D166" s="172">
        <v>1</v>
      </c>
      <c r="E166" s="171" t="s">
        <v>194</v>
      </c>
      <c r="F166" s="171" t="s">
        <v>140</v>
      </c>
      <c r="G166" s="171" t="s">
        <v>195</v>
      </c>
      <c r="H166" s="171" t="s">
        <v>196</v>
      </c>
      <c r="I166" s="171" t="s">
        <v>140</v>
      </c>
      <c r="J166" s="173">
        <v>2006</v>
      </c>
      <c r="K166" s="174">
        <v>3500</v>
      </c>
      <c r="L166" s="211"/>
      <c r="M166" s="173" t="s">
        <v>139</v>
      </c>
      <c r="N166" s="173">
        <v>5</v>
      </c>
      <c r="O166" s="173">
        <v>2</v>
      </c>
      <c r="P166" s="173">
        <v>1</v>
      </c>
      <c r="Q166" s="173">
        <v>5</v>
      </c>
      <c r="R166" s="173">
        <v>1</v>
      </c>
      <c r="S166" s="175">
        <v>250</v>
      </c>
      <c r="T166" s="173">
        <v>10</v>
      </c>
      <c r="U166" s="173">
        <v>1</v>
      </c>
      <c r="V166" s="173">
        <v>0</v>
      </c>
      <c r="W166" s="211"/>
      <c r="X166" s="173">
        <v>0</v>
      </c>
      <c r="Y166" s="211"/>
      <c r="Z166" s="174">
        <f>S166*R166*K166*EXP(-Definitions!$E$4*CAPEX!V166)*U166</f>
        <v>875000</v>
      </c>
      <c r="AA166" s="174">
        <f>CEILING(Z166/Definitions!$F$10,10)</f>
        <v>17160</v>
      </c>
      <c r="AB166" s="176">
        <v>1</v>
      </c>
      <c r="AC166" s="177" t="s">
        <v>329</v>
      </c>
      <c r="AD166" s="177" t="s">
        <v>330</v>
      </c>
      <c r="AE166" s="29"/>
      <c r="AF166" s="31"/>
    </row>
    <row r="167" spans="1:32" s="8" customFormat="1" ht="15" x14ac:dyDescent="0.25">
      <c r="A167" s="170">
        <v>124</v>
      </c>
      <c r="B167" s="171" t="s">
        <v>328</v>
      </c>
      <c r="C167" s="171" t="s">
        <v>25</v>
      </c>
      <c r="D167" s="172">
        <v>1</v>
      </c>
      <c r="E167" s="171" t="s">
        <v>194</v>
      </c>
      <c r="F167" s="171" t="s">
        <v>140</v>
      </c>
      <c r="G167" s="171" t="s">
        <v>195</v>
      </c>
      <c r="H167" s="171" t="s">
        <v>196</v>
      </c>
      <c r="I167" s="171" t="s">
        <v>140</v>
      </c>
      <c r="J167" s="173">
        <v>2006</v>
      </c>
      <c r="K167" s="174">
        <v>3500</v>
      </c>
      <c r="L167" s="211"/>
      <c r="M167" s="173" t="s">
        <v>139</v>
      </c>
      <c r="N167" s="173">
        <v>0</v>
      </c>
      <c r="O167" s="173">
        <v>1</v>
      </c>
      <c r="P167" s="173">
        <v>1</v>
      </c>
      <c r="Q167" s="173">
        <v>8</v>
      </c>
      <c r="R167" s="173">
        <v>1</v>
      </c>
      <c r="S167" s="175">
        <v>250</v>
      </c>
      <c r="T167" s="173">
        <v>10</v>
      </c>
      <c r="U167" s="173">
        <v>1</v>
      </c>
      <c r="V167" s="173">
        <v>10</v>
      </c>
      <c r="W167" s="211"/>
      <c r="X167" s="173">
        <v>0</v>
      </c>
      <c r="Y167" s="211"/>
      <c r="Z167" s="174">
        <f>S167*R167*K167*EXP(-Definitions!$E$4*CAPEX!V167)*U167</f>
        <v>875000</v>
      </c>
      <c r="AA167" s="174">
        <f>CEILING(Z167/Definitions!$F$10,10)</f>
        <v>17160</v>
      </c>
      <c r="AB167" s="176">
        <v>1</v>
      </c>
      <c r="AC167" s="177" t="s">
        <v>329</v>
      </c>
      <c r="AD167" s="171" t="s">
        <v>330</v>
      </c>
      <c r="AE167" s="29"/>
      <c r="AF167" s="31"/>
    </row>
    <row r="168" spans="1:32" s="8" customFormat="1" ht="15" x14ac:dyDescent="0.25">
      <c r="A168" s="170">
        <v>124</v>
      </c>
      <c r="B168" s="171" t="s">
        <v>328</v>
      </c>
      <c r="C168" s="171" t="s">
        <v>25</v>
      </c>
      <c r="D168" s="172">
        <v>1</v>
      </c>
      <c r="E168" s="171" t="s">
        <v>194</v>
      </c>
      <c r="F168" s="171" t="s">
        <v>140</v>
      </c>
      <c r="G168" s="171" t="s">
        <v>195</v>
      </c>
      <c r="H168" s="171" t="s">
        <v>196</v>
      </c>
      <c r="I168" s="171" t="s">
        <v>140</v>
      </c>
      <c r="J168" s="173">
        <v>2006</v>
      </c>
      <c r="K168" s="174">
        <v>3500</v>
      </c>
      <c r="L168" s="211"/>
      <c r="M168" s="173" t="s">
        <v>139</v>
      </c>
      <c r="N168" s="173">
        <v>0</v>
      </c>
      <c r="O168" s="173">
        <v>1</v>
      </c>
      <c r="P168" s="173">
        <v>1</v>
      </c>
      <c r="Q168" s="173">
        <v>8</v>
      </c>
      <c r="R168" s="173">
        <v>1</v>
      </c>
      <c r="S168" s="175">
        <v>250</v>
      </c>
      <c r="T168" s="173">
        <v>10</v>
      </c>
      <c r="U168" s="173">
        <v>1</v>
      </c>
      <c r="V168" s="173">
        <v>20</v>
      </c>
      <c r="W168" s="211"/>
      <c r="X168" s="173">
        <v>0</v>
      </c>
      <c r="Y168" s="211"/>
      <c r="Z168" s="174">
        <f>S168*R168*K168*EXP(-Definitions!$E$4*CAPEX!V168)*U168</f>
        <v>875000</v>
      </c>
      <c r="AA168" s="174">
        <f>CEILING(Z168/Definitions!$F$10,10)</f>
        <v>17160</v>
      </c>
      <c r="AB168" s="176">
        <v>1</v>
      </c>
      <c r="AC168" s="177" t="s">
        <v>329</v>
      </c>
      <c r="AD168" s="171" t="s">
        <v>330</v>
      </c>
      <c r="AE168" s="29"/>
      <c r="AF168" s="31"/>
    </row>
    <row r="169" spans="1:32" s="8" customFormat="1" ht="24" x14ac:dyDescent="0.25">
      <c r="A169" s="170">
        <v>125</v>
      </c>
      <c r="B169" s="171" t="s">
        <v>336</v>
      </c>
      <c r="C169" s="171" t="s">
        <v>25</v>
      </c>
      <c r="D169" s="172">
        <v>1</v>
      </c>
      <c r="E169" s="171" t="s">
        <v>194</v>
      </c>
      <c r="F169" s="171" t="s">
        <v>140</v>
      </c>
      <c r="G169" s="171" t="s">
        <v>195</v>
      </c>
      <c r="H169" s="171" t="s">
        <v>196</v>
      </c>
      <c r="I169" s="171" t="s">
        <v>140</v>
      </c>
      <c r="J169" s="173">
        <v>2006</v>
      </c>
      <c r="K169" s="174">
        <v>1100</v>
      </c>
      <c r="L169" s="174"/>
      <c r="M169" s="173" t="s">
        <v>139</v>
      </c>
      <c r="N169" s="173">
        <v>5</v>
      </c>
      <c r="O169" s="173">
        <v>2</v>
      </c>
      <c r="P169" s="173">
        <v>1</v>
      </c>
      <c r="Q169" s="173">
        <v>5</v>
      </c>
      <c r="R169" s="173">
        <v>1</v>
      </c>
      <c r="S169" s="175">
        <v>150</v>
      </c>
      <c r="T169" s="173">
        <v>20</v>
      </c>
      <c r="U169" s="173">
        <v>1</v>
      </c>
      <c r="V169" s="173">
        <v>0</v>
      </c>
      <c r="W169" s="173"/>
      <c r="X169" s="173">
        <v>0</v>
      </c>
      <c r="Y169" s="175"/>
      <c r="Z169" s="174">
        <f>S169*R169*K169*EXP(-Definitions!$E$4*CAPEX!V169)*U169</f>
        <v>165000</v>
      </c>
      <c r="AA169" s="174">
        <f>CEILING(Z169/Definitions!$F$10,10)</f>
        <v>3240</v>
      </c>
      <c r="AB169" s="176">
        <v>1</v>
      </c>
      <c r="AC169" s="177" t="s">
        <v>337</v>
      </c>
      <c r="AD169" s="171" t="s">
        <v>338</v>
      </c>
      <c r="AE169" s="29"/>
      <c r="AF169" s="31"/>
    </row>
    <row r="170" spans="1:32" s="8" customFormat="1" ht="24" x14ac:dyDescent="0.25">
      <c r="A170" s="170">
        <v>125</v>
      </c>
      <c r="B170" s="171" t="s">
        <v>336</v>
      </c>
      <c r="C170" s="171" t="s">
        <v>25</v>
      </c>
      <c r="D170" s="172">
        <v>1</v>
      </c>
      <c r="E170" s="171" t="s">
        <v>194</v>
      </c>
      <c r="F170" s="171" t="s">
        <v>140</v>
      </c>
      <c r="G170" s="171" t="s">
        <v>195</v>
      </c>
      <c r="H170" s="171" t="s">
        <v>196</v>
      </c>
      <c r="I170" s="171" t="s">
        <v>140</v>
      </c>
      <c r="J170" s="173">
        <v>2006</v>
      </c>
      <c r="K170" s="174">
        <v>1100</v>
      </c>
      <c r="L170" s="211"/>
      <c r="M170" s="173" t="s">
        <v>139</v>
      </c>
      <c r="N170" s="173">
        <v>0</v>
      </c>
      <c r="O170" s="173">
        <v>1</v>
      </c>
      <c r="P170" s="173">
        <v>1</v>
      </c>
      <c r="Q170" s="173">
        <v>8</v>
      </c>
      <c r="R170" s="173">
        <v>1</v>
      </c>
      <c r="S170" s="175">
        <v>150</v>
      </c>
      <c r="T170" s="173">
        <v>20</v>
      </c>
      <c r="U170" s="173">
        <v>1</v>
      </c>
      <c r="V170" s="173">
        <v>20</v>
      </c>
      <c r="W170" s="211"/>
      <c r="X170" s="211">
        <v>0</v>
      </c>
      <c r="Y170" s="175"/>
      <c r="Z170" s="174">
        <f>S170*R170*K170*EXP(-Definitions!$E$4*CAPEX!V170)*U170</f>
        <v>165000</v>
      </c>
      <c r="AA170" s="174">
        <f>CEILING(Z170/Definitions!$F$10,10)</f>
        <v>3240</v>
      </c>
      <c r="AB170" s="176">
        <v>1</v>
      </c>
      <c r="AC170" s="177" t="s">
        <v>339</v>
      </c>
      <c r="AD170" s="177" t="s">
        <v>338</v>
      </c>
      <c r="AE170" s="29"/>
      <c r="AF170" s="31"/>
    </row>
    <row r="171" spans="1:32" s="8" customFormat="1" ht="24" x14ac:dyDescent="0.25">
      <c r="A171" s="170">
        <v>126</v>
      </c>
      <c r="B171" s="171" t="s">
        <v>340</v>
      </c>
      <c r="C171" s="171" t="s">
        <v>25</v>
      </c>
      <c r="D171" s="172">
        <v>1</v>
      </c>
      <c r="E171" s="171" t="s">
        <v>194</v>
      </c>
      <c r="F171" s="171" t="s">
        <v>140</v>
      </c>
      <c r="G171" s="171" t="s">
        <v>195</v>
      </c>
      <c r="H171" s="171" t="s">
        <v>196</v>
      </c>
      <c r="I171" s="171" t="s">
        <v>140</v>
      </c>
      <c r="J171" s="173">
        <v>2006</v>
      </c>
      <c r="K171" s="174">
        <v>52250</v>
      </c>
      <c r="L171" s="211"/>
      <c r="M171" s="173" t="s">
        <v>258</v>
      </c>
      <c r="N171" s="173">
        <v>0</v>
      </c>
      <c r="O171" s="173">
        <v>1</v>
      </c>
      <c r="P171" s="173">
        <v>1</v>
      </c>
      <c r="Q171" s="173">
        <v>8</v>
      </c>
      <c r="R171" s="173">
        <v>1</v>
      </c>
      <c r="S171" s="175">
        <v>250</v>
      </c>
      <c r="T171" s="173">
        <v>20</v>
      </c>
      <c r="U171" s="173">
        <v>1</v>
      </c>
      <c r="V171" s="173">
        <v>20</v>
      </c>
      <c r="W171" s="211"/>
      <c r="X171" s="173">
        <v>0</v>
      </c>
      <c r="Y171" s="175"/>
      <c r="Z171" s="174">
        <f>S171*R171*K171*EXP(-Definitions!$E$4*CAPEX!V171)*U171</f>
        <v>13062500</v>
      </c>
      <c r="AA171" s="174">
        <f>CEILING(Z171/Definitions!$F$10,10)</f>
        <v>256130</v>
      </c>
      <c r="AB171" s="176">
        <v>1</v>
      </c>
      <c r="AC171" s="177" t="s">
        <v>341</v>
      </c>
      <c r="AD171" s="177" t="s">
        <v>342</v>
      </c>
      <c r="AE171" s="29"/>
      <c r="AF171" s="31"/>
    </row>
    <row r="172" spans="1:32" s="8" customFormat="1" ht="36" x14ac:dyDescent="0.25">
      <c r="A172" s="170">
        <v>127</v>
      </c>
      <c r="B172" s="171" t="s">
        <v>331</v>
      </c>
      <c r="C172" s="171" t="s">
        <v>25</v>
      </c>
      <c r="D172" s="172">
        <v>1</v>
      </c>
      <c r="E172" s="171" t="s">
        <v>194</v>
      </c>
      <c r="F172" s="171" t="s">
        <v>140</v>
      </c>
      <c r="G172" s="171" t="s">
        <v>211</v>
      </c>
      <c r="H172" s="171" t="s">
        <v>212</v>
      </c>
      <c r="I172" s="171" t="s">
        <v>140</v>
      </c>
      <c r="J172" s="173">
        <v>2006</v>
      </c>
      <c r="K172" s="174">
        <v>61</v>
      </c>
      <c r="L172" s="211"/>
      <c r="M172" s="173" t="s">
        <v>332</v>
      </c>
      <c r="N172" s="173">
        <v>5</v>
      </c>
      <c r="O172" s="173">
        <v>2</v>
      </c>
      <c r="P172" s="173">
        <v>1</v>
      </c>
      <c r="Q172" s="173">
        <v>5</v>
      </c>
      <c r="R172" s="173">
        <v>1</v>
      </c>
      <c r="S172" s="175">
        <v>30000</v>
      </c>
      <c r="T172" s="173">
        <v>10</v>
      </c>
      <c r="U172" s="173">
        <v>1</v>
      </c>
      <c r="V172" s="173">
        <v>0</v>
      </c>
      <c r="W172" s="211"/>
      <c r="X172" s="173">
        <v>1</v>
      </c>
      <c r="Y172" s="175"/>
      <c r="Z172" s="174">
        <f>S172*R172*K172*EXP(-Definitions!$E$4*CAPEX!V172)*U172</f>
        <v>1830000</v>
      </c>
      <c r="AA172" s="174">
        <f>CEILING(Z172/Definitions!$F$10,10)</f>
        <v>35890</v>
      </c>
      <c r="AB172" s="176">
        <v>2</v>
      </c>
      <c r="AC172" s="177" t="s">
        <v>333</v>
      </c>
      <c r="AD172" s="177" t="s">
        <v>334</v>
      </c>
      <c r="AE172" s="29"/>
      <c r="AF172" s="31"/>
    </row>
    <row r="173" spans="1:32" s="8" customFormat="1" ht="24" x14ac:dyDescent="0.25">
      <c r="A173" s="170">
        <v>127</v>
      </c>
      <c r="B173" s="171" t="s">
        <v>331</v>
      </c>
      <c r="C173" s="171" t="s">
        <v>25</v>
      </c>
      <c r="D173" s="172">
        <v>1</v>
      </c>
      <c r="E173" s="171" t="s">
        <v>194</v>
      </c>
      <c r="F173" s="171" t="s">
        <v>140</v>
      </c>
      <c r="G173" s="171" t="s">
        <v>211</v>
      </c>
      <c r="H173" s="171" t="s">
        <v>212</v>
      </c>
      <c r="I173" s="171" t="s">
        <v>140</v>
      </c>
      <c r="J173" s="173">
        <v>2006</v>
      </c>
      <c r="K173" s="174">
        <v>61</v>
      </c>
      <c r="L173" s="211"/>
      <c r="M173" s="173" t="s">
        <v>332</v>
      </c>
      <c r="N173" s="173">
        <v>0</v>
      </c>
      <c r="O173" s="173">
        <v>1</v>
      </c>
      <c r="P173" s="173">
        <v>1</v>
      </c>
      <c r="Q173" s="173">
        <v>8</v>
      </c>
      <c r="R173" s="173">
        <v>1</v>
      </c>
      <c r="S173" s="175">
        <v>30000</v>
      </c>
      <c r="T173" s="173">
        <v>10</v>
      </c>
      <c r="U173" s="173">
        <v>1</v>
      </c>
      <c r="V173" s="173">
        <v>10</v>
      </c>
      <c r="W173" s="211"/>
      <c r="X173" s="173">
        <v>0</v>
      </c>
      <c r="Y173" s="175"/>
      <c r="Z173" s="174">
        <f>S173*R173*K173*EXP(-Definitions!$E$4*CAPEX!V173)*U173</f>
        <v>1830000</v>
      </c>
      <c r="AA173" s="174">
        <f>CEILING(Z173/Definitions!$F$10,10)</f>
        <v>35890</v>
      </c>
      <c r="AB173" s="176">
        <v>2</v>
      </c>
      <c r="AC173" s="177" t="s">
        <v>335</v>
      </c>
      <c r="AD173" s="177" t="s">
        <v>334</v>
      </c>
      <c r="AE173" s="29"/>
      <c r="AF173" s="30"/>
    </row>
    <row r="174" spans="1:32" s="8" customFormat="1" ht="24" x14ac:dyDescent="0.25">
      <c r="A174" s="170">
        <v>127</v>
      </c>
      <c r="B174" s="171" t="s">
        <v>331</v>
      </c>
      <c r="C174" s="171" t="s">
        <v>25</v>
      </c>
      <c r="D174" s="172">
        <v>1</v>
      </c>
      <c r="E174" s="171" t="s">
        <v>194</v>
      </c>
      <c r="F174" s="171" t="s">
        <v>140</v>
      </c>
      <c r="G174" s="171" t="s">
        <v>211</v>
      </c>
      <c r="H174" s="171" t="s">
        <v>212</v>
      </c>
      <c r="I174" s="171" t="s">
        <v>140</v>
      </c>
      <c r="J174" s="173">
        <v>2006</v>
      </c>
      <c r="K174" s="174">
        <v>61</v>
      </c>
      <c r="L174" s="211"/>
      <c r="M174" s="173" t="s">
        <v>332</v>
      </c>
      <c r="N174" s="173">
        <v>0</v>
      </c>
      <c r="O174" s="173">
        <v>1</v>
      </c>
      <c r="P174" s="173">
        <v>1</v>
      </c>
      <c r="Q174" s="173">
        <v>8</v>
      </c>
      <c r="R174" s="173">
        <v>1</v>
      </c>
      <c r="S174" s="175">
        <v>30000</v>
      </c>
      <c r="T174" s="173">
        <v>10</v>
      </c>
      <c r="U174" s="173">
        <v>1</v>
      </c>
      <c r="V174" s="173">
        <v>20</v>
      </c>
      <c r="W174" s="211"/>
      <c r="X174" s="173">
        <v>0</v>
      </c>
      <c r="Y174" s="211"/>
      <c r="Z174" s="174">
        <f>S174*R174*K174*EXP(-Definitions!$E$4*CAPEX!V174)*U174</f>
        <v>1830000</v>
      </c>
      <c r="AA174" s="174">
        <f>CEILING(Z174/Definitions!$F$10,10)</f>
        <v>35890</v>
      </c>
      <c r="AB174" s="178">
        <v>2</v>
      </c>
      <c r="AC174" s="177" t="s">
        <v>335</v>
      </c>
      <c r="AD174" s="177" t="s">
        <v>334</v>
      </c>
      <c r="AE174" s="29"/>
      <c r="AF174" s="30"/>
    </row>
    <row r="175" spans="1:32" s="8" customFormat="1" ht="108" x14ac:dyDescent="0.25">
      <c r="A175" s="170">
        <v>128</v>
      </c>
      <c r="B175" s="171" t="s">
        <v>560</v>
      </c>
      <c r="C175" s="171" t="s">
        <v>25</v>
      </c>
      <c r="D175" s="172">
        <v>1</v>
      </c>
      <c r="E175" s="171" t="s">
        <v>194</v>
      </c>
      <c r="F175" s="171" t="s">
        <v>140</v>
      </c>
      <c r="G175" s="171" t="s">
        <v>217</v>
      </c>
      <c r="H175" s="171" t="s">
        <v>218</v>
      </c>
      <c r="I175" s="171" t="s">
        <v>140</v>
      </c>
      <c r="J175" s="173">
        <v>2006</v>
      </c>
      <c r="K175" s="174">
        <v>1100</v>
      </c>
      <c r="L175" s="211"/>
      <c r="M175" s="173" t="s">
        <v>139</v>
      </c>
      <c r="N175" s="173">
        <v>5</v>
      </c>
      <c r="O175" s="173">
        <v>2</v>
      </c>
      <c r="P175" s="173">
        <v>1</v>
      </c>
      <c r="Q175" s="173">
        <v>5</v>
      </c>
      <c r="R175" s="173">
        <v>1</v>
      </c>
      <c r="S175" s="175">
        <v>1000</v>
      </c>
      <c r="T175" s="173">
        <v>25</v>
      </c>
      <c r="U175" s="173">
        <v>1</v>
      </c>
      <c r="V175" s="173">
        <v>0</v>
      </c>
      <c r="W175" s="211"/>
      <c r="X175" s="173">
        <v>0</v>
      </c>
      <c r="Y175" s="211"/>
      <c r="Z175" s="174">
        <f>S175*R175*K175*EXP(-Definitions!$E$4*CAPEX!V175)*U175</f>
        <v>1100000</v>
      </c>
      <c r="AA175" s="174">
        <f>CEILING(Z175/Definitions!$F$10,10)</f>
        <v>21570</v>
      </c>
      <c r="AB175" s="178">
        <v>2</v>
      </c>
      <c r="AC175" s="177" t="s">
        <v>589</v>
      </c>
      <c r="AD175" s="177" t="s">
        <v>590</v>
      </c>
      <c r="AE175" s="29"/>
      <c r="AF175" s="30"/>
    </row>
    <row r="176" spans="1:32" s="8" customFormat="1" ht="120" x14ac:dyDescent="0.25">
      <c r="A176" s="170">
        <v>129</v>
      </c>
      <c r="B176" s="171" t="s">
        <v>269</v>
      </c>
      <c r="C176" s="171" t="s">
        <v>25</v>
      </c>
      <c r="D176" s="172">
        <v>1</v>
      </c>
      <c r="E176" s="171" t="s">
        <v>194</v>
      </c>
      <c r="F176" s="171" t="s">
        <v>140</v>
      </c>
      <c r="G176" s="171" t="s">
        <v>364</v>
      </c>
      <c r="H176" s="171" t="s">
        <v>364</v>
      </c>
      <c r="I176" s="171" t="s">
        <v>140</v>
      </c>
      <c r="J176" s="173">
        <v>2006</v>
      </c>
      <c r="K176" s="174">
        <v>1</v>
      </c>
      <c r="L176" s="211"/>
      <c r="M176" s="173" t="s">
        <v>236</v>
      </c>
      <c r="N176" s="173">
        <v>3</v>
      </c>
      <c r="O176" s="173">
        <v>2</v>
      </c>
      <c r="P176" s="173">
        <v>1</v>
      </c>
      <c r="Q176" s="173">
        <v>5</v>
      </c>
      <c r="R176" s="173">
        <v>1</v>
      </c>
      <c r="S176" s="175">
        <v>397000</v>
      </c>
      <c r="T176" s="173">
        <v>0</v>
      </c>
      <c r="U176" s="173">
        <v>1</v>
      </c>
      <c r="V176" s="173">
        <v>0</v>
      </c>
      <c r="W176" s="211"/>
      <c r="X176" s="173"/>
      <c r="Y176" s="211">
        <v>0</v>
      </c>
      <c r="Z176" s="174">
        <f>S176*R176*K176*EXP(-Definitions!$E$4*CAPEX!V176)*U176</f>
        <v>397000</v>
      </c>
      <c r="AA176" s="174">
        <f>CEILING(Z176/Definitions!$F$10,10)</f>
        <v>7790</v>
      </c>
      <c r="AB176" s="178">
        <v>1</v>
      </c>
      <c r="AC176" s="177" t="s">
        <v>593</v>
      </c>
      <c r="AD176" s="177" t="s">
        <v>593</v>
      </c>
      <c r="AE176" s="29"/>
      <c r="AF176" s="31"/>
    </row>
    <row r="177" spans="1:32" s="8" customFormat="1" ht="24" x14ac:dyDescent="0.25">
      <c r="A177" s="170">
        <v>130</v>
      </c>
      <c r="B177" s="171" t="s">
        <v>238</v>
      </c>
      <c r="C177" s="171" t="s">
        <v>25</v>
      </c>
      <c r="D177" s="172" t="s">
        <v>236</v>
      </c>
      <c r="E177" s="171" t="s">
        <v>194</v>
      </c>
      <c r="F177" s="171" t="s">
        <v>140</v>
      </c>
      <c r="G177" s="171" t="s">
        <v>239</v>
      </c>
      <c r="H177" s="171" t="s">
        <v>524</v>
      </c>
      <c r="I177" s="171" t="s">
        <v>140</v>
      </c>
      <c r="J177" s="173">
        <v>2006</v>
      </c>
      <c r="K177" s="174">
        <v>1</v>
      </c>
      <c r="L177" s="211"/>
      <c r="M177" s="173" t="s">
        <v>236</v>
      </c>
      <c r="N177" s="173">
        <v>0</v>
      </c>
      <c r="O177" s="173">
        <v>1</v>
      </c>
      <c r="P177" s="173">
        <v>1</v>
      </c>
      <c r="Q177" s="173">
        <v>9</v>
      </c>
      <c r="R177" s="173">
        <v>1</v>
      </c>
      <c r="S177" s="175">
        <v>436700</v>
      </c>
      <c r="T177" s="173">
        <v>0</v>
      </c>
      <c r="U177" s="173">
        <v>1</v>
      </c>
      <c r="V177" s="173">
        <v>0</v>
      </c>
      <c r="W177" s="211"/>
      <c r="X177" s="173">
        <v>0</v>
      </c>
      <c r="Y177" s="211">
        <v>0</v>
      </c>
      <c r="Z177" s="174">
        <f>S177*R177*K177*EXP(-Definitions!$E$4*CAPEX!V177)*U177</f>
        <v>436700</v>
      </c>
      <c r="AA177" s="174">
        <f>CEILING(Z177/Definitions!$F$10,10)</f>
        <v>8570</v>
      </c>
      <c r="AB177" s="178">
        <v>1</v>
      </c>
      <c r="AC177" s="177" t="s">
        <v>240</v>
      </c>
      <c r="AD177" s="177" t="s">
        <v>241</v>
      </c>
      <c r="AE177" s="29"/>
      <c r="AF177" s="31"/>
    </row>
    <row r="178" spans="1:32" s="8" customFormat="1" ht="36" x14ac:dyDescent="0.25">
      <c r="A178" s="170">
        <v>131</v>
      </c>
      <c r="B178" s="171" t="s">
        <v>242</v>
      </c>
      <c r="C178" s="171" t="s">
        <v>25</v>
      </c>
      <c r="D178" s="172" t="s">
        <v>236</v>
      </c>
      <c r="E178" s="171" t="s">
        <v>194</v>
      </c>
      <c r="F178" s="171" t="s">
        <v>140</v>
      </c>
      <c r="G178" s="171" t="s">
        <v>243</v>
      </c>
      <c r="H178" s="171" t="s">
        <v>524</v>
      </c>
      <c r="I178" s="171" t="s">
        <v>140</v>
      </c>
      <c r="J178" s="173">
        <v>2006</v>
      </c>
      <c r="K178" s="174">
        <v>1</v>
      </c>
      <c r="L178" s="211"/>
      <c r="M178" s="173" t="s">
        <v>236</v>
      </c>
      <c r="N178" s="173">
        <v>0</v>
      </c>
      <c r="O178" s="173">
        <v>1</v>
      </c>
      <c r="P178" s="173">
        <v>1</v>
      </c>
      <c r="Q178" s="173">
        <v>9</v>
      </c>
      <c r="R178" s="173">
        <v>1</v>
      </c>
      <c r="S178" s="175">
        <v>480400</v>
      </c>
      <c r="T178" s="173">
        <v>0</v>
      </c>
      <c r="U178" s="173">
        <v>1</v>
      </c>
      <c r="V178" s="173">
        <v>0</v>
      </c>
      <c r="W178" s="211"/>
      <c r="X178" s="173">
        <v>0</v>
      </c>
      <c r="Y178" s="211">
        <v>0</v>
      </c>
      <c r="Z178" s="174">
        <f>S178*R178*K178*EXP(-Definitions!$E$4*CAPEX!V178)*U178</f>
        <v>480400</v>
      </c>
      <c r="AA178" s="174">
        <f>CEILING(Z178/Definitions!$F$10,10)</f>
        <v>9420</v>
      </c>
      <c r="AB178" s="178">
        <v>1</v>
      </c>
      <c r="AC178" s="177" t="s">
        <v>244</v>
      </c>
      <c r="AD178" s="177" t="s">
        <v>567</v>
      </c>
      <c r="AE178" s="29"/>
      <c r="AF178" s="31"/>
    </row>
    <row r="179" spans="1:32" s="8" customFormat="1" ht="48" x14ac:dyDescent="0.25">
      <c r="A179" s="170">
        <v>132</v>
      </c>
      <c r="B179" s="171" t="s">
        <v>245</v>
      </c>
      <c r="C179" s="171" t="s">
        <v>25</v>
      </c>
      <c r="D179" s="172" t="s">
        <v>236</v>
      </c>
      <c r="E179" s="171" t="s">
        <v>194</v>
      </c>
      <c r="F179" s="171" t="s">
        <v>140</v>
      </c>
      <c r="G179" s="171" t="s">
        <v>246</v>
      </c>
      <c r="H179" s="171" t="s">
        <v>524</v>
      </c>
      <c r="I179" s="171" t="s">
        <v>140</v>
      </c>
      <c r="J179" s="173">
        <v>2006</v>
      </c>
      <c r="K179" s="174">
        <v>1</v>
      </c>
      <c r="L179" s="211"/>
      <c r="M179" s="173" t="s">
        <v>236</v>
      </c>
      <c r="N179" s="173">
        <v>0</v>
      </c>
      <c r="O179" s="173">
        <v>1</v>
      </c>
      <c r="P179" s="173">
        <v>1</v>
      </c>
      <c r="Q179" s="173">
        <v>9</v>
      </c>
      <c r="R179" s="173">
        <v>1</v>
      </c>
      <c r="S179" s="175">
        <v>264300</v>
      </c>
      <c r="T179" s="173">
        <v>0</v>
      </c>
      <c r="U179" s="173">
        <v>1</v>
      </c>
      <c r="V179" s="173">
        <v>0</v>
      </c>
      <c r="W179" s="211"/>
      <c r="X179" s="173">
        <v>0</v>
      </c>
      <c r="Y179" s="175">
        <v>0</v>
      </c>
      <c r="Z179" s="174">
        <f>S179*R179*K179*EXP(-Definitions!$E$4*CAPEX!V179)*U179</f>
        <v>264300</v>
      </c>
      <c r="AA179" s="174">
        <f>CEILING(Z179/Definitions!$F$10,10)</f>
        <v>5190</v>
      </c>
      <c r="AB179" s="178">
        <v>1</v>
      </c>
      <c r="AC179" s="177" t="s">
        <v>247</v>
      </c>
      <c r="AD179" s="177" t="s">
        <v>568</v>
      </c>
      <c r="AE179" s="29"/>
      <c r="AF179" s="31"/>
    </row>
    <row r="180" spans="1:32" s="8" customFormat="1" ht="15" x14ac:dyDescent="0.25">
      <c r="A180" s="170">
        <v>133</v>
      </c>
      <c r="B180" s="171" t="s">
        <v>328</v>
      </c>
      <c r="C180" s="171" t="s">
        <v>26</v>
      </c>
      <c r="D180" s="172">
        <v>1</v>
      </c>
      <c r="E180" s="171" t="s">
        <v>194</v>
      </c>
      <c r="F180" s="171" t="s">
        <v>140</v>
      </c>
      <c r="G180" s="171" t="s">
        <v>195</v>
      </c>
      <c r="H180" s="171" t="s">
        <v>196</v>
      </c>
      <c r="I180" s="171" t="s">
        <v>140</v>
      </c>
      <c r="J180" s="173">
        <v>2006</v>
      </c>
      <c r="K180" s="174">
        <v>3500</v>
      </c>
      <c r="L180" s="211"/>
      <c r="M180" s="173" t="s">
        <v>139</v>
      </c>
      <c r="N180" s="173">
        <v>5</v>
      </c>
      <c r="O180" s="173">
        <v>2</v>
      </c>
      <c r="P180" s="173">
        <v>1</v>
      </c>
      <c r="Q180" s="173">
        <v>5</v>
      </c>
      <c r="R180" s="173">
        <v>1</v>
      </c>
      <c r="S180" s="175">
        <v>250</v>
      </c>
      <c r="T180" s="173">
        <v>10</v>
      </c>
      <c r="U180" s="173">
        <v>1</v>
      </c>
      <c r="V180" s="173">
        <v>0</v>
      </c>
      <c r="W180" s="211"/>
      <c r="X180" s="173">
        <v>0</v>
      </c>
      <c r="Y180" s="175"/>
      <c r="Z180" s="174">
        <f>S180*R180*K180*EXP(-Definitions!$E$4*CAPEX!V180)*U180</f>
        <v>875000</v>
      </c>
      <c r="AA180" s="174">
        <f>CEILING(Z180/Definitions!$F$10,10)</f>
        <v>17160</v>
      </c>
      <c r="AB180" s="178">
        <v>1</v>
      </c>
      <c r="AC180" s="177" t="s">
        <v>329</v>
      </c>
      <c r="AD180" s="171" t="s">
        <v>330</v>
      </c>
      <c r="AE180" s="29"/>
      <c r="AF180" s="31"/>
    </row>
    <row r="181" spans="1:32" s="8" customFormat="1" ht="15" x14ac:dyDescent="0.25">
      <c r="A181" s="170">
        <v>133</v>
      </c>
      <c r="B181" s="171" t="s">
        <v>328</v>
      </c>
      <c r="C181" s="171" t="s">
        <v>26</v>
      </c>
      <c r="D181" s="172">
        <v>1</v>
      </c>
      <c r="E181" s="171" t="s">
        <v>194</v>
      </c>
      <c r="F181" s="171" t="s">
        <v>140</v>
      </c>
      <c r="G181" s="171" t="s">
        <v>195</v>
      </c>
      <c r="H181" s="171" t="s">
        <v>196</v>
      </c>
      <c r="I181" s="171" t="s">
        <v>140</v>
      </c>
      <c r="J181" s="173">
        <v>2006</v>
      </c>
      <c r="K181" s="174">
        <v>3500</v>
      </c>
      <c r="L181" s="211"/>
      <c r="M181" s="173" t="s">
        <v>139</v>
      </c>
      <c r="N181" s="173">
        <v>0</v>
      </c>
      <c r="O181" s="173">
        <v>1</v>
      </c>
      <c r="P181" s="173">
        <v>1</v>
      </c>
      <c r="Q181" s="173">
        <v>8</v>
      </c>
      <c r="R181" s="173">
        <v>1</v>
      </c>
      <c r="S181" s="175">
        <v>250</v>
      </c>
      <c r="T181" s="173">
        <v>10</v>
      </c>
      <c r="U181" s="173">
        <v>1</v>
      </c>
      <c r="V181" s="173">
        <v>10</v>
      </c>
      <c r="W181" s="211"/>
      <c r="X181" s="173">
        <v>0</v>
      </c>
      <c r="Y181" s="175"/>
      <c r="Z181" s="174">
        <f>S181*R181*K181*EXP(-Definitions!$E$4*CAPEX!V181)*U181</f>
        <v>875000</v>
      </c>
      <c r="AA181" s="174">
        <f>CEILING(Z181/Definitions!$F$10,10)</f>
        <v>17160</v>
      </c>
      <c r="AB181" s="178">
        <v>1</v>
      </c>
      <c r="AC181" s="177" t="s">
        <v>329</v>
      </c>
      <c r="AD181" s="177" t="s">
        <v>330</v>
      </c>
      <c r="AE181" s="29"/>
      <c r="AF181" s="31"/>
    </row>
    <row r="182" spans="1:32" s="8" customFormat="1" ht="15" x14ac:dyDescent="0.25">
      <c r="A182" s="170">
        <v>133</v>
      </c>
      <c r="B182" s="171" t="s">
        <v>328</v>
      </c>
      <c r="C182" s="171" t="s">
        <v>26</v>
      </c>
      <c r="D182" s="172">
        <v>1</v>
      </c>
      <c r="E182" s="171" t="s">
        <v>194</v>
      </c>
      <c r="F182" s="171" t="s">
        <v>140</v>
      </c>
      <c r="G182" s="171" t="s">
        <v>195</v>
      </c>
      <c r="H182" s="171" t="s">
        <v>196</v>
      </c>
      <c r="I182" s="171" t="s">
        <v>140</v>
      </c>
      <c r="J182" s="173">
        <v>2006</v>
      </c>
      <c r="K182" s="174">
        <v>3500</v>
      </c>
      <c r="L182" s="211"/>
      <c r="M182" s="173" t="s">
        <v>139</v>
      </c>
      <c r="N182" s="173">
        <v>0</v>
      </c>
      <c r="O182" s="173">
        <v>1</v>
      </c>
      <c r="P182" s="173">
        <v>1</v>
      </c>
      <c r="Q182" s="173">
        <v>8</v>
      </c>
      <c r="R182" s="173">
        <v>1</v>
      </c>
      <c r="S182" s="175">
        <v>250</v>
      </c>
      <c r="T182" s="173">
        <v>10</v>
      </c>
      <c r="U182" s="173">
        <v>1</v>
      </c>
      <c r="V182" s="173">
        <v>20</v>
      </c>
      <c r="W182" s="211"/>
      <c r="X182" s="173">
        <v>0</v>
      </c>
      <c r="Y182" s="211"/>
      <c r="Z182" s="174">
        <f>S182*R182*K182*EXP(-Definitions!$E$4*CAPEX!V182)*U182</f>
        <v>875000</v>
      </c>
      <c r="AA182" s="174">
        <f>CEILING(Z182/Definitions!$F$10,10)</f>
        <v>17160</v>
      </c>
      <c r="AB182" s="178">
        <v>1</v>
      </c>
      <c r="AC182" s="177" t="s">
        <v>329</v>
      </c>
      <c r="AD182" s="177" t="s">
        <v>330</v>
      </c>
      <c r="AE182" s="29"/>
      <c r="AF182" s="31"/>
    </row>
    <row r="183" spans="1:32" s="8" customFormat="1" ht="24" x14ac:dyDescent="0.25">
      <c r="A183" s="170">
        <v>134</v>
      </c>
      <c r="B183" s="171" t="s">
        <v>336</v>
      </c>
      <c r="C183" s="171" t="s">
        <v>26</v>
      </c>
      <c r="D183" s="172">
        <v>1</v>
      </c>
      <c r="E183" s="171" t="s">
        <v>194</v>
      </c>
      <c r="F183" s="171" t="s">
        <v>140</v>
      </c>
      <c r="G183" s="171" t="s">
        <v>195</v>
      </c>
      <c r="H183" s="171" t="s">
        <v>196</v>
      </c>
      <c r="I183" s="171" t="s">
        <v>140</v>
      </c>
      <c r="J183" s="173">
        <v>2006</v>
      </c>
      <c r="K183" s="174">
        <v>1500</v>
      </c>
      <c r="L183" s="211"/>
      <c r="M183" s="173" t="s">
        <v>139</v>
      </c>
      <c r="N183" s="173">
        <v>5</v>
      </c>
      <c r="O183" s="173">
        <v>2</v>
      </c>
      <c r="P183" s="173">
        <v>1</v>
      </c>
      <c r="Q183" s="173">
        <v>5</v>
      </c>
      <c r="R183" s="173">
        <v>1</v>
      </c>
      <c r="S183" s="175">
        <v>150</v>
      </c>
      <c r="T183" s="173">
        <v>20</v>
      </c>
      <c r="U183" s="173">
        <v>1</v>
      </c>
      <c r="V183" s="173">
        <v>0</v>
      </c>
      <c r="W183" s="211"/>
      <c r="X183" s="211">
        <v>0</v>
      </c>
      <c r="Y183" s="175"/>
      <c r="Z183" s="174">
        <f>S183*R183*K183*EXP(-Definitions!$E$4*CAPEX!V183)*U183</f>
        <v>225000</v>
      </c>
      <c r="AA183" s="174">
        <f>CEILING(Z183/Definitions!$F$10,10)</f>
        <v>4420</v>
      </c>
      <c r="AB183" s="178">
        <v>1</v>
      </c>
      <c r="AC183" s="171" t="s">
        <v>337</v>
      </c>
      <c r="AD183" s="171" t="s">
        <v>338</v>
      </c>
      <c r="AE183" s="29"/>
      <c r="AF183" s="31"/>
    </row>
    <row r="184" spans="1:32" s="8" customFormat="1" ht="24" x14ac:dyDescent="0.25">
      <c r="A184" s="170">
        <v>134</v>
      </c>
      <c r="B184" s="171" t="s">
        <v>336</v>
      </c>
      <c r="C184" s="171" t="s">
        <v>26</v>
      </c>
      <c r="D184" s="172">
        <v>1</v>
      </c>
      <c r="E184" s="171" t="s">
        <v>194</v>
      </c>
      <c r="F184" s="171" t="s">
        <v>140</v>
      </c>
      <c r="G184" s="171" t="s">
        <v>195</v>
      </c>
      <c r="H184" s="171" t="s">
        <v>196</v>
      </c>
      <c r="I184" s="171" t="s">
        <v>140</v>
      </c>
      <c r="J184" s="173">
        <v>2006</v>
      </c>
      <c r="K184" s="174">
        <v>1500</v>
      </c>
      <c r="L184" s="211"/>
      <c r="M184" s="173" t="s">
        <v>139</v>
      </c>
      <c r="N184" s="173">
        <v>0</v>
      </c>
      <c r="O184" s="173">
        <v>1</v>
      </c>
      <c r="P184" s="173">
        <v>1</v>
      </c>
      <c r="Q184" s="173">
        <v>8</v>
      </c>
      <c r="R184" s="173">
        <v>1</v>
      </c>
      <c r="S184" s="175">
        <v>150</v>
      </c>
      <c r="T184" s="173">
        <v>20</v>
      </c>
      <c r="U184" s="173">
        <v>1</v>
      </c>
      <c r="V184" s="173">
        <v>20</v>
      </c>
      <c r="W184" s="211"/>
      <c r="X184" s="173">
        <v>0</v>
      </c>
      <c r="Y184" s="175"/>
      <c r="Z184" s="174">
        <f>S184*R184*K184*EXP(-Definitions!$E$4*CAPEX!V184)*U184</f>
        <v>225000</v>
      </c>
      <c r="AA184" s="174">
        <f>CEILING(Z184/Definitions!$F$10,10)</f>
        <v>4420</v>
      </c>
      <c r="AB184" s="176">
        <v>1</v>
      </c>
      <c r="AC184" s="171" t="s">
        <v>339</v>
      </c>
      <c r="AD184" s="171" t="s">
        <v>338</v>
      </c>
      <c r="AE184" s="29"/>
      <c r="AF184" s="31"/>
    </row>
    <row r="185" spans="1:32" s="8" customFormat="1" ht="36" x14ac:dyDescent="0.25">
      <c r="A185" s="170">
        <v>135</v>
      </c>
      <c r="B185" s="171" t="s">
        <v>331</v>
      </c>
      <c r="C185" s="171" t="s">
        <v>26</v>
      </c>
      <c r="D185" s="172">
        <v>1</v>
      </c>
      <c r="E185" s="171" t="s">
        <v>194</v>
      </c>
      <c r="F185" s="171" t="s">
        <v>140</v>
      </c>
      <c r="G185" s="171" t="s">
        <v>211</v>
      </c>
      <c r="H185" s="171" t="s">
        <v>212</v>
      </c>
      <c r="I185" s="171" t="s">
        <v>140</v>
      </c>
      <c r="J185" s="173">
        <v>2006</v>
      </c>
      <c r="K185" s="174">
        <v>62</v>
      </c>
      <c r="L185" s="211"/>
      <c r="M185" s="173" t="s">
        <v>332</v>
      </c>
      <c r="N185" s="173">
        <v>5</v>
      </c>
      <c r="O185" s="173">
        <v>2</v>
      </c>
      <c r="P185" s="173">
        <v>1</v>
      </c>
      <c r="Q185" s="173">
        <v>5</v>
      </c>
      <c r="R185" s="173">
        <v>1</v>
      </c>
      <c r="S185" s="175">
        <v>30000</v>
      </c>
      <c r="T185" s="173">
        <v>10</v>
      </c>
      <c r="U185" s="173">
        <v>1</v>
      </c>
      <c r="V185" s="173">
        <v>0</v>
      </c>
      <c r="W185" s="211"/>
      <c r="X185" s="173">
        <v>0</v>
      </c>
      <c r="Y185" s="175">
        <v>0</v>
      </c>
      <c r="Z185" s="174">
        <f>S185*R185*K185*EXP(-Definitions!$E$4*CAPEX!V185)*U185</f>
        <v>1860000</v>
      </c>
      <c r="AA185" s="174">
        <f>CEILING(Z185/Definitions!$F$10,10)</f>
        <v>36480</v>
      </c>
      <c r="AB185" s="176">
        <v>2</v>
      </c>
      <c r="AC185" s="177" t="s">
        <v>333</v>
      </c>
      <c r="AD185" s="177" t="s">
        <v>334</v>
      </c>
      <c r="AE185" s="29"/>
      <c r="AF185" s="31"/>
    </row>
    <row r="186" spans="1:32" s="8" customFormat="1" ht="24" x14ac:dyDescent="0.25">
      <c r="A186" s="170">
        <v>135</v>
      </c>
      <c r="B186" s="171" t="s">
        <v>331</v>
      </c>
      <c r="C186" s="171" t="s">
        <v>26</v>
      </c>
      <c r="D186" s="172">
        <v>1</v>
      </c>
      <c r="E186" s="171" t="s">
        <v>194</v>
      </c>
      <c r="F186" s="171" t="s">
        <v>140</v>
      </c>
      <c r="G186" s="171" t="s">
        <v>211</v>
      </c>
      <c r="H186" s="171" t="s">
        <v>212</v>
      </c>
      <c r="I186" s="171" t="s">
        <v>140</v>
      </c>
      <c r="J186" s="173">
        <v>2006</v>
      </c>
      <c r="K186" s="174">
        <v>62</v>
      </c>
      <c r="L186" s="211"/>
      <c r="M186" s="173" t="s">
        <v>332</v>
      </c>
      <c r="N186" s="173">
        <v>0</v>
      </c>
      <c r="O186" s="173">
        <v>1</v>
      </c>
      <c r="P186" s="173">
        <v>1</v>
      </c>
      <c r="Q186" s="173">
        <v>8</v>
      </c>
      <c r="R186" s="173">
        <v>1</v>
      </c>
      <c r="S186" s="175">
        <v>30000</v>
      </c>
      <c r="T186" s="173">
        <v>10</v>
      </c>
      <c r="U186" s="173">
        <v>1</v>
      </c>
      <c r="V186" s="173">
        <v>10</v>
      </c>
      <c r="W186" s="211"/>
      <c r="X186" s="173">
        <v>0</v>
      </c>
      <c r="Y186" s="175">
        <v>0</v>
      </c>
      <c r="Z186" s="174">
        <f>S186*R186*K186*EXP(-Definitions!$E$4*CAPEX!V186)*U186</f>
        <v>1860000</v>
      </c>
      <c r="AA186" s="174">
        <f>CEILING(Z186/Definitions!$F$10,10)</f>
        <v>36480</v>
      </c>
      <c r="AB186" s="176">
        <v>2</v>
      </c>
      <c r="AC186" s="177" t="s">
        <v>335</v>
      </c>
      <c r="AD186" s="177" t="s">
        <v>334</v>
      </c>
      <c r="AE186" s="29"/>
      <c r="AF186" s="30"/>
    </row>
    <row r="187" spans="1:32" s="8" customFormat="1" ht="24" x14ac:dyDescent="0.25">
      <c r="A187" s="170">
        <v>135</v>
      </c>
      <c r="B187" s="171" t="s">
        <v>331</v>
      </c>
      <c r="C187" s="171" t="s">
        <v>26</v>
      </c>
      <c r="D187" s="172">
        <v>1</v>
      </c>
      <c r="E187" s="171" t="s">
        <v>194</v>
      </c>
      <c r="F187" s="171" t="s">
        <v>140</v>
      </c>
      <c r="G187" s="171" t="s">
        <v>211</v>
      </c>
      <c r="H187" s="171" t="s">
        <v>212</v>
      </c>
      <c r="I187" s="171" t="s">
        <v>140</v>
      </c>
      <c r="J187" s="173">
        <v>2006</v>
      </c>
      <c r="K187" s="174">
        <v>62</v>
      </c>
      <c r="L187" s="211"/>
      <c r="M187" s="173" t="s">
        <v>332</v>
      </c>
      <c r="N187" s="173">
        <v>0</v>
      </c>
      <c r="O187" s="173">
        <v>1</v>
      </c>
      <c r="P187" s="173">
        <v>1</v>
      </c>
      <c r="Q187" s="173">
        <v>8</v>
      </c>
      <c r="R187" s="173">
        <v>1</v>
      </c>
      <c r="S187" s="175">
        <v>30000</v>
      </c>
      <c r="T187" s="173">
        <v>10</v>
      </c>
      <c r="U187" s="173">
        <v>1</v>
      </c>
      <c r="V187" s="173">
        <v>20</v>
      </c>
      <c r="W187" s="211"/>
      <c r="X187" s="173">
        <v>0</v>
      </c>
      <c r="Y187" s="211">
        <v>0</v>
      </c>
      <c r="Z187" s="174">
        <f>S187*R187*K187*EXP(-Definitions!$E$4*CAPEX!V187)*U187</f>
        <v>1860000</v>
      </c>
      <c r="AA187" s="174">
        <f>CEILING(Z187/Definitions!$F$10,10)</f>
        <v>36480</v>
      </c>
      <c r="AB187" s="176">
        <v>2</v>
      </c>
      <c r="AC187" s="177" t="s">
        <v>335</v>
      </c>
      <c r="AD187" s="177" t="s">
        <v>334</v>
      </c>
      <c r="AE187" s="29"/>
      <c r="AF187" s="30"/>
    </row>
    <row r="188" spans="1:32" s="8" customFormat="1" ht="108" x14ac:dyDescent="0.25">
      <c r="A188" s="170">
        <v>136</v>
      </c>
      <c r="B188" s="171" t="s">
        <v>560</v>
      </c>
      <c r="C188" s="171" t="s">
        <v>26</v>
      </c>
      <c r="D188" s="172">
        <v>1</v>
      </c>
      <c r="E188" s="171" t="s">
        <v>194</v>
      </c>
      <c r="F188" s="171" t="s">
        <v>140</v>
      </c>
      <c r="G188" s="171" t="s">
        <v>217</v>
      </c>
      <c r="H188" s="171" t="s">
        <v>218</v>
      </c>
      <c r="I188" s="171" t="s">
        <v>140</v>
      </c>
      <c r="J188" s="173">
        <v>2006</v>
      </c>
      <c r="K188" s="174">
        <v>1500</v>
      </c>
      <c r="L188" s="211"/>
      <c r="M188" s="173" t="s">
        <v>139</v>
      </c>
      <c r="N188" s="173">
        <v>5</v>
      </c>
      <c r="O188" s="173">
        <v>2</v>
      </c>
      <c r="P188" s="173">
        <v>1</v>
      </c>
      <c r="Q188" s="173">
        <v>5</v>
      </c>
      <c r="R188" s="173">
        <v>1</v>
      </c>
      <c r="S188" s="175">
        <v>1000</v>
      </c>
      <c r="T188" s="173">
        <v>25</v>
      </c>
      <c r="U188" s="173">
        <v>1</v>
      </c>
      <c r="V188" s="173">
        <v>0</v>
      </c>
      <c r="W188" s="211"/>
      <c r="X188" s="173">
        <v>0</v>
      </c>
      <c r="Y188" s="211"/>
      <c r="Z188" s="174">
        <f>S188*R188*K188*EXP(-Definitions!$E$4*CAPEX!V188)*U188</f>
        <v>1500000</v>
      </c>
      <c r="AA188" s="174">
        <f>CEILING(Z188/Definitions!$F$10,10)</f>
        <v>29420</v>
      </c>
      <c r="AB188" s="176">
        <v>2</v>
      </c>
      <c r="AC188" s="177" t="s">
        <v>589</v>
      </c>
      <c r="AD188" s="177" t="s">
        <v>590</v>
      </c>
      <c r="AE188" s="29"/>
      <c r="AF188" s="30"/>
    </row>
    <row r="189" spans="1:32" s="8" customFormat="1" ht="120" x14ac:dyDescent="0.25">
      <c r="A189" s="170">
        <v>137</v>
      </c>
      <c r="B189" s="171" t="s">
        <v>269</v>
      </c>
      <c r="C189" s="171" t="s">
        <v>26</v>
      </c>
      <c r="D189" s="172">
        <v>1</v>
      </c>
      <c r="E189" s="171" t="s">
        <v>194</v>
      </c>
      <c r="F189" s="171" t="s">
        <v>140</v>
      </c>
      <c r="G189" s="171" t="s">
        <v>364</v>
      </c>
      <c r="H189" s="171" t="s">
        <v>364</v>
      </c>
      <c r="I189" s="171" t="s">
        <v>140</v>
      </c>
      <c r="J189" s="173">
        <v>2006</v>
      </c>
      <c r="K189" s="174">
        <v>1</v>
      </c>
      <c r="L189" s="211"/>
      <c r="M189" s="173" t="s">
        <v>236</v>
      </c>
      <c r="N189" s="173">
        <v>3</v>
      </c>
      <c r="O189" s="173">
        <v>2</v>
      </c>
      <c r="P189" s="173">
        <v>1</v>
      </c>
      <c r="Q189" s="173">
        <v>5</v>
      </c>
      <c r="R189" s="173">
        <v>1</v>
      </c>
      <c r="S189" s="175">
        <v>356800</v>
      </c>
      <c r="T189" s="173">
        <v>0</v>
      </c>
      <c r="U189" s="173">
        <v>1</v>
      </c>
      <c r="V189" s="173">
        <v>0</v>
      </c>
      <c r="W189" s="211"/>
      <c r="X189" s="173"/>
      <c r="Y189" s="211">
        <v>0</v>
      </c>
      <c r="Z189" s="174">
        <f>S189*R189*K189*EXP(-Definitions!$E$4*CAPEX!V189)*U189</f>
        <v>356800</v>
      </c>
      <c r="AA189" s="174">
        <f>CEILING(Z189/Definitions!$F$10,10)</f>
        <v>7000</v>
      </c>
      <c r="AB189" s="176">
        <v>1</v>
      </c>
      <c r="AC189" s="177" t="s">
        <v>591</v>
      </c>
      <c r="AD189" s="177" t="s">
        <v>591</v>
      </c>
      <c r="AE189" s="29"/>
      <c r="AF189" s="31"/>
    </row>
    <row r="190" spans="1:32" s="8" customFormat="1" ht="24" x14ac:dyDescent="0.25">
      <c r="A190" s="170">
        <v>138</v>
      </c>
      <c r="B190" s="171" t="s">
        <v>238</v>
      </c>
      <c r="C190" s="171" t="s">
        <v>26</v>
      </c>
      <c r="D190" s="172" t="s">
        <v>236</v>
      </c>
      <c r="E190" s="171" t="s">
        <v>194</v>
      </c>
      <c r="F190" s="171" t="s">
        <v>140</v>
      </c>
      <c r="G190" s="171" t="s">
        <v>239</v>
      </c>
      <c r="H190" s="171" t="s">
        <v>524</v>
      </c>
      <c r="I190" s="171" t="s">
        <v>140</v>
      </c>
      <c r="J190" s="173">
        <v>2006</v>
      </c>
      <c r="K190" s="174">
        <v>1</v>
      </c>
      <c r="L190" s="211"/>
      <c r="M190" s="173" t="s">
        <v>236</v>
      </c>
      <c r="N190" s="173">
        <v>0</v>
      </c>
      <c r="O190" s="173">
        <v>1</v>
      </c>
      <c r="P190" s="173">
        <v>1</v>
      </c>
      <c r="Q190" s="173">
        <v>9</v>
      </c>
      <c r="R190" s="173">
        <v>1</v>
      </c>
      <c r="S190" s="175">
        <v>481700</v>
      </c>
      <c r="T190" s="173">
        <v>0</v>
      </c>
      <c r="U190" s="173">
        <v>1</v>
      </c>
      <c r="V190" s="173">
        <v>0</v>
      </c>
      <c r="W190" s="211"/>
      <c r="X190" s="173">
        <v>0</v>
      </c>
      <c r="Y190" s="211">
        <v>0</v>
      </c>
      <c r="Z190" s="174">
        <f>S190*R190*K190*EXP(-Definitions!$E$4*CAPEX!V190)*U190</f>
        <v>481700</v>
      </c>
      <c r="AA190" s="174">
        <f>CEILING(Z190/Definitions!$F$10,10)</f>
        <v>9450</v>
      </c>
      <c r="AB190" s="176">
        <v>1</v>
      </c>
      <c r="AC190" s="177" t="s">
        <v>240</v>
      </c>
      <c r="AD190" s="177" t="s">
        <v>241</v>
      </c>
      <c r="AE190" s="29"/>
      <c r="AF190" s="31"/>
    </row>
    <row r="191" spans="1:32" s="8" customFormat="1" ht="36" x14ac:dyDescent="0.25">
      <c r="A191" s="170">
        <v>139</v>
      </c>
      <c r="B191" s="171" t="s">
        <v>242</v>
      </c>
      <c r="C191" s="171" t="s">
        <v>26</v>
      </c>
      <c r="D191" s="172" t="s">
        <v>236</v>
      </c>
      <c r="E191" s="171" t="s">
        <v>194</v>
      </c>
      <c r="F191" s="171" t="s">
        <v>140</v>
      </c>
      <c r="G191" s="171" t="s">
        <v>243</v>
      </c>
      <c r="H191" s="171" t="s">
        <v>524</v>
      </c>
      <c r="I191" s="171" t="s">
        <v>140</v>
      </c>
      <c r="J191" s="173">
        <v>2006</v>
      </c>
      <c r="K191" s="174">
        <v>1</v>
      </c>
      <c r="L191" s="211"/>
      <c r="M191" s="173" t="s">
        <v>236</v>
      </c>
      <c r="N191" s="173">
        <v>0</v>
      </c>
      <c r="O191" s="173">
        <v>1</v>
      </c>
      <c r="P191" s="173">
        <v>1</v>
      </c>
      <c r="Q191" s="173">
        <v>9</v>
      </c>
      <c r="R191" s="173">
        <v>1</v>
      </c>
      <c r="S191" s="175">
        <v>529900</v>
      </c>
      <c r="T191" s="173">
        <v>0</v>
      </c>
      <c r="U191" s="173">
        <v>1</v>
      </c>
      <c r="V191" s="173">
        <v>0</v>
      </c>
      <c r="W191" s="211"/>
      <c r="X191" s="173">
        <v>0</v>
      </c>
      <c r="Y191" s="211">
        <v>0</v>
      </c>
      <c r="Z191" s="174">
        <f>S191*R191*K191*EXP(-Definitions!$E$4*CAPEX!V191)*U191</f>
        <v>529900</v>
      </c>
      <c r="AA191" s="174">
        <f>CEILING(Z191/Definitions!$F$10,10)</f>
        <v>10400</v>
      </c>
      <c r="AB191" s="176">
        <v>1</v>
      </c>
      <c r="AC191" s="177" t="s">
        <v>244</v>
      </c>
      <c r="AD191" s="177" t="s">
        <v>567</v>
      </c>
      <c r="AE191" s="29"/>
      <c r="AF191" s="31"/>
    </row>
    <row r="192" spans="1:32" s="8" customFormat="1" ht="48" x14ac:dyDescent="0.25">
      <c r="A192" s="170">
        <v>140</v>
      </c>
      <c r="B192" s="171" t="s">
        <v>245</v>
      </c>
      <c r="C192" s="171" t="s">
        <v>26</v>
      </c>
      <c r="D192" s="172" t="s">
        <v>236</v>
      </c>
      <c r="E192" s="171" t="s">
        <v>194</v>
      </c>
      <c r="F192" s="171" t="s">
        <v>140</v>
      </c>
      <c r="G192" s="171" t="s">
        <v>246</v>
      </c>
      <c r="H192" s="171" t="s">
        <v>524</v>
      </c>
      <c r="I192" s="171" t="s">
        <v>140</v>
      </c>
      <c r="J192" s="173">
        <v>2006</v>
      </c>
      <c r="K192" s="174">
        <v>1</v>
      </c>
      <c r="L192" s="211"/>
      <c r="M192" s="173" t="s">
        <v>236</v>
      </c>
      <c r="N192" s="173">
        <v>0</v>
      </c>
      <c r="O192" s="173">
        <v>1</v>
      </c>
      <c r="P192" s="173">
        <v>1</v>
      </c>
      <c r="Q192" s="173">
        <v>9</v>
      </c>
      <c r="R192" s="173">
        <v>1</v>
      </c>
      <c r="S192" s="175">
        <v>291500</v>
      </c>
      <c r="T192" s="173">
        <v>0</v>
      </c>
      <c r="U192" s="173">
        <v>1</v>
      </c>
      <c r="V192" s="173">
        <v>0</v>
      </c>
      <c r="W192" s="211"/>
      <c r="X192" s="173">
        <v>0</v>
      </c>
      <c r="Y192" s="175">
        <v>0</v>
      </c>
      <c r="Z192" s="174">
        <f>S192*R192*K192*EXP(-Definitions!$E$4*CAPEX!V192)*U192</f>
        <v>291500</v>
      </c>
      <c r="AA192" s="174">
        <f>CEILING(Z192/Definitions!$F$10,10)</f>
        <v>5720</v>
      </c>
      <c r="AB192" s="176">
        <v>1</v>
      </c>
      <c r="AC192" s="177" t="s">
        <v>247</v>
      </c>
      <c r="AD192" s="177" t="s">
        <v>568</v>
      </c>
      <c r="AE192" s="29"/>
      <c r="AF192" s="31"/>
    </row>
    <row r="193" spans="1:32" s="8" customFormat="1" ht="15" x14ac:dyDescent="0.25">
      <c r="A193" s="170">
        <v>141</v>
      </c>
      <c r="B193" s="171" t="s">
        <v>328</v>
      </c>
      <c r="C193" s="171" t="s">
        <v>22</v>
      </c>
      <c r="D193" s="172">
        <v>1</v>
      </c>
      <c r="E193" s="171" t="s">
        <v>194</v>
      </c>
      <c r="F193" s="171" t="s">
        <v>140</v>
      </c>
      <c r="G193" s="171" t="s">
        <v>195</v>
      </c>
      <c r="H193" s="171" t="s">
        <v>196</v>
      </c>
      <c r="I193" s="171" t="s">
        <v>140</v>
      </c>
      <c r="J193" s="173">
        <v>2006</v>
      </c>
      <c r="K193" s="174">
        <v>3300</v>
      </c>
      <c r="L193" s="211"/>
      <c r="M193" s="173" t="s">
        <v>139</v>
      </c>
      <c r="N193" s="173">
        <v>5</v>
      </c>
      <c r="O193" s="173">
        <v>2</v>
      </c>
      <c r="P193" s="173">
        <v>1</v>
      </c>
      <c r="Q193" s="173">
        <v>5</v>
      </c>
      <c r="R193" s="173">
        <v>1</v>
      </c>
      <c r="S193" s="175">
        <v>250</v>
      </c>
      <c r="T193" s="173">
        <v>10</v>
      </c>
      <c r="U193" s="173">
        <v>1</v>
      </c>
      <c r="V193" s="173">
        <v>0</v>
      </c>
      <c r="W193" s="211"/>
      <c r="X193" s="173">
        <v>0</v>
      </c>
      <c r="Y193" s="175"/>
      <c r="Z193" s="174">
        <f>S193*R193*K193*EXP(-Definitions!$E$4*CAPEX!V193)*U193</f>
        <v>825000</v>
      </c>
      <c r="AA193" s="174">
        <f>CEILING(Z193/Definitions!$F$10,10)</f>
        <v>16180</v>
      </c>
      <c r="AB193" s="176">
        <v>1</v>
      </c>
      <c r="AC193" s="177" t="s">
        <v>329</v>
      </c>
      <c r="AD193" s="171" t="s">
        <v>330</v>
      </c>
      <c r="AE193" s="29"/>
      <c r="AF193" s="31"/>
    </row>
    <row r="194" spans="1:32" s="8" customFormat="1" ht="15" x14ac:dyDescent="0.25">
      <c r="A194" s="170">
        <v>141</v>
      </c>
      <c r="B194" s="171" t="s">
        <v>328</v>
      </c>
      <c r="C194" s="171" t="s">
        <v>22</v>
      </c>
      <c r="D194" s="172">
        <v>1</v>
      </c>
      <c r="E194" s="171" t="s">
        <v>194</v>
      </c>
      <c r="F194" s="171" t="s">
        <v>140</v>
      </c>
      <c r="G194" s="171" t="s">
        <v>195</v>
      </c>
      <c r="H194" s="171" t="s">
        <v>196</v>
      </c>
      <c r="I194" s="171" t="s">
        <v>140</v>
      </c>
      <c r="J194" s="173">
        <v>2006</v>
      </c>
      <c r="K194" s="174">
        <v>3300</v>
      </c>
      <c r="L194" s="211"/>
      <c r="M194" s="173" t="s">
        <v>139</v>
      </c>
      <c r="N194" s="173">
        <v>0</v>
      </c>
      <c r="O194" s="173">
        <v>1</v>
      </c>
      <c r="P194" s="173">
        <v>1</v>
      </c>
      <c r="Q194" s="173">
        <v>8</v>
      </c>
      <c r="R194" s="173">
        <v>1</v>
      </c>
      <c r="S194" s="175">
        <v>250</v>
      </c>
      <c r="T194" s="173">
        <v>10</v>
      </c>
      <c r="U194" s="173">
        <v>1</v>
      </c>
      <c r="V194" s="173">
        <v>10</v>
      </c>
      <c r="W194" s="211"/>
      <c r="X194" s="173">
        <v>0</v>
      </c>
      <c r="Y194" s="175"/>
      <c r="Z194" s="174">
        <f>S194*R194*K194*EXP(-Definitions!$E$4*CAPEX!V194)*U194</f>
        <v>825000</v>
      </c>
      <c r="AA194" s="174">
        <f>CEILING(Z194/Definitions!$F$10,10)</f>
        <v>16180</v>
      </c>
      <c r="AB194" s="176">
        <v>1</v>
      </c>
      <c r="AC194" s="177" t="s">
        <v>329</v>
      </c>
      <c r="AD194" s="177" t="s">
        <v>330</v>
      </c>
      <c r="AE194" s="29"/>
      <c r="AF194" s="31"/>
    </row>
    <row r="195" spans="1:32" s="8" customFormat="1" x14ac:dyDescent="0.25">
      <c r="A195" s="170">
        <v>141</v>
      </c>
      <c r="B195" s="171" t="s">
        <v>328</v>
      </c>
      <c r="C195" s="171" t="s">
        <v>22</v>
      </c>
      <c r="D195" s="172">
        <v>1</v>
      </c>
      <c r="E195" s="171" t="s">
        <v>194</v>
      </c>
      <c r="F195" s="171" t="s">
        <v>140</v>
      </c>
      <c r="G195" s="171" t="s">
        <v>195</v>
      </c>
      <c r="H195" s="171" t="s">
        <v>196</v>
      </c>
      <c r="I195" s="171" t="s">
        <v>140</v>
      </c>
      <c r="J195" s="173">
        <v>2006</v>
      </c>
      <c r="K195" s="174">
        <v>3300</v>
      </c>
      <c r="L195" s="174"/>
      <c r="M195" s="173" t="s">
        <v>139</v>
      </c>
      <c r="N195" s="173">
        <v>0</v>
      </c>
      <c r="O195" s="173">
        <v>1</v>
      </c>
      <c r="P195" s="173">
        <v>1</v>
      </c>
      <c r="Q195" s="173">
        <v>8</v>
      </c>
      <c r="R195" s="173">
        <v>1</v>
      </c>
      <c r="S195" s="175">
        <v>250</v>
      </c>
      <c r="T195" s="173">
        <v>10</v>
      </c>
      <c r="U195" s="173">
        <v>1</v>
      </c>
      <c r="V195" s="173">
        <v>20</v>
      </c>
      <c r="W195" s="173"/>
      <c r="X195" s="173">
        <v>0</v>
      </c>
      <c r="Y195" s="175"/>
      <c r="Z195" s="174">
        <f>S195*R195*K195*EXP(-Definitions!$E$4*CAPEX!V195)*U195</f>
        <v>825000</v>
      </c>
      <c r="AA195" s="174">
        <f>CEILING(Z195/Definitions!$F$10,10)</f>
        <v>16180</v>
      </c>
      <c r="AB195" s="176">
        <v>1</v>
      </c>
      <c r="AC195" s="177" t="s">
        <v>329</v>
      </c>
      <c r="AD195" s="177" t="s">
        <v>330</v>
      </c>
      <c r="AE195" s="29"/>
      <c r="AF195" s="31"/>
    </row>
    <row r="196" spans="1:32" s="8" customFormat="1" ht="24" x14ac:dyDescent="0.25">
      <c r="A196" s="170">
        <v>142</v>
      </c>
      <c r="B196" s="171" t="s">
        <v>336</v>
      </c>
      <c r="C196" s="171" t="s">
        <v>22</v>
      </c>
      <c r="D196" s="172">
        <v>1</v>
      </c>
      <c r="E196" s="171" t="s">
        <v>194</v>
      </c>
      <c r="F196" s="171" t="s">
        <v>140</v>
      </c>
      <c r="G196" s="171" t="s">
        <v>195</v>
      </c>
      <c r="H196" s="171" t="s">
        <v>196</v>
      </c>
      <c r="I196" s="171" t="s">
        <v>140</v>
      </c>
      <c r="J196" s="173">
        <v>2006</v>
      </c>
      <c r="K196" s="174">
        <v>1050</v>
      </c>
      <c r="L196" s="211"/>
      <c r="M196" s="173" t="s">
        <v>139</v>
      </c>
      <c r="N196" s="173">
        <v>5</v>
      </c>
      <c r="O196" s="173">
        <v>2</v>
      </c>
      <c r="P196" s="173">
        <v>1</v>
      </c>
      <c r="Q196" s="173">
        <v>5</v>
      </c>
      <c r="R196" s="173">
        <v>1</v>
      </c>
      <c r="S196" s="175">
        <v>150</v>
      </c>
      <c r="T196" s="173">
        <v>20</v>
      </c>
      <c r="U196" s="173">
        <v>1</v>
      </c>
      <c r="V196" s="173">
        <v>0</v>
      </c>
      <c r="W196" s="211"/>
      <c r="X196" s="211">
        <v>0</v>
      </c>
      <c r="Y196" s="211"/>
      <c r="Z196" s="174">
        <f>S196*R196*K196*EXP(-Definitions!$E$4*CAPEX!V196)*U196</f>
        <v>157500</v>
      </c>
      <c r="AA196" s="174">
        <f>CEILING(Z196/Definitions!$F$10,10)</f>
        <v>3090</v>
      </c>
      <c r="AB196" s="176">
        <v>1</v>
      </c>
      <c r="AC196" s="177" t="s">
        <v>337</v>
      </c>
      <c r="AD196" s="177" t="s">
        <v>338</v>
      </c>
      <c r="AE196" s="29"/>
      <c r="AF196" s="31"/>
    </row>
    <row r="197" spans="1:32" s="8" customFormat="1" ht="24" x14ac:dyDescent="0.25">
      <c r="A197" s="170">
        <v>142</v>
      </c>
      <c r="B197" s="171" t="s">
        <v>336</v>
      </c>
      <c r="C197" s="171" t="s">
        <v>22</v>
      </c>
      <c r="D197" s="172">
        <v>1</v>
      </c>
      <c r="E197" s="171" t="s">
        <v>194</v>
      </c>
      <c r="F197" s="171" t="s">
        <v>140</v>
      </c>
      <c r="G197" s="171" t="s">
        <v>195</v>
      </c>
      <c r="H197" s="171" t="s">
        <v>196</v>
      </c>
      <c r="I197" s="171" t="s">
        <v>140</v>
      </c>
      <c r="J197" s="173">
        <v>2006</v>
      </c>
      <c r="K197" s="174">
        <v>1050</v>
      </c>
      <c r="L197" s="211"/>
      <c r="M197" s="173" t="s">
        <v>139</v>
      </c>
      <c r="N197" s="173">
        <v>0</v>
      </c>
      <c r="O197" s="173">
        <v>1</v>
      </c>
      <c r="P197" s="173">
        <v>1</v>
      </c>
      <c r="Q197" s="173">
        <v>8</v>
      </c>
      <c r="R197" s="173">
        <v>1</v>
      </c>
      <c r="S197" s="175">
        <v>150</v>
      </c>
      <c r="T197" s="173">
        <v>20</v>
      </c>
      <c r="U197" s="173">
        <v>1</v>
      </c>
      <c r="V197" s="173">
        <v>20</v>
      </c>
      <c r="W197" s="211"/>
      <c r="X197" s="173">
        <v>0</v>
      </c>
      <c r="Y197" s="175"/>
      <c r="Z197" s="174">
        <f>S197*R197*K197*EXP(-Definitions!$E$4*CAPEX!V197)*U197</f>
        <v>157500</v>
      </c>
      <c r="AA197" s="174">
        <f>CEILING(Z197/Definitions!$F$10,10)</f>
        <v>3090</v>
      </c>
      <c r="AB197" s="176">
        <v>1</v>
      </c>
      <c r="AC197" s="177" t="s">
        <v>339</v>
      </c>
      <c r="AD197" s="177" t="s">
        <v>338</v>
      </c>
      <c r="AE197" s="29"/>
      <c r="AF197" s="31"/>
    </row>
    <row r="198" spans="1:32" s="8" customFormat="1" ht="36" x14ac:dyDescent="0.25">
      <c r="A198" s="170">
        <v>143</v>
      </c>
      <c r="B198" s="171" t="s">
        <v>343</v>
      </c>
      <c r="C198" s="171" t="s">
        <v>22</v>
      </c>
      <c r="D198" s="172">
        <v>1</v>
      </c>
      <c r="E198" s="171" t="s">
        <v>194</v>
      </c>
      <c r="F198" s="171" t="s">
        <v>140</v>
      </c>
      <c r="G198" s="171" t="s">
        <v>211</v>
      </c>
      <c r="H198" s="171" t="s">
        <v>212</v>
      </c>
      <c r="I198" s="171" t="s">
        <v>140</v>
      </c>
      <c r="J198" s="173">
        <v>2006</v>
      </c>
      <c r="K198" s="174">
        <v>84</v>
      </c>
      <c r="L198" s="211"/>
      <c r="M198" s="173" t="s">
        <v>332</v>
      </c>
      <c r="N198" s="173">
        <v>5</v>
      </c>
      <c r="O198" s="173">
        <v>2</v>
      </c>
      <c r="P198" s="173">
        <v>1</v>
      </c>
      <c r="Q198" s="173">
        <v>5</v>
      </c>
      <c r="R198" s="173">
        <v>1</v>
      </c>
      <c r="S198" s="175">
        <v>45000</v>
      </c>
      <c r="T198" s="173">
        <v>10</v>
      </c>
      <c r="U198" s="173">
        <v>1</v>
      </c>
      <c r="V198" s="173">
        <v>0</v>
      </c>
      <c r="W198" s="211"/>
      <c r="X198" s="173">
        <v>0</v>
      </c>
      <c r="Y198" s="175">
        <v>0</v>
      </c>
      <c r="Z198" s="174">
        <f>S198*R198*K198*EXP(-Definitions!$E$4*CAPEX!V198)*U198</f>
        <v>3780000</v>
      </c>
      <c r="AA198" s="174">
        <f>CEILING(Z198/Definitions!$F$10,10)</f>
        <v>74120</v>
      </c>
      <c r="AB198" s="176">
        <v>2</v>
      </c>
      <c r="AC198" s="177" t="s">
        <v>333</v>
      </c>
      <c r="AD198" s="177" t="s">
        <v>334</v>
      </c>
      <c r="AE198" s="29"/>
      <c r="AF198" s="31"/>
    </row>
    <row r="199" spans="1:32" s="8" customFormat="1" ht="24" x14ac:dyDescent="0.25">
      <c r="A199" s="170">
        <v>143</v>
      </c>
      <c r="B199" s="171" t="s">
        <v>343</v>
      </c>
      <c r="C199" s="171" t="s">
        <v>22</v>
      </c>
      <c r="D199" s="172">
        <v>1</v>
      </c>
      <c r="E199" s="171" t="s">
        <v>194</v>
      </c>
      <c r="F199" s="171" t="s">
        <v>140</v>
      </c>
      <c r="G199" s="171" t="s">
        <v>211</v>
      </c>
      <c r="H199" s="171" t="s">
        <v>212</v>
      </c>
      <c r="I199" s="171" t="s">
        <v>140</v>
      </c>
      <c r="J199" s="173">
        <v>2006</v>
      </c>
      <c r="K199" s="174">
        <v>84</v>
      </c>
      <c r="L199" s="211"/>
      <c r="M199" s="173" t="s">
        <v>332</v>
      </c>
      <c r="N199" s="173">
        <v>0</v>
      </c>
      <c r="O199" s="173">
        <v>1</v>
      </c>
      <c r="P199" s="173">
        <v>1</v>
      </c>
      <c r="Q199" s="173">
        <v>8</v>
      </c>
      <c r="R199" s="173">
        <v>1</v>
      </c>
      <c r="S199" s="175">
        <v>45000</v>
      </c>
      <c r="T199" s="173">
        <v>10</v>
      </c>
      <c r="U199" s="173">
        <v>1</v>
      </c>
      <c r="V199" s="173">
        <v>10</v>
      </c>
      <c r="W199" s="211"/>
      <c r="X199" s="173">
        <v>0</v>
      </c>
      <c r="Y199" s="175">
        <v>0</v>
      </c>
      <c r="Z199" s="174">
        <f>S199*R199*K199*EXP(-Definitions!$E$4*CAPEX!V199)*U199</f>
        <v>3780000</v>
      </c>
      <c r="AA199" s="174">
        <f>CEILING(Z199/Definitions!$F$10,10)</f>
        <v>74120</v>
      </c>
      <c r="AB199" s="176">
        <v>2</v>
      </c>
      <c r="AC199" s="177" t="s">
        <v>335</v>
      </c>
      <c r="AD199" s="177" t="s">
        <v>334</v>
      </c>
      <c r="AE199" s="29"/>
      <c r="AF199" s="31"/>
    </row>
    <row r="200" spans="1:32" s="8" customFormat="1" ht="24" x14ac:dyDescent="0.25">
      <c r="A200" s="170">
        <v>143</v>
      </c>
      <c r="B200" s="171" t="s">
        <v>343</v>
      </c>
      <c r="C200" s="171" t="s">
        <v>22</v>
      </c>
      <c r="D200" s="172">
        <v>1</v>
      </c>
      <c r="E200" s="171" t="s">
        <v>194</v>
      </c>
      <c r="F200" s="171" t="s">
        <v>140</v>
      </c>
      <c r="G200" s="171" t="s">
        <v>211</v>
      </c>
      <c r="H200" s="171" t="s">
        <v>212</v>
      </c>
      <c r="I200" s="171" t="s">
        <v>140</v>
      </c>
      <c r="J200" s="173">
        <v>2006</v>
      </c>
      <c r="K200" s="174">
        <v>84</v>
      </c>
      <c r="L200" s="211"/>
      <c r="M200" s="173" t="s">
        <v>332</v>
      </c>
      <c r="N200" s="173">
        <v>0</v>
      </c>
      <c r="O200" s="173">
        <v>1</v>
      </c>
      <c r="P200" s="173">
        <v>1</v>
      </c>
      <c r="Q200" s="173">
        <v>8</v>
      </c>
      <c r="R200" s="173">
        <v>1</v>
      </c>
      <c r="S200" s="175">
        <v>45000</v>
      </c>
      <c r="T200" s="173">
        <v>10</v>
      </c>
      <c r="U200" s="173">
        <v>1</v>
      </c>
      <c r="V200" s="173">
        <v>20</v>
      </c>
      <c r="W200" s="211"/>
      <c r="X200" s="173">
        <v>0</v>
      </c>
      <c r="Y200" s="211">
        <v>0</v>
      </c>
      <c r="Z200" s="174">
        <f>S200*R200*K200*EXP(-Definitions!$E$4*CAPEX!V200)*U200</f>
        <v>3780000</v>
      </c>
      <c r="AA200" s="174">
        <f>CEILING(Z200/Definitions!$F$10,10)</f>
        <v>74120</v>
      </c>
      <c r="AB200" s="176">
        <v>2</v>
      </c>
      <c r="AC200" s="177" t="s">
        <v>335</v>
      </c>
      <c r="AD200" s="177" t="s">
        <v>334</v>
      </c>
      <c r="AE200" s="29"/>
      <c r="AF200" s="30"/>
    </row>
    <row r="201" spans="1:32" s="8" customFormat="1" ht="108" x14ac:dyDescent="0.25">
      <c r="A201" s="170">
        <v>144</v>
      </c>
      <c r="B201" s="171" t="s">
        <v>560</v>
      </c>
      <c r="C201" s="171" t="s">
        <v>22</v>
      </c>
      <c r="D201" s="172">
        <v>1</v>
      </c>
      <c r="E201" s="171" t="s">
        <v>194</v>
      </c>
      <c r="F201" s="171" t="s">
        <v>140</v>
      </c>
      <c r="G201" s="171" t="s">
        <v>217</v>
      </c>
      <c r="H201" s="171" t="s">
        <v>218</v>
      </c>
      <c r="I201" s="171" t="s">
        <v>140</v>
      </c>
      <c r="J201" s="173">
        <v>2006</v>
      </c>
      <c r="K201" s="174">
        <v>1050</v>
      </c>
      <c r="L201" s="211"/>
      <c r="M201" s="173" t="s">
        <v>139</v>
      </c>
      <c r="N201" s="173">
        <v>5</v>
      </c>
      <c r="O201" s="173">
        <v>2</v>
      </c>
      <c r="P201" s="173">
        <v>1</v>
      </c>
      <c r="Q201" s="173">
        <v>5</v>
      </c>
      <c r="R201" s="173">
        <v>1</v>
      </c>
      <c r="S201" s="175">
        <v>1000</v>
      </c>
      <c r="T201" s="173">
        <v>25</v>
      </c>
      <c r="U201" s="173">
        <v>1</v>
      </c>
      <c r="V201" s="173">
        <v>0</v>
      </c>
      <c r="W201" s="211"/>
      <c r="X201" s="173">
        <v>0</v>
      </c>
      <c r="Y201" s="211"/>
      <c r="Z201" s="174">
        <f>S201*R201*K201*EXP(-Definitions!$E$4*CAPEX!V201)*U201</f>
        <v>1050000</v>
      </c>
      <c r="AA201" s="174">
        <f>CEILING(Z201/Definitions!$F$10,10)</f>
        <v>20590</v>
      </c>
      <c r="AB201" s="176">
        <v>2</v>
      </c>
      <c r="AC201" s="177" t="s">
        <v>589</v>
      </c>
      <c r="AD201" s="177" t="s">
        <v>590</v>
      </c>
      <c r="AE201" s="29"/>
      <c r="AF201" s="30"/>
    </row>
    <row r="202" spans="1:32" s="8" customFormat="1" ht="120" x14ac:dyDescent="0.25">
      <c r="A202" s="170">
        <v>145</v>
      </c>
      <c r="B202" s="171" t="s">
        <v>269</v>
      </c>
      <c r="C202" s="171" t="s">
        <v>22</v>
      </c>
      <c r="D202" s="172">
        <v>1</v>
      </c>
      <c r="E202" s="171" t="s">
        <v>194</v>
      </c>
      <c r="F202" s="171" t="s">
        <v>140</v>
      </c>
      <c r="G202" s="171" t="s">
        <v>364</v>
      </c>
      <c r="H202" s="171" t="s">
        <v>364</v>
      </c>
      <c r="I202" s="171" t="s">
        <v>140</v>
      </c>
      <c r="J202" s="173">
        <v>2006</v>
      </c>
      <c r="K202" s="174">
        <v>1</v>
      </c>
      <c r="L202" s="211"/>
      <c r="M202" s="173" t="s">
        <v>236</v>
      </c>
      <c r="N202" s="173">
        <v>3</v>
      </c>
      <c r="O202" s="173">
        <v>2</v>
      </c>
      <c r="P202" s="173">
        <v>1</v>
      </c>
      <c r="Q202" s="173">
        <v>5</v>
      </c>
      <c r="R202" s="173">
        <v>1</v>
      </c>
      <c r="S202" s="175">
        <v>465000</v>
      </c>
      <c r="T202" s="173">
        <v>0</v>
      </c>
      <c r="U202" s="173">
        <v>1</v>
      </c>
      <c r="V202" s="173">
        <v>0</v>
      </c>
      <c r="W202" s="211"/>
      <c r="X202" s="173"/>
      <c r="Y202" s="211"/>
      <c r="Z202" s="174">
        <f>S202*R202*K202*EXP(-Definitions!$E$4*CAPEX!V202)*U202</f>
        <v>465000</v>
      </c>
      <c r="AA202" s="174">
        <f>CEILING(Z202/Definitions!$F$10,10)</f>
        <v>9120</v>
      </c>
      <c r="AB202" s="176">
        <v>1</v>
      </c>
      <c r="AC202" s="177" t="s">
        <v>591</v>
      </c>
      <c r="AD202" s="177" t="s">
        <v>591</v>
      </c>
      <c r="AE202" s="29"/>
      <c r="AF202" s="30"/>
    </row>
    <row r="203" spans="1:32" s="8" customFormat="1" ht="24" x14ac:dyDescent="0.25">
      <c r="A203" s="170">
        <v>146</v>
      </c>
      <c r="B203" s="171" t="s">
        <v>238</v>
      </c>
      <c r="C203" s="171" t="s">
        <v>22</v>
      </c>
      <c r="D203" s="172" t="s">
        <v>236</v>
      </c>
      <c r="E203" s="171" t="s">
        <v>194</v>
      </c>
      <c r="F203" s="171" t="s">
        <v>140</v>
      </c>
      <c r="G203" s="171" t="s">
        <v>239</v>
      </c>
      <c r="H203" s="171" t="s">
        <v>524</v>
      </c>
      <c r="I203" s="171" t="s">
        <v>140</v>
      </c>
      <c r="J203" s="173">
        <v>2006</v>
      </c>
      <c r="K203" s="174">
        <v>1</v>
      </c>
      <c r="L203" s="211"/>
      <c r="M203" s="173" t="s">
        <v>236</v>
      </c>
      <c r="N203" s="173">
        <v>0</v>
      </c>
      <c r="O203" s="173">
        <v>1</v>
      </c>
      <c r="P203" s="173">
        <v>1</v>
      </c>
      <c r="Q203" s="173">
        <v>9</v>
      </c>
      <c r="R203" s="173">
        <v>1</v>
      </c>
      <c r="S203" s="175">
        <v>627800</v>
      </c>
      <c r="T203" s="173">
        <v>0</v>
      </c>
      <c r="U203" s="173">
        <v>1</v>
      </c>
      <c r="V203" s="173">
        <v>0</v>
      </c>
      <c r="W203" s="211"/>
      <c r="X203" s="173">
        <v>0</v>
      </c>
      <c r="Y203" s="211">
        <v>0</v>
      </c>
      <c r="Z203" s="174">
        <f>S203*R203*K203*EXP(-Definitions!$E$4*CAPEX!V203)*U203</f>
        <v>627800</v>
      </c>
      <c r="AA203" s="174">
        <f>CEILING(Z203/Definitions!$F$10,10)</f>
        <v>12310</v>
      </c>
      <c r="AB203" s="176">
        <v>1</v>
      </c>
      <c r="AC203" s="177" t="s">
        <v>240</v>
      </c>
      <c r="AD203" s="177" t="s">
        <v>241</v>
      </c>
      <c r="AE203" s="29"/>
      <c r="AF203" s="31"/>
    </row>
    <row r="204" spans="1:32" s="8" customFormat="1" ht="36" x14ac:dyDescent="0.25">
      <c r="A204" s="170">
        <v>147</v>
      </c>
      <c r="B204" s="171" t="s">
        <v>242</v>
      </c>
      <c r="C204" s="171" t="s">
        <v>22</v>
      </c>
      <c r="D204" s="172" t="s">
        <v>236</v>
      </c>
      <c r="E204" s="171" t="s">
        <v>194</v>
      </c>
      <c r="F204" s="171" t="s">
        <v>140</v>
      </c>
      <c r="G204" s="171" t="s">
        <v>243</v>
      </c>
      <c r="H204" s="171" t="s">
        <v>524</v>
      </c>
      <c r="I204" s="171" t="s">
        <v>140</v>
      </c>
      <c r="J204" s="173">
        <v>2006</v>
      </c>
      <c r="K204" s="174">
        <v>1</v>
      </c>
      <c r="L204" s="211"/>
      <c r="M204" s="173" t="s">
        <v>236</v>
      </c>
      <c r="N204" s="173">
        <v>0</v>
      </c>
      <c r="O204" s="173">
        <v>1</v>
      </c>
      <c r="P204" s="173">
        <v>1</v>
      </c>
      <c r="Q204" s="173">
        <v>9</v>
      </c>
      <c r="R204" s="173">
        <v>1</v>
      </c>
      <c r="S204" s="175">
        <v>690600</v>
      </c>
      <c r="T204" s="173">
        <v>0</v>
      </c>
      <c r="U204" s="173">
        <v>1</v>
      </c>
      <c r="V204" s="173">
        <v>0</v>
      </c>
      <c r="W204" s="211"/>
      <c r="X204" s="173">
        <v>0</v>
      </c>
      <c r="Y204" s="211">
        <v>0</v>
      </c>
      <c r="Z204" s="174">
        <f>S204*R204*K204*EXP(-Definitions!$E$4*CAPEX!V204)*U204</f>
        <v>690600</v>
      </c>
      <c r="AA204" s="174">
        <f>CEILING(Z204/Definitions!$F$10,10)</f>
        <v>13550</v>
      </c>
      <c r="AB204" s="176">
        <v>1</v>
      </c>
      <c r="AC204" s="177" t="s">
        <v>244</v>
      </c>
      <c r="AD204" s="177" t="s">
        <v>567</v>
      </c>
      <c r="AE204" s="29"/>
      <c r="AF204" s="31"/>
    </row>
    <row r="205" spans="1:32" s="8" customFormat="1" ht="48" x14ac:dyDescent="0.25">
      <c r="A205" s="170">
        <v>148</v>
      </c>
      <c r="B205" s="171" t="s">
        <v>245</v>
      </c>
      <c r="C205" s="171" t="s">
        <v>22</v>
      </c>
      <c r="D205" s="172" t="s">
        <v>236</v>
      </c>
      <c r="E205" s="171" t="s">
        <v>194</v>
      </c>
      <c r="F205" s="171" t="s">
        <v>140</v>
      </c>
      <c r="G205" s="171" t="s">
        <v>246</v>
      </c>
      <c r="H205" s="171" t="s">
        <v>524</v>
      </c>
      <c r="I205" s="171" t="s">
        <v>140</v>
      </c>
      <c r="J205" s="173">
        <v>2006</v>
      </c>
      <c r="K205" s="174">
        <v>1</v>
      </c>
      <c r="L205" s="211"/>
      <c r="M205" s="173" t="s">
        <v>236</v>
      </c>
      <c r="N205" s="173">
        <v>0</v>
      </c>
      <c r="O205" s="173">
        <v>1</v>
      </c>
      <c r="P205" s="173">
        <v>1</v>
      </c>
      <c r="Q205" s="173">
        <v>9</v>
      </c>
      <c r="R205" s="173">
        <v>1</v>
      </c>
      <c r="S205" s="175">
        <v>379800</v>
      </c>
      <c r="T205" s="173">
        <v>0</v>
      </c>
      <c r="U205" s="173">
        <v>1</v>
      </c>
      <c r="V205" s="173">
        <v>0</v>
      </c>
      <c r="W205" s="211"/>
      <c r="X205" s="173">
        <v>0</v>
      </c>
      <c r="Y205" s="175">
        <v>0</v>
      </c>
      <c r="Z205" s="174">
        <f>S205*R205*K205*EXP(-Definitions!$E$4*CAPEX!V205)*U205</f>
        <v>379800</v>
      </c>
      <c r="AA205" s="174">
        <f>CEILING(Z205/Definitions!$F$10,10)</f>
        <v>7450</v>
      </c>
      <c r="AB205" s="176">
        <v>1</v>
      </c>
      <c r="AC205" s="177" t="s">
        <v>247</v>
      </c>
      <c r="AD205" s="177" t="s">
        <v>568</v>
      </c>
      <c r="AE205" s="29"/>
      <c r="AF205" s="31"/>
    </row>
    <row r="206" spans="1:32" s="8" customFormat="1" ht="15" x14ac:dyDescent="0.25">
      <c r="A206" s="170">
        <v>149</v>
      </c>
      <c r="B206" s="171" t="s">
        <v>328</v>
      </c>
      <c r="C206" s="171" t="s">
        <v>23</v>
      </c>
      <c r="D206" s="172">
        <v>1</v>
      </c>
      <c r="E206" s="171" t="s">
        <v>194</v>
      </c>
      <c r="F206" s="171" t="s">
        <v>140</v>
      </c>
      <c r="G206" s="171" t="s">
        <v>195</v>
      </c>
      <c r="H206" s="171" t="s">
        <v>196</v>
      </c>
      <c r="I206" s="171" t="s">
        <v>140</v>
      </c>
      <c r="J206" s="173">
        <v>2006</v>
      </c>
      <c r="K206" s="174">
        <v>4050</v>
      </c>
      <c r="L206" s="211"/>
      <c r="M206" s="173" t="s">
        <v>139</v>
      </c>
      <c r="N206" s="173">
        <v>5</v>
      </c>
      <c r="O206" s="173">
        <v>2</v>
      </c>
      <c r="P206" s="173">
        <v>1</v>
      </c>
      <c r="Q206" s="173">
        <v>5</v>
      </c>
      <c r="R206" s="173">
        <v>1</v>
      </c>
      <c r="S206" s="175">
        <v>250</v>
      </c>
      <c r="T206" s="173">
        <v>10</v>
      </c>
      <c r="U206" s="173">
        <v>1</v>
      </c>
      <c r="V206" s="173">
        <v>0</v>
      </c>
      <c r="W206" s="211"/>
      <c r="X206" s="173">
        <v>0</v>
      </c>
      <c r="Y206" s="175"/>
      <c r="Z206" s="174">
        <f>S206*R206*K206*EXP(-Definitions!$E$4*CAPEX!V206)*U206</f>
        <v>1012500</v>
      </c>
      <c r="AA206" s="174">
        <f>CEILING(Z206/Definitions!$F$10,10)</f>
        <v>19860</v>
      </c>
      <c r="AB206" s="176">
        <v>1</v>
      </c>
      <c r="AC206" s="177" t="s">
        <v>329</v>
      </c>
      <c r="AD206" s="171" t="s">
        <v>330</v>
      </c>
      <c r="AE206" s="29"/>
      <c r="AF206" s="31"/>
    </row>
    <row r="207" spans="1:32" s="8" customFormat="1" ht="15" x14ac:dyDescent="0.25">
      <c r="A207" s="170">
        <v>149</v>
      </c>
      <c r="B207" s="171" t="s">
        <v>328</v>
      </c>
      <c r="C207" s="171" t="s">
        <v>23</v>
      </c>
      <c r="D207" s="172">
        <v>1</v>
      </c>
      <c r="E207" s="171" t="s">
        <v>194</v>
      </c>
      <c r="F207" s="171" t="s">
        <v>140</v>
      </c>
      <c r="G207" s="171" t="s">
        <v>195</v>
      </c>
      <c r="H207" s="171" t="s">
        <v>196</v>
      </c>
      <c r="I207" s="171" t="s">
        <v>140</v>
      </c>
      <c r="J207" s="173">
        <v>2006</v>
      </c>
      <c r="K207" s="174">
        <v>4050</v>
      </c>
      <c r="L207" s="211"/>
      <c r="M207" s="173" t="s">
        <v>139</v>
      </c>
      <c r="N207" s="173">
        <v>0</v>
      </c>
      <c r="O207" s="173">
        <v>1</v>
      </c>
      <c r="P207" s="173">
        <v>1</v>
      </c>
      <c r="Q207" s="173">
        <v>8</v>
      </c>
      <c r="R207" s="173">
        <v>1</v>
      </c>
      <c r="S207" s="175">
        <v>250</v>
      </c>
      <c r="T207" s="173">
        <v>10</v>
      </c>
      <c r="U207" s="173">
        <v>1</v>
      </c>
      <c r="V207" s="173">
        <v>10</v>
      </c>
      <c r="W207" s="211"/>
      <c r="X207" s="173">
        <v>0</v>
      </c>
      <c r="Y207" s="175"/>
      <c r="Z207" s="174">
        <f>S207*R207*K207*EXP(-Definitions!$E$4*CAPEX!V207)*U207</f>
        <v>1012500</v>
      </c>
      <c r="AA207" s="174">
        <f>CEILING(Z207/Definitions!$F$10,10)</f>
        <v>19860</v>
      </c>
      <c r="AB207" s="176">
        <v>1</v>
      </c>
      <c r="AC207" s="177" t="s">
        <v>329</v>
      </c>
      <c r="AD207" s="171" t="s">
        <v>330</v>
      </c>
      <c r="AE207" s="29"/>
      <c r="AF207" s="31"/>
    </row>
    <row r="208" spans="1:32" s="8" customFormat="1" ht="15" x14ac:dyDescent="0.25">
      <c r="A208" s="170">
        <v>149</v>
      </c>
      <c r="B208" s="171" t="s">
        <v>328</v>
      </c>
      <c r="C208" s="171" t="s">
        <v>23</v>
      </c>
      <c r="D208" s="172">
        <v>1</v>
      </c>
      <c r="E208" s="171" t="s">
        <v>194</v>
      </c>
      <c r="F208" s="171" t="s">
        <v>140</v>
      </c>
      <c r="G208" s="171" t="s">
        <v>195</v>
      </c>
      <c r="H208" s="171" t="s">
        <v>196</v>
      </c>
      <c r="I208" s="171" t="s">
        <v>140</v>
      </c>
      <c r="J208" s="173">
        <v>2006</v>
      </c>
      <c r="K208" s="174">
        <v>4050</v>
      </c>
      <c r="L208" s="211"/>
      <c r="M208" s="173" t="s">
        <v>139</v>
      </c>
      <c r="N208" s="173">
        <v>0</v>
      </c>
      <c r="O208" s="173">
        <v>1</v>
      </c>
      <c r="P208" s="173">
        <v>1</v>
      </c>
      <c r="Q208" s="173">
        <v>8</v>
      </c>
      <c r="R208" s="173">
        <v>1</v>
      </c>
      <c r="S208" s="175">
        <v>250</v>
      </c>
      <c r="T208" s="173">
        <v>10</v>
      </c>
      <c r="U208" s="173">
        <v>1</v>
      </c>
      <c r="V208" s="173">
        <v>20</v>
      </c>
      <c r="W208" s="211"/>
      <c r="X208" s="173">
        <v>0</v>
      </c>
      <c r="Y208" s="175"/>
      <c r="Z208" s="174">
        <f>S208*R208*K208*EXP(-Definitions!$E$4*CAPEX!V208)*U208</f>
        <v>1012500</v>
      </c>
      <c r="AA208" s="174">
        <f>CEILING(Z208/Definitions!$F$10,10)</f>
        <v>19860</v>
      </c>
      <c r="AB208" s="176">
        <v>1</v>
      </c>
      <c r="AC208" s="177" t="s">
        <v>329</v>
      </c>
      <c r="AD208" s="171" t="s">
        <v>330</v>
      </c>
      <c r="AE208" s="29"/>
      <c r="AF208" s="31"/>
    </row>
    <row r="209" spans="1:32" s="8" customFormat="1" ht="24" x14ac:dyDescent="0.25">
      <c r="A209" s="170">
        <v>150</v>
      </c>
      <c r="B209" s="171" t="s">
        <v>336</v>
      </c>
      <c r="C209" s="171" t="s">
        <v>23</v>
      </c>
      <c r="D209" s="172">
        <v>1</v>
      </c>
      <c r="E209" s="171" t="s">
        <v>194</v>
      </c>
      <c r="F209" s="171" t="s">
        <v>140</v>
      </c>
      <c r="G209" s="171" t="s">
        <v>195</v>
      </c>
      <c r="H209" s="171" t="s">
        <v>196</v>
      </c>
      <c r="I209" s="171" t="s">
        <v>140</v>
      </c>
      <c r="J209" s="173">
        <v>2006</v>
      </c>
      <c r="K209" s="174">
        <v>1300</v>
      </c>
      <c r="L209" s="174"/>
      <c r="M209" s="173" t="s">
        <v>139</v>
      </c>
      <c r="N209" s="173">
        <v>5</v>
      </c>
      <c r="O209" s="173">
        <v>2</v>
      </c>
      <c r="P209" s="173">
        <v>1</v>
      </c>
      <c r="Q209" s="173">
        <v>5</v>
      </c>
      <c r="R209" s="173">
        <v>1</v>
      </c>
      <c r="S209" s="175">
        <v>150</v>
      </c>
      <c r="T209" s="173">
        <v>20</v>
      </c>
      <c r="U209" s="173">
        <v>1</v>
      </c>
      <c r="V209" s="173">
        <v>0</v>
      </c>
      <c r="W209" s="173"/>
      <c r="X209" s="173">
        <v>0</v>
      </c>
      <c r="Y209" s="175"/>
      <c r="Z209" s="174">
        <f>S209*R209*K209*EXP(-Definitions!$E$4*CAPEX!V209)*U209</f>
        <v>195000</v>
      </c>
      <c r="AA209" s="174">
        <f>CEILING(Z209/Definitions!$F$10,10)</f>
        <v>3830</v>
      </c>
      <c r="AB209" s="176">
        <v>1</v>
      </c>
      <c r="AC209" s="177" t="s">
        <v>337</v>
      </c>
      <c r="AD209" s="177" t="s">
        <v>338</v>
      </c>
      <c r="AE209" s="29"/>
      <c r="AF209" s="31"/>
    </row>
    <row r="210" spans="1:32" s="8" customFormat="1" ht="24" x14ac:dyDescent="0.25">
      <c r="A210" s="170">
        <v>150</v>
      </c>
      <c r="B210" s="171" t="s">
        <v>336</v>
      </c>
      <c r="C210" s="171" t="s">
        <v>23</v>
      </c>
      <c r="D210" s="172">
        <v>1</v>
      </c>
      <c r="E210" s="171" t="s">
        <v>194</v>
      </c>
      <c r="F210" s="171" t="s">
        <v>140</v>
      </c>
      <c r="G210" s="171" t="s">
        <v>195</v>
      </c>
      <c r="H210" s="171" t="s">
        <v>196</v>
      </c>
      <c r="I210" s="171" t="s">
        <v>140</v>
      </c>
      <c r="J210" s="173">
        <v>2006</v>
      </c>
      <c r="K210" s="174">
        <v>1300</v>
      </c>
      <c r="L210" s="211"/>
      <c r="M210" s="173" t="s">
        <v>139</v>
      </c>
      <c r="N210" s="173">
        <v>0</v>
      </c>
      <c r="O210" s="173">
        <v>1</v>
      </c>
      <c r="P210" s="173">
        <v>1</v>
      </c>
      <c r="Q210" s="173">
        <v>8</v>
      </c>
      <c r="R210" s="173">
        <v>1</v>
      </c>
      <c r="S210" s="175">
        <v>150</v>
      </c>
      <c r="T210" s="173">
        <v>20</v>
      </c>
      <c r="U210" s="173">
        <v>1</v>
      </c>
      <c r="V210" s="173">
        <v>20</v>
      </c>
      <c r="W210" s="211"/>
      <c r="X210" s="173">
        <v>0</v>
      </c>
      <c r="Y210" s="175"/>
      <c r="Z210" s="174">
        <f>S210*R210*K210*EXP(-Definitions!$E$4*CAPEX!V210)*U210</f>
        <v>195000</v>
      </c>
      <c r="AA210" s="174">
        <f>CEILING(Z210/Definitions!$F$10,10)</f>
        <v>3830</v>
      </c>
      <c r="AB210" s="176">
        <v>1</v>
      </c>
      <c r="AC210" s="177" t="s">
        <v>339</v>
      </c>
      <c r="AD210" s="177" t="s">
        <v>338</v>
      </c>
      <c r="AE210" s="29"/>
      <c r="AF210" s="31"/>
    </row>
    <row r="211" spans="1:32" s="8" customFormat="1" ht="36" x14ac:dyDescent="0.25">
      <c r="A211" s="170">
        <v>151</v>
      </c>
      <c r="B211" s="171" t="s">
        <v>331</v>
      </c>
      <c r="C211" s="171" t="s">
        <v>23</v>
      </c>
      <c r="D211" s="172">
        <v>1</v>
      </c>
      <c r="E211" s="171" t="s">
        <v>194</v>
      </c>
      <c r="F211" s="171" t="s">
        <v>140</v>
      </c>
      <c r="G211" s="171" t="s">
        <v>211</v>
      </c>
      <c r="H211" s="171" t="s">
        <v>212</v>
      </c>
      <c r="I211" s="171" t="s">
        <v>140</v>
      </c>
      <c r="J211" s="173">
        <v>2006</v>
      </c>
      <c r="K211" s="174">
        <v>105</v>
      </c>
      <c r="L211" s="211"/>
      <c r="M211" s="173" t="s">
        <v>332</v>
      </c>
      <c r="N211" s="173">
        <v>5</v>
      </c>
      <c r="O211" s="173">
        <v>2</v>
      </c>
      <c r="P211" s="173">
        <v>1</v>
      </c>
      <c r="Q211" s="173">
        <v>5</v>
      </c>
      <c r="R211" s="173">
        <v>1</v>
      </c>
      <c r="S211" s="175">
        <v>30000</v>
      </c>
      <c r="T211" s="173">
        <v>10</v>
      </c>
      <c r="U211" s="173">
        <v>1</v>
      </c>
      <c r="V211" s="173">
        <v>0</v>
      </c>
      <c r="W211" s="211"/>
      <c r="X211" s="173">
        <v>0</v>
      </c>
      <c r="Y211" s="175">
        <v>0</v>
      </c>
      <c r="Z211" s="174">
        <f>S211*R211*K211*EXP(-Definitions!$E$4*CAPEX!V211)*U211</f>
        <v>3150000</v>
      </c>
      <c r="AA211" s="174">
        <f>CEILING(Z211/Definitions!$F$10,10)</f>
        <v>61770</v>
      </c>
      <c r="AB211" s="176">
        <v>2</v>
      </c>
      <c r="AC211" s="177" t="s">
        <v>333</v>
      </c>
      <c r="AD211" s="177" t="s">
        <v>334</v>
      </c>
      <c r="AE211" s="29"/>
      <c r="AF211" s="31"/>
    </row>
    <row r="212" spans="1:32" s="8" customFormat="1" ht="24" x14ac:dyDescent="0.25">
      <c r="A212" s="170">
        <v>151</v>
      </c>
      <c r="B212" s="171" t="s">
        <v>331</v>
      </c>
      <c r="C212" s="171" t="s">
        <v>23</v>
      </c>
      <c r="D212" s="172">
        <v>1</v>
      </c>
      <c r="E212" s="171" t="s">
        <v>194</v>
      </c>
      <c r="F212" s="171" t="s">
        <v>140</v>
      </c>
      <c r="G212" s="171" t="s">
        <v>211</v>
      </c>
      <c r="H212" s="171" t="s">
        <v>212</v>
      </c>
      <c r="I212" s="171" t="s">
        <v>140</v>
      </c>
      <c r="J212" s="173">
        <v>2006</v>
      </c>
      <c r="K212" s="174">
        <v>105</v>
      </c>
      <c r="L212" s="211"/>
      <c r="M212" s="173" t="s">
        <v>332</v>
      </c>
      <c r="N212" s="173">
        <v>0</v>
      </c>
      <c r="O212" s="173">
        <v>1</v>
      </c>
      <c r="P212" s="173">
        <v>1</v>
      </c>
      <c r="Q212" s="173">
        <v>8</v>
      </c>
      <c r="R212" s="173">
        <v>1</v>
      </c>
      <c r="S212" s="175">
        <v>30000</v>
      </c>
      <c r="T212" s="173">
        <v>10</v>
      </c>
      <c r="U212" s="173">
        <v>1</v>
      </c>
      <c r="V212" s="173">
        <v>10</v>
      </c>
      <c r="W212" s="211"/>
      <c r="X212" s="173">
        <v>0</v>
      </c>
      <c r="Y212" s="175">
        <v>0</v>
      </c>
      <c r="Z212" s="174">
        <f>S212*R212*K212*EXP(-Definitions!$E$4*CAPEX!V212)*U212</f>
        <v>3150000</v>
      </c>
      <c r="AA212" s="174">
        <f>CEILING(Z212/Definitions!$F$10,10)</f>
        <v>61770</v>
      </c>
      <c r="AB212" s="176">
        <v>2</v>
      </c>
      <c r="AC212" s="177" t="s">
        <v>335</v>
      </c>
      <c r="AD212" s="177" t="s">
        <v>334</v>
      </c>
      <c r="AE212" s="29"/>
      <c r="AF212" s="31"/>
    </row>
    <row r="213" spans="1:32" s="8" customFormat="1" ht="24" x14ac:dyDescent="0.25">
      <c r="A213" s="170">
        <v>151</v>
      </c>
      <c r="B213" s="171" t="s">
        <v>331</v>
      </c>
      <c r="C213" s="171" t="s">
        <v>23</v>
      </c>
      <c r="D213" s="172">
        <v>1</v>
      </c>
      <c r="E213" s="171" t="s">
        <v>194</v>
      </c>
      <c r="F213" s="171" t="s">
        <v>140</v>
      </c>
      <c r="G213" s="171" t="s">
        <v>211</v>
      </c>
      <c r="H213" s="171" t="s">
        <v>212</v>
      </c>
      <c r="I213" s="171" t="s">
        <v>140</v>
      </c>
      <c r="J213" s="173">
        <v>2006</v>
      </c>
      <c r="K213" s="174">
        <v>105</v>
      </c>
      <c r="L213" s="211"/>
      <c r="M213" s="173" t="s">
        <v>332</v>
      </c>
      <c r="N213" s="173">
        <v>0</v>
      </c>
      <c r="O213" s="173">
        <v>1</v>
      </c>
      <c r="P213" s="173">
        <v>1</v>
      </c>
      <c r="Q213" s="173">
        <v>8</v>
      </c>
      <c r="R213" s="173">
        <v>1</v>
      </c>
      <c r="S213" s="175">
        <v>30000</v>
      </c>
      <c r="T213" s="173">
        <v>10</v>
      </c>
      <c r="U213" s="173">
        <v>1</v>
      </c>
      <c r="V213" s="173">
        <v>20</v>
      </c>
      <c r="W213" s="211"/>
      <c r="X213" s="173">
        <v>0</v>
      </c>
      <c r="Y213" s="175">
        <v>0</v>
      </c>
      <c r="Z213" s="174">
        <f>S213*R213*K213*EXP(-Definitions!$E$4*CAPEX!V213)*U213</f>
        <v>3150000</v>
      </c>
      <c r="AA213" s="174">
        <f>CEILING(Z213/Definitions!$F$10,10)</f>
        <v>61770</v>
      </c>
      <c r="AB213" s="176">
        <v>2</v>
      </c>
      <c r="AC213" s="177" t="s">
        <v>335</v>
      </c>
      <c r="AD213" s="177" t="s">
        <v>334</v>
      </c>
      <c r="AE213" s="29"/>
      <c r="AF213" s="30"/>
    </row>
    <row r="214" spans="1:32" s="8" customFormat="1" ht="48" x14ac:dyDescent="0.25">
      <c r="A214" s="170">
        <v>152</v>
      </c>
      <c r="B214" s="171" t="s">
        <v>223</v>
      </c>
      <c r="C214" s="171" t="s">
        <v>23</v>
      </c>
      <c r="D214" s="172">
        <v>1</v>
      </c>
      <c r="E214" s="171" t="s">
        <v>194</v>
      </c>
      <c r="F214" s="171" t="s">
        <v>140</v>
      </c>
      <c r="G214" s="171" t="s">
        <v>195</v>
      </c>
      <c r="H214" s="171" t="s">
        <v>196</v>
      </c>
      <c r="I214" s="171" t="s">
        <v>140</v>
      </c>
      <c r="J214" s="173">
        <v>2006</v>
      </c>
      <c r="K214" s="174">
        <v>200</v>
      </c>
      <c r="L214" s="211"/>
      <c r="M214" s="173" t="s">
        <v>139</v>
      </c>
      <c r="N214" s="173">
        <v>4</v>
      </c>
      <c r="O214" s="173">
        <v>3</v>
      </c>
      <c r="P214" s="173">
        <v>1</v>
      </c>
      <c r="Q214" s="173">
        <v>4</v>
      </c>
      <c r="R214" s="173">
        <v>1</v>
      </c>
      <c r="S214" s="175">
        <v>2000</v>
      </c>
      <c r="T214" s="173">
        <v>0</v>
      </c>
      <c r="U214" s="173">
        <v>1</v>
      </c>
      <c r="V214" s="173">
        <v>0</v>
      </c>
      <c r="W214" s="211"/>
      <c r="X214" s="173">
        <v>0</v>
      </c>
      <c r="Y214" s="175">
        <v>0</v>
      </c>
      <c r="Z214" s="174">
        <f>S214*R214*K214*EXP(-Definitions!$E$4*CAPEX!V214)*U214</f>
        <v>400000</v>
      </c>
      <c r="AA214" s="174">
        <f>CEILING(Z214/Definitions!$F$10,10)</f>
        <v>7850</v>
      </c>
      <c r="AB214" s="176">
        <v>1</v>
      </c>
      <c r="AC214" s="177" t="s">
        <v>592</v>
      </c>
      <c r="AD214" s="177" t="s">
        <v>563</v>
      </c>
      <c r="AE214" s="29"/>
      <c r="AF214" s="30"/>
    </row>
    <row r="215" spans="1:32" s="8" customFormat="1" ht="108" x14ac:dyDescent="0.25">
      <c r="A215" s="170">
        <v>153</v>
      </c>
      <c r="B215" s="171" t="s">
        <v>560</v>
      </c>
      <c r="C215" s="171" t="s">
        <v>23</v>
      </c>
      <c r="D215" s="172">
        <v>1</v>
      </c>
      <c r="E215" s="171" t="s">
        <v>194</v>
      </c>
      <c r="F215" s="171" t="s">
        <v>140</v>
      </c>
      <c r="G215" s="171" t="s">
        <v>217</v>
      </c>
      <c r="H215" s="171" t="s">
        <v>218</v>
      </c>
      <c r="I215" s="171" t="s">
        <v>140</v>
      </c>
      <c r="J215" s="173">
        <v>2006</v>
      </c>
      <c r="K215" s="174">
        <v>1300</v>
      </c>
      <c r="L215" s="211"/>
      <c r="M215" s="173" t="s">
        <v>139</v>
      </c>
      <c r="N215" s="173">
        <v>5</v>
      </c>
      <c r="O215" s="173">
        <v>2</v>
      </c>
      <c r="P215" s="173">
        <v>1</v>
      </c>
      <c r="Q215" s="173">
        <v>5</v>
      </c>
      <c r="R215" s="173">
        <v>1</v>
      </c>
      <c r="S215" s="175">
        <v>1000</v>
      </c>
      <c r="T215" s="173">
        <v>25</v>
      </c>
      <c r="U215" s="173">
        <v>1</v>
      </c>
      <c r="V215" s="173">
        <v>0</v>
      </c>
      <c r="W215" s="211"/>
      <c r="X215" s="173">
        <v>0</v>
      </c>
      <c r="Y215" s="175">
        <v>0</v>
      </c>
      <c r="Z215" s="174">
        <f>S215*R215*K215*EXP(-Definitions!$E$4*CAPEX!V215)*U215</f>
        <v>1300000</v>
      </c>
      <c r="AA215" s="174">
        <f>CEILING(Z215/Definitions!$F$10,10)</f>
        <v>25500</v>
      </c>
      <c r="AB215" s="176">
        <v>2</v>
      </c>
      <c r="AC215" s="177" t="s">
        <v>589</v>
      </c>
      <c r="AD215" s="177" t="s">
        <v>590</v>
      </c>
      <c r="AE215" s="29"/>
      <c r="AF215" s="30"/>
    </row>
    <row r="216" spans="1:32" s="8" customFormat="1" ht="24" x14ac:dyDescent="0.25">
      <c r="A216" s="170">
        <v>154</v>
      </c>
      <c r="B216" s="171" t="s">
        <v>238</v>
      </c>
      <c r="C216" s="171" t="s">
        <v>23</v>
      </c>
      <c r="D216" s="172" t="s">
        <v>236</v>
      </c>
      <c r="E216" s="171" t="s">
        <v>194</v>
      </c>
      <c r="F216" s="171" t="s">
        <v>140</v>
      </c>
      <c r="G216" s="171" t="s">
        <v>239</v>
      </c>
      <c r="H216" s="171" t="s">
        <v>524</v>
      </c>
      <c r="I216" s="171" t="s">
        <v>140</v>
      </c>
      <c r="J216" s="173">
        <v>2006</v>
      </c>
      <c r="K216" s="174">
        <v>1</v>
      </c>
      <c r="L216" s="211"/>
      <c r="M216" s="173" t="s">
        <v>236</v>
      </c>
      <c r="N216" s="173">
        <v>0</v>
      </c>
      <c r="O216" s="173">
        <v>1</v>
      </c>
      <c r="P216" s="173">
        <v>1</v>
      </c>
      <c r="Q216" s="173">
        <v>9</v>
      </c>
      <c r="R216" s="173">
        <v>1</v>
      </c>
      <c r="S216" s="175">
        <v>605800</v>
      </c>
      <c r="T216" s="173">
        <v>0</v>
      </c>
      <c r="U216" s="173">
        <v>1</v>
      </c>
      <c r="V216" s="173">
        <v>0</v>
      </c>
      <c r="W216" s="211"/>
      <c r="X216" s="173">
        <v>0</v>
      </c>
      <c r="Y216" s="175">
        <v>0</v>
      </c>
      <c r="Z216" s="174">
        <f>S216*R216*K216*EXP(-Definitions!$E$4*CAPEX!V216)*U216</f>
        <v>605800</v>
      </c>
      <c r="AA216" s="174">
        <f>CEILING(Z216/Definitions!$F$10,10)</f>
        <v>11880</v>
      </c>
      <c r="AB216" s="176">
        <v>1</v>
      </c>
      <c r="AC216" s="177" t="s">
        <v>240</v>
      </c>
      <c r="AD216" s="177" t="s">
        <v>241</v>
      </c>
      <c r="AE216" s="29"/>
      <c r="AF216" s="31"/>
    </row>
    <row r="217" spans="1:32" s="8" customFormat="1" ht="36" x14ac:dyDescent="0.25">
      <c r="A217" s="170">
        <v>155</v>
      </c>
      <c r="B217" s="171" t="s">
        <v>242</v>
      </c>
      <c r="C217" s="171" t="s">
        <v>23</v>
      </c>
      <c r="D217" s="172" t="s">
        <v>236</v>
      </c>
      <c r="E217" s="171" t="s">
        <v>194</v>
      </c>
      <c r="F217" s="171" t="s">
        <v>140</v>
      </c>
      <c r="G217" s="171" t="s">
        <v>243</v>
      </c>
      <c r="H217" s="171" t="s">
        <v>524</v>
      </c>
      <c r="I217" s="171" t="s">
        <v>140</v>
      </c>
      <c r="J217" s="173">
        <v>2006</v>
      </c>
      <c r="K217" s="174">
        <v>1</v>
      </c>
      <c r="L217" s="211"/>
      <c r="M217" s="173" t="s">
        <v>236</v>
      </c>
      <c r="N217" s="173">
        <v>0</v>
      </c>
      <c r="O217" s="173">
        <v>1</v>
      </c>
      <c r="P217" s="173">
        <v>1</v>
      </c>
      <c r="Q217" s="173">
        <v>9</v>
      </c>
      <c r="R217" s="173">
        <v>1</v>
      </c>
      <c r="S217" s="175">
        <v>666400</v>
      </c>
      <c r="T217" s="173">
        <v>0</v>
      </c>
      <c r="U217" s="173">
        <v>1</v>
      </c>
      <c r="V217" s="173">
        <v>0</v>
      </c>
      <c r="W217" s="211"/>
      <c r="X217" s="173">
        <v>0</v>
      </c>
      <c r="Y217" s="175">
        <v>0</v>
      </c>
      <c r="Z217" s="174">
        <f>S217*R217*K217*EXP(-Definitions!$E$4*CAPEX!V217)*U217</f>
        <v>666400</v>
      </c>
      <c r="AA217" s="174">
        <f>CEILING(Z217/Definitions!$F$10,10)</f>
        <v>13070</v>
      </c>
      <c r="AB217" s="176">
        <v>1</v>
      </c>
      <c r="AC217" s="177" t="s">
        <v>244</v>
      </c>
      <c r="AD217" s="177" t="s">
        <v>567</v>
      </c>
      <c r="AE217" s="29"/>
      <c r="AF217" s="30"/>
    </row>
    <row r="218" spans="1:32" s="8" customFormat="1" ht="48" x14ac:dyDescent="0.25">
      <c r="A218" s="170">
        <v>156</v>
      </c>
      <c r="B218" s="171" t="s">
        <v>245</v>
      </c>
      <c r="C218" s="171" t="s">
        <v>23</v>
      </c>
      <c r="D218" s="172" t="s">
        <v>236</v>
      </c>
      <c r="E218" s="171" t="s">
        <v>194</v>
      </c>
      <c r="F218" s="171" t="s">
        <v>140</v>
      </c>
      <c r="G218" s="171" t="s">
        <v>246</v>
      </c>
      <c r="H218" s="171" t="s">
        <v>524</v>
      </c>
      <c r="I218" s="171" t="s">
        <v>140</v>
      </c>
      <c r="J218" s="173">
        <v>2006</v>
      </c>
      <c r="K218" s="174">
        <v>1</v>
      </c>
      <c r="L218" s="211"/>
      <c r="M218" s="173" t="s">
        <v>236</v>
      </c>
      <c r="N218" s="173">
        <v>0</v>
      </c>
      <c r="O218" s="173">
        <v>1</v>
      </c>
      <c r="P218" s="173">
        <v>1</v>
      </c>
      <c r="Q218" s="173">
        <v>9</v>
      </c>
      <c r="R218" s="173">
        <v>1</v>
      </c>
      <c r="S218" s="175">
        <v>366500</v>
      </c>
      <c r="T218" s="173">
        <v>0</v>
      </c>
      <c r="U218" s="173">
        <v>1</v>
      </c>
      <c r="V218" s="173">
        <v>0</v>
      </c>
      <c r="W218" s="211"/>
      <c r="X218" s="173">
        <v>0</v>
      </c>
      <c r="Y218" s="175">
        <v>0</v>
      </c>
      <c r="Z218" s="174">
        <f>S218*R218*K218*EXP(-Definitions!$E$4*CAPEX!V218)*U218</f>
        <v>366500</v>
      </c>
      <c r="AA218" s="174">
        <f>CEILING(Z218/Definitions!$F$10,10)</f>
        <v>7190</v>
      </c>
      <c r="AB218" s="176">
        <v>1</v>
      </c>
      <c r="AC218" s="177" t="s">
        <v>247</v>
      </c>
      <c r="AD218" s="177" t="s">
        <v>568</v>
      </c>
      <c r="AE218" s="29"/>
      <c r="AF218" s="30"/>
    </row>
    <row r="219" spans="1:32" s="8" customFormat="1" ht="132" x14ac:dyDescent="0.25">
      <c r="A219" s="170">
        <v>157</v>
      </c>
      <c r="B219" s="171" t="s">
        <v>327</v>
      </c>
      <c r="C219" s="171" t="s">
        <v>39</v>
      </c>
      <c r="D219" s="172">
        <v>1</v>
      </c>
      <c r="E219" s="171" t="s">
        <v>194</v>
      </c>
      <c r="F219" s="171" t="s">
        <v>140</v>
      </c>
      <c r="G219" s="171" t="s">
        <v>364</v>
      </c>
      <c r="H219" s="171" t="s">
        <v>364</v>
      </c>
      <c r="I219" s="171" t="s">
        <v>140</v>
      </c>
      <c r="J219" s="173">
        <v>2006</v>
      </c>
      <c r="K219" s="174">
        <v>502</v>
      </c>
      <c r="L219" s="211"/>
      <c r="M219" s="173" t="s">
        <v>139</v>
      </c>
      <c r="N219" s="173">
        <v>3</v>
      </c>
      <c r="O219" s="173">
        <v>1</v>
      </c>
      <c r="P219" s="173">
        <v>1</v>
      </c>
      <c r="Q219" s="173">
        <v>4</v>
      </c>
      <c r="R219" s="173">
        <v>1</v>
      </c>
      <c r="S219" s="175">
        <v>5000</v>
      </c>
      <c r="T219" s="173">
        <v>0</v>
      </c>
      <c r="U219" s="173">
        <v>1</v>
      </c>
      <c r="V219" s="173">
        <v>2</v>
      </c>
      <c r="W219" s="211"/>
      <c r="X219" s="173">
        <v>1</v>
      </c>
      <c r="Y219" s="175">
        <v>63100</v>
      </c>
      <c r="Z219" s="174">
        <f>S219*R219*K219*EXP(-Definitions!$E$4*CAPEX!V219)*U219</f>
        <v>2510000</v>
      </c>
      <c r="AA219" s="174">
        <f>CEILING(Z219/Definitions!$F$10,10)</f>
        <v>49220</v>
      </c>
      <c r="AB219" s="176">
        <v>1</v>
      </c>
      <c r="AC219" s="177" t="s">
        <v>344</v>
      </c>
      <c r="AD219" s="177" t="s">
        <v>675</v>
      </c>
      <c r="AE219" s="29"/>
      <c r="AF219" s="30"/>
    </row>
    <row r="220" spans="1:32" s="8" customFormat="1" ht="24" x14ac:dyDescent="0.25">
      <c r="A220" s="170">
        <v>158</v>
      </c>
      <c r="B220" s="171" t="s">
        <v>238</v>
      </c>
      <c r="C220" s="171" t="s">
        <v>39</v>
      </c>
      <c r="D220" s="172" t="s">
        <v>236</v>
      </c>
      <c r="E220" s="171" t="s">
        <v>194</v>
      </c>
      <c r="F220" s="171" t="s">
        <v>140</v>
      </c>
      <c r="G220" s="171" t="s">
        <v>239</v>
      </c>
      <c r="H220" s="171" t="s">
        <v>524</v>
      </c>
      <c r="I220" s="171" t="s">
        <v>140</v>
      </c>
      <c r="J220" s="173">
        <v>2006</v>
      </c>
      <c r="K220" s="174">
        <v>1</v>
      </c>
      <c r="L220" s="211"/>
      <c r="M220" s="173" t="s">
        <v>236</v>
      </c>
      <c r="N220" s="173">
        <v>0</v>
      </c>
      <c r="O220" s="173">
        <v>1</v>
      </c>
      <c r="P220" s="173">
        <v>1</v>
      </c>
      <c r="Q220" s="173">
        <v>9</v>
      </c>
      <c r="R220" s="173">
        <v>1</v>
      </c>
      <c r="S220" s="175">
        <v>251000</v>
      </c>
      <c r="T220" s="173">
        <v>0</v>
      </c>
      <c r="U220" s="173">
        <v>1</v>
      </c>
      <c r="V220" s="173">
        <v>2</v>
      </c>
      <c r="W220" s="211"/>
      <c r="X220" s="173">
        <v>0</v>
      </c>
      <c r="Y220" s="175">
        <v>0</v>
      </c>
      <c r="Z220" s="174">
        <f>S220*R220*K220*EXP(-Definitions!$E$4*CAPEX!V220)*U220</f>
        <v>251000</v>
      </c>
      <c r="AA220" s="174">
        <f>CEILING(Z220/Definitions!$F$10,10)</f>
        <v>4930</v>
      </c>
      <c r="AB220" s="176">
        <v>1</v>
      </c>
      <c r="AC220" s="177" t="s">
        <v>240</v>
      </c>
      <c r="AD220" s="177" t="s">
        <v>241</v>
      </c>
      <c r="AE220" s="29"/>
      <c r="AF220" s="31"/>
    </row>
    <row r="221" spans="1:32" s="8" customFormat="1" ht="36" x14ac:dyDescent="0.25">
      <c r="A221" s="170">
        <v>159</v>
      </c>
      <c r="B221" s="171" t="s">
        <v>242</v>
      </c>
      <c r="C221" s="171" t="s">
        <v>39</v>
      </c>
      <c r="D221" s="172" t="s">
        <v>236</v>
      </c>
      <c r="E221" s="171" t="s">
        <v>194</v>
      </c>
      <c r="F221" s="171" t="s">
        <v>140</v>
      </c>
      <c r="G221" s="171" t="s">
        <v>243</v>
      </c>
      <c r="H221" s="171" t="s">
        <v>524</v>
      </c>
      <c r="I221" s="171" t="s">
        <v>140</v>
      </c>
      <c r="J221" s="173">
        <v>2006</v>
      </c>
      <c r="K221" s="174">
        <v>1</v>
      </c>
      <c r="L221" s="211"/>
      <c r="M221" s="173" t="s">
        <v>236</v>
      </c>
      <c r="N221" s="173">
        <v>0</v>
      </c>
      <c r="O221" s="173">
        <v>1</v>
      </c>
      <c r="P221" s="173">
        <v>1</v>
      </c>
      <c r="Q221" s="173">
        <v>9</v>
      </c>
      <c r="R221" s="173">
        <v>1</v>
      </c>
      <c r="S221" s="175">
        <v>276100</v>
      </c>
      <c r="T221" s="173">
        <v>0</v>
      </c>
      <c r="U221" s="173">
        <v>1</v>
      </c>
      <c r="V221" s="173">
        <v>2</v>
      </c>
      <c r="W221" s="211"/>
      <c r="X221" s="173">
        <v>0</v>
      </c>
      <c r="Y221" s="175">
        <v>0</v>
      </c>
      <c r="Z221" s="174">
        <f>S221*R221*K221*EXP(-Definitions!$E$4*CAPEX!V221)*U221</f>
        <v>276100</v>
      </c>
      <c r="AA221" s="174">
        <f>CEILING(Z221/Definitions!$F$10,10)</f>
        <v>5420</v>
      </c>
      <c r="AB221" s="176">
        <v>1</v>
      </c>
      <c r="AC221" s="177" t="s">
        <v>244</v>
      </c>
      <c r="AD221" s="177" t="s">
        <v>567</v>
      </c>
      <c r="AE221" s="29"/>
      <c r="AF221" s="30"/>
    </row>
    <row r="222" spans="1:32" s="8" customFormat="1" ht="48" x14ac:dyDescent="0.25">
      <c r="A222" s="170">
        <v>160</v>
      </c>
      <c r="B222" s="171" t="s">
        <v>245</v>
      </c>
      <c r="C222" s="171" t="s">
        <v>39</v>
      </c>
      <c r="D222" s="172" t="s">
        <v>236</v>
      </c>
      <c r="E222" s="171" t="s">
        <v>194</v>
      </c>
      <c r="F222" s="171" t="s">
        <v>140</v>
      </c>
      <c r="G222" s="171" t="s">
        <v>246</v>
      </c>
      <c r="H222" s="171" t="s">
        <v>524</v>
      </c>
      <c r="I222" s="171" t="s">
        <v>140</v>
      </c>
      <c r="J222" s="173">
        <v>2006</v>
      </c>
      <c r="K222" s="174">
        <v>1</v>
      </c>
      <c r="L222" s="211"/>
      <c r="M222" s="173" t="s">
        <v>236</v>
      </c>
      <c r="N222" s="173">
        <v>0</v>
      </c>
      <c r="O222" s="173">
        <v>1</v>
      </c>
      <c r="P222" s="173">
        <v>1</v>
      </c>
      <c r="Q222" s="173">
        <v>9</v>
      </c>
      <c r="R222" s="173">
        <v>1</v>
      </c>
      <c r="S222" s="175">
        <v>151900</v>
      </c>
      <c r="T222" s="173">
        <v>0</v>
      </c>
      <c r="U222" s="173">
        <v>1</v>
      </c>
      <c r="V222" s="173">
        <v>2</v>
      </c>
      <c r="W222" s="211"/>
      <c r="X222" s="173">
        <v>0</v>
      </c>
      <c r="Y222" s="175">
        <v>0</v>
      </c>
      <c r="Z222" s="174">
        <f>S222*R222*K222*EXP(-Definitions!$E$4*CAPEX!V222)*U222</f>
        <v>151900</v>
      </c>
      <c r="AA222" s="174">
        <f>CEILING(Z222/Definitions!$F$10,10)</f>
        <v>2980</v>
      </c>
      <c r="AB222" s="176">
        <v>1</v>
      </c>
      <c r="AC222" s="177" t="s">
        <v>247</v>
      </c>
      <c r="AD222" s="177" t="s">
        <v>568</v>
      </c>
      <c r="AE222" s="29"/>
      <c r="AF222" s="30"/>
    </row>
    <row r="223" spans="1:32" s="8" customFormat="1" ht="96" x14ac:dyDescent="0.25">
      <c r="A223" s="170">
        <v>161</v>
      </c>
      <c r="B223" s="171" t="s">
        <v>327</v>
      </c>
      <c r="C223" s="171" t="s">
        <v>36</v>
      </c>
      <c r="D223" s="172">
        <v>1</v>
      </c>
      <c r="E223" s="171" t="s">
        <v>194</v>
      </c>
      <c r="F223" s="171" t="s">
        <v>140</v>
      </c>
      <c r="G223" s="171" t="s">
        <v>364</v>
      </c>
      <c r="H223" s="171" t="s">
        <v>364</v>
      </c>
      <c r="I223" s="171" t="s">
        <v>140</v>
      </c>
      <c r="J223" s="173">
        <v>2006</v>
      </c>
      <c r="K223" s="174">
        <v>220</v>
      </c>
      <c r="L223" s="211"/>
      <c r="M223" s="173" t="s">
        <v>139</v>
      </c>
      <c r="N223" s="173">
        <v>3</v>
      </c>
      <c r="O223" s="173">
        <v>1</v>
      </c>
      <c r="P223" s="173">
        <v>1</v>
      </c>
      <c r="Q223" s="173">
        <v>4</v>
      </c>
      <c r="R223" s="173">
        <v>1</v>
      </c>
      <c r="S223" s="175">
        <v>5000</v>
      </c>
      <c r="T223" s="173">
        <v>0</v>
      </c>
      <c r="U223" s="173">
        <v>1</v>
      </c>
      <c r="V223" s="173">
        <v>2</v>
      </c>
      <c r="W223" s="211"/>
      <c r="X223" s="173">
        <v>0</v>
      </c>
      <c r="Y223" s="175">
        <v>0</v>
      </c>
      <c r="Z223" s="174">
        <f>S223*R223*K223*EXP(-Definitions!$E$4*CAPEX!V223)*U223</f>
        <v>1100000</v>
      </c>
      <c r="AA223" s="174">
        <f>CEILING(Z223/Definitions!$F$10,10)</f>
        <v>21570</v>
      </c>
      <c r="AB223" s="176">
        <v>1</v>
      </c>
      <c r="AC223" s="177" t="s">
        <v>345</v>
      </c>
      <c r="AD223" s="177" t="s">
        <v>346</v>
      </c>
      <c r="AE223" s="29"/>
      <c r="AF223" s="30"/>
    </row>
    <row r="224" spans="1:32" s="8" customFormat="1" ht="24" x14ac:dyDescent="0.25">
      <c r="A224" s="170">
        <v>162</v>
      </c>
      <c r="B224" s="171" t="s">
        <v>238</v>
      </c>
      <c r="C224" s="171" t="s">
        <v>36</v>
      </c>
      <c r="D224" s="172" t="s">
        <v>236</v>
      </c>
      <c r="E224" s="171" t="s">
        <v>194</v>
      </c>
      <c r="F224" s="171" t="s">
        <v>140</v>
      </c>
      <c r="G224" s="171" t="s">
        <v>239</v>
      </c>
      <c r="H224" s="171" t="s">
        <v>524</v>
      </c>
      <c r="I224" s="171" t="s">
        <v>140</v>
      </c>
      <c r="J224" s="173">
        <v>2006</v>
      </c>
      <c r="K224" s="174">
        <v>1</v>
      </c>
      <c r="L224" s="211"/>
      <c r="M224" s="173" t="s">
        <v>236</v>
      </c>
      <c r="N224" s="173">
        <v>0</v>
      </c>
      <c r="O224" s="173">
        <v>1</v>
      </c>
      <c r="P224" s="173">
        <v>1</v>
      </c>
      <c r="Q224" s="173">
        <v>9</v>
      </c>
      <c r="R224" s="173">
        <v>1</v>
      </c>
      <c r="S224" s="175">
        <v>110000</v>
      </c>
      <c r="T224" s="173">
        <v>0</v>
      </c>
      <c r="U224" s="173">
        <v>1</v>
      </c>
      <c r="V224" s="173">
        <v>2</v>
      </c>
      <c r="W224" s="211"/>
      <c r="X224" s="173">
        <v>0</v>
      </c>
      <c r="Y224" s="175">
        <v>0</v>
      </c>
      <c r="Z224" s="174">
        <f>S224*R224*K224*EXP(-Definitions!$E$4*CAPEX!V224)*U224</f>
        <v>110000</v>
      </c>
      <c r="AA224" s="174">
        <f>CEILING(Z224/Definitions!$F$10,10)</f>
        <v>2160</v>
      </c>
      <c r="AB224" s="176">
        <v>1</v>
      </c>
      <c r="AC224" s="177" t="s">
        <v>240</v>
      </c>
      <c r="AD224" s="177" t="s">
        <v>241</v>
      </c>
      <c r="AE224" s="29"/>
      <c r="AF224" s="31"/>
    </row>
    <row r="225" spans="1:32" s="8" customFormat="1" ht="36" x14ac:dyDescent="0.25">
      <c r="A225" s="170">
        <v>163</v>
      </c>
      <c r="B225" s="171" t="s">
        <v>242</v>
      </c>
      <c r="C225" s="171" t="s">
        <v>36</v>
      </c>
      <c r="D225" s="172" t="s">
        <v>236</v>
      </c>
      <c r="E225" s="171" t="s">
        <v>194</v>
      </c>
      <c r="F225" s="171" t="s">
        <v>140</v>
      </c>
      <c r="G225" s="171" t="s">
        <v>243</v>
      </c>
      <c r="H225" s="171" t="s">
        <v>524</v>
      </c>
      <c r="I225" s="171" t="s">
        <v>140</v>
      </c>
      <c r="J225" s="173">
        <v>2006</v>
      </c>
      <c r="K225" s="174">
        <v>1</v>
      </c>
      <c r="L225" s="211"/>
      <c r="M225" s="173" t="s">
        <v>236</v>
      </c>
      <c r="N225" s="173">
        <v>0</v>
      </c>
      <c r="O225" s="173">
        <v>1</v>
      </c>
      <c r="P225" s="173">
        <v>1</v>
      </c>
      <c r="Q225" s="173">
        <v>9</v>
      </c>
      <c r="R225" s="173">
        <v>1</v>
      </c>
      <c r="S225" s="175">
        <v>121000</v>
      </c>
      <c r="T225" s="173">
        <v>0</v>
      </c>
      <c r="U225" s="173">
        <v>1</v>
      </c>
      <c r="V225" s="173">
        <v>2</v>
      </c>
      <c r="W225" s="211"/>
      <c r="X225" s="173">
        <v>0</v>
      </c>
      <c r="Y225" s="175">
        <v>0</v>
      </c>
      <c r="Z225" s="174">
        <f>S225*R225*K225*EXP(-Definitions!$E$4*CAPEX!V225)*U225</f>
        <v>121000</v>
      </c>
      <c r="AA225" s="174">
        <f>CEILING(Z225/Definitions!$F$10,10)</f>
        <v>2380</v>
      </c>
      <c r="AB225" s="176">
        <v>1</v>
      </c>
      <c r="AC225" s="177" t="s">
        <v>244</v>
      </c>
      <c r="AD225" s="177" t="s">
        <v>567</v>
      </c>
      <c r="AE225" s="29"/>
      <c r="AF225" s="31"/>
    </row>
    <row r="226" spans="1:32" s="8" customFormat="1" ht="48" x14ac:dyDescent="0.25">
      <c r="A226" s="170">
        <v>164</v>
      </c>
      <c r="B226" s="171" t="s">
        <v>245</v>
      </c>
      <c r="C226" s="171" t="s">
        <v>36</v>
      </c>
      <c r="D226" s="172" t="s">
        <v>236</v>
      </c>
      <c r="E226" s="171" t="s">
        <v>194</v>
      </c>
      <c r="F226" s="171" t="s">
        <v>140</v>
      </c>
      <c r="G226" s="171" t="s">
        <v>246</v>
      </c>
      <c r="H226" s="171" t="s">
        <v>524</v>
      </c>
      <c r="I226" s="171" t="s">
        <v>140</v>
      </c>
      <c r="J226" s="173">
        <v>2006</v>
      </c>
      <c r="K226" s="174">
        <v>1</v>
      </c>
      <c r="L226" s="211"/>
      <c r="M226" s="173" t="s">
        <v>236</v>
      </c>
      <c r="N226" s="173">
        <v>0</v>
      </c>
      <c r="O226" s="173">
        <v>1</v>
      </c>
      <c r="P226" s="173">
        <v>1</v>
      </c>
      <c r="Q226" s="173">
        <v>9</v>
      </c>
      <c r="R226" s="173">
        <v>1</v>
      </c>
      <c r="S226" s="175">
        <v>66600</v>
      </c>
      <c r="T226" s="173">
        <v>0</v>
      </c>
      <c r="U226" s="173">
        <v>1</v>
      </c>
      <c r="V226" s="173">
        <v>2</v>
      </c>
      <c r="W226" s="211"/>
      <c r="X226" s="173">
        <v>0</v>
      </c>
      <c r="Y226" s="175">
        <v>0</v>
      </c>
      <c r="Z226" s="174">
        <f>S226*R226*K226*EXP(-Definitions!$E$4*CAPEX!V226)*U226</f>
        <v>66600</v>
      </c>
      <c r="AA226" s="174">
        <f>CEILING(Z226/Definitions!$F$10,10)</f>
        <v>1310</v>
      </c>
      <c r="AB226" s="176">
        <v>1</v>
      </c>
      <c r="AC226" s="177" t="s">
        <v>247</v>
      </c>
      <c r="AD226" s="177" t="s">
        <v>568</v>
      </c>
      <c r="AE226" s="29"/>
      <c r="AF226" s="31"/>
    </row>
    <row r="227" spans="1:32" s="8" customFormat="1" ht="36" x14ac:dyDescent="0.25">
      <c r="A227" s="170">
        <v>165</v>
      </c>
      <c r="B227" s="171" t="s">
        <v>327</v>
      </c>
      <c r="C227" s="171" t="s">
        <v>12</v>
      </c>
      <c r="D227" s="172">
        <v>1</v>
      </c>
      <c r="E227" s="171" t="s">
        <v>194</v>
      </c>
      <c r="F227" s="171" t="s">
        <v>142</v>
      </c>
      <c r="G227" s="171" t="s">
        <v>364</v>
      </c>
      <c r="H227" s="171" t="s">
        <v>364</v>
      </c>
      <c r="I227" s="171" t="s">
        <v>142</v>
      </c>
      <c r="J227" s="173">
        <v>2016</v>
      </c>
      <c r="K227" s="174">
        <v>382</v>
      </c>
      <c r="L227" s="174"/>
      <c r="M227" s="173" t="s">
        <v>139</v>
      </c>
      <c r="N227" s="173">
        <v>2</v>
      </c>
      <c r="O227" s="173">
        <v>1</v>
      </c>
      <c r="P227" s="173">
        <v>1</v>
      </c>
      <c r="Q227" s="173">
        <v>4</v>
      </c>
      <c r="R227" s="173">
        <v>1</v>
      </c>
      <c r="S227" s="175">
        <v>5000</v>
      </c>
      <c r="T227" s="173">
        <v>0</v>
      </c>
      <c r="U227" s="173">
        <v>0.4</v>
      </c>
      <c r="V227" s="173">
        <v>0</v>
      </c>
      <c r="W227" s="173"/>
      <c r="X227" s="173">
        <v>1</v>
      </c>
      <c r="Y227" s="175">
        <v>87700</v>
      </c>
      <c r="Z227" s="174">
        <f>S227*R227*K227*EXP(-Definitions!$E$4*CAPEX!V227)*U227</f>
        <v>764000</v>
      </c>
      <c r="AA227" s="174">
        <f>CEILING(Z227/Definitions!$F$10,10)</f>
        <v>14990</v>
      </c>
      <c r="AB227" s="178">
        <v>1</v>
      </c>
      <c r="AC227" s="177" t="s">
        <v>347</v>
      </c>
      <c r="AD227" s="177" t="s">
        <v>348</v>
      </c>
      <c r="AE227" s="29"/>
      <c r="AF227" s="30"/>
    </row>
    <row r="228" spans="1:32" s="8" customFormat="1" ht="48" x14ac:dyDescent="0.25">
      <c r="A228" s="170">
        <v>166</v>
      </c>
      <c r="B228" s="171" t="s">
        <v>248</v>
      </c>
      <c r="C228" s="171" t="s">
        <v>12</v>
      </c>
      <c r="D228" s="172">
        <v>1</v>
      </c>
      <c r="E228" s="171" t="s">
        <v>194</v>
      </c>
      <c r="F228" s="171" t="s">
        <v>142</v>
      </c>
      <c r="G228" s="171" t="s">
        <v>217</v>
      </c>
      <c r="H228" s="171" t="s">
        <v>218</v>
      </c>
      <c r="I228" s="171" t="s">
        <v>142</v>
      </c>
      <c r="J228" s="173">
        <v>2016</v>
      </c>
      <c r="K228" s="174">
        <v>1</v>
      </c>
      <c r="L228" s="174"/>
      <c r="M228" s="173" t="s">
        <v>236</v>
      </c>
      <c r="N228" s="173">
        <v>2</v>
      </c>
      <c r="O228" s="173">
        <v>1</v>
      </c>
      <c r="P228" s="173">
        <v>1</v>
      </c>
      <c r="Q228" s="173">
        <v>5</v>
      </c>
      <c r="R228" s="173">
        <v>1</v>
      </c>
      <c r="S228" s="175">
        <v>2559690</v>
      </c>
      <c r="T228" s="173">
        <v>25</v>
      </c>
      <c r="U228" s="173">
        <v>1</v>
      </c>
      <c r="V228" s="173">
        <v>21</v>
      </c>
      <c r="W228" s="173"/>
      <c r="X228" s="173">
        <v>1</v>
      </c>
      <c r="Y228" s="175">
        <v>50190</v>
      </c>
      <c r="Z228" s="174">
        <f>S228*R228*K228*EXP(-Definitions!$E$4*CAPEX!V228)*U228</f>
        <v>2559690</v>
      </c>
      <c r="AA228" s="174">
        <f>CEILING(Z228/Definitions!$F$10,10)</f>
        <v>50190</v>
      </c>
      <c r="AB228" s="178">
        <v>1</v>
      </c>
      <c r="AC228" s="177" t="s">
        <v>250</v>
      </c>
      <c r="AD228" s="177" t="s">
        <v>569</v>
      </c>
      <c r="AE228" s="29"/>
      <c r="AF228" s="30"/>
    </row>
    <row r="229" spans="1:32" s="8" customFormat="1" ht="36" x14ac:dyDescent="0.25">
      <c r="A229" s="170">
        <v>167</v>
      </c>
      <c r="B229" s="171" t="s">
        <v>262</v>
      </c>
      <c r="C229" s="171" t="s">
        <v>12</v>
      </c>
      <c r="D229" s="172">
        <v>1</v>
      </c>
      <c r="E229" s="171" t="s">
        <v>194</v>
      </c>
      <c r="F229" s="171" t="s">
        <v>142</v>
      </c>
      <c r="G229" s="171" t="s">
        <v>578</v>
      </c>
      <c r="H229" s="171" t="s">
        <v>257</v>
      </c>
      <c r="I229" s="171" t="s">
        <v>142</v>
      </c>
      <c r="J229" s="173">
        <v>2016</v>
      </c>
      <c r="K229" s="174">
        <v>382</v>
      </c>
      <c r="L229" s="174"/>
      <c r="M229" s="173" t="s">
        <v>236</v>
      </c>
      <c r="N229" s="173">
        <v>2</v>
      </c>
      <c r="O229" s="173">
        <v>1</v>
      </c>
      <c r="P229" s="173">
        <v>0</v>
      </c>
      <c r="Q229" s="173">
        <v>5</v>
      </c>
      <c r="R229" s="173">
        <v>1</v>
      </c>
      <c r="S229" s="175">
        <v>4000</v>
      </c>
      <c r="T229" s="173">
        <v>0</v>
      </c>
      <c r="U229" s="173">
        <v>0</v>
      </c>
      <c r="V229" s="173">
        <v>0</v>
      </c>
      <c r="W229" s="173"/>
      <c r="X229" s="173">
        <v>1</v>
      </c>
      <c r="Y229" s="175">
        <v>7500</v>
      </c>
      <c r="Z229" s="174">
        <f>S229*R229*K229*EXP(-Definitions!$E$4*CAPEX!V229)*U229</f>
        <v>0</v>
      </c>
      <c r="AA229" s="174">
        <f>CEILING(Z229/Definitions!$F$10,10)</f>
        <v>0</v>
      </c>
      <c r="AB229" s="176">
        <v>0</v>
      </c>
      <c r="AC229" s="177" t="s">
        <v>349</v>
      </c>
      <c r="AD229" s="177" t="s">
        <v>565</v>
      </c>
      <c r="AE229" s="29"/>
      <c r="AF229" s="30"/>
    </row>
    <row r="230" spans="1:32" s="8" customFormat="1" ht="24" x14ac:dyDescent="0.25">
      <c r="A230" s="170">
        <v>168</v>
      </c>
      <c r="B230" s="171" t="s">
        <v>238</v>
      </c>
      <c r="C230" s="171" t="s">
        <v>12</v>
      </c>
      <c r="D230" s="172" t="s">
        <v>236</v>
      </c>
      <c r="E230" s="171" t="s">
        <v>194</v>
      </c>
      <c r="F230" s="171" t="s">
        <v>142</v>
      </c>
      <c r="G230" s="171" t="s">
        <v>239</v>
      </c>
      <c r="H230" s="171" t="s">
        <v>524</v>
      </c>
      <c r="I230" s="171" t="s">
        <v>142</v>
      </c>
      <c r="J230" s="173">
        <v>2016</v>
      </c>
      <c r="K230" s="174">
        <v>1</v>
      </c>
      <c r="L230" s="174"/>
      <c r="M230" s="173" t="s">
        <v>236</v>
      </c>
      <c r="N230" s="173">
        <v>0</v>
      </c>
      <c r="O230" s="173">
        <v>1</v>
      </c>
      <c r="P230" s="173">
        <v>1</v>
      </c>
      <c r="Q230" s="173">
        <v>9</v>
      </c>
      <c r="R230" s="173">
        <v>1</v>
      </c>
      <c r="S230" s="175">
        <v>76400</v>
      </c>
      <c r="T230" s="173">
        <v>0</v>
      </c>
      <c r="U230" s="173">
        <v>1</v>
      </c>
      <c r="V230" s="173">
        <v>0</v>
      </c>
      <c r="W230" s="173"/>
      <c r="X230" s="173">
        <v>0</v>
      </c>
      <c r="Y230" s="175">
        <v>0</v>
      </c>
      <c r="Z230" s="174">
        <f>S230*R230*K230*EXP(-Definitions!$E$4*CAPEX!V230)*U230</f>
        <v>76400</v>
      </c>
      <c r="AA230" s="174">
        <f>CEILING(Z230/Definitions!$F$10,10)</f>
        <v>1500</v>
      </c>
      <c r="AB230" s="176">
        <v>1</v>
      </c>
      <c r="AC230" s="177" t="s">
        <v>240</v>
      </c>
      <c r="AD230" s="177" t="s">
        <v>241</v>
      </c>
      <c r="AE230" s="29"/>
      <c r="AF230" s="31"/>
    </row>
    <row r="231" spans="1:32" s="8" customFormat="1" ht="36" x14ac:dyDescent="0.25">
      <c r="A231" s="170">
        <v>169</v>
      </c>
      <c r="B231" s="171" t="s">
        <v>242</v>
      </c>
      <c r="C231" s="171" t="s">
        <v>12</v>
      </c>
      <c r="D231" s="172" t="s">
        <v>236</v>
      </c>
      <c r="E231" s="171" t="s">
        <v>194</v>
      </c>
      <c r="F231" s="171" t="s">
        <v>142</v>
      </c>
      <c r="G231" s="171" t="s">
        <v>243</v>
      </c>
      <c r="H231" s="171" t="s">
        <v>524</v>
      </c>
      <c r="I231" s="171" t="s">
        <v>142</v>
      </c>
      <c r="J231" s="173">
        <v>2016</v>
      </c>
      <c r="K231" s="174">
        <v>1</v>
      </c>
      <c r="L231" s="174"/>
      <c r="M231" s="173" t="s">
        <v>236</v>
      </c>
      <c r="N231" s="173">
        <v>0</v>
      </c>
      <c r="O231" s="173">
        <v>1</v>
      </c>
      <c r="P231" s="173">
        <v>1</v>
      </c>
      <c r="Q231" s="173">
        <v>9</v>
      </c>
      <c r="R231" s="173">
        <v>1</v>
      </c>
      <c r="S231" s="175">
        <v>84100</v>
      </c>
      <c r="T231" s="173">
        <v>0</v>
      </c>
      <c r="U231" s="173">
        <v>1</v>
      </c>
      <c r="V231" s="173">
        <v>0</v>
      </c>
      <c r="W231" s="173"/>
      <c r="X231" s="173">
        <v>0</v>
      </c>
      <c r="Y231" s="175">
        <v>0</v>
      </c>
      <c r="Z231" s="174">
        <f>S231*R231*K231*EXP(-Definitions!$E$4*CAPEX!V231)*U231</f>
        <v>84100</v>
      </c>
      <c r="AA231" s="174">
        <f>CEILING(Z231/Definitions!$F$10,10)</f>
        <v>1650</v>
      </c>
      <c r="AB231" s="176">
        <v>1</v>
      </c>
      <c r="AC231" s="177" t="s">
        <v>244</v>
      </c>
      <c r="AD231" s="177" t="s">
        <v>567</v>
      </c>
      <c r="AE231" s="29"/>
      <c r="AF231" s="31"/>
    </row>
    <row r="232" spans="1:32" s="9" customFormat="1" ht="48" x14ac:dyDescent="0.25">
      <c r="A232" s="170">
        <v>170</v>
      </c>
      <c r="B232" s="171" t="s">
        <v>245</v>
      </c>
      <c r="C232" s="171" t="s">
        <v>12</v>
      </c>
      <c r="D232" s="172" t="s">
        <v>236</v>
      </c>
      <c r="E232" s="171" t="s">
        <v>194</v>
      </c>
      <c r="F232" s="171" t="s">
        <v>142</v>
      </c>
      <c r="G232" s="171" t="s">
        <v>246</v>
      </c>
      <c r="H232" s="171" t="s">
        <v>524</v>
      </c>
      <c r="I232" s="171" t="s">
        <v>142</v>
      </c>
      <c r="J232" s="173">
        <v>2016</v>
      </c>
      <c r="K232" s="174">
        <v>1</v>
      </c>
      <c r="L232" s="174"/>
      <c r="M232" s="173" t="s">
        <v>236</v>
      </c>
      <c r="N232" s="173">
        <v>0</v>
      </c>
      <c r="O232" s="173">
        <v>1</v>
      </c>
      <c r="P232" s="173">
        <v>1</v>
      </c>
      <c r="Q232" s="173">
        <v>9</v>
      </c>
      <c r="R232" s="173">
        <v>1</v>
      </c>
      <c r="S232" s="175">
        <v>46300</v>
      </c>
      <c r="T232" s="173">
        <v>0</v>
      </c>
      <c r="U232" s="173">
        <v>1</v>
      </c>
      <c r="V232" s="173">
        <v>0</v>
      </c>
      <c r="W232" s="173"/>
      <c r="X232" s="173">
        <v>0</v>
      </c>
      <c r="Y232" s="175">
        <v>0</v>
      </c>
      <c r="Z232" s="174">
        <f>S232*R232*K232*EXP(-Definitions!$E$4*CAPEX!V232)*U232</f>
        <v>46300</v>
      </c>
      <c r="AA232" s="174">
        <f>CEILING(Z232/Definitions!$F$10,10)</f>
        <v>910</v>
      </c>
      <c r="AB232" s="176">
        <v>1</v>
      </c>
      <c r="AC232" s="177" t="s">
        <v>247</v>
      </c>
      <c r="AD232" s="177" t="s">
        <v>568</v>
      </c>
      <c r="AE232" s="29"/>
      <c r="AF232" s="30"/>
    </row>
    <row r="233" spans="1:32" s="9" customFormat="1" ht="24" x14ac:dyDescent="0.25">
      <c r="A233" s="170">
        <v>171</v>
      </c>
      <c r="B233" s="171" t="s">
        <v>193</v>
      </c>
      <c r="C233" s="171" t="s">
        <v>50</v>
      </c>
      <c r="D233" s="172">
        <v>2</v>
      </c>
      <c r="E233" s="171" t="s">
        <v>194</v>
      </c>
      <c r="F233" s="171" t="s">
        <v>142</v>
      </c>
      <c r="G233" s="171" t="s">
        <v>195</v>
      </c>
      <c r="H233" s="171" t="s">
        <v>196</v>
      </c>
      <c r="I233" s="171" t="s">
        <v>142</v>
      </c>
      <c r="J233" s="173">
        <v>2016</v>
      </c>
      <c r="K233" s="174">
        <v>400</v>
      </c>
      <c r="L233" s="174"/>
      <c r="M233" s="173" t="s">
        <v>139</v>
      </c>
      <c r="N233" s="173">
        <v>3</v>
      </c>
      <c r="O233" s="173">
        <v>2</v>
      </c>
      <c r="P233" s="173">
        <v>1</v>
      </c>
      <c r="Q233" s="173">
        <v>5</v>
      </c>
      <c r="R233" s="173">
        <v>1</v>
      </c>
      <c r="S233" s="175">
        <v>300</v>
      </c>
      <c r="T233" s="173">
        <v>10</v>
      </c>
      <c r="U233" s="173">
        <v>1</v>
      </c>
      <c r="V233" s="173">
        <v>0</v>
      </c>
      <c r="W233" s="173"/>
      <c r="X233" s="173">
        <v>0</v>
      </c>
      <c r="Y233" s="175">
        <v>0</v>
      </c>
      <c r="Z233" s="174">
        <f>S233*R233*K233*EXP(-Definitions!$E$4*CAPEX!V233)*U233</f>
        <v>120000</v>
      </c>
      <c r="AA233" s="174">
        <f>CEILING(Z233/Definitions!$F$10,10)</f>
        <v>2360</v>
      </c>
      <c r="AB233" s="178">
        <v>1</v>
      </c>
      <c r="AC233" s="177" t="s">
        <v>540</v>
      </c>
      <c r="AD233" s="177" t="s">
        <v>197</v>
      </c>
      <c r="AE233" s="29"/>
      <c r="AF233" s="30"/>
    </row>
    <row r="234" spans="1:32" s="9" customFormat="1" ht="24" x14ac:dyDescent="0.25">
      <c r="A234" s="170">
        <v>172</v>
      </c>
      <c r="B234" s="171" t="s">
        <v>198</v>
      </c>
      <c r="C234" s="171" t="s">
        <v>50</v>
      </c>
      <c r="D234" s="172">
        <v>1</v>
      </c>
      <c r="E234" s="171" t="s">
        <v>194</v>
      </c>
      <c r="F234" s="171" t="s">
        <v>142</v>
      </c>
      <c r="G234" s="171" t="s">
        <v>195</v>
      </c>
      <c r="H234" s="171" t="s">
        <v>196</v>
      </c>
      <c r="I234" s="171" t="s">
        <v>142</v>
      </c>
      <c r="J234" s="173">
        <v>2016</v>
      </c>
      <c r="K234" s="174">
        <v>400</v>
      </c>
      <c r="L234" s="174"/>
      <c r="M234" s="173" t="s">
        <v>139</v>
      </c>
      <c r="N234" s="173">
        <v>3</v>
      </c>
      <c r="O234" s="173">
        <v>2</v>
      </c>
      <c r="P234" s="173">
        <v>1</v>
      </c>
      <c r="Q234" s="173">
        <v>5</v>
      </c>
      <c r="R234" s="173">
        <v>1</v>
      </c>
      <c r="S234" s="175">
        <v>300</v>
      </c>
      <c r="T234" s="173">
        <v>10</v>
      </c>
      <c r="U234" s="173">
        <v>1</v>
      </c>
      <c r="V234" s="173">
        <v>0</v>
      </c>
      <c r="W234" s="173"/>
      <c r="X234" s="173">
        <v>0</v>
      </c>
      <c r="Y234" s="175">
        <v>0</v>
      </c>
      <c r="Z234" s="174">
        <f>S234*R234*K234*EXP(-Definitions!$E$4*CAPEX!V234)*U234</f>
        <v>120000</v>
      </c>
      <c r="AA234" s="174">
        <f>CEILING(Z234/Definitions!$F$10,10)</f>
        <v>2360</v>
      </c>
      <c r="AB234" s="178">
        <v>1</v>
      </c>
      <c r="AC234" s="177" t="s">
        <v>541</v>
      </c>
      <c r="AD234" s="177" t="s">
        <v>197</v>
      </c>
      <c r="AE234" s="29"/>
      <c r="AF234" s="30"/>
    </row>
    <row r="235" spans="1:32" s="9" customFormat="1" ht="36" x14ac:dyDescent="0.25">
      <c r="A235" s="170">
        <v>173</v>
      </c>
      <c r="B235" s="171" t="s">
        <v>202</v>
      </c>
      <c r="C235" s="171" t="s">
        <v>50</v>
      </c>
      <c r="D235" s="172">
        <v>2</v>
      </c>
      <c r="E235" s="171" t="s">
        <v>194</v>
      </c>
      <c r="F235" s="171" t="s">
        <v>142</v>
      </c>
      <c r="G235" s="171" t="s">
        <v>195</v>
      </c>
      <c r="H235" s="171" t="s">
        <v>196</v>
      </c>
      <c r="I235" s="171" t="s">
        <v>142</v>
      </c>
      <c r="J235" s="173">
        <v>2016</v>
      </c>
      <c r="K235" s="174">
        <v>1260</v>
      </c>
      <c r="L235" s="174"/>
      <c r="M235" s="173" t="s">
        <v>139</v>
      </c>
      <c r="N235" s="173">
        <v>3</v>
      </c>
      <c r="O235" s="173">
        <v>2</v>
      </c>
      <c r="P235" s="173">
        <v>1</v>
      </c>
      <c r="Q235" s="173">
        <v>8</v>
      </c>
      <c r="R235" s="173">
        <v>1</v>
      </c>
      <c r="S235" s="175">
        <v>250</v>
      </c>
      <c r="T235" s="173">
        <v>10</v>
      </c>
      <c r="U235" s="173">
        <v>0</v>
      </c>
      <c r="V235" s="173">
        <v>2</v>
      </c>
      <c r="W235" s="173"/>
      <c r="X235" s="173">
        <v>1</v>
      </c>
      <c r="Y235" s="175">
        <v>18500</v>
      </c>
      <c r="Z235" s="174">
        <f>S235*R235*K235*EXP(-Definitions!$E$4*CAPEX!V235)*U235</f>
        <v>0</v>
      </c>
      <c r="AA235" s="174">
        <f>CEILING(Z235/Definitions!$F$10,10)</f>
        <v>0</v>
      </c>
      <c r="AB235" s="178">
        <v>0</v>
      </c>
      <c r="AC235" s="171" t="s">
        <v>205</v>
      </c>
      <c r="AD235" s="171" t="s">
        <v>674</v>
      </c>
      <c r="AE235" s="29"/>
      <c r="AF235" s="30"/>
    </row>
    <row r="236" spans="1:32" s="8" customFormat="1" x14ac:dyDescent="0.25">
      <c r="A236" s="170">
        <v>173</v>
      </c>
      <c r="B236" s="171" t="s">
        <v>202</v>
      </c>
      <c r="C236" s="171" t="s">
        <v>50</v>
      </c>
      <c r="D236" s="172">
        <v>2</v>
      </c>
      <c r="E236" s="171" t="s">
        <v>194</v>
      </c>
      <c r="F236" s="171" t="s">
        <v>142</v>
      </c>
      <c r="G236" s="171" t="s">
        <v>195</v>
      </c>
      <c r="H236" s="171" t="s">
        <v>196</v>
      </c>
      <c r="I236" s="171" t="s">
        <v>142</v>
      </c>
      <c r="J236" s="173">
        <v>2016</v>
      </c>
      <c r="K236" s="174">
        <v>1260</v>
      </c>
      <c r="L236" s="174"/>
      <c r="M236" s="173" t="s">
        <v>139</v>
      </c>
      <c r="N236" s="173">
        <v>3</v>
      </c>
      <c r="O236" s="173">
        <v>2</v>
      </c>
      <c r="P236" s="173">
        <v>1</v>
      </c>
      <c r="Q236" s="173">
        <v>8</v>
      </c>
      <c r="R236" s="173">
        <v>1</v>
      </c>
      <c r="S236" s="175">
        <v>250</v>
      </c>
      <c r="T236" s="173">
        <v>10</v>
      </c>
      <c r="U236" s="173">
        <v>1</v>
      </c>
      <c r="V236" s="173">
        <v>6</v>
      </c>
      <c r="W236" s="173"/>
      <c r="X236" s="173">
        <v>0</v>
      </c>
      <c r="Y236" s="175">
        <v>0</v>
      </c>
      <c r="Z236" s="174">
        <f>S236*R236*K236*EXP(-Definitions!$E$4*CAPEX!V236)*U236</f>
        <v>315000</v>
      </c>
      <c r="AA236" s="174">
        <f>CEILING(Z236/Definitions!$F$10,10)</f>
        <v>6180</v>
      </c>
      <c r="AB236" s="178">
        <v>1</v>
      </c>
      <c r="AC236" s="171" t="s">
        <v>201</v>
      </c>
      <c r="AD236" s="171" t="s">
        <v>203</v>
      </c>
      <c r="AE236" s="29"/>
      <c r="AF236" s="31"/>
    </row>
    <row r="237" spans="1:32" s="8" customFormat="1" x14ac:dyDescent="0.25">
      <c r="A237" s="170">
        <v>173</v>
      </c>
      <c r="B237" s="171" t="s">
        <v>202</v>
      </c>
      <c r="C237" s="171" t="s">
        <v>50</v>
      </c>
      <c r="D237" s="172">
        <v>2</v>
      </c>
      <c r="E237" s="171" t="s">
        <v>194</v>
      </c>
      <c r="F237" s="171" t="s">
        <v>142</v>
      </c>
      <c r="G237" s="171" t="s">
        <v>195</v>
      </c>
      <c r="H237" s="171" t="s">
        <v>196</v>
      </c>
      <c r="I237" s="171" t="s">
        <v>142</v>
      </c>
      <c r="J237" s="173">
        <v>2016</v>
      </c>
      <c r="K237" s="174">
        <v>1260</v>
      </c>
      <c r="L237" s="174"/>
      <c r="M237" s="173" t="s">
        <v>139</v>
      </c>
      <c r="N237" s="173">
        <v>0</v>
      </c>
      <c r="O237" s="173">
        <v>1</v>
      </c>
      <c r="P237" s="173">
        <v>1</v>
      </c>
      <c r="Q237" s="173">
        <v>8</v>
      </c>
      <c r="R237" s="173">
        <v>1</v>
      </c>
      <c r="S237" s="175">
        <v>250</v>
      </c>
      <c r="T237" s="173">
        <v>10</v>
      </c>
      <c r="U237" s="173">
        <v>1</v>
      </c>
      <c r="V237" s="173">
        <v>16</v>
      </c>
      <c r="W237" s="173"/>
      <c r="X237" s="173">
        <v>0</v>
      </c>
      <c r="Y237" s="175"/>
      <c r="Z237" s="174">
        <f>S237*R237*K237*EXP(-Definitions!$E$4*CAPEX!V237)*U237</f>
        <v>315000</v>
      </c>
      <c r="AA237" s="174">
        <f>CEILING(Z237/Definitions!$F$10,10)</f>
        <v>6180</v>
      </c>
      <c r="AB237" s="178">
        <v>1</v>
      </c>
      <c r="AC237" s="171" t="s">
        <v>201</v>
      </c>
      <c r="AD237" s="171" t="s">
        <v>203</v>
      </c>
      <c r="AE237" s="29"/>
      <c r="AF237" s="31"/>
    </row>
    <row r="238" spans="1:32" s="8" customFormat="1" ht="36" x14ac:dyDescent="0.25">
      <c r="A238" s="170">
        <v>174</v>
      </c>
      <c r="B238" s="171" t="s">
        <v>204</v>
      </c>
      <c r="C238" s="171" t="s">
        <v>50</v>
      </c>
      <c r="D238" s="172">
        <v>2</v>
      </c>
      <c r="E238" s="171" t="s">
        <v>194</v>
      </c>
      <c r="F238" s="171" t="s">
        <v>142</v>
      </c>
      <c r="G238" s="171" t="s">
        <v>195</v>
      </c>
      <c r="H238" s="171" t="s">
        <v>196</v>
      </c>
      <c r="I238" s="171" t="s">
        <v>142</v>
      </c>
      <c r="J238" s="173">
        <v>2016</v>
      </c>
      <c r="K238" s="174">
        <v>1260</v>
      </c>
      <c r="L238" s="174"/>
      <c r="M238" s="173" t="s">
        <v>139</v>
      </c>
      <c r="N238" s="173">
        <v>3</v>
      </c>
      <c r="O238" s="173">
        <v>2</v>
      </c>
      <c r="P238" s="173">
        <v>1</v>
      </c>
      <c r="Q238" s="173">
        <v>8</v>
      </c>
      <c r="R238" s="173">
        <v>1</v>
      </c>
      <c r="S238" s="175">
        <v>250</v>
      </c>
      <c r="T238" s="173">
        <v>10</v>
      </c>
      <c r="U238" s="173">
        <v>1</v>
      </c>
      <c r="V238" s="173">
        <v>6</v>
      </c>
      <c r="W238" s="173"/>
      <c r="X238" s="173">
        <v>0</v>
      </c>
      <c r="Y238" s="175">
        <v>0</v>
      </c>
      <c r="Z238" s="174">
        <f>S238*R238*K238*EXP(-Definitions!$E$4*CAPEX!V238)*U238</f>
        <v>315000</v>
      </c>
      <c r="AA238" s="174">
        <f>CEILING(Z238/Definitions!$F$10,10)</f>
        <v>6180</v>
      </c>
      <c r="AB238" s="176">
        <v>1</v>
      </c>
      <c r="AC238" s="171" t="s">
        <v>205</v>
      </c>
      <c r="AD238" s="177" t="s">
        <v>203</v>
      </c>
      <c r="AE238" s="29"/>
      <c r="AF238" s="31"/>
    </row>
    <row r="239" spans="1:32" s="8" customFormat="1" x14ac:dyDescent="0.25">
      <c r="A239" s="170">
        <v>174</v>
      </c>
      <c r="B239" s="171" t="s">
        <v>204</v>
      </c>
      <c r="C239" s="171" t="s">
        <v>50</v>
      </c>
      <c r="D239" s="172">
        <v>2</v>
      </c>
      <c r="E239" s="171" t="s">
        <v>194</v>
      </c>
      <c r="F239" s="171" t="s">
        <v>142</v>
      </c>
      <c r="G239" s="171" t="s">
        <v>195</v>
      </c>
      <c r="H239" s="171" t="s">
        <v>196</v>
      </c>
      <c r="I239" s="171" t="s">
        <v>142</v>
      </c>
      <c r="J239" s="173">
        <v>2016</v>
      </c>
      <c r="K239" s="174">
        <v>1260</v>
      </c>
      <c r="L239" s="174"/>
      <c r="M239" s="173" t="s">
        <v>139</v>
      </c>
      <c r="N239" s="173">
        <v>0</v>
      </c>
      <c r="O239" s="173">
        <v>1</v>
      </c>
      <c r="P239" s="173">
        <v>1</v>
      </c>
      <c r="Q239" s="173">
        <v>8</v>
      </c>
      <c r="R239" s="173">
        <v>1</v>
      </c>
      <c r="S239" s="175">
        <v>250</v>
      </c>
      <c r="T239" s="173">
        <v>10</v>
      </c>
      <c r="U239" s="173">
        <v>1</v>
      </c>
      <c r="V239" s="173">
        <v>16</v>
      </c>
      <c r="W239" s="173"/>
      <c r="X239" s="173">
        <v>0</v>
      </c>
      <c r="Y239" s="175"/>
      <c r="Z239" s="174">
        <f>S239*R239*K239*EXP(-Definitions!$E$4*CAPEX!V239)*U239</f>
        <v>315000</v>
      </c>
      <c r="AA239" s="174">
        <f>CEILING(Z239/Definitions!$F$10,10)</f>
        <v>6180</v>
      </c>
      <c r="AB239" s="176">
        <v>1</v>
      </c>
      <c r="AC239" s="171" t="s">
        <v>201</v>
      </c>
      <c r="AD239" s="171" t="s">
        <v>203</v>
      </c>
      <c r="AE239" s="29"/>
      <c r="AF239" s="31"/>
    </row>
    <row r="240" spans="1:32" s="8" customFormat="1" ht="24" x14ac:dyDescent="0.25">
      <c r="A240" s="170">
        <v>175</v>
      </c>
      <c r="B240" s="171" t="s">
        <v>206</v>
      </c>
      <c r="C240" s="171" t="s">
        <v>50</v>
      </c>
      <c r="D240" s="172">
        <v>2</v>
      </c>
      <c r="E240" s="171" t="s">
        <v>194</v>
      </c>
      <c r="F240" s="171" t="s">
        <v>142</v>
      </c>
      <c r="G240" s="171" t="s">
        <v>195</v>
      </c>
      <c r="H240" s="171" t="s">
        <v>196</v>
      </c>
      <c r="I240" s="171" t="s">
        <v>142</v>
      </c>
      <c r="J240" s="173">
        <v>2016</v>
      </c>
      <c r="K240" s="174">
        <v>400</v>
      </c>
      <c r="L240" s="211"/>
      <c r="M240" s="173" t="s">
        <v>139</v>
      </c>
      <c r="N240" s="173">
        <v>3</v>
      </c>
      <c r="O240" s="173">
        <v>1</v>
      </c>
      <c r="P240" s="173">
        <v>1</v>
      </c>
      <c r="Q240" s="173">
        <v>8</v>
      </c>
      <c r="R240" s="173">
        <v>1</v>
      </c>
      <c r="S240" s="175">
        <v>600</v>
      </c>
      <c r="T240" s="173">
        <v>15</v>
      </c>
      <c r="U240" s="173">
        <v>1</v>
      </c>
      <c r="V240" s="173">
        <v>11</v>
      </c>
      <c r="W240" s="211"/>
      <c r="X240" s="173">
        <v>0</v>
      </c>
      <c r="Y240" s="175">
        <v>0</v>
      </c>
      <c r="Z240" s="174">
        <f>S240*R240*K240*EXP(-Definitions!$E$4*CAPEX!V240)*U240</f>
        <v>240000</v>
      </c>
      <c r="AA240" s="174">
        <f>CEILING(Z240/Definitions!$F$10,10)</f>
        <v>4710</v>
      </c>
      <c r="AB240" s="176">
        <v>1</v>
      </c>
      <c r="AC240" s="171" t="s">
        <v>351</v>
      </c>
      <c r="AD240" s="171" t="s">
        <v>352</v>
      </c>
      <c r="AE240" s="29"/>
      <c r="AF240" s="31"/>
    </row>
    <row r="241" spans="1:32" s="8" customFormat="1" ht="84" x14ac:dyDescent="0.25">
      <c r="A241" s="170">
        <v>176</v>
      </c>
      <c r="B241" s="171" t="s">
        <v>320</v>
      </c>
      <c r="C241" s="171" t="s">
        <v>50</v>
      </c>
      <c r="D241" s="172">
        <v>2</v>
      </c>
      <c r="E241" s="171" t="s">
        <v>194</v>
      </c>
      <c r="F241" s="171" t="s">
        <v>142</v>
      </c>
      <c r="G241" s="171" t="s">
        <v>211</v>
      </c>
      <c r="H241" s="171" t="s">
        <v>212</v>
      </c>
      <c r="I241" s="171" t="s">
        <v>142</v>
      </c>
      <c r="J241" s="173">
        <v>2016</v>
      </c>
      <c r="K241" s="174">
        <v>20</v>
      </c>
      <c r="L241" s="211"/>
      <c r="M241" s="173" t="s">
        <v>321</v>
      </c>
      <c r="N241" s="173">
        <v>3</v>
      </c>
      <c r="O241" s="173">
        <v>1</v>
      </c>
      <c r="P241" s="173">
        <v>1</v>
      </c>
      <c r="Q241" s="173">
        <v>8</v>
      </c>
      <c r="R241" s="173">
        <v>1</v>
      </c>
      <c r="S241" s="175">
        <v>138000</v>
      </c>
      <c r="T241" s="173">
        <v>10</v>
      </c>
      <c r="U241" s="173">
        <v>1</v>
      </c>
      <c r="V241" s="173">
        <v>5</v>
      </c>
      <c r="W241" s="211"/>
      <c r="X241" s="173">
        <v>0</v>
      </c>
      <c r="Y241" s="175">
        <v>0</v>
      </c>
      <c r="Z241" s="174">
        <f>S241*R241*K241*EXP(-Definitions!$E$4*CAPEX!V241)*U241</f>
        <v>2760000</v>
      </c>
      <c r="AA241" s="174">
        <f>CEILING(Z241/Definitions!$F$10,10)</f>
        <v>54120</v>
      </c>
      <c r="AB241" s="176">
        <v>2</v>
      </c>
      <c r="AC241" s="177" t="s">
        <v>362</v>
      </c>
      <c r="AD241" s="177" t="s">
        <v>363</v>
      </c>
      <c r="AE241" s="29"/>
      <c r="AF241" s="31"/>
    </row>
    <row r="242" spans="1:32" s="8" customFormat="1" ht="24" x14ac:dyDescent="0.25">
      <c r="A242" s="170">
        <v>176</v>
      </c>
      <c r="B242" s="171" t="s">
        <v>320</v>
      </c>
      <c r="C242" s="171" t="s">
        <v>50</v>
      </c>
      <c r="D242" s="172">
        <v>2</v>
      </c>
      <c r="E242" s="171" t="s">
        <v>194</v>
      </c>
      <c r="F242" s="171" t="s">
        <v>142</v>
      </c>
      <c r="G242" s="171" t="s">
        <v>211</v>
      </c>
      <c r="H242" s="171" t="s">
        <v>212</v>
      </c>
      <c r="I242" s="171" t="s">
        <v>142</v>
      </c>
      <c r="J242" s="173">
        <v>2016</v>
      </c>
      <c r="K242" s="174">
        <v>20</v>
      </c>
      <c r="L242" s="211"/>
      <c r="M242" s="173" t="s">
        <v>321</v>
      </c>
      <c r="N242" s="173">
        <v>3</v>
      </c>
      <c r="O242" s="173">
        <v>1</v>
      </c>
      <c r="P242" s="173">
        <v>1</v>
      </c>
      <c r="Q242" s="173">
        <v>8</v>
      </c>
      <c r="R242" s="173">
        <v>1</v>
      </c>
      <c r="S242" s="175">
        <v>138000</v>
      </c>
      <c r="T242" s="173">
        <v>10</v>
      </c>
      <c r="U242" s="173">
        <v>1</v>
      </c>
      <c r="V242" s="173">
        <v>15</v>
      </c>
      <c r="W242" s="211"/>
      <c r="X242" s="173">
        <v>0</v>
      </c>
      <c r="Y242" s="175">
        <v>0</v>
      </c>
      <c r="Z242" s="174">
        <f>S242*R242*K242*EXP(-Definitions!$E$4*CAPEX!V242)*U242</f>
        <v>2760000</v>
      </c>
      <c r="AA242" s="174">
        <f>CEILING(Z242/Definitions!$F$10,10)</f>
        <v>54120</v>
      </c>
      <c r="AB242" s="176">
        <v>2</v>
      </c>
      <c r="AC242" s="177" t="s">
        <v>215</v>
      </c>
      <c r="AD242" s="177" t="s">
        <v>324</v>
      </c>
      <c r="AE242" s="29"/>
      <c r="AF242" s="31"/>
    </row>
    <row r="243" spans="1:32" s="8" customFormat="1" ht="72" x14ac:dyDescent="0.25">
      <c r="A243" s="170">
        <v>177</v>
      </c>
      <c r="B243" s="171" t="s">
        <v>221</v>
      </c>
      <c r="C243" s="171" t="s">
        <v>50</v>
      </c>
      <c r="D243" s="172" t="s">
        <v>225</v>
      </c>
      <c r="E243" s="171" t="s">
        <v>194</v>
      </c>
      <c r="F243" s="171" t="s">
        <v>142</v>
      </c>
      <c r="G243" s="171" t="s">
        <v>217</v>
      </c>
      <c r="H243" s="171" t="s">
        <v>218</v>
      </c>
      <c r="I243" s="171" t="s">
        <v>142</v>
      </c>
      <c r="J243" s="173">
        <v>2016</v>
      </c>
      <c r="K243" s="174">
        <v>400</v>
      </c>
      <c r="L243" s="211"/>
      <c r="M243" s="173" t="s">
        <v>139</v>
      </c>
      <c r="N243" s="173">
        <v>4</v>
      </c>
      <c r="O243" s="173">
        <v>3</v>
      </c>
      <c r="P243" s="173">
        <v>1</v>
      </c>
      <c r="Q243" s="173">
        <v>5</v>
      </c>
      <c r="R243" s="173">
        <v>1</v>
      </c>
      <c r="S243" s="175">
        <v>2000</v>
      </c>
      <c r="T243" s="173">
        <v>25</v>
      </c>
      <c r="U243" s="173">
        <v>1</v>
      </c>
      <c r="V243" s="173">
        <v>0</v>
      </c>
      <c r="W243" s="211"/>
      <c r="X243" s="173">
        <v>0</v>
      </c>
      <c r="Y243" s="175">
        <v>0</v>
      </c>
      <c r="Z243" s="174">
        <f>S243*R243*K243*EXP(-Definitions!$E$4*CAPEX!V243)*U243</f>
        <v>800000</v>
      </c>
      <c r="AA243" s="174">
        <f>CEILING(Z243/Definitions!$F$10,10)</f>
        <v>15690</v>
      </c>
      <c r="AB243" s="176">
        <v>2</v>
      </c>
      <c r="AC243" s="177" t="s">
        <v>552</v>
      </c>
      <c r="AD243" s="177" t="s">
        <v>222</v>
      </c>
      <c r="AE243" s="29"/>
      <c r="AF243" s="30"/>
    </row>
    <row r="244" spans="1:32" s="8" customFormat="1" ht="72" x14ac:dyDescent="0.25">
      <c r="A244" s="170">
        <v>177</v>
      </c>
      <c r="B244" s="171" t="s">
        <v>221</v>
      </c>
      <c r="C244" s="171" t="s">
        <v>50</v>
      </c>
      <c r="D244" s="172" t="s">
        <v>225</v>
      </c>
      <c r="E244" s="171" t="s">
        <v>194</v>
      </c>
      <c r="F244" s="171" t="s">
        <v>142</v>
      </c>
      <c r="G244" s="171" t="s">
        <v>217</v>
      </c>
      <c r="H244" s="171" t="s">
        <v>218</v>
      </c>
      <c r="I244" s="171" t="s">
        <v>142</v>
      </c>
      <c r="J244" s="173">
        <v>2016</v>
      </c>
      <c r="K244" s="174">
        <v>400</v>
      </c>
      <c r="L244" s="211"/>
      <c r="M244" s="173" t="s">
        <v>139</v>
      </c>
      <c r="N244" s="173">
        <v>1</v>
      </c>
      <c r="O244" s="173">
        <v>1</v>
      </c>
      <c r="P244" s="173">
        <v>1</v>
      </c>
      <c r="Q244" s="173">
        <v>5</v>
      </c>
      <c r="R244" s="173">
        <v>1</v>
      </c>
      <c r="S244" s="175">
        <v>2000</v>
      </c>
      <c r="T244" s="173">
        <v>25</v>
      </c>
      <c r="U244" s="173">
        <v>1</v>
      </c>
      <c r="V244" s="173">
        <v>0</v>
      </c>
      <c r="W244" s="211"/>
      <c r="X244" s="173">
        <v>0</v>
      </c>
      <c r="Y244" s="175">
        <v>0</v>
      </c>
      <c r="Z244" s="174">
        <f>S244*R244*K244*EXP(-Definitions!$E$4*CAPEX!V244)*U244</f>
        <v>800000</v>
      </c>
      <c r="AA244" s="174">
        <f>CEILING(Z244/Definitions!$F$10,10)</f>
        <v>15690</v>
      </c>
      <c r="AB244" s="176">
        <v>2</v>
      </c>
      <c r="AC244" s="177" t="s">
        <v>552</v>
      </c>
      <c r="AD244" s="177" t="s">
        <v>222</v>
      </c>
      <c r="AE244" s="29"/>
      <c r="AF244" s="30"/>
    </row>
    <row r="245" spans="1:32" s="8" customFormat="1" ht="36" x14ac:dyDescent="0.25">
      <c r="A245" s="170">
        <v>178</v>
      </c>
      <c r="B245" s="171" t="s">
        <v>224</v>
      </c>
      <c r="C245" s="171" t="s">
        <v>50</v>
      </c>
      <c r="D245" s="172" t="s">
        <v>225</v>
      </c>
      <c r="E245" s="171" t="s">
        <v>194</v>
      </c>
      <c r="F245" s="171" t="s">
        <v>142</v>
      </c>
      <c r="G245" s="171" t="s">
        <v>226</v>
      </c>
      <c r="H245" s="171" t="s">
        <v>226</v>
      </c>
      <c r="I245" s="171" t="s">
        <v>142</v>
      </c>
      <c r="J245" s="173">
        <v>2016</v>
      </c>
      <c r="K245" s="174">
        <v>430</v>
      </c>
      <c r="L245" s="211"/>
      <c r="M245" s="173" t="s">
        <v>139</v>
      </c>
      <c r="N245" s="173">
        <v>3</v>
      </c>
      <c r="O245" s="173">
        <v>1</v>
      </c>
      <c r="P245" s="173">
        <v>1</v>
      </c>
      <c r="Q245" s="173">
        <v>1</v>
      </c>
      <c r="R245" s="173">
        <v>1</v>
      </c>
      <c r="S245" s="175">
        <v>2800</v>
      </c>
      <c r="T245" s="173">
        <v>50</v>
      </c>
      <c r="U245" s="173">
        <v>0</v>
      </c>
      <c r="V245" s="173">
        <v>0</v>
      </c>
      <c r="W245" s="211"/>
      <c r="X245" s="173">
        <v>1</v>
      </c>
      <c r="Y245" s="175">
        <v>5200</v>
      </c>
      <c r="Z245" s="174">
        <f>S245*R245*K245*EXP(-Definitions!$E$4*CAPEX!V245)*U245</f>
        <v>0</v>
      </c>
      <c r="AA245" s="174">
        <f>CEILING(Z245/Definitions!$F$10,10)</f>
        <v>0</v>
      </c>
      <c r="AB245" s="176">
        <v>0</v>
      </c>
      <c r="AC245" s="177" t="s">
        <v>554</v>
      </c>
      <c r="AD245" s="177" t="s">
        <v>573</v>
      </c>
      <c r="AE245" s="29"/>
      <c r="AF245" s="30"/>
    </row>
    <row r="246" spans="1:32" s="8" customFormat="1" ht="48" x14ac:dyDescent="0.25">
      <c r="A246" s="170">
        <v>179</v>
      </c>
      <c r="B246" s="171" t="s">
        <v>269</v>
      </c>
      <c r="C246" s="171" t="s">
        <v>50</v>
      </c>
      <c r="D246" s="172">
        <v>1</v>
      </c>
      <c r="E246" s="171" t="s">
        <v>194</v>
      </c>
      <c r="F246" s="171" t="s">
        <v>142</v>
      </c>
      <c r="G246" s="171" t="s">
        <v>364</v>
      </c>
      <c r="H246" s="171" t="s">
        <v>364</v>
      </c>
      <c r="I246" s="171" t="s">
        <v>142</v>
      </c>
      <c r="J246" s="173">
        <v>2016</v>
      </c>
      <c r="K246" s="174">
        <v>1</v>
      </c>
      <c r="L246" s="211"/>
      <c r="M246" s="173" t="s">
        <v>236</v>
      </c>
      <c r="N246" s="173">
        <v>3</v>
      </c>
      <c r="O246" s="173">
        <v>2</v>
      </c>
      <c r="P246" s="173">
        <v>1</v>
      </c>
      <c r="Q246" s="173">
        <v>5</v>
      </c>
      <c r="R246" s="173">
        <v>1</v>
      </c>
      <c r="S246" s="175">
        <v>460000</v>
      </c>
      <c r="T246" s="173">
        <v>0</v>
      </c>
      <c r="U246" s="173">
        <v>1</v>
      </c>
      <c r="V246" s="173">
        <v>0</v>
      </c>
      <c r="W246" s="211"/>
      <c r="X246" s="173"/>
      <c r="Y246" s="175"/>
      <c r="Z246" s="174">
        <f>S246*R246*K246*EXP(-Definitions!$E$4*CAPEX!V246)*U246</f>
        <v>460000</v>
      </c>
      <c r="AA246" s="174">
        <f>CEILING(Z246/Definitions!$F$10,10)</f>
        <v>9020</v>
      </c>
      <c r="AB246" s="176">
        <v>1</v>
      </c>
      <c r="AC246" s="177" t="s">
        <v>594</v>
      </c>
      <c r="AD246" s="177" t="s">
        <v>594</v>
      </c>
      <c r="AE246" s="29"/>
      <c r="AF246" s="31"/>
    </row>
    <row r="247" spans="1:32" s="8" customFormat="1" ht="24" x14ac:dyDescent="0.25">
      <c r="A247" s="170">
        <v>180</v>
      </c>
      <c r="B247" s="171" t="s">
        <v>238</v>
      </c>
      <c r="C247" s="171" t="s">
        <v>50</v>
      </c>
      <c r="D247" s="172" t="s">
        <v>236</v>
      </c>
      <c r="E247" s="171" t="s">
        <v>194</v>
      </c>
      <c r="F247" s="171" t="s">
        <v>142</v>
      </c>
      <c r="G247" s="171" t="s">
        <v>239</v>
      </c>
      <c r="H247" s="171" t="s">
        <v>524</v>
      </c>
      <c r="I247" s="171" t="s">
        <v>142</v>
      </c>
      <c r="J247" s="173">
        <v>2016</v>
      </c>
      <c r="K247" s="174">
        <v>1</v>
      </c>
      <c r="L247" s="211"/>
      <c r="M247" s="173" t="s">
        <v>236</v>
      </c>
      <c r="N247" s="173">
        <v>0</v>
      </c>
      <c r="O247" s="173">
        <v>1</v>
      </c>
      <c r="P247" s="173">
        <v>1</v>
      </c>
      <c r="Q247" s="173">
        <v>9</v>
      </c>
      <c r="R247" s="173">
        <v>1</v>
      </c>
      <c r="S247" s="175">
        <v>506000</v>
      </c>
      <c r="T247" s="173">
        <v>0</v>
      </c>
      <c r="U247" s="173">
        <v>1</v>
      </c>
      <c r="V247" s="173">
        <v>0</v>
      </c>
      <c r="W247" s="211"/>
      <c r="X247" s="173">
        <v>0</v>
      </c>
      <c r="Y247" s="175">
        <v>0</v>
      </c>
      <c r="Z247" s="174">
        <f>S247*R247*K247*EXP(-Definitions!$E$4*CAPEX!V247)*U247</f>
        <v>506000</v>
      </c>
      <c r="AA247" s="174">
        <f>CEILING(Z247/Definitions!$F$10,10)</f>
        <v>9930</v>
      </c>
      <c r="AB247" s="176">
        <v>1</v>
      </c>
      <c r="AC247" s="177" t="s">
        <v>240</v>
      </c>
      <c r="AD247" s="177" t="s">
        <v>241</v>
      </c>
      <c r="AE247" s="29"/>
      <c r="AF247" s="31"/>
    </row>
    <row r="248" spans="1:32" s="8" customFormat="1" ht="36" x14ac:dyDescent="0.25">
      <c r="A248" s="170">
        <v>181</v>
      </c>
      <c r="B248" s="171" t="s">
        <v>242</v>
      </c>
      <c r="C248" s="171" t="s">
        <v>50</v>
      </c>
      <c r="D248" s="172" t="s">
        <v>236</v>
      </c>
      <c r="E248" s="171" t="s">
        <v>194</v>
      </c>
      <c r="F248" s="171" t="s">
        <v>142</v>
      </c>
      <c r="G248" s="171" t="s">
        <v>243</v>
      </c>
      <c r="H248" s="171" t="s">
        <v>524</v>
      </c>
      <c r="I248" s="171" t="s">
        <v>142</v>
      </c>
      <c r="J248" s="173">
        <v>2016</v>
      </c>
      <c r="K248" s="174">
        <v>1</v>
      </c>
      <c r="L248" s="211"/>
      <c r="M248" s="173" t="s">
        <v>236</v>
      </c>
      <c r="N248" s="173">
        <v>0</v>
      </c>
      <c r="O248" s="173">
        <v>1</v>
      </c>
      <c r="P248" s="173">
        <v>1</v>
      </c>
      <c r="Q248" s="173">
        <v>9</v>
      </c>
      <c r="R248" s="173">
        <v>1</v>
      </c>
      <c r="S248" s="175">
        <v>556600</v>
      </c>
      <c r="T248" s="173">
        <v>0</v>
      </c>
      <c r="U248" s="173">
        <v>1</v>
      </c>
      <c r="V248" s="173">
        <v>0</v>
      </c>
      <c r="W248" s="211"/>
      <c r="X248" s="173">
        <v>0</v>
      </c>
      <c r="Y248" s="175">
        <v>0</v>
      </c>
      <c r="Z248" s="174">
        <f>S248*R248*K248*EXP(-Definitions!$E$4*CAPEX!V248)*U248</f>
        <v>556600</v>
      </c>
      <c r="AA248" s="174">
        <f>CEILING(Z248/Definitions!$F$10,10)</f>
        <v>10920</v>
      </c>
      <c r="AB248" s="176">
        <v>1</v>
      </c>
      <c r="AC248" s="177" t="s">
        <v>244</v>
      </c>
      <c r="AD248" s="177" t="s">
        <v>567</v>
      </c>
      <c r="AE248" s="29"/>
      <c r="AF248" s="30"/>
    </row>
    <row r="249" spans="1:32" s="8" customFormat="1" ht="48" x14ac:dyDescent="0.25">
      <c r="A249" s="170">
        <v>182</v>
      </c>
      <c r="B249" s="171" t="s">
        <v>245</v>
      </c>
      <c r="C249" s="171" t="s">
        <v>50</v>
      </c>
      <c r="D249" s="172" t="s">
        <v>236</v>
      </c>
      <c r="E249" s="171" t="s">
        <v>194</v>
      </c>
      <c r="F249" s="171" t="s">
        <v>142</v>
      </c>
      <c r="G249" s="171" t="s">
        <v>246</v>
      </c>
      <c r="H249" s="171" t="s">
        <v>524</v>
      </c>
      <c r="I249" s="171" t="s">
        <v>142</v>
      </c>
      <c r="J249" s="173">
        <v>2016</v>
      </c>
      <c r="K249" s="174">
        <v>1</v>
      </c>
      <c r="L249" s="211"/>
      <c r="M249" s="173" t="s">
        <v>236</v>
      </c>
      <c r="N249" s="173">
        <v>0</v>
      </c>
      <c r="O249" s="173">
        <v>1</v>
      </c>
      <c r="P249" s="173">
        <v>1</v>
      </c>
      <c r="Q249" s="173">
        <v>9</v>
      </c>
      <c r="R249" s="173">
        <v>1</v>
      </c>
      <c r="S249" s="175">
        <v>300200</v>
      </c>
      <c r="T249" s="173">
        <v>0</v>
      </c>
      <c r="U249" s="173">
        <v>1</v>
      </c>
      <c r="V249" s="173">
        <v>0</v>
      </c>
      <c r="W249" s="211"/>
      <c r="X249" s="173">
        <v>0</v>
      </c>
      <c r="Y249" s="175">
        <v>0</v>
      </c>
      <c r="Z249" s="174">
        <f>S249*R249*K249*EXP(-Definitions!$E$4*CAPEX!V249)*U249</f>
        <v>300200</v>
      </c>
      <c r="AA249" s="174">
        <f>CEILING(Z249/Definitions!$F$10,10)</f>
        <v>5890</v>
      </c>
      <c r="AB249" s="176">
        <v>1</v>
      </c>
      <c r="AC249" s="177" t="s">
        <v>247</v>
      </c>
      <c r="AD249" s="177" t="s">
        <v>568</v>
      </c>
      <c r="AE249" s="29"/>
      <c r="AF249" s="30"/>
    </row>
    <row r="250" spans="1:32" s="8" customFormat="1" ht="72" x14ac:dyDescent="0.25">
      <c r="A250" s="170">
        <v>183</v>
      </c>
      <c r="B250" s="171" t="s">
        <v>327</v>
      </c>
      <c r="C250" s="171" t="s">
        <v>69</v>
      </c>
      <c r="D250" s="172">
        <v>1</v>
      </c>
      <c r="E250" s="171" t="s">
        <v>194</v>
      </c>
      <c r="F250" s="171" t="s">
        <v>140</v>
      </c>
      <c r="G250" s="171" t="s">
        <v>364</v>
      </c>
      <c r="H250" s="171" t="s">
        <v>364</v>
      </c>
      <c r="I250" s="171" t="s">
        <v>140</v>
      </c>
      <c r="J250" s="173">
        <v>2006</v>
      </c>
      <c r="K250" s="174">
        <v>1342</v>
      </c>
      <c r="L250" s="211"/>
      <c r="M250" s="173" t="s">
        <v>139</v>
      </c>
      <c r="N250" s="173">
        <v>3</v>
      </c>
      <c r="O250" s="173">
        <v>1</v>
      </c>
      <c r="P250" s="173">
        <v>1</v>
      </c>
      <c r="Q250" s="173">
        <v>4</v>
      </c>
      <c r="R250" s="173">
        <v>1</v>
      </c>
      <c r="S250" s="175">
        <v>5000</v>
      </c>
      <c r="T250" s="173">
        <v>0</v>
      </c>
      <c r="U250" s="173">
        <v>0.3</v>
      </c>
      <c r="V250" s="173">
        <v>2</v>
      </c>
      <c r="W250" s="211"/>
      <c r="X250" s="173">
        <v>0</v>
      </c>
      <c r="Y250" s="175">
        <v>0</v>
      </c>
      <c r="Z250" s="174">
        <f>S250*R250*K250*EXP(-Definitions!$E$4*CAPEX!V250)*U250</f>
        <v>2013000</v>
      </c>
      <c r="AA250" s="174">
        <f>CEILING(Z250/Definitions!$F$10,10)</f>
        <v>39480</v>
      </c>
      <c r="AB250" s="176">
        <v>1</v>
      </c>
      <c r="AC250" s="177" t="s">
        <v>543</v>
      </c>
      <c r="AD250" s="177" t="s">
        <v>353</v>
      </c>
      <c r="AE250" s="29"/>
      <c r="AF250" s="30"/>
    </row>
    <row r="251" spans="1:32" s="8" customFormat="1" ht="60" x14ac:dyDescent="0.25">
      <c r="A251" s="170">
        <v>184</v>
      </c>
      <c r="B251" s="171" t="s">
        <v>262</v>
      </c>
      <c r="C251" s="171" t="s">
        <v>69</v>
      </c>
      <c r="D251" s="172">
        <v>1</v>
      </c>
      <c r="E251" s="171" t="s">
        <v>194</v>
      </c>
      <c r="F251" s="171" t="s">
        <v>140</v>
      </c>
      <c r="G251" s="171" t="s">
        <v>578</v>
      </c>
      <c r="H251" s="171" t="s">
        <v>257</v>
      </c>
      <c r="I251" s="171" t="s">
        <v>140</v>
      </c>
      <c r="J251" s="173">
        <v>2006</v>
      </c>
      <c r="K251" s="174">
        <v>1342</v>
      </c>
      <c r="L251" s="211"/>
      <c r="M251" s="173" t="s">
        <v>139</v>
      </c>
      <c r="N251" s="173">
        <v>2</v>
      </c>
      <c r="O251" s="173">
        <v>1</v>
      </c>
      <c r="P251" s="173">
        <v>0</v>
      </c>
      <c r="Q251" s="173">
        <v>5</v>
      </c>
      <c r="R251" s="173">
        <v>1</v>
      </c>
      <c r="S251" s="175">
        <v>4000</v>
      </c>
      <c r="T251" s="173">
        <v>0</v>
      </c>
      <c r="U251" s="173">
        <v>0.3</v>
      </c>
      <c r="V251" s="173">
        <v>0</v>
      </c>
      <c r="W251" s="211"/>
      <c r="X251" s="173">
        <v>1</v>
      </c>
      <c r="Y251" s="175">
        <v>39470</v>
      </c>
      <c r="Z251" s="174">
        <f>S251*R251*K251*EXP(-Definitions!$E$4*CAPEX!V251)*U251</f>
        <v>1610400</v>
      </c>
      <c r="AA251" s="174">
        <f>CEILING(Z251/Definitions!$F$10,10)</f>
        <v>31580</v>
      </c>
      <c r="AB251" s="176">
        <v>2</v>
      </c>
      <c r="AC251" s="177" t="s">
        <v>354</v>
      </c>
      <c r="AD251" s="177" t="s">
        <v>264</v>
      </c>
      <c r="AE251" s="29"/>
      <c r="AF251" s="31"/>
    </row>
    <row r="252" spans="1:32" s="8" customFormat="1" ht="24" x14ac:dyDescent="0.25">
      <c r="A252" s="170">
        <v>185</v>
      </c>
      <c r="B252" s="171" t="s">
        <v>238</v>
      </c>
      <c r="C252" s="171" t="s">
        <v>69</v>
      </c>
      <c r="D252" s="172" t="s">
        <v>236</v>
      </c>
      <c r="E252" s="171" t="s">
        <v>194</v>
      </c>
      <c r="F252" s="171" t="s">
        <v>140</v>
      </c>
      <c r="G252" s="171" t="s">
        <v>239</v>
      </c>
      <c r="H252" s="171" t="s">
        <v>524</v>
      </c>
      <c r="I252" s="171" t="s">
        <v>140</v>
      </c>
      <c r="J252" s="173">
        <v>2006</v>
      </c>
      <c r="K252" s="174">
        <v>1</v>
      </c>
      <c r="L252" s="211"/>
      <c r="M252" s="173" t="s">
        <v>236</v>
      </c>
      <c r="N252" s="173">
        <v>0</v>
      </c>
      <c r="O252" s="173">
        <v>1</v>
      </c>
      <c r="P252" s="173">
        <v>1</v>
      </c>
      <c r="Q252" s="173">
        <v>9</v>
      </c>
      <c r="R252" s="173">
        <v>1</v>
      </c>
      <c r="S252" s="175">
        <v>362400</v>
      </c>
      <c r="T252" s="173">
        <v>0</v>
      </c>
      <c r="U252" s="173">
        <v>1</v>
      </c>
      <c r="V252" s="173">
        <v>0</v>
      </c>
      <c r="W252" s="211"/>
      <c r="X252" s="173">
        <v>0</v>
      </c>
      <c r="Y252" s="175">
        <v>0</v>
      </c>
      <c r="Z252" s="174">
        <f>S252*R252*K252*EXP(-Definitions!$E$4*CAPEX!V252)*U252</f>
        <v>362400</v>
      </c>
      <c r="AA252" s="174">
        <f>CEILING(Z252/Definitions!$F$10,10)</f>
        <v>7110</v>
      </c>
      <c r="AB252" s="176">
        <v>1</v>
      </c>
      <c r="AC252" s="177" t="s">
        <v>240</v>
      </c>
      <c r="AD252" s="177" t="s">
        <v>241</v>
      </c>
      <c r="AE252" s="29"/>
      <c r="AF252" s="31"/>
    </row>
    <row r="253" spans="1:32" s="8" customFormat="1" ht="36" x14ac:dyDescent="0.25">
      <c r="A253" s="170">
        <v>186</v>
      </c>
      <c r="B253" s="171" t="s">
        <v>242</v>
      </c>
      <c r="C253" s="171" t="s">
        <v>69</v>
      </c>
      <c r="D253" s="172" t="s">
        <v>236</v>
      </c>
      <c r="E253" s="171" t="s">
        <v>194</v>
      </c>
      <c r="F253" s="171" t="s">
        <v>140</v>
      </c>
      <c r="G253" s="171" t="s">
        <v>243</v>
      </c>
      <c r="H253" s="171" t="s">
        <v>524</v>
      </c>
      <c r="I253" s="171" t="s">
        <v>140</v>
      </c>
      <c r="J253" s="173">
        <v>2006</v>
      </c>
      <c r="K253" s="174">
        <v>1</v>
      </c>
      <c r="L253" s="211"/>
      <c r="M253" s="173" t="s">
        <v>236</v>
      </c>
      <c r="N253" s="173">
        <v>0</v>
      </c>
      <c r="O253" s="173">
        <v>1</v>
      </c>
      <c r="P253" s="173">
        <v>1</v>
      </c>
      <c r="Q253" s="173">
        <v>9</v>
      </c>
      <c r="R253" s="173">
        <v>1</v>
      </c>
      <c r="S253" s="175">
        <v>398600</v>
      </c>
      <c r="T253" s="173">
        <v>0</v>
      </c>
      <c r="U253" s="173">
        <v>1</v>
      </c>
      <c r="V253" s="173">
        <v>0</v>
      </c>
      <c r="W253" s="211"/>
      <c r="X253" s="173">
        <v>0</v>
      </c>
      <c r="Y253" s="175">
        <v>0</v>
      </c>
      <c r="Z253" s="174">
        <f>S253*R253*K253*EXP(-Definitions!$E$4*CAPEX!V253)*U253</f>
        <v>398600</v>
      </c>
      <c r="AA253" s="174">
        <f>CEILING(Z253/Definitions!$F$10,10)</f>
        <v>7820</v>
      </c>
      <c r="AB253" s="176">
        <v>1</v>
      </c>
      <c r="AC253" s="177" t="s">
        <v>244</v>
      </c>
      <c r="AD253" s="177" t="s">
        <v>567</v>
      </c>
      <c r="AE253" s="29"/>
      <c r="AF253" s="31"/>
    </row>
    <row r="254" spans="1:32" s="8" customFormat="1" ht="48" x14ac:dyDescent="0.25">
      <c r="A254" s="170">
        <v>187</v>
      </c>
      <c r="B254" s="171" t="s">
        <v>245</v>
      </c>
      <c r="C254" s="171" t="s">
        <v>69</v>
      </c>
      <c r="D254" s="172" t="s">
        <v>236</v>
      </c>
      <c r="E254" s="171" t="s">
        <v>194</v>
      </c>
      <c r="F254" s="171" t="s">
        <v>140</v>
      </c>
      <c r="G254" s="171" t="s">
        <v>246</v>
      </c>
      <c r="H254" s="171" t="s">
        <v>524</v>
      </c>
      <c r="I254" s="171" t="s">
        <v>140</v>
      </c>
      <c r="J254" s="173">
        <v>2006</v>
      </c>
      <c r="K254" s="174">
        <v>1</v>
      </c>
      <c r="L254" s="211"/>
      <c r="M254" s="173" t="s">
        <v>236</v>
      </c>
      <c r="N254" s="173">
        <v>0</v>
      </c>
      <c r="O254" s="173">
        <v>1</v>
      </c>
      <c r="P254" s="173">
        <v>1</v>
      </c>
      <c r="Q254" s="173">
        <v>9</v>
      </c>
      <c r="R254" s="173">
        <v>1</v>
      </c>
      <c r="S254" s="175">
        <v>219300</v>
      </c>
      <c r="T254" s="173">
        <v>0</v>
      </c>
      <c r="U254" s="173">
        <v>1</v>
      </c>
      <c r="V254" s="173">
        <v>0</v>
      </c>
      <c r="W254" s="211"/>
      <c r="X254" s="173">
        <v>0</v>
      </c>
      <c r="Y254" s="175">
        <v>0</v>
      </c>
      <c r="Z254" s="174">
        <f>S254*R254*K254*EXP(-Definitions!$E$4*CAPEX!V254)*U254</f>
        <v>219300</v>
      </c>
      <c r="AA254" s="174">
        <f>CEILING(Z254/Definitions!$F$10,10)</f>
        <v>4300</v>
      </c>
      <c r="AB254" s="176">
        <v>1</v>
      </c>
      <c r="AC254" s="177" t="s">
        <v>247</v>
      </c>
      <c r="AD254" s="177" t="s">
        <v>568</v>
      </c>
      <c r="AE254" s="29"/>
      <c r="AF254" s="30"/>
    </row>
    <row r="255" spans="1:32" s="8" customFormat="1" ht="36" x14ac:dyDescent="0.25">
      <c r="A255" s="170">
        <v>188</v>
      </c>
      <c r="B255" s="171" t="s">
        <v>327</v>
      </c>
      <c r="C255" s="171" t="s">
        <v>101</v>
      </c>
      <c r="D255" s="172">
        <v>1</v>
      </c>
      <c r="E255" s="171" t="s">
        <v>194</v>
      </c>
      <c r="F255" s="171" t="s">
        <v>140</v>
      </c>
      <c r="G255" s="171" t="s">
        <v>364</v>
      </c>
      <c r="H255" s="171" t="s">
        <v>364</v>
      </c>
      <c r="I255" s="171" t="s">
        <v>140</v>
      </c>
      <c r="J255" s="173">
        <v>2006</v>
      </c>
      <c r="K255" s="174">
        <v>1100</v>
      </c>
      <c r="L255" s="211"/>
      <c r="M255" s="173" t="s">
        <v>139</v>
      </c>
      <c r="N255" s="173">
        <v>0</v>
      </c>
      <c r="O255" s="173">
        <v>1</v>
      </c>
      <c r="P255" s="173">
        <v>1</v>
      </c>
      <c r="Q255" s="173">
        <v>5</v>
      </c>
      <c r="R255" s="173">
        <v>1</v>
      </c>
      <c r="S255" s="175">
        <v>5000</v>
      </c>
      <c r="T255" s="173">
        <v>0</v>
      </c>
      <c r="U255" s="173">
        <v>0.3</v>
      </c>
      <c r="V255" s="173">
        <v>0</v>
      </c>
      <c r="W255" s="211"/>
      <c r="X255" s="173">
        <v>0</v>
      </c>
      <c r="Y255" s="175">
        <v>0</v>
      </c>
      <c r="Z255" s="174">
        <f>S255*R255*K255*EXP(-Definitions!$E$4*CAPEX!V255)*U255</f>
        <v>1650000</v>
      </c>
      <c r="AA255" s="174">
        <f>CEILING(Z255/Definitions!$F$10,10)</f>
        <v>32360</v>
      </c>
      <c r="AB255" s="176">
        <v>1</v>
      </c>
      <c r="AC255" s="177" t="s">
        <v>355</v>
      </c>
      <c r="AD255" s="177" t="s">
        <v>355</v>
      </c>
      <c r="AE255" s="29"/>
      <c r="AF255" s="30"/>
    </row>
    <row r="256" spans="1:32" s="8" customFormat="1" ht="48" x14ac:dyDescent="0.25">
      <c r="A256" s="170">
        <v>189</v>
      </c>
      <c r="B256" s="171" t="s">
        <v>384</v>
      </c>
      <c r="C256" s="171" t="s">
        <v>101</v>
      </c>
      <c r="D256" s="172">
        <v>1</v>
      </c>
      <c r="E256" s="171" t="s">
        <v>194</v>
      </c>
      <c r="F256" s="171" t="s">
        <v>140</v>
      </c>
      <c r="G256" s="171" t="s">
        <v>226</v>
      </c>
      <c r="H256" s="171" t="s">
        <v>226</v>
      </c>
      <c r="I256" s="171" t="s">
        <v>140</v>
      </c>
      <c r="J256" s="173">
        <v>2006</v>
      </c>
      <c r="K256" s="174">
        <v>160</v>
      </c>
      <c r="L256" s="211"/>
      <c r="M256" s="173" t="s">
        <v>139</v>
      </c>
      <c r="N256" s="173">
        <v>0</v>
      </c>
      <c r="O256" s="173">
        <v>1</v>
      </c>
      <c r="P256" s="173">
        <v>1</v>
      </c>
      <c r="Q256" s="173">
        <v>8</v>
      </c>
      <c r="R256" s="173">
        <v>1</v>
      </c>
      <c r="S256" s="175">
        <v>2000</v>
      </c>
      <c r="T256" s="173">
        <v>25</v>
      </c>
      <c r="U256" s="173">
        <v>1</v>
      </c>
      <c r="V256" s="173">
        <v>6</v>
      </c>
      <c r="W256" s="211"/>
      <c r="X256" s="173">
        <v>1</v>
      </c>
      <c r="Y256" s="175">
        <v>12700</v>
      </c>
      <c r="Z256" s="174">
        <f>S256*R256*K256*EXP(-Definitions!$E$4*CAPEX!V256)*U256</f>
        <v>320000</v>
      </c>
      <c r="AA256" s="174">
        <f>CEILING(Z256/Definitions!$F$10,10)</f>
        <v>6280</v>
      </c>
      <c r="AB256" s="176">
        <v>1</v>
      </c>
      <c r="AC256" s="177" t="s">
        <v>576</v>
      </c>
      <c r="AD256" s="177" t="s">
        <v>577</v>
      </c>
      <c r="AE256" s="29"/>
      <c r="AF256" s="30"/>
    </row>
    <row r="257" spans="1:32" s="8" customFormat="1" ht="72" x14ac:dyDescent="0.25">
      <c r="A257" s="170">
        <v>190</v>
      </c>
      <c r="B257" s="171" t="s">
        <v>260</v>
      </c>
      <c r="C257" s="171" t="s">
        <v>101</v>
      </c>
      <c r="D257" s="172">
        <v>1</v>
      </c>
      <c r="E257" s="171" t="s">
        <v>194</v>
      </c>
      <c r="F257" s="171" t="s">
        <v>140</v>
      </c>
      <c r="G257" s="171" t="s">
        <v>217</v>
      </c>
      <c r="H257" s="171" t="s">
        <v>218</v>
      </c>
      <c r="I257" s="171" t="s">
        <v>140</v>
      </c>
      <c r="J257" s="173">
        <v>2006</v>
      </c>
      <c r="K257" s="174">
        <v>102</v>
      </c>
      <c r="L257" s="211"/>
      <c r="M257" s="173" t="s">
        <v>261</v>
      </c>
      <c r="N257" s="173">
        <v>3</v>
      </c>
      <c r="O257" s="173">
        <v>1</v>
      </c>
      <c r="P257" s="173">
        <v>1</v>
      </c>
      <c r="Q257" s="173">
        <v>8</v>
      </c>
      <c r="R257" s="173">
        <v>1</v>
      </c>
      <c r="S257" s="175">
        <v>35000</v>
      </c>
      <c r="T257" s="173">
        <v>25</v>
      </c>
      <c r="U257" s="173">
        <v>1</v>
      </c>
      <c r="V257" s="173">
        <v>11</v>
      </c>
      <c r="W257" s="211"/>
      <c r="X257" s="173">
        <v>0</v>
      </c>
      <c r="Y257" s="175">
        <v>0</v>
      </c>
      <c r="Z257" s="174">
        <f>S257*R257*K257*EXP(-Definitions!$E$4*CAPEX!V257)*U257</f>
        <v>3570000</v>
      </c>
      <c r="AA257" s="174">
        <f>CEILING(Z257/Definitions!$F$10,10)</f>
        <v>70000</v>
      </c>
      <c r="AB257" s="176">
        <v>1</v>
      </c>
      <c r="AC257" s="177" t="s">
        <v>574</v>
      </c>
      <c r="AD257" s="177" t="s">
        <v>575</v>
      </c>
      <c r="AE257" s="29"/>
      <c r="AF257" s="31"/>
    </row>
    <row r="258" spans="1:32" s="8" customFormat="1" ht="24" x14ac:dyDescent="0.25">
      <c r="A258" s="170">
        <v>191</v>
      </c>
      <c r="B258" s="171" t="s">
        <v>238</v>
      </c>
      <c r="C258" s="171" t="s">
        <v>101</v>
      </c>
      <c r="D258" s="172" t="s">
        <v>236</v>
      </c>
      <c r="E258" s="171" t="s">
        <v>194</v>
      </c>
      <c r="F258" s="171" t="s">
        <v>140</v>
      </c>
      <c r="G258" s="171" t="s">
        <v>239</v>
      </c>
      <c r="H258" s="171" t="s">
        <v>524</v>
      </c>
      <c r="I258" s="171" t="s">
        <v>140</v>
      </c>
      <c r="J258" s="173">
        <v>2006</v>
      </c>
      <c r="K258" s="174">
        <v>1</v>
      </c>
      <c r="L258" s="211"/>
      <c r="M258" s="173" t="s">
        <v>236</v>
      </c>
      <c r="N258" s="173">
        <v>0</v>
      </c>
      <c r="O258" s="173">
        <v>1</v>
      </c>
      <c r="P258" s="173">
        <v>1</v>
      </c>
      <c r="Q258" s="173">
        <v>9</v>
      </c>
      <c r="R258" s="173">
        <v>1</v>
      </c>
      <c r="S258" s="175">
        <v>165000</v>
      </c>
      <c r="T258" s="173">
        <v>0</v>
      </c>
      <c r="U258" s="173">
        <v>1</v>
      </c>
      <c r="V258" s="173">
        <v>0</v>
      </c>
      <c r="W258" s="211"/>
      <c r="X258" s="173">
        <v>0</v>
      </c>
      <c r="Y258" s="175">
        <v>0</v>
      </c>
      <c r="Z258" s="174">
        <f>S258*R258*K258*EXP(-Definitions!$E$4*CAPEX!V258)*U258</f>
        <v>165000</v>
      </c>
      <c r="AA258" s="174">
        <f>CEILING(Z258/Definitions!$F$10,10)</f>
        <v>3240</v>
      </c>
      <c r="AB258" s="176">
        <v>1</v>
      </c>
      <c r="AC258" s="177" t="s">
        <v>240</v>
      </c>
      <c r="AD258" s="177" t="s">
        <v>241</v>
      </c>
      <c r="AE258" s="29"/>
      <c r="AF258" s="31"/>
    </row>
    <row r="259" spans="1:32" s="8" customFormat="1" ht="36" x14ac:dyDescent="0.25">
      <c r="A259" s="170">
        <v>192</v>
      </c>
      <c r="B259" s="171" t="s">
        <v>242</v>
      </c>
      <c r="C259" s="171" t="s">
        <v>101</v>
      </c>
      <c r="D259" s="172" t="s">
        <v>236</v>
      </c>
      <c r="E259" s="171" t="s">
        <v>194</v>
      </c>
      <c r="F259" s="171" t="s">
        <v>140</v>
      </c>
      <c r="G259" s="171" t="s">
        <v>243</v>
      </c>
      <c r="H259" s="171" t="s">
        <v>524</v>
      </c>
      <c r="I259" s="171" t="s">
        <v>140</v>
      </c>
      <c r="J259" s="173">
        <v>2006</v>
      </c>
      <c r="K259" s="174">
        <v>1</v>
      </c>
      <c r="L259" s="211"/>
      <c r="M259" s="173" t="s">
        <v>236</v>
      </c>
      <c r="N259" s="173">
        <v>0</v>
      </c>
      <c r="O259" s="173">
        <v>1</v>
      </c>
      <c r="P259" s="173">
        <v>1</v>
      </c>
      <c r="Q259" s="173">
        <v>9</v>
      </c>
      <c r="R259" s="173">
        <v>1</v>
      </c>
      <c r="S259" s="175">
        <v>181500</v>
      </c>
      <c r="T259" s="173">
        <v>0</v>
      </c>
      <c r="U259" s="173">
        <v>1</v>
      </c>
      <c r="V259" s="173">
        <v>0</v>
      </c>
      <c r="W259" s="211"/>
      <c r="X259" s="173">
        <v>0</v>
      </c>
      <c r="Y259" s="175">
        <v>0</v>
      </c>
      <c r="Z259" s="174">
        <f>S259*R259*K259*EXP(-Definitions!$E$4*CAPEX!V259)*U259</f>
        <v>181500</v>
      </c>
      <c r="AA259" s="174">
        <f>CEILING(Z259/Definitions!$F$10,10)</f>
        <v>3560</v>
      </c>
      <c r="AB259" s="176">
        <v>1</v>
      </c>
      <c r="AC259" s="177" t="s">
        <v>244</v>
      </c>
      <c r="AD259" s="177" t="s">
        <v>567</v>
      </c>
      <c r="AE259" s="29"/>
      <c r="AF259" s="31"/>
    </row>
    <row r="260" spans="1:32" s="8" customFormat="1" ht="48" x14ac:dyDescent="0.25">
      <c r="A260" s="170">
        <v>193</v>
      </c>
      <c r="B260" s="171" t="s">
        <v>245</v>
      </c>
      <c r="C260" s="171" t="s">
        <v>101</v>
      </c>
      <c r="D260" s="172" t="s">
        <v>236</v>
      </c>
      <c r="E260" s="171" t="s">
        <v>194</v>
      </c>
      <c r="F260" s="171" t="s">
        <v>140</v>
      </c>
      <c r="G260" s="171" t="s">
        <v>246</v>
      </c>
      <c r="H260" s="171" t="s">
        <v>524</v>
      </c>
      <c r="I260" s="171" t="s">
        <v>140</v>
      </c>
      <c r="J260" s="173">
        <v>2006</v>
      </c>
      <c r="K260" s="174">
        <v>1</v>
      </c>
      <c r="L260" s="211"/>
      <c r="M260" s="173" t="s">
        <v>236</v>
      </c>
      <c r="N260" s="173">
        <v>0</v>
      </c>
      <c r="O260" s="173">
        <v>1</v>
      </c>
      <c r="P260" s="173">
        <v>1</v>
      </c>
      <c r="Q260" s="173">
        <v>9</v>
      </c>
      <c r="R260" s="173">
        <v>1</v>
      </c>
      <c r="S260" s="175">
        <v>99900</v>
      </c>
      <c r="T260" s="173">
        <v>0</v>
      </c>
      <c r="U260" s="173">
        <v>1</v>
      </c>
      <c r="V260" s="173">
        <v>0</v>
      </c>
      <c r="W260" s="211"/>
      <c r="X260" s="173">
        <v>0</v>
      </c>
      <c r="Y260" s="175">
        <v>0</v>
      </c>
      <c r="Z260" s="174">
        <f>S260*R260*K260*EXP(-Definitions!$E$4*CAPEX!V260)*U260</f>
        <v>99900</v>
      </c>
      <c r="AA260" s="174">
        <f>CEILING(Z260/Definitions!$F$10,10)</f>
        <v>1960</v>
      </c>
      <c r="AB260" s="176">
        <v>1</v>
      </c>
      <c r="AC260" s="177" t="s">
        <v>247</v>
      </c>
      <c r="AD260" s="177" t="s">
        <v>568</v>
      </c>
      <c r="AE260" s="29"/>
      <c r="AF260" s="31"/>
    </row>
    <row r="261" spans="1:32" s="8" customFormat="1" ht="36" x14ac:dyDescent="0.25">
      <c r="A261" s="170">
        <v>194</v>
      </c>
      <c r="B261" s="171" t="s">
        <v>227</v>
      </c>
      <c r="C261" s="171" t="s">
        <v>17</v>
      </c>
      <c r="D261" s="172" t="s">
        <v>225</v>
      </c>
      <c r="E261" s="171" t="s">
        <v>194</v>
      </c>
      <c r="F261" s="171" t="s">
        <v>140</v>
      </c>
      <c r="G261" s="171" t="s">
        <v>228</v>
      </c>
      <c r="H261" s="171" t="s">
        <v>229</v>
      </c>
      <c r="I261" s="171" t="s">
        <v>140</v>
      </c>
      <c r="J261" s="173">
        <v>2016</v>
      </c>
      <c r="K261" s="174">
        <v>800</v>
      </c>
      <c r="L261" s="211"/>
      <c r="M261" s="173" t="s">
        <v>230</v>
      </c>
      <c r="N261" s="173">
        <v>5</v>
      </c>
      <c r="O261" s="173">
        <v>3</v>
      </c>
      <c r="P261" s="173">
        <v>0</v>
      </c>
      <c r="Q261" s="173">
        <v>6</v>
      </c>
      <c r="R261" s="173">
        <v>1</v>
      </c>
      <c r="S261" s="175">
        <v>5000</v>
      </c>
      <c r="T261" s="173">
        <v>0</v>
      </c>
      <c r="U261" s="173">
        <v>1</v>
      </c>
      <c r="V261" s="173">
        <v>0</v>
      </c>
      <c r="W261" s="211"/>
      <c r="X261" s="173">
        <v>0</v>
      </c>
      <c r="Y261" s="175">
        <v>0</v>
      </c>
      <c r="Z261" s="174">
        <f>S261*R261*K261*EXP(-Definitions!$E$4*CAPEX!V261)*U261</f>
        <v>4000000</v>
      </c>
      <c r="AA261" s="174">
        <f>CEILING(Z261/Definitions!$F$10,10)</f>
        <v>78440</v>
      </c>
      <c r="AB261" s="176">
        <v>2</v>
      </c>
      <c r="AC261" s="177" t="s">
        <v>231</v>
      </c>
      <c r="AD261" s="177" t="s">
        <v>232</v>
      </c>
      <c r="AE261" s="29"/>
      <c r="AF261" s="31"/>
    </row>
    <row r="262" spans="1:32" s="8" customFormat="1" ht="36" x14ac:dyDescent="0.25">
      <c r="A262" s="170">
        <v>195</v>
      </c>
      <c r="B262" s="171" t="s">
        <v>262</v>
      </c>
      <c r="C262" s="171" t="s">
        <v>17</v>
      </c>
      <c r="D262" s="172">
        <v>1</v>
      </c>
      <c r="E262" s="171" t="s">
        <v>194</v>
      </c>
      <c r="F262" s="171" t="s">
        <v>140</v>
      </c>
      <c r="G262" s="171" t="s">
        <v>578</v>
      </c>
      <c r="H262" s="171" t="s">
        <v>257</v>
      </c>
      <c r="I262" s="171" t="s">
        <v>140</v>
      </c>
      <c r="J262" s="173">
        <v>2016</v>
      </c>
      <c r="K262" s="174">
        <v>11880</v>
      </c>
      <c r="L262" s="211"/>
      <c r="M262" s="173" t="s">
        <v>139</v>
      </c>
      <c r="N262" s="173">
        <v>3</v>
      </c>
      <c r="O262" s="173">
        <v>1</v>
      </c>
      <c r="P262" s="173">
        <v>0</v>
      </c>
      <c r="Q262" s="173">
        <v>5</v>
      </c>
      <c r="R262" s="173">
        <v>1</v>
      </c>
      <c r="S262" s="175">
        <v>4000</v>
      </c>
      <c r="T262" s="173">
        <v>0</v>
      </c>
      <c r="U262" s="173">
        <v>0.05</v>
      </c>
      <c r="V262" s="173">
        <v>0</v>
      </c>
      <c r="W262" s="211"/>
      <c r="X262" s="173">
        <v>1</v>
      </c>
      <c r="Y262" s="175">
        <v>342700</v>
      </c>
      <c r="Z262" s="174">
        <f>S262*R262*K262*EXP(-Definitions!$E$4*CAPEX!V262)*U262</f>
        <v>2376000</v>
      </c>
      <c r="AA262" s="174">
        <f>CEILING(Z262/Definitions!$F$10,10)</f>
        <v>46590</v>
      </c>
      <c r="AB262" s="176">
        <v>2</v>
      </c>
      <c r="AC262" s="177" t="s">
        <v>349</v>
      </c>
      <c r="AD262" s="177" t="s">
        <v>350</v>
      </c>
      <c r="AE262" s="29"/>
      <c r="AF262" s="30"/>
    </row>
    <row r="263" spans="1:32" s="8" customFormat="1" ht="48" x14ac:dyDescent="0.25">
      <c r="A263" s="170">
        <v>196</v>
      </c>
      <c r="B263" s="171" t="s">
        <v>384</v>
      </c>
      <c r="C263" s="171" t="s">
        <v>17</v>
      </c>
      <c r="D263" s="172">
        <v>1</v>
      </c>
      <c r="E263" s="171" t="s">
        <v>194</v>
      </c>
      <c r="F263" s="171" t="s">
        <v>140</v>
      </c>
      <c r="G263" s="171" t="s">
        <v>226</v>
      </c>
      <c r="H263" s="171" t="s">
        <v>226</v>
      </c>
      <c r="I263" s="171" t="s">
        <v>140</v>
      </c>
      <c r="J263" s="173">
        <v>2016</v>
      </c>
      <c r="K263" s="174">
        <v>3300</v>
      </c>
      <c r="L263" s="211"/>
      <c r="M263" s="173" t="s">
        <v>139</v>
      </c>
      <c r="N263" s="173">
        <v>0</v>
      </c>
      <c r="O263" s="173">
        <v>1</v>
      </c>
      <c r="P263" s="173">
        <v>1</v>
      </c>
      <c r="Q263" s="173">
        <v>8</v>
      </c>
      <c r="R263" s="173">
        <v>1</v>
      </c>
      <c r="S263" s="175">
        <v>2000</v>
      </c>
      <c r="T263" s="173">
        <v>25</v>
      </c>
      <c r="U263" s="173">
        <v>1</v>
      </c>
      <c r="V263" s="173">
        <v>6</v>
      </c>
      <c r="W263" s="211"/>
      <c r="X263" s="173">
        <v>1</v>
      </c>
      <c r="Y263" s="175">
        <v>57120</v>
      </c>
      <c r="Z263" s="174">
        <f>S263*R263*K263*EXP(-Definitions!$E$4*CAPEX!V263)*U263</f>
        <v>6600000</v>
      </c>
      <c r="AA263" s="174">
        <f>CEILING(Z263/Definitions!$F$10,10)</f>
        <v>129420</v>
      </c>
      <c r="AB263" s="176">
        <v>1</v>
      </c>
      <c r="AC263" s="177" t="s">
        <v>576</v>
      </c>
      <c r="AD263" s="177" t="s">
        <v>577</v>
      </c>
      <c r="AE263" s="29"/>
      <c r="AF263" s="30"/>
    </row>
    <row r="264" spans="1:32" s="8" customFormat="1" ht="72" x14ac:dyDescent="0.25">
      <c r="A264" s="170">
        <v>197</v>
      </c>
      <c r="B264" s="171" t="s">
        <v>260</v>
      </c>
      <c r="C264" s="171" t="s">
        <v>17</v>
      </c>
      <c r="D264" s="172">
        <v>1</v>
      </c>
      <c r="E264" s="171" t="s">
        <v>194</v>
      </c>
      <c r="F264" s="171" t="s">
        <v>140</v>
      </c>
      <c r="G264" s="171" t="s">
        <v>217</v>
      </c>
      <c r="H264" s="171" t="s">
        <v>218</v>
      </c>
      <c r="I264" s="171" t="s">
        <v>140</v>
      </c>
      <c r="J264" s="173">
        <v>2016</v>
      </c>
      <c r="K264" s="174">
        <v>102</v>
      </c>
      <c r="L264" s="211"/>
      <c r="M264" s="173" t="s">
        <v>261</v>
      </c>
      <c r="N264" s="173">
        <v>3</v>
      </c>
      <c r="O264" s="173">
        <v>1</v>
      </c>
      <c r="P264" s="173">
        <v>1</v>
      </c>
      <c r="Q264" s="173">
        <v>8</v>
      </c>
      <c r="R264" s="173">
        <v>1</v>
      </c>
      <c r="S264" s="175">
        <v>35000</v>
      </c>
      <c r="T264" s="173">
        <v>25</v>
      </c>
      <c r="U264" s="173">
        <v>1</v>
      </c>
      <c r="V264" s="173">
        <v>21</v>
      </c>
      <c r="W264" s="211"/>
      <c r="X264" s="173">
        <v>0</v>
      </c>
      <c r="Y264" s="175">
        <v>16030</v>
      </c>
      <c r="Z264" s="174">
        <f>S264*R264*K264*EXP(-Definitions!$E$4*CAPEX!V264)*U264</f>
        <v>3570000</v>
      </c>
      <c r="AA264" s="174">
        <f>CEILING(Z264/Definitions!$F$10,10)</f>
        <v>70000</v>
      </c>
      <c r="AB264" s="176">
        <v>1</v>
      </c>
      <c r="AC264" s="177" t="s">
        <v>574</v>
      </c>
      <c r="AD264" s="177" t="s">
        <v>575</v>
      </c>
      <c r="AE264" s="29"/>
      <c r="AF264" s="30"/>
    </row>
    <row r="265" spans="1:32" s="8" customFormat="1" ht="24" x14ac:dyDescent="0.25">
      <c r="A265" s="170">
        <v>198</v>
      </c>
      <c r="B265" s="171" t="s">
        <v>269</v>
      </c>
      <c r="C265" s="171" t="s">
        <v>17</v>
      </c>
      <c r="D265" s="172">
        <v>1</v>
      </c>
      <c r="E265" s="171" t="s">
        <v>194</v>
      </c>
      <c r="F265" s="171" t="s">
        <v>140</v>
      </c>
      <c r="G265" s="171" t="s">
        <v>364</v>
      </c>
      <c r="H265" s="171" t="s">
        <v>364</v>
      </c>
      <c r="I265" s="171" t="s">
        <v>140</v>
      </c>
      <c r="J265" s="173">
        <v>2016</v>
      </c>
      <c r="K265" s="174">
        <v>1</v>
      </c>
      <c r="L265" s="211"/>
      <c r="M265" s="173" t="s">
        <v>236</v>
      </c>
      <c r="N265" s="173">
        <v>3</v>
      </c>
      <c r="O265" s="173">
        <v>2</v>
      </c>
      <c r="P265" s="173">
        <v>1</v>
      </c>
      <c r="Q265" s="173">
        <v>5</v>
      </c>
      <c r="R265" s="173">
        <v>1</v>
      </c>
      <c r="S265" s="175">
        <v>318800</v>
      </c>
      <c r="T265" s="173">
        <v>0</v>
      </c>
      <c r="U265" s="173">
        <v>1</v>
      </c>
      <c r="V265" s="173">
        <v>0</v>
      </c>
      <c r="W265" s="211"/>
      <c r="X265" s="173">
        <v>0</v>
      </c>
      <c r="Y265" s="175">
        <v>0</v>
      </c>
      <c r="Z265" s="174">
        <f>S265*R265*K265*EXP(-Definitions!$E$4*CAPEX!V265)*U265</f>
        <v>318800</v>
      </c>
      <c r="AA265" s="174">
        <f>CEILING(Z265/Definitions!$F$10,10)</f>
        <v>6260</v>
      </c>
      <c r="AB265" s="176">
        <v>1</v>
      </c>
      <c r="AC265" s="177" t="s">
        <v>357</v>
      </c>
      <c r="AD265" s="177" t="s">
        <v>357</v>
      </c>
      <c r="AE265" s="29"/>
      <c r="AF265" s="31"/>
    </row>
    <row r="266" spans="1:32" s="8" customFormat="1" ht="24" x14ac:dyDescent="0.25">
      <c r="A266" s="170">
        <v>199</v>
      </c>
      <c r="B266" s="171" t="s">
        <v>238</v>
      </c>
      <c r="C266" s="171" t="s">
        <v>17</v>
      </c>
      <c r="D266" s="172" t="s">
        <v>236</v>
      </c>
      <c r="E266" s="171" t="s">
        <v>194</v>
      </c>
      <c r="F266" s="171" t="s">
        <v>140</v>
      </c>
      <c r="G266" s="171" t="s">
        <v>239</v>
      </c>
      <c r="H266" s="171" t="s">
        <v>524</v>
      </c>
      <c r="I266" s="171" t="s">
        <v>140</v>
      </c>
      <c r="J266" s="173">
        <v>2016</v>
      </c>
      <c r="K266" s="174">
        <v>1</v>
      </c>
      <c r="L266" s="211"/>
      <c r="M266" s="173" t="s">
        <v>236</v>
      </c>
      <c r="N266" s="173">
        <v>0</v>
      </c>
      <c r="O266" s="173">
        <v>1</v>
      </c>
      <c r="P266" s="173">
        <v>1</v>
      </c>
      <c r="Q266" s="173">
        <v>9</v>
      </c>
      <c r="R266" s="173">
        <v>1</v>
      </c>
      <c r="S266" s="175">
        <v>669500</v>
      </c>
      <c r="T266" s="173">
        <v>0</v>
      </c>
      <c r="U266" s="173">
        <v>1</v>
      </c>
      <c r="V266" s="173">
        <v>0</v>
      </c>
      <c r="W266" s="211"/>
      <c r="X266" s="173">
        <v>0</v>
      </c>
      <c r="Y266" s="175">
        <v>0</v>
      </c>
      <c r="Z266" s="174">
        <f>S266*R266*K266*EXP(-Definitions!$E$4*CAPEX!V266)*U266</f>
        <v>669500</v>
      </c>
      <c r="AA266" s="174">
        <f>CEILING(Z266/Definitions!$F$10,10)</f>
        <v>13130</v>
      </c>
      <c r="AB266" s="176">
        <v>1</v>
      </c>
      <c r="AC266" s="177" t="s">
        <v>240</v>
      </c>
      <c r="AD266" s="177" t="s">
        <v>241</v>
      </c>
      <c r="AE266" s="29"/>
      <c r="AF266" s="31"/>
    </row>
    <row r="267" spans="1:32" s="8" customFormat="1" ht="36" x14ac:dyDescent="0.25">
      <c r="A267" s="170">
        <v>200</v>
      </c>
      <c r="B267" s="171" t="s">
        <v>242</v>
      </c>
      <c r="C267" s="171" t="s">
        <v>17</v>
      </c>
      <c r="D267" s="172" t="s">
        <v>236</v>
      </c>
      <c r="E267" s="171" t="s">
        <v>194</v>
      </c>
      <c r="F267" s="171" t="s">
        <v>140</v>
      </c>
      <c r="G267" s="171" t="s">
        <v>243</v>
      </c>
      <c r="H267" s="171" t="s">
        <v>524</v>
      </c>
      <c r="I267" s="171" t="s">
        <v>140</v>
      </c>
      <c r="J267" s="173">
        <v>2016</v>
      </c>
      <c r="K267" s="174">
        <v>1</v>
      </c>
      <c r="L267" s="211"/>
      <c r="M267" s="173" t="s">
        <v>236</v>
      </c>
      <c r="N267" s="173">
        <v>0</v>
      </c>
      <c r="O267" s="173">
        <v>1</v>
      </c>
      <c r="P267" s="173">
        <v>1</v>
      </c>
      <c r="Q267" s="173">
        <v>9</v>
      </c>
      <c r="R267" s="173">
        <v>1</v>
      </c>
      <c r="S267" s="175">
        <v>736500</v>
      </c>
      <c r="T267" s="173">
        <v>0</v>
      </c>
      <c r="U267" s="173">
        <v>1</v>
      </c>
      <c r="V267" s="173">
        <v>0</v>
      </c>
      <c r="W267" s="211"/>
      <c r="X267" s="173">
        <v>0</v>
      </c>
      <c r="Y267" s="175">
        <v>0</v>
      </c>
      <c r="Z267" s="174">
        <f>S267*R267*K267*EXP(-Definitions!$E$4*CAPEX!V267)*U267</f>
        <v>736500</v>
      </c>
      <c r="AA267" s="174">
        <f>CEILING(Z267/Definitions!$F$10,10)</f>
        <v>14450</v>
      </c>
      <c r="AB267" s="176">
        <v>1</v>
      </c>
      <c r="AC267" s="177" t="s">
        <v>244</v>
      </c>
      <c r="AD267" s="177" t="s">
        <v>567</v>
      </c>
      <c r="AE267" s="29"/>
      <c r="AF267" s="31"/>
    </row>
    <row r="268" spans="1:32" s="8" customFormat="1" ht="48" x14ac:dyDescent="0.25">
      <c r="A268" s="170">
        <v>201</v>
      </c>
      <c r="B268" s="171" t="s">
        <v>245</v>
      </c>
      <c r="C268" s="171" t="s">
        <v>17</v>
      </c>
      <c r="D268" s="172" t="s">
        <v>236</v>
      </c>
      <c r="E268" s="171" t="s">
        <v>194</v>
      </c>
      <c r="F268" s="171" t="s">
        <v>140</v>
      </c>
      <c r="G268" s="171" t="s">
        <v>246</v>
      </c>
      <c r="H268" s="171" t="s">
        <v>524</v>
      </c>
      <c r="I268" s="171" t="s">
        <v>140</v>
      </c>
      <c r="J268" s="173">
        <v>2016</v>
      </c>
      <c r="K268" s="174">
        <v>1</v>
      </c>
      <c r="L268" s="211"/>
      <c r="M268" s="173" t="s">
        <v>236</v>
      </c>
      <c r="N268" s="173">
        <v>0</v>
      </c>
      <c r="O268" s="173">
        <v>1</v>
      </c>
      <c r="P268" s="173">
        <v>1</v>
      </c>
      <c r="Q268" s="173">
        <v>9</v>
      </c>
      <c r="R268" s="173">
        <v>1</v>
      </c>
      <c r="S268" s="175">
        <v>405100</v>
      </c>
      <c r="T268" s="173">
        <v>0</v>
      </c>
      <c r="U268" s="173">
        <v>1</v>
      </c>
      <c r="V268" s="173">
        <v>0</v>
      </c>
      <c r="W268" s="211"/>
      <c r="X268" s="173">
        <v>0</v>
      </c>
      <c r="Y268" s="175">
        <v>0</v>
      </c>
      <c r="Z268" s="174">
        <f>S268*R268*K268*EXP(-Definitions!$E$4*CAPEX!V268)*U268</f>
        <v>405100</v>
      </c>
      <c r="AA268" s="174">
        <f>CEILING(Z268/Definitions!$F$10,10)</f>
        <v>7950</v>
      </c>
      <c r="AB268" s="176">
        <v>1</v>
      </c>
      <c r="AC268" s="177" t="s">
        <v>247</v>
      </c>
      <c r="AD268" s="177" t="s">
        <v>568</v>
      </c>
      <c r="AE268" s="29"/>
      <c r="AF268" s="31"/>
    </row>
    <row r="269" spans="1:32" s="8" customFormat="1" ht="36" x14ac:dyDescent="0.25">
      <c r="A269" s="170">
        <v>202</v>
      </c>
      <c r="B269" s="171" t="s">
        <v>227</v>
      </c>
      <c r="C269" s="171" t="s">
        <v>33</v>
      </c>
      <c r="D269" s="172">
        <v>1</v>
      </c>
      <c r="E269" s="171" t="s">
        <v>194</v>
      </c>
      <c r="F269" s="171" t="s">
        <v>140</v>
      </c>
      <c r="G269" s="171" t="s">
        <v>228</v>
      </c>
      <c r="H269" s="171" t="s">
        <v>229</v>
      </c>
      <c r="I269" s="171" t="s">
        <v>140</v>
      </c>
      <c r="J269" s="173">
        <v>2016</v>
      </c>
      <c r="K269" s="174">
        <v>250</v>
      </c>
      <c r="L269" s="211"/>
      <c r="M269" s="173" t="s">
        <v>230</v>
      </c>
      <c r="N269" s="173">
        <v>5</v>
      </c>
      <c r="O269" s="173">
        <v>3</v>
      </c>
      <c r="P269" s="173">
        <v>0</v>
      </c>
      <c r="Q269" s="173">
        <v>6</v>
      </c>
      <c r="R269" s="173">
        <v>1</v>
      </c>
      <c r="S269" s="175">
        <v>5000</v>
      </c>
      <c r="T269" s="173">
        <v>0</v>
      </c>
      <c r="U269" s="173">
        <v>1</v>
      </c>
      <c r="V269" s="173">
        <v>0</v>
      </c>
      <c r="W269" s="211"/>
      <c r="X269" s="173">
        <v>0</v>
      </c>
      <c r="Y269" s="175">
        <v>0</v>
      </c>
      <c r="Z269" s="174">
        <f>S269*R269*K269*EXP(-Definitions!$E$4*CAPEX!V269)*U269</f>
        <v>1250000</v>
      </c>
      <c r="AA269" s="174">
        <f>CEILING(Z269/Definitions!$F$10,10)</f>
        <v>24510</v>
      </c>
      <c r="AB269" s="176">
        <v>2</v>
      </c>
      <c r="AC269" s="177" t="s">
        <v>358</v>
      </c>
      <c r="AD269" s="177" t="s">
        <v>355</v>
      </c>
      <c r="AE269" s="29"/>
      <c r="AF269" s="30"/>
    </row>
    <row r="270" spans="1:32" s="8" customFormat="1" ht="36" x14ac:dyDescent="0.25">
      <c r="A270" s="170">
        <v>203</v>
      </c>
      <c r="B270" s="171" t="s">
        <v>262</v>
      </c>
      <c r="C270" s="171" t="s">
        <v>33</v>
      </c>
      <c r="D270" s="172">
        <v>1</v>
      </c>
      <c r="E270" s="171" t="s">
        <v>194</v>
      </c>
      <c r="F270" s="171" t="s">
        <v>140</v>
      </c>
      <c r="G270" s="171" t="s">
        <v>578</v>
      </c>
      <c r="H270" s="171" t="s">
        <v>235</v>
      </c>
      <c r="I270" s="171" t="s">
        <v>140</v>
      </c>
      <c r="J270" s="173">
        <v>2016</v>
      </c>
      <c r="K270" s="174">
        <v>5913</v>
      </c>
      <c r="L270" s="211"/>
      <c r="M270" s="173" t="s">
        <v>139</v>
      </c>
      <c r="N270" s="173">
        <v>3</v>
      </c>
      <c r="O270" s="173">
        <v>1</v>
      </c>
      <c r="P270" s="173">
        <v>0</v>
      </c>
      <c r="Q270" s="173">
        <v>5</v>
      </c>
      <c r="R270" s="173">
        <v>1</v>
      </c>
      <c r="S270" s="175">
        <v>4000</v>
      </c>
      <c r="T270" s="173">
        <v>0</v>
      </c>
      <c r="U270" s="173">
        <v>0.05</v>
      </c>
      <c r="V270" s="173">
        <v>0</v>
      </c>
      <c r="W270" s="211"/>
      <c r="X270" s="173">
        <v>1</v>
      </c>
      <c r="Y270" s="175">
        <v>170570</v>
      </c>
      <c r="Z270" s="174">
        <f>S270*R270*K270*EXP(-Definitions!$E$4*CAPEX!V270)*U270</f>
        <v>1182600</v>
      </c>
      <c r="AA270" s="174">
        <f>CEILING(Z270/Definitions!$F$10,10)</f>
        <v>23190</v>
      </c>
      <c r="AB270" s="176">
        <v>2</v>
      </c>
      <c r="AC270" s="177" t="s">
        <v>349</v>
      </c>
      <c r="AD270" s="177" t="s">
        <v>350</v>
      </c>
      <c r="AE270" s="29"/>
      <c r="AF270" s="30"/>
    </row>
    <row r="271" spans="1:32" s="8" customFormat="1" ht="36" x14ac:dyDescent="0.25">
      <c r="A271" s="170">
        <v>204</v>
      </c>
      <c r="B271" s="171" t="s">
        <v>368</v>
      </c>
      <c r="C271" s="171" t="s">
        <v>33</v>
      </c>
      <c r="D271" s="172">
        <v>1</v>
      </c>
      <c r="E271" s="171" t="s">
        <v>194</v>
      </c>
      <c r="F271" s="171" t="s">
        <v>140</v>
      </c>
      <c r="G271" s="171" t="s">
        <v>226</v>
      </c>
      <c r="H271" s="171" t="s">
        <v>226</v>
      </c>
      <c r="I271" s="171" t="s">
        <v>140</v>
      </c>
      <c r="J271" s="173">
        <v>2016</v>
      </c>
      <c r="K271" s="174">
        <v>3300</v>
      </c>
      <c r="L271" s="211"/>
      <c r="M271" s="173" t="s">
        <v>139</v>
      </c>
      <c r="N271" s="173">
        <v>0</v>
      </c>
      <c r="O271" s="173">
        <v>1</v>
      </c>
      <c r="P271" s="173">
        <v>1</v>
      </c>
      <c r="Q271" s="173">
        <v>8</v>
      </c>
      <c r="R271" s="173">
        <v>1</v>
      </c>
      <c r="S271" s="175">
        <v>2000</v>
      </c>
      <c r="T271" s="173">
        <v>25</v>
      </c>
      <c r="U271" s="173">
        <v>0</v>
      </c>
      <c r="V271" s="173">
        <v>6</v>
      </c>
      <c r="W271" s="211"/>
      <c r="X271" s="173">
        <v>1</v>
      </c>
      <c r="Y271" s="175">
        <v>284280</v>
      </c>
      <c r="Z271" s="174">
        <f>S271*R271*K271*EXP(-Definitions!$E$4*CAPEX!V271)*U271</f>
        <v>0</v>
      </c>
      <c r="AA271" s="174">
        <f>CEILING(Z271/Definitions!$F$10,10)</f>
        <v>0</v>
      </c>
      <c r="AB271" s="176">
        <v>0</v>
      </c>
      <c r="AC271" s="177" t="s">
        <v>595</v>
      </c>
      <c r="AD271" s="177" t="s">
        <v>573</v>
      </c>
      <c r="AE271" s="29"/>
      <c r="AF271" s="30"/>
    </row>
    <row r="272" spans="1:32" s="8" customFormat="1" ht="24" x14ac:dyDescent="0.25">
      <c r="A272" s="170">
        <v>205</v>
      </c>
      <c r="B272" s="171" t="s">
        <v>269</v>
      </c>
      <c r="C272" s="171" t="s">
        <v>33</v>
      </c>
      <c r="D272" s="172">
        <v>1</v>
      </c>
      <c r="E272" s="171" t="s">
        <v>194</v>
      </c>
      <c r="F272" s="171" t="s">
        <v>140</v>
      </c>
      <c r="G272" s="171" t="s">
        <v>364</v>
      </c>
      <c r="H272" s="171" t="s">
        <v>364</v>
      </c>
      <c r="I272" s="171" t="s">
        <v>140</v>
      </c>
      <c r="J272" s="173">
        <v>2016</v>
      </c>
      <c r="K272" s="174">
        <v>1</v>
      </c>
      <c r="L272" s="211"/>
      <c r="M272" s="173" t="s">
        <v>236</v>
      </c>
      <c r="N272" s="173">
        <v>3</v>
      </c>
      <c r="O272" s="173">
        <v>2</v>
      </c>
      <c r="P272" s="173">
        <v>1</v>
      </c>
      <c r="Q272" s="173">
        <v>5</v>
      </c>
      <c r="R272" s="173">
        <v>1</v>
      </c>
      <c r="S272" s="175">
        <v>243300</v>
      </c>
      <c r="T272" s="173">
        <v>0</v>
      </c>
      <c r="U272" s="173">
        <v>1</v>
      </c>
      <c r="V272" s="173">
        <v>0</v>
      </c>
      <c r="W272" s="211"/>
      <c r="X272" s="173">
        <v>0</v>
      </c>
      <c r="Y272" s="175">
        <v>0</v>
      </c>
      <c r="Z272" s="174">
        <f>S272*R272*K272*EXP(-Definitions!$E$4*CAPEX!V272)*U272</f>
        <v>243300</v>
      </c>
      <c r="AA272" s="174">
        <f>CEILING(Z272/Definitions!$F$10,10)</f>
        <v>4780</v>
      </c>
      <c r="AB272" s="176">
        <v>1</v>
      </c>
      <c r="AC272" s="177" t="s">
        <v>357</v>
      </c>
      <c r="AD272" s="177" t="s">
        <v>357</v>
      </c>
      <c r="AE272" s="29"/>
      <c r="AF272" s="31"/>
    </row>
    <row r="273" spans="1:32" s="8" customFormat="1" ht="24" x14ac:dyDescent="0.25">
      <c r="A273" s="170">
        <v>206</v>
      </c>
      <c r="B273" s="171" t="s">
        <v>238</v>
      </c>
      <c r="C273" s="171" t="s">
        <v>33</v>
      </c>
      <c r="D273" s="172" t="s">
        <v>236</v>
      </c>
      <c r="E273" s="171" t="s">
        <v>194</v>
      </c>
      <c r="F273" s="171" t="s">
        <v>140</v>
      </c>
      <c r="G273" s="171" t="s">
        <v>239</v>
      </c>
      <c r="H273" s="171" t="s">
        <v>524</v>
      </c>
      <c r="I273" s="171" t="s">
        <v>140</v>
      </c>
      <c r="J273" s="173">
        <v>2016</v>
      </c>
      <c r="K273" s="174">
        <v>1</v>
      </c>
      <c r="L273" s="211"/>
      <c r="M273" s="173" t="s">
        <v>236</v>
      </c>
      <c r="N273" s="173">
        <v>0</v>
      </c>
      <c r="O273" s="173">
        <v>1</v>
      </c>
      <c r="P273" s="173">
        <v>1</v>
      </c>
      <c r="Q273" s="173">
        <v>9</v>
      </c>
      <c r="R273" s="173">
        <v>1</v>
      </c>
      <c r="S273" s="175">
        <v>267600</v>
      </c>
      <c r="T273" s="173">
        <v>0</v>
      </c>
      <c r="U273" s="173">
        <v>1</v>
      </c>
      <c r="V273" s="173">
        <v>0</v>
      </c>
      <c r="W273" s="211"/>
      <c r="X273" s="173">
        <v>0</v>
      </c>
      <c r="Y273" s="175">
        <v>0</v>
      </c>
      <c r="Z273" s="174">
        <f>S273*R273*K273*EXP(-Definitions!$E$4*CAPEX!V273)*U273</f>
        <v>267600</v>
      </c>
      <c r="AA273" s="174">
        <f>CEILING(Z273/Definitions!$F$10,10)</f>
        <v>5250</v>
      </c>
      <c r="AB273" s="176">
        <v>1</v>
      </c>
      <c r="AC273" s="177" t="s">
        <v>240</v>
      </c>
      <c r="AD273" s="177" t="s">
        <v>241</v>
      </c>
      <c r="AE273" s="29"/>
      <c r="AF273" s="31"/>
    </row>
    <row r="274" spans="1:32" s="8" customFormat="1" ht="36" x14ac:dyDescent="0.25">
      <c r="A274" s="170">
        <v>207</v>
      </c>
      <c r="B274" s="171" t="s">
        <v>242</v>
      </c>
      <c r="C274" s="171" t="s">
        <v>33</v>
      </c>
      <c r="D274" s="172" t="s">
        <v>236</v>
      </c>
      <c r="E274" s="171" t="s">
        <v>194</v>
      </c>
      <c r="F274" s="171" t="s">
        <v>140</v>
      </c>
      <c r="G274" s="171" t="s">
        <v>243</v>
      </c>
      <c r="H274" s="171" t="s">
        <v>524</v>
      </c>
      <c r="I274" s="171" t="s">
        <v>140</v>
      </c>
      <c r="J274" s="173">
        <v>2016</v>
      </c>
      <c r="K274" s="174">
        <v>1</v>
      </c>
      <c r="L274" s="211"/>
      <c r="M274" s="173" t="s">
        <v>236</v>
      </c>
      <c r="N274" s="173">
        <v>0</v>
      </c>
      <c r="O274" s="173">
        <v>1</v>
      </c>
      <c r="P274" s="173">
        <v>1</v>
      </c>
      <c r="Q274" s="173">
        <v>9</v>
      </c>
      <c r="R274" s="173">
        <v>1</v>
      </c>
      <c r="S274" s="175">
        <v>294400</v>
      </c>
      <c r="T274" s="173">
        <v>0</v>
      </c>
      <c r="U274" s="173">
        <v>1</v>
      </c>
      <c r="V274" s="173">
        <v>0</v>
      </c>
      <c r="W274" s="211"/>
      <c r="X274" s="173">
        <v>0</v>
      </c>
      <c r="Y274" s="175">
        <v>0</v>
      </c>
      <c r="Z274" s="174">
        <f>S274*R274*K274*EXP(-Definitions!$E$4*CAPEX!V274)*U274</f>
        <v>294400</v>
      </c>
      <c r="AA274" s="174">
        <f>CEILING(Z274/Definitions!$F$10,10)</f>
        <v>5780</v>
      </c>
      <c r="AB274" s="176">
        <v>1</v>
      </c>
      <c r="AC274" s="177" t="s">
        <v>244</v>
      </c>
      <c r="AD274" s="177" t="s">
        <v>567</v>
      </c>
      <c r="AE274" s="29"/>
      <c r="AF274" s="31"/>
    </row>
    <row r="275" spans="1:32" s="8" customFormat="1" ht="48" x14ac:dyDescent="0.25">
      <c r="A275" s="170">
        <v>208</v>
      </c>
      <c r="B275" s="171" t="s">
        <v>245</v>
      </c>
      <c r="C275" s="171" t="s">
        <v>33</v>
      </c>
      <c r="D275" s="172" t="s">
        <v>236</v>
      </c>
      <c r="E275" s="171" t="s">
        <v>194</v>
      </c>
      <c r="F275" s="171" t="s">
        <v>140</v>
      </c>
      <c r="G275" s="171" t="s">
        <v>246</v>
      </c>
      <c r="H275" s="171" t="s">
        <v>524</v>
      </c>
      <c r="I275" s="171" t="s">
        <v>140</v>
      </c>
      <c r="J275" s="173">
        <v>2016</v>
      </c>
      <c r="K275" s="174">
        <v>1</v>
      </c>
      <c r="L275" s="211"/>
      <c r="M275" s="173" t="s">
        <v>236</v>
      </c>
      <c r="N275" s="173">
        <v>0</v>
      </c>
      <c r="O275" s="173">
        <v>1</v>
      </c>
      <c r="P275" s="173">
        <v>1</v>
      </c>
      <c r="Q275" s="173">
        <v>9</v>
      </c>
      <c r="R275" s="173">
        <v>1</v>
      </c>
      <c r="S275" s="175">
        <v>161900</v>
      </c>
      <c r="T275" s="173">
        <v>0</v>
      </c>
      <c r="U275" s="173">
        <v>1</v>
      </c>
      <c r="V275" s="173">
        <v>0</v>
      </c>
      <c r="W275" s="211"/>
      <c r="X275" s="173">
        <v>0</v>
      </c>
      <c r="Y275" s="175">
        <v>0</v>
      </c>
      <c r="Z275" s="174">
        <f>S275*R275*K275*EXP(-Definitions!$E$4*CAPEX!V275)*U275</f>
        <v>161900</v>
      </c>
      <c r="AA275" s="174">
        <f>CEILING(Z275/Definitions!$F$10,10)</f>
        <v>3180</v>
      </c>
      <c r="AB275" s="176">
        <v>1</v>
      </c>
      <c r="AC275" s="177" t="s">
        <v>247</v>
      </c>
      <c r="AD275" s="177" t="s">
        <v>568</v>
      </c>
      <c r="AE275" s="29"/>
      <c r="AF275" s="31"/>
    </row>
    <row r="276" spans="1:32" s="8" customFormat="1" ht="36" x14ac:dyDescent="0.25">
      <c r="A276" s="170">
        <v>209</v>
      </c>
      <c r="B276" s="171" t="s">
        <v>227</v>
      </c>
      <c r="C276" s="171" t="s">
        <v>52</v>
      </c>
      <c r="D276" s="172" t="s">
        <v>225</v>
      </c>
      <c r="E276" s="171" t="s">
        <v>249</v>
      </c>
      <c r="F276" s="171" t="s">
        <v>142</v>
      </c>
      <c r="G276" s="171" t="s">
        <v>228</v>
      </c>
      <c r="H276" s="171" t="s">
        <v>229</v>
      </c>
      <c r="I276" s="171" t="s">
        <v>142</v>
      </c>
      <c r="J276" s="173">
        <v>2006</v>
      </c>
      <c r="K276" s="174">
        <v>150</v>
      </c>
      <c r="L276" s="211"/>
      <c r="M276" s="173" t="s">
        <v>230</v>
      </c>
      <c r="N276" s="173">
        <v>5</v>
      </c>
      <c r="O276" s="173">
        <v>3</v>
      </c>
      <c r="P276" s="173">
        <v>0</v>
      </c>
      <c r="Q276" s="173">
        <v>6</v>
      </c>
      <c r="R276" s="173">
        <v>1</v>
      </c>
      <c r="S276" s="175">
        <v>5000</v>
      </c>
      <c r="T276" s="173">
        <v>0</v>
      </c>
      <c r="U276" s="173">
        <v>1</v>
      </c>
      <c r="V276" s="173">
        <v>0</v>
      </c>
      <c r="W276" s="211"/>
      <c r="X276" s="173">
        <v>0</v>
      </c>
      <c r="Y276" s="175">
        <v>0</v>
      </c>
      <c r="Z276" s="174">
        <f>S276*R276*K276*EXP(-Definitions!$E$4*CAPEX!V276)*U276</f>
        <v>750000</v>
      </c>
      <c r="AA276" s="174">
        <f>CEILING(Z276/Definitions!$F$10,10)</f>
        <v>14710</v>
      </c>
      <c r="AB276" s="176">
        <v>2</v>
      </c>
      <c r="AC276" s="177" t="s">
        <v>231</v>
      </c>
      <c r="AD276" s="177" t="s">
        <v>232</v>
      </c>
      <c r="AE276" s="29"/>
      <c r="AF276" s="30"/>
    </row>
    <row r="277" spans="1:32" s="8" customFormat="1" ht="24" x14ac:dyDescent="0.25">
      <c r="A277" s="170">
        <v>210</v>
      </c>
      <c r="B277" s="171" t="s">
        <v>193</v>
      </c>
      <c r="C277" s="171" t="s">
        <v>52</v>
      </c>
      <c r="D277" s="172">
        <v>2</v>
      </c>
      <c r="E277" s="171" t="s">
        <v>249</v>
      </c>
      <c r="F277" s="171" t="s">
        <v>142</v>
      </c>
      <c r="G277" s="171" t="s">
        <v>195</v>
      </c>
      <c r="H277" s="171" t="s">
        <v>196</v>
      </c>
      <c r="I277" s="171" t="s">
        <v>142</v>
      </c>
      <c r="J277" s="173">
        <v>2006</v>
      </c>
      <c r="K277" s="174">
        <v>720</v>
      </c>
      <c r="L277" s="211"/>
      <c r="M277" s="173" t="s">
        <v>139</v>
      </c>
      <c r="N277" s="173">
        <v>3</v>
      </c>
      <c r="O277" s="173">
        <v>2</v>
      </c>
      <c r="P277" s="173">
        <v>1</v>
      </c>
      <c r="Q277" s="173">
        <v>5</v>
      </c>
      <c r="R277" s="173">
        <v>1</v>
      </c>
      <c r="S277" s="175">
        <v>300</v>
      </c>
      <c r="T277" s="173">
        <v>10</v>
      </c>
      <c r="U277" s="173">
        <v>1</v>
      </c>
      <c r="V277" s="173">
        <v>0</v>
      </c>
      <c r="W277" s="211"/>
      <c r="X277" s="173">
        <v>0</v>
      </c>
      <c r="Y277" s="175">
        <v>0</v>
      </c>
      <c r="Z277" s="174">
        <f>S277*R277*K277*EXP(-Definitions!$E$4*CAPEX!V277)*U277</f>
        <v>216000</v>
      </c>
      <c r="AA277" s="174">
        <f>CEILING(Z277/Definitions!$F$10,10)</f>
        <v>4240</v>
      </c>
      <c r="AB277" s="176">
        <v>1</v>
      </c>
      <c r="AC277" s="177" t="s">
        <v>540</v>
      </c>
      <c r="AD277" s="177" t="s">
        <v>197</v>
      </c>
      <c r="AE277" s="29"/>
      <c r="AF277" s="30"/>
    </row>
    <row r="278" spans="1:32" s="8" customFormat="1" ht="24" x14ac:dyDescent="0.25">
      <c r="A278" s="170">
        <v>211</v>
      </c>
      <c r="B278" s="171" t="s">
        <v>198</v>
      </c>
      <c r="C278" s="171" t="s">
        <v>52</v>
      </c>
      <c r="D278" s="172">
        <v>1</v>
      </c>
      <c r="E278" s="171" t="s">
        <v>249</v>
      </c>
      <c r="F278" s="171" t="s">
        <v>142</v>
      </c>
      <c r="G278" s="171" t="s">
        <v>195</v>
      </c>
      <c r="H278" s="171" t="s">
        <v>196</v>
      </c>
      <c r="I278" s="171" t="s">
        <v>142</v>
      </c>
      <c r="J278" s="173">
        <v>2006</v>
      </c>
      <c r="K278" s="174">
        <v>720</v>
      </c>
      <c r="L278" s="211"/>
      <c r="M278" s="173" t="s">
        <v>139</v>
      </c>
      <c r="N278" s="173">
        <v>3</v>
      </c>
      <c r="O278" s="173">
        <v>2</v>
      </c>
      <c r="P278" s="173">
        <v>1</v>
      </c>
      <c r="Q278" s="173">
        <v>5</v>
      </c>
      <c r="R278" s="173">
        <v>1</v>
      </c>
      <c r="S278" s="175">
        <v>300</v>
      </c>
      <c r="T278" s="173">
        <v>10</v>
      </c>
      <c r="U278" s="173">
        <v>1</v>
      </c>
      <c r="V278" s="173">
        <v>0</v>
      </c>
      <c r="W278" s="211"/>
      <c r="X278" s="173">
        <v>0</v>
      </c>
      <c r="Y278" s="175">
        <v>0</v>
      </c>
      <c r="Z278" s="174">
        <f>S278*R278*K278*EXP(-Definitions!$E$4*CAPEX!V278)*U278</f>
        <v>216000</v>
      </c>
      <c r="AA278" s="174">
        <f>CEILING(Z278/Definitions!$F$10,10)</f>
        <v>4240</v>
      </c>
      <c r="AB278" s="176">
        <v>1</v>
      </c>
      <c r="AC278" s="177" t="s">
        <v>541</v>
      </c>
      <c r="AD278" s="177" t="s">
        <v>197</v>
      </c>
      <c r="AE278" s="29"/>
      <c r="AF278" s="30"/>
    </row>
    <row r="279" spans="1:32" s="8" customFormat="1" ht="24" x14ac:dyDescent="0.25">
      <c r="A279" s="170">
        <v>212</v>
      </c>
      <c r="B279" s="171" t="s">
        <v>202</v>
      </c>
      <c r="C279" s="171" t="s">
        <v>52</v>
      </c>
      <c r="D279" s="172">
        <v>2</v>
      </c>
      <c r="E279" s="171" t="s">
        <v>249</v>
      </c>
      <c r="F279" s="171" t="s">
        <v>142</v>
      </c>
      <c r="G279" s="171" t="s">
        <v>195</v>
      </c>
      <c r="H279" s="171" t="s">
        <v>196</v>
      </c>
      <c r="I279" s="171" t="s">
        <v>142</v>
      </c>
      <c r="J279" s="173">
        <v>2006</v>
      </c>
      <c r="K279" s="174">
        <v>600</v>
      </c>
      <c r="L279" s="174"/>
      <c r="M279" s="173" t="s">
        <v>139</v>
      </c>
      <c r="N279" s="173">
        <v>3</v>
      </c>
      <c r="O279" s="173">
        <v>2</v>
      </c>
      <c r="P279" s="173">
        <v>1</v>
      </c>
      <c r="Q279" s="173">
        <v>5</v>
      </c>
      <c r="R279" s="173">
        <v>1</v>
      </c>
      <c r="S279" s="175">
        <v>250</v>
      </c>
      <c r="T279" s="173">
        <v>10</v>
      </c>
      <c r="U279" s="173">
        <v>0</v>
      </c>
      <c r="V279" s="173">
        <v>2</v>
      </c>
      <c r="W279" s="173"/>
      <c r="X279" s="173">
        <v>1</v>
      </c>
      <c r="Y279" s="175">
        <v>30500</v>
      </c>
      <c r="Z279" s="174">
        <f>S279*R279*K279*EXP(-Definitions!$E$4*CAPEX!V279)*U279</f>
        <v>0</v>
      </c>
      <c r="AA279" s="174">
        <f>CEILING(Z279/Definitions!$F$10,10)</f>
        <v>0</v>
      </c>
      <c r="AB279" s="176">
        <v>0</v>
      </c>
      <c r="AC279" s="177" t="s">
        <v>359</v>
      </c>
      <c r="AD279" s="177" t="s">
        <v>676</v>
      </c>
      <c r="AE279" s="29"/>
      <c r="AF279" s="30"/>
    </row>
    <row r="280" spans="1:32" s="8" customFormat="1" ht="24" x14ac:dyDescent="0.25">
      <c r="A280" s="170">
        <v>212</v>
      </c>
      <c r="B280" s="171" t="s">
        <v>202</v>
      </c>
      <c r="C280" s="171" t="s">
        <v>52</v>
      </c>
      <c r="D280" s="172">
        <v>2</v>
      </c>
      <c r="E280" s="171" t="s">
        <v>249</v>
      </c>
      <c r="F280" s="171" t="s">
        <v>142</v>
      </c>
      <c r="G280" s="171" t="s">
        <v>195</v>
      </c>
      <c r="H280" s="171" t="s">
        <v>196</v>
      </c>
      <c r="I280" s="171" t="s">
        <v>142</v>
      </c>
      <c r="J280" s="173">
        <v>2006</v>
      </c>
      <c r="K280" s="174">
        <v>600</v>
      </c>
      <c r="L280" s="211"/>
      <c r="M280" s="173" t="s">
        <v>139</v>
      </c>
      <c r="N280" s="173">
        <v>3</v>
      </c>
      <c r="O280" s="173">
        <v>2</v>
      </c>
      <c r="P280" s="173">
        <v>1</v>
      </c>
      <c r="Q280" s="173">
        <v>5</v>
      </c>
      <c r="R280" s="173">
        <v>1</v>
      </c>
      <c r="S280" s="175">
        <v>250</v>
      </c>
      <c r="T280" s="173">
        <v>10</v>
      </c>
      <c r="U280" s="173">
        <v>1</v>
      </c>
      <c r="V280" s="173">
        <v>0</v>
      </c>
      <c r="W280" s="211"/>
      <c r="X280" s="173">
        <v>0</v>
      </c>
      <c r="Y280" s="175">
        <v>0</v>
      </c>
      <c r="Z280" s="174">
        <f>S280*R280*K280*EXP(-Definitions!$E$4*CAPEX!V280)*U280</f>
        <v>150000</v>
      </c>
      <c r="AA280" s="174">
        <f>CEILING(Z280/Definitions!$F$10,10)</f>
        <v>2950</v>
      </c>
      <c r="AB280" s="176">
        <v>1</v>
      </c>
      <c r="AC280" s="177" t="s">
        <v>359</v>
      </c>
      <c r="AD280" s="177" t="s">
        <v>360</v>
      </c>
      <c r="AE280" s="29"/>
      <c r="AF280" s="30"/>
    </row>
    <row r="281" spans="1:32" s="8" customFormat="1" ht="15" x14ac:dyDescent="0.25">
      <c r="A281" s="170">
        <v>212</v>
      </c>
      <c r="B281" s="171" t="s">
        <v>202</v>
      </c>
      <c r="C281" s="171" t="s">
        <v>52</v>
      </c>
      <c r="D281" s="172">
        <v>2</v>
      </c>
      <c r="E281" s="171" t="s">
        <v>249</v>
      </c>
      <c r="F281" s="171" t="s">
        <v>142</v>
      </c>
      <c r="G281" s="171" t="s">
        <v>195</v>
      </c>
      <c r="H281" s="171" t="s">
        <v>196</v>
      </c>
      <c r="I281" s="171" t="s">
        <v>142</v>
      </c>
      <c r="J281" s="173">
        <v>2006</v>
      </c>
      <c r="K281" s="174">
        <v>600</v>
      </c>
      <c r="L281" s="211"/>
      <c r="M281" s="173" t="s">
        <v>139</v>
      </c>
      <c r="N281" s="173">
        <v>0</v>
      </c>
      <c r="O281" s="173">
        <v>1</v>
      </c>
      <c r="P281" s="173">
        <v>1</v>
      </c>
      <c r="Q281" s="173">
        <v>8</v>
      </c>
      <c r="R281" s="173">
        <v>1</v>
      </c>
      <c r="S281" s="175">
        <v>250</v>
      </c>
      <c r="T281" s="173">
        <v>10</v>
      </c>
      <c r="U281" s="173">
        <v>1</v>
      </c>
      <c r="V281" s="173">
        <v>10</v>
      </c>
      <c r="W281" s="211"/>
      <c r="X281" s="173">
        <v>0</v>
      </c>
      <c r="Y281" s="175">
        <v>0</v>
      </c>
      <c r="Z281" s="174">
        <f>S281*R281*K281*EXP(-Definitions!$E$4*CAPEX!V281)*U281</f>
        <v>150000</v>
      </c>
      <c r="AA281" s="174">
        <f>CEILING(Z281/Definitions!$F$10,10)</f>
        <v>2950</v>
      </c>
      <c r="AB281" s="176">
        <v>1</v>
      </c>
      <c r="AC281" s="177" t="s">
        <v>201</v>
      </c>
      <c r="AD281" s="177" t="s">
        <v>203</v>
      </c>
      <c r="AE281" s="29"/>
      <c r="AF281" s="30"/>
    </row>
    <row r="282" spans="1:32" s="8" customFormat="1" ht="15" x14ac:dyDescent="0.25">
      <c r="A282" s="170">
        <v>212</v>
      </c>
      <c r="B282" s="171" t="s">
        <v>202</v>
      </c>
      <c r="C282" s="171" t="s">
        <v>52</v>
      </c>
      <c r="D282" s="172">
        <v>2</v>
      </c>
      <c r="E282" s="171" t="s">
        <v>249</v>
      </c>
      <c r="F282" s="171" t="s">
        <v>142</v>
      </c>
      <c r="G282" s="171" t="s">
        <v>195</v>
      </c>
      <c r="H282" s="171" t="s">
        <v>196</v>
      </c>
      <c r="I282" s="171" t="s">
        <v>142</v>
      </c>
      <c r="J282" s="173">
        <v>2006</v>
      </c>
      <c r="K282" s="174">
        <v>600</v>
      </c>
      <c r="L282" s="211"/>
      <c r="M282" s="173" t="s">
        <v>139</v>
      </c>
      <c r="N282" s="173">
        <v>0</v>
      </c>
      <c r="O282" s="173">
        <v>1</v>
      </c>
      <c r="P282" s="173">
        <v>1</v>
      </c>
      <c r="Q282" s="173">
        <v>8</v>
      </c>
      <c r="R282" s="173">
        <v>1</v>
      </c>
      <c r="S282" s="175">
        <v>250</v>
      </c>
      <c r="T282" s="173">
        <v>10</v>
      </c>
      <c r="U282" s="173">
        <v>1</v>
      </c>
      <c r="V282" s="173">
        <v>20</v>
      </c>
      <c r="W282" s="211"/>
      <c r="X282" s="173">
        <v>0</v>
      </c>
      <c r="Y282" s="175">
        <v>0</v>
      </c>
      <c r="Z282" s="174">
        <f>S282*R282*K282*EXP(-Definitions!$E$4*CAPEX!V282)*U282</f>
        <v>150000</v>
      </c>
      <c r="AA282" s="174">
        <f>CEILING(Z282/Definitions!$F$10,10)</f>
        <v>2950</v>
      </c>
      <c r="AB282" s="176">
        <v>1</v>
      </c>
      <c r="AC282" s="177" t="s">
        <v>201</v>
      </c>
      <c r="AD282" s="177" t="s">
        <v>203</v>
      </c>
      <c r="AE282" s="29"/>
      <c r="AF282" s="31"/>
    </row>
    <row r="283" spans="1:32" s="8" customFormat="1" ht="24" x14ac:dyDescent="0.25">
      <c r="A283" s="170">
        <v>213</v>
      </c>
      <c r="B283" s="171" t="s">
        <v>204</v>
      </c>
      <c r="C283" s="171" t="s">
        <v>52</v>
      </c>
      <c r="D283" s="172">
        <v>1</v>
      </c>
      <c r="E283" s="171" t="s">
        <v>249</v>
      </c>
      <c r="F283" s="171" t="s">
        <v>142</v>
      </c>
      <c r="G283" s="171" t="s">
        <v>195</v>
      </c>
      <c r="H283" s="171" t="s">
        <v>196</v>
      </c>
      <c r="I283" s="171" t="s">
        <v>142</v>
      </c>
      <c r="J283" s="173">
        <v>2006</v>
      </c>
      <c r="K283" s="174">
        <v>600</v>
      </c>
      <c r="L283" s="211"/>
      <c r="M283" s="173" t="s">
        <v>139</v>
      </c>
      <c r="N283" s="173">
        <v>3</v>
      </c>
      <c r="O283" s="173">
        <v>2</v>
      </c>
      <c r="P283" s="173">
        <v>1</v>
      </c>
      <c r="Q283" s="173">
        <v>5</v>
      </c>
      <c r="R283" s="173">
        <v>1</v>
      </c>
      <c r="S283" s="175">
        <v>250</v>
      </c>
      <c r="T283" s="173">
        <v>10</v>
      </c>
      <c r="U283" s="173">
        <v>1</v>
      </c>
      <c r="V283" s="173">
        <v>0</v>
      </c>
      <c r="W283" s="211"/>
      <c r="X283" s="173">
        <v>0</v>
      </c>
      <c r="Y283" s="175">
        <v>0</v>
      </c>
      <c r="Z283" s="174">
        <f>S283*R283*K283*EXP(-Definitions!$E$4*CAPEX!V283)*U283</f>
        <v>150000</v>
      </c>
      <c r="AA283" s="174">
        <f>CEILING(Z283/Definitions!$F$10,10)</f>
        <v>2950</v>
      </c>
      <c r="AB283" s="176">
        <v>1</v>
      </c>
      <c r="AC283" s="177" t="s">
        <v>359</v>
      </c>
      <c r="AD283" s="177" t="s">
        <v>360</v>
      </c>
      <c r="AE283" s="29"/>
      <c r="AF283" s="31"/>
    </row>
    <row r="284" spans="1:32" s="8" customFormat="1" x14ac:dyDescent="0.25">
      <c r="A284" s="170">
        <v>213</v>
      </c>
      <c r="B284" s="171" t="s">
        <v>204</v>
      </c>
      <c r="C284" s="171" t="s">
        <v>52</v>
      </c>
      <c r="D284" s="172">
        <v>1</v>
      </c>
      <c r="E284" s="171" t="s">
        <v>249</v>
      </c>
      <c r="F284" s="171" t="s">
        <v>142</v>
      </c>
      <c r="G284" s="171" t="s">
        <v>195</v>
      </c>
      <c r="H284" s="171" t="s">
        <v>196</v>
      </c>
      <c r="I284" s="171" t="s">
        <v>142</v>
      </c>
      <c r="J284" s="173">
        <v>2006</v>
      </c>
      <c r="K284" s="174">
        <v>600</v>
      </c>
      <c r="L284" s="174"/>
      <c r="M284" s="173" t="s">
        <v>139</v>
      </c>
      <c r="N284" s="173">
        <v>0</v>
      </c>
      <c r="O284" s="173">
        <v>1</v>
      </c>
      <c r="P284" s="173">
        <v>1</v>
      </c>
      <c r="Q284" s="173">
        <v>8</v>
      </c>
      <c r="R284" s="173">
        <v>1</v>
      </c>
      <c r="S284" s="175">
        <v>250</v>
      </c>
      <c r="T284" s="173">
        <v>10</v>
      </c>
      <c r="U284" s="173">
        <v>1</v>
      </c>
      <c r="V284" s="173">
        <v>10</v>
      </c>
      <c r="W284" s="173"/>
      <c r="X284" s="173">
        <v>0</v>
      </c>
      <c r="Y284" s="175">
        <v>0</v>
      </c>
      <c r="Z284" s="174">
        <f>S284*R284*K284*EXP(-Definitions!$E$4*CAPEX!V284)*U284</f>
        <v>150000</v>
      </c>
      <c r="AA284" s="174">
        <f>CEILING(Z284/Definitions!$F$10,10)</f>
        <v>2950</v>
      </c>
      <c r="AB284" s="176">
        <v>1</v>
      </c>
      <c r="AC284" s="177" t="s">
        <v>201</v>
      </c>
      <c r="AD284" s="177" t="s">
        <v>203</v>
      </c>
      <c r="AE284" s="29"/>
      <c r="AF284" s="31"/>
    </row>
    <row r="285" spans="1:32" s="8" customFormat="1" x14ac:dyDescent="0.25">
      <c r="A285" s="170">
        <v>213</v>
      </c>
      <c r="B285" s="171" t="s">
        <v>204</v>
      </c>
      <c r="C285" s="171" t="s">
        <v>52</v>
      </c>
      <c r="D285" s="172">
        <v>1</v>
      </c>
      <c r="E285" s="171" t="s">
        <v>249</v>
      </c>
      <c r="F285" s="171" t="s">
        <v>142</v>
      </c>
      <c r="G285" s="171" t="s">
        <v>195</v>
      </c>
      <c r="H285" s="171" t="s">
        <v>196</v>
      </c>
      <c r="I285" s="171" t="s">
        <v>142</v>
      </c>
      <c r="J285" s="173">
        <v>2006</v>
      </c>
      <c r="K285" s="174">
        <v>600</v>
      </c>
      <c r="L285" s="174"/>
      <c r="M285" s="173" t="s">
        <v>139</v>
      </c>
      <c r="N285" s="173">
        <v>0</v>
      </c>
      <c r="O285" s="173">
        <v>1</v>
      </c>
      <c r="P285" s="173">
        <v>1</v>
      </c>
      <c r="Q285" s="173">
        <v>8</v>
      </c>
      <c r="R285" s="173">
        <v>1</v>
      </c>
      <c r="S285" s="175">
        <v>250</v>
      </c>
      <c r="T285" s="173">
        <v>10</v>
      </c>
      <c r="U285" s="173">
        <v>1</v>
      </c>
      <c r="V285" s="173">
        <v>20</v>
      </c>
      <c r="W285" s="173"/>
      <c r="X285" s="173">
        <v>0</v>
      </c>
      <c r="Y285" s="175">
        <v>0</v>
      </c>
      <c r="Z285" s="174">
        <f>S285*R285*K285*EXP(-Definitions!$E$4*CAPEX!V285)*U285</f>
        <v>150000</v>
      </c>
      <c r="AA285" s="174">
        <f>CEILING(Z285/Definitions!$F$10,10)</f>
        <v>2950</v>
      </c>
      <c r="AB285" s="176">
        <v>1</v>
      </c>
      <c r="AC285" s="177" t="s">
        <v>201</v>
      </c>
      <c r="AD285" s="177" t="s">
        <v>203</v>
      </c>
      <c r="AE285" s="29"/>
      <c r="AF285" s="31"/>
    </row>
    <row r="286" spans="1:32" s="8" customFormat="1" ht="24" x14ac:dyDescent="0.25">
      <c r="A286" s="170">
        <v>214</v>
      </c>
      <c r="B286" s="171" t="s">
        <v>206</v>
      </c>
      <c r="C286" s="171" t="s">
        <v>52</v>
      </c>
      <c r="D286" s="172">
        <v>2</v>
      </c>
      <c r="E286" s="171" t="s">
        <v>249</v>
      </c>
      <c r="F286" s="171" t="s">
        <v>142</v>
      </c>
      <c r="G286" s="171" t="s">
        <v>195</v>
      </c>
      <c r="H286" s="171" t="s">
        <v>196</v>
      </c>
      <c r="I286" s="171" t="s">
        <v>142</v>
      </c>
      <c r="J286" s="173">
        <v>2006</v>
      </c>
      <c r="K286" s="174">
        <v>720</v>
      </c>
      <c r="L286" s="211"/>
      <c r="M286" s="173" t="s">
        <v>139</v>
      </c>
      <c r="N286" s="173">
        <v>3</v>
      </c>
      <c r="O286" s="173">
        <v>1</v>
      </c>
      <c r="P286" s="173">
        <v>1</v>
      </c>
      <c r="Q286" s="173">
        <v>8</v>
      </c>
      <c r="R286" s="173">
        <v>1</v>
      </c>
      <c r="S286" s="175">
        <v>600</v>
      </c>
      <c r="T286" s="173">
        <v>15</v>
      </c>
      <c r="U286" s="173">
        <v>1</v>
      </c>
      <c r="V286" s="173">
        <v>1</v>
      </c>
      <c r="W286" s="211"/>
      <c r="X286" s="173">
        <v>0</v>
      </c>
      <c r="Y286" s="175">
        <v>0</v>
      </c>
      <c r="Z286" s="174">
        <f>S286*R286*K286*EXP(-Definitions!$E$4*CAPEX!V286)*U286</f>
        <v>432000</v>
      </c>
      <c r="AA286" s="174">
        <f>CEILING(Z286/Definitions!$F$10,10)</f>
        <v>8480</v>
      </c>
      <c r="AB286" s="176">
        <v>1</v>
      </c>
      <c r="AC286" s="177" t="s">
        <v>351</v>
      </c>
      <c r="AD286" s="177" t="s">
        <v>352</v>
      </c>
      <c r="AE286" s="29"/>
      <c r="AF286" s="31"/>
    </row>
    <row r="287" spans="1:32" s="8" customFormat="1" ht="15" x14ac:dyDescent="0.25">
      <c r="A287" s="170">
        <v>214</v>
      </c>
      <c r="B287" s="171" t="s">
        <v>206</v>
      </c>
      <c r="C287" s="171" t="s">
        <v>52</v>
      </c>
      <c r="D287" s="172">
        <v>2</v>
      </c>
      <c r="E287" s="171" t="s">
        <v>249</v>
      </c>
      <c r="F287" s="171" t="s">
        <v>142</v>
      </c>
      <c r="G287" s="171" t="s">
        <v>195</v>
      </c>
      <c r="H287" s="171" t="s">
        <v>196</v>
      </c>
      <c r="I287" s="171" t="s">
        <v>142</v>
      </c>
      <c r="J287" s="173">
        <v>2006</v>
      </c>
      <c r="K287" s="174">
        <v>720</v>
      </c>
      <c r="L287" s="211"/>
      <c r="M287" s="173" t="s">
        <v>139</v>
      </c>
      <c r="N287" s="173">
        <v>0</v>
      </c>
      <c r="O287" s="173">
        <v>1</v>
      </c>
      <c r="P287" s="173">
        <v>1</v>
      </c>
      <c r="Q287" s="173">
        <v>8</v>
      </c>
      <c r="R287" s="173">
        <v>1</v>
      </c>
      <c r="S287" s="175">
        <v>600</v>
      </c>
      <c r="T287" s="173">
        <v>15</v>
      </c>
      <c r="U287" s="173">
        <v>1</v>
      </c>
      <c r="V287" s="173">
        <v>16</v>
      </c>
      <c r="W287" s="211"/>
      <c r="X287" s="173">
        <v>0</v>
      </c>
      <c r="Y287" s="175">
        <v>0</v>
      </c>
      <c r="Z287" s="174">
        <f>S287*R287*K287*EXP(-Definitions!$E$4*CAPEX!V287)*U287</f>
        <v>432000</v>
      </c>
      <c r="AA287" s="174">
        <f>CEILING(Z287/Definitions!$F$10,10)</f>
        <v>8480</v>
      </c>
      <c r="AB287" s="176">
        <v>1</v>
      </c>
      <c r="AC287" s="177" t="s">
        <v>208</v>
      </c>
      <c r="AD287" s="177" t="s">
        <v>361</v>
      </c>
      <c r="AE287" s="29"/>
      <c r="AF287" s="30"/>
    </row>
    <row r="288" spans="1:32" s="8" customFormat="1" ht="84" x14ac:dyDescent="0.25">
      <c r="A288" s="170">
        <v>215</v>
      </c>
      <c r="B288" s="171" t="s">
        <v>320</v>
      </c>
      <c r="C288" s="171" t="s">
        <v>52</v>
      </c>
      <c r="D288" s="172">
        <v>2</v>
      </c>
      <c r="E288" s="171" t="s">
        <v>249</v>
      </c>
      <c r="F288" s="171" t="s">
        <v>142</v>
      </c>
      <c r="G288" s="171" t="s">
        <v>211</v>
      </c>
      <c r="H288" s="171" t="s">
        <v>212</v>
      </c>
      <c r="I288" s="171" t="s">
        <v>142</v>
      </c>
      <c r="J288" s="173">
        <v>2006</v>
      </c>
      <c r="K288" s="174">
        <v>36</v>
      </c>
      <c r="L288" s="211"/>
      <c r="M288" s="173" t="s">
        <v>321</v>
      </c>
      <c r="N288" s="173">
        <v>3</v>
      </c>
      <c r="O288" s="173">
        <v>1</v>
      </c>
      <c r="P288" s="173">
        <v>1</v>
      </c>
      <c r="Q288" s="173">
        <v>5</v>
      </c>
      <c r="R288" s="173">
        <v>0.5</v>
      </c>
      <c r="S288" s="175">
        <v>138000</v>
      </c>
      <c r="T288" s="173">
        <v>10</v>
      </c>
      <c r="U288" s="173">
        <v>1</v>
      </c>
      <c r="V288" s="173">
        <v>0</v>
      </c>
      <c r="W288" s="211"/>
      <c r="X288" s="173">
        <v>0</v>
      </c>
      <c r="Y288" s="175">
        <v>0</v>
      </c>
      <c r="Z288" s="174">
        <f>S288*R288*K288*EXP(-Definitions!$E$4*CAPEX!V288)*U288</f>
        <v>2484000</v>
      </c>
      <c r="AA288" s="174">
        <f>CEILING(Z288/Definitions!$F$10,10)</f>
        <v>48710</v>
      </c>
      <c r="AB288" s="176">
        <v>1</v>
      </c>
      <c r="AC288" s="177" t="s">
        <v>362</v>
      </c>
      <c r="AD288" s="177" t="s">
        <v>363</v>
      </c>
      <c r="AE288" s="29"/>
      <c r="AF288" s="30"/>
    </row>
    <row r="289" spans="1:32" s="8" customFormat="1" ht="24" x14ac:dyDescent="0.25">
      <c r="A289" s="170">
        <v>215</v>
      </c>
      <c r="B289" s="171" t="s">
        <v>320</v>
      </c>
      <c r="C289" s="171" t="s">
        <v>52</v>
      </c>
      <c r="D289" s="172">
        <v>2</v>
      </c>
      <c r="E289" s="171" t="s">
        <v>249</v>
      </c>
      <c r="F289" s="171" t="s">
        <v>142</v>
      </c>
      <c r="G289" s="171" t="s">
        <v>211</v>
      </c>
      <c r="H289" s="171" t="s">
        <v>212</v>
      </c>
      <c r="I289" s="171" t="s">
        <v>142</v>
      </c>
      <c r="J289" s="173">
        <v>2006</v>
      </c>
      <c r="K289" s="174">
        <v>36</v>
      </c>
      <c r="L289" s="211"/>
      <c r="M289" s="173" t="s">
        <v>321</v>
      </c>
      <c r="N289" s="173">
        <v>0</v>
      </c>
      <c r="O289" s="173">
        <v>1</v>
      </c>
      <c r="P289" s="173">
        <v>1</v>
      </c>
      <c r="Q289" s="173">
        <v>8</v>
      </c>
      <c r="R289" s="173">
        <v>1</v>
      </c>
      <c r="S289" s="175">
        <v>138000</v>
      </c>
      <c r="T289" s="173">
        <v>10</v>
      </c>
      <c r="U289" s="173">
        <v>1</v>
      </c>
      <c r="V289" s="173">
        <v>5</v>
      </c>
      <c r="W289" s="211"/>
      <c r="X289" s="173">
        <v>0</v>
      </c>
      <c r="Y289" s="175">
        <v>0</v>
      </c>
      <c r="Z289" s="174">
        <f>S289*R289*K289*EXP(-Definitions!$E$4*CAPEX!V289)*U289</f>
        <v>4968000</v>
      </c>
      <c r="AA289" s="174">
        <f>CEILING(Z289/Definitions!$F$10,10)</f>
        <v>97420</v>
      </c>
      <c r="AB289" s="176">
        <v>1</v>
      </c>
      <c r="AC289" s="177" t="s">
        <v>215</v>
      </c>
      <c r="AD289" s="177" t="s">
        <v>324</v>
      </c>
      <c r="AE289" s="29"/>
      <c r="AF289" s="30"/>
    </row>
    <row r="290" spans="1:32" s="8" customFormat="1" ht="24" x14ac:dyDescent="0.25">
      <c r="A290" s="170">
        <v>215</v>
      </c>
      <c r="B290" s="171" t="s">
        <v>320</v>
      </c>
      <c r="C290" s="171" t="s">
        <v>52</v>
      </c>
      <c r="D290" s="172">
        <v>2</v>
      </c>
      <c r="E290" s="171" t="s">
        <v>249</v>
      </c>
      <c r="F290" s="171" t="s">
        <v>142</v>
      </c>
      <c r="G290" s="171" t="s">
        <v>211</v>
      </c>
      <c r="H290" s="171" t="s">
        <v>212</v>
      </c>
      <c r="I290" s="171" t="s">
        <v>142</v>
      </c>
      <c r="J290" s="173">
        <v>2006</v>
      </c>
      <c r="K290" s="174">
        <v>36</v>
      </c>
      <c r="L290" s="211"/>
      <c r="M290" s="173" t="s">
        <v>321</v>
      </c>
      <c r="N290" s="173">
        <v>0</v>
      </c>
      <c r="O290" s="173">
        <v>1</v>
      </c>
      <c r="P290" s="173">
        <v>1</v>
      </c>
      <c r="Q290" s="173">
        <v>8</v>
      </c>
      <c r="R290" s="173">
        <v>1</v>
      </c>
      <c r="S290" s="175">
        <v>138000</v>
      </c>
      <c r="T290" s="173">
        <v>10</v>
      </c>
      <c r="U290" s="173">
        <v>1</v>
      </c>
      <c r="V290" s="173">
        <v>15</v>
      </c>
      <c r="W290" s="211"/>
      <c r="X290" s="173">
        <v>0</v>
      </c>
      <c r="Y290" s="175">
        <v>0</v>
      </c>
      <c r="Z290" s="174">
        <f>S290*R290*K290*EXP(-Definitions!$E$4*CAPEX!V290)*U290</f>
        <v>4968000</v>
      </c>
      <c r="AA290" s="174">
        <f>CEILING(Z290/Definitions!$F$10,10)</f>
        <v>97420</v>
      </c>
      <c r="AB290" s="176">
        <v>1</v>
      </c>
      <c r="AC290" s="177" t="s">
        <v>215</v>
      </c>
      <c r="AD290" s="177" t="s">
        <v>324</v>
      </c>
      <c r="AE290" s="32"/>
      <c r="AF290" s="33"/>
    </row>
    <row r="291" spans="1:32" s="8" customFormat="1" ht="24" x14ac:dyDescent="0.25">
      <c r="A291" s="170">
        <v>215</v>
      </c>
      <c r="B291" s="171" t="s">
        <v>320</v>
      </c>
      <c r="C291" s="171" t="s">
        <v>52</v>
      </c>
      <c r="D291" s="172">
        <v>2</v>
      </c>
      <c r="E291" s="171" t="s">
        <v>249</v>
      </c>
      <c r="F291" s="171" t="s">
        <v>142</v>
      </c>
      <c r="G291" s="171" t="s">
        <v>211</v>
      </c>
      <c r="H291" s="171" t="s">
        <v>212</v>
      </c>
      <c r="I291" s="171" t="s">
        <v>142</v>
      </c>
      <c r="J291" s="173">
        <v>2006</v>
      </c>
      <c r="K291" s="174">
        <v>36</v>
      </c>
      <c r="L291" s="211"/>
      <c r="M291" s="173" t="s">
        <v>321</v>
      </c>
      <c r="N291" s="173">
        <v>0</v>
      </c>
      <c r="O291" s="173">
        <v>1</v>
      </c>
      <c r="P291" s="173">
        <v>1</v>
      </c>
      <c r="Q291" s="173">
        <v>8</v>
      </c>
      <c r="R291" s="173">
        <v>1</v>
      </c>
      <c r="S291" s="175">
        <v>138000</v>
      </c>
      <c r="T291" s="173">
        <v>10</v>
      </c>
      <c r="U291" s="173">
        <v>1</v>
      </c>
      <c r="V291" s="173">
        <v>25</v>
      </c>
      <c r="W291" s="211"/>
      <c r="X291" s="173">
        <v>0</v>
      </c>
      <c r="Y291" s="175">
        <v>0</v>
      </c>
      <c r="Z291" s="174">
        <f>S291*R291*K291*EXP(-Definitions!$E$4*CAPEX!V291)*U291</f>
        <v>4968000</v>
      </c>
      <c r="AA291" s="174">
        <f>CEILING(Z291/Definitions!$F$10,10)</f>
        <v>97420</v>
      </c>
      <c r="AB291" s="176">
        <v>1</v>
      </c>
      <c r="AC291" s="177" t="s">
        <v>215</v>
      </c>
      <c r="AD291" s="177" t="s">
        <v>324</v>
      </c>
      <c r="AE291" s="32"/>
      <c r="AF291" s="33"/>
    </row>
    <row r="292" spans="1:32" s="8" customFormat="1" ht="60" x14ac:dyDescent="0.25">
      <c r="A292" s="170">
        <v>216</v>
      </c>
      <c r="B292" s="171" t="s">
        <v>560</v>
      </c>
      <c r="C292" s="171" t="s">
        <v>52</v>
      </c>
      <c r="D292" s="172">
        <v>2</v>
      </c>
      <c r="E292" s="171" t="s">
        <v>249</v>
      </c>
      <c r="F292" s="171" t="s">
        <v>142</v>
      </c>
      <c r="G292" s="171" t="s">
        <v>217</v>
      </c>
      <c r="H292" s="171" t="s">
        <v>218</v>
      </c>
      <c r="I292" s="171" t="s">
        <v>142</v>
      </c>
      <c r="J292" s="173">
        <v>2006</v>
      </c>
      <c r="K292" s="174">
        <v>720</v>
      </c>
      <c r="L292" s="211"/>
      <c r="M292" s="173" t="s">
        <v>139</v>
      </c>
      <c r="N292" s="173">
        <v>3</v>
      </c>
      <c r="O292" s="173">
        <v>2</v>
      </c>
      <c r="P292" s="173">
        <v>1</v>
      </c>
      <c r="Q292" s="173">
        <v>5</v>
      </c>
      <c r="R292" s="173">
        <v>1</v>
      </c>
      <c r="S292" s="175">
        <v>1000</v>
      </c>
      <c r="T292" s="173">
        <v>25</v>
      </c>
      <c r="U292" s="173">
        <v>1</v>
      </c>
      <c r="V292" s="173">
        <v>0</v>
      </c>
      <c r="W292" s="211"/>
      <c r="X292" s="173">
        <v>0</v>
      </c>
      <c r="Y292" s="175">
        <v>0</v>
      </c>
      <c r="Z292" s="174">
        <f>S292*R292*K292*EXP(-Definitions!$E$4*CAPEX!V292)*U292</f>
        <v>720000</v>
      </c>
      <c r="AA292" s="174">
        <f>CEILING(Z292/Definitions!$F$10,10)</f>
        <v>14120</v>
      </c>
      <c r="AB292" s="176">
        <v>2</v>
      </c>
      <c r="AC292" s="177" t="s">
        <v>219</v>
      </c>
      <c r="AD292" s="177" t="s">
        <v>220</v>
      </c>
      <c r="AE292" s="32"/>
      <c r="AF292" s="33"/>
    </row>
    <row r="293" spans="1:32" s="8" customFormat="1" ht="72" x14ac:dyDescent="0.25">
      <c r="A293" s="170">
        <v>217</v>
      </c>
      <c r="B293" s="171" t="s">
        <v>221</v>
      </c>
      <c r="C293" s="171" t="s">
        <v>52</v>
      </c>
      <c r="D293" s="172">
        <v>2</v>
      </c>
      <c r="E293" s="171" t="s">
        <v>249</v>
      </c>
      <c r="F293" s="171" t="s">
        <v>142</v>
      </c>
      <c r="G293" s="171" t="s">
        <v>217</v>
      </c>
      <c r="H293" s="171" t="s">
        <v>218</v>
      </c>
      <c r="I293" s="171" t="s">
        <v>142</v>
      </c>
      <c r="J293" s="173">
        <v>2006</v>
      </c>
      <c r="K293" s="174">
        <v>720</v>
      </c>
      <c r="L293" s="211"/>
      <c r="M293" s="173" t="s">
        <v>139</v>
      </c>
      <c r="N293" s="173">
        <v>3</v>
      </c>
      <c r="O293" s="173">
        <v>2</v>
      </c>
      <c r="P293" s="173">
        <v>1</v>
      </c>
      <c r="Q293" s="173">
        <v>5</v>
      </c>
      <c r="R293" s="173">
        <v>1</v>
      </c>
      <c r="S293" s="175">
        <v>2000</v>
      </c>
      <c r="T293" s="173">
        <v>25</v>
      </c>
      <c r="U293" s="173">
        <v>1</v>
      </c>
      <c r="V293" s="173">
        <v>0</v>
      </c>
      <c r="W293" s="211"/>
      <c r="X293" s="173">
        <v>0</v>
      </c>
      <c r="Y293" s="175">
        <v>0</v>
      </c>
      <c r="Z293" s="174">
        <f>S293*R293*K293*EXP(-Definitions!$E$4*CAPEX!V293)*U293</f>
        <v>1440000</v>
      </c>
      <c r="AA293" s="174">
        <f>CEILING(Z293/Definitions!$F$10,10)</f>
        <v>28240</v>
      </c>
      <c r="AB293" s="176">
        <v>2</v>
      </c>
      <c r="AC293" s="177" t="s">
        <v>552</v>
      </c>
      <c r="AD293" s="177" t="s">
        <v>222</v>
      </c>
      <c r="AE293" s="32"/>
      <c r="AF293" s="33"/>
    </row>
    <row r="294" spans="1:32" s="8" customFormat="1" ht="36" x14ac:dyDescent="0.25">
      <c r="A294" s="170">
        <v>218</v>
      </c>
      <c r="B294" s="171" t="s">
        <v>224</v>
      </c>
      <c r="C294" s="171" t="s">
        <v>52</v>
      </c>
      <c r="D294" s="172" t="s">
        <v>225</v>
      </c>
      <c r="E294" s="171" t="s">
        <v>249</v>
      </c>
      <c r="F294" s="171" t="s">
        <v>142</v>
      </c>
      <c r="G294" s="171" t="s">
        <v>226</v>
      </c>
      <c r="H294" s="171" t="s">
        <v>226</v>
      </c>
      <c r="I294" s="171" t="s">
        <v>142</v>
      </c>
      <c r="J294" s="173">
        <v>2006</v>
      </c>
      <c r="K294" s="174">
        <v>720</v>
      </c>
      <c r="L294" s="211"/>
      <c r="M294" s="173" t="s">
        <v>139</v>
      </c>
      <c r="N294" s="173">
        <v>3</v>
      </c>
      <c r="O294" s="173">
        <v>1</v>
      </c>
      <c r="P294" s="173">
        <v>1</v>
      </c>
      <c r="Q294" s="173">
        <v>1</v>
      </c>
      <c r="R294" s="173">
        <v>1</v>
      </c>
      <c r="S294" s="175">
        <v>2800</v>
      </c>
      <c r="T294" s="173">
        <v>50</v>
      </c>
      <c r="U294" s="173">
        <v>0</v>
      </c>
      <c r="V294" s="173">
        <v>0</v>
      </c>
      <c r="W294" s="211"/>
      <c r="X294" s="173">
        <v>1</v>
      </c>
      <c r="Y294" s="175">
        <v>8500</v>
      </c>
      <c r="Z294" s="174">
        <f>S294*R294*K294*EXP(-Definitions!$E$4*CAPEX!V294)*U294</f>
        <v>0</v>
      </c>
      <c r="AA294" s="174">
        <f>CEILING(Z294/Definitions!$F$10,10)</f>
        <v>0</v>
      </c>
      <c r="AB294" s="176">
        <v>0</v>
      </c>
      <c r="AC294" s="177" t="s">
        <v>554</v>
      </c>
      <c r="AD294" s="177" t="s">
        <v>573</v>
      </c>
      <c r="AE294" s="29"/>
      <c r="AF294" s="31"/>
    </row>
    <row r="295" spans="1:32" s="8" customFormat="1" ht="108" x14ac:dyDescent="0.25">
      <c r="A295" s="170">
        <v>219</v>
      </c>
      <c r="B295" s="171" t="s">
        <v>233</v>
      </c>
      <c r="C295" s="171" t="s">
        <v>52</v>
      </c>
      <c r="D295" s="172" t="s">
        <v>225</v>
      </c>
      <c r="E295" s="171" t="s">
        <v>249</v>
      </c>
      <c r="F295" s="171" t="s">
        <v>142</v>
      </c>
      <c r="G295" s="171" t="s">
        <v>364</v>
      </c>
      <c r="H295" s="171" t="s">
        <v>364</v>
      </c>
      <c r="I295" s="171" t="s">
        <v>142</v>
      </c>
      <c r="J295" s="173">
        <v>2006</v>
      </c>
      <c r="K295" s="174">
        <v>1</v>
      </c>
      <c r="L295" s="211"/>
      <c r="M295" s="173" t="s">
        <v>236</v>
      </c>
      <c r="N295" s="173">
        <v>3</v>
      </c>
      <c r="O295" s="173">
        <v>2</v>
      </c>
      <c r="P295" s="173">
        <v>1</v>
      </c>
      <c r="Q295" s="173">
        <v>5</v>
      </c>
      <c r="R295" s="173">
        <v>1</v>
      </c>
      <c r="S295" s="175">
        <v>1152600</v>
      </c>
      <c r="T295" s="173">
        <v>0</v>
      </c>
      <c r="U295" s="173">
        <v>1</v>
      </c>
      <c r="V295" s="173">
        <v>0</v>
      </c>
      <c r="W295" s="211"/>
      <c r="X295" s="173">
        <v>0</v>
      </c>
      <c r="Y295" s="175">
        <v>0</v>
      </c>
      <c r="Z295" s="174">
        <f>S295*R295*K295*EXP(-Definitions!$E$4*CAPEX!V295)*U295</f>
        <v>1152600</v>
      </c>
      <c r="AA295" s="174">
        <f>CEILING(Z295/Definitions!$F$10,10)</f>
        <v>22600</v>
      </c>
      <c r="AB295" s="176">
        <v>1</v>
      </c>
      <c r="AC295" s="177" t="s">
        <v>596</v>
      </c>
      <c r="AD295" s="177" t="s">
        <v>596</v>
      </c>
      <c r="AE295" s="29"/>
      <c r="AF295" s="31"/>
    </row>
    <row r="296" spans="1:32" s="8" customFormat="1" ht="24" x14ac:dyDescent="0.25">
      <c r="A296" s="170">
        <v>220</v>
      </c>
      <c r="B296" s="171" t="s">
        <v>238</v>
      </c>
      <c r="C296" s="171" t="s">
        <v>52</v>
      </c>
      <c r="D296" s="172" t="s">
        <v>236</v>
      </c>
      <c r="E296" s="171" t="s">
        <v>249</v>
      </c>
      <c r="F296" s="171" t="s">
        <v>142</v>
      </c>
      <c r="G296" s="171" t="s">
        <v>239</v>
      </c>
      <c r="H296" s="171" t="s">
        <v>524</v>
      </c>
      <c r="I296" s="171" t="s">
        <v>142</v>
      </c>
      <c r="J296" s="173">
        <v>2006</v>
      </c>
      <c r="K296" s="174">
        <v>1</v>
      </c>
      <c r="L296" s="211"/>
      <c r="M296" s="173" t="s">
        <v>236</v>
      </c>
      <c r="N296" s="173">
        <v>0</v>
      </c>
      <c r="O296" s="173">
        <v>1</v>
      </c>
      <c r="P296" s="173">
        <v>1</v>
      </c>
      <c r="Q296" s="173">
        <v>9</v>
      </c>
      <c r="R296" s="173">
        <v>1</v>
      </c>
      <c r="S296" s="175">
        <v>1267900</v>
      </c>
      <c r="T296" s="173">
        <v>0</v>
      </c>
      <c r="U296" s="173">
        <v>1</v>
      </c>
      <c r="V296" s="173">
        <v>0</v>
      </c>
      <c r="W296" s="211"/>
      <c r="X296" s="173">
        <v>0</v>
      </c>
      <c r="Y296" s="175">
        <v>0</v>
      </c>
      <c r="Z296" s="174">
        <f>S296*R296*K296*EXP(-Definitions!$E$4*CAPEX!V296)*U296</f>
        <v>1267900</v>
      </c>
      <c r="AA296" s="174">
        <f>CEILING(Z296/Definitions!$F$10,10)</f>
        <v>24870</v>
      </c>
      <c r="AB296" s="176">
        <v>1</v>
      </c>
      <c r="AC296" s="177" t="s">
        <v>240</v>
      </c>
      <c r="AD296" s="177" t="s">
        <v>241</v>
      </c>
      <c r="AE296" s="29"/>
      <c r="AF296" s="31"/>
    </row>
    <row r="297" spans="1:32" s="8" customFormat="1" ht="36" x14ac:dyDescent="0.25">
      <c r="A297" s="170">
        <v>221</v>
      </c>
      <c r="B297" s="171" t="s">
        <v>242</v>
      </c>
      <c r="C297" s="171" t="s">
        <v>52</v>
      </c>
      <c r="D297" s="172" t="s">
        <v>236</v>
      </c>
      <c r="E297" s="171" t="s">
        <v>249</v>
      </c>
      <c r="F297" s="171" t="s">
        <v>142</v>
      </c>
      <c r="G297" s="171" t="s">
        <v>243</v>
      </c>
      <c r="H297" s="171" t="s">
        <v>524</v>
      </c>
      <c r="I297" s="171" t="s">
        <v>142</v>
      </c>
      <c r="J297" s="173">
        <v>2006</v>
      </c>
      <c r="K297" s="174">
        <v>1</v>
      </c>
      <c r="L297" s="211"/>
      <c r="M297" s="173" t="s">
        <v>236</v>
      </c>
      <c r="N297" s="173">
        <v>0</v>
      </c>
      <c r="O297" s="173">
        <v>1</v>
      </c>
      <c r="P297" s="173">
        <v>1</v>
      </c>
      <c r="Q297" s="173">
        <v>9</v>
      </c>
      <c r="R297" s="173">
        <v>1</v>
      </c>
      <c r="S297" s="175">
        <v>1394700</v>
      </c>
      <c r="T297" s="173">
        <v>0</v>
      </c>
      <c r="U297" s="173">
        <v>1</v>
      </c>
      <c r="V297" s="173">
        <v>0</v>
      </c>
      <c r="W297" s="211"/>
      <c r="X297" s="173">
        <v>0</v>
      </c>
      <c r="Y297" s="175">
        <v>0</v>
      </c>
      <c r="Z297" s="174">
        <f>S297*R297*K297*EXP(-Definitions!$E$4*CAPEX!V297)*U297</f>
        <v>1394700</v>
      </c>
      <c r="AA297" s="174">
        <f>CEILING(Z297/Definitions!$F$10,10)</f>
        <v>27350</v>
      </c>
      <c r="AB297" s="176">
        <v>1</v>
      </c>
      <c r="AC297" s="177" t="s">
        <v>244</v>
      </c>
      <c r="AD297" s="177" t="s">
        <v>567</v>
      </c>
      <c r="AE297" s="29"/>
      <c r="AF297" s="31"/>
    </row>
    <row r="298" spans="1:32" s="8" customFormat="1" ht="48" x14ac:dyDescent="0.25">
      <c r="A298" s="170">
        <v>222</v>
      </c>
      <c r="B298" s="171" t="s">
        <v>245</v>
      </c>
      <c r="C298" s="171" t="s">
        <v>52</v>
      </c>
      <c r="D298" s="172" t="s">
        <v>236</v>
      </c>
      <c r="E298" s="171" t="s">
        <v>249</v>
      </c>
      <c r="F298" s="171" t="s">
        <v>142</v>
      </c>
      <c r="G298" s="171" t="s">
        <v>246</v>
      </c>
      <c r="H298" s="171" t="s">
        <v>524</v>
      </c>
      <c r="I298" s="171" t="s">
        <v>142</v>
      </c>
      <c r="J298" s="173">
        <v>2006</v>
      </c>
      <c r="K298" s="174">
        <v>1</v>
      </c>
      <c r="L298" s="211"/>
      <c r="M298" s="173" t="s">
        <v>236</v>
      </c>
      <c r="N298" s="173">
        <v>0</v>
      </c>
      <c r="O298" s="173">
        <v>1</v>
      </c>
      <c r="P298" s="173">
        <v>1</v>
      </c>
      <c r="Q298" s="173">
        <v>9</v>
      </c>
      <c r="R298" s="173">
        <v>1</v>
      </c>
      <c r="S298" s="175">
        <v>767100</v>
      </c>
      <c r="T298" s="173">
        <v>0</v>
      </c>
      <c r="U298" s="173">
        <v>1</v>
      </c>
      <c r="V298" s="173">
        <v>0</v>
      </c>
      <c r="W298" s="211"/>
      <c r="X298" s="173">
        <v>0</v>
      </c>
      <c r="Y298" s="175">
        <v>0</v>
      </c>
      <c r="Z298" s="174">
        <f>S298*R298*K298*EXP(-Definitions!$E$4*CAPEX!V298)*U298</f>
        <v>767100</v>
      </c>
      <c r="AA298" s="174">
        <f>CEILING(Z298/Definitions!$F$10,10)</f>
        <v>15050</v>
      </c>
      <c r="AB298" s="176">
        <v>1</v>
      </c>
      <c r="AC298" s="177" t="s">
        <v>247</v>
      </c>
      <c r="AD298" s="177" t="s">
        <v>568</v>
      </c>
      <c r="AE298" s="29"/>
      <c r="AF298" s="30"/>
    </row>
    <row r="299" spans="1:32" s="8" customFormat="1" ht="36" x14ac:dyDescent="0.25">
      <c r="A299" s="170">
        <v>223</v>
      </c>
      <c r="B299" s="171" t="s">
        <v>227</v>
      </c>
      <c r="C299" s="171" t="s">
        <v>51</v>
      </c>
      <c r="D299" s="172" t="s">
        <v>225</v>
      </c>
      <c r="E299" s="171" t="s">
        <v>249</v>
      </c>
      <c r="F299" s="171" t="s">
        <v>142</v>
      </c>
      <c r="G299" s="171" t="s">
        <v>228</v>
      </c>
      <c r="H299" s="171" t="s">
        <v>229</v>
      </c>
      <c r="I299" s="171" t="s">
        <v>142</v>
      </c>
      <c r="J299" s="173">
        <v>2006</v>
      </c>
      <c r="K299" s="174">
        <v>150</v>
      </c>
      <c r="L299" s="211"/>
      <c r="M299" s="173" t="s">
        <v>230</v>
      </c>
      <c r="N299" s="173">
        <v>5</v>
      </c>
      <c r="O299" s="173">
        <v>3</v>
      </c>
      <c r="P299" s="173">
        <v>0</v>
      </c>
      <c r="Q299" s="173">
        <v>6</v>
      </c>
      <c r="R299" s="173">
        <v>1</v>
      </c>
      <c r="S299" s="175">
        <v>5000</v>
      </c>
      <c r="T299" s="173">
        <v>0</v>
      </c>
      <c r="U299" s="173">
        <v>1</v>
      </c>
      <c r="V299" s="173">
        <v>0</v>
      </c>
      <c r="W299" s="211"/>
      <c r="X299" s="173">
        <v>0</v>
      </c>
      <c r="Y299" s="175">
        <v>0</v>
      </c>
      <c r="Z299" s="174">
        <f>S299*R299*K299*EXP(-Definitions!$E$4*CAPEX!V299)*U299</f>
        <v>750000</v>
      </c>
      <c r="AA299" s="174">
        <f>CEILING(Z299/Definitions!$F$10,10)</f>
        <v>14710</v>
      </c>
      <c r="AB299" s="176">
        <v>2</v>
      </c>
      <c r="AC299" s="177" t="s">
        <v>231</v>
      </c>
      <c r="AD299" s="177" t="s">
        <v>232</v>
      </c>
      <c r="AE299" s="29"/>
      <c r="AF299" s="30"/>
    </row>
    <row r="300" spans="1:32" s="8" customFormat="1" ht="24" x14ac:dyDescent="0.25">
      <c r="A300" s="170">
        <v>224</v>
      </c>
      <c r="B300" s="171" t="s">
        <v>193</v>
      </c>
      <c r="C300" s="171" t="s">
        <v>51</v>
      </c>
      <c r="D300" s="172">
        <v>2</v>
      </c>
      <c r="E300" s="171" t="s">
        <v>249</v>
      </c>
      <c r="F300" s="171" t="s">
        <v>142</v>
      </c>
      <c r="G300" s="171" t="s">
        <v>195</v>
      </c>
      <c r="H300" s="171" t="s">
        <v>196</v>
      </c>
      <c r="I300" s="171" t="s">
        <v>142</v>
      </c>
      <c r="J300" s="173">
        <v>2006</v>
      </c>
      <c r="K300" s="174">
        <v>640</v>
      </c>
      <c r="L300" s="211"/>
      <c r="M300" s="173" t="s">
        <v>139</v>
      </c>
      <c r="N300" s="173">
        <v>3</v>
      </c>
      <c r="O300" s="173">
        <v>2</v>
      </c>
      <c r="P300" s="173">
        <v>1</v>
      </c>
      <c r="Q300" s="173">
        <v>5</v>
      </c>
      <c r="R300" s="173">
        <v>1</v>
      </c>
      <c r="S300" s="175">
        <v>300</v>
      </c>
      <c r="T300" s="173">
        <v>10</v>
      </c>
      <c r="U300" s="173">
        <v>1</v>
      </c>
      <c r="V300" s="173">
        <v>0</v>
      </c>
      <c r="W300" s="211"/>
      <c r="X300" s="173">
        <v>0</v>
      </c>
      <c r="Y300" s="175">
        <v>0</v>
      </c>
      <c r="Z300" s="174">
        <f>S300*R300*K300*EXP(-Definitions!$E$4*CAPEX!V300)*U300</f>
        <v>192000</v>
      </c>
      <c r="AA300" s="174">
        <f>CEILING(Z300/Definitions!$F$10,10)</f>
        <v>3770</v>
      </c>
      <c r="AB300" s="176">
        <v>1</v>
      </c>
      <c r="AC300" s="177" t="s">
        <v>540</v>
      </c>
      <c r="AD300" s="177" t="s">
        <v>197</v>
      </c>
      <c r="AE300" s="29"/>
      <c r="AF300" s="30"/>
    </row>
    <row r="301" spans="1:32" s="8" customFormat="1" ht="24" x14ac:dyDescent="0.25">
      <c r="A301" s="170">
        <v>225</v>
      </c>
      <c r="B301" s="171" t="s">
        <v>198</v>
      </c>
      <c r="C301" s="171" t="s">
        <v>51</v>
      </c>
      <c r="D301" s="172">
        <v>1</v>
      </c>
      <c r="E301" s="171" t="s">
        <v>249</v>
      </c>
      <c r="F301" s="171" t="s">
        <v>142</v>
      </c>
      <c r="G301" s="171" t="s">
        <v>195</v>
      </c>
      <c r="H301" s="171" t="s">
        <v>196</v>
      </c>
      <c r="I301" s="171" t="s">
        <v>142</v>
      </c>
      <c r="J301" s="173">
        <v>2006</v>
      </c>
      <c r="K301" s="174">
        <v>640</v>
      </c>
      <c r="L301" s="174"/>
      <c r="M301" s="173" t="s">
        <v>139</v>
      </c>
      <c r="N301" s="173">
        <v>3</v>
      </c>
      <c r="O301" s="173">
        <v>2</v>
      </c>
      <c r="P301" s="173">
        <v>1</v>
      </c>
      <c r="Q301" s="173">
        <v>5</v>
      </c>
      <c r="R301" s="173">
        <v>1</v>
      </c>
      <c r="S301" s="175">
        <v>300</v>
      </c>
      <c r="T301" s="173">
        <v>10</v>
      </c>
      <c r="U301" s="173">
        <v>1</v>
      </c>
      <c r="V301" s="173">
        <v>0</v>
      </c>
      <c r="W301" s="173"/>
      <c r="X301" s="173">
        <v>0</v>
      </c>
      <c r="Y301" s="175">
        <v>0</v>
      </c>
      <c r="Z301" s="174">
        <f>S301*R301*K301*EXP(-Definitions!$E$4*CAPEX!V301)*U301</f>
        <v>192000</v>
      </c>
      <c r="AA301" s="174">
        <f>CEILING(Z301/Definitions!$F$10,10)</f>
        <v>3770</v>
      </c>
      <c r="AB301" s="176">
        <v>1</v>
      </c>
      <c r="AC301" s="177" t="s">
        <v>541</v>
      </c>
      <c r="AD301" s="177" t="s">
        <v>197</v>
      </c>
      <c r="AE301" s="29"/>
      <c r="AF301" s="30"/>
    </row>
    <row r="302" spans="1:32" s="8" customFormat="1" ht="24" x14ac:dyDescent="0.25">
      <c r="A302" s="170">
        <v>226</v>
      </c>
      <c r="B302" s="171" t="s">
        <v>202</v>
      </c>
      <c r="C302" s="171" t="s">
        <v>51</v>
      </c>
      <c r="D302" s="172">
        <v>2</v>
      </c>
      <c r="E302" s="171" t="s">
        <v>249</v>
      </c>
      <c r="F302" s="171" t="s">
        <v>142</v>
      </c>
      <c r="G302" s="171" t="s">
        <v>195</v>
      </c>
      <c r="H302" s="171" t="s">
        <v>196</v>
      </c>
      <c r="I302" s="171" t="s">
        <v>142</v>
      </c>
      <c r="J302" s="173">
        <v>2006</v>
      </c>
      <c r="K302" s="174">
        <v>510</v>
      </c>
      <c r="L302" s="211"/>
      <c r="M302" s="173" t="s">
        <v>139</v>
      </c>
      <c r="N302" s="173">
        <v>3</v>
      </c>
      <c r="O302" s="173">
        <v>2</v>
      </c>
      <c r="P302" s="173">
        <v>1</v>
      </c>
      <c r="Q302" s="173">
        <v>5</v>
      </c>
      <c r="R302" s="173">
        <v>1</v>
      </c>
      <c r="S302" s="175">
        <v>250</v>
      </c>
      <c r="T302" s="173">
        <v>10</v>
      </c>
      <c r="U302" s="173">
        <v>0</v>
      </c>
      <c r="V302" s="173">
        <v>2</v>
      </c>
      <c r="W302" s="211"/>
      <c r="X302" s="173">
        <v>1</v>
      </c>
      <c r="Y302" s="175">
        <v>27000</v>
      </c>
      <c r="Z302" s="174">
        <f>S302*R302*K302*EXP(-Definitions!$E$4*CAPEX!V302)*U302</f>
        <v>0</v>
      </c>
      <c r="AA302" s="174">
        <f>CEILING(Z302/Definitions!$F$10,10)</f>
        <v>0</v>
      </c>
      <c r="AB302" s="176">
        <v>0</v>
      </c>
      <c r="AC302" s="177" t="s">
        <v>359</v>
      </c>
      <c r="AD302" s="177" t="s">
        <v>676</v>
      </c>
      <c r="AE302" s="29"/>
      <c r="AF302" s="30"/>
    </row>
    <row r="303" spans="1:32" s="8" customFormat="1" ht="24" x14ac:dyDescent="0.25">
      <c r="A303" s="170">
        <v>226</v>
      </c>
      <c r="B303" s="171" t="s">
        <v>202</v>
      </c>
      <c r="C303" s="171" t="s">
        <v>51</v>
      </c>
      <c r="D303" s="172">
        <v>2</v>
      </c>
      <c r="E303" s="171" t="s">
        <v>249</v>
      </c>
      <c r="F303" s="171" t="s">
        <v>142</v>
      </c>
      <c r="G303" s="171" t="s">
        <v>195</v>
      </c>
      <c r="H303" s="171" t="s">
        <v>196</v>
      </c>
      <c r="I303" s="171" t="s">
        <v>142</v>
      </c>
      <c r="J303" s="173">
        <v>2006</v>
      </c>
      <c r="K303" s="174">
        <v>510</v>
      </c>
      <c r="L303" s="211"/>
      <c r="M303" s="173" t="s">
        <v>139</v>
      </c>
      <c r="N303" s="173">
        <v>3</v>
      </c>
      <c r="O303" s="173">
        <v>2</v>
      </c>
      <c r="P303" s="173">
        <v>1</v>
      </c>
      <c r="Q303" s="173">
        <v>5</v>
      </c>
      <c r="R303" s="173">
        <v>1</v>
      </c>
      <c r="S303" s="175">
        <v>250</v>
      </c>
      <c r="T303" s="173">
        <v>10</v>
      </c>
      <c r="U303" s="173">
        <v>1</v>
      </c>
      <c r="V303" s="173">
        <v>0</v>
      </c>
      <c r="W303" s="211"/>
      <c r="X303" s="173">
        <v>0</v>
      </c>
      <c r="Y303" s="175">
        <v>0</v>
      </c>
      <c r="Z303" s="174">
        <f>S303*R303*K303*EXP(-Definitions!$E$4*CAPEX!V303)*U303</f>
        <v>127500</v>
      </c>
      <c r="AA303" s="174">
        <f>CEILING(Z303/Definitions!$F$10,10)</f>
        <v>2500</v>
      </c>
      <c r="AB303" s="176">
        <v>1</v>
      </c>
      <c r="AC303" s="177" t="s">
        <v>359</v>
      </c>
      <c r="AD303" s="177" t="s">
        <v>360</v>
      </c>
      <c r="AE303" s="29"/>
      <c r="AF303" s="30"/>
    </row>
    <row r="304" spans="1:32" s="8" customFormat="1" ht="15" x14ac:dyDescent="0.25">
      <c r="A304" s="170">
        <v>226</v>
      </c>
      <c r="B304" s="171" t="s">
        <v>202</v>
      </c>
      <c r="C304" s="171" t="s">
        <v>51</v>
      </c>
      <c r="D304" s="172">
        <v>2</v>
      </c>
      <c r="E304" s="171" t="s">
        <v>249</v>
      </c>
      <c r="F304" s="171" t="s">
        <v>142</v>
      </c>
      <c r="G304" s="171" t="s">
        <v>195</v>
      </c>
      <c r="H304" s="171" t="s">
        <v>196</v>
      </c>
      <c r="I304" s="171" t="s">
        <v>142</v>
      </c>
      <c r="J304" s="173">
        <v>2006</v>
      </c>
      <c r="K304" s="174">
        <v>600</v>
      </c>
      <c r="L304" s="211"/>
      <c r="M304" s="173" t="s">
        <v>139</v>
      </c>
      <c r="N304" s="173">
        <v>0</v>
      </c>
      <c r="O304" s="173">
        <v>1</v>
      </c>
      <c r="P304" s="173">
        <v>1</v>
      </c>
      <c r="Q304" s="173">
        <v>8</v>
      </c>
      <c r="R304" s="173">
        <v>1</v>
      </c>
      <c r="S304" s="175">
        <v>250</v>
      </c>
      <c r="T304" s="173">
        <v>10</v>
      </c>
      <c r="U304" s="173">
        <v>1</v>
      </c>
      <c r="V304" s="173">
        <v>10</v>
      </c>
      <c r="W304" s="211"/>
      <c r="X304" s="173">
        <v>0</v>
      </c>
      <c r="Y304" s="175">
        <v>0</v>
      </c>
      <c r="Z304" s="174">
        <f>S304*R304*K304*EXP(-Definitions!$E$4*CAPEX!V304)*U304</f>
        <v>150000</v>
      </c>
      <c r="AA304" s="174">
        <f>CEILING(Z304/Definitions!$F$10,10)</f>
        <v>2950</v>
      </c>
      <c r="AB304" s="176">
        <v>1</v>
      </c>
      <c r="AC304" s="177" t="s">
        <v>201</v>
      </c>
      <c r="AD304" s="177" t="s">
        <v>203</v>
      </c>
      <c r="AE304" s="29"/>
      <c r="AF304" s="31"/>
    </row>
    <row r="305" spans="1:32" s="8" customFormat="1" ht="15" x14ac:dyDescent="0.25">
      <c r="A305" s="170">
        <v>226</v>
      </c>
      <c r="B305" s="171" t="s">
        <v>202</v>
      </c>
      <c r="C305" s="171" t="s">
        <v>51</v>
      </c>
      <c r="D305" s="172">
        <v>2</v>
      </c>
      <c r="E305" s="171" t="s">
        <v>249</v>
      </c>
      <c r="F305" s="171" t="s">
        <v>142</v>
      </c>
      <c r="G305" s="171" t="s">
        <v>195</v>
      </c>
      <c r="H305" s="171" t="s">
        <v>196</v>
      </c>
      <c r="I305" s="171" t="s">
        <v>142</v>
      </c>
      <c r="J305" s="173">
        <v>2006</v>
      </c>
      <c r="K305" s="174">
        <v>600</v>
      </c>
      <c r="L305" s="211"/>
      <c r="M305" s="173" t="s">
        <v>139</v>
      </c>
      <c r="N305" s="173">
        <v>0</v>
      </c>
      <c r="O305" s="173">
        <v>1</v>
      </c>
      <c r="P305" s="173">
        <v>1</v>
      </c>
      <c r="Q305" s="173">
        <v>8</v>
      </c>
      <c r="R305" s="173">
        <v>1</v>
      </c>
      <c r="S305" s="175">
        <v>250</v>
      </c>
      <c r="T305" s="173">
        <v>10</v>
      </c>
      <c r="U305" s="173">
        <v>1</v>
      </c>
      <c r="V305" s="173">
        <v>20</v>
      </c>
      <c r="W305" s="211"/>
      <c r="X305" s="173">
        <v>0</v>
      </c>
      <c r="Y305" s="175">
        <v>0</v>
      </c>
      <c r="Z305" s="174">
        <f>S305*R305*K305*EXP(-Definitions!$E$4*CAPEX!V305)*U305</f>
        <v>150000</v>
      </c>
      <c r="AA305" s="174">
        <f>CEILING(Z305/Definitions!$F$10,10)</f>
        <v>2950</v>
      </c>
      <c r="AB305" s="176">
        <v>1</v>
      </c>
      <c r="AC305" s="177" t="s">
        <v>201</v>
      </c>
      <c r="AD305" s="177" t="s">
        <v>203</v>
      </c>
      <c r="AE305" s="29"/>
      <c r="AF305" s="31"/>
    </row>
    <row r="306" spans="1:32" s="8" customFormat="1" ht="24" x14ac:dyDescent="0.25">
      <c r="A306" s="170">
        <v>227</v>
      </c>
      <c r="B306" s="171" t="s">
        <v>204</v>
      </c>
      <c r="C306" s="171" t="s">
        <v>51</v>
      </c>
      <c r="D306" s="172">
        <v>1</v>
      </c>
      <c r="E306" s="171" t="s">
        <v>249</v>
      </c>
      <c r="F306" s="171" t="s">
        <v>142</v>
      </c>
      <c r="G306" s="171" t="s">
        <v>195</v>
      </c>
      <c r="H306" s="171" t="s">
        <v>196</v>
      </c>
      <c r="I306" s="171" t="s">
        <v>142</v>
      </c>
      <c r="J306" s="173">
        <v>2006</v>
      </c>
      <c r="K306" s="174">
        <v>600</v>
      </c>
      <c r="L306" s="174"/>
      <c r="M306" s="173" t="s">
        <v>139</v>
      </c>
      <c r="N306" s="173">
        <v>3</v>
      </c>
      <c r="O306" s="173">
        <v>2</v>
      </c>
      <c r="P306" s="173">
        <v>1</v>
      </c>
      <c r="Q306" s="173">
        <v>5</v>
      </c>
      <c r="R306" s="173">
        <v>1</v>
      </c>
      <c r="S306" s="175">
        <v>250</v>
      </c>
      <c r="T306" s="173">
        <v>10</v>
      </c>
      <c r="U306" s="173">
        <v>1</v>
      </c>
      <c r="V306" s="173">
        <v>0</v>
      </c>
      <c r="W306" s="173"/>
      <c r="X306" s="173">
        <v>0</v>
      </c>
      <c r="Y306" s="175">
        <v>0</v>
      </c>
      <c r="Z306" s="174">
        <f>S306*R306*K306*EXP(-Definitions!$E$4*CAPEX!V306)*U306</f>
        <v>150000</v>
      </c>
      <c r="AA306" s="174">
        <f>CEILING(Z306/Definitions!$F$10,10)</f>
        <v>2950</v>
      </c>
      <c r="AB306" s="176">
        <v>1</v>
      </c>
      <c r="AC306" s="177" t="s">
        <v>359</v>
      </c>
      <c r="AD306" s="177" t="s">
        <v>360</v>
      </c>
      <c r="AE306" s="29"/>
      <c r="AF306" s="31"/>
    </row>
    <row r="307" spans="1:32" s="8" customFormat="1" x14ac:dyDescent="0.25">
      <c r="A307" s="170">
        <v>227</v>
      </c>
      <c r="B307" s="171" t="s">
        <v>204</v>
      </c>
      <c r="C307" s="171" t="s">
        <v>51</v>
      </c>
      <c r="D307" s="172">
        <v>1</v>
      </c>
      <c r="E307" s="171" t="s">
        <v>249</v>
      </c>
      <c r="F307" s="171" t="s">
        <v>142</v>
      </c>
      <c r="G307" s="171" t="s">
        <v>195</v>
      </c>
      <c r="H307" s="171" t="s">
        <v>196</v>
      </c>
      <c r="I307" s="171" t="s">
        <v>142</v>
      </c>
      <c r="J307" s="173">
        <v>2006</v>
      </c>
      <c r="K307" s="174">
        <v>600</v>
      </c>
      <c r="L307" s="174"/>
      <c r="M307" s="173" t="s">
        <v>139</v>
      </c>
      <c r="N307" s="173">
        <v>0</v>
      </c>
      <c r="O307" s="173">
        <v>1</v>
      </c>
      <c r="P307" s="173">
        <v>1</v>
      </c>
      <c r="Q307" s="173">
        <v>8</v>
      </c>
      <c r="R307" s="173">
        <v>1</v>
      </c>
      <c r="S307" s="175">
        <v>250</v>
      </c>
      <c r="T307" s="173">
        <v>10</v>
      </c>
      <c r="U307" s="173">
        <v>1</v>
      </c>
      <c r="V307" s="173">
        <v>10</v>
      </c>
      <c r="W307" s="173"/>
      <c r="X307" s="173">
        <v>0</v>
      </c>
      <c r="Y307" s="175">
        <v>0</v>
      </c>
      <c r="Z307" s="174">
        <f>S307*R307*K307*EXP(-Definitions!$E$4*CAPEX!V307)*U307</f>
        <v>150000</v>
      </c>
      <c r="AA307" s="174">
        <f>CEILING(Z307/Definitions!$F$10,10)</f>
        <v>2950</v>
      </c>
      <c r="AB307" s="176">
        <v>1</v>
      </c>
      <c r="AC307" s="177" t="s">
        <v>201</v>
      </c>
      <c r="AD307" s="177" t="s">
        <v>203</v>
      </c>
      <c r="AE307" s="29"/>
      <c r="AF307" s="31"/>
    </row>
    <row r="308" spans="1:32" s="8" customFormat="1" ht="15" x14ac:dyDescent="0.25">
      <c r="A308" s="170">
        <v>227</v>
      </c>
      <c r="B308" s="171" t="s">
        <v>204</v>
      </c>
      <c r="C308" s="171" t="s">
        <v>51</v>
      </c>
      <c r="D308" s="172">
        <v>1</v>
      </c>
      <c r="E308" s="171" t="s">
        <v>249</v>
      </c>
      <c r="F308" s="171" t="s">
        <v>142</v>
      </c>
      <c r="G308" s="171" t="s">
        <v>195</v>
      </c>
      <c r="H308" s="171" t="s">
        <v>196</v>
      </c>
      <c r="I308" s="171" t="s">
        <v>142</v>
      </c>
      <c r="J308" s="173">
        <v>2006</v>
      </c>
      <c r="K308" s="174">
        <v>600</v>
      </c>
      <c r="L308" s="211"/>
      <c r="M308" s="173" t="s">
        <v>139</v>
      </c>
      <c r="N308" s="173">
        <v>0</v>
      </c>
      <c r="O308" s="173">
        <v>1</v>
      </c>
      <c r="P308" s="173">
        <v>1</v>
      </c>
      <c r="Q308" s="173">
        <v>8</v>
      </c>
      <c r="R308" s="173">
        <v>1</v>
      </c>
      <c r="S308" s="175">
        <v>250</v>
      </c>
      <c r="T308" s="173">
        <v>10</v>
      </c>
      <c r="U308" s="173">
        <v>1</v>
      </c>
      <c r="V308" s="173">
        <v>20</v>
      </c>
      <c r="W308" s="211"/>
      <c r="X308" s="173">
        <v>0</v>
      </c>
      <c r="Y308" s="175">
        <v>0</v>
      </c>
      <c r="Z308" s="174">
        <f>S308*R308*K308*EXP(-Definitions!$E$4*CAPEX!V308)*U308</f>
        <v>150000</v>
      </c>
      <c r="AA308" s="174">
        <f>CEILING(Z308/Definitions!$F$10,10)</f>
        <v>2950</v>
      </c>
      <c r="AB308" s="176">
        <v>1</v>
      </c>
      <c r="AC308" s="177" t="s">
        <v>201</v>
      </c>
      <c r="AD308" s="177" t="s">
        <v>203</v>
      </c>
      <c r="AE308" s="29"/>
      <c r="AF308" s="31"/>
    </row>
    <row r="309" spans="1:32" s="8" customFormat="1" ht="24" x14ac:dyDescent="0.25">
      <c r="A309" s="170">
        <v>228</v>
      </c>
      <c r="B309" s="171" t="s">
        <v>206</v>
      </c>
      <c r="C309" s="171" t="s">
        <v>51</v>
      </c>
      <c r="D309" s="172">
        <v>2</v>
      </c>
      <c r="E309" s="171" t="s">
        <v>249</v>
      </c>
      <c r="F309" s="171" t="s">
        <v>142</v>
      </c>
      <c r="G309" s="171" t="s">
        <v>195</v>
      </c>
      <c r="H309" s="171" t="s">
        <v>196</v>
      </c>
      <c r="I309" s="171" t="s">
        <v>142</v>
      </c>
      <c r="J309" s="173">
        <v>2006</v>
      </c>
      <c r="K309" s="174">
        <v>720</v>
      </c>
      <c r="L309" s="211"/>
      <c r="M309" s="173" t="s">
        <v>139</v>
      </c>
      <c r="N309" s="173">
        <v>3</v>
      </c>
      <c r="O309" s="173">
        <v>1</v>
      </c>
      <c r="P309" s="173">
        <v>1</v>
      </c>
      <c r="Q309" s="173">
        <v>8</v>
      </c>
      <c r="R309" s="173">
        <v>1</v>
      </c>
      <c r="S309" s="175">
        <v>600</v>
      </c>
      <c r="T309" s="173">
        <v>15</v>
      </c>
      <c r="U309" s="173">
        <v>1</v>
      </c>
      <c r="V309" s="173">
        <v>1</v>
      </c>
      <c r="W309" s="211"/>
      <c r="X309" s="173">
        <v>0</v>
      </c>
      <c r="Y309" s="175">
        <v>0</v>
      </c>
      <c r="Z309" s="174">
        <f>S309*R309*K309*EXP(-Definitions!$E$4*CAPEX!V309)*U309</f>
        <v>432000</v>
      </c>
      <c r="AA309" s="174">
        <f>CEILING(Z309/Definitions!$F$10,10)</f>
        <v>8480</v>
      </c>
      <c r="AB309" s="176">
        <v>1</v>
      </c>
      <c r="AC309" s="177" t="s">
        <v>351</v>
      </c>
      <c r="AD309" s="177" t="s">
        <v>352</v>
      </c>
      <c r="AE309" s="29"/>
      <c r="AF309" s="30"/>
    </row>
    <row r="310" spans="1:32" s="8" customFormat="1" ht="15" x14ac:dyDescent="0.25">
      <c r="A310" s="170">
        <v>228</v>
      </c>
      <c r="B310" s="171" t="s">
        <v>206</v>
      </c>
      <c r="C310" s="171" t="s">
        <v>51</v>
      </c>
      <c r="D310" s="172">
        <v>2</v>
      </c>
      <c r="E310" s="171" t="s">
        <v>249</v>
      </c>
      <c r="F310" s="171" t="s">
        <v>142</v>
      </c>
      <c r="G310" s="171" t="s">
        <v>195</v>
      </c>
      <c r="H310" s="171" t="s">
        <v>196</v>
      </c>
      <c r="I310" s="171" t="s">
        <v>142</v>
      </c>
      <c r="J310" s="173">
        <v>2006</v>
      </c>
      <c r="K310" s="174">
        <v>720</v>
      </c>
      <c r="L310" s="211"/>
      <c r="M310" s="173" t="s">
        <v>139</v>
      </c>
      <c r="N310" s="173">
        <v>0</v>
      </c>
      <c r="O310" s="173">
        <v>1</v>
      </c>
      <c r="P310" s="173">
        <v>1</v>
      </c>
      <c r="Q310" s="173">
        <v>8</v>
      </c>
      <c r="R310" s="173">
        <v>1</v>
      </c>
      <c r="S310" s="175">
        <v>600</v>
      </c>
      <c r="T310" s="173">
        <v>15</v>
      </c>
      <c r="U310" s="173">
        <v>1</v>
      </c>
      <c r="V310" s="173">
        <v>16</v>
      </c>
      <c r="W310" s="211"/>
      <c r="X310" s="173">
        <v>0</v>
      </c>
      <c r="Y310" s="175">
        <v>0</v>
      </c>
      <c r="Z310" s="174">
        <f>S310*R310*K310*EXP(-Definitions!$E$4*CAPEX!V310)*U310</f>
        <v>432000</v>
      </c>
      <c r="AA310" s="174">
        <f>CEILING(Z310/Definitions!$F$10,10)</f>
        <v>8480</v>
      </c>
      <c r="AB310" s="176">
        <v>1</v>
      </c>
      <c r="AC310" s="177" t="s">
        <v>208</v>
      </c>
      <c r="AD310" s="177" t="s">
        <v>361</v>
      </c>
      <c r="AE310" s="29"/>
      <c r="AF310" s="30"/>
    </row>
    <row r="311" spans="1:32" s="8" customFormat="1" ht="84" x14ac:dyDescent="0.25">
      <c r="A311" s="170">
        <v>229</v>
      </c>
      <c r="B311" s="171" t="s">
        <v>320</v>
      </c>
      <c r="C311" s="171" t="s">
        <v>51</v>
      </c>
      <c r="D311" s="172">
        <v>2</v>
      </c>
      <c r="E311" s="171" t="s">
        <v>249</v>
      </c>
      <c r="F311" s="171" t="s">
        <v>142</v>
      </c>
      <c r="G311" s="171" t="s">
        <v>211</v>
      </c>
      <c r="H311" s="171" t="s">
        <v>212</v>
      </c>
      <c r="I311" s="171" t="s">
        <v>142</v>
      </c>
      <c r="J311" s="173">
        <v>2006</v>
      </c>
      <c r="K311" s="174">
        <v>36</v>
      </c>
      <c r="L311" s="211"/>
      <c r="M311" s="173" t="s">
        <v>321</v>
      </c>
      <c r="N311" s="173">
        <v>3</v>
      </c>
      <c r="O311" s="173">
        <v>1</v>
      </c>
      <c r="P311" s="173">
        <v>1</v>
      </c>
      <c r="Q311" s="173">
        <v>5</v>
      </c>
      <c r="R311" s="173">
        <v>0.5</v>
      </c>
      <c r="S311" s="175">
        <v>138000</v>
      </c>
      <c r="T311" s="173">
        <v>10</v>
      </c>
      <c r="U311" s="173">
        <v>1</v>
      </c>
      <c r="V311" s="173">
        <v>0</v>
      </c>
      <c r="W311" s="211"/>
      <c r="X311" s="173">
        <v>0</v>
      </c>
      <c r="Y311" s="175">
        <v>0</v>
      </c>
      <c r="Z311" s="174">
        <f>S311*R311*K311*EXP(-Definitions!$E$4*CAPEX!V311)*U311</f>
        <v>2484000</v>
      </c>
      <c r="AA311" s="174">
        <f>CEILING(Z311/Definitions!$F$10,10)</f>
        <v>48710</v>
      </c>
      <c r="AB311" s="176">
        <v>2</v>
      </c>
      <c r="AC311" s="177" t="s">
        <v>362</v>
      </c>
      <c r="AD311" s="177" t="s">
        <v>363</v>
      </c>
      <c r="AE311" s="29"/>
      <c r="AF311" s="30"/>
    </row>
    <row r="312" spans="1:32" s="8" customFormat="1" ht="24" x14ac:dyDescent="0.25">
      <c r="A312" s="170">
        <v>229</v>
      </c>
      <c r="B312" s="171" t="s">
        <v>320</v>
      </c>
      <c r="C312" s="171" t="s">
        <v>51</v>
      </c>
      <c r="D312" s="172">
        <v>2</v>
      </c>
      <c r="E312" s="171" t="s">
        <v>249</v>
      </c>
      <c r="F312" s="171" t="s">
        <v>142</v>
      </c>
      <c r="G312" s="171" t="s">
        <v>211</v>
      </c>
      <c r="H312" s="171" t="s">
        <v>212</v>
      </c>
      <c r="I312" s="171" t="s">
        <v>142</v>
      </c>
      <c r="J312" s="173">
        <v>2006</v>
      </c>
      <c r="K312" s="174">
        <v>36</v>
      </c>
      <c r="L312" s="211"/>
      <c r="M312" s="173" t="s">
        <v>321</v>
      </c>
      <c r="N312" s="173">
        <v>0</v>
      </c>
      <c r="O312" s="173">
        <v>1</v>
      </c>
      <c r="P312" s="173">
        <v>1</v>
      </c>
      <c r="Q312" s="173">
        <v>8</v>
      </c>
      <c r="R312" s="173">
        <v>1</v>
      </c>
      <c r="S312" s="175">
        <v>138000</v>
      </c>
      <c r="T312" s="173">
        <v>10</v>
      </c>
      <c r="U312" s="173">
        <v>1</v>
      </c>
      <c r="V312" s="173">
        <v>5</v>
      </c>
      <c r="W312" s="211"/>
      <c r="X312" s="173">
        <v>0</v>
      </c>
      <c r="Y312" s="175">
        <v>0</v>
      </c>
      <c r="Z312" s="174">
        <f>S312*R312*K312*EXP(-Definitions!$E$4*CAPEX!V312)*U312</f>
        <v>4968000</v>
      </c>
      <c r="AA312" s="174">
        <f>CEILING(Z312/Definitions!$F$10,10)</f>
        <v>97420</v>
      </c>
      <c r="AB312" s="176">
        <v>2</v>
      </c>
      <c r="AC312" s="177" t="s">
        <v>215</v>
      </c>
      <c r="AD312" s="177" t="s">
        <v>324</v>
      </c>
      <c r="AE312" s="32"/>
      <c r="AF312" s="33"/>
    </row>
    <row r="313" spans="1:32" s="8" customFormat="1" ht="24" x14ac:dyDescent="0.25">
      <c r="A313" s="170">
        <v>229</v>
      </c>
      <c r="B313" s="171" t="s">
        <v>320</v>
      </c>
      <c r="C313" s="171" t="s">
        <v>51</v>
      </c>
      <c r="D313" s="172">
        <v>2</v>
      </c>
      <c r="E313" s="171" t="s">
        <v>249</v>
      </c>
      <c r="F313" s="171" t="s">
        <v>142</v>
      </c>
      <c r="G313" s="171" t="s">
        <v>211</v>
      </c>
      <c r="H313" s="171" t="s">
        <v>212</v>
      </c>
      <c r="I313" s="171" t="s">
        <v>142</v>
      </c>
      <c r="J313" s="173">
        <v>2006</v>
      </c>
      <c r="K313" s="174">
        <v>36</v>
      </c>
      <c r="L313" s="211"/>
      <c r="M313" s="173" t="s">
        <v>321</v>
      </c>
      <c r="N313" s="173">
        <v>0</v>
      </c>
      <c r="O313" s="173">
        <v>1</v>
      </c>
      <c r="P313" s="173">
        <v>1</v>
      </c>
      <c r="Q313" s="173">
        <v>8</v>
      </c>
      <c r="R313" s="173">
        <v>1</v>
      </c>
      <c r="S313" s="175">
        <v>138000</v>
      </c>
      <c r="T313" s="173">
        <v>10</v>
      </c>
      <c r="U313" s="173">
        <v>1</v>
      </c>
      <c r="V313" s="173">
        <v>15</v>
      </c>
      <c r="W313" s="211"/>
      <c r="X313" s="173">
        <v>0</v>
      </c>
      <c r="Y313" s="175">
        <v>0</v>
      </c>
      <c r="Z313" s="174">
        <f>S313*R313*K313*EXP(-Definitions!$E$4*CAPEX!V313)*U313</f>
        <v>4968000</v>
      </c>
      <c r="AA313" s="174">
        <f>CEILING(Z313/Definitions!$F$10,10)</f>
        <v>97420</v>
      </c>
      <c r="AB313" s="176">
        <v>2</v>
      </c>
      <c r="AC313" s="177" t="s">
        <v>215</v>
      </c>
      <c r="AD313" s="177" t="s">
        <v>324</v>
      </c>
      <c r="AE313" s="32"/>
      <c r="AF313" s="33"/>
    </row>
    <row r="314" spans="1:32" s="8" customFormat="1" ht="24" x14ac:dyDescent="0.25">
      <c r="A314" s="170">
        <v>229</v>
      </c>
      <c r="B314" s="171" t="s">
        <v>320</v>
      </c>
      <c r="C314" s="171" t="s">
        <v>51</v>
      </c>
      <c r="D314" s="172">
        <v>2</v>
      </c>
      <c r="E314" s="171" t="s">
        <v>249</v>
      </c>
      <c r="F314" s="171" t="s">
        <v>142</v>
      </c>
      <c r="G314" s="171" t="s">
        <v>211</v>
      </c>
      <c r="H314" s="171" t="s">
        <v>212</v>
      </c>
      <c r="I314" s="171" t="s">
        <v>142</v>
      </c>
      <c r="J314" s="173">
        <v>2006</v>
      </c>
      <c r="K314" s="174">
        <v>36</v>
      </c>
      <c r="L314" s="211"/>
      <c r="M314" s="173" t="s">
        <v>321</v>
      </c>
      <c r="N314" s="173">
        <v>0</v>
      </c>
      <c r="O314" s="173">
        <v>1</v>
      </c>
      <c r="P314" s="173">
        <v>1</v>
      </c>
      <c r="Q314" s="173">
        <v>8</v>
      </c>
      <c r="R314" s="173">
        <v>1</v>
      </c>
      <c r="S314" s="175">
        <v>138000</v>
      </c>
      <c r="T314" s="173">
        <v>10</v>
      </c>
      <c r="U314" s="173">
        <v>1</v>
      </c>
      <c r="V314" s="173">
        <v>25</v>
      </c>
      <c r="W314" s="211"/>
      <c r="X314" s="173">
        <v>0</v>
      </c>
      <c r="Y314" s="175">
        <v>0</v>
      </c>
      <c r="Z314" s="174">
        <f>S314*R314*K314*EXP(-Definitions!$E$4*CAPEX!V314)*U314</f>
        <v>4968000</v>
      </c>
      <c r="AA314" s="174">
        <f>CEILING(Z314/Definitions!$F$10,10)</f>
        <v>97420</v>
      </c>
      <c r="AB314" s="176">
        <v>2</v>
      </c>
      <c r="AC314" s="177" t="s">
        <v>215</v>
      </c>
      <c r="AD314" s="177" t="s">
        <v>324</v>
      </c>
      <c r="AE314" s="32"/>
      <c r="AF314" s="33"/>
    </row>
    <row r="315" spans="1:32" s="8" customFormat="1" ht="60" x14ac:dyDescent="0.25">
      <c r="A315" s="170">
        <v>230</v>
      </c>
      <c r="B315" s="171" t="s">
        <v>560</v>
      </c>
      <c r="C315" s="171" t="s">
        <v>51</v>
      </c>
      <c r="D315" s="172">
        <v>2</v>
      </c>
      <c r="E315" s="171" t="s">
        <v>249</v>
      </c>
      <c r="F315" s="171" t="s">
        <v>142</v>
      </c>
      <c r="G315" s="171" t="s">
        <v>217</v>
      </c>
      <c r="H315" s="171" t="s">
        <v>218</v>
      </c>
      <c r="I315" s="171" t="s">
        <v>142</v>
      </c>
      <c r="J315" s="173">
        <v>2006</v>
      </c>
      <c r="K315" s="174">
        <v>720</v>
      </c>
      <c r="L315" s="211"/>
      <c r="M315" s="173" t="s">
        <v>139</v>
      </c>
      <c r="N315" s="173">
        <v>3</v>
      </c>
      <c r="O315" s="173">
        <v>2</v>
      </c>
      <c r="P315" s="173">
        <v>1</v>
      </c>
      <c r="Q315" s="173">
        <v>5</v>
      </c>
      <c r="R315" s="173">
        <v>1</v>
      </c>
      <c r="S315" s="175">
        <v>1000</v>
      </c>
      <c r="T315" s="173">
        <v>25</v>
      </c>
      <c r="U315" s="173">
        <v>1</v>
      </c>
      <c r="V315" s="173">
        <v>0</v>
      </c>
      <c r="W315" s="211"/>
      <c r="X315" s="173">
        <v>0</v>
      </c>
      <c r="Y315" s="175">
        <v>0</v>
      </c>
      <c r="Z315" s="174">
        <f>S315*R315*K315*EXP(-Definitions!$E$4*CAPEX!V315)*U315</f>
        <v>720000</v>
      </c>
      <c r="AA315" s="174">
        <f>CEILING(Z315/Definitions!$F$10,10)</f>
        <v>14120</v>
      </c>
      <c r="AB315" s="176">
        <v>2</v>
      </c>
      <c r="AC315" s="177" t="s">
        <v>219</v>
      </c>
      <c r="AD315" s="177" t="s">
        <v>220</v>
      </c>
      <c r="AE315" s="32"/>
      <c r="AF315" s="33"/>
    </row>
    <row r="316" spans="1:32" s="8" customFormat="1" ht="72" x14ac:dyDescent="0.25">
      <c r="A316" s="170">
        <v>231</v>
      </c>
      <c r="B316" s="171" t="s">
        <v>221</v>
      </c>
      <c r="C316" s="171" t="s">
        <v>51</v>
      </c>
      <c r="D316" s="172">
        <v>2</v>
      </c>
      <c r="E316" s="171" t="s">
        <v>249</v>
      </c>
      <c r="F316" s="171" t="s">
        <v>142</v>
      </c>
      <c r="G316" s="171" t="s">
        <v>217</v>
      </c>
      <c r="H316" s="171" t="s">
        <v>218</v>
      </c>
      <c r="I316" s="171" t="s">
        <v>142</v>
      </c>
      <c r="J316" s="173">
        <v>2006</v>
      </c>
      <c r="K316" s="174">
        <v>720</v>
      </c>
      <c r="L316" s="211"/>
      <c r="M316" s="173" t="s">
        <v>139</v>
      </c>
      <c r="N316" s="173">
        <v>3</v>
      </c>
      <c r="O316" s="173">
        <v>2</v>
      </c>
      <c r="P316" s="173">
        <v>1</v>
      </c>
      <c r="Q316" s="173">
        <v>5</v>
      </c>
      <c r="R316" s="173">
        <v>1</v>
      </c>
      <c r="S316" s="175">
        <v>2000</v>
      </c>
      <c r="T316" s="173">
        <v>25</v>
      </c>
      <c r="U316" s="173">
        <v>1</v>
      </c>
      <c r="V316" s="173">
        <v>0</v>
      </c>
      <c r="W316" s="211"/>
      <c r="X316" s="173">
        <v>0</v>
      </c>
      <c r="Y316" s="175">
        <v>0</v>
      </c>
      <c r="Z316" s="174">
        <f>S316*R316*K316*EXP(-Definitions!$E$4*CAPEX!V316)*U316</f>
        <v>1440000</v>
      </c>
      <c r="AA316" s="174">
        <f>CEILING(Z316/Definitions!$F$10,10)</f>
        <v>28240</v>
      </c>
      <c r="AB316" s="176">
        <v>2</v>
      </c>
      <c r="AC316" s="177" t="s">
        <v>552</v>
      </c>
      <c r="AD316" s="177" t="s">
        <v>222</v>
      </c>
      <c r="AE316" s="29"/>
      <c r="AF316" s="31"/>
    </row>
    <row r="317" spans="1:32" s="8" customFormat="1" ht="36" x14ac:dyDescent="0.25">
      <c r="A317" s="170">
        <v>232</v>
      </c>
      <c r="B317" s="171" t="s">
        <v>224</v>
      </c>
      <c r="C317" s="171" t="s">
        <v>51</v>
      </c>
      <c r="D317" s="172" t="s">
        <v>225</v>
      </c>
      <c r="E317" s="171" t="s">
        <v>249</v>
      </c>
      <c r="F317" s="171" t="s">
        <v>142</v>
      </c>
      <c r="G317" s="171" t="s">
        <v>226</v>
      </c>
      <c r="H317" s="171" t="s">
        <v>226</v>
      </c>
      <c r="I317" s="171" t="s">
        <v>142</v>
      </c>
      <c r="J317" s="173">
        <v>2006</v>
      </c>
      <c r="K317" s="174">
        <v>720</v>
      </c>
      <c r="L317" s="211"/>
      <c r="M317" s="173" t="s">
        <v>139</v>
      </c>
      <c r="N317" s="173">
        <v>3</v>
      </c>
      <c r="O317" s="173">
        <v>1</v>
      </c>
      <c r="P317" s="173">
        <v>1</v>
      </c>
      <c r="Q317" s="173">
        <v>1</v>
      </c>
      <c r="R317" s="173">
        <v>1</v>
      </c>
      <c r="S317" s="175">
        <v>2800</v>
      </c>
      <c r="T317" s="173">
        <v>50</v>
      </c>
      <c r="U317" s="173">
        <v>0</v>
      </c>
      <c r="V317" s="173">
        <v>0</v>
      </c>
      <c r="W317" s="211"/>
      <c r="X317" s="173">
        <v>1</v>
      </c>
      <c r="Y317" s="175">
        <v>7500</v>
      </c>
      <c r="Z317" s="174">
        <f>S317*R317*K317*EXP(-Definitions!$E$4*CAPEX!V317)*U317</f>
        <v>0</v>
      </c>
      <c r="AA317" s="174">
        <f>CEILING(Z317/Definitions!$F$10,10)</f>
        <v>0</v>
      </c>
      <c r="AB317" s="176">
        <v>0</v>
      </c>
      <c r="AC317" s="177" t="s">
        <v>554</v>
      </c>
      <c r="AD317" s="177" t="s">
        <v>573</v>
      </c>
      <c r="AE317" s="29"/>
      <c r="AF317" s="31"/>
    </row>
    <row r="318" spans="1:32" s="8" customFormat="1" ht="108" x14ac:dyDescent="0.25">
      <c r="A318" s="170">
        <v>233</v>
      </c>
      <c r="B318" s="171" t="s">
        <v>233</v>
      </c>
      <c r="C318" s="171" t="s">
        <v>51</v>
      </c>
      <c r="D318" s="172" t="s">
        <v>225</v>
      </c>
      <c r="E318" s="171" t="s">
        <v>249</v>
      </c>
      <c r="F318" s="171" t="s">
        <v>142</v>
      </c>
      <c r="G318" s="171" t="s">
        <v>364</v>
      </c>
      <c r="H318" s="171" t="s">
        <v>364</v>
      </c>
      <c r="I318" s="171" t="s">
        <v>142</v>
      </c>
      <c r="J318" s="173">
        <v>2006</v>
      </c>
      <c r="K318" s="174">
        <v>1</v>
      </c>
      <c r="L318" s="211"/>
      <c r="M318" s="173" t="s">
        <v>236</v>
      </c>
      <c r="N318" s="173">
        <v>3</v>
      </c>
      <c r="O318" s="173">
        <v>2</v>
      </c>
      <c r="P318" s="173">
        <v>1</v>
      </c>
      <c r="Q318" s="173">
        <v>5</v>
      </c>
      <c r="R318" s="173">
        <v>1</v>
      </c>
      <c r="S318" s="175">
        <v>1145600</v>
      </c>
      <c r="T318" s="173">
        <v>0</v>
      </c>
      <c r="U318" s="173">
        <v>1</v>
      </c>
      <c r="V318" s="173">
        <v>0</v>
      </c>
      <c r="W318" s="211"/>
      <c r="X318" s="173">
        <v>0</v>
      </c>
      <c r="Y318" s="175">
        <v>0</v>
      </c>
      <c r="Z318" s="174">
        <f>S318*R318*K318*EXP(-Definitions!$E$4*CAPEX!V318)*U318</f>
        <v>1145600</v>
      </c>
      <c r="AA318" s="174">
        <f>CEILING(Z318/Definitions!$F$10,10)</f>
        <v>22470</v>
      </c>
      <c r="AB318" s="176">
        <v>1</v>
      </c>
      <c r="AC318" s="177" t="s">
        <v>596</v>
      </c>
      <c r="AD318" s="177" t="s">
        <v>596</v>
      </c>
      <c r="AE318" s="29"/>
      <c r="AF318" s="31"/>
    </row>
    <row r="319" spans="1:32" s="8" customFormat="1" ht="24" x14ac:dyDescent="0.25">
      <c r="A319" s="170">
        <v>234</v>
      </c>
      <c r="B319" s="171" t="s">
        <v>238</v>
      </c>
      <c r="C319" s="171" t="s">
        <v>51</v>
      </c>
      <c r="D319" s="172" t="s">
        <v>236</v>
      </c>
      <c r="E319" s="171" t="s">
        <v>249</v>
      </c>
      <c r="F319" s="171" t="s">
        <v>142</v>
      </c>
      <c r="G319" s="171" t="s">
        <v>239</v>
      </c>
      <c r="H319" s="171" t="s">
        <v>524</v>
      </c>
      <c r="I319" s="171" t="s">
        <v>142</v>
      </c>
      <c r="J319" s="173">
        <v>2006</v>
      </c>
      <c r="K319" s="174">
        <v>1</v>
      </c>
      <c r="L319" s="211"/>
      <c r="M319" s="173" t="s">
        <v>236</v>
      </c>
      <c r="N319" s="173">
        <v>0</v>
      </c>
      <c r="O319" s="173">
        <v>1</v>
      </c>
      <c r="P319" s="173">
        <v>1</v>
      </c>
      <c r="Q319" s="173">
        <v>9</v>
      </c>
      <c r="R319" s="173">
        <v>1</v>
      </c>
      <c r="S319" s="175">
        <v>1260200</v>
      </c>
      <c r="T319" s="173">
        <v>0</v>
      </c>
      <c r="U319" s="173">
        <v>1</v>
      </c>
      <c r="V319" s="173">
        <v>0</v>
      </c>
      <c r="W319" s="211"/>
      <c r="X319" s="173">
        <v>0</v>
      </c>
      <c r="Y319" s="175">
        <v>0</v>
      </c>
      <c r="Z319" s="174">
        <f>S319*R319*K319*EXP(-Definitions!$E$4*CAPEX!V319)*U319</f>
        <v>1260200</v>
      </c>
      <c r="AA319" s="174">
        <f>CEILING(Z319/Definitions!$F$10,10)</f>
        <v>24710</v>
      </c>
      <c r="AB319" s="176">
        <v>1</v>
      </c>
      <c r="AC319" s="177" t="s">
        <v>240</v>
      </c>
      <c r="AD319" s="177" t="s">
        <v>241</v>
      </c>
      <c r="AE319" s="29"/>
      <c r="AF319" s="31"/>
    </row>
    <row r="320" spans="1:32" s="8" customFormat="1" ht="36" x14ac:dyDescent="0.25">
      <c r="A320" s="170">
        <v>235</v>
      </c>
      <c r="B320" s="171" t="s">
        <v>242</v>
      </c>
      <c r="C320" s="171" t="s">
        <v>51</v>
      </c>
      <c r="D320" s="172" t="s">
        <v>236</v>
      </c>
      <c r="E320" s="171" t="s">
        <v>249</v>
      </c>
      <c r="F320" s="171" t="s">
        <v>142</v>
      </c>
      <c r="G320" s="171" t="s">
        <v>243</v>
      </c>
      <c r="H320" s="171" t="s">
        <v>524</v>
      </c>
      <c r="I320" s="171" t="s">
        <v>142</v>
      </c>
      <c r="J320" s="173">
        <v>2006</v>
      </c>
      <c r="K320" s="174">
        <v>1</v>
      </c>
      <c r="L320" s="211"/>
      <c r="M320" s="173" t="s">
        <v>236</v>
      </c>
      <c r="N320" s="173">
        <v>0</v>
      </c>
      <c r="O320" s="173">
        <v>1</v>
      </c>
      <c r="P320" s="173">
        <v>1</v>
      </c>
      <c r="Q320" s="173">
        <v>9</v>
      </c>
      <c r="R320" s="173">
        <v>1</v>
      </c>
      <c r="S320" s="175">
        <v>1386200</v>
      </c>
      <c r="T320" s="173">
        <v>0</v>
      </c>
      <c r="U320" s="173">
        <v>1</v>
      </c>
      <c r="V320" s="173">
        <v>0</v>
      </c>
      <c r="W320" s="211"/>
      <c r="X320" s="173">
        <v>0</v>
      </c>
      <c r="Y320" s="175">
        <v>0</v>
      </c>
      <c r="Z320" s="174">
        <f>S320*R320*K320*EXP(-Definitions!$E$4*CAPEX!V320)*U320</f>
        <v>1386200</v>
      </c>
      <c r="AA320" s="174">
        <f>CEILING(Z320/Definitions!$F$10,10)</f>
        <v>27190</v>
      </c>
      <c r="AB320" s="176">
        <v>1</v>
      </c>
      <c r="AC320" s="177" t="s">
        <v>244</v>
      </c>
      <c r="AD320" s="177" t="s">
        <v>567</v>
      </c>
      <c r="AE320" s="29"/>
      <c r="AF320" s="31"/>
    </row>
    <row r="321" spans="1:32" s="8" customFormat="1" ht="48" x14ac:dyDescent="0.25">
      <c r="A321" s="170">
        <v>236</v>
      </c>
      <c r="B321" s="171" t="s">
        <v>245</v>
      </c>
      <c r="C321" s="171" t="s">
        <v>51</v>
      </c>
      <c r="D321" s="172" t="s">
        <v>236</v>
      </c>
      <c r="E321" s="171" t="s">
        <v>249</v>
      </c>
      <c r="F321" s="171" t="s">
        <v>142</v>
      </c>
      <c r="G321" s="171" t="s">
        <v>246</v>
      </c>
      <c r="H321" s="171" t="s">
        <v>524</v>
      </c>
      <c r="I321" s="171" t="s">
        <v>142</v>
      </c>
      <c r="J321" s="173">
        <v>2006</v>
      </c>
      <c r="K321" s="174">
        <v>1</v>
      </c>
      <c r="L321" s="211"/>
      <c r="M321" s="173" t="s">
        <v>236</v>
      </c>
      <c r="N321" s="173">
        <v>0</v>
      </c>
      <c r="O321" s="173">
        <v>1</v>
      </c>
      <c r="P321" s="173">
        <v>1</v>
      </c>
      <c r="Q321" s="173">
        <v>9</v>
      </c>
      <c r="R321" s="173">
        <v>1</v>
      </c>
      <c r="S321" s="175">
        <v>762400</v>
      </c>
      <c r="T321" s="173">
        <v>0</v>
      </c>
      <c r="U321" s="173">
        <v>1</v>
      </c>
      <c r="V321" s="173">
        <v>0</v>
      </c>
      <c r="W321" s="211"/>
      <c r="X321" s="173">
        <v>0</v>
      </c>
      <c r="Y321" s="175">
        <v>0</v>
      </c>
      <c r="Z321" s="174">
        <f>S321*R321*K321*EXP(-Definitions!$E$4*CAPEX!V321)*U321</f>
        <v>762400</v>
      </c>
      <c r="AA321" s="174">
        <f>CEILING(Z321/Definitions!$F$10,10)</f>
        <v>14950</v>
      </c>
      <c r="AB321" s="176">
        <v>1</v>
      </c>
      <c r="AC321" s="177" t="s">
        <v>247</v>
      </c>
      <c r="AD321" s="177" t="s">
        <v>568</v>
      </c>
      <c r="AE321" s="29"/>
      <c r="AF321" s="30"/>
    </row>
    <row r="322" spans="1:32" s="8" customFormat="1" ht="60" x14ac:dyDescent="0.25">
      <c r="A322" s="170">
        <v>237</v>
      </c>
      <c r="B322" s="171" t="s">
        <v>262</v>
      </c>
      <c r="C322" s="171" t="s">
        <v>78</v>
      </c>
      <c r="D322" s="172">
        <v>1</v>
      </c>
      <c r="E322" s="171" t="s">
        <v>249</v>
      </c>
      <c r="F322" s="171" t="s">
        <v>142</v>
      </c>
      <c r="G322" s="171" t="s">
        <v>578</v>
      </c>
      <c r="H322" s="171" t="s">
        <v>257</v>
      </c>
      <c r="I322" s="171" t="s">
        <v>142</v>
      </c>
      <c r="J322" s="173">
        <v>2006</v>
      </c>
      <c r="K322" s="174">
        <v>4950</v>
      </c>
      <c r="L322" s="211"/>
      <c r="M322" s="173" t="s">
        <v>139</v>
      </c>
      <c r="N322" s="173">
        <v>3</v>
      </c>
      <c r="O322" s="173">
        <v>1</v>
      </c>
      <c r="P322" s="173">
        <v>0</v>
      </c>
      <c r="Q322" s="173">
        <v>5</v>
      </c>
      <c r="R322" s="173">
        <v>1</v>
      </c>
      <c r="S322" s="175">
        <v>4000</v>
      </c>
      <c r="T322" s="173">
        <v>0</v>
      </c>
      <c r="U322" s="173">
        <v>0.25</v>
      </c>
      <c r="V322" s="173">
        <v>0</v>
      </c>
      <c r="W322" s="211"/>
      <c r="X322" s="173">
        <v>1</v>
      </c>
      <c r="Y322" s="175">
        <v>136300</v>
      </c>
      <c r="Z322" s="174">
        <f>S322*R322*K322*EXP(-Definitions!$E$4*CAPEX!V322)*U322</f>
        <v>4950000</v>
      </c>
      <c r="AA322" s="174">
        <f>CEILING(Z322/Definitions!$F$10,10)</f>
        <v>97060</v>
      </c>
      <c r="AB322" s="176">
        <v>2</v>
      </c>
      <c r="AC322" s="177" t="s">
        <v>710</v>
      </c>
      <c r="AD322" s="177" t="s">
        <v>264</v>
      </c>
      <c r="AE322" s="29"/>
      <c r="AF322" s="30"/>
    </row>
    <row r="323" spans="1:32" s="8" customFormat="1" ht="36" x14ac:dyDescent="0.25">
      <c r="A323" s="170">
        <v>238</v>
      </c>
      <c r="B323" s="171" t="s">
        <v>365</v>
      </c>
      <c r="C323" s="171" t="s">
        <v>78</v>
      </c>
      <c r="D323" s="172">
        <v>1</v>
      </c>
      <c r="E323" s="171" t="s">
        <v>249</v>
      </c>
      <c r="F323" s="171" t="s">
        <v>142</v>
      </c>
      <c r="G323" s="171" t="s">
        <v>256</v>
      </c>
      <c r="H323" s="171" t="s">
        <v>257</v>
      </c>
      <c r="I323" s="171" t="s">
        <v>142</v>
      </c>
      <c r="J323" s="173">
        <v>2006</v>
      </c>
      <c r="K323" s="174">
        <v>1</v>
      </c>
      <c r="L323" s="211"/>
      <c r="M323" s="173" t="s">
        <v>236</v>
      </c>
      <c r="N323" s="173">
        <v>5</v>
      </c>
      <c r="O323" s="173">
        <v>1</v>
      </c>
      <c r="P323" s="173">
        <v>1</v>
      </c>
      <c r="Q323" s="173">
        <v>5</v>
      </c>
      <c r="R323" s="173">
        <v>1</v>
      </c>
      <c r="S323" s="175">
        <v>1856400</v>
      </c>
      <c r="T323" s="173">
        <v>0</v>
      </c>
      <c r="U323" s="173">
        <v>0</v>
      </c>
      <c r="V323" s="173">
        <v>0</v>
      </c>
      <c r="W323" s="211"/>
      <c r="X323" s="173">
        <v>1</v>
      </c>
      <c r="Y323" s="175">
        <v>36400</v>
      </c>
      <c r="Z323" s="174">
        <f>S323*R323*K323*EXP(-Definitions!$E$4*CAPEX!V323)*U323</f>
        <v>0</v>
      </c>
      <c r="AA323" s="174">
        <f>CEILING(Z323/Definitions!$F$10,10)</f>
        <v>0</v>
      </c>
      <c r="AB323" s="176">
        <v>0</v>
      </c>
      <c r="AC323" s="177" t="s">
        <v>597</v>
      </c>
      <c r="AD323" s="177" t="s">
        <v>573</v>
      </c>
      <c r="AE323" s="29"/>
      <c r="AF323" s="30"/>
    </row>
    <row r="324" spans="1:32" s="8" customFormat="1" ht="48" x14ac:dyDescent="0.25">
      <c r="A324" s="170">
        <v>239</v>
      </c>
      <c r="B324" s="171" t="s">
        <v>252</v>
      </c>
      <c r="C324" s="171" t="s">
        <v>78</v>
      </c>
      <c r="D324" s="172">
        <v>1</v>
      </c>
      <c r="E324" s="171" t="s">
        <v>249</v>
      </c>
      <c r="F324" s="171" t="s">
        <v>142</v>
      </c>
      <c r="G324" s="171" t="s">
        <v>364</v>
      </c>
      <c r="H324" s="171" t="s">
        <v>364</v>
      </c>
      <c r="I324" s="171" t="s">
        <v>142</v>
      </c>
      <c r="J324" s="173">
        <v>2006</v>
      </c>
      <c r="K324" s="174">
        <v>4950</v>
      </c>
      <c r="L324" s="211"/>
      <c r="M324" s="173" t="s">
        <v>139</v>
      </c>
      <c r="N324" s="173">
        <v>3</v>
      </c>
      <c r="O324" s="173">
        <v>1</v>
      </c>
      <c r="P324" s="173">
        <v>1</v>
      </c>
      <c r="Q324" s="173">
        <v>5</v>
      </c>
      <c r="R324" s="173">
        <v>1</v>
      </c>
      <c r="S324" s="175">
        <v>5000</v>
      </c>
      <c r="T324" s="173">
        <v>0</v>
      </c>
      <c r="U324" s="173">
        <v>0.1</v>
      </c>
      <c r="V324" s="173">
        <v>0</v>
      </c>
      <c r="W324" s="211"/>
      <c r="X324" s="173">
        <v>0</v>
      </c>
      <c r="Y324" s="175">
        <v>0</v>
      </c>
      <c r="Z324" s="174">
        <f>S324*R324*K324*EXP(-Definitions!$E$4*CAPEX!V324)*U324</f>
        <v>2475000</v>
      </c>
      <c r="AA324" s="174">
        <f>CEILING(Z324/Definitions!$F$10,10)</f>
        <v>48530</v>
      </c>
      <c r="AB324" s="176">
        <v>1</v>
      </c>
      <c r="AC324" s="177" t="s">
        <v>367</v>
      </c>
      <c r="AD324" s="177" t="s">
        <v>367</v>
      </c>
      <c r="AE324" s="29"/>
      <c r="AF324" s="31"/>
    </row>
    <row r="325" spans="1:32" s="8" customFormat="1" ht="72" x14ac:dyDescent="0.25">
      <c r="A325" s="170">
        <v>240</v>
      </c>
      <c r="B325" s="171" t="s">
        <v>260</v>
      </c>
      <c r="C325" s="171" t="s">
        <v>78</v>
      </c>
      <c r="D325" s="172">
        <v>1</v>
      </c>
      <c r="E325" s="171" t="s">
        <v>249</v>
      </c>
      <c r="F325" s="171" t="s">
        <v>142</v>
      </c>
      <c r="G325" s="171" t="s">
        <v>217</v>
      </c>
      <c r="H325" s="171" t="s">
        <v>218</v>
      </c>
      <c r="I325" s="171" t="s">
        <v>142</v>
      </c>
      <c r="J325" s="173">
        <v>2006</v>
      </c>
      <c r="K325" s="174">
        <v>102</v>
      </c>
      <c r="L325" s="211"/>
      <c r="M325" s="173" t="s">
        <v>261</v>
      </c>
      <c r="N325" s="173">
        <v>3</v>
      </c>
      <c r="O325" s="173">
        <v>1</v>
      </c>
      <c r="P325" s="173">
        <v>1</v>
      </c>
      <c r="Q325" s="173">
        <v>8</v>
      </c>
      <c r="R325" s="173">
        <v>1</v>
      </c>
      <c r="S325" s="175">
        <v>35000</v>
      </c>
      <c r="T325" s="173">
        <v>25</v>
      </c>
      <c r="U325" s="173">
        <v>1</v>
      </c>
      <c r="V325" s="173">
        <v>11</v>
      </c>
      <c r="W325" s="211"/>
      <c r="X325" s="173">
        <v>1</v>
      </c>
      <c r="Y325" s="175">
        <v>49840</v>
      </c>
      <c r="Z325" s="174">
        <f>S325*R325*K325*EXP(-Definitions!$E$4*CAPEX!V325)*U325</f>
        <v>3570000</v>
      </c>
      <c r="AA325" s="174">
        <f>CEILING(Z325/Definitions!$F$10,10)</f>
        <v>70000</v>
      </c>
      <c r="AB325" s="176">
        <v>1</v>
      </c>
      <c r="AC325" s="177" t="s">
        <v>574</v>
      </c>
      <c r="AD325" s="177" t="s">
        <v>575</v>
      </c>
      <c r="AE325" s="29"/>
      <c r="AF325" s="31"/>
    </row>
    <row r="326" spans="1:32" s="8" customFormat="1" ht="48" x14ac:dyDescent="0.25">
      <c r="A326" s="170">
        <v>241</v>
      </c>
      <c r="B326" s="171" t="s">
        <v>368</v>
      </c>
      <c r="C326" s="171" t="s">
        <v>78</v>
      </c>
      <c r="D326" s="172">
        <v>1</v>
      </c>
      <c r="E326" s="171" t="s">
        <v>249</v>
      </c>
      <c r="F326" s="171" t="s">
        <v>142</v>
      </c>
      <c r="G326" s="171" t="s">
        <v>226</v>
      </c>
      <c r="H326" s="171" t="s">
        <v>226</v>
      </c>
      <c r="I326" s="171" t="s">
        <v>142</v>
      </c>
      <c r="J326" s="173">
        <v>2006</v>
      </c>
      <c r="K326" s="174">
        <v>320</v>
      </c>
      <c r="L326" s="211"/>
      <c r="M326" s="173" t="s">
        <v>139</v>
      </c>
      <c r="N326" s="173">
        <v>3</v>
      </c>
      <c r="O326" s="173">
        <v>1</v>
      </c>
      <c r="P326" s="173">
        <v>1</v>
      </c>
      <c r="Q326" s="173">
        <v>8</v>
      </c>
      <c r="R326" s="173">
        <v>1</v>
      </c>
      <c r="S326" s="175">
        <v>2000</v>
      </c>
      <c r="T326" s="173">
        <v>25</v>
      </c>
      <c r="U326" s="173">
        <v>1</v>
      </c>
      <c r="V326" s="173">
        <v>11</v>
      </c>
      <c r="W326" s="211"/>
      <c r="X326" s="173">
        <v>0</v>
      </c>
      <c r="Y326" s="175">
        <v>0</v>
      </c>
      <c r="Z326" s="174">
        <f>S326*R326*K326*EXP(-Definitions!$E$4*CAPEX!V326)*U326</f>
        <v>640000</v>
      </c>
      <c r="AA326" s="174">
        <f>CEILING(Z326/Definitions!$F$10,10)</f>
        <v>12550</v>
      </c>
      <c r="AB326" s="176">
        <v>1</v>
      </c>
      <c r="AC326" s="177" t="s">
        <v>576</v>
      </c>
      <c r="AD326" s="177" t="s">
        <v>577</v>
      </c>
      <c r="AE326" s="29"/>
      <c r="AF326" s="31"/>
    </row>
    <row r="327" spans="1:32" s="8" customFormat="1" ht="24" x14ac:dyDescent="0.25">
      <c r="A327" s="170">
        <v>242</v>
      </c>
      <c r="B327" s="171" t="s">
        <v>238</v>
      </c>
      <c r="C327" s="171" t="s">
        <v>78</v>
      </c>
      <c r="D327" s="172" t="s">
        <v>236</v>
      </c>
      <c r="E327" s="171" t="s">
        <v>249</v>
      </c>
      <c r="F327" s="171" t="s">
        <v>142</v>
      </c>
      <c r="G327" s="171" t="s">
        <v>239</v>
      </c>
      <c r="H327" s="171" t="s">
        <v>524</v>
      </c>
      <c r="I327" s="171" t="s">
        <v>142</v>
      </c>
      <c r="J327" s="173">
        <v>2006</v>
      </c>
      <c r="K327" s="174">
        <v>1</v>
      </c>
      <c r="L327" s="211"/>
      <c r="M327" s="173" t="s">
        <v>236</v>
      </c>
      <c r="N327" s="173">
        <v>0</v>
      </c>
      <c r="O327" s="173">
        <v>1</v>
      </c>
      <c r="P327" s="173">
        <v>1</v>
      </c>
      <c r="Q327" s="173">
        <v>9</v>
      </c>
      <c r="R327" s="173">
        <v>1</v>
      </c>
      <c r="S327" s="175">
        <v>742500</v>
      </c>
      <c r="T327" s="173">
        <v>0</v>
      </c>
      <c r="U327" s="173">
        <v>1</v>
      </c>
      <c r="V327" s="173">
        <v>0</v>
      </c>
      <c r="W327" s="211"/>
      <c r="X327" s="173">
        <v>0</v>
      </c>
      <c r="Y327" s="175">
        <v>0</v>
      </c>
      <c r="Z327" s="174">
        <f>S327*R327*K327*EXP(-Definitions!$E$4*CAPEX!V327)*U327</f>
        <v>742500</v>
      </c>
      <c r="AA327" s="174">
        <f>CEILING(Z327/Definitions!$F$10,10)</f>
        <v>14560</v>
      </c>
      <c r="AB327" s="176">
        <v>1</v>
      </c>
      <c r="AC327" s="177" t="s">
        <v>240</v>
      </c>
      <c r="AD327" s="177" t="s">
        <v>241</v>
      </c>
      <c r="AE327" s="29"/>
      <c r="AF327" s="31"/>
    </row>
    <row r="328" spans="1:32" s="8" customFormat="1" ht="36" x14ac:dyDescent="0.25">
      <c r="A328" s="170">
        <v>243</v>
      </c>
      <c r="B328" s="171" t="s">
        <v>242</v>
      </c>
      <c r="C328" s="171" t="s">
        <v>78</v>
      </c>
      <c r="D328" s="172" t="s">
        <v>236</v>
      </c>
      <c r="E328" s="171" t="s">
        <v>249</v>
      </c>
      <c r="F328" s="171" t="s">
        <v>142</v>
      </c>
      <c r="G328" s="171" t="s">
        <v>243</v>
      </c>
      <c r="H328" s="171" t="s">
        <v>524</v>
      </c>
      <c r="I328" s="171" t="s">
        <v>142</v>
      </c>
      <c r="J328" s="173">
        <v>2006</v>
      </c>
      <c r="K328" s="174">
        <v>1</v>
      </c>
      <c r="L328" s="211"/>
      <c r="M328" s="173" t="s">
        <v>236</v>
      </c>
      <c r="N328" s="173">
        <v>0</v>
      </c>
      <c r="O328" s="173">
        <v>1</v>
      </c>
      <c r="P328" s="173">
        <v>1</v>
      </c>
      <c r="Q328" s="173">
        <v>9</v>
      </c>
      <c r="R328" s="173">
        <v>1</v>
      </c>
      <c r="S328" s="175">
        <v>816800</v>
      </c>
      <c r="T328" s="173">
        <v>0</v>
      </c>
      <c r="U328" s="173">
        <v>1</v>
      </c>
      <c r="V328" s="173">
        <v>0</v>
      </c>
      <c r="W328" s="211"/>
      <c r="X328" s="173">
        <v>0</v>
      </c>
      <c r="Y328" s="175">
        <v>0</v>
      </c>
      <c r="Z328" s="174">
        <f>S328*R328*K328*EXP(-Definitions!$E$4*CAPEX!V328)*U328</f>
        <v>816800</v>
      </c>
      <c r="AA328" s="174">
        <f>CEILING(Z328/Definitions!$F$10,10)</f>
        <v>16020</v>
      </c>
      <c r="AB328" s="176">
        <v>1</v>
      </c>
      <c r="AC328" s="177" t="s">
        <v>244</v>
      </c>
      <c r="AD328" s="177" t="s">
        <v>567</v>
      </c>
      <c r="AE328" s="29"/>
      <c r="AF328" s="31"/>
    </row>
    <row r="329" spans="1:32" s="8" customFormat="1" ht="48" x14ac:dyDescent="0.25">
      <c r="A329" s="170">
        <v>244</v>
      </c>
      <c r="B329" s="171" t="s">
        <v>245</v>
      </c>
      <c r="C329" s="171" t="s">
        <v>78</v>
      </c>
      <c r="D329" s="172" t="s">
        <v>236</v>
      </c>
      <c r="E329" s="171" t="s">
        <v>249</v>
      </c>
      <c r="F329" s="171" t="s">
        <v>142</v>
      </c>
      <c r="G329" s="171" t="s">
        <v>246</v>
      </c>
      <c r="H329" s="171" t="s">
        <v>524</v>
      </c>
      <c r="I329" s="171" t="s">
        <v>142</v>
      </c>
      <c r="J329" s="173">
        <v>2006</v>
      </c>
      <c r="K329" s="174">
        <v>1</v>
      </c>
      <c r="L329" s="211"/>
      <c r="M329" s="173" t="s">
        <v>236</v>
      </c>
      <c r="N329" s="173">
        <v>0</v>
      </c>
      <c r="O329" s="173">
        <v>1</v>
      </c>
      <c r="P329" s="173">
        <v>1</v>
      </c>
      <c r="Q329" s="173">
        <v>9</v>
      </c>
      <c r="R329" s="173">
        <v>1</v>
      </c>
      <c r="S329" s="175">
        <v>449300</v>
      </c>
      <c r="T329" s="173">
        <v>0</v>
      </c>
      <c r="U329" s="173">
        <v>1</v>
      </c>
      <c r="V329" s="173">
        <v>0</v>
      </c>
      <c r="W329" s="211"/>
      <c r="X329" s="173">
        <v>0</v>
      </c>
      <c r="Y329" s="175">
        <v>0</v>
      </c>
      <c r="Z329" s="174">
        <f>S329*R329*K329*EXP(-Definitions!$E$4*CAPEX!V329)*U329</f>
        <v>449300</v>
      </c>
      <c r="AA329" s="174">
        <f>CEILING(Z329/Definitions!$F$10,10)</f>
        <v>8810</v>
      </c>
      <c r="AB329" s="176">
        <v>1</v>
      </c>
      <c r="AC329" s="177" t="s">
        <v>247</v>
      </c>
      <c r="AD329" s="177" t="s">
        <v>568</v>
      </c>
      <c r="AE329" s="29"/>
      <c r="AF329" s="30"/>
    </row>
    <row r="330" spans="1:32" s="8" customFormat="1" ht="60" x14ac:dyDescent="0.25">
      <c r="A330" s="170">
        <v>245</v>
      </c>
      <c r="B330" s="171" t="s">
        <v>262</v>
      </c>
      <c r="C330" s="171" t="s">
        <v>91</v>
      </c>
      <c r="D330" s="172">
        <v>1</v>
      </c>
      <c r="E330" s="171" t="s">
        <v>249</v>
      </c>
      <c r="F330" s="171" t="s">
        <v>142</v>
      </c>
      <c r="G330" s="171" t="s">
        <v>578</v>
      </c>
      <c r="H330" s="171" t="s">
        <v>257</v>
      </c>
      <c r="I330" s="171" t="s">
        <v>142</v>
      </c>
      <c r="J330" s="173">
        <v>2006</v>
      </c>
      <c r="K330" s="174">
        <v>17220</v>
      </c>
      <c r="L330" s="211"/>
      <c r="M330" s="173" t="s">
        <v>139</v>
      </c>
      <c r="N330" s="173">
        <v>3</v>
      </c>
      <c r="O330" s="173">
        <v>1</v>
      </c>
      <c r="P330" s="173">
        <v>0</v>
      </c>
      <c r="Q330" s="173">
        <v>5</v>
      </c>
      <c r="R330" s="173">
        <v>1</v>
      </c>
      <c r="S330" s="175">
        <v>4000</v>
      </c>
      <c r="T330" s="173">
        <v>0</v>
      </c>
      <c r="U330" s="173">
        <v>0.25</v>
      </c>
      <c r="V330" s="173">
        <v>0</v>
      </c>
      <c r="W330" s="211"/>
      <c r="X330" s="173">
        <v>1</v>
      </c>
      <c r="Y330" s="175">
        <v>147120</v>
      </c>
      <c r="Z330" s="174">
        <f>S330*R330*K330*EXP(-Definitions!$E$4*CAPEX!V330)*U330</f>
        <v>17220000</v>
      </c>
      <c r="AA330" s="174">
        <f>CEILING(Z330/Definitions!$F$10,10)</f>
        <v>337650</v>
      </c>
      <c r="AB330" s="176">
        <v>2</v>
      </c>
      <c r="AC330" s="177" t="s">
        <v>354</v>
      </c>
      <c r="AD330" s="177" t="s">
        <v>264</v>
      </c>
      <c r="AE330" s="29"/>
      <c r="AF330" s="30"/>
    </row>
    <row r="331" spans="1:32" s="8" customFormat="1" ht="36" x14ac:dyDescent="0.25">
      <c r="A331" s="170">
        <v>246</v>
      </c>
      <c r="B331" s="171" t="s">
        <v>369</v>
      </c>
      <c r="C331" s="171" t="s">
        <v>91</v>
      </c>
      <c r="D331" s="172">
        <v>1</v>
      </c>
      <c r="E331" s="171" t="s">
        <v>249</v>
      </c>
      <c r="F331" s="171" t="s">
        <v>142</v>
      </c>
      <c r="G331" s="171" t="s">
        <v>226</v>
      </c>
      <c r="H331" s="171" t="s">
        <v>226</v>
      </c>
      <c r="I331" s="171" t="s">
        <v>142</v>
      </c>
      <c r="J331" s="173">
        <v>2006</v>
      </c>
      <c r="K331" s="173">
        <v>750</v>
      </c>
      <c r="L331" s="173"/>
      <c r="M331" s="173" t="s">
        <v>139</v>
      </c>
      <c r="N331" s="173">
        <v>5</v>
      </c>
      <c r="O331" s="173">
        <v>3</v>
      </c>
      <c r="P331" s="173">
        <v>1</v>
      </c>
      <c r="Q331" s="173">
        <v>5</v>
      </c>
      <c r="R331" s="173">
        <v>1</v>
      </c>
      <c r="S331" s="175">
        <v>2500</v>
      </c>
      <c r="T331" s="173">
        <v>50</v>
      </c>
      <c r="U331" s="173">
        <v>1</v>
      </c>
      <c r="V331" s="173">
        <v>0</v>
      </c>
      <c r="W331" s="211"/>
      <c r="X331" s="173">
        <v>1</v>
      </c>
      <c r="Y331" s="175">
        <v>114500</v>
      </c>
      <c r="Z331" s="174">
        <f>S331*R331*K331*EXP(-Definitions!$E$4*CAPEX!V331)*U331</f>
        <v>1875000</v>
      </c>
      <c r="AA331" s="174">
        <f>CEILING(Z331/Definitions!$F$10,10)</f>
        <v>36770</v>
      </c>
      <c r="AB331" s="176">
        <v>1</v>
      </c>
      <c r="AC331" s="177" t="s">
        <v>598</v>
      </c>
      <c r="AD331" s="177" t="s">
        <v>599</v>
      </c>
      <c r="AE331" s="29"/>
      <c r="AF331" s="30"/>
    </row>
    <row r="332" spans="1:32" s="8" customFormat="1" ht="72" x14ac:dyDescent="0.25">
      <c r="A332" s="170">
        <v>247</v>
      </c>
      <c r="B332" s="171" t="s">
        <v>260</v>
      </c>
      <c r="C332" s="171" t="s">
        <v>91</v>
      </c>
      <c r="D332" s="172">
        <v>1</v>
      </c>
      <c r="E332" s="171" t="s">
        <v>249</v>
      </c>
      <c r="F332" s="171" t="s">
        <v>142</v>
      </c>
      <c r="G332" s="171" t="s">
        <v>217</v>
      </c>
      <c r="H332" s="171" t="s">
        <v>218</v>
      </c>
      <c r="I332" s="171" t="s">
        <v>142</v>
      </c>
      <c r="J332" s="173">
        <v>2006</v>
      </c>
      <c r="K332" s="174">
        <v>102</v>
      </c>
      <c r="L332" s="211"/>
      <c r="M332" s="173" t="s">
        <v>261</v>
      </c>
      <c r="N332" s="173">
        <v>3</v>
      </c>
      <c r="O332" s="173">
        <v>1</v>
      </c>
      <c r="P332" s="173">
        <v>1</v>
      </c>
      <c r="Q332" s="173">
        <v>8</v>
      </c>
      <c r="R332" s="173">
        <v>1</v>
      </c>
      <c r="S332" s="175">
        <v>35000</v>
      </c>
      <c r="T332" s="173">
        <v>25</v>
      </c>
      <c r="U332" s="173">
        <v>1</v>
      </c>
      <c r="V332" s="173">
        <v>11</v>
      </c>
      <c r="W332" s="211"/>
      <c r="X332" s="173">
        <v>0</v>
      </c>
      <c r="Y332" s="175">
        <v>13790</v>
      </c>
      <c r="Z332" s="174">
        <f>S332*R332*K332*EXP(-Definitions!$E$4*CAPEX!V332)*U332</f>
        <v>3570000</v>
      </c>
      <c r="AA332" s="174">
        <f>CEILING(Z332/Definitions!$F$10,10)</f>
        <v>70000</v>
      </c>
      <c r="AB332" s="176">
        <v>1</v>
      </c>
      <c r="AC332" s="177" t="s">
        <v>574</v>
      </c>
      <c r="AD332" s="177" t="s">
        <v>575</v>
      </c>
      <c r="AE332" s="29"/>
      <c r="AF332" s="31"/>
    </row>
    <row r="333" spans="1:32" s="8" customFormat="1" ht="48" x14ac:dyDescent="0.25">
      <c r="A333" s="170">
        <v>248</v>
      </c>
      <c r="B333" s="171" t="s">
        <v>252</v>
      </c>
      <c r="C333" s="171" t="s">
        <v>91</v>
      </c>
      <c r="D333" s="172">
        <v>1</v>
      </c>
      <c r="E333" s="171" t="s">
        <v>249</v>
      </c>
      <c r="F333" s="171" t="s">
        <v>142</v>
      </c>
      <c r="G333" s="171" t="s">
        <v>364</v>
      </c>
      <c r="H333" s="171" t="s">
        <v>364</v>
      </c>
      <c r="I333" s="171" t="s">
        <v>142</v>
      </c>
      <c r="J333" s="173">
        <v>2006</v>
      </c>
      <c r="K333" s="174">
        <v>17220</v>
      </c>
      <c r="L333" s="211"/>
      <c r="M333" s="173" t="s">
        <v>139</v>
      </c>
      <c r="N333" s="173">
        <v>3</v>
      </c>
      <c r="O333" s="173">
        <v>1</v>
      </c>
      <c r="P333" s="173">
        <v>1</v>
      </c>
      <c r="Q333" s="173">
        <v>5</v>
      </c>
      <c r="R333" s="173">
        <v>1</v>
      </c>
      <c r="S333" s="175">
        <v>5000</v>
      </c>
      <c r="T333" s="173">
        <v>0</v>
      </c>
      <c r="U333" s="173">
        <v>0.05</v>
      </c>
      <c r="V333" s="173">
        <v>0</v>
      </c>
      <c r="W333" s="211"/>
      <c r="X333" s="173">
        <v>1</v>
      </c>
      <c r="Y333" s="175">
        <v>87700</v>
      </c>
      <c r="Z333" s="174">
        <f>S333*R333*K333*EXP(-Definitions!$E$4*CAPEX!V333)*U333</f>
        <v>4305000</v>
      </c>
      <c r="AA333" s="174">
        <f>CEILING(Z333/Definitions!$F$10,10)</f>
        <v>84420</v>
      </c>
      <c r="AB333" s="176">
        <v>1</v>
      </c>
      <c r="AC333" s="177" t="s">
        <v>370</v>
      </c>
      <c r="AD333" s="177" t="s">
        <v>370</v>
      </c>
      <c r="AE333" s="29"/>
      <c r="AF333" s="31"/>
    </row>
    <row r="334" spans="1:32" s="8" customFormat="1" ht="48" x14ac:dyDescent="0.25">
      <c r="A334" s="170">
        <v>249</v>
      </c>
      <c r="B334" s="171" t="s">
        <v>368</v>
      </c>
      <c r="C334" s="171" t="s">
        <v>91</v>
      </c>
      <c r="D334" s="172">
        <v>1</v>
      </c>
      <c r="E334" s="171" t="s">
        <v>249</v>
      </c>
      <c r="F334" s="171" t="s">
        <v>142</v>
      </c>
      <c r="G334" s="171" t="s">
        <v>226</v>
      </c>
      <c r="H334" s="171" t="s">
        <v>226</v>
      </c>
      <c r="I334" s="171" t="s">
        <v>142</v>
      </c>
      <c r="J334" s="173">
        <v>2006</v>
      </c>
      <c r="K334" s="174">
        <v>320</v>
      </c>
      <c r="L334" s="211"/>
      <c r="M334" s="173" t="s">
        <v>139</v>
      </c>
      <c r="N334" s="173">
        <v>3</v>
      </c>
      <c r="O334" s="173">
        <v>1</v>
      </c>
      <c r="P334" s="173">
        <v>1</v>
      </c>
      <c r="Q334" s="173">
        <v>8</v>
      </c>
      <c r="R334" s="173">
        <v>1</v>
      </c>
      <c r="S334" s="175">
        <v>2000</v>
      </c>
      <c r="T334" s="173">
        <v>25</v>
      </c>
      <c r="U334" s="173">
        <v>1</v>
      </c>
      <c r="V334" s="173">
        <v>6</v>
      </c>
      <c r="W334" s="211"/>
      <c r="X334" s="173">
        <v>0</v>
      </c>
      <c r="Y334" s="175">
        <v>0</v>
      </c>
      <c r="Z334" s="174">
        <f>S334*R334*K334*EXP(-Definitions!$E$4*CAPEX!V334)*U334</f>
        <v>640000</v>
      </c>
      <c r="AA334" s="174">
        <f>CEILING(Z334/Definitions!$F$10,10)</f>
        <v>12550</v>
      </c>
      <c r="AB334" s="176">
        <v>1</v>
      </c>
      <c r="AC334" s="177" t="s">
        <v>576</v>
      </c>
      <c r="AD334" s="177" t="s">
        <v>577</v>
      </c>
      <c r="AE334" s="34"/>
      <c r="AF334" s="34"/>
    </row>
    <row r="335" spans="1:32" s="8" customFormat="1" ht="36" x14ac:dyDescent="0.25">
      <c r="A335" s="170">
        <v>250</v>
      </c>
      <c r="B335" s="171" t="s">
        <v>238</v>
      </c>
      <c r="C335" s="171" t="s">
        <v>91</v>
      </c>
      <c r="D335" s="172" t="s">
        <v>236</v>
      </c>
      <c r="E335" s="171" t="s">
        <v>249</v>
      </c>
      <c r="F335" s="171" t="s">
        <v>142</v>
      </c>
      <c r="G335" s="171" t="s">
        <v>239</v>
      </c>
      <c r="H335" s="171" t="s">
        <v>524</v>
      </c>
      <c r="I335" s="171" t="s">
        <v>142</v>
      </c>
      <c r="J335" s="173">
        <v>2006</v>
      </c>
      <c r="K335" s="174">
        <v>1</v>
      </c>
      <c r="L335" s="211"/>
      <c r="M335" s="173" t="s">
        <v>236</v>
      </c>
      <c r="N335" s="173">
        <v>0</v>
      </c>
      <c r="O335" s="173">
        <v>1</v>
      </c>
      <c r="P335" s="173">
        <v>1</v>
      </c>
      <c r="Q335" s="173">
        <v>9</v>
      </c>
      <c r="R335" s="173">
        <v>1</v>
      </c>
      <c r="S335" s="175">
        <v>2340000</v>
      </c>
      <c r="T335" s="173">
        <v>0</v>
      </c>
      <c r="U335" s="173">
        <v>1</v>
      </c>
      <c r="V335" s="173">
        <v>0</v>
      </c>
      <c r="W335" s="211"/>
      <c r="X335" s="173">
        <v>0</v>
      </c>
      <c r="Y335" s="175">
        <v>0</v>
      </c>
      <c r="Z335" s="174">
        <f>S335*R335*K335*EXP(-Definitions!$E$4*CAPEX!V335)*U335</f>
        <v>2340000</v>
      </c>
      <c r="AA335" s="174">
        <f>CEILING(Z335/Definitions!$F$10,10)</f>
        <v>45890</v>
      </c>
      <c r="AB335" s="176">
        <v>1</v>
      </c>
      <c r="AC335" s="177" t="s">
        <v>240</v>
      </c>
      <c r="AD335" s="177" t="s">
        <v>241</v>
      </c>
      <c r="AE335" s="34"/>
      <c r="AF335" s="34"/>
    </row>
    <row r="336" spans="1:32" s="8" customFormat="1" ht="36" x14ac:dyDescent="0.25">
      <c r="A336" s="170">
        <v>251</v>
      </c>
      <c r="B336" s="171" t="s">
        <v>242</v>
      </c>
      <c r="C336" s="171" t="s">
        <v>91</v>
      </c>
      <c r="D336" s="172" t="s">
        <v>236</v>
      </c>
      <c r="E336" s="171" t="s">
        <v>249</v>
      </c>
      <c r="F336" s="171" t="s">
        <v>142</v>
      </c>
      <c r="G336" s="171" t="s">
        <v>243</v>
      </c>
      <c r="H336" s="171" t="s">
        <v>524</v>
      </c>
      <c r="I336" s="171" t="s">
        <v>142</v>
      </c>
      <c r="J336" s="173">
        <v>2006</v>
      </c>
      <c r="K336" s="174">
        <v>1</v>
      </c>
      <c r="L336" s="211"/>
      <c r="M336" s="173" t="s">
        <v>236</v>
      </c>
      <c r="N336" s="173">
        <v>0</v>
      </c>
      <c r="O336" s="173">
        <v>1</v>
      </c>
      <c r="P336" s="173">
        <v>1</v>
      </c>
      <c r="Q336" s="173">
        <v>9</v>
      </c>
      <c r="R336" s="173">
        <v>1</v>
      </c>
      <c r="S336" s="175">
        <v>2574000</v>
      </c>
      <c r="T336" s="173">
        <v>0</v>
      </c>
      <c r="U336" s="173">
        <v>1</v>
      </c>
      <c r="V336" s="173">
        <v>0</v>
      </c>
      <c r="W336" s="211"/>
      <c r="X336" s="173">
        <v>0</v>
      </c>
      <c r="Y336" s="175">
        <v>0</v>
      </c>
      <c r="Z336" s="174">
        <f>S336*R336*K336*EXP(-Definitions!$E$4*CAPEX!V336)*U336</f>
        <v>2574000</v>
      </c>
      <c r="AA336" s="174">
        <f>CEILING(Z336/Definitions!$F$10,10)</f>
        <v>50480</v>
      </c>
      <c r="AB336" s="176">
        <v>1</v>
      </c>
      <c r="AC336" s="177" t="s">
        <v>244</v>
      </c>
      <c r="AD336" s="177" t="s">
        <v>567</v>
      </c>
      <c r="AE336" s="34"/>
      <c r="AF336" s="34"/>
    </row>
    <row r="337" spans="1:32" s="8" customFormat="1" ht="48" x14ac:dyDescent="0.25">
      <c r="A337" s="170">
        <v>252</v>
      </c>
      <c r="B337" s="171" t="s">
        <v>245</v>
      </c>
      <c r="C337" s="171" t="s">
        <v>91</v>
      </c>
      <c r="D337" s="172" t="s">
        <v>236</v>
      </c>
      <c r="E337" s="171" t="s">
        <v>249</v>
      </c>
      <c r="F337" s="171" t="s">
        <v>142</v>
      </c>
      <c r="G337" s="171" t="s">
        <v>246</v>
      </c>
      <c r="H337" s="171" t="s">
        <v>524</v>
      </c>
      <c r="I337" s="171" t="s">
        <v>142</v>
      </c>
      <c r="J337" s="173">
        <v>2006</v>
      </c>
      <c r="K337" s="174">
        <v>1</v>
      </c>
      <c r="L337" s="211"/>
      <c r="M337" s="173" t="s">
        <v>236</v>
      </c>
      <c r="N337" s="173">
        <v>0</v>
      </c>
      <c r="O337" s="173">
        <v>1</v>
      </c>
      <c r="P337" s="173">
        <v>1</v>
      </c>
      <c r="Q337" s="173">
        <v>9</v>
      </c>
      <c r="R337" s="173">
        <v>1</v>
      </c>
      <c r="S337" s="175">
        <v>1415700</v>
      </c>
      <c r="T337" s="173">
        <v>0</v>
      </c>
      <c r="U337" s="173">
        <v>1</v>
      </c>
      <c r="V337" s="173">
        <v>0</v>
      </c>
      <c r="W337" s="211"/>
      <c r="X337" s="173">
        <v>0</v>
      </c>
      <c r="Y337" s="175">
        <v>0</v>
      </c>
      <c r="Z337" s="174">
        <f>S337*R337*K337*EXP(-Definitions!$E$4*CAPEX!V337)*U337</f>
        <v>1415700</v>
      </c>
      <c r="AA337" s="174">
        <f>CEILING(Z337/Definitions!$F$10,10)</f>
        <v>27760</v>
      </c>
      <c r="AB337" s="176">
        <v>1</v>
      </c>
      <c r="AC337" s="177" t="s">
        <v>247</v>
      </c>
      <c r="AD337" s="177" t="s">
        <v>568</v>
      </c>
      <c r="AE337" s="29"/>
      <c r="AF337" s="31"/>
    </row>
    <row r="338" spans="1:32" s="8" customFormat="1" ht="60" x14ac:dyDescent="0.25">
      <c r="A338" s="170">
        <v>253</v>
      </c>
      <c r="B338" s="171" t="s">
        <v>262</v>
      </c>
      <c r="C338" s="171" t="s">
        <v>65</v>
      </c>
      <c r="D338" s="172">
        <v>1</v>
      </c>
      <c r="E338" s="171" t="s">
        <v>249</v>
      </c>
      <c r="F338" s="171" t="s">
        <v>141</v>
      </c>
      <c r="G338" s="171" t="s">
        <v>578</v>
      </c>
      <c r="H338" s="171" t="s">
        <v>257</v>
      </c>
      <c r="I338" s="171" t="s">
        <v>141</v>
      </c>
      <c r="J338" s="173">
        <v>2006</v>
      </c>
      <c r="K338" s="174">
        <v>16000</v>
      </c>
      <c r="L338" s="211"/>
      <c r="M338" s="173" t="s">
        <v>139</v>
      </c>
      <c r="N338" s="173">
        <v>3</v>
      </c>
      <c r="O338" s="173">
        <v>1</v>
      </c>
      <c r="P338" s="173">
        <v>0</v>
      </c>
      <c r="Q338" s="173">
        <v>5</v>
      </c>
      <c r="R338" s="173">
        <v>1</v>
      </c>
      <c r="S338" s="175">
        <v>4000</v>
      </c>
      <c r="T338" s="173">
        <v>0</v>
      </c>
      <c r="U338" s="173">
        <v>0.3</v>
      </c>
      <c r="V338" s="173">
        <v>0</v>
      </c>
      <c r="W338" s="211"/>
      <c r="X338" s="173">
        <v>1</v>
      </c>
      <c r="Y338" s="175">
        <v>912700</v>
      </c>
      <c r="Z338" s="174">
        <f>S338*R338*K338*EXP(-Definitions!$E$4*CAPEX!V338)*U338</f>
        <v>19200000</v>
      </c>
      <c r="AA338" s="174">
        <f>CEILING(Z338/Definitions!$F$10,10)</f>
        <v>376480</v>
      </c>
      <c r="AB338" s="176">
        <v>2</v>
      </c>
      <c r="AC338" s="177" t="s">
        <v>354</v>
      </c>
      <c r="AD338" s="177" t="s">
        <v>264</v>
      </c>
      <c r="AE338" s="29"/>
      <c r="AF338" s="31"/>
    </row>
    <row r="339" spans="1:32" s="8" customFormat="1" ht="24" x14ac:dyDescent="0.25">
      <c r="A339" s="170">
        <v>254</v>
      </c>
      <c r="B339" s="171" t="s">
        <v>371</v>
      </c>
      <c r="C339" s="171" t="s">
        <v>65</v>
      </c>
      <c r="D339" s="172">
        <v>1</v>
      </c>
      <c r="E339" s="171" t="s">
        <v>249</v>
      </c>
      <c r="F339" s="171" t="s">
        <v>141</v>
      </c>
      <c r="G339" s="171" t="s">
        <v>226</v>
      </c>
      <c r="H339" s="171" t="s">
        <v>226</v>
      </c>
      <c r="I339" s="171" t="s">
        <v>141</v>
      </c>
      <c r="J339" s="173">
        <v>2006</v>
      </c>
      <c r="K339" s="174">
        <v>116400</v>
      </c>
      <c r="L339" s="211"/>
      <c r="M339" s="173" t="s">
        <v>258</v>
      </c>
      <c r="N339" s="173">
        <v>5</v>
      </c>
      <c r="O339" s="173">
        <v>1</v>
      </c>
      <c r="P339" s="173">
        <v>1</v>
      </c>
      <c r="Q339" s="173">
        <v>5</v>
      </c>
      <c r="R339" s="173">
        <v>0.2</v>
      </c>
      <c r="S339" s="175">
        <v>200</v>
      </c>
      <c r="T339" s="173">
        <v>0</v>
      </c>
      <c r="U339" s="173">
        <v>1</v>
      </c>
      <c r="V339" s="173">
        <v>0</v>
      </c>
      <c r="W339" s="211"/>
      <c r="X339" s="173">
        <v>1</v>
      </c>
      <c r="Y339" s="175">
        <v>22600</v>
      </c>
      <c r="Z339" s="174">
        <f>S339*R339*K339*EXP(-Definitions!$E$4*CAPEX!V339)*U339</f>
        <v>4656000</v>
      </c>
      <c r="AA339" s="174">
        <f>CEILING(Z339/Definitions!$F$10,10)</f>
        <v>91300</v>
      </c>
      <c r="AB339" s="176">
        <v>1</v>
      </c>
      <c r="AC339" s="177" t="s">
        <v>366</v>
      </c>
      <c r="AD339" s="177" t="s">
        <v>366</v>
      </c>
      <c r="AE339" s="29"/>
      <c r="AF339" s="31"/>
    </row>
    <row r="340" spans="1:32" s="8" customFormat="1" ht="72" x14ac:dyDescent="0.25">
      <c r="A340" s="170">
        <v>255</v>
      </c>
      <c r="B340" s="171" t="s">
        <v>702</v>
      </c>
      <c r="C340" s="171" t="s">
        <v>65</v>
      </c>
      <c r="D340" s="172">
        <v>1</v>
      </c>
      <c r="E340" s="171" t="s">
        <v>249</v>
      </c>
      <c r="F340" s="171" t="s">
        <v>141</v>
      </c>
      <c r="G340" s="171" t="s">
        <v>265</v>
      </c>
      <c r="H340" s="171" t="s">
        <v>266</v>
      </c>
      <c r="I340" s="171" t="s">
        <v>141</v>
      </c>
      <c r="J340" s="173">
        <v>2006</v>
      </c>
      <c r="K340" s="174">
        <v>1</v>
      </c>
      <c r="L340" s="211"/>
      <c r="M340" s="173" t="s">
        <v>236</v>
      </c>
      <c r="N340" s="173">
        <v>5</v>
      </c>
      <c r="O340" s="173">
        <v>3</v>
      </c>
      <c r="P340" s="173">
        <v>1</v>
      </c>
      <c r="Q340" s="173">
        <v>5</v>
      </c>
      <c r="R340" s="173">
        <v>1</v>
      </c>
      <c r="S340" s="175">
        <v>2632500</v>
      </c>
      <c r="T340" s="173">
        <v>25</v>
      </c>
      <c r="U340" s="173">
        <v>0</v>
      </c>
      <c r="V340" s="173">
        <v>2</v>
      </c>
      <c r="W340" s="211"/>
      <c r="X340" s="173">
        <v>1</v>
      </c>
      <c r="Y340" s="175">
        <v>744500</v>
      </c>
      <c r="Z340" s="174">
        <f>S340*R340*K340*EXP(-Definitions!$E$4*CAPEX!V340)*U340</f>
        <v>0</v>
      </c>
      <c r="AA340" s="174">
        <f>CEILING(Z340/Definitions!$F$10,10)</f>
        <v>0</v>
      </c>
      <c r="AB340" s="176">
        <v>2</v>
      </c>
      <c r="AC340" s="177" t="s">
        <v>267</v>
      </c>
      <c r="AD340" s="177" t="s">
        <v>268</v>
      </c>
      <c r="AE340" s="29"/>
      <c r="AF340" s="31"/>
    </row>
    <row r="341" spans="1:32" s="8" customFormat="1" ht="72" x14ac:dyDescent="0.25">
      <c r="A341" s="170">
        <v>255</v>
      </c>
      <c r="B341" s="171" t="s">
        <v>702</v>
      </c>
      <c r="C341" s="171" t="s">
        <v>65</v>
      </c>
      <c r="D341" s="172">
        <v>1</v>
      </c>
      <c r="E341" s="171" t="s">
        <v>249</v>
      </c>
      <c r="F341" s="171" t="s">
        <v>141</v>
      </c>
      <c r="G341" s="171" t="s">
        <v>265</v>
      </c>
      <c r="H341" s="171" t="s">
        <v>266</v>
      </c>
      <c r="I341" s="171" t="s">
        <v>141</v>
      </c>
      <c r="J341" s="173">
        <v>2006</v>
      </c>
      <c r="K341" s="174">
        <v>1</v>
      </c>
      <c r="L341" s="211"/>
      <c r="M341" s="173" t="s">
        <v>236</v>
      </c>
      <c r="N341" s="173">
        <v>5</v>
      </c>
      <c r="O341" s="173">
        <v>3</v>
      </c>
      <c r="P341" s="173">
        <v>1</v>
      </c>
      <c r="Q341" s="173">
        <v>5</v>
      </c>
      <c r="R341" s="173">
        <v>1</v>
      </c>
      <c r="S341" s="175">
        <v>2632500</v>
      </c>
      <c r="T341" s="173">
        <v>25</v>
      </c>
      <c r="U341" s="173">
        <v>1</v>
      </c>
      <c r="V341" s="173">
        <v>0</v>
      </c>
      <c r="W341" s="211"/>
      <c r="X341" s="173">
        <v>1</v>
      </c>
      <c r="Y341" s="175"/>
      <c r="Z341" s="174">
        <f>S341*R341*K341*EXP(-Definitions!$E$4*CAPEX!V341)*U341</f>
        <v>2632500</v>
      </c>
      <c r="AA341" s="174">
        <f>CEILING(Z341/Definitions!$F$10,10)</f>
        <v>51620</v>
      </c>
      <c r="AB341" s="176">
        <v>2</v>
      </c>
      <c r="AC341" s="177" t="s">
        <v>267</v>
      </c>
      <c r="AD341" s="177" t="s">
        <v>268</v>
      </c>
      <c r="AE341" s="29"/>
      <c r="AF341" s="31"/>
    </row>
    <row r="342" spans="1:32" s="8" customFormat="1" ht="72" x14ac:dyDescent="0.25">
      <c r="A342" s="170">
        <v>256</v>
      </c>
      <c r="B342" s="171" t="s">
        <v>260</v>
      </c>
      <c r="C342" s="171" t="s">
        <v>65</v>
      </c>
      <c r="D342" s="172">
        <v>1</v>
      </c>
      <c r="E342" s="171" t="s">
        <v>249</v>
      </c>
      <c r="F342" s="171" t="s">
        <v>141</v>
      </c>
      <c r="G342" s="171" t="s">
        <v>217</v>
      </c>
      <c r="H342" s="171" t="s">
        <v>218</v>
      </c>
      <c r="I342" s="171" t="s">
        <v>141</v>
      </c>
      <c r="J342" s="173">
        <v>2006</v>
      </c>
      <c r="K342" s="173">
        <v>102</v>
      </c>
      <c r="L342" s="173"/>
      <c r="M342" s="173" t="s">
        <v>261</v>
      </c>
      <c r="N342" s="173">
        <v>3</v>
      </c>
      <c r="O342" s="173">
        <v>1</v>
      </c>
      <c r="P342" s="173">
        <v>1</v>
      </c>
      <c r="Q342" s="173">
        <v>8</v>
      </c>
      <c r="R342" s="173">
        <v>1</v>
      </c>
      <c r="S342" s="175">
        <v>35000</v>
      </c>
      <c r="T342" s="173">
        <v>25</v>
      </c>
      <c r="U342" s="173">
        <v>1</v>
      </c>
      <c r="V342" s="173">
        <v>11</v>
      </c>
      <c r="W342" s="211"/>
      <c r="X342" s="173">
        <v>1</v>
      </c>
      <c r="Y342" s="175">
        <v>49840</v>
      </c>
      <c r="Z342" s="174">
        <f>S342*R342*K342*EXP(-Definitions!$E$4*CAPEX!V342)*U342</f>
        <v>3570000</v>
      </c>
      <c r="AA342" s="174">
        <f>CEILING(Z342/Definitions!$F$10,10)</f>
        <v>70000</v>
      </c>
      <c r="AB342" s="176">
        <v>1</v>
      </c>
      <c r="AC342" s="177" t="s">
        <v>574</v>
      </c>
      <c r="AD342" s="177" t="s">
        <v>575</v>
      </c>
      <c r="AE342" s="29"/>
      <c r="AF342" s="30"/>
    </row>
    <row r="343" spans="1:32" s="8" customFormat="1" ht="24" x14ac:dyDescent="0.25">
      <c r="A343" s="170">
        <v>257</v>
      </c>
      <c r="B343" s="171" t="s">
        <v>368</v>
      </c>
      <c r="C343" s="171" t="s">
        <v>65</v>
      </c>
      <c r="D343" s="172">
        <v>1</v>
      </c>
      <c r="E343" s="171" t="s">
        <v>249</v>
      </c>
      <c r="F343" s="171" t="s">
        <v>141</v>
      </c>
      <c r="G343" s="171" t="s">
        <v>226</v>
      </c>
      <c r="H343" s="171" t="s">
        <v>226</v>
      </c>
      <c r="I343" s="171" t="s">
        <v>141</v>
      </c>
      <c r="J343" s="173">
        <v>2006</v>
      </c>
      <c r="K343" s="174">
        <v>1716</v>
      </c>
      <c r="L343" s="211"/>
      <c r="M343" s="173" t="s">
        <v>139</v>
      </c>
      <c r="N343" s="173">
        <v>3</v>
      </c>
      <c r="O343" s="173">
        <v>1</v>
      </c>
      <c r="P343" s="173">
        <v>1</v>
      </c>
      <c r="Q343" s="173">
        <v>5</v>
      </c>
      <c r="R343" s="173">
        <v>0.1</v>
      </c>
      <c r="S343" s="175">
        <v>2000</v>
      </c>
      <c r="T343" s="173">
        <v>25</v>
      </c>
      <c r="U343" s="173">
        <v>1</v>
      </c>
      <c r="V343" s="173">
        <v>0</v>
      </c>
      <c r="W343" s="211"/>
      <c r="X343" s="173">
        <v>0</v>
      </c>
      <c r="Y343" s="175">
        <v>0</v>
      </c>
      <c r="Z343" s="174">
        <f>S343*R343*K343*EXP(-Definitions!$E$4*CAPEX!V343)*U343</f>
        <v>343200</v>
      </c>
      <c r="AA343" s="174">
        <f>CEILING(Z343/Definitions!$F$10,10)</f>
        <v>6730</v>
      </c>
      <c r="AB343" s="176">
        <v>1</v>
      </c>
      <c r="AC343" s="177" t="s">
        <v>600</v>
      </c>
      <c r="AD343" s="177" t="s">
        <v>601</v>
      </c>
      <c r="AE343" s="29"/>
      <c r="AF343" s="30"/>
    </row>
    <row r="344" spans="1:32" s="8" customFormat="1" ht="48" x14ac:dyDescent="0.25">
      <c r="A344" s="170">
        <v>257</v>
      </c>
      <c r="B344" s="171" t="s">
        <v>368</v>
      </c>
      <c r="C344" s="171" t="s">
        <v>65</v>
      </c>
      <c r="D344" s="172">
        <v>1</v>
      </c>
      <c r="E344" s="171" t="s">
        <v>249</v>
      </c>
      <c r="F344" s="171" t="s">
        <v>141</v>
      </c>
      <c r="G344" s="171" t="s">
        <v>226</v>
      </c>
      <c r="H344" s="171" t="s">
        <v>226</v>
      </c>
      <c r="I344" s="171" t="s">
        <v>141</v>
      </c>
      <c r="J344" s="173">
        <v>2006</v>
      </c>
      <c r="K344" s="174">
        <v>1716</v>
      </c>
      <c r="L344" s="211"/>
      <c r="M344" s="173" t="s">
        <v>139</v>
      </c>
      <c r="N344" s="173">
        <v>1</v>
      </c>
      <c r="O344" s="173">
        <v>1</v>
      </c>
      <c r="P344" s="173">
        <v>1</v>
      </c>
      <c r="Q344" s="173">
        <v>8</v>
      </c>
      <c r="R344" s="173">
        <v>1</v>
      </c>
      <c r="S344" s="175">
        <v>2000</v>
      </c>
      <c r="T344" s="173">
        <v>25</v>
      </c>
      <c r="U344" s="173">
        <v>1</v>
      </c>
      <c r="V344" s="173">
        <v>6</v>
      </c>
      <c r="W344" s="211"/>
      <c r="X344" s="173">
        <v>0</v>
      </c>
      <c r="Y344" s="175">
        <v>0</v>
      </c>
      <c r="Z344" s="174">
        <f>S344*R344*K344*EXP(-Definitions!$E$4*CAPEX!V344)*U344</f>
        <v>3432000</v>
      </c>
      <c r="AA344" s="174">
        <f>CEILING(Z344/Definitions!$F$10,10)</f>
        <v>67300</v>
      </c>
      <c r="AB344" s="176">
        <v>1</v>
      </c>
      <c r="AC344" s="177" t="s">
        <v>576</v>
      </c>
      <c r="AD344" s="177" t="s">
        <v>577</v>
      </c>
      <c r="AE344" s="29"/>
      <c r="AF344" s="30"/>
    </row>
    <row r="345" spans="1:32" s="8" customFormat="1" ht="15" x14ac:dyDescent="0.25">
      <c r="A345" s="170">
        <v>258</v>
      </c>
      <c r="B345" s="171" t="s">
        <v>369</v>
      </c>
      <c r="C345" s="171" t="s">
        <v>65</v>
      </c>
      <c r="D345" s="172">
        <v>1</v>
      </c>
      <c r="E345" s="171" t="s">
        <v>249</v>
      </c>
      <c r="F345" s="171" t="s">
        <v>141</v>
      </c>
      <c r="G345" s="171" t="s">
        <v>226</v>
      </c>
      <c r="H345" s="171" t="s">
        <v>226</v>
      </c>
      <c r="I345" s="171" t="s">
        <v>141</v>
      </c>
      <c r="J345" s="173">
        <v>2006</v>
      </c>
      <c r="K345" s="174">
        <v>25200</v>
      </c>
      <c r="L345" s="211"/>
      <c r="M345" s="173" t="s">
        <v>139</v>
      </c>
      <c r="N345" s="173">
        <v>5</v>
      </c>
      <c r="O345" s="173">
        <v>1</v>
      </c>
      <c r="P345" s="173">
        <v>1</v>
      </c>
      <c r="Q345" s="173">
        <v>2</v>
      </c>
      <c r="R345" s="173">
        <v>0.05</v>
      </c>
      <c r="S345" s="175">
        <v>2500</v>
      </c>
      <c r="T345" s="173">
        <v>50</v>
      </c>
      <c r="U345" s="173">
        <v>1</v>
      </c>
      <c r="V345" s="173">
        <v>0</v>
      </c>
      <c r="W345" s="211"/>
      <c r="X345" s="173">
        <v>0</v>
      </c>
      <c r="Y345" s="175">
        <v>0</v>
      </c>
      <c r="Z345" s="174">
        <f>S345*R345*K345*EXP(-Definitions!$E$4*CAPEX!V345)*U345</f>
        <v>3150000</v>
      </c>
      <c r="AA345" s="174">
        <f>CEILING(Z345/Definitions!$F$10,10)</f>
        <v>61770</v>
      </c>
      <c r="AB345" s="176">
        <v>1</v>
      </c>
      <c r="AC345" s="177" t="s">
        <v>598</v>
      </c>
      <c r="AD345" s="177" t="s">
        <v>599</v>
      </c>
      <c r="AE345" s="29"/>
      <c r="AF345" s="31"/>
    </row>
    <row r="346" spans="1:32" s="8" customFormat="1" ht="48" x14ac:dyDescent="0.25">
      <c r="A346" s="170">
        <v>259</v>
      </c>
      <c r="B346" s="171" t="s">
        <v>269</v>
      </c>
      <c r="C346" s="171" t="s">
        <v>65</v>
      </c>
      <c r="D346" s="172" t="s">
        <v>236</v>
      </c>
      <c r="E346" s="171" t="s">
        <v>249</v>
      </c>
      <c r="F346" s="171" t="s">
        <v>141</v>
      </c>
      <c r="G346" s="171" t="s">
        <v>364</v>
      </c>
      <c r="H346" s="171" t="s">
        <v>364</v>
      </c>
      <c r="I346" s="171" t="s">
        <v>141</v>
      </c>
      <c r="J346" s="173">
        <v>2006</v>
      </c>
      <c r="K346" s="174">
        <v>1</v>
      </c>
      <c r="L346" s="211"/>
      <c r="M346" s="173" t="s">
        <v>236</v>
      </c>
      <c r="N346" s="173">
        <v>3</v>
      </c>
      <c r="O346" s="173">
        <v>2</v>
      </c>
      <c r="P346" s="173">
        <v>1</v>
      </c>
      <c r="Q346" s="173">
        <v>5</v>
      </c>
      <c r="R346" s="173">
        <v>1</v>
      </c>
      <c r="S346" s="175">
        <v>1499100</v>
      </c>
      <c r="T346" s="173">
        <v>0</v>
      </c>
      <c r="U346" s="173">
        <v>1</v>
      </c>
      <c r="V346" s="173">
        <v>0</v>
      </c>
      <c r="W346" s="211"/>
      <c r="X346" s="173">
        <v>0</v>
      </c>
      <c r="Y346" s="175">
        <v>0</v>
      </c>
      <c r="Z346" s="174">
        <f>S346*R346*K346*EXP(-Definitions!$E$4*CAPEX!V346)*U346</f>
        <v>1499100</v>
      </c>
      <c r="AA346" s="174">
        <f>CEILING(Z346/Definitions!$F$10,10)</f>
        <v>29400</v>
      </c>
      <c r="AB346" s="176">
        <v>1</v>
      </c>
      <c r="AC346" s="177" t="s">
        <v>372</v>
      </c>
      <c r="AD346" s="177" t="s">
        <v>372</v>
      </c>
      <c r="AE346" s="29"/>
      <c r="AF346" s="31"/>
    </row>
    <row r="347" spans="1:32" s="8" customFormat="1" ht="24" x14ac:dyDescent="0.25">
      <c r="A347" s="170">
        <v>260</v>
      </c>
      <c r="B347" s="171" t="s">
        <v>238</v>
      </c>
      <c r="C347" s="171" t="s">
        <v>65</v>
      </c>
      <c r="D347" s="172" t="s">
        <v>236</v>
      </c>
      <c r="E347" s="171" t="s">
        <v>249</v>
      </c>
      <c r="F347" s="171" t="s">
        <v>141</v>
      </c>
      <c r="G347" s="171" t="s">
        <v>239</v>
      </c>
      <c r="H347" s="171" t="s">
        <v>524</v>
      </c>
      <c r="I347" s="171" t="s">
        <v>141</v>
      </c>
      <c r="J347" s="173">
        <v>2006</v>
      </c>
      <c r="K347" s="174">
        <v>1</v>
      </c>
      <c r="L347" s="211"/>
      <c r="M347" s="173" t="s">
        <v>236</v>
      </c>
      <c r="N347" s="173">
        <v>0</v>
      </c>
      <c r="O347" s="173">
        <v>1</v>
      </c>
      <c r="P347" s="173">
        <v>1</v>
      </c>
      <c r="Q347" s="173">
        <v>9</v>
      </c>
      <c r="R347" s="173">
        <v>1</v>
      </c>
      <c r="S347" s="175">
        <v>3148100</v>
      </c>
      <c r="T347" s="173">
        <v>0</v>
      </c>
      <c r="U347" s="173">
        <v>1</v>
      </c>
      <c r="V347" s="173">
        <v>0</v>
      </c>
      <c r="W347" s="211"/>
      <c r="X347" s="173">
        <v>0</v>
      </c>
      <c r="Y347" s="175">
        <v>0</v>
      </c>
      <c r="Z347" s="174">
        <f>S347*R347*K347*EXP(-Definitions!$E$4*CAPEX!V347)*U347</f>
        <v>3148100</v>
      </c>
      <c r="AA347" s="174">
        <f>CEILING(Z347/Definitions!$F$10,10)</f>
        <v>61730</v>
      </c>
      <c r="AB347" s="176">
        <v>1</v>
      </c>
      <c r="AC347" s="177" t="s">
        <v>240</v>
      </c>
      <c r="AD347" s="177" t="s">
        <v>241</v>
      </c>
      <c r="AE347" s="34"/>
      <c r="AF347" s="34"/>
    </row>
    <row r="348" spans="1:32" s="8" customFormat="1" ht="36" x14ac:dyDescent="0.25">
      <c r="A348" s="170">
        <v>261</v>
      </c>
      <c r="B348" s="171" t="s">
        <v>242</v>
      </c>
      <c r="C348" s="171" t="s">
        <v>65</v>
      </c>
      <c r="D348" s="172" t="s">
        <v>236</v>
      </c>
      <c r="E348" s="171" t="s">
        <v>249</v>
      </c>
      <c r="F348" s="171" t="s">
        <v>141</v>
      </c>
      <c r="G348" s="171" t="s">
        <v>243</v>
      </c>
      <c r="H348" s="171" t="s">
        <v>524</v>
      </c>
      <c r="I348" s="171" t="s">
        <v>141</v>
      </c>
      <c r="J348" s="173">
        <v>2006</v>
      </c>
      <c r="K348" s="174">
        <v>1</v>
      </c>
      <c r="L348" s="211"/>
      <c r="M348" s="173" t="s">
        <v>236</v>
      </c>
      <c r="N348" s="173">
        <v>0</v>
      </c>
      <c r="O348" s="173">
        <v>1</v>
      </c>
      <c r="P348" s="173">
        <v>1</v>
      </c>
      <c r="Q348" s="173">
        <v>9</v>
      </c>
      <c r="R348" s="173">
        <v>1</v>
      </c>
      <c r="S348" s="175">
        <v>3462900</v>
      </c>
      <c r="T348" s="173">
        <v>0</v>
      </c>
      <c r="U348" s="173">
        <v>1</v>
      </c>
      <c r="V348" s="173">
        <v>0</v>
      </c>
      <c r="W348" s="211"/>
      <c r="X348" s="173">
        <v>0</v>
      </c>
      <c r="Y348" s="175">
        <v>0</v>
      </c>
      <c r="Z348" s="174">
        <f>S348*R348*K348*EXP(-Definitions!$E$4*CAPEX!V348)*U348</f>
        <v>3462900</v>
      </c>
      <c r="AA348" s="174">
        <f>CEILING(Z348/Definitions!$F$10,10)</f>
        <v>67900</v>
      </c>
      <c r="AB348" s="176">
        <v>1</v>
      </c>
      <c r="AC348" s="177" t="s">
        <v>244</v>
      </c>
      <c r="AD348" s="177" t="s">
        <v>567</v>
      </c>
      <c r="AE348" s="34"/>
      <c r="AF348" s="34"/>
    </row>
    <row r="349" spans="1:32" s="8" customFormat="1" ht="48" x14ac:dyDescent="0.25">
      <c r="A349" s="170">
        <v>262</v>
      </c>
      <c r="B349" s="171" t="s">
        <v>245</v>
      </c>
      <c r="C349" s="171" t="s">
        <v>65</v>
      </c>
      <c r="D349" s="172" t="s">
        <v>236</v>
      </c>
      <c r="E349" s="171" t="s">
        <v>249</v>
      </c>
      <c r="F349" s="171" t="s">
        <v>141</v>
      </c>
      <c r="G349" s="171" t="s">
        <v>246</v>
      </c>
      <c r="H349" s="171" t="s">
        <v>524</v>
      </c>
      <c r="I349" s="171" t="s">
        <v>141</v>
      </c>
      <c r="J349" s="173">
        <v>2006</v>
      </c>
      <c r="K349" s="174">
        <v>1</v>
      </c>
      <c r="L349" s="211"/>
      <c r="M349" s="173" t="s">
        <v>236</v>
      </c>
      <c r="N349" s="173">
        <v>0</v>
      </c>
      <c r="O349" s="173">
        <v>1</v>
      </c>
      <c r="P349" s="173">
        <v>1</v>
      </c>
      <c r="Q349" s="173">
        <v>9</v>
      </c>
      <c r="R349" s="173">
        <v>1</v>
      </c>
      <c r="S349" s="175">
        <v>1904600</v>
      </c>
      <c r="T349" s="173">
        <v>0</v>
      </c>
      <c r="U349" s="173">
        <v>1</v>
      </c>
      <c r="V349" s="173">
        <v>0</v>
      </c>
      <c r="W349" s="211"/>
      <c r="X349" s="173">
        <v>0</v>
      </c>
      <c r="Y349" s="175">
        <v>0</v>
      </c>
      <c r="Z349" s="174">
        <f>S349*R349*K349*EXP(-Definitions!$E$4*CAPEX!V349)*U349</f>
        <v>1904600</v>
      </c>
      <c r="AA349" s="174">
        <f>CEILING(Z349/Definitions!$F$10,10)</f>
        <v>37350</v>
      </c>
      <c r="AB349" s="176">
        <v>1</v>
      </c>
      <c r="AC349" s="177" t="s">
        <v>247</v>
      </c>
      <c r="AD349" s="177" t="s">
        <v>568</v>
      </c>
      <c r="AE349" s="34"/>
      <c r="AF349" s="34"/>
    </row>
    <row r="350" spans="1:32" s="8" customFormat="1" ht="60" x14ac:dyDescent="0.25">
      <c r="A350" s="170">
        <v>263</v>
      </c>
      <c r="B350" s="171" t="s">
        <v>262</v>
      </c>
      <c r="C350" s="171" t="s">
        <v>40</v>
      </c>
      <c r="D350" s="172">
        <v>1</v>
      </c>
      <c r="E350" s="171" t="s">
        <v>249</v>
      </c>
      <c r="F350" s="171" t="s">
        <v>141</v>
      </c>
      <c r="G350" s="171" t="s">
        <v>578</v>
      </c>
      <c r="H350" s="171" t="s">
        <v>257</v>
      </c>
      <c r="I350" s="171" t="s">
        <v>141</v>
      </c>
      <c r="J350" s="173">
        <v>2006</v>
      </c>
      <c r="K350" s="174">
        <v>15180</v>
      </c>
      <c r="L350" s="211"/>
      <c r="M350" s="173" t="s">
        <v>139</v>
      </c>
      <c r="N350" s="173">
        <v>3</v>
      </c>
      <c r="O350" s="173">
        <v>1</v>
      </c>
      <c r="P350" s="173">
        <v>0</v>
      </c>
      <c r="Q350" s="173">
        <v>5</v>
      </c>
      <c r="R350" s="173">
        <v>1</v>
      </c>
      <c r="S350" s="175">
        <v>4000</v>
      </c>
      <c r="T350" s="173">
        <v>0</v>
      </c>
      <c r="U350" s="173">
        <v>0.25</v>
      </c>
      <c r="V350" s="173">
        <v>0</v>
      </c>
      <c r="W350" s="211"/>
      <c r="X350" s="173">
        <v>1</v>
      </c>
      <c r="Y350" s="175">
        <v>452890</v>
      </c>
      <c r="Z350" s="174">
        <f>S350*R350*K350*EXP(-Definitions!$E$4*CAPEX!V350)*U350</f>
        <v>15180000</v>
      </c>
      <c r="AA350" s="174">
        <f>CEILING(Z350/Definitions!$F$10,10)</f>
        <v>297650</v>
      </c>
      <c r="AB350" s="176">
        <v>2</v>
      </c>
      <c r="AC350" s="177" t="s">
        <v>354</v>
      </c>
      <c r="AD350" s="177" t="s">
        <v>264</v>
      </c>
      <c r="AE350" s="29"/>
      <c r="AF350" s="31"/>
    </row>
    <row r="351" spans="1:32" s="8" customFormat="1" ht="36" x14ac:dyDescent="0.25">
      <c r="A351" s="170">
        <v>264</v>
      </c>
      <c r="B351" s="171" t="s">
        <v>365</v>
      </c>
      <c r="C351" s="171" t="s">
        <v>40</v>
      </c>
      <c r="D351" s="172">
        <v>1</v>
      </c>
      <c r="E351" s="171" t="s">
        <v>194</v>
      </c>
      <c r="F351" s="171" t="s">
        <v>141</v>
      </c>
      <c r="G351" s="171" t="s">
        <v>256</v>
      </c>
      <c r="H351" s="171" t="s">
        <v>257</v>
      </c>
      <c r="I351" s="171" t="s">
        <v>141</v>
      </c>
      <c r="J351" s="173">
        <v>2006</v>
      </c>
      <c r="K351" s="174">
        <v>1</v>
      </c>
      <c r="L351" s="211"/>
      <c r="M351" s="173" t="s">
        <v>236</v>
      </c>
      <c r="N351" s="173">
        <v>5</v>
      </c>
      <c r="O351" s="173">
        <v>1</v>
      </c>
      <c r="P351" s="173">
        <v>1</v>
      </c>
      <c r="Q351" s="173">
        <v>5</v>
      </c>
      <c r="R351" s="173">
        <v>1</v>
      </c>
      <c r="S351" s="175">
        <v>0</v>
      </c>
      <c r="T351" s="173">
        <v>0</v>
      </c>
      <c r="U351" s="173">
        <v>0</v>
      </c>
      <c r="V351" s="173">
        <v>0</v>
      </c>
      <c r="W351" s="211"/>
      <c r="X351" s="173">
        <v>1</v>
      </c>
      <c r="Y351" s="175">
        <v>19300</v>
      </c>
      <c r="Z351" s="174">
        <f>S351*R351*K351*EXP(-Definitions!$E$4*CAPEX!V351)*U351</f>
        <v>0</v>
      </c>
      <c r="AA351" s="174">
        <f>CEILING(Z351/Definitions!$F$10,10)</f>
        <v>0</v>
      </c>
      <c r="AB351" s="176">
        <v>0</v>
      </c>
      <c r="AC351" s="177" t="s">
        <v>597</v>
      </c>
      <c r="AD351" s="177" t="s">
        <v>573</v>
      </c>
      <c r="AE351" s="29"/>
      <c r="AF351" s="31"/>
    </row>
    <row r="352" spans="1:32" s="8" customFormat="1" ht="72" x14ac:dyDescent="0.25">
      <c r="A352" s="170">
        <v>265</v>
      </c>
      <c r="B352" s="171" t="s">
        <v>702</v>
      </c>
      <c r="C352" s="171" t="s">
        <v>40</v>
      </c>
      <c r="D352" s="172">
        <v>1</v>
      </c>
      <c r="E352" s="171" t="s">
        <v>249</v>
      </c>
      <c r="F352" s="171" t="s">
        <v>141</v>
      </c>
      <c r="G352" s="171" t="s">
        <v>265</v>
      </c>
      <c r="H352" s="171" t="s">
        <v>266</v>
      </c>
      <c r="I352" s="171" t="s">
        <v>141</v>
      </c>
      <c r="J352" s="173">
        <v>2006</v>
      </c>
      <c r="K352" s="173">
        <v>1</v>
      </c>
      <c r="L352" s="173"/>
      <c r="M352" s="173" t="s">
        <v>236</v>
      </c>
      <c r="N352" s="173">
        <v>5</v>
      </c>
      <c r="O352" s="173">
        <v>3</v>
      </c>
      <c r="P352" s="173">
        <v>1</v>
      </c>
      <c r="Q352" s="173">
        <v>5</v>
      </c>
      <c r="R352" s="173">
        <v>1</v>
      </c>
      <c r="S352" s="175">
        <v>3276000</v>
      </c>
      <c r="T352" s="173">
        <v>25</v>
      </c>
      <c r="U352" s="173">
        <v>0</v>
      </c>
      <c r="V352" s="173">
        <v>2</v>
      </c>
      <c r="W352" s="211"/>
      <c r="X352" s="173">
        <v>1</v>
      </c>
      <c r="Y352" s="175">
        <v>638200</v>
      </c>
      <c r="Z352" s="174">
        <f>S352*R352*K352*EXP(-Definitions!$E$4*CAPEX!V352)*U352</f>
        <v>0</v>
      </c>
      <c r="AA352" s="174">
        <f>CEILING(Z352/Definitions!$F$10,10)</f>
        <v>0</v>
      </c>
      <c r="AB352" s="176">
        <v>2</v>
      </c>
      <c r="AC352" s="177" t="s">
        <v>267</v>
      </c>
      <c r="AD352" s="177" t="s">
        <v>268</v>
      </c>
      <c r="AE352" s="29"/>
      <c r="AF352" s="31"/>
    </row>
    <row r="353" spans="1:32" s="8" customFormat="1" ht="72" x14ac:dyDescent="0.25">
      <c r="A353" s="170">
        <v>265</v>
      </c>
      <c r="B353" s="171" t="s">
        <v>702</v>
      </c>
      <c r="C353" s="171" t="s">
        <v>40</v>
      </c>
      <c r="D353" s="172">
        <v>1</v>
      </c>
      <c r="E353" s="171" t="s">
        <v>249</v>
      </c>
      <c r="F353" s="171" t="s">
        <v>141</v>
      </c>
      <c r="G353" s="171" t="s">
        <v>265</v>
      </c>
      <c r="H353" s="171" t="s">
        <v>266</v>
      </c>
      <c r="I353" s="171" t="s">
        <v>141</v>
      </c>
      <c r="J353" s="173">
        <v>2006</v>
      </c>
      <c r="K353" s="174">
        <v>1</v>
      </c>
      <c r="L353" s="211"/>
      <c r="M353" s="173" t="s">
        <v>236</v>
      </c>
      <c r="N353" s="173">
        <v>5</v>
      </c>
      <c r="O353" s="173">
        <v>3</v>
      </c>
      <c r="P353" s="173">
        <v>1</v>
      </c>
      <c r="Q353" s="173">
        <v>5</v>
      </c>
      <c r="R353" s="173">
        <v>1</v>
      </c>
      <c r="S353" s="175">
        <v>3276000</v>
      </c>
      <c r="T353" s="173">
        <v>25</v>
      </c>
      <c r="U353" s="173">
        <v>1</v>
      </c>
      <c r="V353" s="173">
        <v>0</v>
      </c>
      <c r="W353" s="211"/>
      <c r="X353" s="173">
        <v>1</v>
      </c>
      <c r="Y353" s="175"/>
      <c r="Z353" s="174">
        <f>S353*R353*K353*EXP(-Definitions!$E$4*CAPEX!V353)*U353</f>
        <v>3276000</v>
      </c>
      <c r="AA353" s="174">
        <f>CEILING(Z353/Definitions!$F$10,10)</f>
        <v>64240</v>
      </c>
      <c r="AB353" s="176">
        <v>2</v>
      </c>
      <c r="AC353" s="177" t="s">
        <v>267</v>
      </c>
      <c r="AD353" s="177" t="s">
        <v>268</v>
      </c>
      <c r="AE353" s="29"/>
      <c r="AF353" s="31"/>
    </row>
    <row r="354" spans="1:32" s="8" customFormat="1" ht="72" x14ac:dyDescent="0.25">
      <c r="A354" s="170">
        <v>266</v>
      </c>
      <c r="B354" s="171" t="s">
        <v>260</v>
      </c>
      <c r="C354" s="171" t="s">
        <v>40</v>
      </c>
      <c r="D354" s="172">
        <v>1</v>
      </c>
      <c r="E354" s="171" t="s">
        <v>249</v>
      </c>
      <c r="F354" s="171" t="s">
        <v>141</v>
      </c>
      <c r="G354" s="171" t="s">
        <v>217</v>
      </c>
      <c r="H354" s="171" t="s">
        <v>218</v>
      </c>
      <c r="I354" s="171" t="s">
        <v>141</v>
      </c>
      <c r="J354" s="173">
        <v>2006</v>
      </c>
      <c r="K354" s="174">
        <v>102</v>
      </c>
      <c r="L354" s="211"/>
      <c r="M354" s="173" t="s">
        <v>261</v>
      </c>
      <c r="N354" s="173">
        <v>3</v>
      </c>
      <c r="O354" s="173">
        <v>1</v>
      </c>
      <c r="P354" s="173">
        <v>1</v>
      </c>
      <c r="Q354" s="173">
        <v>8</v>
      </c>
      <c r="R354" s="173">
        <v>1</v>
      </c>
      <c r="S354" s="175">
        <v>35000</v>
      </c>
      <c r="T354" s="173">
        <v>25</v>
      </c>
      <c r="U354" s="173">
        <v>1</v>
      </c>
      <c r="V354" s="173">
        <v>11</v>
      </c>
      <c r="W354" s="211"/>
      <c r="X354" s="173">
        <v>1</v>
      </c>
      <c r="Y354" s="175">
        <v>36540</v>
      </c>
      <c r="Z354" s="174">
        <f>S354*R354*K354*EXP(-Definitions!$E$4*CAPEX!V354)*U354</f>
        <v>3570000</v>
      </c>
      <c r="AA354" s="174">
        <f>CEILING(Z354/Definitions!$F$10,10)</f>
        <v>70000</v>
      </c>
      <c r="AB354" s="176">
        <v>1</v>
      </c>
      <c r="AC354" s="177" t="s">
        <v>574</v>
      </c>
      <c r="AD354" s="177" t="s">
        <v>575</v>
      </c>
      <c r="AE354" s="29"/>
      <c r="AF354" s="31"/>
    </row>
    <row r="355" spans="1:32" s="8" customFormat="1" ht="24" x14ac:dyDescent="0.25">
      <c r="A355" s="170">
        <v>267</v>
      </c>
      <c r="B355" s="171" t="s">
        <v>368</v>
      </c>
      <c r="C355" s="171" t="s">
        <v>40</v>
      </c>
      <c r="D355" s="172">
        <v>1</v>
      </c>
      <c r="E355" s="171" t="s">
        <v>249</v>
      </c>
      <c r="F355" s="171" t="s">
        <v>141</v>
      </c>
      <c r="G355" s="171" t="s">
        <v>226</v>
      </c>
      <c r="H355" s="171" t="s">
        <v>226</v>
      </c>
      <c r="I355" s="171" t="s">
        <v>141</v>
      </c>
      <c r="J355" s="173">
        <v>2006</v>
      </c>
      <c r="K355" s="174">
        <v>2160</v>
      </c>
      <c r="L355" s="211"/>
      <c r="M355" s="173" t="s">
        <v>139</v>
      </c>
      <c r="N355" s="173">
        <v>3</v>
      </c>
      <c r="O355" s="173">
        <v>1</v>
      </c>
      <c r="P355" s="173">
        <v>1</v>
      </c>
      <c r="Q355" s="173">
        <v>5</v>
      </c>
      <c r="R355" s="173">
        <v>0.2</v>
      </c>
      <c r="S355" s="175">
        <v>2000</v>
      </c>
      <c r="T355" s="173">
        <v>25</v>
      </c>
      <c r="U355" s="173">
        <v>1</v>
      </c>
      <c r="V355" s="173">
        <v>0</v>
      </c>
      <c r="W355" s="211"/>
      <c r="X355" s="173">
        <v>0</v>
      </c>
      <c r="Y355" s="175">
        <v>0</v>
      </c>
      <c r="Z355" s="174">
        <f>S355*R355*K355*EXP(-Definitions!$E$4*CAPEX!V355)*U355</f>
        <v>864000</v>
      </c>
      <c r="AA355" s="174">
        <f>CEILING(Z355/Definitions!$F$10,10)</f>
        <v>16950</v>
      </c>
      <c r="AB355" s="176">
        <v>1</v>
      </c>
      <c r="AC355" s="177" t="s">
        <v>600</v>
      </c>
      <c r="AD355" s="177" t="s">
        <v>601</v>
      </c>
      <c r="AE355" s="29"/>
      <c r="AF355" s="30"/>
    </row>
    <row r="356" spans="1:32" s="8" customFormat="1" ht="48" x14ac:dyDescent="0.25">
      <c r="A356" s="170">
        <v>267</v>
      </c>
      <c r="B356" s="171" t="s">
        <v>368</v>
      </c>
      <c r="C356" s="171" t="s">
        <v>40</v>
      </c>
      <c r="D356" s="172">
        <v>1</v>
      </c>
      <c r="E356" s="171" t="s">
        <v>249</v>
      </c>
      <c r="F356" s="171" t="s">
        <v>141</v>
      </c>
      <c r="G356" s="171" t="s">
        <v>226</v>
      </c>
      <c r="H356" s="171" t="s">
        <v>226</v>
      </c>
      <c r="I356" s="171" t="s">
        <v>141</v>
      </c>
      <c r="J356" s="173">
        <v>2006</v>
      </c>
      <c r="K356" s="174">
        <v>2160</v>
      </c>
      <c r="L356" s="211"/>
      <c r="M356" s="173" t="s">
        <v>139</v>
      </c>
      <c r="N356" s="173">
        <v>0</v>
      </c>
      <c r="O356" s="173">
        <v>1</v>
      </c>
      <c r="P356" s="173">
        <v>1</v>
      </c>
      <c r="Q356" s="173">
        <v>8</v>
      </c>
      <c r="R356" s="173">
        <v>1</v>
      </c>
      <c r="S356" s="175">
        <v>2000</v>
      </c>
      <c r="T356" s="173">
        <v>25</v>
      </c>
      <c r="U356" s="173">
        <v>1</v>
      </c>
      <c r="V356" s="173">
        <v>6</v>
      </c>
      <c r="W356" s="211"/>
      <c r="X356" s="173">
        <v>0</v>
      </c>
      <c r="Y356" s="175">
        <v>0</v>
      </c>
      <c r="Z356" s="174">
        <f>S356*R356*K356*EXP(-Definitions!$E$4*CAPEX!V356)*U356</f>
        <v>4320000</v>
      </c>
      <c r="AA356" s="174">
        <f>CEILING(Z356/Definitions!$F$10,10)</f>
        <v>84710</v>
      </c>
      <c r="AB356" s="176">
        <v>1</v>
      </c>
      <c r="AC356" s="177" t="s">
        <v>576</v>
      </c>
      <c r="AD356" s="177" t="s">
        <v>577</v>
      </c>
      <c r="AE356" s="29"/>
      <c r="AF356" s="30"/>
    </row>
    <row r="357" spans="1:32" s="8" customFormat="1" ht="15" x14ac:dyDescent="0.25">
      <c r="A357" s="170">
        <v>268</v>
      </c>
      <c r="B357" s="171" t="s">
        <v>369</v>
      </c>
      <c r="C357" s="171" t="s">
        <v>40</v>
      </c>
      <c r="D357" s="172">
        <v>1</v>
      </c>
      <c r="E357" s="171" t="s">
        <v>249</v>
      </c>
      <c r="F357" s="171" t="s">
        <v>141</v>
      </c>
      <c r="G357" s="171" t="s">
        <v>226</v>
      </c>
      <c r="H357" s="171" t="s">
        <v>226</v>
      </c>
      <c r="I357" s="171" t="s">
        <v>141</v>
      </c>
      <c r="J357" s="173">
        <v>2006</v>
      </c>
      <c r="K357" s="174">
        <v>24400</v>
      </c>
      <c r="L357" s="211"/>
      <c r="M357" s="173" t="s">
        <v>139</v>
      </c>
      <c r="N357" s="173">
        <v>5</v>
      </c>
      <c r="O357" s="173">
        <v>1</v>
      </c>
      <c r="P357" s="173">
        <v>1</v>
      </c>
      <c r="Q357" s="173">
        <v>2</v>
      </c>
      <c r="R357" s="173">
        <v>0.05</v>
      </c>
      <c r="S357" s="175">
        <v>2500</v>
      </c>
      <c r="T357" s="173">
        <v>50</v>
      </c>
      <c r="U357" s="173">
        <v>1</v>
      </c>
      <c r="V357" s="173">
        <v>0</v>
      </c>
      <c r="W357" s="211"/>
      <c r="X357" s="173">
        <v>0</v>
      </c>
      <c r="Y357" s="175">
        <v>0</v>
      </c>
      <c r="Z357" s="174">
        <f>S357*R357*K357*EXP(-Definitions!$E$4*CAPEX!V357)*U357</f>
        <v>3050000</v>
      </c>
      <c r="AA357" s="174">
        <f>CEILING(Z357/Definitions!$F$10,10)</f>
        <v>59810</v>
      </c>
      <c r="AB357" s="176">
        <v>1</v>
      </c>
      <c r="AC357" s="177" t="s">
        <v>598</v>
      </c>
      <c r="AD357" s="177" t="s">
        <v>599</v>
      </c>
      <c r="AE357" s="29"/>
      <c r="AF357" s="30"/>
    </row>
    <row r="358" spans="1:32" s="8" customFormat="1" ht="48" x14ac:dyDescent="0.25">
      <c r="A358" s="170">
        <v>269</v>
      </c>
      <c r="B358" s="171" t="s">
        <v>269</v>
      </c>
      <c r="C358" s="171" t="s">
        <v>40</v>
      </c>
      <c r="D358" s="172" t="s">
        <v>236</v>
      </c>
      <c r="E358" s="171" t="s">
        <v>249</v>
      </c>
      <c r="F358" s="171" t="s">
        <v>141</v>
      </c>
      <c r="G358" s="171" t="s">
        <v>364</v>
      </c>
      <c r="H358" s="171" t="s">
        <v>364</v>
      </c>
      <c r="I358" s="171" t="s">
        <v>141</v>
      </c>
      <c r="J358" s="173">
        <v>2006</v>
      </c>
      <c r="K358" s="174">
        <v>1</v>
      </c>
      <c r="L358" s="211"/>
      <c r="M358" s="173" t="s">
        <v>236</v>
      </c>
      <c r="N358" s="173">
        <v>3</v>
      </c>
      <c r="O358" s="173">
        <v>2</v>
      </c>
      <c r="P358" s="173">
        <v>1</v>
      </c>
      <c r="Q358" s="173">
        <v>5</v>
      </c>
      <c r="R358" s="173">
        <v>1</v>
      </c>
      <c r="S358" s="175">
        <v>2237000</v>
      </c>
      <c r="T358" s="173">
        <v>0</v>
      </c>
      <c r="U358" s="173">
        <v>1</v>
      </c>
      <c r="V358" s="173">
        <v>0</v>
      </c>
      <c r="W358" s="211"/>
      <c r="X358" s="173">
        <v>0</v>
      </c>
      <c r="Y358" s="175">
        <v>0</v>
      </c>
      <c r="Z358" s="174">
        <f>S358*R358*K358*EXP(-Definitions!$E$4*CAPEX!V358)*U358</f>
        <v>2237000</v>
      </c>
      <c r="AA358" s="174">
        <f>CEILING(Z358/Definitions!$F$10,10)</f>
        <v>43870</v>
      </c>
      <c r="AB358" s="176">
        <v>1</v>
      </c>
      <c r="AC358" s="177" t="s">
        <v>372</v>
      </c>
      <c r="AD358" s="177" t="s">
        <v>372</v>
      </c>
      <c r="AE358" s="29"/>
      <c r="AF358" s="31"/>
    </row>
    <row r="359" spans="1:32" s="8" customFormat="1" ht="24" x14ac:dyDescent="0.25">
      <c r="A359" s="170">
        <v>270</v>
      </c>
      <c r="B359" s="171" t="s">
        <v>238</v>
      </c>
      <c r="C359" s="171" t="s">
        <v>40</v>
      </c>
      <c r="D359" s="172" t="s">
        <v>236</v>
      </c>
      <c r="E359" s="171" t="s">
        <v>249</v>
      </c>
      <c r="F359" s="171" t="s">
        <v>141</v>
      </c>
      <c r="G359" s="171" t="s">
        <v>239</v>
      </c>
      <c r="H359" s="171" t="s">
        <v>524</v>
      </c>
      <c r="I359" s="171" t="s">
        <v>141</v>
      </c>
      <c r="J359" s="173">
        <v>2006</v>
      </c>
      <c r="K359" s="174">
        <v>1</v>
      </c>
      <c r="L359" s="211"/>
      <c r="M359" s="173" t="s">
        <v>236</v>
      </c>
      <c r="N359" s="173">
        <v>0</v>
      </c>
      <c r="O359" s="173">
        <v>1</v>
      </c>
      <c r="P359" s="173">
        <v>1</v>
      </c>
      <c r="Q359" s="173">
        <v>9</v>
      </c>
      <c r="R359" s="173">
        <v>1</v>
      </c>
      <c r="S359" s="175">
        <v>2460700</v>
      </c>
      <c r="T359" s="173">
        <v>0</v>
      </c>
      <c r="U359" s="173">
        <v>1</v>
      </c>
      <c r="V359" s="173">
        <v>0</v>
      </c>
      <c r="W359" s="211"/>
      <c r="X359" s="173">
        <v>0</v>
      </c>
      <c r="Y359" s="175">
        <v>0</v>
      </c>
      <c r="Z359" s="174">
        <f>S359*R359*K359*EXP(-Definitions!$E$4*CAPEX!V359)*U359</f>
        <v>2460700</v>
      </c>
      <c r="AA359" s="174">
        <f>CEILING(Z359/Definitions!$F$10,10)</f>
        <v>48250</v>
      </c>
      <c r="AB359" s="176">
        <v>1</v>
      </c>
      <c r="AC359" s="177" t="s">
        <v>240</v>
      </c>
      <c r="AD359" s="177" t="s">
        <v>241</v>
      </c>
      <c r="AE359" s="34"/>
      <c r="AF359" s="34"/>
    </row>
    <row r="360" spans="1:32" s="8" customFormat="1" ht="36" x14ac:dyDescent="0.25">
      <c r="A360" s="170">
        <v>271</v>
      </c>
      <c r="B360" s="171" t="s">
        <v>242</v>
      </c>
      <c r="C360" s="171" t="s">
        <v>40</v>
      </c>
      <c r="D360" s="172" t="s">
        <v>236</v>
      </c>
      <c r="E360" s="171" t="s">
        <v>249</v>
      </c>
      <c r="F360" s="171" t="s">
        <v>141</v>
      </c>
      <c r="G360" s="171" t="s">
        <v>243</v>
      </c>
      <c r="H360" s="171" t="s">
        <v>524</v>
      </c>
      <c r="I360" s="171" t="s">
        <v>141</v>
      </c>
      <c r="J360" s="173">
        <v>2006</v>
      </c>
      <c r="K360" s="174">
        <v>1</v>
      </c>
      <c r="L360" s="211"/>
      <c r="M360" s="173" t="s">
        <v>236</v>
      </c>
      <c r="N360" s="173">
        <v>0</v>
      </c>
      <c r="O360" s="173">
        <v>1</v>
      </c>
      <c r="P360" s="173">
        <v>1</v>
      </c>
      <c r="Q360" s="173">
        <v>9</v>
      </c>
      <c r="R360" s="173">
        <v>1</v>
      </c>
      <c r="S360" s="175">
        <v>2706800</v>
      </c>
      <c r="T360" s="173">
        <v>0</v>
      </c>
      <c r="U360" s="173">
        <v>1</v>
      </c>
      <c r="V360" s="173">
        <v>0</v>
      </c>
      <c r="W360" s="211"/>
      <c r="X360" s="173">
        <v>0</v>
      </c>
      <c r="Y360" s="175">
        <v>0</v>
      </c>
      <c r="Z360" s="174">
        <f>S360*R360*K360*EXP(-Definitions!$E$4*CAPEX!V360)*U360</f>
        <v>2706800</v>
      </c>
      <c r="AA360" s="174">
        <f>CEILING(Z360/Definitions!$F$10,10)</f>
        <v>53080</v>
      </c>
      <c r="AB360" s="176">
        <v>1</v>
      </c>
      <c r="AC360" s="177" t="s">
        <v>244</v>
      </c>
      <c r="AD360" s="177" t="s">
        <v>567</v>
      </c>
      <c r="AE360" s="34"/>
      <c r="AF360" s="34"/>
    </row>
    <row r="361" spans="1:32" s="8" customFormat="1" ht="48" x14ac:dyDescent="0.25">
      <c r="A361" s="170">
        <v>272</v>
      </c>
      <c r="B361" s="171" t="s">
        <v>245</v>
      </c>
      <c r="C361" s="171" t="s">
        <v>40</v>
      </c>
      <c r="D361" s="172" t="s">
        <v>236</v>
      </c>
      <c r="E361" s="171" t="s">
        <v>249</v>
      </c>
      <c r="F361" s="171" t="s">
        <v>141</v>
      </c>
      <c r="G361" s="171" t="s">
        <v>246</v>
      </c>
      <c r="H361" s="171" t="s">
        <v>524</v>
      </c>
      <c r="I361" s="171" t="s">
        <v>141</v>
      </c>
      <c r="J361" s="173">
        <v>2006</v>
      </c>
      <c r="K361" s="174">
        <v>1</v>
      </c>
      <c r="L361" s="211"/>
      <c r="M361" s="173" t="s">
        <v>236</v>
      </c>
      <c r="N361" s="173">
        <v>0</v>
      </c>
      <c r="O361" s="173">
        <v>1</v>
      </c>
      <c r="P361" s="173">
        <v>1</v>
      </c>
      <c r="Q361" s="173">
        <v>9</v>
      </c>
      <c r="R361" s="173">
        <v>1</v>
      </c>
      <c r="S361" s="175">
        <v>1488800</v>
      </c>
      <c r="T361" s="173">
        <v>0</v>
      </c>
      <c r="U361" s="173">
        <v>1</v>
      </c>
      <c r="V361" s="173">
        <v>0</v>
      </c>
      <c r="W361" s="211"/>
      <c r="X361" s="173">
        <v>0</v>
      </c>
      <c r="Y361" s="175">
        <v>0</v>
      </c>
      <c r="Z361" s="174">
        <f>S361*R361*K361*EXP(-Definitions!$E$4*CAPEX!V361)*U361</f>
        <v>1488800</v>
      </c>
      <c r="AA361" s="174">
        <f>CEILING(Z361/Definitions!$F$10,10)</f>
        <v>29200</v>
      </c>
      <c r="AB361" s="176">
        <v>1</v>
      </c>
      <c r="AC361" s="177" t="s">
        <v>247</v>
      </c>
      <c r="AD361" s="177" t="s">
        <v>568</v>
      </c>
      <c r="AE361" s="34"/>
      <c r="AF361" s="34"/>
    </row>
    <row r="362" spans="1:32" s="8" customFormat="1" ht="36" x14ac:dyDescent="0.25">
      <c r="A362" s="170">
        <v>273</v>
      </c>
      <c r="B362" s="171" t="s">
        <v>262</v>
      </c>
      <c r="C362" s="171" t="s">
        <v>132</v>
      </c>
      <c r="D362" s="172">
        <v>1</v>
      </c>
      <c r="E362" s="171" t="s">
        <v>249</v>
      </c>
      <c r="F362" s="171" t="s">
        <v>141</v>
      </c>
      <c r="G362" s="171" t="s">
        <v>578</v>
      </c>
      <c r="H362" s="171" t="s">
        <v>257</v>
      </c>
      <c r="I362" s="171" t="s">
        <v>141</v>
      </c>
      <c r="J362" s="173">
        <v>2016</v>
      </c>
      <c r="K362" s="174">
        <v>10800</v>
      </c>
      <c r="L362" s="211"/>
      <c r="M362" s="173" t="s">
        <v>139</v>
      </c>
      <c r="N362" s="173">
        <v>2</v>
      </c>
      <c r="O362" s="173">
        <v>1</v>
      </c>
      <c r="P362" s="173">
        <v>0</v>
      </c>
      <c r="Q362" s="173">
        <v>2</v>
      </c>
      <c r="R362" s="173">
        <v>1</v>
      </c>
      <c r="S362" s="175">
        <v>4000</v>
      </c>
      <c r="T362" s="173">
        <v>0</v>
      </c>
      <c r="U362" s="173">
        <v>0.05</v>
      </c>
      <c r="V362" s="173">
        <v>0</v>
      </c>
      <c r="W362" s="211"/>
      <c r="X362" s="173">
        <v>1</v>
      </c>
      <c r="Y362" s="175">
        <v>311540</v>
      </c>
      <c r="Z362" s="174">
        <f>S362*R362*K362*EXP(-Definitions!$E$4*CAPEX!V362)*U362</f>
        <v>2160000</v>
      </c>
      <c r="AA362" s="174">
        <f>CEILING(Z362/Definitions!$F$10,10)</f>
        <v>42360</v>
      </c>
      <c r="AB362" s="176">
        <v>2</v>
      </c>
      <c r="AC362" s="177" t="s">
        <v>349</v>
      </c>
      <c r="AD362" s="177" t="s">
        <v>350</v>
      </c>
      <c r="AE362" s="29"/>
      <c r="AF362" s="31"/>
    </row>
    <row r="363" spans="1:32" s="8" customFormat="1" ht="72" x14ac:dyDescent="0.25">
      <c r="A363" s="170">
        <v>274</v>
      </c>
      <c r="B363" s="171" t="s">
        <v>702</v>
      </c>
      <c r="C363" s="171" t="s">
        <v>132</v>
      </c>
      <c r="D363" s="172">
        <v>1</v>
      </c>
      <c r="E363" s="171" t="s">
        <v>249</v>
      </c>
      <c r="F363" s="171" t="s">
        <v>141</v>
      </c>
      <c r="G363" s="171" t="s">
        <v>265</v>
      </c>
      <c r="H363" s="171" t="s">
        <v>266</v>
      </c>
      <c r="I363" s="171" t="s">
        <v>141</v>
      </c>
      <c r="J363" s="173">
        <v>2016</v>
      </c>
      <c r="K363" s="174">
        <v>1</v>
      </c>
      <c r="L363" s="211"/>
      <c r="M363" s="173" t="s">
        <v>236</v>
      </c>
      <c r="N363" s="173">
        <v>5</v>
      </c>
      <c r="O363" s="173">
        <v>3</v>
      </c>
      <c r="P363" s="173">
        <v>1</v>
      </c>
      <c r="Q363" s="173">
        <v>5</v>
      </c>
      <c r="R363" s="173">
        <v>1</v>
      </c>
      <c r="S363" s="175">
        <v>1768000</v>
      </c>
      <c r="T363" s="173">
        <v>25</v>
      </c>
      <c r="U363" s="173">
        <v>0</v>
      </c>
      <c r="V363" s="173">
        <v>2</v>
      </c>
      <c r="W363" s="211"/>
      <c r="X363" s="173">
        <v>1</v>
      </c>
      <c r="Y363" s="175">
        <v>254200</v>
      </c>
      <c r="Z363" s="174">
        <f>S363*R363*K363*EXP(-Definitions!$E$4*CAPEX!V363)*U363</f>
        <v>0</v>
      </c>
      <c r="AA363" s="174">
        <f>CEILING(Z363/Definitions!$F$10,10)</f>
        <v>0</v>
      </c>
      <c r="AB363" s="176">
        <v>2</v>
      </c>
      <c r="AC363" s="177" t="s">
        <v>555</v>
      </c>
      <c r="AD363" s="177" t="s">
        <v>268</v>
      </c>
      <c r="AE363" s="29"/>
      <c r="AF363" s="31"/>
    </row>
    <row r="364" spans="1:32" s="8" customFormat="1" ht="72" x14ac:dyDescent="0.25">
      <c r="A364" s="170">
        <v>274</v>
      </c>
      <c r="B364" s="171" t="s">
        <v>702</v>
      </c>
      <c r="C364" s="171" t="s">
        <v>132</v>
      </c>
      <c r="D364" s="172">
        <v>1</v>
      </c>
      <c r="E364" s="171" t="s">
        <v>249</v>
      </c>
      <c r="F364" s="171" t="s">
        <v>141</v>
      </c>
      <c r="G364" s="171" t="s">
        <v>265</v>
      </c>
      <c r="H364" s="171" t="s">
        <v>266</v>
      </c>
      <c r="I364" s="171" t="s">
        <v>141</v>
      </c>
      <c r="J364" s="173">
        <v>2016</v>
      </c>
      <c r="K364" s="174">
        <v>1</v>
      </c>
      <c r="L364" s="211"/>
      <c r="M364" s="173" t="s">
        <v>236</v>
      </c>
      <c r="N364" s="173">
        <v>5</v>
      </c>
      <c r="O364" s="173">
        <v>3</v>
      </c>
      <c r="P364" s="173">
        <v>1</v>
      </c>
      <c r="Q364" s="173">
        <v>5</v>
      </c>
      <c r="R364" s="173">
        <v>1</v>
      </c>
      <c r="S364" s="175">
        <v>1768000</v>
      </c>
      <c r="T364" s="173">
        <v>25</v>
      </c>
      <c r="U364" s="173">
        <v>1</v>
      </c>
      <c r="V364" s="173">
        <v>0</v>
      </c>
      <c r="W364" s="211"/>
      <c r="X364" s="173">
        <v>1</v>
      </c>
      <c r="Y364" s="175"/>
      <c r="Z364" s="174">
        <f>S364*R364*K364*EXP(-Definitions!$E$4*CAPEX!V364)*U364</f>
        <v>1768000</v>
      </c>
      <c r="AA364" s="174">
        <f>CEILING(Z364/Definitions!$F$10,10)</f>
        <v>34670</v>
      </c>
      <c r="AB364" s="176">
        <v>2</v>
      </c>
      <c r="AC364" s="177" t="s">
        <v>555</v>
      </c>
      <c r="AD364" s="177" t="s">
        <v>268</v>
      </c>
      <c r="AE364" s="29"/>
      <c r="AF364" s="31"/>
    </row>
    <row r="365" spans="1:32" s="8" customFormat="1" ht="72" x14ac:dyDescent="0.25">
      <c r="A365" s="170">
        <v>275</v>
      </c>
      <c r="B365" s="171" t="s">
        <v>260</v>
      </c>
      <c r="C365" s="171" t="s">
        <v>132</v>
      </c>
      <c r="D365" s="172">
        <v>1</v>
      </c>
      <c r="E365" s="171" t="s">
        <v>249</v>
      </c>
      <c r="F365" s="171" t="s">
        <v>141</v>
      </c>
      <c r="G365" s="171" t="s">
        <v>217</v>
      </c>
      <c r="H365" s="171" t="s">
        <v>218</v>
      </c>
      <c r="I365" s="171" t="s">
        <v>141</v>
      </c>
      <c r="J365" s="173">
        <v>2016</v>
      </c>
      <c r="K365" s="174">
        <v>102</v>
      </c>
      <c r="L365" s="211"/>
      <c r="M365" s="173" t="s">
        <v>261</v>
      </c>
      <c r="N365" s="173">
        <v>3</v>
      </c>
      <c r="O365" s="173">
        <v>1</v>
      </c>
      <c r="P365" s="173">
        <v>1</v>
      </c>
      <c r="Q365" s="173">
        <v>8</v>
      </c>
      <c r="R365" s="173">
        <v>1</v>
      </c>
      <c r="S365" s="175">
        <v>35000</v>
      </c>
      <c r="T365" s="173">
        <v>25</v>
      </c>
      <c r="U365" s="173">
        <v>1</v>
      </c>
      <c r="V365" s="173">
        <v>11</v>
      </c>
      <c r="W365" s="211"/>
      <c r="X365" s="173">
        <v>1</v>
      </c>
      <c r="Y365" s="175">
        <v>14560</v>
      </c>
      <c r="Z365" s="174">
        <f>S365*R365*K365*EXP(-Definitions!$E$4*CAPEX!V365)*U365</f>
        <v>3570000</v>
      </c>
      <c r="AA365" s="174">
        <f>CEILING(Z365/Definitions!$F$10,10)</f>
        <v>70000</v>
      </c>
      <c r="AB365" s="176">
        <v>1</v>
      </c>
      <c r="AC365" s="177" t="s">
        <v>574</v>
      </c>
      <c r="AD365" s="177" t="s">
        <v>575</v>
      </c>
      <c r="AE365" s="29"/>
      <c r="AF365" s="31"/>
    </row>
    <row r="366" spans="1:32" s="8" customFormat="1" ht="24" x14ac:dyDescent="0.25">
      <c r="A366" s="170">
        <v>276</v>
      </c>
      <c r="B366" s="171" t="s">
        <v>368</v>
      </c>
      <c r="C366" s="171" t="s">
        <v>132</v>
      </c>
      <c r="D366" s="172">
        <v>1</v>
      </c>
      <c r="E366" s="171" t="s">
        <v>249</v>
      </c>
      <c r="F366" s="171" t="s">
        <v>141</v>
      </c>
      <c r="G366" s="171" t="s">
        <v>226</v>
      </c>
      <c r="H366" s="171" t="s">
        <v>226</v>
      </c>
      <c r="I366" s="171" t="s">
        <v>141</v>
      </c>
      <c r="J366" s="173">
        <v>2016</v>
      </c>
      <c r="K366" s="174">
        <v>10800</v>
      </c>
      <c r="L366" s="211"/>
      <c r="M366" s="173" t="s">
        <v>139</v>
      </c>
      <c r="N366" s="173">
        <v>3</v>
      </c>
      <c r="O366" s="173">
        <v>1</v>
      </c>
      <c r="P366" s="173">
        <v>1</v>
      </c>
      <c r="Q366" s="173">
        <v>5</v>
      </c>
      <c r="R366" s="173">
        <v>0.05</v>
      </c>
      <c r="S366" s="175">
        <v>2000</v>
      </c>
      <c r="T366" s="173">
        <v>25</v>
      </c>
      <c r="U366" s="173">
        <v>1</v>
      </c>
      <c r="V366" s="173">
        <v>0</v>
      </c>
      <c r="W366" s="211"/>
      <c r="X366" s="173">
        <v>0</v>
      </c>
      <c r="Y366" s="175">
        <v>0</v>
      </c>
      <c r="Z366" s="174">
        <f>S366*R366*K366*EXP(-Definitions!$E$4*CAPEX!V366)*U366</f>
        <v>1080000</v>
      </c>
      <c r="AA366" s="174">
        <f>CEILING(Z366/Definitions!$F$10,10)</f>
        <v>21180</v>
      </c>
      <c r="AB366" s="176">
        <v>1</v>
      </c>
      <c r="AC366" s="177" t="s">
        <v>600</v>
      </c>
      <c r="AD366" s="177" t="s">
        <v>601</v>
      </c>
      <c r="AE366" s="29"/>
      <c r="AF366" s="31"/>
    </row>
    <row r="367" spans="1:32" s="8" customFormat="1" ht="48" x14ac:dyDescent="0.25">
      <c r="A367" s="170">
        <v>276</v>
      </c>
      <c r="B367" s="171" t="s">
        <v>368</v>
      </c>
      <c r="C367" s="171" t="s">
        <v>132</v>
      </c>
      <c r="D367" s="172">
        <v>1</v>
      </c>
      <c r="E367" s="171" t="s">
        <v>249</v>
      </c>
      <c r="F367" s="171" t="s">
        <v>141</v>
      </c>
      <c r="G367" s="171" t="s">
        <v>226</v>
      </c>
      <c r="H367" s="171" t="s">
        <v>226</v>
      </c>
      <c r="I367" s="171" t="s">
        <v>141</v>
      </c>
      <c r="J367" s="173">
        <v>2016</v>
      </c>
      <c r="K367" s="174">
        <v>10800</v>
      </c>
      <c r="L367" s="211"/>
      <c r="M367" s="173" t="s">
        <v>139</v>
      </c>
      <c r="N367" s="173">
        <v>1</v>
      </c>
      <c r="O367" s="173">
        <v>1</v>
      </c>
      <c r="P367" s="173">
        <v>1</v>
      </c>
      <c r="Q367" s="173">
        <v>8</v>
      </c>
      <c r="R367" s="173">
        <v>0.5</v>
      </c>
      <c r="S367" s="175">
        <v>2000</v>
      </c>
      <c r="T367" s="173">
        <v>25</v>
      </c>
      <c r="U367" s="173">
        <v>1</v>
      </c>
      <c r="V367" s="173">
        <v>16</v>
      </c>
      <c r="W367" s="211"/>
      <c r="X367" s="173">
        <v>0</v>
      </c>
      <c r="Y367" s="175">
        <v>0</v>
      </c>
      <c r="Z367" s="174">
        <f>S367*R367*K367*EXP(-Definitions!$E$4*CAPEX!V367)*U367</f>
        <v>10800000</v>
      </c>
      <c r="AA367" s="174">
        <f>CEILING(Z367/Definitions!$F$10,10)</f>
        <v>211770</v>
      </c>
      <c r="AB367" s="176">
        <v>1</v>
      </c>
      <c r="AC367" s="177" t="s">
        <v>576</v>
      </c>
      <c r="AD367" s="177" t="s">
        <v>577</v>
      </c>
      <c r="AE367" s="29"/>
      <c r="AF367" s="30"/>
    </row>
    <row r="368" spans="1:32" s="8" customFormat="1" ht="36" x14ac:dyDescent="0.25">
      <c r="A368" s="170">
        <v>277</v>
      </c>
      <c r="B368" s="171" t="s">
        <v>227</v>
      </c>
      <c r="C368" s="171" t="s">
        <v>132</v>
      </c>
      <c r="D368" s="172" t="s">
        <v>225</v>
      </c>
      <c r="E368" s="171" t="s">
        <v>249</v>
      </c>
      <c r="F368" s="171" t="s">
        <v>141</v>
      </c>
      <c r="G368" s="171" t="s">
        <v>228</v>
      </c>
      <c r="H368" s="171" t="s">
        <v>229</v>
      </c>
      <c r="I368" s="171" t="s">
        <v>141</v>
      </c>
      <c r="J368" s="173">
        <v>2016</v>
      </c>
      <c r="K368" s="174">
        <v>450</v>
      </c>
      <c r="L368" s="211"/>
      <c r="M368" s="173" t="s">
        <v>230</v>
      </c>
      <c r="N368" s="173">
        <v>5</v>
      </c>
      <c r="O368" s="173">
        <v>3</v>
      </c>
      <c r="P368" s="173">
        <v>0</v>
      </c>
      <c r="Q368" s="173">
        <v>6</v>
      </c>
      <c r="R368" s="173">
        <v>1</v>
      </c>
      <c r="S368" s="175">
        <v>5000</v>
      </c>
      <c r="T368" s="173">
        <v>0</v>
      </c>
      <c r="U368" s="173">
        <v>1</v>
      </c>
      <c r="V368" s="173">
        <v>0</v>
      </c>
      <c r="W368" s="211"/>
      <c r="X368" s="173">
        <v>0</v>
      </c>
      <c r="Y368" s="175">
        <v>0</v>
      </c>
      <c r="Z368" s="174">
        <f>S368*R368*K368*EXP(-Definitions!$E$4*CAPEX!V368)*U368</f>
        <v>2250000</v>
      </c>
      <c r="AA368" s="174">
        <f>CEILING(Z368/Definitions!$F$10,10)</f>
        <v>44120</v>
      </c>
      <c r="AB368" s="176">
        <v>2</v>
      </c>
      <c r="AC368" s="177" t="s">
        <v>231</v>
      </c>
      <c r="AD368" s="177" t="s">
        <v>232</v>
      </c>
      <c r="AE368" s="29"/>
      <c r="AF368" s="30"/>
    </row>
    <row r="369" spans="1:32" s="8" customFormat="1" ht="84" x14ac:dyDescent="0.25">
      <c r="A369" s="170">
        <v>278</v>
      </c>
      <c r="B369" s="171" t="s">
        <v>269</v>
      </c>
      <c r="C369" s="171" t="s">
        <v>132</v>
      </c>
      <c r="D369" s="172" t="s">
        <v>236</v>
      </c>
      <c r="E369" s="171" t="s">
        <v>249</v>
      </c>
      <c r="F369" s="171" t="s">
        <v>141</v>
      </c>
      <c r="G369" s="171" t="s">
        <v>364</v>
      </c>
      <c r="H369" s="171" t="s">
        <v>364</v>
      </c>
      <c r="I369" s="171" t="s">
        <v>141</v>
      </c>
      <c r="J369" s="173">
        <v>2016</v>
      </c>
      <c r="K369" s="174">
        <v>1</v>
      </c>
      <c r="L369" s="211"/>
      <c r="M369" s="173" t="s">
        <v>236</v>
      </c>
      <c r="N369" s="173">
        <v>3</v>
      </c>
      <c r="O369" s="173">
        <v>2</v>
      </c>
      <c r="P369" s="173">
        <v>1</v>
      </c>
      <c r="Q369" s="173">
        <v>5</v>
      </c>
      <c r="R369" s="173">
        <v>1</v>
      </c>
      <c r="S369" s="175">
        <v>1088700</v>
      </c>
      <c r="T369" s="173">
        <v>0</v>
      </c>
      <c r="U369" s="173">
        <v>1</v>
      </c>
      <c r="V369" s="173">
        <v>0</v>
      </c>
      <c r="W369" s="211"/>
      <c r="X369" s="173">
        <v>0</v>
      </c>
      <c r="Y369" s="175">
        <v>0</v>
      </c>
      <c r="Z369" s="174">
        <f>S369*R369*K369*EXP(-Definitions!$E$4*CAPEX!V369)*U369</f>
        <v>1088700</v>
      </c>
      <c r="AA369" s="174">
        <f>CEILING(Z369/Definitions!$F$10,10)</f>
        <v>21350</v>
      </c>
      <c r="AB369" s="176">
        <v>1</v>
      </c>
      <c r="AC369" s="177" t="s">
        <v>374</v>
      </c>
      <c r="AD369" s="177" t="s">
        <v>375</v>
      </c>
      <c r="AE369" s="29"/>
      <c r="AF369" s="30"/>
    </row>
    <row r="370" spans="1:32" s="8" customFormat="1" ht="24" x14ac:dyDescent="0.25">
      <c r="A370" s="170">
        <v>279</v>
      </c>
      <c r="B370" s="171" t="s">
        <v>238</v>
      </c>
      <c r="C370" s="171" t="s">
        <v>132</v>
      </c>
      <c r="D370" s="172" t="s">
        <v>236</v>
      </c>
      <c r="E370" s="171" t="s">
        <v>249</v>
      </c>
      <c r="F370" s="171" t="s">
        <v>141</v>
      </c>
      <c r="G370" s="171" t="s">
        <v>239</v>
      </c>
      <c r="H370" s="171" t="s">
        <v>524</v>
      </c>
      <c r="I370" s="171" t="s">
        <v>141</v>
      </c>
      <c r="J370" s="173">
        <v>2016</v>
      </c>
      <c r="K370" s="174">
        <v>1</v>
      </c>
      <c r="L370" s="211"/>
      <c r="M370" s="173" t="s">
        <v>236</v>
      </c>
      <c r="N370" s="173">
        <v>0</v>
      </c>
      <c r="O370" s="173">
        <v>1</v>
      </c>
      <c r="P370" s="173">
        <v>1</v>
      </c>
      <c r="Q370" s="173">
        <v>9</v>
      </c>
      <c r="R370" s="173">
        <v>1</v>
      </c>
      <c r="S370" s="175">
        <v>834700</v>
      </c>
      <c r="T370" s="173">
        <v>0</v>
      </c>
      <c r="U370" s="173">
        <v>1</v>
      </c>
      <c r="V370" s="173">
        <v>0</v>
      </c>
      <c r="W370" s="211"/>
      <c r="X370" s="173">
        <v>0</v>
      </c>
      <c r="Y370" s="175">
        <v>0</v>
      </c>
      <c r="Z370" s="174">
        <f>S370*R370*K370*EXP(-Definitions!$E$4*CAPEX!V370)*U370</f>
        <v>834700</v>
      </c>
      <c r="AA370" s="174">
        <f>CEILING(Z370/Definitions!$F$10,10)</f>
        <v>16370</v>
      </c>
      <c r="AB370" s="176">
        <v>1</v>
      </c>
      <c r="AC370" s="177" t="s">
        <v>240</v>
      </c>
      <c r="AD370" s="177" t="s">
        <v>241</v>
      </c>
      <c r="AE370" s="29"/>
      <c r="AF370" s="31"/>
    </row>
    <row r="371" spans="1:32" s="8" customFormat="1" ht="36" x14ac:dyDescent="0.25">
      <c r="A371" s="170">
        <v>280</v>
      </c>
      <c r="B371" s="171" t="s">
        <v>242</v>
      </c>
      <c r="C371" s="171" t="s">
        <v>132</v>
      </c>
      <c r="D371" s="172" t="s">
        <v>236</v>
      </c>
      <c r="E371" s="171" t="s">
        <v>249</v>
      </c>
      <c r="F371" s="171" t="s">
        <v>141</v>
      </c>
      <c r="G371" s="171" t="s">
        <v>243</v>
      </c>
      <c r="H371" s="171" t="s">
        <v>524</v>
      </c>
      <c r="I371" s="171" t="s">
        <v>141</v>
      </c>
      <c r="J371" s="173">
        <v>2016</v>
      </c>
      <c r="K371" s="174">
        <v>1</v>
      </c>
      <c r="L371" s="211"/>
      <c r="M371" s="173" t="s">
        <v>236</v>
      </c>
      <c r="N371" s="173">
        <v>0</v>
      </c>
      <c r="O371" s="173">
        <v>1</v>
      </c>
      <c r="P371" s="173">
        <v>1</v>
      </c>
      <c r="Q371" s="173">
        <v>9</v>
      </c>
      <c r="R371" s="173">
        <v>1</v>
      </c>
      <c r="S371" s="175">
        <v>918200</v>
      </c>
      <c r="T371" s="173">
        <v>0</v>
      </c>
      <c r="U371" s="173">
        <v>1</v>
      </c>
      <c r="V371" s="173">
        <v>0</v>
      </c>
      <c r="W371" s="211"/>
      <c r="X371" s="173">
        <v>0</v>
      </c>
      <c r="Y371" s="175">
        <v>0</v>
      </c>
      <c r="Z371" s="174">
        <f>S371*R371*K371*EXP(-Definitions!$E$4*CAPEX!V371)*U371</f>
        <v>918200</v>
      </c>
      <c r="AA371" s="174">
        <f>CEILING(Z371/Definitions!$F$10,10)</f>
        <v>18010</v>
      </c>
      <c r="AB371" s="176">
        <v>1</v>
      </c>
      <c r="AC371" s="177" t="s">
        <v>244</v>
      </c>
      <c r="AD371" s="177" t="s">
        <v>567</v>
      </c>
      <c r="AE371" s="29"/>
      <c r="AF371" s="31"/>
    </row>
    <row r="372" spans="1:32" s="8" customFormat="1" ht="48" x14ac:dyDescent="0.25">
      <c r="A372" s="170">
        <v>281</v>
      </c>
      <c r="B372" s="171" t="s">
        <v>245</v>
      </c>
      <c r="C372" s="171" t="s">
        <v>132</v>
      </c>
      <c r="D372" s="172" t="s">
        <v>236</v>
      </c>
      <c r="E372" s="171" t="s">
        <v>249</v>
      </c>
      <c r="F372" s="171" t="s">
        <v>141</v>
      </c>
      <c r="G372" s="171" t="s">
        <v>246</v>
      </c>
      <c r="H372" s="171" t="s">
        <v>524</v>
      </c>
      <c r="I372" s="171" t="s">
        <v>141</v>
      </c>
      <c r="J372" s="173">
        <v>2016</v>
      </c>
      <c r="K372" s="174">
        <v>1</v>
      </c>
      <c r="L372" s="211"/>
      <c r="M372" s="173" t="s">
        <v>236</v>
      </c>
      <c r="N372" s="173">
        <v>0</v>
      </c>
      <c r="O372" s="173">
        <v>1</v>
      </c>
      <c r="P372" s="173">
        <v>1</v>
      </c>
      <c r="Q372" s="173">
        <v>9</v>
      </c>
      <c r="R372" s="173">
        <v>1</v>
      </c>
      <c r="S372" s="175">
        <v>505000</v>
      </c>
      <c r="T372" s="173">
        <v>0</v>
      </c>
      <c r="U372" s="173">
        <v>1</v>
      </c>
      <c r="V372" s="173">
        <v>0</v>
      </c>
      <c r="W372" s="211"/>
      <c r="X372" s="173">
        <v>0</v>
      </c>
      <c r="Y372" s="175">
        <v>0</v>
      </c>
      <c r="Z372" s="174">
        <f>S372*R372*K372*EXP(-Definitions!$E$4*CAPEX!V372)*U372</f>
        <v>505000</v>
      </c>
      <c r="AA372" s="174">
        <f>CEILING(Z372/Definitions!$F$10,10)</f>
        <v>9910</v>
      </c>
      <c r="AB372" s="176">
        <v>1</v>
      </c>
      <c r="AC372" s="177" t="s">
        <v>247</v>
      </c>
      <c r="AD372" s="177" t="s">
        <v>568</v>
      </c>
      <c r="AE372" s="29"/>
      <c r="AF372" s="31"/>
    </row>
    <row r="373" spans="1:32" s="8" customFormat="1" ht="60" x14ac:dyDescent="0.25">
      <c r="A373" s="170">
        <v>282</v>
      </c>
      <c r="B373" s="171" t="s">
        <v>262</v>
      </c>
      <c r="C373" s="171" t="s">
        <v>79</v>
      </c>
      <c r="D373" s="172">
        <v>1</v>
      </c>
      <c r="E373" s="171" t="s">
        <v>249</v>
      </c>
      <c r="F373" s="171" t="s">
        <v>142</v>
      </c>
      <c r="G373" s="171" t="s">
        <v>578</v>
      </c>
      <c r="H373" s="171" t="s">
        <v>257</v>
      </c>
      <c r="I373" s="171" t="s">
        <v>142</v>
      </c>
      <c r="J373" s="173">
        <v>2006</v>
      </c>
      <c r="K373" s="174">
        <v>5600</v>
      </c>
      <c r="L373" s="211"/>
      <c r="M373" s="173" t="s">
        <v>139</v>
      </c>
      <c r="N373" s="173">
        <v>2</v>
      </c>
      <c r="O373" s="173">
        <v>1</v>
      </c>
      <c r="P373" s="173">
        <v>0</v>
      </c>
      <c r="Q373" s="173">
        <v>2</v>
      </c>
      <c r="R373" s="173">
        <v>1</v>
      </c>
      <c r="S373" s="175">
        <v>4000</v>
      </c>
      <c r="T373" s="173">
        <v>0</v>
      </c>
      <c r="U373" s="173">
        <v>0.3</v>
      </c>
      <c r="V373" s="173">
        <v>0</v>
      </c>
      <c r="W373" s="211"/>
      <c r="X373" s="173">
        <v>0</v>
      </c>
      <c r="Y373" s="175">
        <v>0</v>
      </c>
      <c r="Z373" s="174">
        <f>S373*R373*K373*EXP(-Definitions!$E$4*CAPEX!V373)*U373</f>
        <v>6720000</v>
      </c>
      <c r="AA373" s="174">
        <f>CEILING(Z373/Definitions!$F$10,10)</f>
        <v>131770</v>
      </c>
      <c r="AB373" s="176">
        <v>2</v>
      </c>
      <c r="AC373" s="177" t="s">
        <v>354</v>
      </c>
      <c r="AD373" s="177" t="s">
        <v>264</v>
      </c>
      <c r="AE373" s="29"/>
      <c r="AF373" s="31"/>
    </row>
    <row r="374" spans="1:32" s="8" customFormat="1" ht="24" x14ac:dyDescent="0.25">
      <c r="A374" s="170">
        <v>283</v>
      </c>
      <c r="B374" s="171" t="s">
        <v>368</v>
      </c>
      <c r="C374" s="171" t="s">
        <v>79</v>
      </c>
      <c r="D374" s="172">
        <v>1</v>
      </c>
      <c r="E374" s="171" t="s">
        <v>249</v>
      </c>
      <c r="F374" s="171" t="s">
        <v>142</v>
      </c>
      <c r="G374" s="171" t="s">
        <v>226</v>
      </c>
      <c r="H374" s="171" t="s">
        <v>226</v>
      </c>
      <c r="I374" s="171" t="s">
        <v>142</v>
      </c>
      <c r="J374" s="173">
        <v>2006</v>
      </c>
      <c r="K374" s="174">
        <v>5600</v>
      </c>
      <c r="L374" s="211"/>
      <c r="M374" s="173" t="s">
        <v>139</v>
      </c>
      <c r="N374" s="173">
        <v>3</v>
      </c>
      <c r="O374" s="173">
        <v>1</v>
      </c>
      <c r="P374" s="173">
        <v>1</v>
      </c>
      <c r="Q374" s="173">
        <v>5</v>
      </c>
      <c r="R374" s="173">
        <v>0.05</v>
      </c>
      <c r="S374" s="175">
        <v>2000</v>
      </c>
      <c r="T374" s="173">
        <v>25</v>
      </c>
      <c r="U374" s="173">
        <v>1</v>
      </c>
      <c r="V374" s="173">
        <v>0</v>
      </c>
      <c r="W374" s="211"/>
      <c r="X374" s="173">
        <v>0</v>
      </c>
      <c r="Y374" s="175">
        <v>0</v>
      </c>
      <c r="Z374" s="174">
        <f>S374*R374*K374*EXP(-Definitions!$E$4*CAPEX!V374)*U374</f>
        <v>560000</v>
      </c>
      <c r="AA374" s="174">
        <f>CEILING(Z374/Definitions!$F$10,10)</f>
        <v>10990</v>
      </c>
      <c r="AB374" s="176">
        <v>1</v>
      </c>
      <c r="AC374" s="177" t="s">
        <v>600</v>
      </c>
      <c r="AD374" s="177" t="s">
        <v>601</v>
      </c>
      <c r="AE374" s="29"/>
      <c r="AF374" s="30"/>
    </row>
    <row r="375" spans="1:32" s="8" customFormat="1" ht="48" x14ac:dyDescent="0.25">
      <c r="A375" s="170">
        <v>283</v>
      </c>
      <c r="B375" s="171" t="s">
        <v>368</v>
      </c>
      <c r="C375" s="171" t="s">
        <v>79</v>
      </c>
      <c r="D375" s="172">
        <v>1</v>
      </c>
      <c r="E375" s="171" t="s">
        <v>249</v>
      </c>
      <c r="F375" s="171" t="s">
        <v>142</v>
      </c>
      <c r="G375" s="171" t="s">
        <v>226</v>
      </c>
      <c r="H375" s="171" t="s">
        <v>226</v>
      </c>
      <c r="I375" s="171" t="s">
        <v>142</v>
      </c>
      <c r="J375" s="173">
        <v>2006</v>
      </c>
      <c r="K375" s="174">
        <v>5600</v>
      </c>
      <c r="L375" s="211"/>
      <c r="M375" s="173" t="s">
        <v>139</v>
      </c>
      <c r="N375" s="173">
        <v>1</v>
      </c>
      <c r="O375" s="173">
        <v>1</v>
      </c>
      <c r="P375" s="173">
        <v>1</v>
      </c>
      <c r="Q375" s="173">
        <v>8</v>
      </c>
      <c r="R375" s="173">
        <v>0.5</v>
      </c>
      <c r="S375" s="175">
        <v>2000</v>
      </c>
      <c r="T375" s="173">
        <v>25</v>
      </c>
      <c r="U375" s="173">
        <v>1</v>
      </c>
      <c r="V375" s="173">
        <v>6</v>
      </c>
      <c r="W375" s="211"/>
      <c r="X375" s="173">
        <v>0</v>
      </c>
      <c r="Y375" s="175">
        <v>0</v>
      </c>
      <c r="Z375" s="174">
        <f>S375*R375*K375*EXP(-Definitions!$E$4*CAPEX!V375)*U375</f>
        <v>5600000</v>
      </c>
      <c r="AA375" s="174">
        <f>CEILING(Z375/Definitions!$F$10,10)</f>
        <v>109810</v>
      </c>
      <c r="AB375" s="176">
        <v>1</v>
      </c>
      <c r="AC375" s="177" t="s">
        <v>576</v>
      </c>
      <c r="AD375" s="177" t="s">
        <v>577</v>
      </c>
      <c r="AE375" s="29"/>
      <c r="AF375" s="30"/>
    </row>
    <row r="376" spans="1:32" s="8" customFormat="1" ht="72" x14ac:dyDescent="0.25">
      <c r="A376" s="170">
        <v>284</v>
      </c>
      <c r="B376" s="171" t="s">
        <v>269</v>
      </c>
      <c r="C376" s="171" t="s">
        <v>79</v>
      </c>
      <c r="D376" s="172" t="s">
        <v>236</v>
      </c>
      <c r="E376" s="171" t="s">
        <v>249</v>
      </c>
      <c r="F376" s="171" t="s">
        <v>142</v>
      </c>
      <c r="G376" s="171" t="s">
        <v>364</v>
      </c>
      <c r="H376" s="171" t="s">
        <v>364</v>
      </c>
      <c r="I376" s="171" t="s">
        <v>142</v>
      </c>
      <c r="J376" s="173">
        <v>2006</v>
      </c>
      <c r="K376" s="174">
        <v>1</v>
      </c>
      <c r="L376" s="211"/>
      <c r="M376" s="173" t="s">
        <v>236</v>
      </c>
      <c r="N376" s="173">
        <v>3</v>
      </c>
      <c r="O376" s="173">
        <v>2</v>
      </c>
      <c r="P376" s="173">
        <v>1</v>
      </c>
      <c r="Q376" s="173">
        <v>5</v>
      </c>
      <c r="R376" s="173">
        <v>1</v>
      </c>
      <c r="S376" s="175">
        <v>1456000</v>
      </c>
      <c r="T376" s="173">
        <v>0</v>
      </c>
      <c r="U376" s="173">
        <v>1</v>
      </c>
      <c r="V376" s="173">
        <v>0</v>
      </c>
      <c r="W376" s="211"/>
      <c r="X376" s="173">
        <v>0</v>
      </c>
      <c r="Y376" s="175">
        <v>0</v>
      </c>
      <c r="Z376" s="174">
        <f>S376*R376*K376*EXP(-Definitions!$E$4*CAPEX!V376)*U376</f>
        <v>1456000</v>
      </c>
      <c r="AA376" s="174">
        <f>CEILING(Z376/Definitions!$F$10,10)</f>
        <v>28550</v>
      </c>
      <c r="AB376" s="176">
        <v>1</v>
      </c>
      <c r="AC376" s="177" t="s">
        <v>376</v>
      </c>
      <c r="AD376" s="177" t="s">
        <v>376</v>
      </c>
      <c r="AE376" s="29"/>
      <c r="AF376" s="30"/>
    </row>
    <row r="377" spans="1:32" s="8" customFormat="1" ht="24" x14ac:dyDescent="0.25">
      <c r="A377" s="170">
        <v>285</v>
      </c>
      <c r="B377" s="171" t="s">
        <v>238</v>
      </c>
      <c r="C377" s="171" t="s">
        <v>79</v>
      </c>
      <c r="D377" s="172" t="s">
        <v>236</v>
      </c>
      <c r="E377" s="171" t="s">
        <v>249</v>
      </c>
      <c r="F377" s="171" t="s">
        <v>142</v>
      </c>
      <c r="G377" s="171" t="s">
        <v>239</v>
      </c>
      <c r="H377" s="171" t="s">
        <v>524</v>
      </c>
      <c r="I377" s="171" t="s">
        <v>142</v>
      </c>
      <c r="J377" s="173">
        <v>2006</v>
      </c>
      <c r="K377" s="174">
        <v>1</v>
      </c>
      <c r="L377" s="211"/>
      <c r="M377" s="173" t="s">
        <v>236</v>
      </c>
      <c r="N377" s="173">
        <v>0</v>
      </c>
      <c r="O377" s="173">
        <v>1</v>
      </c>
      <c r="P377" s="173">
        <v>1</v>
      </c>
      <c r="Q377" s="173">
        <v>9</v>
      </c>
      <c r="R377" s="173">
        <v>1</v>
      </c>
      <c r="S377" s="175">
        <v>873600</v>
      </c>
      <c r="T377" s="173">
        <v>0</v>
      </c>
      <c r="U377" s="173">
        <v>1</v>
      </c>
      <c r="V377" s="173">
        <v>0</v>
      </c>
      <c r="W377" s="211"/>
      <c r="X377" s="173">
        <v>0</v>
      </c>
      <c r="Y377" s="175">
        <v>0</v>
      </c>
      <c r="Z377" s="174">
        <f>S377*R377*K377*EXP(-Definitions!$E$4*CAPEX!V377)*U377</f>
        <v>873600</v>
      </c>
      <c r="AA377" s="174">
        <f>CEILING(Z377/Definitions!$F$10,10)</f>
        <v>17130</v>
      </c>
      <c r="AB377" s="176">
        <v>1</v>
      </c>
      <c r="AC377" s="177" t="s">
        <v>240</v>
      </c>
      <c r="AD377" s="177" t="s">
        <v>241</v>
      </c>
      <c r="AE377" s="29"/>
      <c r="AF377" s="31"/>
    </row>
    <row r="378" spans="1:32" s="8" customFormat="1" ht="36" x14ac:dyDescent="0.25">
      <c r="A378" s="170">
        <v>286</v>
      </c>
      <c r="B378" s="171" t="s">
        <v>242</v>
      </c>
      <c r="C378" s="171" t="s">
        <v>79</v>
      </c>
      <c r="D378" s="172" t="s">
        <v>236</v>
      </c>
      <c r="E378" s="171" t="s">
        <v>249</v>
      </c>
      <c r="F378" s="171" t="s">
        <v>142</v>
      </c>
      <c r="G378" s="171" t="s">
        <v>243</v>
      </c>
      <c r="H378" s="171" t="s">
        <v>524</v>
      </c>
      <c r="I378" s="171" t="s">
        <v>142</v>
      </c>
      <c r="J378" s="173">
        <v>2006</v>
      </c>
      <c r="K378" s="174">
        <v>1</v>
      </c>
      <c r="L378" s="211"/>
      <c r="M378" s="173" t="s">
        <v>236</v>
      </c>
      <c r="N378" s="173">
        <v>0</v>
      </c>
      <c r="O378" s="173">
        <v>1</v>
      </c>
      <c r="P378" s="173">
        <v>1</v>
      </c>
      <c r="Q378" s="173">
        <v>9</v>
      </c>
      <c r="R378" s="173">
        <v>1</v>
      </c>
      <c r="S378" s="175">
        <v>961000</v>
      </c>
      <c r="T378" s="173">
        <v>0</v>
      </c>
      <c r="U378" s="173">
        <v>1</v>
      </c>
      <c r="V378" s="173">
        <v>0</v>
      </c>
      <c r="W378" s="211"/>
      <c r="X378" s="173">
        <v>0</v>
      </c>
      <c r="Y378" s="175">
        <v>0</v>
      </c>
      <c r="Z378" s="174">
        <f>S378*R378*K378*EXP(-Definitions!$E$4*CAPEX!V378)*U378</f>
        <v>961000</v>
      </c>
      <c r="AA378" s="174">
        <f>CEILING(Z378/Definitions!$F$10,10)</f>
        <v>18850</v>
      </c>
      <c r="AB378" s="176">
        <v>1</v>
      </c>
      <c r="AC378" s="177" t="s">
        <v>244</v>
      </c>
      <c r="AD378" s="177" t="s">
        <v>567</v>
      </c>
      <c r="AE378" s="29"/>
      <c r="AF378" s="31"/>
    </row>
    <row r="379" spans="1:32" s="8" customFormat="1" ht="48" x14ac:dyDescent="0.25">
      <c r="A379" s="170">
        <v>287</v>
      </c>
      <c r="B379" s="171" t="s">
        <v>245</v>
      </c>
      <c r="C379" s="171" t="s">
        <v>79</v>
      </c>
      <c r="D379" s="172" t="s">
        <v>236</v>
      </c>
      <c r="E379" s="171" t="s">
        <v>249</v>
      </c>
      <c r="F379" s="171" t="s">
        <v>142</v>
      </c>
      <c r="G379" s="171" t="s">
        <v>246</v>
      </c>
      <c r="H379" s="171" t="s">
        <v>524</v>
      </c>
      <c r="I379" s="171" t="s">
        <v>142</v>
      </c>
      <c r="J379" s="173">
        <v>2006</v>
      </c>
      <c r="K379" s="174">
        <v>1</v>
      </c>
      <c r="L379" s="211"/>
      <c r="M379" s="173" t="s">
        <v>236</v>
      </c>
      <c r="N379" s="173">
        <v>0</v>
      </c>
      <c r="O379" s="173">
        <v>1</v>
      </c>
      <c r="P379" s="173">
        <v>1</v>
      </c>
      <c r="Q379" s="173">
        <v>9</v>
      </c>
      <c r="R379" s="173">
        <v>1</v>
      </c>
      <c r="S379" s="175">
        <v>528600</v>
      </c>
      <c r="T379" s="173">
        <v>0</v>
      </c>
      <c r="U379" s="173">
        <v>1</v>
      </c>
      <c r="V379" s="173">
        <v>0</v>
      </c>
      <c r="W379" s="211"/>
      <c r="X379" s="173">
        <v>0</v>
      </c>
      <c r="Y379" s="175">
        <v>0</v>
      </c>
      <c r="Z379" s="174">
        <f>S379*R379*K379*EXP(-Definitions!$E$4*CAPEX!V379)*U379</f>
        <v>528600</v>
      </c>
      <c r="AA379" s="174">
        <f>CEILING(Z379/Definitions!$F$10,10)</f>
        <v>10370</v>
      </c>
      <c r="AB379" s="176">
        <v>1</v>
      </c>
      <c r="AC379" s="177" t="s">
        <v>247</v>
      </c>
      <c r="AD379" s="177" t="s">
        <v>568</v>
      </c>
      <c r="AE379" s="29"/>
      <c r="AF379" s="31"/>
    </row>
    <row r="380" spans="1:32" s="8" customFormat="1" ht="24" x14ac:dyDescent="0.25">
      <c r="A380" s="170">
        <v>288</v>
      </c>
      <c r="B380" s="171" t="s">
        <v>193</v>
      </c>
      <c r="C380" s="171" t="s">
        <v>55</v>
      </c>
      <c r="D380" s="172">
        <v>2</v>
      </c>
      <c r="E380" s="171" t="s">
        <v>249</v>
      </c>
      <c r="F380" s="171" t="s">
        <v>138</v>
      </c>
      <c r="G380" s="171" t="s">
        <v>195</v>
      </c>
      <c r="H380" s="171" t="s">
        <v>196</v>
      </c>
      <c r="I380" s="171" t="s">
        <v>138</v>
      </c>
      <c r="J380" s="173">
        <v>2009</v>
      </c>
      <c r="K380" s="174">
        <v>594</v>
      </c>
      <c r="L380" s="211"/>
      <c r="M380" s="173" t="s">
        <v>139</v>
      </c>
      <c r="N380" s="173">
        <v>3</v>
      </c>
      <c r="O380" s="173">
        <v>2</v>
      </c>
      <c r="P380" s="173">
        <v>1</v>
      </c>
      <c r="Q380" s="173">
        <v>5</v>
      </c>
      <c r="R380" s="173">
        <v>1</v>
      </c>
      <c r="S380" s="175">
        <v>300</v>
      </c>
      <c r="T380" s="173">
        <v>10</v>
      </c>
      <c r="U380" s="173">
        <v>1</v>
      </c>
      <c r="V380" s="173">
        <v>0</v>
      </c>
      <c r="W380" s="211"/>
      <c r="X380" s="173">
        <v>0</v>
      </c>
      <c r="Y380" s="175">
        <v>0</v>
      </c>
      <c r="Z380" s="174">
        <f>S380*R380*K380*EXP(-Definitions!$E$4*CAPEX!V380)*U380</f>
        <v>178200</v>
      </c>
      <c r="AA380" s="174">
        <f>CEILING(Z380/Definitions!$F$10,10)</f>
        <v>3500</v>
      </c>
      <c r="AB380" s="176">
        <v>1</v>
      </c>
      <c r="AC380" s="177" t="s">
        <v>540</v>
      </c>
      <c r="AD380" s="177" t="s">
        <v>197</v>
      </c>
      <c r="AE380" s="29"/>
      <c r="AF380" s="30"/>
    </row>
    <row r="381" spans="1:32" s="8" customFormat="1" ht="24" x14ac:dyDescent="0.25">
      <c r="A381" s="170">
        <v>289</v>
      </c>
      <c r="B381" s="171" t="s">
        <v>198</v>
      </c>
      <c r="C381" s="171" t="s">
        <v>55</v>
      </c>
      <c r="D381" s="172">
        <v>1</v>
      </c>
      <c r="E381" s="171" t="s">
        <v>249</v>
      </c>
      <c r="F381" s="171" t="s">
        <v>138</v>
      </c>
      <c r="G381" s="171" t="s">
        <v>195</v>
      </c>
      <c r="H381" s="171" t="s">
        <v>196</v>
      </c>
      <c r="I381" s="171" t="s">
        <v>138</v>
      </c>
      <c r="J381" s="173">
        <v>2009</v>
      </c>
      <c r="K381" s="174">
        <v>594</v>
      </c>
      <c r="L381" s="174"/>
      <c r="M381" s="173" t="s">
        <v>139</v>
      </c>
      <c r="N381" s="173">
        <v>3</v>
      </c>
      <c r="O381" s="173">
        <v>2</v>
      </c>
      <c r="P381" s="173">
        <v>1</v>
      </c>
      <c r="Q381" s="173">
        <v>5</v>
      </c>
      <c r="R381" s="173">
        <v>1</v>
      </c>
      <c r="S381" s="175">
        <v>300</v>
      </c>
      <c r="T381" s="173">
        <v>10</v>
      </c>
      <c r="U381" s="173">
        <v>1</v>
      </c>
      <c r="V381" s="173">
        <v>0</v>
      </c>
      <c r="W381" s="173"/>
      <c r="X381" s="173">
        <v>0</v>
      </c>
      <c r="Y381" s="175">
        <v>0</v>
      </c>
      <c r="Z381" s="174">
        <f>S381*R381*K381*EXP(-Definitions!$E$4*CAPEX!V381)*U381</f>
        <v>178200</v>
      </c>
      <c r="AA381" s="174">
        <f>CEILING(Z381/Definitions!$F$10,10)</f>
        <v>3500</v>
      </c>
      <c r="AB381" s="176">
        <v>1</v>
      </c>
      <c r="AC381" s="177" t="s">
        <v>541</v>
      </c>
      <c r="AD381" s="177" t="s">
        <v>197</v>
      </c>
      <c r="AE381" s="29"/>
      <c r="AF381" s="30"/>
    </row>
    <row r="382" spans="1:32" s="8" customFormat="1" ht="24" x14ac:dyDescent="0.25">
      <c r="A382" s="170">
        <v>290</v>
      </c>
      <c r="B382" s="171" t="s">
        <v>202</v>
      </c>
      <c r="C382" s="171" t="s">
        <v>55</v>
      </c>
      <c r="D382" s="172">
        <v>2</v>
      </c>
      <c r="E382" s="171" t="s">
        <v>249</v>
      </c>
      <c r="F382" s="171" t="s">
        <v>138</v>
      </c>
      <c r="G382" s="171" t="s">
        <v>195</v>
      </c>
      <c r="H382" s="171" t="s">
        <v>196</v>
      </c>
      <c r="I382" s="171" t="s">
        <v>138</v>
      </c>
      <c r="J382" s="173">
        <v>2009</v>
      </c>
      <c r="K382" s="174">
        <v>480</v>
      </c>
      <c r="L382" s="174"/>
      <c r="M382" s="173" t="s">
        <v>139</v>
      </c>
      <c r="N382" s="173">
        <v>3</v>
      </c>
      <c r="O382" s="173">
        <v>2</v>
      </c>
      <c r="P382" s="173">
        <v>1</v>
      </c>
      <c r="Q382" s="173">
        <v>5</v>
      </c>
      <c r="R382" s="173">
        <v>1</v>
      </c>
      <c r="S382" s="175">
        <v>250</v>
      </c>
      <c r="T382" s="173">
        <v>10</v>
      </c>
      <c r="U382" s="173">
        <v>0</v>
      </c>
      <c r="V382" s="173">
        <v>2</v>
      </c>
      <c r="W382" s="173"/>
      <c r="X382" s="173">
        <v>1</v>
      </c>
      <c r="Y382" s="175">
        <v>25400</v>
      </c>
      <c r="Z382" s="174">
        <f>S382*R382*K382*EXP(-Definitions!$E$4*CAPEX!V382)*U382</f>
        <v>0</v>
      </c>
      <c r="AA382" s="174">
        <f>CEILING(Z382/Definitions!$F$10,10)</f>
        <v>0</v>
      </c>
      <c r="AB382" s="176">
        <v>0</v>
      </c>
      <c r="AC382" s="177" t="s">
        <v>359</v>
      </c>
      <c r="AD382" s="177" t="s">
        <v>676</v>
      </c>
      <c r="AE382" s="29"/>
      <c r="AF382" s="30"/>
    </row>
    <row r="383" spans="1:32" s="8" customFormat="1" ht="24" x14ac:dyDescent="0.25">
      <c r="A383" s="170">
        <v>290</v>
      </c>
      <c r="B383" s="171" t="s">
        <v>202</v>
      </c>
      <c r="C383" s="171" t="s">
        <v>55</v>
      </c>
      <c r="D383" s="172">
        <v>2</v>
      </c>
      <c r="E383" s="171" t="s">
        <v>249</v>
      </c>
      <c r="F383" s="171" t="s">
        <v>138</v>
      </c>
      <c r="G383" s="171" t="s">
        <v>195</v>
      </c>
      <c r="H383" s="171" t="s">
        <v>196</v>
      </c>
      <c r="I383" s="171" t="s">
        <v>138</v>
      </c>
      <c r="J383" s="173">
        <v>2009</v>
      </c>
      <c r="K383" s="174">
        <v>480</v>
      </c>
      <c r="L383" s="211"/>
      <c r="M383" s="173" t="s">
        <v>139</v>
      </c>
      <c r="N383" s="173">
        <v>3</v>
      </c>
      <c r="O383" s="173">
        <v>2</v>
      </c>
      <c r="P383" s="173">
        <v>1</v>
      </c>
      <c r="Q383" s="173">
        <v>5</v>
      </c>
      <c r="R383" s="173">
        <v>1</v>
      </c>
      <c r="S383" s="175">
        <v>250</v>
      </c>
      <c r="T383" s="173">
        <v>10</v>
      </c>
      <c r="U383" s="173">
        <v>1</v>
      </c>
      <c r="V383" s="173">
        <v>0</v>
      </c>
      <c r="W383" s="211"/>
      <c r="X383" s="173">
        <v>0</v>
      </c>
      <c r="Y383" s="175">
        <v>0</v>
      </c>
      <c r="Z383" s="174">
        <f>S383*R383*K383*EXP(-Definitions!$E$4*CAPEX!V383)*U383</f>
        <v>120000</v>
      </c>
      <c r="AA383" s="174">
        <f>CEILING(Z383/Definitions!$F$10,10)</f>
        <v>2360</v>
      </c>
      <c r="AB383" s="176">
        <v>1</v>
      </c>
      <c r="AC383" s="177" t="s">
        <v>359</v>
      </c>
      <c r="AD383" s="177" t="s">
        <v>360</v>
      </c>
      <c r="AE383" s="29"/>
      <c r="AF383" s="30"/>
    </row>
    <row r="384" spans="1:32" s="8" customFormat="1" ht="15" x14ac:dyDescent="0.25">
      <c r="A384" s="170">
        <v>290</v>
      </c>
      <c r="B384" s="171" t="s">
        <v>202</v>
      </c>
      <c r="C384" s="171" t="s">
        <v>55</v>
      </c>
      <c r="D384" s="172">
        <v>2</v>
      </c>
      <c r="E384" s="171" t="s">
        <v>249</v>
      </c>
      <c r="F384" s="171" t="s">
        <v>138</v>
      </c>
      <c r="G384" s="171" t="s">
        <v>195</v>
      </c>
      <c r="H384" s="171" t="s">
        <v>196</v>
      </c>
      <c r="I384" s="171" t="s">
        <v>138</v>
      </c>
      <c r="J384" s="173">
        <v>2009</v>
      </c>
      <c r="K384" s="174">
        <v>480</v>
      </c>
      <c r="L384" s="211"/>
      <c r="M384" s="173" t="s">
        <v>139</v>
      </c>
      <c r="N384" s="173">
        <v>0</v>
      </c>
      <c r="O384" s="173">
        <v>1</v>
      </c>
      <c r="P384" s="173">
        <v>1</v>
      </c>
      <c r="Q384" s="173">
        <v>8</v>
      </c>
      <c r="R384" s="173">
        <v>1</v>
      </c>
      <c r="S384" s="175">
        <v>250</v>
      </c>
      <c r="T384" s="173">
        <v>10</v>
      </c>
      <c r="U384" s="173">
        <v>1</v>
      </c>
      <c r="V384" s="173">
        <v>10</v>
      </c>
      <c r="W384" s="211"/>
      <c r="X384" s="173">
        <v>0</v>
      </c>
      <c r="Y384" s="175">
        <v>0</v>
      </c>
      <c r="Z384" s="174">
        <f>S384*R384*K384*EXP(-Definitions!$E$4*CAPEX!V384)*U384</f>
        <v>120000</v>
      </c>
      <c r="AA384" s="174">
        <f>CEILING(Z384/Definitions!$F$10,10)</f>
        <v>2360</v>
      </c>
      <c r="AB384" s="176">
        <v>1</v>
      </c>
      <c r="AC384" s="177" t="s">
        <v>201</v>
      </c>
      <c r="AD384" s="177" t="s">
        <v>203</v>
      </c>
      <c r="AE384" s="29"/>
      <c r="AF384" s="30"/>
    </row>
    <row r="385" spans="1:32" s="8" customFormat="1" ht="15" x14ac:dyDescent="0.25">
      <c r="A385" s="170">
        <v>290</v>
      </c>
      <c r="B385" s="171" t="s">
        <v>202</v>
      </c>
      <c r="C385" s="171" t="s">
        <v>55</v>
      </c>
      <c r="D385" s="172">
        <v>2</v>
      </c>
      <c r="E385" s="171" t="s">
        <v>249</v>
      </c>
      <c r="F385" s="171" t="s">
        <v>138</v>
      </c>
      <c r="G385" s="171" t="s">
        <v>195</v>
      </c>
      <c r="H385" s="171" t="s">
        <v>196</v>
      </c>
      <c r="I385" s="171" t="s">
        <v>138</v>
      </c>
      <c r="J385" s="173">
        <v>2009</v>
      </c>
      <c r="K385" s="174">
        <v>480</v>
      </c>
      <c r="L385" s="211"/>
      <c r="M385" s="173" t="s">
        <v>139</v>
      </c>
      <c r="N385" s="173">
        <v>0</v>
      </c>
      <c r="O385" s="173">
        <v>1</v>
      </c>
      <c r="P385" s="173">
        <v>1</v>
      </c>
      <c r="Q385" s="173">
        <v>8</v>
      </c>
      <c r="R385" s="173">
        <v>1</v>
      </c>
      <c r="S385" s="175">
        <v>250</v>
      </c>
      <c r="T385" s="173">
        <v>10</v>
      </c>
      <c r="U385" s="173">
        <v>1</v>
      </c>
      <c r="V385" s="173">
        <v>20</v>
      </c>
      <c r="W385" s="211"/>
      <c r="X385" s="173">
        <v>0</v>
      </c>
      <c r="Y385" s="175">
        <v>0</v>
      </c>
      <c r="Z385" s="174">
        <f>S385*R385*K385*EXP(-Definitions!$E$4*CAPEX!V385)*U385</f>
        <v>120000</v>
      </c>
      <c r="AA385" s="174">
        <f>CEILING(Z385/Definitions!$F$10,10)</f>
        <v>2360</v>
      </c>
      <c r="AB385" s="176">
        <v>1</v>
      </c>
      <c r="AC385" s="177" t="s">
        <v>201</v>
      </c>
      <c r="AD385" s="177" t="s">
        <v>203</v>
      </c>
      <c r="AE385" s="29"/>
      <c r="AF385" s="30"/>
    </row>
    <row r="386" spans="1:32" s="8" customFormat="1" ht="24" x14ac:dyDescent="0.25">
      <c r="A386" s="170">
        <v>291</v>
      </c>
      <c r="B386" s="171" t="s">
        <v>204</v>
      </c>
      <c r="C386" s="171" t="s">
        <v>55</v>
      </c>
      <c r="D386" s="172">
        <v>1</v>
      </c>
      <c r="E386" s="171" t="s">
        <v>249</v>
      </c>
      <c r="F386" s="171" t="s">
        <v>138</v>
      </c>
      <c r="G386" s="171" t="s">
        <v>195</v>
      </c>
      <c r="H386" s="171" t="s">
        <v>196</v>
      </c>
      <c r="I386" s="171" t="s">
        <v>138</v>
      </c>
      <c r="J386" s="173">
        <v>2009</v>
      </c>
      <c r="K386" s="174">
        <v>480</v>
      </c>
      <c r="L386" s="211"/>
      <c r="M386" s="173" t="s">
        <v>139</v>
      </c>
      <c r="N386" s="173">
        <v>3</v>
      </c>
      <c r="O386" s="173">
        <v>2</v>
      </c>
      <c r="P386" s="173">
        <v>1</v>
      </c>
      <c r="Q386" s="173">
        <v>5</v>
      </c>
      <c r="R386" s="173">
        <v>1</v>
      </c>
      <c r="S386" s="175">
        <v>250</v>
      </c>
      <c r="T386" s="173">
        <v>10</v>
      </c>
      <c r="U386" s="173">
        <v>1</v>
      </c>
      <c r="V386" s="173">
        <v>0</v>
      </c>
      <c r="W386" s="211"/>
      <c r="X386" s="173">
        <v>0</v>
      </c>
      <c r="Y386" s="175">
        <v>0</v>
      </c>
      <c r="Z386" s="174">
        <f>S386*R386*K386*EXP(-Definitions!$E$4*CAPEX!V386)*U386</f>
        <v>120000</v>
      </c>
      <c r="AA386" s="174">
        <f>CEILING(Z386/Definitions!$F$10,10)</f>
        <v>2360</v>
      </c>
      <c r="AB386" s="176">
        <v>1</v>
      </c>
      <c r="AC386" s="177" t="s">
        <v>359</v>
      </c>
      <c r="AD386" s="177" t="s">
        <v>360</v>
      </c>
      <c r="AE386" s="29"/>
      <c r="AF386" s="30"/>
    </row>
    <row r="387" spans="1:32" s="8" customFormat="1" ht="15" x14ac:dyDescent="0.25">
      <c r="A387" s="170">
        <v>291</v>
      </c>
      <c r="B387" s="171" t="s">
        <v>204</v>
      </c>
      <c r="C387" s="171" t="s">
        <v>55</v>
      </c>
      <c r="D387" s="172">
        <v>1</v>
      </c>
      <c r="E387" s="171" t="s">
        <v>249</v>
      </c>
      <c r="F387" s="171" t="s">
        <v>138</v>
      </c>
      <c r="G387" s="171" t="s">
        <v>195</v>
      </c>
      <c r="H387" s="171" t="s">
        <v>196</v>
      </c>
      <c r="I387" s="171" t="s">
        <v>138</v>
      </c>
      <c r="J387" s="173">
        <v>2009</v>
      </c>
      <c r="K387" s="174">
        <v>480</v>
      </c>
      <c r="L387" s="211"/>
      <c r="M387" s="173" t="s">
        <v>139</v>
      </c>
      <c r="N387" s="173">
        <v>0</v>
      </c>
      <c r="O387" s="173">
        <v>1</v>
      </c>
      <c r="P387" s="173">
        <v>1</v>
      </c>
      <c r="Q387" s="173">
        <v>8</v>
      </c>
      <c r="R387" s="173">
        <v>1</v>
      </c>
      <c r="S387" s="175">
        <v>250</v>
      </c>
      <c r="T387" s="173">
        <v>10</v>
      </c>
      <c r="U387" s="173">
        <v>1</v>
      </c>
      <c r="V387" s="173">
        <v>10</v>
      </c>
      <c r="W387" s="211"/>
      <c r="X387" s="173">
        <v>0</v>
      </c>
      <c r="Y387" s="175">
        <v>0</v>
      </c>
      <c r="Z387" s="174">
        <f>S387*R387*K387*EXP(-Definitions!$E$4*CAPEX!V387)*U387</f>
        <v>120000</v>
      </c>
      <c r="AA387" s="174">
        <f>CEILING(Z387/Definitions!$F$10,10)</f>
        <v>2360</v>
      </c>
      <c r="AB387" s="176">
        <v>1</v>
      </c>
      <c r="AC387" s="177" t="s">
        <v>201</v>
      </c>
      <c r="AD387" s="177" t="s">
        <v>203</v>
      </c>
      <c r="AE387" s="29"/>
      <c r="AF387" s="31"/>
    </row>
    <row r="388" spans="1:32" s="8" customFormat="1" ht="15" x14ac:dyDescent="0.25">
      <c r="A388" s="170">
        <v>291</v>
      </c>
      <c r="B388" s="171" t="s">
        <v>204</v>
      </c>
      <c r="C388" s="171" t="s">
        <v>55</v>
      </c>
      <c r="D388" s="172">
        <v>1</v>
      </c>
      <c r="E388" s="171" t="s">
        <v>249</v>
      </c>
      <c r="F388" s="171" t="s">
        <v>138</v>
      </c>
      <c r="G388" s="171" t="s">
        <v>195</v>
      </c>
      <c r="H388" s="171" t="s">
        <v>196</v>
      </c>
      <c r="I388" s="171" t="s">
        <v>138</v>
      </c>
      <c r="J388" s="173">
        <v>2009</v>
      </c>
      <c r="K388" s="174">
        <v>480</v>
      </c>
      <c r="L388" s="211"/>
      <c r="M388" s="173" t="s">
        <v>139</v>
      </c>
      <c r="N388" s="173">
        <v>0</v>
      </c>
      <c r="O388" s="173">
        <v>1</v>
      </c>
      <c r="P388" s="173">
        <v>1</v>
      </c>
      <c r="Q388" s="173">
        <v>8</v>
      </c>
      <c r="R388" s="173">
        <v>1</v>
      </c>
      <c r="S388" s="175">
        <v>250</v>
      </c>
      <c r="T388" s="173">
        <v>10</v>
      </c>
      <c r="U388" s="173">
        <v>1</v>
      </c>
      <c r="V388" s="173">
        <v>20</v>
      </c>
      <c r="W388" s="211"/>
      <c r="X388" s="173">
        <v>0</v>
      </c>
      <c r="Y388" s="175">
        <v>0</v>
      </c>
      <c r="Z388" s="174">
        <f>S388*R388*K388*EXP(-Definitions!$E$4*CAPEX!V388)*U388</f>
        <v>120000</v>
      </c>
      <c r="AA388" s="174">
        <f>CEILING(Z388/Definitions!$F$10,10)</f>
        <v>2360</v>
      </c>
      <c r="AB388" s="176">
        <v>1</v>
      </c>
      <c r="AC388" s="177" t="s">
        <v>201</v>
      </c>
      <c r="AD388" s="177" t="s">
        <v>203</v>
      </c>
      <c r="AE388" s="29"/>
      <c r="AF388" s="31"/>
    </row>
    <row r="389" spans="1:32" s="8" customFormat="1" ht="24" x14ac:dyDescent="0.25">
      <c r="A389" s="170">
        <v>292</v>
      </c>
      <c r="B389" s="171" t="s">
        <v>206</v>
      </c>
      <c r="C389" s="171" t="s">
        <v>55</v>
      </c>
      <c r="D389" s="172">
        <v>2</v>
      </c>
      <c r="E389" s="171" t="s">
        <v>249</v>
      </c>
      <c r="F389" s="171" t="s">
        <v>138</v>
      </c>
      <c r="G389" s="171" t="s">
        <v>195</v>
      </c>
      <c r="H389" s="171" t="s">
        <v>196</v>
      </c>
      <c r="I389" s="171" t="s">
        <v>138</v>
      </c>
      <c r="J389" s="173">
        <v>2009</v>
      </c>
      <c r="K389" s="174">
        <v>594</v>
      </c>
      <c r="L389" s="211"/>
      <c r="M389" s="173" t="s">
        <v>139</v>
      </c>
      <c r="N389" s="173">
        <v>3</v>
      </c>
      <c r="O389" s="173">
        <v>1</v>
      </c>
      <c r="P389" s="173">
        <v>1</v>
      </c>
      <c r="Q389" s="173">
        <v>8</v>
      </c>
      <c r="R389" s="173">
        <v>1</v>
      </c>
      <c r="S389" s="175">
        <v>600</v>
      </c>
      <c r="T389" s="173">
        <v>15</v>
      </c>
      <c r="U389" s="173">
        <v>1</v>
      </c>
      <c r="V389" s="173">
        <v>4</v>
      </c>
      <c r="W389" s="211"/>
      <c r="X389" s="173">
        <v>0</v>
      </c>
      <c r="Y389" s="175">
        <v>0</v>
      </c>
      <c r="Z389" s="174">
        <f>S389*R389*K389*EXP(-Definitions!$E$4*CAPEX!V389)*U389</f>
        <v>356400</v>
      </c>
      <c r="AA389" s="174">
        <f>CEILING(Z389/Definitions!$F$10,10)</f>
        <v>6990</v>
      </c>
      <c r="AB389" s="176">
        <v>1</v>
      </c>
      <c r="AC389" s="177" t="s">
        <v>351</v>
      </c>
      <c r="AD389" s="177" t="s">
        <v>352</v>
      </c>
      <c r="AE389" s="29"/>
      <c r="AF389" s="31"/>
    </row>
    <row r="390" spans="1:32" s="8" customFormat="1" ht="24" x14ac:dyDescent="0.25">
      <c r="A390" s="170">
        <v>292</v>
      </c>
      <c r="B390" s="171" t="s">
        <v>206</v>
      </c>
      <c r="C390" s="171" t="s">
        <v>55</v>
      </c>
      <c r="D390" s="172">
        <v>2</v>
      </c>
      <c r="E390" s="171" t="s">
        <v>249</v>
      </c>
      <c r="F390" s="171" t="s">
        <v>138</v>
      </c>
      <c r="G390" s="171" t="s">
        <v>195</v>
      </c>
      <c r="H390" s="171" t="s">
        <v>196</v>
      </c>
      <c r="I390" s="171" t="s">
        <v>138</v>
      </c>
      <c r="J390" s="173">
        <v>2009</v>
      </c>
      <c r="K390" s="174">
        <v>594</v>
      </c>
      <c r="L390" s="211"/>
      <c r="M390" s="173" t="s">
        <v>139</v>
      </c>
      <c r="N390" s="173">
        <v>0</v>
      </c>
      <c r="O390" s="173">
        <v>1</v>
      </c>
      <c r="P390" s="173">
        <v>1</v>
      </c>
      <c r="Q390" s="173">
        <v>8</v>
      </c>
      <c r="R390" s="173">
        <v>1</v>
      </c>
      <c r="S390" s="175">
        <v>600</v>
      </c>
      <c r="T390" s="173">
        <v>15</v>
      </c>
      <c r="U390" s="173">
        <v>1</v>
      </c>
      <c r="V390" s="173">
        <v>19</v>
      </c>
      <c r="W390" s="211"/>
      <c r="X390" s="173">
        <v>0</v>
      </c>
      <c r="Y390" s="175">
        <v>0</v>
      </c>
      <c r="Z390" s="174">
        <f>S390*R390*K390*EXP(-Definitions!$E$4*CAPEX!V390)*U390</f>
        <v>356400</v>
      </c>
      <c r="AA390" s="174">
        <f>CEILING(Z390/Definitions!$F$10,10)</f>
        <v>6990</v>
      </c>
      <c r="AB390" s="176">
        <v>1</v>
      </c>
      <c r="AC390" s="177" t="s">
        <v>351</v>
      </c>
      <c r="AD390" s="177" t="s">
        <v>352</v>
      </c>
      <c r="AE390" s="29"/>
      <c r="AF390" s="30"/>
    </row>
    <row r="391" spans="1:32" s="8" customFormat="1" ht="60" x14ac:dyDescent="0.25">
      <c r="A391" s="170">
        <v>293</v>
      </c>
      <c r="B391" s="171" t="s">
        <v>320</v>
      </c>
      <c r="C391" s="171" t="s">
        <v>55</v>
      </c>
      <c r="D391" s="172">
        <v>2</v>
      </c>
      <c r="E391" s="171" t="s">
        <v>249</v>
      </c>
      <c r="F391" s="171" t="s">
        <v>138</v>
      </c>
      <c r="G391" s="171" t="s">
        <v>211</v>
      </c>
      <c r="H391" s="171" t="s">
        <v>212</v>
      </c>
      <c r="I391" s="171" t="s">
        <v>138</v>
      </c>
      <c r="J391" s="173">
        <v>2009</v>
      </c>
      <c r="K391" s="174">
        <v>30</v>
      </c>
      <c r="L391" s="211"/>
      <c r="M391" s="173" t="s">
        <v>321</v>
      </c>
      <c r="N391" s="173">
        <v>3</v>
      </c>
      <c r="O391" s="173">
        <v>1</v>
      </c>
      <c r="P391" s="173">
        <v>1</v>
      </c>
      <c r="Q391" s="173">
        <v>8</v>
      </c>
      <c r="R391" s="173">
        <v>1</v>
      </c>
      <c r="S391" s="175">
        <v>138000</v>
      </c>
      <c r="T391" s="173">
        <v>10</v>
      </c>
      <c r="U391" s="173">
        <v>1</v>
      </c>
      <c r="V391" s="173">
        <v>5</v>
      </c>
      <c r="W391" s="211"/>
      <c r="X391" s="173">
        <v>0</v>
      </c>
      <c r="Y391" s="175">
        <v>0</v>
      </c>
      <c r="Z391" s="174">
        <f>S391*R391*K391*EXP(-Definitions!$E$4*CAPEX!V391)*U391</f>
        <v>4140000</v>
      </c>
      <c r="AA391" s="174">
        <f>CEILING(Z391/Definitions!$F$10,10)</f>
        <v>81180</v>
      </c>
      <c r="AB391" s="176">
        <v>2</v>
      </c>
      <c r="AC391" s="177" t="s">
        <v>322</v>
      </c>
      <c r="AD391" s="177" t="s">
        <v>363</v>
      </c>
      <c r="AE391" s="29"/>
      <c r="AF391" s="30"/>
    </row>
    <row r="392" spans="1:32" s="8" customFormat="1" ht="24" x14ac:dyDescent="0.25">
      <c r="A392" s="170">
        <v>293</v>
      </c>
      <c r="B392" s="171" t="s">
        <v>320</v>
      </c>
      <c r="C392" s="171" t="s">
        <v>55</v>
      </c>
      <c r="D392" s="172">
        <v>2</v>
      </c>
      <c r="E392" s="171" t="s">
        <v>249</v>
      </c>
      <c r="F392" s="171" t="s">
        <v>138</v>
      </c>
      <c r="G392" s="171" t="s">
        <v>211</v>
      </c>
      <c r="H392" s="171" t="s">
        <v>212</v>
      </c>
      <c r="I392" s="171" t="s">
        <v>138</v>
      </c>
      <c r="J392" s="173">
        <v>2009</v>
      </c>
      <c r="K392" s="174">
        <v>30</v>
      </c>
      <c r="L392" s="211"/>
      <c r="M392" s="173" t="s">
        <v>321</v>
      </c>
      <c r="N392" s="173">
        <v>0</v>
      </c>
      <c r="O392" s="173">
        <v>1</v>
      </c>
      <c r="P392" s="173">
        <v>1</v>
      </c>
      <c r="Q392" s="173">
        <v>8</v>
      </c>
      <c r="R392" s="173">
        <v>1</v>
      </c>
      <c r="S392" s="175">
        <v>138000</v>
      </c>
      <c r="T392" s="173">
        <v>10</v>
      </c>
      <c r="U392" s="173">
        <v>1</v>
      </c>
      <c r="V392" s="173">
        <v>15</v>
      </c>
      <c r="W392" s="211"/>
      <c r="X392" s="173">
        <v>0</v>
      </c>
      <c r="Y392" s="175">
        <v>0</v>
      </c>
      <c r="Z392" s="174">
        <f>S392*R392*K392*EXP(-Definitions!$E$4*CAPEX!V392)*U392</f>
        <v>4140000</v>
      </c>
      <c r="AA392" s="174">
        <f>CEILING(Z392/Definitions!$F$10,10)</f>
        <v>81180</v>
      </c>
      <c r="AB392" s="176">
        <v>2</v>
      </c>
      <c r="AC392" s="177" t="s">
        <v>215</v>
      </c>
      <c r="AD392" s="177" t="s">
        <v>324</v>
      </c>
      <c r="AE392" s="29"/>
      <c r="AF392" s="30"/>
    </row>
    <row r="393" spans="1:32" s="8" customFormat="1" ht="24" x14ac:dyDescent="0.25">
      <c r="A393" s="170">
        <v>293</v>
      </c>
      <c r="B393" s="171" t="s">
        <v>320</v>
      </c>
      <c r="C393" s="171" t="s">
        <v>55</v>
      </c>
      <c r="D393" s="172">
        <v>2</v>
      </c>
      <c r="E393" s="171" t="s">
        <v>249</v>
      </c>
      <c r="F393" s="171" t="s">
        <v>138</v>
      </c>
      <c r="G393" s="171" t="s">
        <v>211</v>
      </c>
      <c r="H393" s="171" t="s">
        <v>212</v>
      </c>
      <c r="I393" s="171" t="s">
        <v>138</v>
      </c>
      <c r="J393" s="173">
        <v>2009</v>
      </c>
      <c r="K393" s="174">
        <v>30</v>
      </c>
      <c r="L393" s="211"/>
      <c r="M393" s="173" t="s">
        <v>321</v>
      </c>
      <c r="N393" s="173">
        <v>0</v>
      </c>
      <c r="O393" s="173">
        <v>1</v>
      </c>
      <c r="P393" s="173">
        <v>1</v>
      </c>
      <c r="Q393" s="173">
        <v>8</v>
      </c>
      <c r="R393" s="173">
        <v>1</v>
      </c>
      <c r="S393" s="175">
        <v>138000</v>
      </c>
      <c r="T393" s="173">
        <v>10</v>
      </c>
      <c r="U393" s="173">
        <v>1</v>
      </c>
      <c r="V393" s="173">
        <v>25</v>
      </c>
      <c r="W393" s="211"/>
      <c r="X393" s="173">
        <v>0</v>
      </c>
      <c r="Y393" s="175">
        <v>0</v>
      </c>
      <c r="Z393" s="174">
        <f>S393*R393*K393*EXP(-Definitions!$E$4*CAPEX!V393)*U393</f>
        <v>4140000</v>
      </c>
      <c r="AA393" s="174">
        <f>CEILING(Z393/Definitions!$F$10,10)</f>
        <v>81180</v>
      </c>
      <c r="AB393" s="176">
        <v>2</v>
      </c>
      <c r="AC393" s="177" t="s">
        <v>215</v>
      </c>
      <c r="AD393" s="177" t="s">
        <v>324</v>
      </c>
      <c r="AE393" s="32"/>
      <c r="AF393" s="33"/>
    </row>
    <row r="394" spans="1:32" s="8" customFormat="1" ht="60" x14ac:dyDescent="0.25">
      <c r="A394" s="170">
        <v>294</v>
      </c>
      <c r="B394" s="171" t="s">
        <v>560</v>
      </c>
      <c r="C394" s="171" t="s">
        <v>55</v>
      </c>
      <c r="D394" s="172">
        <v>2</v>
      </c>
      <c r="E394" s="171" t="s">
        <v>249</v>
      </c>
      <c r="F394" s="171" t="s">
        <v>138</v>
      </c>
      <c r="G394" s="171" t="s">
        <v>217</v>
      </c>
      <c r="H394" s="171" t="s">
        <v>218</v>
      </c>
      <c r="I394" s="171" t="s">
        <v>138</v>
      </c>
      <c r="J394" s="173">
        <v>2009</v>
      </c>
      <c r="K394" s="174">
        <v>594</v>
      </c>
      <c r="L394" s="211"/>
      <c r="M394" s="173" t="s">
        <v>139</v>
      </c>
      <c r="N394" s="173">
        <v>3</v>
      </c>
      <c r="O394" s="173">
        <v>2</v>
      </c>
      <c r="P394" s="173">
        <v>1</v>
      </c>
      <c r="Q394" s="173">
        <v>5</v>
      </c>
      <c r="R394" s="173">
        <v>1</v>
      </c>
      <c r="S394" s="175">
        <v>1000</v>
      </c>
      <c r="T394" s="173">
        <v>25</v>
      </c>
      <c r="U394" s="173">
        <v>1</v>
      </c>
      <c r="V394" s="173">
        <v>0</v>
      </c>
      <c r="W394" s="211"/>
      <c r="X394" s="173">
        <v>0</v>
      </c>
      <c r="Y394" s="175">
        <v>0</v>
      </c>
      <c r="Z394" s="174">
        <f>S394*R394*K394*EXP(-Definitions!$E$4*CAPEX!V394)*U394</f>
        <v>594000</v>
      </c>
      <c r="AA394" s="174">
        <f>CEILING(Z394/Definitions!$F$10,10)</f>
        <v>11650</v>
      </c>
      <c r="AB394" s="176">
        <v>2</v>
      </c>
      <c r="AC394" s="177" t="s">
        <v>219</v>
      </c>
      <c r="AD394" s="177" t="s">
        <v>220</v>
      </c>
      <c r="AE394" s="32"/>
      <c r="AF394" s="33"/>
    </row>
    <row r="395" spans="1:32" s="8" customFormat="1" ht="72" x14ac:dyDescent="0.25">
      <c r="A395" s="170">
        <v>295</v>
      </c>
      <c r="B395" s="171" t="s">
        <v>221</v>
      </c>
      <c r="C395" s="171" t="s">
        <v>55</v>
      </c>
      <c r="D395" s="172">
        <v>2</v>
      </c>
      <c r="E395" s="171" t="s">
        <v>249</v>
      </c>
      <c r="F395" s="171" t="s">
        <v>138</v>
      </c>
      <c r="G395" s="171" t="s">
        <v>217</v>
      </c>
      <c r="H395" s="171" t="s">
        <v>218</v>
      </c>
      <c r="I395" s="171" t="s">
        <v>138</v>
      </c>
      <c r="J395" s="173">
        <v>2009</v>
      </c>
      <c r="K395" s="174">
        <v>594</v>
      </c>
      <c r="L395" s="211"/>
      <c r="M395" s="173" t="s">
        <v>139</v>
      </c>
      <c r="N395" s="173">
        <v>3</v>
      </c>
      <c r="O395" s="173">
        <v>2</v>
      </c>
      <c r="P395" s="173">
        <v>1</v>
      </c>
      <c r="Q395" s="173">
        <v>5</v>
      </c>
      <c r="R395" s="173">
        <v>1</v>
      </c>
      <c r="S395" s="175">
        <v>2000</v>
      </c>
      <c r="T395" s="173">
        <v>25</v>
      </c>
      <c r="U395" s="173">
        <v>1</v>
      </c>
      <c r="V395" s="173">
        <v>0</v>
      </c>
      <c r="W395" s="211"/>
      <c r="X395" s="173">
        <v>0</v>
      </c>
      <c r="Y395" s="175">
        <v>0</v>
      </c>
      <c r="Z395" s="174">
        <f>S395*R395*K395*EXP(-Definitions!$E$4*CAPEX!V395)*U395</f>
        <v>1188000</v>
      </c>
      <c r="AA395" s="174">
        <f>CEILING(Z395/Definitions!$F$10,10)</f>
        <v>23300</v>
      </c>
      <c r="AB395" s="176">
        <v>2</v>
      </c>
      <c r="AC395" s="177" t="s">
        <v>552</v>
      </c>
      <c r="AD395" s="177" t="s">
        <v>222</v>
      </c>
      <c r="AE395" s="32"/>
      <c r="AF395" s="33"/>
    </row>
    <row r="396" spans="1:32" s="8" customFormat="1" ht="36" x14ac:dyDescent="0.25">
      <c r="A396" s="170">
        <v>296</v>
      </c>
      <c r="B396" s="171" t="s">
        <v>224</v>
      </c>
      <c r="C396" s="171" t="s">
        <v>55</v>
      </c>
      <c r="D396" s="172" t="s">
        <v>225</v>
      </c>
      <c r="E396" s="171" t="s">
        <v>249</v>
      </c>
      <c r="F396" s="171" t="s">
        <v>138</v>
      </c>
      <c r="G396" s="171" t="s">
        <v>226</v>
      </c>
      <c r="H396" s="171" t="s">
        <v>226</v>
      </c>
      <c r="I396" s="171" t="s">
        <v>138</v>
      </c>
      <c r="J396" s="173">
        <v>2009</v>
      </c>
      <c r="K396" s="174">
        <v>594</v>
      </c>
      <c r="L396" s="211"/>
      <c r="M396" s="173" t="s">
        <v>139</v>
      </c>
      <c r="N396" s="173">
        <v>3</v>
      </c>
      <c r="O396" s="173">
        <v>1</v>
      </c>
      <c r="P396" s="173">
        <v>1</v>
      </c>
      <c r="Q396" s="173">
        <v>1</v>
      </c>
      <c r="R396" s="173">
        <v>1</v>
      </c>
      <c r="S396" s="175">
        <v>2800</v>
      </c>
      <c r="T396" s="173">
        <v>50</v>
      </c>
      <c r="U396" s="173">
        <v>0</v>
      </c>
      <c r="V396" s="173">
        <v>0</v>
      </c>
      <c r="W396" s="211"/>
      <c r="X396" s="173">
        <v>1</v>
      </c>
      <c r="Y396" s="175">
        <v>7100</v>
      </c>
      <c r="Z396" s="174">
        <f>S396*R396*K396*EXP(-Definitions!$E$4*CAPEX!V396)*U396</f>
        <v>0</v>
      </c>
      <c r="AA396" s="174">
        <f>CEILING(Z396/Definitions!$F$10,10)</f>
        <v>0</v>
      </c>
      <c r="AB396" s="176">
        <v>0</v>
      </c>
      <c r="AC396" s="177" t="s">
        <v>554</v>
      </c>
      <c r="AD396" s="177" t="s">
        <v>573</v>
      </c>
      <c r="AE396" s="32"/>
      <c r="AF396" s="33"/>
    </row>
    <row r="397" spans="1:32" s="8" customFormat="1" ht="108" x14ac:dyDescent="0.25">
      <c r="A397" s="170">
        <v>297</v>
      </c>
      <c r="B397" s="171" t="s">
        <v>233</v>
      </c>
      <c r="C397" s="171" t="s">
        <v>55</v>
      </c>
      <c r="D397" s="172" t="s">
        <v>225</v>
      </c>
      <c r="E397" s="171" t="s">
        <v>249</v>
      </c>
      <c r="F397" s="171" t="s">
        <v>138</v>
      </c>
      <c r="G397" s="171" t="s">
        <v>364</v>
      </c>
      <c r="H397" s="171" t="s">
        <v>364</v>
      </c>
      <c r="I397" s="171" t="s">
        <v>138</v>
      </c>
      <c r="J397" s="173">
        <v>2009</v>
      </c>
      <c r="K397" s="174">
        <v>1</v>
      </c>
      <c r="L397" s="211"/>
      <c r="M397" s="173" t="s">
        <v>236</v>
      </c>
      <c r="N397" s="173">
        <v>3</v>
      </c>
      <c r="O397" s="173">
        <v>2</v>
      </c>
      <c r="P397" s="173">
        <v>1</v>
      </c>
      <c r="Q397" s="173">
        <v>5</v>
      </c>
      <c r="R397" s="173">
        <v>1</v>
      </c>
      <c r="S397" s="175">
        <v>687500</v>
      </c>
      <c r="T397" s="173">
        <v>0</v>
      </c>
      <c r="U397" s="173">
        <v>1</v>
      </c>
      <c r="V397" s="173">
        <v>0</v>
      </c>
      <c r="W397" s="211"/>
      <c r="X397" s="173">
        <v>0</v>
      </c>
      <c r="Y397" s="175">
        <v>0</v>
      </c>
      <c r="Z397" s="174">
        <f>S397*R397*K397*EXP(-Definitions!$E$4*CAPEX!V397)*U397</f>
        <v>687500</v>
      </c>
      <c r="AA397" s="174">
        <f>CEILING(Z397/Definitions!$F$10,10)</f>
        <v>13490</v>
      </c>
      <c r="AB397" s="176">
        <v>1</v>
      </c>
      <c r="AC397" s="177" t="s">
        <v>596</v>
      </c>
      <c r="AD397" s="177" t="s">
        <v>596</v>
      </c>
      <c r="AE397" s="32"/>
      <c r="AF397" s="33"/>
    </row>
    <row r="398" spans="1:32" s="8" customFormat="1" ht="24" x14ac:dyDescent="0.25">
      <c r="A398" s="170">
        <v>298</v>
      </c>
      <c r="B398" s="171" t="s">
        <v>238</v>
      </c>
      <c r="C398" s="171" t="s">
        <v>55</v>
      </c>
      <c r="D398" s="172" t="s">
        <v>236</v>
      </c>
      <c r="E398" s="171" t="s">
        <v>249</v>
      </c>
      <c r="F398" s="171" t="s">
        <v>138</v>
      </c>
      <c r="G398" s="171" t="s">
        <v>239</v>
      </c>
      <c r="H398" s="171" t="s">
        <v>524</v>
      </c>
      <c r="I398" s="171" t="s">
        <v>138</v>
      </c>
      <c r="J398" s="173">
        <v>2009</v>
      </c>
      <c r="K398" s="174">
        <v>1</v>
      </c>
      <c r="L398" s="211"/>
      <c r="M398" s="173" t="s">
        <v>236</v>
      </c>
      <c r="N398" s="173">
        <v>0</v>
      </c>
      <c r="O398" s="173">
        <v>1</v>
      </c>
      <c r="P398" s="173">
        <v>1</v>
      </c>
      <c r="Q398" s="173">
        <v>9</v>
      </c>
      <c r="R398" s="173">
        <v>1</v>
      </c>
      <c r="S398" s="175">
        <v>756300</v>
      </c>
      <c r="T398" s="173">
        <v>0</v>
      </c>
      <c r="U398" s="173">
        <v>1</v>
      </c>
      <c r="V398" s="173">
        <v>0</v>
      </c>
      <c r="W398" s="211"/>
      <c r="X398" s="173">
        <v>0</v>
      </c>
      <c r="Y398" s="175">
        <v>0</v>
      </c>
      <c r="Z398" s="174">
        <f>S398*R398*K398*EXP(-Definitions!$E$4*CAPEX!V398)*U398</f>
        <v>756300</v>
      </c>
      <c r="AA398" s="174">
        <f>CEILING(Z398/Definitions!$F$10,10)</f>
        <v>14830</v>
      </c>
      <c r="AB398" s="176">
        <v>1</v>
      </c>
      <c r="AC398" s="177" t="s">
        <v>240</v>
      </c>
      <c r="AD398" s="177" t="s">
        <v>241</v>
      </c>
      <c r="AE398" s="29"/>
      <c r="AF398" s="31"/>
    </row>
    <row r="399" spans="1:32" s="8" customFormat="1" ht="36" x14ac:dyDescent="0.25">
      <c r="A399" s="170">
        <v>299</v>
      </c>
      <c r="B399" s="171" t="s">
        <v>242</v>
      </c>
      <c r="C399" s="171" t="s">
        <v>55</v>
      </c>
      <c r="D399" s="172" t="s">
        <v>236</v>
      </c>
      <c r="E399" s="171" t="s">
        <v>249</v>
      </c>
      <c r="F399" s="171" t="s">
        <v>138</v>
      </c>
      <c r="G399" s="171" t="s">
        <v>243</v>
      </c>
      <c r="H399" s="171" t="s">
        <v>524</v>
      </c>
      <c r="I399" s="171" t="s">
        <v>138</v>
      </c>
      <c r="J399" s="173">
        <v>2009</v>
      </c>
      <c r="K399" s="174">
        <v>1</v>
      </c>
      <c r="L399" s="211"/>
      <c r="M399" s="173" t="s">
        <v>236</v>
      </c>
      <c r="N399" s="173">
        <v>0</v>
      </c>
      <c r="O399" s="173">
        <v>1</v>
      </c>
      <c r="P399" s="173">
        <v>1</v>
      </c>
      <c r="Q399" s="173">
        <v>9</v>
      </c>
      <c r="R399" s="173">
        <v>1</v>
      </c>
      <c r="S399" s="175">
        <v>831900</v>
      </c>
      <c r="T399" s="173">
        <v>0</v>
      </c>
      <c r="U399" s="173">
        <v>1</v>
      </c>
      <c r="V399" s="173">
        <v>0</v>
      </c>
      <c r="W399" s="211"/>
      <c r="X399" s="173">
        <v>0</v>
      </c>
      <c r="Y399" s="175">
        <v>0</v>
      </c>
      <c r="Z399" s="174">
        <f>S399*R399*K399*EXP(-Definitions!$E$4*CAPEX!V399)*U399</f>
        <v>831900</v>
      </c>
      <c r="AA399" s="174">
        <f>CEILING(Z399/Definitions!$F$10,10)</f>
        <v>16320</v>
      </c>
      <c r="AB399" s="176">
        <v>1</v>
      </c>
      <c r="AC399" s="177" t="s">
        <v>244</v>
      </c>
      <c r="AD399" s="177" t="s">
        <v>567</v>
      </c>
      <c r="AE399" s="29"/>
      <c r="AF399" s="31"/>
    </row>
    <row r="400" spans="1:32" s="8" customFormat="1" ht="48" x14ac:dyDescent="0.25">
      <c r="A400" s="170">
        <v>300</v>
      </c>
      <c r="B400" s="171" t="s">
        <v>245</v>
      </c>
      <c r="C400" s="171" t="s">
        <v>55</v>
      </c>
      <c r="D400" s="172" t="s">
        <v>236</v>
      </c>
      <c r="E400" s="171" t="s">
        <v>249</v>
      </c>
      <c r="F400" s="171" t="s">
        <v>138</v>
      </c>
      <c r="G400" s="171" t="s">
        <v>246</v>
      </c>
      <c r="H400" s="171" t="s">
        <v>524</v>
      </c>
      <c r="I400" s="171" t="s">
        <v>138</v>
      </c>
      <c r="J400" s="173">
        <v>2009</v>
      </c>
      <c r="K400" s="174">
        <v>1</v>
      </c>
      <c r="L400" s="211"/>
      <c r="M400" s="173" t="s">
        <v>236</v>
      </c>
      <c r="N400" s="173">
        <v>0</v>
      </c>
      <c r="O400" s="173">
        <v>1</v>
      </c>
      <c r="P400" s="173">
        <v>1</v>
      </c>
      <c r="Q400" s="173">
        <v>9</v>
      </c>
      <c r="R400" s="173">
        <v>1</v>
      </c>
      <c r="S400" s="175">
        <v>457600</v>
      </c>
      <c r="T400" s="173">
        <v>0</v>
      </c>
      <c r="U400" s="173">
        <v>1</v>
      </c>
      <c r="V400" s="173">
        <v>0</v>
      </c>
      <c r="W400" s="211"/>
      <c r="X400" s="173">
        <v>0</v>
      </c>
      <c r="Y400" s="175">
        <v>0</v>
      </c>
      <c r="Z400" s="174">
        <f>S400*R400*K400*EXP(-Definitions!$E$4*CAPEX!V400)*U400</f>
        <v>457600</v>
      </c>
      <c r="AA400" s="174">
        <f>CEILING(Z400/Definitions!$F$10,10)</f>
        <v>8980</v>
      </c>
      <c r="AB400" s="176">
        <v>1</v>
      </c>
      <c r="AC400" s="177" t="s">
        <v>247</v>
      </c>
      <c r="AD400" s="177" t="s">
        <v>568</v>
      </c>
      <c r="AE400" s="29"/>
      <c r="AF400" s="31"/>
    </row>
    <row r="401" spans="1:32" s="8" customFormat="1" ht="24" x14ac:dyDescent="0.25">
      <c r="A401" s="170">
        <v>301</v>
      </c>
      <c r="B401" s="171" t="s">
        <v>377</v>
      </c>
      <c r="C401" s="171" t="s">
        <v>41</v>
      </c>
      <c r="D401" s="172">
        <v>1</v>
      </c>
      <c r="E401" s="171" t="s">
        <v>194</v>
      </c>
      <c r="F401" s="171" t="s">
        <v>140</v>
      </c>
      <c r="G401" s="171" t="s">
        <v>256</v>
      </c>
      <c r="H401" s="171" t="s">
        <v>257</v>
      </c>
      <c r="I401" s="171" t="s">
        <v>140</v>
      </c>
      <c r="J401" s="173">
        <v>2012</v>
      </c>
      <c r="K401" s="174">
        <v>99000</v>
      </c>
      <c r="L401" s="211"/>
      <c r="M401" s="173" t="s">
        <v>258</v>
      </c>
      <c r="N401" s="173">
        <v>4</v>
      </c>
      <c r="O401" s="173">
        <v>3</v>
      </c>
      <c r="P401" s="173">
        <v>1</v>
      </c>
      <c r="Q401" s="173">
        <v>5</v>
      </c>
      <c r="R401" s="173">
        <v>0.2</v>
      </c>
      <c r="S401" s="175">
        <v>200</v>
      </c>
      <c r="T401" s="173">
        <v>0</v>
      </c>
      <c r="U401" s="173">
        <v>1</v>
      </c>
      <c r="V401" s="173">
        <v>0</v>
      </c>
      <c r="W401" s="211"/>
      <c r="X401" s="173">
        <v>1</v>
      </c>
      <c r="Y401" s="175">
        <v>88300</v>
      </c>
      <c r="Z401" s="174">
        <f>S401*R401*K401*EXP(-Definitions!$E$4*CAPEX!V401)*U401</f>
        <v>3960000</v>
      </c>
      <c r="AA401" s="174">
        <f>CEILING(Z401/Definitions!$F$10,10)</f>
        <v>77650</v>
      </c>
      <c r="AB401" s="176">
        <v>1</v>
      </c>
      <c r="AC401" s="177" t="s">
        <v>378</v>
      </c>
      <c r="AD401" s="177" t="s">
        <v>379</v>
      </c>
      <c r="AE401" s="29"/>
      <c r="AF401" s="31"/>
    </row>
    <row r="402" spans="1:32" s="8" customFormat="1" ht="60" x14ac:dyDescent="0.25">
      <c r="A402" s="170">
        <v>302</v>
      </c>
      <c r="B402" s="171" t="s">
        <v>262</v>
      </c>
      <c r="C402" s="171" t="s">
        <v>41</v>
      </c>
      <c r="D402" s="172">
        <v>1</v>
      </c>
      <c r="E402" s="171" t="s">
        <v>194</v>
      </c>
      <c r="F402" s="171" t="s">
        <v>140</v>
      </c>
      <c r="G402" s="171" t="s">
        <v>578</v>
      </c>
      <c r="H402" s="171" t="s">
        <v>257</v>
      </c>
      <c r="I402" s="171" t="s">
        <v>140</v>
      </c>
      <c r="J402" s="173">
        <v>2012</v>
      </c>
      <c r="K402" s="174">
        <v>3300</v>
      </c>
      <c r="L402" s="211"/>
      <c r="M402" s="173" t="s">
        <v>139</v>
      </c>
      <c r="N402" s="173">
        <v>4</v>
      </c>
      <c r="O402" s="173">
        <v>3</v>
      </c>
      <c r="P402" s="173">
        <v>0</v>
      </c>
      <c r="Q402" s="173">
        <v>5</v>
      </c>
      <c r="R402" s="173">
        <v>1</v>
      </c>
      <c r="S402" s="175">
        <v>4000</v>
      </c>
      <c r="T402" s="173">
        <v>0</v>
      </c>
      <c r="U402" s="173">
        <v>0.7</v>
      </c>
      <c r="V402" s="173">
        <v>0</v>
      </c>
      <c r="W402" s="211"/>
      <c r="X402" s="173">
        <v>1</v>
      </c>
      <c r="Y402" s="175">
        <v>252730</v>
      </c>
      <c r="Z402" s="174">
        <f>S402*R402*K402*EXP(-Definitions!$E$4*CAPEX!V402)*U402</f>
        <v>9240000</v>
      </c>
      <c r="AA402" s="174">
        <f>CEILING(Z402/Definitions!$F$10,10)</f>
        <v>181180</v>
      </c>
      <c r="AB402" s="176">
        <v>2</v>
      </c>
      <c r="AC402" s="177" t="s">
        <v>380</v>
      </c>
      <c r="AD402" s="177" t="s">
        <v>264</v>
      </c>
      <c r="AE402" s="29"/>
      <c r="AF402" s="30"/>
    </row>
    <row r="403" spans="1:32" s="8" customFormat="1" ht="48" x14ac:dyDescent="0.25">
      <c r="A403" s="170">
        <v>303</v>
      </c>
      <c r="B403" s="171" t="s">
        <v>368</v>
      </c>
      <c r="C403" s="171" t="s">
        <v>41</v>
      </c>
      <c r="D403" s="172">
        <v>1</v>
      </c>
      <c r="E403" s="171" t="s">
        <v>194</v>
      </c>
      <c r="F403" s="171" t="s">
        <v>140</v>
      </c>
      <c r="G403" s="171" t="s">
        <v>226</v>
      </c>
      <c r="H403" s="171" t="s">
        <v>226</v>
      </c>
      <c r="I403" s="171" t="s">
        <v>140</v>
      </c>
      <c r="J403" s="173">
        <v>2012</v>
      </c>
      <c r="K403" s="174">
        <v>400</v>
      </c>
      <c r="L403" s="211"/>
      <c r="M403" s="173" t="s">
        <v>139</v>
      </c>
      <c r="N403" s="173">
        <v>3</v>
      </c>
      <c r="O403" s="173">
        <v>1</v>
      </c>
      <c r="P403" s="173">
        <v>1</v>
      </c>
      <c r="Q403" s="173">
        <v>5</v>
      </c>
      <c r="R403" s="173">
        <v>1</v>
      </c>
      <c r="S403" s="175">
        <v>2000</v>
      </c>
      <c r="T403" s="173">
        <v>25</v>
      </c>
      <c r="U403" s="173">
        <v>1</v>
      </c>
      <c r="V403" s="173">
        <v>17</v>
      </c>
      <c r="W403" s="211"/>
      <c r="X403" s="173">
        <v>0</v>
      </c>
      <c r="Y403" s="175">
        <v>0</v>
      </c>
      <c r="Z403" s="174">
        <f>S403*R403*K403*EXP(-Definitions!$E$4*CAPEX!V403)*U403</f>
        <v>800000</v>
      </c>
      <c r="AA403" s="174">
        <f>CEILING(Z403/Definitions!$F$10,10)</f>
        <v>15690</v>
      </c>
      <c r="AB403" s="176">
        <v>1</v>
      </c>
      <c r="AC403" s="177" t="s">
        <v>576</v>
      </c>
      <c r="AD403" s="177" t="s">
        <v>577</v>
      </c>
      <c r="AE403" s="29"/>
      <c r="AF403" s="30"/>
    </row>
    <row r="404" spans="1:32" s="8" customFormat="1" ht="72" x14ac:dyDescent="0.25">
      <c r="A404" s="170">
        <v>304</v>
      </c>
      <c r="B404" s="171" t="s">
        <v>260</v>
      </c>
      <c r="C404" s="171" t="s">
        <v>41</v>
      </c>
      <c r="D404" s="172">
        <v>1</v>
      </c>
      <c r="E404" s="171" t="s">
        <v>194</v>
      </c>
      <c r="F404" s="171" t="s">
        <v>140</v>
      </c>
      <c r="G404" s="171" t="s">
        <v>217</v>
      </c>
      <c r="H404" s="171" t="s">
        <v>218</v>
      </c>
      <c r="I404" s="171" t="s">
        <v>140</v>
      </c>
      <c r="J404" s="173">
        <v>2012</v>
      </c>
      <c r="K404" s="174">
        <v>102</v>
      </c>
      <c r="L404" s="211"/>
      <c r="M404" s="173" t="s">
        <v>261</v>
      </c>
      <c r="N404" s="173">
        <v>3</v>
      </c>
      <c r="O404" s="173">
        <v>1</v>
      </c>
      <c r="P404" s="173">
        <v>1</v>
      </c>
      <c r="Q404" s="173">
        <v>8</v>
      </c>
      <c r="R404" s="173">
        <v>1</v>
      </c>
      <c r="S404" s="175">
        <v>35000</v>
      </c>
      <c r="T404" s="173">
        <v>25</v>
      </c>
      <c r="U404" s="173">
        <v>1</v>
      </c>
      <c r="V404" s="173">
        <v>17</v>
      </c>
      <c r="W404" s="211"/>
      <c r="X404" s="173">
        <v>1</v>
      </c>
      <c r="Y404" s="175">
        <v>2730</v>
      </c>
      <c r="Z404" s="174">
        <f>S404*R404*K404*EXP(-Definitions!$E$4*CAPEX!V404)*U404</f>
        <v>3570000</v>
      </c>
      <c r="AA404" s="174">
        <f>CEILING(Z404/Definitions!$F$10,10)</f>
        <v>70000</v>
      </c>
      <c r="AB404" s="176">
        <v>1</v>
      </c>
      <c r="AC404" s="177" t="s">
        <v>574</v>
      </c>
      <c r="AD404" s="177" t="s">
        <v>575</v>
      </c>
      <c r="AE404" s="29"/>
      <c r="AF404" s="30"/>
    </row>
    <row r="405" spans="1:32" s="8" customFormat="1" ht="84" x14ac:dyDescent="0.25">
      <c r="A405" s="170">
        <v>305</v>
      </c>
      <c r="B405" s="171" t="s">
        <v>269</v>
      </c>
      <c r="C405" s="171" t="s">
        <v>41</v>
      </c>
      <c r="D405" s="172" t="s">
        <v>236</v>
      </c>
      <c r="E405" s="171" t="s">
        <v>194</v>
      </c>
      <c r="F405" s="171" t="s">
        <v>140</v>
      </c>
      <c r="G405" s="171" t="s">
        <v>364</v>
      </c>
      <c r="H405" s="171" t="s">
        <v>364</v>
      </c>
      <c r="I405" s="171" t="s">
        <v>140</v>
      </c>
      <c r="J405" s="173">
        <v>2012</v>
      </c>
      <c r="K405" s="174">
        <v>1</v>
      </c>
      <c r="L405" s="211"/>
      <c r="M405" s="173" t="s">
        <v>236</v>
      </c>
      <c r="N405" s="173">
        <v>3</v>
      </c>
      <c r="O405" s="173">
        <v>2</v>
      </c>
      <c r="P405" s="173">
        <v>1</v>
      </c>
      <c r="Q405" s="173">
        <v>5</v>
      </c>
      <c r="R405" s="173">
        <v>1</v>
      </c>
      <c r="S405" s="175">
        <v>2640000</v>
      </c>
      <c r="T405" s="173">
        <v>0</v>
      </c>
      <c r="U405" s="173">
        <v>1</v>
      </c>
      <c r="V405" s="173">
        <v>0</v>
      </c>
      <c r="W405" s="211"/>
      <c r="X405" s="173">
        <v>0</v>
      </c>
      <c r="Y405" s="175">
        <v>0</v>
      </c>
      <c r="Z405" s="174">
        <f>S405*R405*K405*EXP(-Definitions!$E$4*CAPEX!V405)*U405</f>
        <v>2640000</v>
      </c>
      <c r="AA405" s="174">
        <f>CEILING(Z405/Definitions!$F$10,10)</f>
        <v>51770</v>
      </c>
      <c r="AB405" s="176">
        <v>1</v>
      </c>
      <c r="AC405" s="177" t="s">
        <v>381</v>
      </c>
      <c r="AD405" s="177" t="s">
        <v>382</v>
      </c>
      <c r="AE405" s="32"/>
      <c r="AF405" s="33"/>
    </row>
    <row r="406" spans="1:32" s="8" customFormat="1" ht="24" x14ac:dyDescent="0.25">
      <c r="A406" s="170">
        <v>306</v>
      </c>
      <c r="B406" s="171" t="s">
        <v>238</v>
      </c>
      <c r="C406" s="171" t="s">
        <v>41</v>
      </c>
      <c r="D406" s="172" t="s">
        <v>236</v>
      </c>
      <c r="E406" s="171" t="s">
        <v>194</v>
      </c>
      <c r="F406" s="171" t="s">
        <v>140</v>
      </c>
      <c r="G406" s="171" t="s">
        <v>239</v>
      </c>
      <c r="H406" s="171" t="s">
        <v>524</v>
      </c>
      <c r="I406" s="171" t="s">
        <v>140</v>
      </c>
      <c r="J406" s="173">
        <v>2012</v>
      </c>
      <c r="K406" s="174">
        <v>1</v>
      </c>
      <c r="L406" s="211"/>
      <c r="M406" s="173" t="s">
        <v>236</v>
      </c>
      <c r="N406" s="173">
        <v>0</v>
      </c>
      <c r="O406" s="173">
        <v>1</v>
      </c>
      <c r="P406" s="173">
        <v>1</v>
      </c>
      <c r="Q406" s="173">
        <v>9</v>
      </c>
      <c r="R406" s="173">
        <v>1</v>
      </c>
      <c r="S406" s="175">
        <v>1584000</v>
      </c>
      <c r="T406" s="173">
        <v>0</v>
      </c>
      <c r="U406" s="173">
        <v>1</v>
      </c>
      <c r="V406" s="173">
        <v>0</v>
      </c>
      <c r="W406" s="211"/>
      <c r="X406" s="173">
        <v>0</v>
      </c>
      <c r="Y406" s="175">
        <v>0</v>
      </c>
      <c r="Z406" s="174">
        <f>S406*R406*K406*EXP(-Definitions!$E$4*CAPEX!V406)*U406</f>
        <v>1584000</v>
      </c>
      <c r="AA406" s="174">
        <f>CEILING(Z406/Definitions!$F$10,10)</f>
        <v>31060</v>
      </c>
      <c r="AB406" s="176">
        <v>1</v>
      </c>
      <c r="AC406" s="177" t="s">
        <v>240</v>
      </c>
      <c r="AD406" s="177" t="s">
        <v>241</v>
      </c>
      <c r="AE406" s="29"/>
      <c r="AF406" s="31"/>
    </row>
    <row r="407" spans="1:32" s="8" customFormat="1" ht="36" x14ac:dyDescent="0.25">
      <c r="A407" s="170">
        <v>307</v>
      </c>
      <c r="B407" s="171" t="s">
        <v>242</v>
      </c>
      <c r="C407" s="171" t="s">
        <v>41</v>
      </c>
      <c r="D407" s="172" t="s">
        <v>236</v>
      </c>
      <c r="E407" s="171" t="s">
        <v>194</v>
      </c>
      <c r="F407" s="171" t="s">
        <v>140</v>
      </c>
      <c r="G407" s="171" t="s">
        <v>243</v>
      </c>
      <c r="H407" s="171" t="s">
        <v>524</v>
      </c>
      <c r="I407" s="171" t="s">
        <v>140</v>
      </c>
      <c r="J407" s="173">
        <v>2012</v>
      </c>
      <c r="K407" s="174">
        <v>1</v>
      </c>
      <c r="L407" s="211"/>
      <c r="M407" s="173" t="s">
        <v>236</v>
      </c>
      <c r="N407" s="173">
        <v>0</v>
      </c>
      <c r="O407" s="173">
        <v>1</v>
      </c>
      <c r="P407" s="173">
        <v>1</v>
      </c>
      <c r="Q407" s="173">
        <v>9</v>
      </c>
      <c r="R407" s="173">
        <v>1</v>
      </c>
      <c r="S407" s="175">
        <v>1742400</v>
      </c>
      <c r="T407" s="173">
        <v>0</v>
      </c>
      <c r="U407" s="173">
        <v>1</v>
      </c>
      <c r="V407" s="173">
        <v>0</v>
      </c>
      <c r="W407" s="211"/>
      <c r="X407" s="173">
        <v>0</v>
      </c>
      <c r="Y407" s="175">
        <v>0</v>
      </c>
      <c r="Z407" s="174">
        <f>S407*R407*K407*EXP(-Definitions!$E$4*CAPEX!V407)*U407</f>
        <v>1742400</v>
      </c>
      <c r="AA407" s="174">
        <f>CEILING(Z407/Definitions!$F$10,10)</f>
        <v>34170</v>
      </c>
      <c r="AB407" s="176">
        <v>1</v>
      </c>
      <c r="AC407" s="177" t="s">
        <v>244</v>
      </c>
      <c r="AD407" s="177" t="s">
        <v>567</v>
      </c>
      <c r="AE407" s="29"/>
      <c r="AF407" s="31"/>
    </row>
    <row r="408" spans="1:32" s="8" customFormat="1" ht="48" x14ac:dyDescent="0.25">
      <c r="A408" s="170">
        <v>308</v>
      </c>
      <c r="B408" s="171" t="s">
        <v>245</v>
      </c>
      <c r="C408" s="171" t="s">
        <v>41</v>
      </c>
      <c r="D408" s="172" t="s">
        <v>236</v>
      </c>
      <c r="E408" s="171" t="s">
        <v>194</v>
      </c>
      <c r="F408" s="171" t="s">
        <v>140</v>
      </c>
      <c r="G408" s="171" t="s">
        <v>246</v>
      </c>
      <c r="H408" s="171" t="s">
        <v>524</v>
      </c>
      <c r="I408" s="171" t="s">
        <v>140</v>
      </c>
      <c r="J408" s="173">
        <v>2012</v>
      </c>
      <c r="K408" s="174">
        <v>1</v>
      </c>
      <c r="L408" s="211"/>
      <c r="M408" s="173" t="s">
        <v>236</v>
      </c>
      <c r="N408" s="173">
        <v>0</v>
      </c>
      <c r="O408" s="173">
        <v>1</v>
      </c>
      <c r="P408" s="173">
        <v>1</v>
      </c>
      <c r="Q408" s="173">
        <v>9</v>
      </c>
      <c r="R408" s="173">
        <v>1</v>
      </c>
      <c r="S408" s="175">
        <v>958400</v>
      </c>
      <c r="T408" s="173">
        <v>0</v>
      </c>
      <c r="U408" s="173">
        <v>1</v>
      </c>
      <c r="V408" s="173">
        <v>0</v>
      </c>
      <c r="W408" s="211"/>
      <c r="X408" s="173">
        <v>0</v>
      </c>
      <c r="Y408" s="175">
        <v>0</v>
      </c>
      <c r="Z408" s="174">
        <f>S408*R408*K408*EXP(-Definitions!$E$4*CAPEX!V408)*U408</f>
        <v>958400</v>
      </c>
      <c r="AA408" s="174">
        <f>CEILING(Z408/Definitions!$F$10,10)</f>
        <v>18800</v>
      </c>
      <c r="AB408" s="176">
        <v>1</v>
      </c>
      <c r="AC408" s="177" t="s">
        <v>247</v>
      </c>
      <c r="AD408" s="177" t="s">
        <v>568</v>
      </c>
      <c r="AE408" s="29"/>
      <c r="AF408" s="31"/>
    </row>
    <row r="409" spans="1:32" s="8" customFormat="1" ht="36" x14ac:dyDescent="0.25">
      <c r="A409" s="170">
        <v>309</v>
      </c>
      <c r="B409" s="171" t="s">
        <v>252</v>
      </c>
      <c r="C409" s="171" t="s">
        <v>42</v>
      </c>
      <c r="D409" s="172">
        <v>1</v>
      </c>
      <c r="E409" s="171" t="s">
        <v>194</v>
      </c>
      <c r="F409" s="171" t="s">
        <v>140</v>
      </c>
      <c r="G409" s="171" t="s">
        <v>364</v>
      </c>
      <c r="H409" s="171" t="s">
        <v>364</v>
      </c>
      <c r="I409" s="171" t="s">
        <v>140</v>
      </c>
      <c r="J409" s="173">
        <v>2012</v>
      </c>
      <c r="K409" s="174">
        <v>1000</v>
      </c>
      <c r="L409" s="211"/>
      <c r="M409" s="173" t="s">
        <v>139</v>
      </c>
      <c r="N409" s="173">
        <v>5</v>
      </c>
      <c r="O409" s="173">
        <v>3</v>
      </c>
      <c r="P409" s="173">
        <v>1</v>
      </c>
      <c r="Q409" s="173">
        <v>5</v>
      </c>
      <c r="R409" s="173">
        <v>1</v>
      </c>
      <c r="S409" s="175">
        <v>5000</v>
      </c>
      <c r="T409" s="173">
        <v>0</v>
      </c>
      <c r="U409" s="173">
        <v>1</v>
      </c>
      <c r="V409" s="173">
        <v>0</v>
      </c>
      <c r="W409" s="211"/>
      <c r="X409" s="173">
        <v>1</v>
      </c>
      <c r="Y409" s="175">
        <v>230500</v>
      </c>
      <c r="Z409" s="174">
        <f>S409*R409*K409*EXP(-Definitions!$E$4*CAPEX!V409)*U409</f>
        <v>5000000</v>
      </c>
      <c r="AA409" s="174">
        <f>CEILING(Z409/Definitions!$F$10,10)</f>
        <v>98040</v>
      </c>
      <c r="AB409" s="176">
        <v>1</v>
      </c>
      <c r="AC409" s="177" t="s">
        <v>378</v>
      </c>
      <c r="AD409" s="177" t="s">
        <v>379</v>
      </c>
      <c r="AE409" s="29"/>
      <c r="AF409" s="31"/>
    </row>
    <row r="410" spans="1:32" s="8" customFormat="1" ht="36" x14ac:dyDescent="0.25">
      <c r="A410" s="170">
        <v>310</v>
      </c>
      <c r="B410" s="171" t="s">
        <v>383</v>
      </c>
      <c r="C410" s="171" t="s">
        <v>42</v>
      </c>
      <c r="D410" s="172">
        <v>1</v>
      </c>
      <c r="E410" s="171" t="s">
        <v>249</v>
      </c>
      <c r="F410" s="171" t="s">
        <v>140</v>
      </c>
      <c r="G410" s="171" t="s">
        <v>226</v>
      </c>
      <c r="H410" s="171" t="s">
        <v>226</v>
      </c>
      <c r="I410" s="171" t="s">
        <v>140</v>
      </c>
      <c r="J410" s="173">
        <v>2012</v>
      </c>
      <c r="K410" s="174">
        <v>360</v>
      </c>
      <c r="L410" s="211"/>
      <c r="M410" s="173" t="s">
        <v>139</v>
      </c>
      <c r="N410" s="173">
        <v>4</v>
      </c>
      <c r="O410" s="173">
        <v>3</v>
      </c>
      <c r="P410" s="173">
        <v>1</v>
      </c>
      <c r="Q410" s="173">
        <v>5</v>
      </c>
      <c r="R410" s="173">
        <v>1</v>
      </c>
      <c r="S410" s="175">
        <v>2500</v>
      </c>
      <c r="T410" s="173">
        <v>0</v>
      </c>
      <c r="U410" s="173">
        <v>1</v>
      </c>
      <c r="V410" s="173">
        <v>0</v>
      </c>
      <c r="W410" s="211"/>
      <c r="X410" s="173">
        <v>0</v>
      </c>
      <c r="Y410" s="175">
        <v>0</v>
      </c>
      <c r="Z410" s="174">
        <f>S410*R410*K410*EXP(-Definitions!$E$4*CAPEX!V410)*U410</f>
        <v>900000</v>
      </c>
      <c r="AA410" s="174">
        <f>CEILING(Z410/Definitions!$F$10,10)</f>
        <v>17650</v>
      </c>
      <c r="AB410" s="176">
        <v>1</v>
      </c>
      <c r="AC410" s="177" t="s">
        <v>602</v>
      </c>
      <c r="AD410" s="177" t="s">
        <v>284</v>
      </c>
      <c r="AE410" s="29"/>
      <c r="AF410" s="30"/>
    </row>
    <row r="411" spans="1:32" s="8" customFormat="1" ht="36" x14ac:dyDescent="0.25">
      <c r="A411" s="170">
        <v>311</v>
      </c>
      <c r="B411" s="171" t="s">
        <v>384</v>
      </c>
      <c r="C411" s="171" t="s">
        <v>42</v>
      </c>
      <c r="D411" s="172">
        <v>1</v>
      </c>
      <c r="E411" s="171" t="s">
        <v>249</v>
      </c>
      <c r="F411" s="171" t="s">
        <v>140</v>
      </c>
      <c r="G411" s="171" t="s">
        <v>226</v>
      </c>
      <c r="H411" s="171" t="s">
        <v>226</v>
      </c>
      <c r="I411" s="171" t="s">
        <v>140</v>
      </c>
      <c r="J411" s="173">
        <v>2012</v>
      </c>
      <c r="K411" s="174">
        <v>1000</v>
      </c>
      <c r="L411" s="211"/>
      <c r="M411" s="173" t="s">
        <v>139</v>
      </c>
      <c r="N411" s="173">
        <v>3</v>
      </c>
      <c r="O411" s="173">
        <v>1</v>
      </c>
      <c r="P411" s="173">
        <v>1</v>
      </c>
      <c r="Q411" s="173">
        <v>5</v>
      </c>
      <c r="R411" s="173">
        <v>0.1</v>
      </c>
      <c r="S411" s="175">
        <v>750</v>
      </c>
      <c r="T411" s="173">
        <v>25</v>
      </c>
      <c r="U411" s="173">
        <v>1</v>
      </c>
      <c r="V411" s="173">
        <v>0</v>
      </c>
      <c r="W411" s="211"/>
      <c r="X411" s="173">
        <v>0</v>
      </c>
      <c r="Y411" s="175">
        <v>0</v>
      </c>
      <c r="Z411" s="174">
        <f>S411*R411*K411*EXP(-Definitions!$E$4*CAPEX!V411)*U411</f>
        <v>75000</v>
      </c>
      <c r="AA411" s="174">
        <f>CEILING(Z411/Definitions!$F$10,10)</f>
        <v>1480</v>
      </c>
      <c r="AB411" s="176">
        <v>1</v>
      </c>
      <c r="AC411" s="177" t="s">
        <v>600</v>
      </c>
      <c r="AD411" s="177" t="s">
        <v>601</v>
      </c>
      <c r="AE411" s="29"/>
      <c r="AF411" s="30"/>
    </row>
    <row r="412" spans="1:32" s="8" customFormat="1" ht="48" x14ac:dyDescent="0.25">
      <c r="A412" s="170">
        <v>311</v>
      </c>
      <c r="B412" s="171" t="s">
        <v>384</v>
      </c>
      <c r="C412" s="171" t="s">
        <v>42</v>
      </c>
      <c r="D412" s="172">
        <v>1</v>
      </c>
      <c r="E412" s="171" t="s">
        <v>249</v>
      </c>
      <c r="F412" s="171" t="s">
        <v>140</v>
      </c>
      <c r="G412" s="171" t="s">
        <v>226</v>
      </c>
      <c r="H412" s="171" t="s">
        <v>226</v>
      </c>
      <c r="I412" s="171" t="s">
        <v>140</v>
      </c>
      <c r="J412" s="173">
        <v>2012</v>
      </c>
      <c r="K412" s="174">
        <v>1000</v>
      </c>
      <c r="L412" s="211"/>
      <c r="M412" s="173" t="s">
        <v>139</v>
      </c>
      <c r="N412" s="173">
        <v>3</v>
      </c>
      <c r="O412" s="173">
        <v>1</v>
      </c>
      <c r="P412" s="173">
        <v>1</v>
      </c>
      <c r="Q412" s="173">
        <v>5</v>
      </c>
      <c r="R412" s="173">
        <v>0.1</v>
      </c>
      <c r="S412" s="175">
        <v>750</v>
      </c>
      <c r="T412" s="173">
        <v>25</v>
      </c>
      <c r="U412" s="173">
        <v>1</v>
      </c>
      <c r="V412" s="173">
        <v>25</v>
      </c>
      <c r="W412" s="211"/>
      <c r="X412" s="173">
        <v>0</v>
      </c>
      <c r="Y412" s="175">
        <v>0</v>
      </c>
      <c r="Z412" s="174">
        <f>S412*R412*K412*EXP(-Definitions!$E$4*CAPEX!V412)*U412</f>
        <v>75000</v>
      </c>
      <c r="AA412" s="174">
        <f>CEILING(Z412/Definitions!$F$10,10)</f>
        <v>1480</v>
      </c>
      <c r="AB412" s="176">
        <v>1</v>
      </c>
      <c r="AC412" s="177" t="s">
        <v>576</v>
      </c>
      <c r="AD412" s="177" t="s">
        <v>577</v>
      </c>
      <c r="AE412" s="29"/>
      <c r="AF412" s="30"/>
    </row>
    <row r="413" spans="1:32" s="8" customFormat="1" ht="84" x14ac:dyDescent="0.25">
      <c r="A413" s="170">
        <v>312</v>
      </c>
      <c r="B413" s="171" t="s">
        <v>269</v>
      </c>
      <c r="C413" s="171" t="s">
        <v>42</v>
      </c>
      <c r="D413" s="172" t="s">
        <v>236</v>
      </c>
      <c r="E413" s="171" t="s">
        <v>249</v>
      </c>
      <c r="F413" s="171" t="s">
        <v>140</v>
      </c>
      <c r="G413" s="171" t="s">
        <v>364</v>
      </c>
      <c r="H413" s="171" t="s">
        <v>364</v>
      </c>
      <c r="I413" s="171" t="s">
        <v>140</v>
      </c>
      <c r="J413" s="173">
        <v>2012</v>
      </c>
      <c r="K413" s="174">
        <v>1</v>
      </c>
      <c r="L413" s="211"/>
      <c r="M413" s="173" t="s">
        <v>236</v>
      </c>
      <c r="N413" s="173">
        <v>3</v>
      </c>
      <c r="O413" s="173">
        <v>2</v>
      </c>
      <c r="P413" s="173">
        <v>1</v>
      </c>
      <c r="Q413" s="173">
        <v>5</v>
      </c>
      <c r="R413" s="173">
        <v>1</v>
      </c>
      <c r="S413" s="175">
        <v>1195000</v>
      </c>
      <c r="T413" s="173">
        <v>0</v>
      </c>
      <c r="U413" s="173">
        <v>1</v>
      </c>
      <c r="V413" s="173">
        <v>0</v>
      </c>
      <c r="W413" s="211"/>
      <c r="X413" s="173">
        <v>0</v>
      </c>
      <c r="Y413" s="175">
        <v>0</v>
      </c>
      <c r="Z413" s="174">
        <f>S413*R413*K413*EXP(-Definitions!$E$4*CAPEX!V413)*U413</f>
        <v>1195000</v>
      </c>
      <c r="AA413" s="174">
        <f>CEILING(Z413/Definitions!$F$10,10)</f>
        <v>23440</v>
      </c>
      <c r="AB413" s="176">
        <v>1</v>
      </c>
      <c r="AC413" s="177" t="s">
        <v>381</v>
      </c>
      <c r="AD413" s="177" t="s">
        <v>382</v>
      </c>
      <c r="AE413" s="32"/>
      <c r="AF413" s="33"/>
    </row>
    <row r="414" spans="1:32" s="8" customFormat="1" ht="36" x14ac:dyDescent="0.25">
      <c r="A414" s="170">
        <v>313</v>
      </c>
      <c r="B414" s="171" t="s">
        <v>238</v>
      </c>
      <c r="C414" s="171" t="s">
        <v>42</v>
      </c>
      <c r="D414" s="172" t="s">
        <v>236</v>
      </c>
      <c r="E414" s="171" t="s">
        <v>249</v>
      </c>
      <c r="F414" s="171" t="s">
        <v>140</v>
      </c>
      <c r="G414" s="171" t="s">
        <v>239</v>
      </c>
      <c r="H414" s="171" t="s">
        <v>524</v>
      </c>
      <c r="I414" s="171" t="s">
        <v>140</v>
      </c>
      <c r="J414" s="173">
        <v>2012</v>
      </c>
      <c r="K414" s="174">
        <v>1</v>
      </c>
      <c r="L414" s="211"/>
      <c r="M414" s="173" t="s">
        <v>236</v>
      </c>
      <c r="N414" s="173">
        <v>0</v>
      </c>
      <c r="O414" s="173">
        <v>1</v>
      </c>
      <c r="P414" s="173">
        <v>1</v>
      </c>
      <c r="Q414" s="173">
        <v>9</v>
      </c>
      <c r="R414" s="173">
        <v>1</v>
      </c>
      <c r="S414" s="175">
        <v>717000</v>
      </c>
      <c r="T414" s="173">
        <v>0</v>
      </c>
      <c r="U414" s="173">
        <v>1</v>
      </c>
      <c r="V414" s="173">
        <v>0</v>
      </c>
      <c r="W414" s="211"/>
      <c r="X414" s="173">
        <v>0</v>
      </c>
      <c r="Y414" s="175">
        <v>0</v>
      </c>
      <c r="Z414" s="174">
        <f>S414*R414*K414*EXP(-Definitions!$E$4*CAPEX!V414)*U414</f>
        <v>717000</v>
      </c>
      <c r="AA414" s="174">
        <f>CEILING(Z414/Definitions!$F$10,10)</f>
        <v>14060</v>
      </c>
      <c r="AB414" s="176">
        <v>1</v>
      </c>
      <c r="AC414" s="177" t="s">
        <v>240</v>
      </c>
      <c r="AD414" s="177" t="s">
        <v>241</v>
      </c>
      <c r="AE414" s="29"/>
      <c r="AF414" s="31"/>
    </row>
    <row r="415" spans="1:32" s="8" customFormat="1" ht="36" x14ac:dyDescent="0.25">
      <c r="A415" s="170">
        <v>314</v>
      </c>
      <c r="B415" s="171" t="s">
        <v>242</v>
      </c>
      <c r="C415" s="171" t="s">
        <v>42</v>
      </c>
      <c r="D415" s="172" t="s">
        <v>236</v>
      </c>
      <c r="E415" s="171" t="s">
        <v>249</v>
      </c>
      <c r="F415" s="171" t="s">
        <v>140</v>
      </c>
      <c r="G415" s="171" t="s">
        <v>243</v>
      </c>
      <c r="H415" s="171" t="s">
        <v>524</v>
      </c>
      <c r="I415" s="171" t="s">
        <v>140</v>
      </c>
      <c r="J415" s="173">
        <v>2012</v>
      </c>
      <c r="K415" s="174">
        <v>1</v>
      </c>
      <c r="L415" s="211"/>
      <c r="M415" s="173" t="s">
        <v>236</v>
      </c>
      <c r="N415" s="173">
        <v>0</v>
      </c>
      <c r="O415" s="173">
        <v>1</v>
      </c>
      <c r="P415" s="173">
        <v>1</v>
      </c>
      <c r="Q415" s="173">
        <v>9</v>
      </c>
      <c r="R415" s="173">
        <v>1</v>
      </c>
      <c r="S415" s="175">
        <v>788700</v>
      </c>
      <c r="T415" s="173">
        <v>0</v>
      </c>
      <c r="U415" s="173">
        <v>1</v>
      </c>
      <c r="V415" s="173">
        <v>0</v>
      </c>
      <c r="W415" s="211"/>
      <c r="X415" s="173">
        <v>0</v>
      </c>
      <c r="Y415" s="175">
        <v>0</v>
      </c>
      <c r="Z415" s="174">
        <f>S415*R415*K415*EXP(-Definitions!$E$4*CAPEX!V415)*U415</f>
        <v>788700</v>
      </c>
      <c r="AA415" s="174">
        <f>CEILING(Z415/Definitions!$F$10,10)</f>
        <v>15470</v>
      </c>
      <c r="AB415" s="176">
        <v>1</v>
      </c>
      <c r="AC415" s="177" t="s">
        <v>244</v>
      </c>
      <c r="AD415" s="177" t="s">
        <v>567</v>
      </c>
      <c r="AE415" s="29"/>
      <c r="AF415" s="31"/>
    </row>
    <row r="416" spans="1:32" s="8" customFormat="1" ht="48" x14ac:dyDescent="0.25">
      <c r="A416" s="170">
        <v>315</v>
      </c>
      <c r="B416" s="171" t="s">
        <v>245</v>
      </c>
      <c r="C416" s="171" t="s">
        <v>42</v>
      </c>
      <c r="D416" s="172" t="s">
        <v>236</v>
      </c>
      <c r="E416" s="171" t="s">
        <v>249</v>
      </c>
      <c r="F416" s="171" t="s">
        <v>140</v>
      </c>
      <c r="G416" s="171" t="s">
        <v>246</v>
      </c>
      <c r="H416" s="171" t="s">
        <v>524</v>
      </c>
      <c r="I416" s="171" t="s">
        <v>140</v>
      </c>
      <c r="J416" s="173">
        <v>2012</v>
      </c>
      <c r="K416" s="174">
        <v>1</v>
      </c>
      <c r="L416" s="211"/>
      <c r="M416" s="173" t="s">
        <v>236</v>
      </c>
      <c r="N416" s="173">
        <v>0</v>
      </c>
      <c r="O416" s="173">
        <v>1</v>
      </c>
      <c r="P416" s="173">
        <v>1</v>
      </c>
      <c r="Q416" s="173">
        <v>9</v>
      </c>
      <c r="R416" s="173">
        <v>1</v>
      </c>
      <c r="S416" s="175">
        <v>433800</v>
      </c>
      <c r="T416" s="173">
        <v>0</v>
      </c>
      <c r="U416" s="173">
        <v>1</v>
      </c>
      <c r="V416" s="173">
        <v>0</v>
      </c>
      <c r="W416" s="211"/>
      <c r="X416" s="173">
        <v>0</v>
      </c>
      <c r="Y416" s="175">
        <v>0</v>
      </c>
      <c r="Z416" s="174">
        <f>S416*R416*K416*EXP(-Definitions!$E$4*CAPEX!V416)*U416</f>
        <v>433800</v>
      </c>
      <c r="AA416" s="174">
        <f>CEILING(Z416/Definitions!$F$10,10)</f>
        <v>8510</v>
      </c>
      <c r="AB416" s="176">
        <v>1</v>
      </c>
      <c r="AC416" s="177" t="s">
        <v>247</v>
      </c>
      <c r="AD416" s="177" t="s">
        <v>568</v>
      </c>
      <c r="AE416" s="29"/>
      <c r="AF416" s="31"/>
    </row>
    <row r="417" spans="1:32" s="8" customFormat="1" ht="24" x14ac:dyDescent="0.25">
      <c r="A417" s="170">
        <v>316</v>
      </c>
      <c r="B417" s="171" t="s">
        <v>603</v>
      </c>
      <c r="C417" s="171" t="s">
        <v>35</v>
      </c>
      <c r="D417" s="172">
        <v>1</v>
      </c>
      <c r="E417" s="171" t="s">
        <v>194</v>
      </c>
      <c r="F417" s="171" t="s">
        <v>140</v>
      </c>
      <c r="G417" s="171" t="s">
        <v>256</v>
      </c>
      <c r="H417" s="171" t="s">
        <v>257</v>
      </c>
      <c r="I417" s="171" t="s">
        <v>140</v>
      </c>
      <c r="J417" s="173">
        <v>2012</v>
      </c>
      <c r="K417" s="174">
        <v>13600</v>
      </c>
      <c r="L417" s="211"/>
      <c r="M417" s="173" t="s">
        <v>258</v>
      </c>
      <c r="N417" s="173">
        <v>4</v>
      </c>
      <c r="O417" s="173">
        <v>2</v>
      </c>
      <c r="P417" s="173">
        <v>1</v>
      </c>
      <c r="Q417" s="173">
        <v>5</v>
      </c>
      <c r="R417" s="173">
        <v>1</v>
      </c>
      <c r="S417" s="175">
        <v>200</v>
      </c>
      <c r="T417" s="173">
        <v>50</v>
      </c>
      <c r="U417" s="173">
        <v>1</v>
      </c>
      <c r="V417" s="173">
        <v>0</v>
      </c>
      <c r="W417" s="211"/>
      <c r="X417" s="173">
        <v>0</v>
      </c>
      <c r="Y417" s="175">
        <v>0</v>
      </c>
      <c r="Z417" s="174">
        <f>S417*R417*K417*EXP(-Definitions!$E$4*CAPEX!V417)*U417</f>
        <v>2720000</v>
      </c>
      <c r="AA417" s="174">
        <f>CEILING(Z417/Definitions!$F$10,10)</f>
        <v>53340</v>
      </c>
      <c r="AB417" s="176">
        <v>1</v>
      </c>
      <c r="AC417" s="177" t="s">
        <v>378</v>
      </c>
      <c r="AD417" s="177" t="s">
        <v>379</v>
      </c>
      <c r="AE417" s="29"/>
      <c r="AF417" s="31"/>
    </row>
    <row r="418" spans="1:32" s="8" customFormat="1" ht="24" x14ac:dyDescent="0.25">
      <c r="A418" s="170">
        <v>317</v>
      </c>
      <c r="B418" s="171" t="s">
        <v>368</v>
      </c>
      <c r="C418" s="171" t="s">
        <v>35</v>
      </c>
      <c r="D418" s="172">
        <v>1</v>
      </c>
      <c r="E418" s="171" t="s">
        <v>194</v>
      </c>
      <c r="F418" s="171" t="s">
        <v>140</v>
      </c>
      <c r="G418" s="171" t="s">
        <v>226</v>
      </c>
      <c r="H418" s="171" t="s">
        <v>226</v>
      </c>
      <c r="I418" s="171" t="s">
        <v>140</v>
      </c>
      <c r="J418" s="173">
        <v>2012</v>
      </c>
      <c r="K418" s="174">
        <v>2040</v>
      </c>
      <c r="L418" s="211"/>
      <c r="M418" s="173" t="s">
        <v>139</v>
      </c>
      <c r="N418" s="173">
        <v>3</v>
      </c>
      <c r="O418" s="173">
        <v>1</v>
      </c>
      <c r="P418" s="173">
        <v>1</v>
      </c>
      <c r="Q418" s="173">
        <v>5</v>
      </c>
      <c r="R418" s="173">
        <v>0.3</v>
      </c>
      <c r="S418" s="175">
        <v>2000</v>
      </c>
      <c r="T418" s="173">
        <v>25</v>
      </c>
      <c r="U418" s="173">
        <v>1</v>
      </c>
      <c r="V418" s="173">
        <v>0</v>
      </c>
      <c r="W418" s="211"/>
      <c r="X418" s="173">
        <v>0</v>
      </c>
      <c r="Y418" s="175">
        <v>0</v>
      </c>
      <c r="Z418" s="174">
        <f>S418*R418*K418*EXP(-Definitions!$E$4*CAPEX!V418)*U418</f>
        <v>1224000</v>
      </c>
      <c r="AA418" s="174">
        <f>CEILING(Z418/Definitions!$F$10,10)</f>
        <v>24000</v>
      </c>
      <c r="AB418" s="176">
        <v>1</v>
      </c>
      <c r="AC418" s="177" t="s">
        <v>600</v>
      </c>
      <c r="AD418" s="177" t="s">
        <v>601</v>
      </c>
      <c r="AE418" s="29"/>
      <c r="AF418" s="31"/>
    </row>
    <row r="419" spans="1:32" s="8" customFormat="1" ht="48" x14ac:dyDescent="0.25">
      <c r="A419" s="170">
        <v>317</v>
      </c>
      <c r="B419" s="171" t="s">
        <v>368</v>
      </c>
      <c r="C419" s="171" t="s">
        <v>35</v>
      </c>
      <c r="D419" s="172">
        <v>1</v>
      </c>
      <c r="E419" s="171" t="s">
        <v>194</v>
      </c>
      <c r="F419" s="171" t="s">
        <v>140</v>
      </c>
      <c r="G419" s="171" t="s">
        <v>226</v>
      </c>
      <c r="H419" s="171" t="s">
        <v>226</v>
      </c>
      <c r="I419" s="171" t="s">
        <v>140</v>
      </c>
      <c r="J419" s="173">
        <v>2012</v>
      </c>
      <c r="K419" s="174">
        <v>2040</v>
      </c>
      <c r="L419" s="211"/>
      <c r="M419" s="173" t="s">
        <v>139</v>
      </c>
      <c r="N419" s="173">
        <v>3</v>
      </c>
      <c r="O419" s="173">
        <v>1</v>
      </c>
      <c r="P419" s="173">
        <v>1</v>
      </c>
      <c r="Q419" s="173">
        <v>5</v>
      </c>
      <c r="R419" s="173">
        <v>1</v>
      </c>
      <c r="S419" s="175">
        <v>2000</v>
      </c>
      <c r="T419" s="173">
        <v>25</v>
      </c>
      <c r="U419" s="173">
        <v>1</v>
      </c>
      <c r="V419" s="173">
        <v>17</v>
      </c>
      <c r="W419" s="211"/>
      <c r="X419" s="173">
        <v>0</v>
      </c>
      <c r="Y419" s="175">
        <v>0</v>
      </c>
      <c r="Z419" s="174">
        <f>S419*R419*K419*EXP(-Definitions!$E$4*CAPEX!V419)*U419</f>
        <v>4080000</v>
      </c>
      <c r="AA419" s="174">
        <f>CEILING(Z419/Definitions!$F$10,10)</f>
        <v>80000</v>
      </c>
      <c r="AB419" s="176">
        <v>1</v>
      </c>
      <c r="AC419" s="177" t="s">
        <v>576</v>
      </c>
      <c r="AD419" s="177" t="s">
        <v>577</v>
      </c>
      <c r="AE419" s="29"/>
      <c r="AF419" s="30"/>
    </row>
    <row r="420" spans="1:32" s="8" customFormat="1" ht="60" x14ac:dyDescent="0.25">
      <c r="A420" s="170">
        <v>318</v>
      </c>
      <c r="B420" s="171" t="s">
        <v>262</v>
      </c>
      <c r="C420" s="171" t="s">
        <v>35</v>
      </c>
      <c r="D420" s="172">
        <v>1</v>
      </c>
      <c r="E420" s="171" t="s">
        <v>194</v>
      </c>
      <c r="F420" s="171" t="s">
        <v>140</v>
      </c>
      <c r="G420" s="171" t="s">
        <v>578</v>
      </c>
      <c r="H420" s="171" t="s">
        <v>257</v>
      </c>
      <c r="I420" s="171" t="s">
        <v>140</v>
      </c>
      <c r="J420" s="173">
        <v>2012</v>
      </c>
      <c r="K420" s="174">
        <v>1250</v>
      </c>
      <c r="L420" s="211"/>
      <c r="M420" s="173" t="s">
        <v>139</v>
      </c>
      <c r="N420" s="173">
        <v>4</v>
      </c>
      <c r="O420" s="173">
        <v>2</v>
      </c>
      <c r="P420" s="173">
        <v>0</v>
      </c>
      <c r="Q420" s="173">
        <v>4</v>
      </c>
      <c r="R420" s="173">
        <v>1</v>
      </c>
      <c r="S420" s="175">
        <v>4000</v>
      </c>
      <c r="T420" s="173">
        <v>0</v>
      </c>
      <c r="U420" s="173">
        <v>0.25</v>
      </c>
      <c r="V420" s="173">
        <v>0</v>
      </c>
      <c r="W420" s="211"/>
      <c r="X420" s="173">
        <v>0</v>
      </c>
      <c r="Y420" s="175">
        <v>0</v>
      </c>
      <c r="Z420" s="174">
        <f>S420*R420*K420*EXP(-Definitions!$E$4*CAPEX!V420)*U420</f>
        <v>1250000</v>
      </c>
      <c r="AA420" s="174">
        <f>CEILING(Z420/Definitions!$F$10,10)</f>
        <v>24510</v>
      </c>
      <c r="AB420" s="176">
        <v>2</v>
      </c>
      <c r="AC420" s="177" t="s">
        <v>380</v>
      </c>
      <c r="AD420" s="177" t="s">
        <v>264</v>
      </c>
      <c r="AE420" s="29"/>
      <c r="AF420" s="30"/>
    </row>
    <row r="421" spans="1:32" s="8" customFormat="1" ht="72" x14ac:dyDescent="0.25">
      <c r="A421" s="170">
        <v>319</v>
      </c>
      <c r="B421" s="171" t="s">
        <v>260</v>
      </c>
      <c r="C421" s="171" t="s">
        <v>35</v>
      </c>
      <c r="D421" s="172">
        <v>1</v>
      </c>
      <c r="E421" s="171" t="s">
        <v>194</v>
      </c>
      <c r="F421" s="171" t="s">
        <v>140</v>
      </c>
      <c r="G421" s="171" t="s">
        <v>217</v>
      </c>
      <c r="H421" s="171" t="s">
        <v>218</v>
      </c>
      <c r="I421" s="171" t="s">
        <v>140</v>
      </c>
      <c r="J421" s="173">
        <v>2012</v>
      </c>
      <c r="K421" s="174">
        <v>102</v>
      </c>
      <c r="L421" s="211"/>
      <c r="M421" s="173" t="s">
        <v>261</v>
      </c>
      <c r="N421" s="173">
        <v>3</v>
      </c>
      <c r="O421" s="173">
        <v>1</v>
      </c>
      <c r="P421" s="173">
        <v>1</v>
      </c>
      <c r="Q421" s="173">
        <v>8</v>
      </c>
      <c r="R421" s="173">
        <v>1</v>
      </c>
      <c r="S421" s="175">
        <v>35000</v>
      </c>
      <c r="T421" s="173">
        <v>25</v>
      </c>
      <c r="U421" s="173">
        <v>1</v>
      </c>
      <c r="V421" s="173">
        <v>17</v>
      </c>
      <c r="W421" s="211"/>
      <c r="X421" s="173">
        <v>1</v>
      </c>
      <c r="Y421" s="175">
        <v>2730</v>
      </c>
      <c r="Z421" s="174">
        <f>S421*R421*K421*EXP(-Definitions!$E$4*CAPEX!V421)*U421</f>
        <v>3570000</v>
      </c>
      <c r="AA421" s="174">
        <f>CEILING(Z421/Definitions!$F$10,10)</f>
        <v>70000</v>
      </c>
      <c r="AB421" s="176">
        <v>1</v>
      </c>
      <c r="AC421" s="177" t="s">
        <v>574</v>
      </c>
      <c r="AD421" s="177" t="s">
        <v>575</v>
      </c>
      <c r="AE421" s="29"/>
      <c r="AF421" s="30"/>
    </row>
    <row r="422" spans="1:32" s="8" customFormat="1" ht="84" x14ac:dyDescent="0.25">
      <c r="A422" s="170">
        <v>320</v>
      </c>
      <c r="B422" s="171" t="s">
        <v>269</v>
      </c>
      <c r="C422" s="171" t="s">
        <v>35</v>
      </c>
      <c r="D422" s="172" t="s">
        <v>236</v>
      </c>
      <c r="E422" s="171" t="s">
        <v>194</v>
      </c>
      <c r="F422" s="171" t="s">
        <v>140</v>
      </c>
      <c r="G422" s="171" t="s">
        <v>364</v>
      </c>
      <c r="H422" s="171" t="s">
        <v>364</v>
      </c>
      <c r="I422" s="171" t="s">
        <v>140</v>
      </c>
      <c r="J422" s="173">
        <v>2012</v>
      </c>
      <c r="K422" s="174">
        <v>1</v>
      </c>
      <c r="L422" s="211"/>
      <c r="M422" s="173" t="s">
        <v>236</v>
      </c>
      <c r="N422" s="173">
        <v>3</v>
      </c>
      <c r="O422" s="173">
        <v>2</v>
      </c>
      <c r="P422" s="173">
        <v>1</v>
      </c>
      <c r="Q422" s="173">
        <v>5</v>
      </c>
      <c r="R422" s="173">
        <v>1</v>
      </c>
      <c r="S422" s="175">
        <v>1038800</v>
      </c>
      <c r="T422" s="173">
        <v>0</v>
      </c>
      <c r="U422" s="173">
        <v>1</v>
      </c>
      <c r="V422" s="173">
        <v>0</v>
      </c>
      <c r="W422" s="211"/>
      <c r="X422" s="173">
        <v>0</v>
      </c>
      <c r="Y422" s="175">
        <v>0</v>
      </c>
      <c r="Z422" s="174">
        <f>S422*R422*K422*EXP(-Definitions!$E$4*CAPEX!V422)*U422</f>
        <v>1038800</v>
      </c>
      <c r="AA422" s="174">
        <f>CEILING(Z422/Definitions!$F$10,10)</f>
        <v>20370</v>
      </c>
      <c r="AB422" s="176">
        <v>1</v>
      </c>
      <c r="AC422" s="177" t="s">
        <v>381</v>
      </c>
      <c r="AD422" s="177" t="s">
        <v>382</v>
      </c>
      <c r="AE422" s="29"/>
      <c r="AF422" s="31"/>
    </row>
    <row r="423" spans="1:32" s="8" customFormat="1" ht="24" x14ac:dyDescent="0.25">
      <c r="A423" s="170">
        <v>321</v>
      </c>
      <c r="B423" s="171" t="s">
        <v>238</v>
      </c>
      <c r="C423" s="171" t="s">
        <v>35</v>
      </c>
      <c r="D423" s="172" t="s">
        <v>236</v>
      </c>
      <c r="E423" s="171" t="s">
        <v>194</v>
      </c>
      <c r="F423" s="171" t="s">
        <v>140</v>
      </c>
      <c r="G423" s="171" t="s">
        <v>239</v>
      </c>
      <c r="H423" s="171" t="s">
        <v>524</v>
      </c>
      <c r="I423" s="171" t="s">
        <v>140</v>
      </c>
      <c r="J423" s="173">
        <v>2012</v>
      </c>
      <c r="K423" s="174">
        <v>1</v>
      </c>
      <c r="L423" s="211"/>
      <c r="M423" s="173" t="s">
        <v>236</v>
      </c>
      <c r="N423" s="173">
        <v>0</v>
      </c>
      <c r="O423" s="173">
        <v>1</v>
      </c>
      <c r="P423" s="173">
        <v>1</v>
      </c>
      <c r="Q423" s="173">
        <v>9</v>
      </c>
      <c r="R423" s="173">
        <v>1</v>
      </c>
      <c r="S423" s="175">
        <v>623300</v>
      </c>
      <c r="T423" s="173">
        <v>0</v>
      </c>
      <c r="U423" s="173">
        <v>1</v>
      </c>
      <c r="V423" s="173">
        <v>0</v>
      </c>
      <c r="W423" s="211"/>
      <c r="X423" s="173">
        <v>0</v>
      </c>
      <c r="Y423" s="175">
        <v>0</v>
      </c>
      <c r="Z423" s="174">
        <f>S423*R423*K423*EXP(-Definitions!$E$4*CAPEX!V423)*U423</f>
        <v>623300</v>
      </c>
      <c r="AA423" s="174">
        <f>CEILING(Z423/Definitions!$F$10,10)</f>
        <v>12230</v>
      </c>
      <c r="AB423" s="176">
        <v>1</v>
      </c>
      <c r="AC423" s="177" t="s">
        <v>240</v>
      </c>
      <c r="AD423" s="177" t="s">
        <v>241</v>
      </c>
      <c r="AE423" s="29"/>
      <c r="AF423" s="30"/>
    </row>
    <row r="424" spans="1:32" s="8" customFormat="1" ht="36" x14ac:dyDescent="0.25">
      <c r="A424" s="170">
        <v>322</v>
      </c>
      <c r="B424" s="171" t="s">
        <v>242</v>
      </c>
      <c r="C424" s="171" t="s">
        <v>35</v>
      </c>
      <c r="D424" s="172" t="s">
        <v>236</v>
      </c>
      <c r="E424" s="171" t="s">
        <v>194</v>
      </c>
      <c r="F424" s="171" t="s">
        <v>140</v>
      </c>
      <c r="G424" s="171" t="s">
        <v>243</v>
      </c>
      <c r="H424" s="171" t="s">
        <v>524</v>
      </c>
      <c r="I424" s="171" t="s">
        <v>140</v>
      </c>
      <c r="J424" s="173">
        <v>2012</v>
      </c>
      <c r="K424" s="174">
        <v>1</v>
      </c>
      <c r="L424" s="211"/>
      <c r="M424" s="173" t="s">
        <v>236</v>
      </c>
      <c r="N424" s="173">
        <v>0</v>
      </c>
      <c r="O424" s="173">
        <v>1</v>
      </c>
      <c r="P424" s="173">
        <v>1</v>
      </c>
      <c r="Q424" s="173">
        <v>9</v>
      </c>
      <c r="R424" s="173">
        <v>1</v>
      </c>
      <c r="S424" s="175">
        <v>685700</v>
      </c>
      <c r="T424" s="173">
        <v>0</v>
      </c>
      <c r="U424" s="173">
        <v>1</v>
      </c>
      <c r="V424" s="173">
        <v>0</v>
      </c>
      <c r="W424" s="211"/>
      <c r="X424" s="173">
        <v>0</v>
      </c>
      <c r="Y424" s="175">
        <v>0</v>
      </c>
      <c r="Z424" s="174">
        <f>S424*R424*K424*EXP(-Definitions!$E$4*CAPEX!V424)*U424</f>
        <v>685700</v>
      </c>
      <c r="AA424" s="174">
        <f>CEILING(Z424/Definitions!$F$10,10)</f>
        <v>13450</v>
      </c>
      <c r="AB424" s="176">
        <v>1</v>
      </c>
      <c r="AC424" s="177" t="s">
        <v>244</v>
      </c>
      <c r="AD424" s="177" t="s">
        <v>567</v>
      </c>
      <c r="AE424" s="29"/>
      <c r="AF424" s="30"/>
    </row>
    <row r="425" spans="1:32" s="8" customFormat="1" ht="48" x14ac:dyDescent="0.25">
      <c r="A425" s="170">
        <v>323</v>
      </c>
      <c r="B425" s="171" t="s">
        <v>245</v>
      </c>
      <c r="C425" s="171" t="s">
        <v>35</v>
      </c>
      <c r="D425" s="172" t="s">
        <v>236</v>
      </c>
      <c r="E425" s="171" t="s">
        <v>194</v>
      </c>
      <c r="F425" s="171" t="s">
        <v>140</v>
      </c>
      <c r="G425" s="171" t="s">
        <v>246</v>
      </c>
      <c r="H425" s="171" t="s">
        <v>524</v>
      </c>
      <c r="I425" s="171" t="s">
        <v>140</v>
      </c>
      <c r="J425" s="173">
        <v>2012</v>
      </c>
      <c r="K425" s="174">
        <v>1</v>
      </c>
      <c r="L425" s="211"/>
      <c r="M425" s="173" t="s">
        <v>236</v>
      </c>
      <c r="N425" s="173">
        <v>0</v>
      </c>
      <c r="O425" s="173">
        <v>1</v>
      </c>
      <c r="P425" s="173">
        <v>1</v>
      </c>
      <c r="Q425" s="173">
        <v>9</v>
      </c>
      <c r="R425" s="173">
        <v>1</v>
      </c>
      <c r="S425" s="175">
        <v>377100</v>
      </c>
      <c r="T425" s="173">
        <v>0</v>
      </c>
      <c r="U425" s="173">
        <v>1</v>
      </c>
      <c r="V425" s="173">
        <v>0</v>
      </c>
      <c r="W425" s="211"/>
      <c r="X425" s="173">
        <v>0</v>
      </c>
      <c r="Y425" s="175">
        <v>0</v>
      </c>
      <c r="Z425" s="174">
        <f>S425*R425*K425*EXP(-Definitions!$E$4*CAPEX!V425)*U425</f>
        <v>377100</v>
      </c>
      <c r="AA425" s="174">
        <f>CEILING(Z425/Definitions!$F$10,10)</f>
        <v>7400</v>
      </c>
      <c r="AB425" s="176">
        <v>1</v>
      </c>
      <c r="AC425" s="177" t="s">
        <v>247</v>
      </c>
      <c r="AD425" s="177" t="s">
        <v>568</v>
      </c>
      <c r="AE425" s="29"/>
      <c r="AF425" s="30"/>
    </row>
    <row r="426" spans="1:32" s="8" customFormat="1" ht="72" x14ac:dyDescent="0.25">
      <c r="A426" s="170">
        <v>324</v>
      </c>
      <c r="B426" s="171" t="s">
        <v>327</v>
      </c>
      <c r="C426" s="171" t="s">
        <v>63</v>
      </c>
      <c r="D426" s="172">
        <v>1</v>
      </c>
      <c r="E426" s="171" t="s">
        <v>194</v>
      </c>
      <c r="F426" s="171" t="s">
        <v>140</v>
      </c>
      <c r="G426" s="171" t="s">
        <v>364</v>
      </c>
      <c r="H426" s="171" t="s">
        <v>364</v>
      </c>
      <c r="I426" s="171" t="s">
        <v>140</v>
      </c>
      <c r="J426" s="173">
        <v>2006</v>
      </c>
      <c r="K426" s="174">
        <v>300</v>
      </c>
      <c r="L426" s="211"/>
      <c r="M426" s="173" t="s">
        <v>139</v>
      </c>
      <c r="N426" s="173">
        <v>3</v>
      </c>
      <c r="O426" s="173">
        <v>1</v>
      </c>
      <c r="P426" s="173">
        <v>1</v>
      </c>
      <c r="Q426" s="173">
        <v>4</v>
      </c>
      <c r="R426" s="173">
        <v>1</v>
      </c>
      <c r="S426" s="175">
        <v>5000</v>
      </c>
      <c r="T426" s="173">
        <v>0</v>
      </c>
      <c r="U426" s="173">
        <v>1</v>
      </c>
      <c r="V426" s="173">
        <v>0</v>
      </c>
      <c r="W426" s="211"/>
      <c r="X426" s="173">
        <v>0</v>
      </c>
      <c r="Y426" s="175">
        <v>0</v>
      </c>
      <c r="Z426" s="174">
        <f>S426*R426*K426*EXP(-Definitions!$E$4*CAPEX!V426)*U426</f>
        <v>1500000</v>
      </c>
      <c r="AA426" s="174">
        <f>CEILING(Z426/Definitions!$F$10,10)</f>
        <v>29420</v>
      </c>
      <c r="AB426" s="176">
        <v>1</v>
      </c>
      <c r="AC426" s="177" t="s">
        <v>543</v>
      </c>
      <c r="AD426" s="177" t="s">
        <v>353</v>
      </c>
      <c r="AE426" s="29"/>
      <c r="AF426" s="31"/>
    </row>
    <row r="427" spans="1:32" s="8" customFormat="1" ht="24" x14ac:dyDescent="0.25">
      <c r="A427" s="170">
        <v>325</v>
      </c>
      <c r="B427" s="171" t="s">
        <v>238</v>
      </c>
      <c r="C427" s="171" t="s">
        <v>63</v>
      </c>
      <c r="D427" s="172" t="s">
        <v>236</v>
      </c>
      <c r="E427" s="171" t="s">
        <v>194</v>
      </c>
      <c r="F427" s="171" t="s">
        <v>140</v>
      </c>
      <c r="G427" s="171" t="s">
        <v>239</v>
      </c>
      <c r="H427" s="171" t="s">
        <v>524</v>
      </c>
      <c r="I427" s="171" t="s">
        <v>140</v>
      </c>
      <c r="J427" s="173">
        <v>2006</v>
      </c>
      <c r="K427" s="174">
        <v>1</v>
      </c>
      <c r="L427" s="211"/>
      <c r="M427" s="173" t="s">
        <v>236</v>
      </c>
      <c r="N427" s="173">
        <v>0</v>
      </c>
      <c r="O427" s="173">
        <v>1</v>
      </c>
      <c r="P427" s="173">
        <v>1</v>
      </c>
      <c r="Q427" s="173">
        <v>9</v>
      </c>
      <c r="R427" s="173">
        <v>1</v>
      </c>
      <c r="S427" s="175">
        <v>150000</v>
      </c>
      <c r="T427" s="173">
        <v>0</v>
      </c>
      <c r="U427" s="173">
        <v>1</v>
      </c>
      <c r="V427" s="173">
        <v>0</v>
      </c>
      <c r="W427" s="211"/>
      <c r="X427" s="173">
        <v>0</v>
      </c>
      <c r="Y427" s="175">
        <v>0</v>
      </c>
      <c r="Z427" s="174">
        <f>S427*R427*K427*EXP(-Definitions!$E$4*CAPEX!V427)*U427</f>
        <v>150000</v>
      </c>
      <c r="AA427" s="174">
        <f>CEILING(Z427/Definitions!$F$10,10)</f>
        <v>2950</v>
      </c>
      <c r="AB427" s="176">
        <v>1</v>
      </c>
      <c r="AC427" s="177" t="s">
        <v>240</v>
      </c>
      <c r="AD427" s="177" t="s">
        <v>241</v>
      </c>
      <c r="AE427" s="29"/>
      <c r="AF427" s="30"/>
    </row>
    <row r="428" spans="1:32" s="8" customFormat="1" ht="36" x14ac:dyDescent="0.25">
      <c r="A428" s="170">
        <v>326</v>
      </c>
      <c r="B428" s="171" t="s">
        <v>242</v>
      </c>
      <c r="C428" s="171" t="s">
        <v>63</v>
      </c>
      <c r="D428" s="172" t="s">
        <v>236</v>
      </c>
      <c r="E428" s="171" t="s">
        <v>194</v>
      </c>
      <c r="F428" s="171" t="s">
        <v>140</v>
      </c>
      <c r="G428" s="171" t="s">
        <v>243</v>
      </c>
      <c r="H428" s="171" t="s">
        <v>524</v>
      </c>
      <c r="I428" s="171" t="s">
        <v>140</v>
      </c>
      <c r="J428" s="173">
        <v>2006</v>
      </c>
      <c r="K428" s="174">
        <v>1</v>
      </c>
      <c r="L428" s="211"/>
      <c r="M428" s="173" t="s">
        <v>236</v>
      </c>
      <c r="N428" s="173">
        <v>0</v>
      </c>
      <c r="O428" s="173">
        <v>1</v>
      </c>
      <c r="P428" s="173">
        <v>1</v>
      </c>
      <c r="Q428" s="173">
        <v>9</v>
      </c>
      <c r="R428" s="173">
        <v>1</v>
      </c>
      <c r="S428" s="175">
        <v>165000</v>
      </c>
      <c r="T428" s="173">
        <v>0</v>
      </c>
      <c r="U428" s="173">
        <v>1</v>
      </c>
      <c r="V428" s="173">
        <v>0</v>
      </c>
      <c r="W428" s="211"/>
      <c r="X428" s="173">
        <v>0</v>
      </c>
      <c r="Y428" s="175">
        <v>0</v>
      </c>
      <c r="Z428" s="174">
        <f>S428*R428*K428*EXP(-Definitions!$E$4*CAPEX!V428)*U428</f>
        <v>165000</v>
      </c>
      <c r="AA428" s="174">
        <f>CEILING(Z428/Definitions!$F$10,10)</f>
        <v>3240</v>
      </c>
      <c r="AB428" s="176">
        <v>1</v>
      </c>
      <c r="AC428" s="177" t="s">
        <v>244</v>
      </c>
      <c r="AD428" s="177" t="s">
        <v>567</v>
      </c>
      <c r="AE428" s="29"/>
      <c r="AF428" s="30"/>
    </row>
    <row r="429" spans="1:32" s="8" customFormat="1" ht="48" x14ac:dyDescent="0.25">
      <c r="A429" s="170">
        <v>327</v>
      </c>
      <c r="B429" s="171" t="s">
        <v>245</v>
      </c>
      <c r="C429" s="171" t="s">
        <v>63</v>
      </c>
      <c r="D429" s="172" t="s">
        <v>236</v>
      </c>
      <c r="E429" s="171" t="s">
        <v>194</v>
      </c>
      <c r="F429" s="171" t="s">
        <v>140</v>
      </c>
      <c r="G429" s="171" t="s">
        <v>246</v>
      </c>
      <c r="H429" s="171" t="s">
        <v>524</v>
      </c>
      <c r="I429" s="171" t="s">
        <v>140</v>
      </c>
      <c r="J429" s="173">
        <v>2006</v>
      </c>
      <c r="K429" s="174">
        <v>1</v>
      </c>
      <c r="L429" s="211"/>
      <c r="M429" s="173" t="s">
        <v>236</v>
      </c>
      <c r="N429" s="173">
        <v>0</v>
      </c>
      <c r="O429" s="173">
        <v>1</v>
      </c>
      <c r="P429" s="173">
        <v>1</v>
      </c>
      <c r="Q429" s="173">
        <v>9</v>
      </c>
      <c r="R429" s="173">
        <v>1</v>
      </c>
      <c r="S429" s="175">
        <v>90800</v>
      </c>
      <c r="T429" s="173">
        <v>0</v>
      </c>
      <c r="U429" s="173">
        <v>1</v>
      </c>
      <c r="V429" s="173">
        <v>0</v>
      </c>
      <c r="W429" s="211"/>
      <c r="X429" s="173">
        <v>0</v>
      </c>
      <c r="Y429" s="175">
        <v>0</v>
      </c>
      <c r="Z429" s="174">
        <f>S429*R429*K429*EXP(-Definitions!$E$4*CAPEX!V429)*U429</f>
        <v>90800</v>
      </c>
      <c r="AA429" s="174">
        <f>CEILING(Z429/Definitions!$F$10,10)</f>
        <v>1790</v>
      </c>
      <c r="AB429" s="176">
        <v>1</v>
      </c>
      <c r="AC429" s="177" t="s">
        <v>247</v>
      </c>
      <c r="AD429" s="177" t="s">
        <v>568</v>
      </c>
      <c r="AE429" s="29"/>
      <c r="AF429" s="30"/>
    </row>
    <row r="430" spans="1:32" s="8" customFormat="1" ht="48" x14ac:dyDescent="0.25">
      <c r="A430" s="170">
        <v>328</v>
      </c>
      <c r="B430" s="171" t="s">
        <v>327</v>
      </c>
      <c r="C430" s="171" t="s">
        <v>66</v>
      </c>
      <c r="D430" s="172">
        <v>1</v>
      </c>
      <c r="E430" s="171" t="s">
        <v>194</v>
      </c>
      <c r="F430" s="171" t="s">
        <v>140</v>
      </c>
      <c r="G430" s="171" t="s">
        <v>364</v>
      </c>
      <c r="H430" s="171" t="s">
        <v>364</v>
      </c>
      <c r="I430" s="171" t="s">
        <v>140</v>
      </c>
      <c r="J430" s="173">
        <v>2006</v>
      </c>
      <c r="K430" s="174">
        <v>900</v>
      </c>
      <c r="L430" s="211"/>
      <c r="M430" s="173" t="s">
        <v>139</v>
      </c>
      <c r="N430" s="173">
        <v>3</v>
      </c>
      <c r="O430" s="173">
        <v>1</v>
      </c>
      <c r="P430" s="173">
        <v>1</v>
      </c>
      <c r="Q430" s="173">
        <v>4</v>
      </c>
      <c r="R430" s="173">
        <v>1</v>
      </c>
      <c r="S430" s="175">
        <v>5000</v>
      </c>
      <c r="T430" s="173">
        <v>0</v>
      </c>
      <c r="U430" s="173">
        <v>0.5</v>
      </c>
      <c r="V430" s="173">
        <v>0</v>
      </c>
      <c r="W430" s="211"/>
      <c r="X430" s="173">
        <v>0</v>
      </c>
      <c r="Y430" s="175">
        <v>0</v>
      </c>
      <c r="Z430" s="174">
        <f>S430*R430*K430*EXP(-Definitions!$E$4*CAPEX!V430)*U430</f>
        <v>2250000</v>
      </c>
      <c r="AA430" s="174">
        <f>CEILING(Z430/Definitions!$F$10,10)</f>
        <v>44120</v>
      </c>
      <c r="AB430" s="176">
        <v>1</v>
      </c>
      <c r="AC430" s="177" t="s">
        <v>544</v>
      </c>
      <c r="AD430" s="177" t="s">
        <v>544</v>
      </c>
      <c r="AE430" s="29"/>
      <c r="AF430" s="31"/>
    </row>
    <row r="431" spans="1:32" s="8" customFormat="1" ht="70.5" customHeight="1" x14ac:dyDescent="0.25">
      <c r="A431" s="170">
        <v>329</v>
      </c>
      <c r="B431" s="171" t="s">
        <v>238</v>
      </c>
      <c r="C431" s="171" t="s">
        <v>66</v>
      </c>
      <c r="D431" s="172" t="s">
        <v>236</v>
      </c>
      <c r="E431" s="171" t="s">
        <v>194</v>
      </c>
      <c r="F431" s="171" t="s">
        <v>140</v>
      </c>
      <c r="G431" s="171" t="s">
        <v>239</v>
      </c>
      <c r="H431" s="171" t="s">
        <v>524</v>
      </c>
      <c r="I431" s="171" t="s">
        <v>140</v>
      </c>
      <c r="J431" s="173">
        <v>2006</v>
      </c>
      <c r="K431" s="174">
        <v>1</v>
      </c>
      <c r="L431" s="211"/>
      <c r="M431" s="173" t="s">
        <v>236</v>
      </c>
      <c r="N431" s="173">
        <v>0</v>
      </c>
      <c r="O431" s="173">
        <v>1</v>
      </c>
      <c r="P431" s="173">
        <v>1</v>
      </c>
      <c r="Q431" s="173">
        <v>9</v>
      </c>
      <c r="R431" s="173">
        <v>1</v>
      </c>
      <c r="S431" s="175">
        <v>225000</v>
      </c>
      <c r="T431" s="173">
        <v>0</v>
      </c>
      <c r="U431" s="173">
        <v>1</v>
      </c>
      <c r="V431" s="173">
        <v>0</v>
      </c>
      <c r="W431" s="211"/>
      <c r="X431" s="173">
        <v>0</v>
      </c>
      <c r="Y431" s="175">
        <v>0</v>
      </c>
      <c r="Z431" s="174">
        <f>S431*R431*K431*EXP(-Definitions!$E$4*CAPEX!V431)*U431</f>
        <v>225000</v>
      </c>
      <c r="AA431" s="174">
        <f>CEILING(Z431/Definitions!$F$10,10)</f>
        <v>4420</v>
      </c>
      <c r="AB431" s="176">
        <v>1</v>
      </c>
      <c r="AC431" s="177" t="s">
        <v>240</v>
      </c>
      <c r="AD431" s="177" t="s">
        <v>241</v>
      </c>
      <c r="AE431" s="29"/>
      <c r="AF431" s="31"/>
    </row>
    <row r="432" spans="1:32" s="8" customFormat="1" ht="70.5" customHeight="1" x14ac:dyDescent="0.25">
      <c r="A432" s="170">
        <v>330</v>
      </c>
      <c r="B432" s="171" t="s">
        <v>242</v>
      </c>
      <c r="C432" s="171" t="s">
        <v>66</v>
      </c>
      <c r="D432" s="172" t="s">
        <v>236</v>
      </c>
      <c r="E432" s="171" t="s">
        <v>194</v>
      </c>
      <c r="F432" s="171" t="s">
        <v>140</v>
      </c>
      <c r="G432" s="171" t="s">
        <v>243</v>
      </c>
      <c r="H432" s="171" t="s">
        <v>524</v>
      </c>
      <c r="I432" s="171" t="s">
        <v>140</v>
      </c>
      <c r="J432" s="173">
        <v>2006</v>
      </c>
      <c r="K432" s="174">
        <v>1</v>
      </c>
      <c r="L432" s="211"/>
      <c r="M432" s="173" t="s">
        <v>236</v>
      </c>
      <c r="N432" s="173">
        <v>0</v>
      </c>
      <c r="O432" s="173">
        <v>1</v>
      </c>
      <c r="P432" s="173">
        <v>1</v>
      </c>
      <c r="Q432" s="173">
        <v>9</v>
      </c>
      <c r="R432" s="173">
        <v>1</v>
      </c>
      <c r="S432" s="175">
        <v>247500</v>
      </c>
      <c r="T432" s="173">
        <v>0</v>
      </c>
      <c r="U432" s="173">
        <v>1</v>
      </c>
      <c r="V432" s="173">
        <v>0</v>
      </c>
      <c r="W432" s="211"/>
      <c r="X432" s="173">
        <v>0</v>
      </c>
      <c r="Y432" s="175">
        <v>0</v>
      </c>
      <c r="Z432" s="174">
        <f>S432*R432*K432*EXP(-Definitions!$E$4*CAPEX!V432)*U432</f>
        <v>247500</v>
      </c>
      <c r="AA432" s="174">
        <f>CEILING(Z432/Definitions!$F$10,10)</f>
        <v>4860</v>
      </c>
      <c r="AB432" s="176">
        <v>1</v>
      </c>
      <c r="AC432" s="177" t="s">
        <v>244</v>
      </c>
      <c r="AD432" s="177" t="s">
        <v>567</v>
      </c>
      <c r="AE432" s="29"/>
      <c r="AF432" s="31"/>
    </row>
    <row r="433" spans="1:32" s="8" customFormat="1" ht="70.5" customHeight="1" x14ac:dyDescent="0.25">
      <c r="A433" s="170">
        <v>331</v>
      </c>
      <c r="B433" s="171" t="s">
        <v>245</v>
      </c>
      <c r="C433" s="171" t="s">
        <v>66</v>
      </c>
      <c r="D433" s="172" t="s">
        <v>236</v>
      </c>
      <c r="E433" s="171" t="s">
        <v>194</v>
      </c>
      <c r="F433" s="171" t="s">
        <v>140</v>
      </c>
      <c r="G433" s="171" t="s">
        <v>246</v>
      </c>
      <c r="H433" s="171" t="s">
        <v>524</v>
      </c>
      <c r="I433" s="171" t="s">
        <v>140</v>
      </c>
      <c r="J433" s="173">
        <v>2006</v>
      </c>
      <c r="K433" s="174">
        <v>1</v>
      </c>
      <c r="L433" s="211"/>
      <c r="M433" s="173" t="s">
        <v>236</v>
      </c>
      <c r="N433" s="173">
        <v>0</v>
      </c>
      <c r="O433" s="173">
        <v>1</v>
      </c>
      <c r="P433" s="173">
        <v>1</v>
      </c>
      <c r="Q433" s="173">
        <v>9</v>
      </c>
      <c r="R433" s="173">
        <v>1</v>
      </c>
      <c r="S433" s="175">
        <v>136200</v>
      </c>
      <c r="T433" s="173">
        <v>0</v>
      </c>
      <c r="U433" s="173">
        <v>1</v>
      </c>
      <c r="V433" s="173">
        <v>0</v>
      </c>
      <c r="W433" s="211"/>
      <c r="X433" s="173">
        <v>0</v>
      </c>
      <c r="Y433" s="175">
        <v>0</v>
      </c>
      <c r="Z433" s="174">
        <f>S433*R433*K433*EXP(-Definitions!$E$4*CAPEX!V433)*U433</f>
        <v>136200</v>
      </c>
      <c r="AA433" s="174">
        <f>CEILING(Z433/Definitions!$F$10,10)</f>
        <v>2680</v>
      </c>
      <c r="AB433" s="176">
        <v>1</v>
      </c>
      <c r="AC433" s="177" t="s">
        <v>247</v>
      </c>
      <c r="AD433" s="177" t="s">
        <v>568</v>
      </c>
      <c r="AE433" s="29"/>
      <c r="AF433" s="31"/>
    </row>
    <row r="434" spans="1:32" s="8" customFormat="1" ht="70.5" customHeight="1" x14ac:dyDescent="0.25">
      <c r="A434" s="170">
        <v>332</v>
      </c>
      <c r="B434" s="171" t="s">
        <v>262</v>
      </c>
      <c r="C434" s="171" t="s">
        <v>71</v>
      </c>
      <c r="D434" s="172" t="s">
        <v>225</v>
      </c>
      <c r="E434" s="171" t="s">
        <v>194</v>
      </c>
      <c r="F434" s="171" t="s">
        <v>140</v>
      </c>
      <c r="G434" s="171" t="s">
        <v>578</v>
      </c>
      <c r="H434" s="171" t="s">
        <v>257</v>
      </c>
      <c r="I434" s="171" t="s">
        <v>140</v>
      </c>
      <c r="J434" s="173">
        <v>2006</v>
      </c>
      <c r="K434" s="174">
        <v>14000</v>
      </c>
      <c r="L434" s="211"/>
      <c r="M434" s="173" t="s">
        <v>139</v>
      </c>
      <c r="N434" s="173">
        <v>5</v>
      </c>
      <c r="O434" s="173">
        <v>2</v>
      </c>
      <c r="P434" s="173">
        <v>0</v>
      </c>
      <c r="Q434" s="173">
        <v>5</v>
      </c>
      <c r="R434" s="173">
        <v>1</v>
      </c>
      <c r="S434" s="175">
        <v>4000</v>
      </c>
      <c r="T434" s="173">
        <v>0</v>
      </c>
      <c r="U434" s="173">
        <v>0.25</v>
      </c>
      <c r="V434" s="173">
        <v>0</v>
      </c>
      <c r="W434" s="211"/>
      <c r="X434" s="173">
        <v>0</v>
      </c>
      <c r="Y434" s="175">
        <v>0</v>
      </c>
      <c r="Z434" s="174">
        <f>S434*R434*K434*EXP(-Definitions!$E$4*CAPEX!V434)*U434</f>
        <v>14000000</v>
      </c>
      <c r="AA434" s="174">
        <f>CEILING(Z434/Definitions!$F$10,10)</f>
        <v>274510</v>
      </c>
      <c r="AB434" s="176">
        <v>2</v>
      </c>
      <c r="AC434" s="177" t="s">
        <v>354</v>
      </c>
      <c r="AD434" s="177" t="s">
        <v>264</v>
      </c>
      <c r="AE434" s="29"/>
      <c r="AF434" s="31"/>
    </row>
    <row r="435" spans="1:32" s="8" customFormat="1" ht="70.5" customHeight="1" x14ac:dyDescent="0.25">
      <c r="A435" s="170">
        <v>333</v>
      </c>
      <c r="B435" s="171" t="s">
        <v>604</v>
      </c>
      <c r="C435" s="171" t="s">
        <v>71</v>
      </c>
      <c r="D435" s="172" t="s">
        <v>225</v>
      </c>
      <c r="E435" s="171" t="s">
        <v>194</v>
      </c>
      <c r="F435" s="171" t="s">
        <v>140</v>
      </c>
      <c r="G435" s="171" t="s">
        <v>195</v>
      </c>
      <c r="H435" s="171" t="s">
        <v>196</v>
      </c>
      <c r="I435" s="171" t="s">
        <v>140</v>
      </c>
      <c r="J435" s="173">
        <v>2006</v>
      </c>
      <c r="K435" s="174">
        <v>15000</v>
      </c>
      <c r="L435" s="211"/>
      <c r="M435" s="173" t="s">
        <v>139</v>
      </c>
      <c r="N435" s="173">
        <v>3</v>
      </c>
      <c r="O435" s="173">
        <v>2</v>
      </c>
      <c r="P435" s="173">
        <v>1</v>
      </c>
      <c r="Q435" s="173">
        <v>5</v>
      </c>
      <c r="R435" s="173">
        <v>0.7</v>
      </c>
      <c r="S435" s="175">
        <v>1000</v>
      </c>
      <c r="T435" s="173">
        <v>0</v>
      </c>
      <c r="U435" s="173">
        <v>1</v>
      </c>
      <c r="V435" s="173">
        <v>0</v>
      </c>
      <c r="W435" s="211"/>
      <c r="X435" s="173">
        <v>0</v>
      </c>
      <c r="Y435" s="175">
        <v>0</v>
      </c>
      <c r="Z435" s="174">
        <f>S435*R435*K435*EXP(-Definitions!$E$4*CAPEX!V435)*U435</f>
        <v>10500000</v>
      </c>
      <c r="AA435" s="174">
        <f>CEILING(Z435/Definitions!$F$10,10)</f>
        <v>205890</v>
      </c>
      <c r="AB435" s="176">
        <v>4</v>
      </c>
      <c r="AC435" s="177" t="s">
        <v>385</v>
      </c>
      <c r="AD435" s="177" t="s">
        <v>386</v>
      </c>
      <c r="AE435" s="29"/>
      <c r="AF435" s="31"/>
    </row>
    <row r="436" spans="1:32" s="8" customFormat="1" ht="24" x14ac:dyDescent="0.25">
      <c r="A436" s="170">
        <v>334</v>
      </c>
      <c r="B436" s="171" t="s">
        <v>206</v>
      </c>
      <c r="C436" s="171" t="s">
        <v>71</v>
      </c>
      <c r="D436" s="172" t="s">
        <v>225</v>
      </c>
      <c r="E436" s="171" t="s">
        <v>194</v>
      </c>
      <c r="F436" s="171" t="s">
        <v>140</v>
      </c>
      <c r="G436" s="171" t="s">
        <v>195</v>
      </c>
      <c r="H436" s="171" t="s">
        <v>196</v>
      </c>
      <c r="I436" s="171" t="s">
        <v>140</v>
      </c>
      <c r="J436" s="173">
        <v>2006</v>
      </c>
      <c r="K436" s="174">
        <v>15000</v>
      </c>
      <c r="L436" s="211"/>
      <c r="M436" s="173" t="s">
        <v>139</v>
      </c>
      <c r="N436" s="173">
        <v>3</v>
      </c>
      <c r="O436" s="173">
        <v>2</v>
      </c>
      <c r="P436" s="173">
        <v>1</v>
      </c>
      <c r="Q436" s="173">
        <v>5</v>
      </c>
      <c r="R436" s="173">
        <v>0.5</v>
      </c>
      <c r="S436" s="175">
        <v>600</v>
      </c>
      <c r="T436" s="173">
        <v>0</v>
      </c>
      <c r="U436" s="173">
        <v>1</v>
      </c>
      <c r="V436" s="173">
        <v>0</v>
      </c>
      <c r="W436" s="211"/>
      <c r="X436" s="173">
        <v>1</v>
      </c>
      <c r="Y436" s="175">
        <v>37300</v>
      </c>
      <c r="Z436" s="174">
        <f>S436*R436*K436*EXP(-Definitions!$E$4*CAPEX!V436)*U436</f>
        <v>4500000</v>
      </c>
      <c r="AA436" s="174">
        <f>CEILING(Z436/Definitions!$F$10,10)</f>
        <v>88240</v>
      </c>
      <c r="AB436" s="176">
        <v>1</v>
      </c>
      <c r="AC436" s="177" t="s">
        <v>387</v>
      </c>
      <c r="AD436" s="177" t="s">
        <v>388</v>
      </c>
      <c r="AE436" s="32"/>
      <c r="AF436" s="35"/>
    </row>
    <row r="437" spans="1:32" s="8" customFormat="1" ht="24" x14ac:dyDescent="0.25">
      <c r="A437" s="170">
        <v>335</v>
      </c>
      <c r="B437" s="171" t="s">
        <v>318</v>
      </c>
      <c r="C437" s="171" t="s">
        <v>71</v>
      </c>
      <c r="D437" s="172" t="s">
        <v>225</v>
      </c>
      <c r="E437" s="171" t="s">
        <v>194</v>
      </c>
      <c r="F437" s="171" t="s">
        <v>140</v>
      </c>
      <c r="G437" s="171" t="s">
        <v>195</v>
      </c>
      <c r="H437" s="171" t="s">
        <v>196</v>
      </c>
      <c r="I437" s="171" t="s">
        <v>140</v>
      </c>
      <c r="J437" s="173">
        <v>2006</v>
      </c>
      <c r="K437" s="174">
        <v>9000</v>
      </c>
      <c r="L437" s="211"/>
      <c r="M437" s="173" t="s">
        <v>139</v>
      </c>
      <c r="N437" s="173">
        <v>3</v>
      </c>
      <c r="O437" s="173">
        <v>2</v>
      </c>
      <c r="P437" s="173">
        <v>1</v>
      </c>
      <c r="Q437" s="173">
        <v>5</v>
      </c>
      <c r="R437" s="173">
        <v>1</v>
      </c>
      <c r="S437" s="175">
        <v>250</v>
      </c>
      <c r="T437" s="173">
        <v>10</v>
      </c>
      <c r="U437" s="173">
        <v>1</v>
      </c>
      <c r="V437" s="173">
        <v>0</v>
      </c>
      <c r="W437" s="211"/>
      <c r="X437" s="173">
        <v>0</v>
      </c>
      <c r="Y437" s="175">
        <v>98300</v>
      </c>
      <c r="Z437" s="174">
        <f>S437*R437*K437*EXP(-Definitions!$E$4*CAPEX!V437)*U437</f>
        <v>2250000</v>
      </c>
      <c r="AA437" s="174">
        <f>CEILING(Z437/Definitions!$F$10,10)</f>
        <v>44120</v>
      </c>
      <c r="AB437" s="176">
        <v>1</v>
      </c>
      <c r="AC437" s="177" t="s">
        <v>359</v>
      </c>
      <c r="AD437" s="177" t="s">
        <v>360</v>
      </c>
      <c r="AE437" s="32"/>
      <c r="AF437" s="35"/>
    </row>
    <row r="438" spans="1:32" s="8" customFormat="1" ht="15" x14ac:dyDescent="0.25">
      <c r="A438" s="170">
        <v>335</v>
      </c>
      <c r="B438" s="171" t="s">
        <v>318</v>
      </c>
      <c r="C438" s="171" t="s">
        <v>71</v>
      </c>
      <c r="D438" s="172" t="s">
        <v>225</v>
      </c>
      <c r="E438" s="171" t="s">
        <v>194</v>
      </c>
      <c r="F438" s="171" t="s">
        <v>140</v>
      </c>
      <c r="G438" s="171" t="s">
        <v>195</v>
      </c>
      <c r="H438" s="171" t="s">
        <v>196</v>
      </c>
      <c r="I438" s="171" t="s">
        <v>140</v>
      </c>
      <c r="J438" s="173">
        <v>2006</v>
      </c>
      <c r="K438" s="174">
        <v>9000</v>
      </c>
      <c r="L438" s="211"/>
      <c r="M438" s="173" t="s">
        <v>139</v>
      </c>
      <c r="N438" s="173">
        <v>3</v>
      </c>
      <c r="O438" s="173">
        <v>2</v>
      </c>
      <c r="P438" s="173">
        <v>1</v>
      </c>
      <c r="Q438" s="173">
        <v>5</v>
      </c>
      <c r="R438" s="173">
        <v>1</v>
      </c>
      <c r="S438" s="175">
        <v>250</v>
      </c>
      <c r="T438" s="173">
        <v>10</v>
      </c>
      <c r="U438" s="173">
        <v>1</v>
      </c>
      <c r="V438" s="173">
        <v>10</v>
      </c>
      <c r="W438" s="211"/>
      <c r="X438" s="173">
        <v>0</v>
      </c>
      <c r="Y438" s="175">
        <v>0</v>
      </c>
      <c r="Z438" s="174">
        <f>S438*R438*K438*EXP(-Definitions!$E$4*CAPEX!V438)*U438</f>
        <v>2250000</v>
      </c>
      <c r="AA438" s="174">
        <f>CEILING(Z438/Definitions!$F$10,10)</f>
        <v>44120</v>
      </c>
      <c r="AB438" s="176">
        <v>1</v>
      </c>
      <c r="AC438" s="177" t="s">
        <v>201</v>
      </c>
      <c r="AD438" s="177" t="s">
        <v>203</v>
      </c>
      <c r="AE438" s="29"/>
      <c r="AF438" s="31"/>
    </row>
    <row r="439" spans="1:32" s="8" customFormat="1" ht="15" x14ac:dyDescent="0.25">
      <c r="A439" s="170">
        <v>335</v>
      </c>
      <c r="B439" s="171" t="s">
        <v>318</v>
      </c>
      <c r="C439" s="171" t="s">
        <v>71</v>
      </c>
      <c r="D439" s="172" t="s">
        <v>225</v>
      </c>
      <c r="E439" s="171" t="s">
        <v>194</v>
      </c>
      <c r="F439" s="171" t="s">
        <v>140</v>
      </c>
      <c r="G439" s="171" t="s">
        <v>195</v>
      </c>
      <c r="H439" s="171" t="s">
        <v>196</v>
      </c>
      <c r="I439" s="171" t="s">
        <v>140</v>
      </c>
      <c r="J439" s="173">
        <v>2006</v>
      </c>
      <c r="K439" s="174">
        <v>9000</v>
      </c>
      <c r="L439" s="211"/>
      <c r="M439" s="173" t="s">
        <v>139</v>
      </c>
      <c r="N439" s="173">
        <v>3</v>
      </c>
      <c r="O439" s="173">
        <v>2</v>
      </c>
      <c r="P439" s="173">
        <v>1</v>
      </c>
      <c r="Q439" s="173">
        <v>5</v>
      </c>
      <c r="R439" s="173">
        <v>1</v>
      </c>
      <c r="S439" s="175">
        <v>250</v>
      </c>
      <c r="T439" s="173">
        <v>10</v>
      </c>
      <c r="U439" s="173">
        <v>1</v>
      </c>
      <c r="V439" s="173">
        <v>20</v>
      </c>
      <c r="W439" s="211"/>
      <c r="X439" s="173">
        <v>0</v>
      </c>
      <c r="Y439" s="175">
        <v>0</v>
      </c>
      <c r="Z439" s="174">
        <f>S439*R439*K439*EXP(-Definitions!$E$4*CAPEX!V439)*U439</f>
        <v>2250000</v>
      </c>
      <c r="AA439" s="174">
        <f>CEILING(Z439/Definitions!$F$10,10)</f>
        <v>44120</v>
      </c>
      <c r="AB439" s="176">
        <v>1</v>
      </c>
      <c r="AC439" s="177" t="s">
        <v>201</v>
      </c>
      <c r="AD439" s="177" t="s">
        <v>203</v>
      </c>
      <c r="AE439" s="29"/>
      <c r="AF439" s="31"/>
    </row>
    <row r="440" spans="1:32" s="8" customFormat="1" ht="72" x14ac:dyDescent="0.25">
      <c r="A440" s="170">
        <v>336</v>
      </c>
      <c r="B440" s="171" t="s">
        <v>605</v>
      </c>
      <c r="C440" s="171" t="s">
        <v>71</v>
      </c>
      <c r="D440" s="172" t="s">
        <v>236</v>
      </c>
      <c r="E440" s="171" t="s">
        <v>194</v>
      </c>
      <c r="F440" s="171" t="s">
        <v>140</v>
      </c>
      <c r="G440" s="171" t="s">
        <v>217</v>
      </c>
      <c r="H440" s="171" t="s">
        <v>218</v>
      </c>
      <c r="I440" s="171" t="s">
        <v>140</v>
      </c>
      <c r="J440" s="173">
        <v>2006</v>
      </c>
      <c r="K440" s="174">
        <v>15000</v>
      </c>
      <c r="L440" s="211"/>
      <c r="M440" s="173" t="s">
        <v>139</v>
      </c>
      <c r="N440" s="173">
        <v>5</v>
      </c>
      <c r="O440" s="173">
        <v>3</v>
      </c>
      <c r="P440" s="173">
        <v>1</v>
      </c>
      <c r="Q440" s="173">
        <v>4</v>
      </c>
      <c r="R440" s="173">
        <v>1</v>
      </c>
      <c r="S440" s="175">
        <v>750</v>
      </c>
      <c r="T440" s="173">
        <v>0</v>
      </c>
      <c r="U440" s="173">
        <v>1</v>
      </c>
      <c r="V440" s="173">
        <v>0</v>
      </c>
      <c r="W440" s="211"/>
      <c r="X440" s="173">
        <v>0</v>
      </c>
      <c r="Y440" s="175">
        <v>0</v>
      </c>
      <c r="Z440" s="174">
        <f>S440*R440*K440*EXP(-Definitions!$E$4*CAPEX!V440)*U440</f>
        <v>11250000</v>
      </c>
      <c r="AA440" s="174">
        <f>CEILING(Z440/Definitions!$F$10,10)</f>
        <v>220590</v>
      </c>
      <c r="AB440" s="176">
        <v>1</v>
      </c>
      <c r="AC440" s="177" t="s">
        <v>389</v>
      </c>
      <c r="AD440" s="177" t="s">
        <v>390</v>
      </c>
      <c r="AE440" s="29"/>
      <c r="AF440" s="30"/>
    </row>
    <row r="441" spans="1:32" s="8" customFormat="1" ht="36" x14ac:dyDescent="0.25">
      <c r="A441" s="170">
        <v>337</v>
      </c>
      <c r="B441" s="171" t="s">
        <v>391</v>
      </c>
      <c r="C441" s="171" t="s">
        <v>71</v>
      </c>
      <c r="D441" s="172" t="s">
        <v>236</v>
      </c>
      <c r="E441" s="171" t="s">
        <v>194</v>
      </c>
      <c r="F441" s="171" t="s">
        <v>140</v>
      </c>
      <c r="G441" s="171" t="s">
        <v>217</v>
      </c>
      <c r="H441" s="171" t="s">
        <v>218</v>
      </c>
      <c r="I441" s="171" t="s">
        <v>140</v>
      </c>
      <c r="J441" s="173">
        <v>2006</v>
      </c>
      <c r="K441" s="174">
        <v>15000</v>
      </c>
      <c r="L441" s="211"/>
      <c r="M441" s="173" t="s">
        <v>139</v>
      </c>
      <c r="N441" s="173">
        <v>3</v>
      </c>
      <c r="O441" s="173">
        <v>1</v>
      </c>
      <c r="P441" s="173">
        <v>1</v>
      </c>
      <c r="Q441" s="173">
        <v>8</v>
      </c>
      <c r="R441" s="173">
        <v>1</v>
      </c>
      <c r="S441" s="175">
        <v>1000</v>
      </c>
      <c r="T441" s="173">
        <v>30</v>
      </c>
      <c r="U441" s="173">
        <v>1</v>
      </c>
      <c r="V441" s="173">
        <v>16</v>
      </c>
      <c r="W441" s="211"/>
      <c r="X441" s="173">
        <v>0</v>
      </c>
      <c r="Y441" s="175">
        <v>0</v>
      </c>
      <c r="Z441" s="174">
        <f>S441*R441*K441*EXP(-Definitions!$E$4*CAPEX!V441)*U441</f>
        <v>15000000</v>
      </c>
      <c r="AA441" s="174">
        <f>CEILING(Z441/Definitions!$F$10,10)</f>
        <v>294120</v>
      </c>
      <c r="AB441" s="176">
        <v>1</v>
      </c>
      <c r="AC441" s="177" t="s">
        <v>392</v>
      </c>
      <c r="AD441" s="177" t="s">
        <v>393</v>
      </c>
      <c r="AE441" s="29"/>
      <c r="AF441" s="30"/>
    </row>
    <row r="442" spans="1:32" s="8" customFormat="1" ht="24" x14ac:dyDescent="0.25">
      <c r="A442" s="170">
        <v>338</v>
      </c>
      <c r="B442" s="171" t="s">
        <v>394</v>
      </c>
      <c r="C442" s="171" t="s">
        <v>71</v>
      </c>
      <c r="D442" s="172" t="s">
        <v>226</v>
      </c>
      <c r="E442" s="171" t="s">
        <v>194</v>
      </c>
      <c r="F442" s="171" t="s">
        <v>140</v>
      </c>
      <c r="G442" s="171" t="s">
        <v>195</v>
      </c>
      <c r="H442" s="171" t="s">
        <v>196</v>
      </c>
      <c r="I442" s="171" t="s">
        <v>140</v>
      </c>
      <c r="J442" s="173">
        <v>2006</v>
      </c>
      <c r="K442" s="174">
        <v>3500</v>
      </c>
      <c r="L442" s="211"/>
      <c r="M442" s="173" t="s">
        <v>139</v>
      </c>
      <c r="N442" s="173">
        <v>3</v>
      </c>
      <c r="O442" s="173">
        <v>2</v>
      </c>
      <c r="P442" s="173">
        <v>1</v>
      </c>
      <c r="Q442" s="173">
        <v>5</v>
      </c>
      <c r="R442" s="173">
        <v>1</v>
      </c>
      <c r="S442" s="175">
        <v>1500</v>
      </c>
      <c r="T442" s="173">
        <v>25</v>
      </c>
      <c r="U442" s="173">
        <v>1</v>
      </c>
      <c r="V442" s="173">
        <v>0</v>
      </c>
      <c r="W442" s="211"/>
      <c r="X442" s="173">
        <v>1</v>
      </c>
      <c r="Y442" s="175">
        <v>53900</v>
      </c>
      <c r="Z442" s="174">
        <f>S442*R442*K442*EXP(-Definitions!$E$4*CAPEX!V442)*U442</f>
        <v>5250000</v>
      </c>
      <c r="AA442" s="174">
        <f>CEILING(Z442/Definitions!$F$10,10)</f>
        <v>102950</v>
      </c>
      <c r="AB442" s="176">
        <v>1</v>
      </c>
      <c r="AC442" s="177" t="s">
        <v>395</v>
      </c>
      <c r="AD442" s="177" t="s">
        <v>396</v>
      </c>
      <c r="AE442" s="29"/>
      <c r="AF442" s="30"/>
    </row>
    <row r="443" spans="1:32" s="8" customFormat="1" ht="24" x14ac:dyDescent="0.25">
      <c r="A443" s="170">
        <v>338</v>
      </c>
      <c r="B443" s="171" t="s">
        <v>394</v>
      </c>
      <c r="C443" s="171" t="s">
        <v>71</v>
      </c>
      <c r="D443" s="172" t="s">
        <v>226</v>
      </c>
      <c r="E443" s="171" t="s">
        <v>194</v>
      </c>
      <c r="F443" s="171" t="s">
        <v>140</v>
      </c>
      <c r="G443" s="171" t="s">
        <v>195</v>
      </c>
      <c r="H443" s="171" t="s">
        <v>196</v>
      </c>
      <c r="I443" s="171" t="s">
        <v>140</v>
      </c>
      <c r="J443" s="173">
        <v>2006</v>
      </c>
      <c r="K443" s="174">
        <v>3500</v>
      </c>
      <c r="L443" s="211"/>
      <c r="M443" s="173" t="s">
        <v>139</v>
      </c>
      <c r="N443" s="173">
        <v>0</v>
      </c>
      <c r="O443" s="173">
        <v>1</v>
      </c>
      <c r="P443" s="173">
        <v>1</v>
      </c>
      <c r="Q443" s="173">
        <v>8</v>
      </c>
      <c r="R443" s="173">
        <v>1</v>
      </c>
      <c r="S443" s="175">
        <v>1500</v>
      </c>
      <c r="T443" s="173">
        <v>25</v>
      </c>
      <c r="U443" s="173">
        <v>1</v>
      </c>
      <c r="V443" s="173">
        <v>11</v>
      </c>
      <c r="W443" s="211"/>
      <c r="X443" s="173">
        <v>0</v>
      </c>
      <c r="Y443" s="175">
        <v>0</v>
      </c>
      <c r="Z443" s="174">
        <f>S443*R443*K443*EXP(-Definitions!$E$4*CAPEX!V443)*U443</f>
        <v>5250000</v>
      </c>
      <c r="AA443" s="174">
        <f>CEILING(Z443/Definitions!$F$10,10)</f>
        <v>102950</v>
      </c>
      <c r="AB443" s="176">
        <v>1</v>
      </c>
      <c r="AC443" s="177" t="s">
        <v>397</v>
      </c>
      <c r="AD443" s="177" t="s">
        <v>396</v>
      </c>
      <c r="AE443" s="29"/>
      <c r="AF443" s="30"/>
    </row>
    <row r="444" spans="1:32" s="8" customFormat="1" ht="48" x14ac:dyDescent="0.25">
      <c r="A444" s="170">
        <v>339</v>
      </c>
      <c r="B444" s="171" t="s">
        <v>398</v>
      </c>
      <c r="C444" s="171" t="s">
        <v>71</v>
      </c>
      <c r="D444" s="172" t="s">
        <v>225</v>
      </c>
      <c r="E444" s="171" t="s">
        <v>194</v>
      </c>
      <c r="F444" s="171" t="s">
        <v>140</v>
      </c>
      <c r="G444" s="171" t="s">
        <v>211</v>
      </c>
      <c r="H444" s="171" t="s">
        <v>212</v>
      </c>
      <c r="I444" s="171" t="s">
        <v>140</v>
      </c>
      <c r="J444" s="173">
        <v>2006</v>
      </c>
      <c r="K444" s="174">
        <v>1</v>
      </c>
      <c r="L444" s="211"/>
      <c r="M444" s="173" t="s">
        <v>236</v>
      </c>
      <c r="N444" s="173">
        <v>0</v>
      </c>
      <c r="O444" s="173">
        <v>1</v>
      </c>
      <c r="P444" s="173">
        <v>1</v>
      </c>
      <c r="Q444" s="173">
        <v>8</v>
      </c>
      <c r="R444" s="173">
        <v>1</v>
      </c>
      <c r="S444" s="175">
        <v>8000000</v>
      </c>
      <c r="T444" s="173">
        <v>10</v>
      </c>
      <c r="U444" s="173">
        <v>1</v>
      </c>
      <c r="V444" s="173">
        <v>5</v>
      </c>
      <c r="W444" s="211"/>
      <c r="X444" s="173">
        <v>1</v>
      </c>
      <c r="Y444" s="175">
        <v>1952000</v>
      </c>
      <c r="Z444" s="174">
        <f>S444*R444*K444*EXP(-Definitions!$E$4*CAPEX!V444)*U444</f>
        <v>8000000</v>
      </c>
      <c r="AA444" s="174">
        <f>CEILING(Z444/Definitions!$F$10,10)</f>
        <v>156870</v>
      </c>
      <c r="AB444" s="176">
        <v>2</v>
      </c>
      <c r="AC444" s="177" t="s">
        <v>658</v>
      </c>
      <c r="AD444" s="177" t="s">
        <v>399</v>
      </c>
      <c r="AE444" s="29"/>
      <c r="AF444" s="30"/>
    </row>
    <row r="445" spans="1:32" s="8" customFormat="1" ht="84" x14ac:dyDescent="0.25">
      <c r="A445" s="170">
        <v>339</v>
      </c>
      <c r="B445" s="171" t="s">
        <v>398</v>
      </c>
      <c r="C445" s="171" t="s">
        <v>71</v>
      </c>
      <c r="D445" s="172" t="s">
        <v>225</v>
      </c>
      <c r="E445" s="171" t="s">
        <v>194</v>
      </c>
      <c r="F445" s="171" t="s">
        <v>140</v>
      </c>
      <c r="G445" s="171" t="s">
        <v>211</v>
      </c>
      <c r="H445" s="171" t="s">
        <v>212</v>
      </c>
      <c r="I445" s="171" t="s">
        <v>140</v>
      </c>
      <c r="J445" s="173">
        <v>2006</v>
      </c>
      <c r="K445" s="174">
        <v>3</v>
      </c>
      <c r="L445" s="211"/>
      <c r="M445" s="173" t="s">
        <v>236</v>
      </c>
      <c r="N445" s="173">
        <v>0</v>
      </c>
      <c r="O445" s="173">
        <v>1</v>
      </c>
      <c r="P445" s="173">
        <v>1</v>
      </c>
      <c r="Q445" s="173">
        <v>8</v>
      </c>
      <c r="R445" s="173">
        <v>0.2</v>
      </c>
      <c r="S445" s="175">
        <v>8000000</v>
      </c>
      <c r="T445" s="173">
        <v>30</v>
      </c>
      <c r="U445" s="173">
        <v>1</v>
      </c>
      <c r="V445" s="173">
        <v>5</v>
      </c>
      <c r="W445" s="211"/>
      <c r="X445" s="173">
        <v>0</v>
      </c>
      <c r="Y445" s="175">
        <v>0</v>
      </c>
      <c r="Z445" s="174">
        <f>S445*R445*K445*EXP(-Definitions!$E$4*CAPEX!V445)*U445</f>
        <v>4800000</v>
      </c>
      <c r="AA445" s="174">
        <f>CEILING(Z445/Definitions!$F$10,10)</f>
        <v>94120</v>
      </c>
      <c r="AB445" s="176">
        <v>2</v>
      </c>
      <c r="AC445" s="177" t="s">
        <v>659</v>
      </c>
      <c r="AD445" s="177" t="s">
        <v>400</v>
      </c>
      <c r="AE445" s="29"/>
      <c r="AF445" s="30"/>
    </row>
    <row r="446" spans="1:32" s="8" customFormat="1" ht="24" x14ac:dyDescent="0.25">
      <c r="A446" s="170">
        <v>339</v>
      </c>
      <c r="B446" s="171" t="s">
        <v>398</v>
      </c>
      <c r="C446" s="171" t="s">
        <v>71</v>
      </c>
      <c r="D446" s="172" t="s">
        <v>225</v>
      </c>
      <c r="E446" s="171" t="s">
        <v>194</v>
      </c>
      <c r="F446" s="171" t="s">
        <v>140</v>
      </c>
      <c r="G446" s="171" t="s">
        <v>211</v>
      </c>
      <c r="H446" s="171" t="s">
        <v>212</v>
      </c>
      <c r="I446" s="171" t="s">
        <v>140</v>
      </c>
      <c r="J446" s="173">
        <v>2006</v>
      </c>
      <c r="K446" s="174">
        <v>2</v>
      </c>
      <c r="L446" s="211"/>
      <c r="M446" s="173" t="s">
        <v>236</v>
      </c>
      <c r="N446" s="173">
        <v>0</v>
      </c>
      <c r="O446" s="173">
        <v>1</v>
      </c>
      <c r="P446" s="173">
        <v>1</v>
      </c>
      <c r="Q446" s="173">
        <v>8</v>
      </c>
      <c r="R446" s="173">
        <v>1</v>
      </c>
      <c r="S446" s="175">
        <v>8000000</v>
      </c>
      <c r="T446" s="173">
        <v>30</v>
      </c>
      <c r="U446" s="173">
        <v>1</v>
      </c>
      <c r="V446" s="173">
        <v>16</v>
      </c>
      <c r="W446" s="211"/>
      <c r="X446" s="173">
        <v>0</v>
      </c>
      <c r="Y446" s="175">
        <v>0</v>
      </c>
      <c r="Z446" s="174">
        <f>S446*R446*K446*EXP(-Definitions!$E$4*CAPEX!V446)*U446</f>
        <v>16000000</v>
      </c>
      <c r="AA446" s="174">
        <f>CEILING(Z446/Definitions!$F$10,10)</f>
        <v>313730</v>
      </c>
      <c r="AB446" s="176">
        <v>2</v>
      </c>
      <c r="AC446" s="177" t="s">
        <v>401</v>
      </c>
      <c r="AD446" s="177" t="s">
        <v>401</v>
      </c>
      <c r="AE446" s="32"/>
      <c r="AF446" s="35"/>
    </row>
    <row r="447" spans="1:32" s="8" customFormat="1" ht="36" x14ac:dyDescent="0.25">
      <c r="A447" s="170">
        <v>340</v>
      </c>
      <c r="B447" s="171" t="s">
        <v>402</v>
      </c>
      <c r="C447" s="171" t="s">
        <v>71</v>
      </c>
      <c r="D447" s="172" t="s">
        <v>225</v>
      </c>
      <c r="E447" s="171" t="s">
        <v>194</v>
      </c>
      <c r="F447" s="171" t="s">
        <v>140</v>
      </c>
      <c r="G447" s="171" t="s">
        <v>403</v>
      </c>
      <c r="H447" s="171" t="s">
        <v>212</v>
      </c>
      <c r="I447" s="171" t="s">
        <v>140</v>
      </c>
      <c r="J447" s="171">
        <v>2006</v>
      </c>
      <c r="K447" s="171">
        <v>1</v>
      </c>
      <c r="L447" s="171"/>
      <c r="M447" s="171" t="s">
        <v>236</v>
      </c>
      <c r="N447" s="173">
        <v>4</v>
      </c>
      <c r="O447" s="173">
        <v>1</v>
      </c>
      <c r="P447" s="173">
        <v>1</v>
      </c>
      <c r="Q447" s="173">
        <v>2</v>
      </c>
      <c r="R447" s="173">
        <v>0.3</v>
      </c>
      <c r="S447" s="171">
        <v>1500000</v>
      </c>
      <c r="T447" s="171">
        <v>25</v>
      </c>
      <c r="U447" s="171">
        <v>1</v>
      </c>
      <c r="V447" s="171">
        <v>0</v>
      </c>
      <c r="W447" s="171"/>
      <c r="X447" s="171">
        <v>1</v>
      </c>
      <c r="Y447" s="171">
        <v>11800</v>
      </c>
      <c r="Z447" s="174">
        <f>S447*R447*K447*EXP(-Definitions!$E$4*CAPEX!V447)*U447</f>
        <v>450000</v>
      </c>
      <c r="AA447" s="174">
        <f>CEILING(Z447/Definitions!$F$10,10)</f>
        <v>8830</v>
      </c>
      <c r="AB447" s="180">
        <v>1</v>
      </c>
      <c r="AC447" s="177" t="s">
        <v>404</v>
      </c>
      <c r="AD447" s="177" t="s">
        <v>405</v>
      </c>
      <c r="AE447" s="32"/>
      <c r="AF447" s="33"/>
    </row>
    <row r="448" spans="1:32" s="8" customFormat="1" ht="36" x14ac:dyDescent="0.25">
      <c r="A448" s="170">
        <v>340</v>
      </c>
      <c r="B448" s="171" t="s">
        <v>402</v>
      </c>
      <c r="C448" s="171" t="s">
        <v>71</v>
      </c>
      <c r="D448" s="172" t="s">
        <v>225</v>
      </c>
      <c r="E448" s="171" t="s">
        <v>194</v>
      </c>
      <c r="F448" s="171" t="s">
        <v>140</v>
      </c>
      <c r="G448" s="171" t="s">
        <v>403</v>
      </c>
      <c r="H448" s="171" t="s">
        <v>212</v>
      </c>
      <c r="I448" s="171" t="s">
        <v>140</v>
      </c>
      <c r="J448" s="171">
        <v>2006</v>
      </c>
      <c r="K448" s="171">
        <v>3</v>
      </c>
      <c r="L448" s="171"/>
      <c r="M448" s="171" t="s">
        <v>332</v>
      </c>
      <c r="N448" s="171">
        <v>1</v>
      </c>
      <c r="O448" s="171">
        <v>1</v>
      </c>
      <c r="P448" s="171">
        <v>1</v>
      </c>
      <c r="Q448" s="171">
        <v>8</v>
      </c>
      <c r="R448" s="171">
        <v>1</v>
      </c>
      <c r="S448" s="171">
        <v>1500000</v>
      </c>
      <c r="T448" s="171">
        <v>25</v>
      </c>
      <c r="U448" s="171">
        <v>1</v>
      </c>
      <c r="V448" s="171">
        <v>11</v>
      </c>
      <c r="W448" s="171"/>
      <c r="X448" s="171">
        <v>1</v>
      </c>
      <c r="Y448" s="171">
        <v>0</v>
      </c>
      <c r="Z448" s="174">
        <f>S448*R448*K448*EXP(-Definitions!$E$4*CAPEX!V448)*U448</f>
        <v>4500000</v>
      </c>
      <c r="AA448" s="174">
        <f>CEILING(Z448/Definitions!$F$10,10)</f>
        <v>88240</v>
      </c>
      <c r="AB448" s="176">
        <v>1</v>
      </c>
      <c r="AC448" s="171" t="s">
        <v>404</v>
      </c>
      <c r="AD448" s="171" t="s">
        <v>405</v>
      </c>
      <c r="AE448" s="32"/>
      <c r="AF448" s="33"/>
    </row>
    <row r="449" spans="1:32" s="8" customFormat="1" ht="36" x14ac:dyDescent="0.25">
      <c r="A449" s="170">
        <v>341</v>
      </c>
      <c r="B449" s="171" t="s">
        <v>227</v>
      </c>
      <c r="C449" s="171" t="s">
        <v>71</v>
      </c>
      <c r="D449" s="172" t="s">
        <v>225</v>
      </c>
      <c r="E449" s="171" t="s">
        <v>194</v>
      </c>
      <c r="F449" s="171" t="s">
        <v>140</v>
      </c>
      <c r="G449" s="171" t="s">
        <v>228</v>
      </c>
      <c r="H449" s="171" t="s">
        <v>229</v>
      </c>
      <c r="I449" s="171" t="s">
        <v>140</v>
      </c>
      <c r="J449" s="171">
        <v>2006</v>
      </c>
      <c r="K449" s="171">
        <v>350</v>
      </c>
      <c r="L449" s="171"/>
      <c r="M449" s="171" t="s">
        <v>230</v>
      </c>
      <c r="N449" s="173">
        <v>5</v>
      </c>
      <c r="O449" s="173">
        <v>3</v>
      </c>
      <c r="P449" s="173">
        <v>0</v>
      </c>
      <c r="Q449" s="173">
        <v>6</v>
      </c>
      <c r="R449" s="173">
        <v>1</v>
      </c>
      <c r="S449" s="171">
        <v>5000</v>
      </c>
      <c r="T449" s="171">
        <v>0</v>
      </c>
      <c r="U449" s="171">
        <v>1</v>
      </c>
      <c r="V449" s="171">
        <v>0</v>
      </c>
      <c r="W449" s="171"/>
      <c r="X449" s="171">
        <v>0</v>
      </c>
      <c r="Y449" s="171">
        <v>164800</v>
      </c>
      <c r="Z449" s="174">
        <f>S449*R449*K449*EXP(-Definitions!$E$4*CAPEX!V449)*U449</f>
        <v>1750000</v>
      </c>
      <c r="AA449" s="174">
        <f>CEILING(Z449/Definitions!$F$10,10)</f>
        <v>34320</v>
      </c>
      <c r="AB449" s="176">
        <v>2</v>
      </c>
      <c r="AC449" s="171" t="s">
        <v>231</v>
      </c>
      <c r="AD449" s="171" t="s">
        <v>232</v>
      </c>
      <c r="AE449" s="32"/>
      <c r="AF449" s="33"/>
    </row>
    <row r="450" spans="1:32" s="8" customFormat="1" ht="48" x14ac:dyDescent="0.25">
      <c r="A450" s="170">
        <v>342</v>
      </c>
      <c r="B450" s="171" t="s">
        <v>248</v>
      </c>
      <c r="C450" s="171" t="s">
        <v>71</v>
      </c>
      <c r="D450" s="172" t="s">
        <v>236</v>
      </c>
      <c r="E450" s="171" t="s">
        <v>194</v>
      </c>
      <c r="F450" s="171" t="s">
        <v>140</v>
      </c>
      <c r="G450" s="171" t="s">
        <v>217</v>
      </c>
      <c r="H450" s="171" t="s">
        <v>218</v>
      </c>
      <c r="I450" s="171" t="s">
        <v>140</v>
      </c>
      <c r="J450" s="171">
        <v>2006</v>
      </c>
      <c r="K450" s="171">
        <v>1</v>
      </c>
      <c r="L450" s="171"/>
      <c r="M450" s="171" t="s">
        <v>236</v>
      </c>
      <c r="N450" s="173">
        <v>0</v>
      </c>
      <c r="O450" s="173">
        <v>1</v>
      </c>
      <c r="P450" s="173">
        <v>1</v>
      </c>
      <c r="Q450" s="173">
        <v>5</v>
      </c>
      <c r="R450" s="173">
        <v>1</v>
      </c>
      <c r="S450" s="171">
        <v>642600</v>
      </c>
      <c r="T450" s="171">
        <v>25</v>
      </c>
      <c r="U450" s="171">
        <v>1</v>
      </c>
      <c r="V450" s="171">
        <v>11</v>
      </c>
      <c r="W450" s="171"/>
      <c r="X450" s="171">
        <v>0</v>
      </c>
      <c r="Y450" s="171">
        <v>12600</v>
      </c>
      <c r="Z450" s="174">
        <f>S450*R450*K450*EXP(-Definitions!$E$4*CAPEX!V450)*U450</f>
        <v>642600</v>
      </c>
      <c r="AA450" s="174">
        <f>CEILING(Z450/Definitions!$F$10,10)</f>
        <v>12600</v>
      </c>
      <c r="AB450" s="176">
        <v>1</v>
      </c>
      <c r="AC450" s="171" t="s">
        <v>250</v>
      </c>
      <c r="AD450" s="171" t="s">
        <v>569</v>
      </c>
      <c r="AE450" s="32"/>
      <c r="AF450" s="33"/>
    </row>
    <row r="451" spans="1:32" s="8" customFormat="1" ht="156" x14ac:dyDescent="0.25">
      <c r="A451" s="170">
        <v>343</v>
      </c>
      <c r="B451" s="171" t="s">
        <v>233</v>
      </c>
      <c r="C451" s="171" t="s">
        <v>71</v>
      </c>
      <c r="D451" s="172" t="s">
        <v>225</v>
      </c>
      <c r="E451" s="171" t="s">
        <v>194</v>
      </c>
      <c r="F451" s="171" t="s">
        <v>140</v>
      </c>
      <c r="G451" s="171" t="s">
        <v>364</v>
      </c>
      <c r="H451" s="171" t="s">
        <v>364</v>
      </c>
      <c r="I451" s="171" t="s">
        <v>140</v>
      </c>
      <c r="J451" s="171">
        <v>2006</v>
      </c>
      <c r="K451" s="171">
        <v>1</v>
      </c>
      <c r="L451" s="171"/>
      <c r="M451" s="171" t="s">
        <v>236</v>
      </c>
      <c r="N451" s="171">
        <v>3</v>
      </c>
      <c r="O451" s="171">
        <v>2</v>
      </c>
      <c r="P451" s="171">
        <v>1</v>
      </c>
      <c r="Q451" s="171">
        <v>5</v>
      </c>
      <c r="R451" s="171">
        <v>1</v>
      </c>
      <c r="S451" s="171">
        <v>3137500</v>
      </c>
      <c r="T451" s="171">
        <v>0</v>
      </c>
      <c r="U451" s="171">
        <v>1</v>
      </c>
      <c r="V451" s="171">
        <v>0</v>
      </c>
      <c r="W451" s="171"/>
      <c r="X451" s="171">
        <v>1</v>
      </c>
      <c r="Y451" s="171">
        <v>89800</v>
      </c>
      <c r="Z451" s="174">
        <f>S451*R451*K451*EXP(-Definitions!$E$4*CAPEX!V451)*U451</f>
        <v>3137500</v>
      </c>
      <c r="AA451" s="174">
        <f>CEILING(Z451/Definitions!$F$10,10)</f>
        <v>61520</v>
      </c>
      <c r="AB451" s="180">
        <v>1</v>
      </c>
      <c r="AC451" s="171" t="s">
        <v>606</v>
      </c>
      <c r="AD451" s="171" t="s">
        <v>606</v>
      </c>
      <c r="AE451" s="29"/>
      <c r="AF451" s="30"/>
    </row>
    <row r="452" spans="1:32" s="8" customFormat="1" ht="60" x14ac:dyDescent="0.25">
      <c r="A452" s="170">
        <v>344</v>
      </c>
      <c r="B452" s="171" t="s">
        <v>660</v>
      </c>
      <c r="C452" s="171" t="s">
        <v>71</v>
      </c>
      <c r="D452" s="172" t="s">
        <v>225</v>
      </c>
      <c r="E452" s="171" t="s">
        <v>194</v>
      </c>
      <c r="F452" s="171" t="s">
        <v>140</v>
      </c>
      <c r="G452" s="171" t="s">
        <v>364</v>
      </c>
      <c r="H452" s="171" t="s">
        <v>364</v>
      </c>
      <c r="I452" s="171" t="s">
        <v>140</v>
      </c>
      <c r="J452" s="173">
        <v>2006</v>
      </c>
      <c r="K452" s="174">
        <v>1</v>
      </c>
      <c r="L452" s="211"/>
      <c r="M452" s="173" t="s">
        <v>236</v>
      </c>
      <c r="N452" s="173">
        <v>3</v>
      </c>
      <c r="O452" s="173">
        <v>2</v>
      </c>
      <c r="P452" s="173">
        <v>1</v>
      </c>
      <c r="Q452" s="173">
        <v>5</v>
      </c>
      <c r="R452" s="173">
        <v>1</v>
      </c>
      <c r="S452" s="175">
        <v>1462500</v>
      </c>
      <c r="T452" s="173">
        <v>0</v>
      </c>
      <c r="U452" s="173">
        <v>1</v>
      </c>
      <c r="V452" s="173">
        <v>3</v>
      </c>
      <c r="W452" s="211"/>
      <c r="X452" s="173">
        <v>1</v>
      </c>
      <c r="Y452" s="175">
        <v>11600</v>
      </c>
      <c r="Z452" s="174">
        <f>S452*R452*K452*EXP(-Definitions!$E$4*CAPEX!V452)*U452</f>
        <v>1462500</v>
      </c>
      <c r="AA452" s="174">
        <f>CEILING(Z452/Definitions!$F$10,10)</f>
        <v>28680</v>
      </c>
      <c r="AB452" s="176">
        <v>1</v>
      </c>
      <c r="AC452" s="171" t="s">
        <v>661</v>
      </c>
      <c r="AD452" s="171" t="s">
        <v>661</v>
      </c>
      <c r="AE452" s="29"/>
      <c r="AF452" s="30"/>
    </row>
    <row r="453" spans="1:32" s="8" customFormat="1" ht="24" x14ac:dyDescent="0.25">
      <c r="A453" s="170">
        <v>345</v>
      </c>
      <c r="B453" s="171" t="s">
        <v>238</v>
      </c>
      <c r="C453" s="171" t="s">
        <v>71</v>
      </c>
      <c r="D453" s="172" t="s">
        <v>236</v>
      </c>
      <c r="E453" s="171" t="s">
        <v>194</v>
      </c>
      <c r="F453" s="171" t="s">
        <v>140</v>
      </c>
      <c r="G453" s="171" t="s">
        <v>239</v>
      </c>
      <c r="H453" s="171" t="s">
        <v>524</v>
      </c>
      <c r="I453" s="171" t="s">
        <v>140</v>
      </c>
      <c r="J453" s="173">
        <v>2006</v>
      </c>
      <c r="K453" s="174">
        <v>1</v>
      </c>
      <c r="L453" s="211"/>
      <c r="M453" s="173" t="s">
        <v>236</v>
      </c>
      <c r="N453" s="173">
        <v>0</v>
      </c>
      <c r="O453" s="173">
        <v>1</v>
      </c>
      <c r="P453" s="173">
        <v>1</v>
      </c>
      <c r="Q453" s="173">
        <v>9</v>
      </c>
      <c r="R453" s="173">
        <v>1</v>
      </c>
      <c r="S453" s="175">
        <v>6735000</v>
      </c>
      <c r="T453" s="173">
        <v>0</v>
      </c>
      <c r="U453" s="173">
        <v>1</v>
      </c>
      <c r="V453" s="173">
        <v>0</v>
      </c>
      <c r="W453" s="211"/>
      <c r="X453" s="173">
        <v>0</v>
      </c>
      <c r="Y453" s="175">
        <v>0</v>
      </c>
      <c r="Z453" s="174">
        <f>S453*R453*K453*EXP(-Definitions!$E$4*CAPEX!V453)*U453</f>
        <v>6735000</v>
      </c>
      <c r="AA453" s="174">
        <f>CEILING(Z453/Definitions!$F$10,10)</f>
        <v>132060</v>
      </c>
      <c r="AB453" s="176">
        <v>1</v>
      </c>
      <c r="AC453" s="177" t="s">
        <v>240</v>
      </c>
      <c r="AD453" s="177" t="s">
        <v>241</v>
      </c>
      <c r="AE453" s="29"/>
      <c r="AF453" s="31"/>
    </row>
    <row r="454" spans="1:32" s="8" customFormat="1" ht="36" x14ac:dyDescent="0.25">
      <c r="A454" s="170">
        <v>346</v>
      </c>
      <c r="B454" s="171" t="s">
        <v>242</v>
      </c>
      <c r="C454" s="171" t="s">
        <v>71</v>
      </c>
      <c r="D454" s="172" t="s">
        <v>236</v>
      </c>
      <c r="E454" s="171" t="s">
        <v>194</v>
      </c>
      <c r="F454" s="171" t="s">
        <v>140</v>
      </c>
      <c r="G454" s="171" t="s">
        <v>243</v>
      </c>
      <c r="H454" s="171" t="s">
        <v>524</v>
      </c>
      <c r="I454" s="171" t="s">
        <v>140</v>
      </c>
      <c r="J454" s="173">
        <v>2006</v>
      </c>
      <c r="K454" s="174">
        <v>1</v>
      </c>
      <c r="L454" s="211"/>
      <c r="M454" s="173" t="s">
        <v>236</v>
      </c>
      <c r="N454" s="173">
        <v>0</v>
      </c>
      <c r="O454" s="173">
        <v>1</v>
      </c>
      <c r="P454" s="173">
        <v>1</v>
      </c>
      <c r="Q454" s="173">
        <v>9</v>
      </c>
      <c r="R454" s="173">
        <v>1</v>
      </c>
      <c r="S454" s="175">
        <v>7408500</v>
      </c>
      <c r="T454" s="173">
        <v>0</v>
      </c>
      <c r="U454" s="173">
        <v>1</v>
      </c>
      <c r="V454" s="173">
        <v>0</v>
      </c>
      <c r="W454" s="211"/>
      <c r="X454" s="173">
        <v>0</v>
      </c>
      <c r="Y454" s="175">
        <v>0</v>
      </c>
      <c r="Z454" s="174">
        <f>S454*R454*K454*EXP(-Definitions!$E$4*CAPEX!V454)*U454</f>
        <v>7408500</v>
      </c>
      <c r="AA454" s="174">
        <f>CEILING(Z454/Definitions!$F$10,10)</f>
        <v>145270</v>
      </c>
      <c r="AB454" s="176">
        <v>1</v>
      </c>
      <c r="AC454" s="177" t="s">
        <v>244</v>
      </c>
      <c r="AD454" s="177" t="s">
        <v>567</v>
      </c>
      <c r="AE454" s="29"/>
      <c r="AF454" s="31"/>
    </row>
    <row r="455" spans="1:32" s="8" customFormat="1" ht="48" x14ac:dyDescent="0.25">
      <c r="A455" s="170">
        <v>347</v>
      </c>
      <c r="B455" s="171" t="s">
        <v>245</v>
      </c>
      <c r="C455" s="171" t="s">
        <v>71</v>
      </c>
      <c r="D455" s="172" t="s">
        <v>236</v>
      </c>
      <c r="E455" s="171" t="s">
        <v>194</v>
      </c>
      <c r="F455" s="171" t="s">
        <v>140</v>
      </c>
      <c r="G455" s="171" t="s">
        <v>246</v>
      </c>
      <c r="H455" s="171" t="s">
        <v>524</v>
      </c>
      <c r="I455" s="171" t="s">
        <v>140</v>
      </c>
      <c r="J455" s="173">
        <v>2006</v>
      </c>
      <c r="K455" s="174">
        <v>1</v>
      </c>
      <c r="L455" s="211"/>
      <c r="M455" s="173" t="s">
        <v>236</v>
      </c>
      <c r="N455" s="173">
        <v>0</v>
      </c>
      <c r="O455" s="173">
        <v>1</v>
      </c>
      <c r="P455" s="173">
        <v>1</v>
      </c>
      <c r="Q455" s="173">
        <v>9</v>
      </c>
      <c r="R455" s="173">
        <v>1</v>
      </c>
      <c r="S455" s="175">
        <v>4074700</v>
      </c>
      <c r="T455" s="173">
        <v>0</v>
      </c>
      <c r="U455" s="173">
        <v>1</v>
      </c>
      <c r="V455" s="173">
        <v>0</v>
      </c>
      <c r="W455" s="211"/>
      <c r="X455" s="173">
        <v>0</v>
      </c>
      <c r="Y455" s="175">
        <v>0</v>
      </c>
      <c r="Z455" s="174">
        <f>S455*R455*K455*EXP(-Definitions!$E$4*CAPEX!V455)*U455</f>
        <v>4074700</v>
      </c>
      <c r="AA455" s="174">
        <f>CEILING(Z455/Definitions!$F$10,10)</f>
        <v>79900</v>
      </c>
      <c r="AB455" s="176">
        <v>1</v>
      </c>
      <c r="AC455" s="177" t="s">
        <v>247</v>
      </c>
      <c r="AD455" s="177" t="s">
        <v>568</v>
      </c>
      <c r="AE455" s="58"/>
      <c r="AF455" s="58"/>
    </row>
    <row r="456" spans="1:32" s="8" customFormat="1" ht="24" x14ac:dyDescent="0.25">
      <c r="A456" s="170">
        <v>348</v>
      </c>
      <c r="B456" s="171" t="s">
        <v>193</v>
      </c>
      <c r="C456" s="171" t="s">
        <v>54</v>
      </c>
      <c r="D456" s="172">
        <v>2</v>
      </c>
      <c r="E456" s="171" t="s">
        <v>194</v>
      </c>
      <c r="F456" s="171" t="s">
        <v>140</v>
      </c>
      <c r="G456" s="171" t="s">
        <v>195</v>
      </c>
      <c r="H456" s="171" t="s">
        <v>196</v>
      </c>
      <c r="I456" s="171" t="s">
        <v>140</v>
      </c>
      <c r="J456" s="173">
        <v>2006</v>
      </c>
      <c r="K456" s="174">
        <v>432</v>
      </c>
      <c r="L456" s="174"/>
      <c r="M456" s="173" t="s">
        <v>139</v>
      </c>
      <c r="N456" s="173">
        <v>3</v>
      </c>
      <c r="O456" s="173">
        <v>2</v>
      </c>
      <c r="P456" s="173">
        <v>1</v>
      </c>
      <c r="Q456" s="173">
        <v>5</v>
      </c>
      <c r="R456" s="173">
        <v>1</v>
      </c>
      <c r="S456" s="175">
        <v>300</v>
      </c>
      <c r="T456" s="173">
        <v>10</v>
      </c>
      <c r="U456" s="173">
        <v>1</v>
      </c>
      <c r="V456" s="173">
        <v>0</v>
      </c>
      <c r="W456" s="173"/>
      <c r="X456" s="173">
        <v>0</v>
      </c>
      <c r="Y456" s="175">
        <v>0</v>
      </c>
      <c r="Z456" s="174">
        <f>S456*R456*K456*EXP(-Definitions!$E$4*CAPEX!V456)*U456</f>
        <v>129600</v>
      </c>
      <c r="AA456" s="174">
        <f>CEILING(Z456/Definitions!$F$10,10)</f>
        <v>2550</v>
      </c>
      <c r="AB456" s="176">
        <v>1</v>
      </c>
      <c r="AC456" s="177" t="s">
        <v>540</v>
      </c>
      <c r="AD456" s="177" t="s">
        <v>197</v>
      </c>
      <c r="AE456" s="58"/>
      <c r="AF456" s="58"/>
    </row>
    <row r="457" spans="1:32" s="8" customFormat="1" ht="24" x14ac:dyDescent="0.25">
      <c r="A457" s="170">
        <v>349</v>
      </c>
      <c r="B457" s="171" t="s">
        <v>198</v>
      </c>
      <c r="C457" s="171" t="s">
        <v>54</v>
      </c>
      <c r="D457" s="172">
        <v>2</v>
      </c>
      <c r="E457" s="171" t="s">
        <v>194</v>
      </c>
      <c r="F457" s="171" t="s">
        <v>140</v>
      </c>
      <c r="G457" s="171" t="s">
        <v>195</v>
      </c>
      <c r="H457" s="171" t="s">
        <v>196</v>
      </c>
      <c r="I457" s="171" t="s">
        <v>140</v>
      </c>
      <c r="J457" s="173">
        <v>2006</v>
      </c>
      <c r="K457" s="174">
        <v>432</v>
      </c>
      <c r="L457" s="174"/>
      <c r="M457" s="173" t="s">
        <v>139</v>
      </c>
      <c r="N457" s="173">
        <v>3</v>
      </c>
      <c r="O457" s="173">
        <v>2</v>
      </c>
      <c r="P457" s="173">
        <v>1</v>
      </c>
      <c r="Q457" s="173">
        <v>5</v>
      </c>
      <c r="R457" s="173">
        <v>1</v>
      </c>
      <c r="S457" s="175">
        <v>300</v>
      </c>
      <c r="T457" s="173">
        <v>10</v>
      </c>
      <c r="U457" s="173">
        <v>1</v>
      </c>
      <c r="V457" s="173">
        <v>0</v>
      </c>
      <c r="W457" s="173"/>
      <c r="X457" s="173">
        <v>0</v>
      </c>
      <c r="Y457" s="175">
        <v>0</v>
      </c>
      <c r="Z457" s="174">
        <f>S457*R457*K457*EXP(-Definitions!$E$4*CAPEX!V457)*U457</f>
        <v>129600</v>
      </c>
      <c r="AA457" s="174">
        <f>CEILING(Z457/Definitions!$F$10,10)</f>
        <v>2550</v>
      </c>
      <c r="AB457" s="176">
        <v>1</v>
      </c>
      <c r="AC457" s="177" t="s">
        <v>541</v>
      </c>
      <c r="AD457" s="177" t="s">
        <v>197</v>
      </c>
      <c r="AE457" s="58"/>
      <c r="AF457" s="58"/>
    </row>
    <row r="458" spans="1:32" s="8" customFormat="1" ht="24" x14ac:dyDescent="0.25">
      <c r="A458" s="170">
        <v>350</v>
      </c>
      <c r="B458" s="171" t="s">
        <v>202</v>
      </c>
      <c r="C458" s="171" t="s">
        <v>54</v>
      </c>
      <c r="D458" s="172">
        <v>2</v>
      </c>
      <c r="E458" s="171" t="s">
        <v>194</v>
      </c>
      <c r="F458" s="171" t="s">
        <v>140</v>
      </c>
      <c r="G458" s="171" t="s">
        <v>195</v>
      </c>
      <c r="H458" s="171" t="s">
        <v>196</v>
      </c>
      <c r="I458" s="171" t="s">
        <v>140</v>
      </c>
      <c r="J458" s="173">
        <v>2006</v>
      </c>
      <c r="K458" s="174">
        <v>390</v>
      </c>
      <c r="L458" s="211"/>
      <c r="M458" s="173" t="s">
        <v>139</v>
      </c>
      <c r="N458" s="173">
        <v>3</v>
      </c>
      <c r="O458" s="173">
        <v>2</v>
      </c>
      <c r="P458" s="173">
        <v>1</v>
      </c>
      <c r="Q458" s="173">
        <v>5</v>
      </c>
      <c r="R458" s="173">
        <v>1</v>
      </c>
      <c r="S458" s="175">
        <v>250</v>
      </c>
      <c r="T458" s="173">
        <v>10</v>
      </c>
      <c r="U458" s="173">
        <v>0</v>
      </c>
      <c r="V458" s="173">
        <v>2</v>
      </c>
      <c r="W458" s="211"/>
      <c r="X458" s="173">
        <v>1</v>
      </c>
      <c r="Y458" s="175">
        <v>18500</v>
      </c>
      <c r="Z458" s="174">
        <f>S458*R458*K458*EXP(-Definitions!$E$4*CAPEX!V458)*U458</f>
        <v>0</v>
      </c>
      <c r="AA458" s="174">
        <f>CEILING(Z458/Definitions!$F$10,10)</f>
        <v>0</v>
      </c>
      <c r="AB458" s="176">
        <v>0</v>
      </c>
      <c r="AC458" s="177" t="s">
        <v>359</v>
      </c>
      <c r="AD458" s="177" t="s">
        <v>676</v>
      </c>
      <c r="AE458" s="58"/>
      <c r="AF458" s="58"/>
    </row>
    <row r="459" spans="1:32" s="8" customFormat="1" ht="24" x14ac:dyDescent="0.25">
      <c r="A459" s="170">
        <v>350</v>
      </c>
      <c r="B459" s="171" t="s">
        <v>202</v>
      </c>
      <c r="C459" s="171" t="s">
        <v>54</v>
      </c>
      <c r="D459" s="172">
        <v>2</v>
      </c>
      <c r="E459" s="171" t="s">
        <v>194</v>
      </c>
      <c r="F459" s="171" t="s">
        <v>140</v>
      </c>
      <c r="G459" s="171" t="s">
        <v>195</v>
      </c>
      <c r="H459" s="171" t="s">
        <v>196</v>
      </c>
      <c r="I459" s="171" t="s">
        <v>140</v>
      </c>
      <c r="J459" s="173">
        <v>2006</v>
      </c>
      <c r="K459" s="174">
        <v>390</v>
      </c>
      <c r="L459" s="211"/>
      <c r="M459" s="173" t="s">
        <v>139</v>
      </c>
      <c r="N459" s="173">
        <v>3</v>
      </c>
      <c r="O459" s="173">
        <v>2</v>
      </c>
      <c r="P459" s="173">
        <v>1</v>
      </c>
      <c r="Q459" s="173">
        <v>5</v>
      </c>
      <c r="R459" s="173">
        <v>1</v>
      </c>
      <c r="S459" s="175">
        <v>250</v>
      </c>
      <c r="T459" s="173">
        <v>10</v>
      </c>
      <c r="U459" s="173">
        <v>1</v>
      </c>
      <c r="V459" s="173">
        <v>0</v>
      </c>
      <c r="W459" s="211"/>
      <c r="X459" s="173">
        <v>0</v>
      </c>
      <c r="Y459" s="175">
        <v>0</v>
      </c>
      <c r="Z459" s="174">
        <f>S459*R459*K459*EXP(-Definitions!$E$4*CAPEX!V459)*U459</f>
        <v>97500</v>
      </c>
      <c r="AA459" s="174">
        <f>CEILING(Z459/Definitions!$F$10,10)</f>
        <v>1920</v>
      </c>
      <c r="AB459" s="176">
        <v>1</v>
      </c>
      <c r="AC459" s="177" t="s">
        <v>359</v>
      </c>
      <c r="AD459" s="177" t="s">
        <v>360</v>
      </c>
      <c r="AE459" s="58"/>
      <c r="AF459" s="58"/>
    </row>
    <row r="460" spans="1:32" s="8" customFormat="1" ht="15" x14ac:dyDescent="0.25">
      <c r="A460" s="170">
        <v>350</v>
      </c>
      <c r="B460" s="171" t="s">
        <v>202</v>
      </c>
      <c r="C460" s="171" t="s">
        <v>54</v>
      </c>
      <c r="D460" s="172">
        <v>2</v>
      </c>
      <c r="E460" s="171" t="s">
        <v>194</v>
      </c>
      <c r="F460" s="171" t="s">
        <v>140</v>
      </c>
      <c r="G460" s="171" t="s">
        <v>195</v>
      </c>
      <c r="H460" s="171" t="s">
        <v>196</v>
      </c>
      <c r="I460" s="171" t="s">
        <v>140</v>
      </c>
      <c r="J460" s="173">
        <v>2006</v>
      </c>
      <c r="K460" s="174">
        <v>390</v>
      </c>
      <c r="L460" s="211"/>
      <c r="M460" s="173" t="s">
        <v>139</v>
      </c>
      <c r="N460" s="173">
        <v>0</v>
      </c>
      <c r="O460" s="173">
        <v>1</v>
      </c>
      <c r="P460" s="173">
        <v>1</v>
      </c>
      <c r="Q460" s="173">
        <v>8</v>
      </c>
      <c r="R460" s="173">
        <v>1</v>
      </c>
      <c r="S460" s="175">
        <v>250</v>
      </c>
      <c r="T460" s="173">
        <v>10</v>
      </c>
      <c r="U460" s="173">
        <v>1</v>
      </c>
      <c r="V460" s="173">
        <v>10</v>
      </c>
      <c r="W460" s="211"/>
      <c r="X460" s="173">
        <v>0</v>
      </c>
      <c r="Y460" s="175">
        <v>0</v>
      </c>
      <c r="Z460" s="174">
        <f>S460*R460*K460*EXP(-Definitions!$E$4*CAPEX!V460)*U460</f>
        <v>97500</v>
      </c>
      <c r="AA460" s="174">
        <f>CEILING(Z460/Definitions!$F$10,10)</f>
        <v>1920</v>
      </c>
      <c r="AB460" s="176">
        <v>1</v>
      </c>
      <c r="AC460" s="177" t="s">
        <v>201</v>
      </c>
      <c r="AD460" s="177" t="s">
        <v>203</v>
      </c>
      <c r="AE460" s="29"/>
      <c r="AF460" s="31"/>
    </row>
    <row r="461" spans="1:32" s="8" customFormat="1" ht="15" x14ac:dyDescent="0.25">
      <c r="A461" s="170">
        <v>350</v>
      </c>
      <c r="B461" s="171" t="s">
        <v>202</v>
      </c>
      <c r="C461" s="171" t="s">
        <v>54</v>
      </c>
      <c r="D461" s="172">
        <v>2</v>
      </c>
      <c r="E461" s="171" t="s">
        <v>194</v>
      </c>
      <c r="F461" s="171" t="s">
        <v>140</v>
      </c>
      <c r="G461" s="171" t="s">
        <v>195</v>
      </c>
      <c r="H461" s="171" t="s">
        <v>196</v>
      </c>
      <c r="I461" s="171" t="s">
        <v>140</v>
      </c>
      <c r="J461" s="173">
        <v>2006</v>
      </c>
      <c r="K461" s="174">
        <v>390</v>
      </c>
      <c r="L461" s="211"/>
      <c r="M461" s="173" t="s">
        <v>139</v>
      </c>
      <c r="N461" s="173">
        <v>0</v>
      </c>
      <c r="O461" s="173">
        <v>1</v>
      </c>
      <c r="P461" s="173">
        <v>1</v>
      </c>
      <c r="Q461" s="173">
        <v>8</v>
      </c>
      <c r="R461" s="173">
        <v>1</v>
      </c>
      <c r="S461" s="175">
        <v>250</v>
      </c>
      <c r="T461" s="173">
        <v>10</v>
      </c>
      <c r="U461" s="173">
        <v>1</v>
      </c>
      <c r="V461" s="173">
        <v>20</v>
      </c>
      <c r="W461" s="211"/>
      <c r="X461" s="173">
        <v>0</v>
      </c>
      <c r="Y461" s="175">
        <v>0</v>
      </c>
      <c r="Z461" s="174">
        <f>S461*R461*K461*EXP(-Definitions!$E$4*CAPEX!V461)*U461</f>
        <v>97500</v>
      </c>
      <c r="AA461" s="174">
        <f>CEILING(Z461/Definitions!$F$10,10)</f>
        <v>1920</v>
      </c>
      <c r="AB461" s="176">
        <v>1</v>
      </c>
      <c r="AC461" s="177" t="s">
        <v>201</v>
      </c>
      <c r="AD461" s="177" t="s">
        <v>203</v>
      </c>
      <c r="AE461" s="29"/>
      <c r="AF461" s="31"/>
    </row>
    <row r="462" spans="1:32" s="8" customFormat="1" ht="24" x14ac:dyDescent="0.25">
      <c r="A462" s="170">
        <v>351</v>
      </c>
      <c r="B462" s="171" t="s">
        <v>204</v>
      </c>
      <c r="C462" s="171" t="s">
        <v>54</v>
      </c>
      <c r="D462" s="172">
        <v>1</v>
      </c>
      <c r="E462" s="171" t="s">
        <v>249</v>
      </c>
      <c r="F462" s="171" t="s">
        <v>140</v>
      </c>
      <c r="G462" s="171" t="s">
        <v>195</v>
      </c>
      <c r="H462" s="171" t="s">
        <v>196</v>
      </c>
      <c r="I462" s="171" t="s">
        <v>140</v>
      </c>
      <c r="J462" s="173">
        <v>2006</v>
      </c>
      <c r="K462" s="174">
        <v>390</v>
      </c>
      <c r="L462" s="211"/>
      <c r="M462" s="173" t="s">
        <v>139</v>
      </c>
      <c r="N462" s="173">
        <v>3</v>
      </c>
      <c r="O462" s="173">
        <v>2</v>
      </c>
      <c r="P462" s="173">
        <v>1</v>
      </c>
      <c r="Q462" s="173">
        <v>5</v>
      </c>
      <c r="R462" s="173">
        <v>1</v>
      </c>
      <c r="S462" s="175">
        <v>250</v>
      </c>
      <c r="T462" s="173">
        <v>10</v>
      </c>
      <c r="U462" s="173">
        <v>1</v>
      </c>
      <c r="V462" s="173">
        <v>0</v>
      </c>
      <c r="W462" s="211"/>
      <c r="X462" s="173">
        <v>0</v>
      </c>
      <c r="Y462" s="175">
        <v>0</v>
      </c>
      <c r="Z462" s="174">
        <f>S462*R462*K462*EXP(-Definitions!$E$4*CAPEX!V462)*U462</f>
        <v>97500</v>
      </c>
      <c r="AA462" s="174">
        <f>CEILING(Z462/Definitions!$F$10,10)</f>
        <v>1920</v>
      </c>
      <c r="AB462" s="176">
        <v>1</v>
      </c>
      <c r="AC462" s="177" t="s">
        <v>359</v>
      </c>
      <c r="AD462" s="177" t="s">
        <v>360</v>
      </c>
      <c r="AE462" s="29"/>
      <c r="AF462" s="31"/>
    </row>
    <row r="463" spans="1:32" s="8" customFormat="1" ht="15" x14ac:dyDescent="0.25">
      <c r="A463" s="170">
        <v>351</v>
      </c>
      <c r="B463" s="171" t="s">
        <v>204</v>
      </c>
      <c r="C463" s="171" t="s">
        <v>54</v>
      </c>
      <c r="D463" s="172">
        <v>1</v>
      </c>
      <c r="E463" s="171" t="s">
        <v>249</v>
      </c>
      <c r="F463" s="171" t="s">
        <v>140</v>
      </c>
      <c r="G463" s="171" t="s">
        <v>195</v>
      </c>
      <c r="H463" s="171" t="s">
        <v>196</v>
      </c>
      <c r="I463" s="171" t="s">
        <v>140</v>
      </c>
      <c r="J463" s="173">
        <v>2006</v>
      </c>
      <c r="K463" s="174">
        <v>390</v>
      </c>
      <c r="L463" s="211"/>
      <c r="M463" s="173" t="s">
        <v>139</v>
      </c>
      <c r="N463" s="173">
        <v>0</v>
      </c>
      <c r="O463" s="173">
        <v>1</v>
      </c>
      <c r="P463" s="173">
        <v>1</v>
      </c>
      <c r="Q463" s="173">
        <v>8</v>
      </c>
      <c r="R463" s="173">
        <v>1</v>
      </c>
      <c r="S463" s="175">
        <v>250</v>
      </c>
      <c r="T463" s="173">
        <v>10</v>
      </c>
      <c r="U463" s="173">
        <v>1</v>
      </c>
      <c r="V463" s="173">
        <v>10</v>
      </c>
      <c r="W463" s="211"/>
      <c r="X463" s="173">
        <v>0</v>
      </c>
      <c r="Y463" s="175">
        <v>0</v>
      </c>
      <c r="Z463" s="174">
        <f>S463*R463*K463*EXP(-Definitions!$E$4*CAPEX!V463)*U463</f>
        <v>97500</v>
      </c>
      <c r="AA463" s="174">
        <f>CEILING(Z463/Definitions!$F$10,10)</f>
        <v>1920</v>
      </c>
      <c r="AB463" s="176">
        <v>1</v>
      </c>
      <c r="AC463" s="177" t="s">
        <v>201</v>
      </c>
      <c r="AD463" s="177" t="s">
        <v>203</v>
      </c>
      <c r="AE463" s="29"/>
      <c r="AF463" s="31"/>
    </row>
    <row r="464" spans="1:32" s="8" customFormat="1" ht="15" x14ac:dyDescent="0.25">
      <c r="A464" s="170">
        <v>351</v>
      </c>
      <c r="B464" s="171" t="s">
        <v>204</v>
      </c>
      <c r="C464" s="171" t="s">
        <v>54</v>
      </c>
      <c r="D464" s="172">
        <v>1</v>
      </c>
      <c r="E464" s="171" t="s">
        <v>249</v>
      </c>
      <c r="F464" s="171" t="s">
        <v>140</v>
      </c>
      <c r="G464" s="171" t="s">
        <v>195</v>
      </c>
      <c r="H464" s="171" t="s">
        <v>196</v>
      </c>
      <c r="I464" s="171" t="s">
        <v>140</v>
      </c>
      <c r="J464" s="173">
        <v>2006</v>
      </c>
      <c r="K464" s="174">
        <v>390</v>
      </c>
      <c r="L464" s="211"/>
      <c r="M464" s="173" t="s">
        <v>139</v>
      </c>
      <c r="N464" s="173">
        <v>0</v>
      </c>
      <c r="O464" s="173">
        <v>1</v>
      </c>
      <c r="P464" s="173">
        <v>1</v>
      </c>
      <c r="Q464" s="173">
        <v>8</v>
      </c>
      <c r="R464" s="173">
        <v>1</v>
      </c>
      <c r="S464" s="175">
        <v>250</v>
      </c>
      <c r="T464" s="173">
        <v>10</v>
      </c>
      <c r="U464" s="173">
        <v>1</v>
      </c>
      <c r="V464" s="173">
        <v>20</v>
      </c>
      <c r="W464" s="211"/>
      <c r="X464" s="173">
        <v>0</v>
      </c>
      <c r="Y464" s="175">
        <v>0</v>
      </c>
      <c r="Z464" s="174">
        <f>S464*R464*K464*EXP(-Definitions!$E$4*CAPEX!V464)*U464</f>
        <v>97500</v>
      </c>
      <c r="AA464" s="174">
        <f>CEILING(Z464/Definitions!$F$10,10)</f>
        <v>1920</v>
      </c>
      <c r="AB464" s="176">
        <v>1</v>
      </c>
      <c r="AC464" s="177" t="s">
        <v>201</v>
      </c>
      <c r="AD464" s="177" t="s">
        <v>203</v>
      </c>
      <c r="AE464" s="29"/>
      <c r="AF464" s="31"/>
    </row>
    <row r="465" spans="1:32" s="8" customFormat="1" ht="24" x14ac:dyDescent="0.25">
      <c r="A465" s="170">
        <v>352</v>
      </c>
      <c r="B465" s="171" t="s">
        <v>206</v>
      </c>
      <c r="C465" s="171" t="s">
        <v>54</v>
      </c>
      <c r="D465" s="172">
        <v>2</v>
      </c>
      <c r="E465" s="171" t="s">
        <v>194</v>
      </c>
      <c r="F465" s="171" t="s">
        <v>140</v>
      </c>
      <c r="G465" s="171" t="s">
        <v>195</v>
      </c>
      <c r="H465" s="171" t="s">
        <v>196</v>
      </c>
      <c r="I465" s="171" t="s">
        <v>140</v>
      </c>
      <c r="J465" s="173">
        <v>2006</v>
      </c>
      <c r="K465" s="174">
        <v>432</v>
      </c>
      <c r="L465" s="211"/>
      <c r="M465" s="173" t="s">
        <v>139</v>
      </c>
      <c r="N465" s="173">
        <v>3</v>
      </c>
      <c r="O465" s="173">
        <v>1</v>
      </c>
      <c r="P465" s="173">
        <v>1</v>
      </c>
      <c r="Q465" s="173">
        <v>8</v>
      </c>
      <c r="R465" s="173">
        <v>1</v>
      </c>
      <c r="S465" s="175">
        <v>600</v>
      </c>
      <c r="T465" s="173">
        <v>15</v>
      </c>
      <c r="U465" s="173">
        <v>1</v>
      </c>
      <c r="V465" s="173">
        <v>1</v>
      </c>
      <c r="W465" s="211"/>
      <c r="X465" s="173">
        <v>0</v>
      </c>
      <c r="Y465" s="175">
        <v>0</v>
      </c>
      <c r="Z465" s="174">
        <f>S465*R465*K465*EXP(-Definitions!$E$4*CAPEX!V465)*U465</f>
        <v>259200</v>
      </c>
      <c r="AA465" s="174">
        <f>CEILING(Z465/Definitions!$F$10,10)</f>
        <v>5090</v>
      </c>
      <c r="AB465" s="176">
        <v>1</v>
      </c>
      <c r="AC465" s="177" t="s">
        <v>351</v>
      </c>
      <c r="AD465" s="177" t="s">
        <v>352</v>
      </c>
      <c r="AE465" s="29"/>
      <c r="AF465" s="31"/>
    </row>
    <row r="466" spans="1:32" s="8" customFormat="1" ht="15" x14ac:dyDescent="0.25">
      <c r="A466" s="170">
        <v>352</v>
      </c>
      <c r="B466" s="171" t="s">
        <v>206</v>
      </c>
      <c r="C466" s="171" t="s">
        <v>54</v>
      </c>
      <c r="D466" s="172">
        <v>2</v>
      </c>
      <c r="E466" s="171" t="s">
        <v>194</v>
      </c>
      <c r="F466" s="171" t="s">
        <v>140</v>
      </c>
      <c r="G466" s="171" t="s">
        <v>195</v>
      </c>
      <c r="H466" s="171" t="s">
        <v>196</v>
      </c>
      <c r="I466" s="171" t="s">
        <v>140</v>
      </c>
      <c r="J466" s="173">
        <v>2006</v>
      </c>
      <c r="K466" s="174">
        <v>432</v>
      </c>
      <c r="L466" s="211"/>
      <c r="M466" s="173" t="s">
        <v>139</v>
      </c>
      <c r="N466" s="173">
        <v>0</v>
      </c>
      <c r="O466" s="173">
        <v>1</v>
      </c>
      <c r="P466" s="173">
        <v>1</v>
      </c>
      <c r="Q466" s="173">
        <v>8</v>
      </c>
      <c r="R466" s="173">
        <v>1</v>
      </c>
      <c r="S466" s="175">
        <v>600</v>
      </c>
      <c r="T466" s="173">
        <v>15</v>
      </c>
      <c r="U466" s="173">
        <v>1</v>
      </c>
      <c r="V466" s="173">
        <v>16</v>
      </c>
      <c r="W466" s="211"/>
      <c r="X466" s="173">
        <v>0</v>
      </c>
      <c r="Y466" s="175">
        <v>0</v>
      </c>
      <c r="Z466" s="174">
        <f>S466*R466*K466*EXP(-Definitions!$E$4*CAPEX!V466)*U466</f>
        <v>259200</v>
      </c>
      <c r="AA466" s="174">
        <f>CEILING(Z466/Definitions!$F$10,10)</f>
        <v>5090</v>
      </c>
      <c r="AB466" s="176">
        <v>1</v>
      </c>
      <c r="AC466" s="177" t="s">
        <v>208</v>
      </c>
      <c r="AD466" s="177" t="s">
        <v>361</v>
      </c>
      <c r="AE466" s="29"/>
      <c r="AF466" s="31"/>
    </row>
    <row r="467" spans="1:32" s="8" customFormat="1" ht="60" x14ac:dyDescent="0.25">
      <c r="A467" s="170">
        <v>353</v>
      </c>
      <c r="B467" s="171" t="s">
        <v>320</v>
      </c>
      <c r="C467" s="171" t="s">
        <v>54</v>
      </c>
      <c r="D467" s="172">
        <v>2</v>
      </c>
      <c r="E467" s="171" t="s">
        <v>194</v>
      </c>
      <c r="F467" s="171" t="s">
        <v>140</v>
      </c>
      <c r="G467" s="171" t="s">
        <v>211</v>
      </c>
      <c r="H467" s="171" t="s">
        <v>212</v>
      </c>
      <c r="I467" s="171" t="s">
        <v>140</v>
      </c>
      <c r="J467" s="173">
        <v>2006</v>
      </c>
      <c r="K467" s="174">
        <v>22</v>
      </c>
      <c r="L467" s="211"/>
      <c r="M467" s="173" t="s">
        <v>321</v>
      </c>
      <c r="N467" s="173">
        <v>3</v>
      </c>
      <c r="O467" s="173">
        <v>1</v>
      </c>
      <c r="P467" s="173">
        <v>1</v>
      </c>
      <c r="Q467" s="173">
        <v>5</v>
      </c>
      <c r="R467" s="173">
        <v>1</v>
      </c>
      <c r="S467" s="175">
        <v>138000</v>
      </c>
      <c r="T467" s="173">
        <v>10</v>
      </c>
      <c r="U467" s="173">
        <v>1</v>
      </c>
      <c r="V467" s="173">
        <v>5</v>
      </c>
      <c r="W467" s="211"/>
      <c r="X467" s="173">
        <v>0</v>
      </c>
      <c r="Y467" s="175">
        <v>0</v>
      </c>
      <c r="Z467" s="174">
        <f>S467*R467*K467*EXP(-Definitions!$E$4*CAPEX!V467)*U467</f>
        <v>3036000</v>
      </c>
      <c r="AA467" s="174">
        <f>CEILING(Z467/Definitions!$F$10,10)</f>
        <v>59530</v>
      </c>
      <c r="AB467" s="176">
        <v>2</v>
      </c>
      <c r="AC467" s="177" t="s">
        <v>322</v>
      </c>
      <c r="AD467" s="177" t="s">
        <v>363</v>
      </c>
      <c r="AE467" s="29"/>
      <c r="AF467" s="30"/>
    </row>
    <row r="468" spans="1:32" s="8" customFormat="1" ht="24" x14ac:dyDescent="0.25">
      <c r="A468" s="170">
        <v>353</v>
      </c>
      <c r="B468" s="171" t="s">
        <v>320</v>
      </c>
      <c r="C468" s="171" t="s">
        <v>54</v>
      </c>
      <c r="D468" s="172">
        <v>2</v>
      </c>
      <c r="E468" s="171" t="s">
        <v>194</v>
      </c>
      <c r="F468" s="171" t="s">
        <v>140</v>
      </c>
      <c r="G468" s="171" t="s">
        <v>211</v>
      </c>
      <c r="H468" s="171" t="s">
        <v>212</v>
      </c>
      <c r="I468" s="171" t="s">
        <v>140</v>
      </c>
      <c r="J468" s="173">
        <v>2006</v>
      </c>
      <c r="K468" s="174">
        <v>22</v>
      </c>
      <c r="L468" s="211"/>
      <c r="M468" s="173" t="s">
        <v>321</v>
      </c>
      <c r="N468" s="173">
        <v>0</v>
      </c>
      <c r="O468" s="173">
        <v>1</v>
      </c>
      <c r="P468" s="173">
        <v>1</v>
      </c>
      <c r="Q468" s="173">
        <v>8</v>
      </c>
      <c r="R468" s="173">
        <v>1</v>
      </c>
      <c r="S468" s="175">
        <v>138000</v>
      </c>
      <c r="T468" s="173">
        <v>10</v>
      </c>
      <c r="U468" s="173">
        <v>1</v>
      </c>
      <c r="V468" s="173">
        <v>15</v>
      </c>
      <c r="W468" s="211"/>
      <c r="X468" s="173">
        <v>0</v>
      </c>
      <c r="Y468" s="175">
        <v>0</v>
      </c>
      <c r="Z468" s="174">
        <f>S468*R468*K468*EXP(-Definitions!$E$4*CAPEX!V468)*U468</f>
        <v>3036000</v>
      </c>
      <c r="AA468" s="174">
        <f>CEILING(Z468/Definitions!$F$10,10)</f>
        <v>59530</v>
      </c>
      <c r="AB468" s="176">
        <v>2</v>
      </c>
      <c r="AC468" s="177" t="s">
        <v>215</v>
      </c>
      <c r="AD468" s="177" t="s">
        <v>324</v>
      </c>
      <c r="AE468" s="29"/>
      <c r="AF468" s="30"/>
    </row>
    <row r="469" spans="1:32" s="8" customFormat="1" ht="24" x14ac:dyDescent="0.25">
      <c r="A469" s="170">
        <v>353</v>
      </c>
      <c r="B469" s="171" t="s">
        <v>320</v>
      </c>
      <c r="C469" s="171" t="s">
        <v>54</v>
      </c>
      <c r="D469" s="172">
        <v>2</v>
      </c>
      <c r="E469" s="171" t="s">
        <v>194</v>
      </c>
      <c r="F469" s="171" t="s">
        <v>140</v>
      </c>
      <c r="G469" s="171" t="s">
        <v>211</v>
      </c>
      <c r="H469" s="171" t="s">
        <v>212</v>
      </c>
      <c r="I469" s="171" t="s">
        <v>140</v>
      </c>
      <c r="J469" s="173">
        <v>2006</v>
      </c>
      <c r="K469" s="174">
        <v>22</v>
      </c>
      <c r="L469" s="211"/>
      <c r="M469" s="173" t="s">
        <v>321</v>
      </c>
      <c r="N469" s="173">
        <v>0</v>
      </c>
      <c r="O469" s="173">
        <v>1</v>
      </c>
      <c r="P469" s="173">
        <v>1</v>
      </c>
      <c r="Q469" s="173">
        <v>8</v>
      </c>
      <c r="R469" s="173">
        <v>1</v>
      </c>
      <c r="S469" s="175">
        <v>138000</v>
      </c>
      <c r="T469" s="173">
        <v>10</v>
      </c>
      <c r="U469" s="173">
        <v>1</v>
      </c>
      <c r="V469" s="173">
        <v>25</v>
      </c>
      <c r="W469" s="211"/>
      <c r="X469" s="173">
        <v>0</v>
      </c>
      <c r="Y469" s="175">
        <v>0</v>
      </c>
      <c r="Z469" s="174">
        <f>S469*R469*K469*EXP(-Definitions!$E$4*CAPEX!V469)*U469</f>
        <v>3036000</v>
      </c>
      <c r="AA469" s="174">
        <f>CEILING(Z469/Definitions!$F$10,10)</f>
        <v>59530</v>
      </c>
      <c r="AB469" s="176">
        <v>2</v>
      </c>
      <c r="AC469" s="177" t="s">
        <v>215</v>
      </c>
      <c r="AD469" s="177" t="s">
        <v>324</v>
      </c>
      <c r="AE469" s="29"/>
      <c r="AF469" s="30"/>
    </row>
    <row r="470" spans="1:32" s="8" customFormat="1" ht="60" x14ac:dyDescent="0.25">
      <c r="A470" s="170">
        <v>354</v>
      </c>
      <c r="B470" s="171" t="s">
        <v>560</v>
      </c>
      <c r="C470" s="171" t="s">
        <v>54</v>
      </c>
      <c r="D470" s="172">
        <v>1</v>
      </c>
      <c r="E470" s="171" t="s">
        <v>194</v>
      </c>
      <c r="F470" s="171" t="s">
        <v>140</v>
      </c>
      <c r="G470" s="171" t="s">
        <v>217</v>
      </c>
      <c r="H470" s="171" t="s">
        <v>218</v>
      </c>
      <c r="I470" s="171" t="s">
        <v>140</v>
      </c>
      <c r="J470" s="173">
        <v>2006</v>
      </c>
      <c r="K470" s="174">
        <v>432</v>
      </c>
      <c r="L470" s="211"/>
      <c r="M470" s="173" t="s">
        <v>139</v>
      </c>
      <c r="N470" s="173">
        <v>3</v>
      </c>
      <c r="O470" s="173">
        <v>2</v>
      </c>
      <c r="P470" s="173">
        <v>1</v>
      </c>
      <c r="Q470" s="173">
        <v>5</v>
      </c>
      <c r="R470" s="173">
        <v>1</v>
      </c>
      <c r="S470" s="175">
        <v>1000</v>
      </c>
      <c r="T470" s="173">
        <v>25</v>
      </c>
      <c r="U470" s="173">
        <v>1</v>
      </c>
      <c r="V470" s="173">
        <v>0</v>
      </c>
      <c r="W470" s="211"/>
      <c r="X470" s="173">
        <v>0</v>
      </c>
      <c r="Y470" s="175">
        <v>0</v>
      </c>
      <c r="Z470" s="174">
        <f>S470*R470*K470*EXP(-Definitions!$E$4*CAPEX!V470)*U470</f>
        <v>432000</v>
      </c>
      <c r="AA470" s="174">
        <f>CEILING(Z470/Definitions!$F$10,10)</f>
        <v>8480</v>
      </c>
      <c r="AB470" s="176">
        <v>2</v>
      </c>
      <c r="AC470" s="177" t="s">
        <v>219</v>
      </c>
      <c r="AD470" s="177" t="s">
        <v>220</v>
      </c>
      <c r="AE470" s="29"/>
      <c r="AF470" s="30"/>
    </row>
    <row r="471" spans="1:32" s="8" customFormat="1" ht="72" x14ac:dyDescent="0.25">
      <c r="A471" s="170">
        <v>355</v>
      </c>
      <c r="B471" s="171" t="s">
        <v>221</v>
      </c>
      <c r="C471" s="171" t="s">
        <v>54</v>
      </c>
      <c r="D471" s="172">
        <v>1</v>
      </c>
      <c r="E471" s="171" t="s">
        <v>194</v>
      </c>
      <c r="F471" s="171" t="s">
        <v>140</v>
      </c>
      <c r="G471" s="171" t="s">
        <v>217</v>
      </c>
      <c r="H471" s="171" t="s">
        <v>218</v>
      </c>
      <c r="I471" s="171" t="s">
        <v>140</v>
      </c>
      <c r="J471" s="173">
        <v>2006</v>
      </c>
      <c r="K471" s="174">
        <v>432</v>
      </c>
      <c r="L471" s="211"/>
      <c r="M471" s="173" t="s">
        <v>139</v>
      </c>
      <c r="N471" s="173">
        <v>3</v>
      </c>
      <c r="O471" s="173">
        <v>2</v>
      </c>
      <c r="P471" s="173">
        <v>1</v>
      </c>
      <c r="Q471" s="173">
        <v>5</v>
      </c>
      <c r="R471" s="173">
        <v>1</v>
      </c>
      <c r="S471" s="175">
        <v>2000</v>
      </c>
      <c r="T471" s="173">
        <v>25</v>
      </c>
      <c r="U471" s="173">
        <v>1</v>
      </c>
      <c r="V471" s="173">
        <v>0</v>
      </c>
      <c r="W471" s="211"/>
      <c r="X471" s="173">
        <v>0</v>
      </c>
      <c r="Y471" s="175">
        <v>0</v>
      </c>
      <c r="Z471" s="174">
        <f>S471*R471*K471*EXP(-Definitions!$E$4*CAPEX!V471)*U471</f>
        <v>864000</v>
      </c>
      <c r="AA471" s="174">
        <f>CEILING(Z471/Definitions!$F$10,10)</f>
        <v>16950</v>
      </c>
      <c r="AB471" s="176">
        <v>2</v>
      </c>
      <c r="AC471" s="177" t="s">
        <v>552</v>
      </c>
      <c r="AD471" s="177" t="s">
        <v>222</v>
      </c>
      <c r="AE471" s="29"/>
      <c r="AF471" s="31"/>
    </row>
    <row r="472" spans="1:32" s="8" customFormat="1" ht="36" x14ac:dyDescent="0.25">
      <c r="A472" s="170">
        <v>356</v>
      </c>
      <c r="B472" s="171" t="s">
        <v>224</v>
      </c>
      <c r="C472" s="171" t="s">
        <v>54</v>
      </c>
      <c r="D472" s="172" t="s">
        <v>225</v>
      </c>
      <c r="E472" s="171" t="s">
        <v>194</v>
      </c>
      <c r="F472" s="171" t="s">
        <v>140</v>
      </c>
      <c r="G472" s="171" t="s">
        <v>226</v>
      </c>
      <c r="H472" s="171" t="s">
        <v>226</v>
      </c>
      <c r="I472" s="171" t="s">
        <v>140</v>
      </c>
      <c r="J472" s="173">
        <v>2006</v>
      </c>
      <c r="K472" s="174">
        <v>432</v>
      </c>
      <c r="L472" s="211"/>
      <c r="M472" s="173" t="s">
        <v>139</v>
      </c>
      <c r="N472" s="173">
        <v>3</v>
      </c>
      <c r="O472" s="173">
        <v>1</v>
      </c>
      <c r="P472" s="173">
        <v>1</v>
      </c>
      <c r="Q472" s="173">
        <v>1</v>
      </c>
      <c r="R472" s="173">
        <v>1</v>
      </c>
      <c r="S472" s="175">
        <v>2800</v>
      </c>
      <c r="T472" s="173">
        <v>50</v>
      </c>
      <c r="U472" s="173">
        <v>0</v>
      </c>
      <c r="V472" s="173">
        <v>0</v>
      </c>
      <c r="W472" s="211"/>
      <c r="X472" s="173">
        <v>1</v>
      </c>
      <c r="Y472" s="175">
        <v>5200</v>
      </c>
      <c r="Z472" s="174">
        <f>S472*R472*K472*EXP(-Definitions!$E$4*CAPEX!V472)*U472</f>
        <v>0</v>
      </c>
      <c r="AA472" s="174">
        <f>CEILING(Z472/Definitions!$F$10,10)</f>
        <v>0</v>
      </c>
      <c r="AB472" s="176">
        <v>0</v>
      </c>
      <c r="AC472" s="177" t="s">
        <v>554</v>
      </c>
      <c r="AD472" s="177" t="s">
        <v>573</v>
      </c>
      <c r="AE472" s="29"/>
      <c r="AF472" s="30"/>
    </row>
    <row r="473" spans="1:32" s="8" customFormat="1" ht="84" x14ac:dyDescent="0.25">
      <c r="A473" s="170">
        <v>357</v>
      </c>
      <c r="B473" s="171" t="s">
        <v>233</v>
      </c>
      <c r="C473" s="171" t="s">
        <v>54</v>
      </c>
      <c r="D473" s="172" t="s">
        <v>225</v>
      </c>
      <c r="E473" s="171" t="s">
        <v>194</v>
      </c>
      <c r="F473" s="171" t="s">
        <v>140</v>
      </c>
      <c r="G473" s="171" t="s">
        <v>364</v>
      </c>
      <c r="H473" s="171" t="s">
        <v>364</v>
      </c>
      <c r="I473" s="171" t="s">
        <v>140</v>
      </c>
      <c r="J473" s="173">
        <v>2006</v>
      </c>
      <c r="K473" s="174">
        <v>1</v>
      </c>
      <c r="L473" s="211"/>
      <c r="M473" s="173" t="s">
        <v>236</v>
      </c>
      <c r="N473" s="173">
        <v>3</v>
      </c>
      <c r="O473" s="173">
        <v>2</v>
      </c>
      <c r="P473" s="173">
        <v>1</v>
      </c>
      <c r="Q473" s="173">
        <v>5</v>
      </c>
      <c r="R473" s="173">
        <v>1</v>
      </c>
      <c r="S473" s="175">
        <v>403632</v>
      </c>
      <c r="T473" s="173">
        <v>0</v>
      </c>
      <c r="U473" s="173">
        <v>1</v>
      </c>
      <c r="V473" s="173">
        <v>0</v>
      </c>
      <c r="W473" s="211"/>
      <c r="X473" s="173">
        <v>0</v>
      </c>
      <c r="Y473" s="175">
        <v>0</v>
      </c>
      <c r="Z473" s="174">
        <f>S473*R473*K473*EXP(-Definitions!$E$4*CAPEX!V473)*U473</f>
        <v>403632</v>
      </c>
      <c r="AA473" s="174">
        <f>CEILING(Z473/Definitions!$F$10,10)</f>
        <v>7920</v>
      </c>
      <c r="AB473" s="176">
        <v>1</v>
      </c>
      <c r="AC473" s="177" t="s">
        <v>607</v>
      </c>
      <c r="AD473" s="177" t="s">
        <v>607</v>
      </c>
      <c r="AE473" s="29"/>
      <c r="AF473" s="30"/>
    </row>
    <row r="474" spans="1:32" s="8" customFormat="1" ht="24" x14ac:dyDescent="0.25">
      <c r="A474" s="170">
        <v>358</v>
      </c>
      <c r="B474" s="171" t="s">
        <v>238</v>
      </c>
      <c r="C474" s="171" t="s">
        <v>54</v>
      </c>
      <c r="D474" s="172" t="s">
        <v>236</v>
      </c>
      <c r="E474" s="171" t="s">
        <v>194</v>
      </c>
      <c r="F474" s="171" t="s">
        <v>140</v>
      </c>
      <c r="G474" s="171" t="s">
        <v>239</v>
      </c>
      <c r="H474" s="171" t="s">
        <v>524</v>
      </c>
      <c r="I474" s="171" t="s">
        <v>140</v>
      </c>
      <c r="J474" s="173">
        <v>2006</v>
      </c>
      <c r="K474" s="174">
        <v>1</v>
      </c>
      <c r="L474" s="211"/>
      <c r="M474" s="173" t="s">
        <v>236</v>
      </c>
      <c r="N474" s="173">
        <v>0</v>
      </c>
      <c r="O474" s="173">
        <v>1</v>
      </c>
      <c r="P474" s="173">
        <v>1</v>
      </c>
      <c r="Q474" s="173">
        <v>9</v>
      </c>
      <c r="R474" s="173">
        <v>1</v>
      </c>
      <c r="S474" s="175">
        <v>545000</v>
      </c>
      <c r="T474" s="173">
        <v>0</v>
      </c>
      <c r="U474" s="173">
        <v>1</v>
      </c>
      <c r="V474" s="173">
        <v>0</v>
      </c>
      <c r="W474" s="211"/>
      <c r="X474" s="173">
        <v>0</v>
      </c>
      <c r="Y474" s="175">
        <v>0</v>
      </c>
      <c r="Z474" s="174">
        <f>S474*R474*K474*EXP(-Definitions!$E$4*CAPEX!V474)*U474</f>
        <v>545000</v>
      </c>
      <c r="AA474" s="174">
        <f>CEILING(Z474/Definitions!$F$10,10)</f>
        <v>10690</v>
      </c>
      <c r="AB474" s="176">
        <v>1</v>
      </c>
      <c r="AC474" s="177" t="s">
        <v>240</v>
      </c>
      <c r="AD474" s="177" t="s">
        <v>241</v>
      </c>
      <c r="AE474" s="29"/>
      <c r="AF474" s="30"/>
    </row>
    <row r="475" spans="1:32" s="8" customFormat="1" ht="36" x14ac:dyDescent="0.25">
      <c r="A475" s="170">
        <v>359</v>
      </c>
      <c r="B475" s="171" t="s">
        <v>242</v>
      </c>
      <c r="C475" s="171" t="s">
        <v>54</v>
      </c>
      <c r="D475" s="172" t="s">
        <v>236</v>
      </c>
      <c r="E475" s="171" t="s">
        <v>194</v>
      </c>
      <c r="F475" s="171" t="s">
        <v>140</v>
      </c>
      <c r="G475" s="171" t="s">
        <v>243</v>
      </c>
      <c r="H475" s="171" t="s">
        <v>524</v>
      </c>
      <c r="I475" s="171" t="s">
        <v>140</v>
      </c>
      <c r="J475" s="173">
        <v>2006</v>
      </c>
      <c r="K475" s="174">
        <v>1</v>
      </c>
      <c r="L475" s="211"/>
      <c r="M475" s="173" t="s">
        <v>236</v>
      </c>
      <c r="N475" s="173">
        <v>0</v>
      </c>
      <c r="O475" s="173">
        <v>1</v>
      </c>
      <c r="P475" s="173">
        <v>1</v>
      </c>
      <c r="Q475" s="173">
        <v>9</v>
      </c>
      <c r="R475" s="173">
        <v>1</v>
      </c>
      <c r="S475" s="175">
        <v>599500</v>
      </c>
      <c r="T475" s="173">
        <v>0</v>
      </c>
      <c r="U475" s="173">
        <v>1</v>
      </c>
      <c r="V475" s="173">
        <v>0</v>
      </c>
      <c r="W475" s="211"/>
      <c r="X475" s="173">
        <v>0</v>
      </c>
      <c r="Y475" s="175">
        <v>0</v>
      </c>
      <c r="Z475" s="174">
        <f>S475*R475*K475*EXP(-Definitions!$E$4*CAPEX!V475)*U475</f>
        <v>599500</v>
      </c>
      <c r="AA475" s="174">
        <f>CEILING(Z475/Definitions!$F$10,10)</f>
        <v>11760</v>
      </c>
      <c r="AB475" s="176">
        <v>1</v>
      </c>
      <c r="AC475" s="177" t="s">
        <v>244</v>
      </c>
      <c r="AD475" s="177" t="s">
        <v>567</v>
      </c>
      <c r="AE475" s="29"/>
      <c r="AF475" s="31"/>
    </row>
    <row r="476" spans="1:32" s="8" customFormat="1" ht="48" x14ac:dyDescent="0.25">
      <c r="A476" s="170">
        <v>360</v>
      </c>
      <c r="B476" s="171" t="s">
        <v>245</v>
      </c>
      <c r="C476" s="171" t="s">
        <v>54</v>
      </c>
      <c r="D476" s="172" t="s">
        <v>236</v>
      </c>
      <c r="E476" s="171" t="s">
        <v>194</v>
      </c>
      <c r="F476" s="171" t="s">
        <v>140</v>
      </c>
      <c r="G476" s="171" t="s">
        <v>246</v>
      </c>
      <c r="H476" s="171" t="s">
        <v>524</v>
      </c>
      <c r="I476" s="171" t="s">
        <v>140</v>
      </c>
      <c r="J476" s="173">
        <v>2006</v>
      </c>
      <c r="K476" s="174">
        <v>1</v>
      </c>
      <c r="L476" s="211"/>
      <c r="M476" s="173" t="s">
        <v>236</v>
      </c>
      <c r="N476" s="173">
        <v>0</v>
      </c>
      <c r="O476" s="173">
        <v>1</v>
      </c>
      <c r="P476" s="173">
        <v>1</v>
      </c>
      <c r="Q476" s="173">
        <v>9</v>
      </c>
      <c r="R476" s="173">
        <v>1</v>
      </c>
      <c r="S476" s="175">
        <v>329700</v>
      </c>
      <c r="T476" s="173">
        <v>0</v>
      </c>
      <c r="U476" s="173">
        <v>1</v>
      </c>
      <c r="V476" s="173">
        <v>0</v>
      </c>
      <c r="W476" s="211"/>
      <c r="X476" s="173">
        <v>0</v>
      </c>
      <c r="Y476" s="175">
        <v>0</v>
      </c>
      <c r="Z476" s="174">
        <f>S476*R476*K476*EXP(-Definitions!$E$4*CAPEX!V476)*U476</f>
        <v>329700</v>
      </c>
      <c r="AA476" s="174">
        <f>CEILING(Z476/Definitions!$F$10,10)</f>
        <v>6470</v>
      </c>
      <c r="AB476" s="176">
        <v>1</v>
      </c>
      <c r="AC476" s="177" t="s">
        <v>247</v>
      </c>
      <c r="AD476" s="177" t="s">
        <v>568</v>
      </c>
      <c r="AE476" s="29"/>
      <c r="AF476" s="30"/>
    </row>
    <row r="477" spans="1:32" s="8" customFormat="1" ht="72" x14ac:dyDescent="0.25">
      <c r="A477" s="170">
        <v>361</v>
      </c>
      <c r="B477" s="171" t="s">
        <v>327</v>
      </c>
      <c r="C477" s="171" t="s">
        <v>73</v>
      </c>
      <c r="D477" s="172" t="s">
        <v>236</v>
      </c>
      <c r="E477" s="171" t="s">
        <v>249</v>
      </c>
      <c r="F477" s="171" t="s">
        <v>141</v>
      </c>
      <c r="G477" s="171" t="s">
        <v>364</v>
      </c>
      <c r="H477" s="171" t="s">
        <v>364</v>
      </c>
      <c r="I477" s="171" t="s">
        <v>141</v>
      </c>
      <c r="J477" s="173">
        <v>2016</v>
      </c>
      <c r="K477" s="174">
        <v>3950</v>
      </c>
      <c r="L477" s="211"/>
      <c r="M477" s="173" t="s">
        <v>139</v>
      </c>
      <c r="N477" s="173">
        <v>3</v>
      </c>
      <c r="O477" s="173">
        <v>1</v>
      </c>
      <c r="P477" s="173">
        <v>1</v>
      </c>
      <c r="Q477" s="173">
        <v>4</v>
      </c>
      <c r="R477" s="173">
        <v>1</v>
      </c>
      <c r="S477" s="175">
        <v>5000</v>
      </c>
      <c r="T477" s="173">
        <v>0</v>
      </c>
      <c r="U477" s="173">
        <v>0.5</v>
      </c>
      <c r="V477" s="173">
        <v>0</v>
      </c>
      <c r="W477" s="211"/>
      <c r="X477" s="173">
        <v>0</v>
      </c>
      <c r="Y477" s="175">
        <v>0</v>
      </c>
      <c r="Z477" s="174">
        <f>S477*R477*K477*EXP(-Definitions!$E$4*CAPEX!V477)*U477</f>
        <v>9875000</v>
      </c>
      <c r="AA477" s="174">
        <f>CEILING(Z477/Definitions!$F$10,10)</f>
        <v>193630</v>
      </c>
      <c r="AB477" s="176">
        <v>1</v>
      </c>
      <c r="AC477" s="177" t="s">
        <v>545</v>
      </c>
      <c r="AD477" s="177" t="s">
        <v>406</v>
      </c>
      <c r="AE477" s="29"/>
      <c r="AF477" s="30"/>
    </row>
    <row r="478" spans="1:32" s="8" customFormat="1" ht="24" x14ac:dyDescent="0.25">
      <c r="A478" s="170">
        <v>362</v>
      </c>
      <c r="B478" s="171" t="s">
        <v>238</v>
      </c>
      <c r="C478" s="171" t="s">
        <v>73</v>
      </c>
      <c r="D478" s="172" t="s">
        <v>236</v>
      </c>
      <c r="E478" s="171" t="s">
        <v>249</v>
      </c>
      <c r="F478" s="171" t="s">
        <v>141</v>
      </c>
      <c r="G478" s="171" t="s">
        <v>239</v>
      </c>
      <c r="H478" s="171" t="s">
        <v>524</v>
      </c>
      <c r="I478" s="171" t="s">
        <v>141</v>
      </c>
      <c r="J478" s="173">
        <v>2016</v>
      </c>
      <c r="K478" s="174">
        <v>1</v>
      </c>
      <c r="L478" s="211"/>
      <c r="M478" s="173" t="s">
        <v>236</v>
      </c>
      <c r="N478" s="173">
        <v>0</v>
      </c>
      <c r="O478" s="173">
        <v>1</v>
      </c>
      <c r="P478" s="173">
        <v>1</v>
      </c>
      <c r="Q478" s="173">
        <v>9</v>
      </c>
      <c r="R478" s="173">
        <v>1</v>
      </c>
      <c r="S478" s="175">
        <v>987500</v>
      </c>
      <c r="T478" s="173">
        <v>0</v>
      </c>
      <c r="U478" s="173">
        <v>1</v>
      </c>
      <c r="V478" s="173">
        <v>0</v>
      </c>
      <c r="W478" s="211"/>
      <c r="X478" s="173">
        <v>0</v>
      </c>
      <c r="Y478" s="175">
        <v>0</v>
      </c>
      <c r="Z478" s="174">
        <f>S478*R478*K478*EXP(-Definitions!$E$4*CAPEX!V478)*U478</f>
        <v>987500</v>
      </c>
      <c r="AA478" s="174">
        <f>CEILING(Z478/Definitions!$F$10,10)</f>
        <v>19370</v>
      </c>
      <c r="AB478" s="176">
        <v>1</v>
      </c>
      <c r="AC478" s="177" t="s">
        <v>240</v>
      </c>
      <c r="AD478" s="177" t="s">
        <v>241</v>
      </c>
      <c r="AE478" s="29"/>
      <c r="AF478" s="30"/>
    </row>
    <row r="479" spans="1:32" s="8" customFormat="1" ht="36" x14ac:dyDescent="0.25">
      <c r="A479" s="170">
        <v>363</v>
      </c>
      <c r="B479" s="171" t="s">
        <v>242</v>
      </c>
      <c r="C479" s="171" t="s">
        <v>73</v>
      </c>
      <c r="D479" s="172" t="s">
        <v>236</v>
      </c>
      <c r="E479" s="171" t="s">
        <v>249</v>
      </c>
      <c r="F479" s="171" t="s">
        <v>141</v>
      </c>
      <c r="G479" s="171" t="s">
        <v>243</v>
      </c>
      <c r="H479" s="171" t="s">
        <v>524</v>
      </c>
      <c r="I479" s="171" t="s">
        <v>141</v>
      </c>
      <c r="J479" s="173">
        <v>2016</v>
      </c>
      <c r="K479" s="174">
        <v>1</v>
      </c>
      <c r="L479" s="211"/>
      <c r="M479" s="173" t="s">
        <v>236</v>
      </c>
      <c r="N479" s="173">
        <v>0</v>
      </c>
      <c r="O479" s="173">
        <v>1</v>
      </c>
      <c r="P479" s="173">
        <v>1</v>
      </c>
      <c r="Q479" s="173">
        <v>9</v>
      </c>
      <c r="R479" s="173">
        <v>1</v>
      </c>
      <c r="S479" s="175">
        <v>1086300</v>
      </c>
      <c r="T479" s="173">
        <v>0</v>
      </c>
      <c r="U479" s="173">
        <v>1</v>
      </c>
      <c r="V479" s="173">
        <v>0</v>
      </c>
      <c r="W479" s="211"/>
      <c r="X479" s="173">
        <v>0</v>
      </c>
      <c r="Y479" s="175">
        <v>0</v>
      </c>
      <c r="Z479" s="174">
        <f>S479*R479*K479*EXP(-Definitions!$E$4*CAPEX!V479)*U479</f>
        <v>1086300</v>
      </c>
      <c r="AA479" s="174">
        <f>CEILING(Z479/Definitions!$F$10,10)</f>
        <v>21300</v>
      </c>
      <c r="AB479" s="176">
        <v>1</v>
      </c>
      <c r="AC479" s="177" t="s">
        <v>244</v>
      </c>
      <c r="AD479" s="177" t="s">
        <v>567</v>
      </c>
      <c r="AE479" s="29"/>
      <c r="AF479" s="31"/>
    </row>
    <row r="480" spans="1:32" s="8" customFormat="1" ht="48" x14ac:dyDescent="0.25">
      <c r="A480" s="170">
        <v>364</v>
      </c>
      <c r="B480" s="171" t="s">
        <v>245</v>
      </c>
      <c r="C480" s="171" t="s">
        <v>73</v>
      </c>
      <c r="D480" s="172" t="s">
        <v>236</v>
      </c>
      <c r="E480" s="171" t="s">
        <v>249</v>
      </c>
      <c r="F480" s="171" t="s">
        <v>141</v>
      </c>
      <c r="G480" s="171" t="s">
        <v>246</v>
      </c>
      <c r="H480" s="171" t="s">
        <v>524</v>
      </c>
      <c r="I480" s="171" t="s">
        <v>141</v>
      </c>
      <c r="J480" s="173">
        <v>2016</v>
      </c>
      <c r="K480" s="174">
        <v>1</v>
      </c>
      <c r="L480" s="211"/>
      <c r="M480" s="173" t="s">
        <v>236</v>
      </c>
      <c r="N480" s="173">
        <v>0</v>
      </c>
      <c r="O480" s="173">
        <v>1</v>
      </c>
      <c r="P480" s="173">
        <v>1</v>
      </c>
      <c r="Q480" s="173">
        <v>9</v>
      </c>
      <c r="R480" s="173">
        <v>1</v>
      </c>
      <c r="S480" s="175">
        <v>597500</v>
      </c>
      <c r="T480" s="173">
        <v>0</v>
      </c>
      <c r="U480" s="173">
        <v>1</v>
      </c>
      <c r="V480" s="173">
        <v>0</v>
      </c>
      <c r="W480" s="211"/>
      <c r="X480" s="173">
        <v>0</v>
      </c>
      <c r="Y480" s="175">
        <v>0</v>
      </c>
      <c r="Z480" s="174">
        <f>S480*R480*K480*EXP(-Definitions!$E$4*CAPEX!V480)*U480</f>
        <v>597500</v>
      </c>
      <c r="AA480" s="174">
        <f>CEILING(Z480/Definitions!$F$10,10)</f>
        <v>11720</v>
      </c>
      <c r="AB480" s="176">
        <v>1</v>
      </c>
      <c r="AC480" s="177" t="s">
        <v>247</v>
      </c>
      <c r="AD480" s="177" t="s">
        <v>568</v>
      </c>
      <c r="AE480" s="29"/>
      <c r="AF480" s="30"/>
    </row>
    <row r="481" spans="1:32" s="8" customFormat="1" ht="24" x14ac:dyDescent="0.25">
      <c r="A481" s="170">
        <v>365</v>
      </c>
      <c r="B481" s="171" t="s">
        <v>327</v>
      </c>
      <c r="C481" s="171" t="s">
        <v>77</v>
      </c>
      <c r="D481" s="172" t="s">
        <v>236</v>
      </c>
      <c r="E481" s="171" t="s">
        <v>249</v>
      </c>
      <c r="F481" s="171" t="s">
        <v>141</v>
      </c>
      <c r="G481" s="171" t="s">
        <v>364</v>
      </c>
      <c r="H481" s="171" t="s">
        <v>364</v>
      </c>
      <c r="I481" s="171" t="s">
        <v>141</v>
      </c>
      <c r="J481" s="173">
        <v>2016</v>
      </c>
      <c r="K481" s="174">
        <v>650</v>
      </c>
      <c r="L481" s="211"/>
      <c r="M481" s="173" t="s">
        <v>139</v>
      </c>
      <c r="N481" s="173">
        <v>3</v>
      </c>
      <c r="O481" s="173">
        <v>1</v>
      </c>
      <c r="P481" s="173">
        <v>1</v>
      </c>
      <c r="Q481" s="173">
        <v>4</v>
      </c>
      <c r="R481" s="173">
        <v>0.7</v>
      </c>
      <c r="S481" s="175">
        <v>5000</v>
      </c>
      <c r="T481" s="173">
        <v>0</v>
      </c>
      <c r="U481" s="173">
        <v>0.5</v>
      </c>
      <c r="V481" s="173">
        <v>0</v>
      </c>
      <c r="W481" s="211"/>
      <c r="X481" s="173">
        <v>0</v>
      </c>
      <c r="Y481" s="175">
        <v>0</v>
      </c>
      <c r="Z481" s="174">
        <f>S481*R481*K481*EXP(-Definitions!$E$4*CAPEX!V481)*U481</f>
        <v>1137500</v>
      </c>
      <c r="AA481" s="174">
        <f>CEILING(Z481/Definitions!$F$10,10)</f>
        <v>22310</v>
      </c>
      <c r="AB481" s="176">
        <v>1</v>
      </c>
      <c r="AC481" s="177" t="s">
        <v>407</v>
      </c>
      <c r="AD481" s="177" t="s">
        <v>408</v>
      </c>
      <c r="AE481" s="29"/>
      <c r="AF481" s="30"/>
    </row>
    <row r="482" spans="1:32" s="8" customFormat="1" ht="24" x14ac:dyDescent="0.25">
      <c r="A482" s="170">
        <v>366</v>
      </c>
      <c r="B482" s="171" t="s">
        <v>238</v>
      </c>
      <c r="C482" s="171" t="s">
        <v>77</v>
      </c>
      <c r="D482" s="172" t="s">
        <v>236</v>
      </c>
      <c r="E482" s="171" t="s">
        <v>249</v>
      </c>
      <c r="F482" s="171" t="s">
        <v>141</v>
      </c>
      <c r="G482" s="171" t="s">
        <v>239</v>
      </c>
      <c r="H482" s="171" t="s">
        <v>524</v>
      </c>
      <c r="I482" s="171" t="s">
        <v>141</v>
      </c>
      <c r="J482" s="173">
        <v>2016</v>
      </c>
      <c r="K482" s="174">
        <v>1</v>
      </c>
      <c r="L482" s="211"/>
      <c r="M482" s="173" t="s">
        <v>236</v>
      </c>
      <c r="N482" s="173">
        <v>0</v>
      </c>
      <c r="O482" s="173">
        <v>1</v>
      </c>
      <c r="P482" s="173">
        <v>1</v>
      </c>
      <c r="Q482" s="173">
        <v>9</v>
      </c>
      <c r="R482" s="173">
        <v>1</v>
      </c>
      <c r="S482" s="175">
        <v>113800</v>
      </c>
      <c r="T482" s="173">
        <v>0</v>
      </c>
      <c r="U482" s="173">
        <v>1</v>
      </c>
      <c r="V482" s="173">
        <v>0</v>
      </c>
      <c r="W482" s="211"/>
      <c r="X482" s="173">
        <v>0</v>
      </c>
      <c r="Y482" s="175">
        <v>0</v>
      </c>
      <c r="Z482" s="174">
        <f>S482*R482*K482*EXP(-Definitions!$E$4*CAPEX!V482)*U482</f>
        <v>113800</v>
      </c>
      <c r="AA482" s="174">
        <f>CEILING(Z482/Definitions!$F$10,10)</f>
        <v>2240</v>
      </c>
      <c r="AB482" s="176">
        <v>1</v>
      </c>
      <c r="AC482" s="177" t="s">
        <v>240</v>
      </c>
      <c r="AD482" s="177" t="s">
        <v>241</v>
      </c>
      <c r="AE482" s="29"/>
      <c r="AF482" s="30"/>
    </row>
    <row r="483" spans="1:32" s="8" customFormat="1" ht="36" x14ac:dyDescent="0.25">
      <c r="A483" s="170">
        <v>367</v>
      </c>
      <c r="B483" s="171" t="s">
        <v>242</v>
      </c>
      <c r="C483" s="171" t="s">
        <v>77</v>
      </c>
      <c r="D483" s="172" t="s">
        <v>236</v>
      </c>
      <c r="E483" s="171" t="s">
        <v>249</v>
      </c>
      <c r="F483" s="171" t="s">
        <v>141</v>
      </c>
      <c r="G483" s="171" t="s">
        <v>243</v>
      </c>
      <c r="H483" s="171" t="s">
        <v>524</v>
      </c>
      <c r="I483" s="171" t="s">
        <v>141</v>
      </c>
      <c r="J483" s="173">
        <v>2016</v>
      </c>
      <c r="K483" s="174">
        <v>1</v>
      </c>
      <c r="L483" s="211"/>
      <c r="M483" s="173" t="s">
        <v>236</v>
      </c>
      <c r="N483" s="173">
        <v>0</v>
      </c>
      <c r="O483" s="173">
        <v>1</v>
      </c>
      <c r="P483" s="173">
        <v>1</v>
      </c>
      <c r="Q483" s="173">
        <v>9</v>
      </c>
      <c r="R483" s="173">
        <v>1</v>
      </c>
      <c r="S483" s="175">
        <v>125200</v>
      </c>
      <c r="T483" s="173">
        <v>0</v>
      </c>
      <c r="U483" s="173">
        <v>1</v>
      </c>
      <c r="V483" s="173">
        <v>0</v>
      </c>
      <c r="W483" s="211"/>
      <c r="X483" s="173">
        <v>0</v>
      </c>
      <c r="Y483" s="175">
        <v>0</v>
      </c>
      <c r="Z483" s="174">
        <f>S483*R483*K483*EXP(-Definitions!$E$4*CAPEX!V483)*U483</f>
        <v>125200</v>
      </c>
      <c r="AA483" s="174">
        <f>CEILING(Z483/Definitions!$F$10,10)</f>
        <v>2460</v>
      </c>
      <c r="AB483" s="176">
        <v>1</v>
      </c>
      <c r="AC483" s="177" t="s">
        <v>244</v>
      </c>
      <c r="AD483" s="177" t="s">
        <v>567</v>
      </c>
      <c r="AE483" s="29"/>
      <c r="AF483" s="31"/>
    </row>
    <row r="484" spans="1:32" s="8" customFormat="1" ht="48" x14ac:dyDescent="0.25">
      <c r="A484" s="170">
        <v>368</v>
      </c>
      <c r="B484" s="171" t="s">
        <v>245</v>
      </c>
      <c r="C484" s="171" t="s">
        <v>77</v>
      </c>
      <c r="D484" s="172" t="s">
        <v>236</v>
      </c>
      <c r="E484" s="171" t="s">
        <v>249</v>
      </c>
      <c r="F484" s="171" t="s">
        <v>141</v>
      </c>
      <c r="G484" s="171" t="s">
        <v>246</v>
      </c>
      <c r="H484" s="171" t="s">
        <v>524</v>
      </c>
      <c r="I484" s="171" t="s">
        <v>141</v>
      </c>
      <c r="J484" s="173">
        <v>2016</v>
      </c>
      <c r="K484" s="174">
        <v>1</v>
      </c>
      <c r="L484" s="211"/>
      <c r="M484" s="173" t="s">
        <v>236</v>
      </c>
      <c r="N484" s="173">
        <v>0</v>
      </c>
      <c r="O484" s="173">
        <v>1</v>
      </c>
      <c r="P484" s="173">
        <v>1</v>
      </c>
      <c r="Q484" s="173">
        <v>9</v>
      </c>
      <c r="R484" s="173">
        <v>1</v>
      </c>
      <c r="S484" s="175">
        <v>68900</v>
      </c>
      <c r="T484" s="173">
        <v>0</v>
      </c>
      <c r="U484" s="173">
        <v>1</v>
      </c>
      <c r="V484" s="173">
        <v>0</v>
      </c>
      <c r="W484" s="211"/>
      <c r="X484" s="173">
        <v>0</v>
      </c>
      <c r="Y484" s="175">
        <v>0</v>
      </c>
      <c r="Z484" s="174">
        <f>S484*R484*K484*EXP(-Definitions!$E$4*CAPEX!V484)*U484</f>
        <v>68900</v>
      </c>
      <c r="AA484" s="174">
        <f>CEILING(Z484/Definitions!$F$10,10)</f>
        <v>1360</v>
      </c>
      <c r="AB484" s="176">
        <v>1</v>
      </c>
      <c r="AC484" s="177" t="s">
        <v>247</v>
      </c>
      <c r="AD484" s="177" t="s">
        <v>568</v>
      </c>
      <c r="AE484" s="29"/>
      <c r="AF484" s="30"/>
    </row>
    <row r="485" spans="1:32" s="8" customFormat="1" ht="48" x14ac:dyDescent="0.25">
      <c r="A485" s="170">
        <v>369</v>
      </c>
      <c r="B485" s="171" t="s">
        <v>327</v>
      </c>
      <c r="C485" s="171" t="s">
        <v>75</v>
      </c>
      <c r="D485" s="172" t="s">
        <v>236</v>
      </c>
      <c r="E485" s="171" t="s">
        <v>249</v>
      </c>
      <c r="F485" s="171" t="s">
        <v>141</v>
      </c>
      <c r="G485" s="171" t="s">
        <v>364</v>
      </c>
      <c r="H485" s="171" t="s">
        <v>364</v>
      </c>
      <c r="I485" s="171" t="s">
        <v>141</v>
      </c>
      <c r="J485" s="173">
        <v>2016</v>
      </c>
      <c r="K485" s="174">
        <v>360</v>
      </c>
      <c r="L485" s="211"/>
      <c r="M485" s="173" t="s">
        <v>139</v>
      </c>
      <c r="N485" s="173">
        <v>3</v>
      </c>
      <c r="O485" s="173">
        <v>1</v>
      </c>
      <c r="P485" s="173">
        <v>1</v>
      </c>
      <c r="Q485" s="173">
        <v>4</v>
      </c>
      <c r="R485" s="173">
        <v>1</v>
      </c>
      <c r="S485" s="175">
        <v>5000</v>
      </c>
      <c r="T485" s="173">
        <v>0</v>
      </c>
      <c r="U485" s="173">
        <v>1</v>
      </c>
      <c r="V485" s="173">
        <v>0</v>
      </c>
      <c r="W485" s="211"/>
      <c r="X485" s="173">
        <v>0</v>
      </c>
      <c r="Y485" s="175">
        <v>0</v>
      </c>
      <c r="Z485" s="174">
        <f>S485*R485*K485*EXP(-Definitions!$E$4*CAPEX!V485)*U485</f>
        <v>1800000</v>
      </c>
      <c r="AA485" s="174">
        <f>CEILING(Z485/Definitions!$F$10,10)</f>
        <v>35300</v>
      </c>
      <c r="AB485" s="180">
        <v>1</v>
      </c>
      <c r="AC485" s="177" t="s">
        <v>409</v>
      </c>
      <c r="AD485" s="177" t="s">
        <v>409</v>
      </c>
      <c r="AE485" s="29"/>
      <c r="AF485" s="30"/>
    </row>
    <row r="486" spans="1:32" s="8" customFormat="1" ht="24" x14ac:dyDescent="0.25">
      <c r="A486" s="170">
        <v>370</v>
      </c>
      <c r="B486" s="171" t="s">
        <v>238</v>
      </c>
      <c r="C486" s="171" t="s">
        <v>75</v>
      </c>
      <c r="D486" s="172" t="s">
        <v>236</v>
      </c>
      <c r="E486" s="171" t="s">
        <v>249</v>
      </c>
      <c r="F486" s="171" t="s">
        <v>141</v>
      </c>
      <c r="G486" s="171" t="s">
        <v>239</v>
      </c>
      <c r="H486" s="171" t="s">
        <v>524</v>
      </c>
      <c r="I486" s="171" t="s">
        <v>141</v>
      </c>
      <c r="J486" s="173">
        <v>2016</v>
      </c>
      <c r="K486" s="174">
        <v>1</v>
      </c>
      <c r="L486" s="211"/>
      <c r="M486" s="173" t="s">
        <v>236</v>
      </c>
      <c r="N486" s="173">
        <v>0</v>
      </c>
      <c r="O486" s="173">
        <v>1</v>
      </c>
      <c r="P486" s="173">
        <v>1</v>
      </c>
      <c r="Q486" s="173">
        <v>9</v>
      </c>
      <c r="R486" s="173">
        <v>1</v>
      </c>
      <c r="S486" s="175">
        <v>180000</v>
      </c>
      <c r="T486" s="173">
        <v>0</v>
      </c>
      <c r="U486" s="173">
        <v>1</v>
      </c>
      <c r="V486" s="173">
        <v>0</v>
      </c>
      <c r="W486" s="211"/>
      <c r="X486" s="173">
        <v>0</v>
      </c>
      <c r="Y486" s="175">
        <v>0</v>
      </c>
      <c r="Z486" s="174">
        <f>S486*R486*K486*EXP(-Definitions!$E$4*CAPEX!V486)*U486</f>
        <v>180000</v>
      </c>
      <c r="AA486" s="174">
        <f>CEILING(Z486/Definitions!$F$10,10)</f>
        <v>3530</v>
      </c>
      <c r="AB486" s="180">
        <v>1</v>
      </c>
      <c r="AC486" s="177" t="s">
        <v>240</v>
      </c>
      <c r="AD486" s="177" t="s">
        <v>241</v>
      </c>
      <c r="AE486" s="29"/>
      <c r="AF486" s="30"/>
    </row>
    <row r="487" spans="1:32" s="8" customFormat="1" ht="36" x14ac:dyDescent="0.25">
      <c r="A487" s="170">
        <v>371</v>
      </c>
      <c r="B487" s="171" t="s">
        <v>242</v>
      </c>
      <c r="C487" s="171" t="s">
        <v>75</v>
      </c>
      <c r="D487" s="172" t="s">
        <v>236</v>
      </c>
      <c r="E487" s="171" t="s">
        <v>249</v>
      </c>
      <c r="F487" s="171" t="s">
        <v>141</v>
      </c>
      <c r="G487" s="171" t="s">
        <v>243</v>
      </c>
      <c r="H487" s="171" t="s">
        <v>524</v>
      </c>
      <c r="I487" s="171" t="s">
        <v>141</v>
      </c>
      <c r="J487" s="173">
        <v>2016</v>
      </c>
      <c r="K487" s="174">
        <v>1</v>
      </c>
      <c r="L487" s="211"/>
      <c r="M487" s="173" t="s">
        <v>236</v>
      </c>
      <c r="N487" s="173">
        <v>0</v>
      </c>
      <c r="O487" s="173">
        <v>1</v>
      </c>
      <c r="P487" s="173">
        <v>1</v>
      </c>
      <c r="Q487" s="173">
        <v>9</v>
      </c>
      <c r="R487" s="173">
        <v>1</v>
      </c>
      <c r="S487" s="175">
        <v>198000</v>
      </c>
      <c r="T487" s="173">
        <v>0</v>
      </c>
      <c r="U487" s="173">
        <v>1</v>
      </c>
      <c r="V487" s="173">
        <v>0</v>
      </c>
      <c r="W487" s="211"/>
      <c r="X487" s="173">
        <v>0</v>
      </c>
      <c r="Y487" s="175">
        <v>0</v>
      </c>
      <c r="Z487" s="174">
        <f>S487*R487*K487*EXP(-Definitions!$E$4*CAPEX!V487)*U487</f>
        <v>198000</v>
      </c>
      <c r="AA487" s="174">
        <f>CEILING(Z487/Definitions!$F$10,10)</f>
        <v>3890</v>
      </c>
      <c r="AB487" s="180">
        <v>1</v>
      </c>
      <c r="AC487" s="177" t="s">
        <v>244</v>
      </c>
      <c r="AD487" s="177" t="s">
        <v>567</v>
      </c>
      <c r="AE487" s="29"/>
      <c r="AF487" s="31"/>
    </row>
    <row r="488" spans="1:32" s="8" customFormat="1" ht="48" x14ac:dyDescent="0.25">
      <c r="A488" s="170">
        <v>372</v>
      </c>
      <c r="B488" s="171" t="s">
        <v>245</v>
      </c>
      <c r="C488" s="171" t="s">
        <v>75</v>
      </c>
      <c r="D488" s="172" t="s">
        <v>236</v>
      </c>
      <c r="E488" s="171" t="s">
        <v>249</v>
      </c>
      <c r="F488" s="171" t="s">
        <v>141</v>
      </c>
      <c r="G488" s="171" t="s">
        <v>246</v>
      </c>
      <c r="H488" s="171" t="s">
        <v>524</v>
      </c>
      <c r="I488" s="171" t="s">
        <v>141</v>
      </c>
      <c r="J488" s="171">
        <v>2016</v>
      </c>
      <c r="K488" s="174">
        <v>1</v>
      </c>
      <c r="L488" s="171"/>
      <c r="M488" s="171" t="s">
        <v>236</v>
      </c>
      <c r="N488" s="171">
        <v>0</v>
      </c>
      <c r="O488" s="171">
        <v>1</v>
      </c>
      <c r="P488" s="171">
        <v>1</v>
      </c>
      <c r="Q488" s="171">
        <v>9</v>
      </c>
      <c r="R488" s="171">
        <v>1</v>
      </c>
      <c r="S488" s="171">
        <v>108900</v>
      </c>
      <c r="T488" s="171">
        <v>0</v>
      </c>
      <c r="U488" s="171">
        <v>1</v>
      </c>
      <c r="V488" s="171">
        <v>0</v>
      </c>
      <c r="W488" s="171"/>
      <c r="X488" s="171">
        <v>0</v>
      </c>
      <c r="Y488" s="175">
        <v>0</v>
      </c>
      <c r="Z488" s="174">
        <f>S488*R488*K488*EXP(-Definitions!$E$4*CAPEX!V488)*U488</f>
        <v>108900</v>
      </c>
      <c r="AA488" s="174">
        <f>CEILING(Z488/Definitions!$F$10,10)</f>
        <v>2140</v>
      </c>
      <c r="AB488" s="176">
        <v>1</v>
      </c>
      <c r="AC488" s="177" t="s">
        <v>247</v>
      </c>
      <c r="AD488" s="177" t="s">
        <v>568</v>
      </c>
      <c r="AE488" s="29"/>
      <c r="AF488" s="30"/>
    </row>
    <row r="489" spans="1:32" s="8" customFormat="1" ht="48" x14ac:dyDescent="0.25">
      <c r="A489" s="170">
        <v>373</v>
      </c>
      <c r="B489" s="171" t="s">
        <v>327</v>
      </c>
      <c r="C489" s="171" t="s">
        <v>76</v>
      </c>
      <c r="D489" s="172" t="s">
        <v>236</v>
      </c>
      <c r="E489" s="171" t="s">
        <v>249</v>
      </c>
      <c r="F489" s="171" t="s">
        <v>141</v>
      </c>
      <c r="G489" s="171" t="s">
        <v>364</v>
      </c>
      <c r="H489" s="171" t="s">
        <v>364</v>
      </c>
      <c r="I489" s="171" t="s">
        <v>141</v>
      </c>
      <c r="J489" s="171">
        <v>2016</v>
      </c>
      <c r="K489" s="174">
        <v>300</v>
      </c>
      <c r="L489" s="171"/>
      <c r="M489" s="171" t="s">
        <v>139</v>
      </c>
      <c r="N489" s="173">
        <v>3</v>
      </c>
      <c r="O489" s="173">
        <v>1</v>
      </c>
      <c r="P489" s="173">
        <v>1</v>
      </c>
      <c r="Q489" s="173">
        <v>4</v>
      </c>
      <c r="R489" s="173">
        <v>1</v>
      </c>
      <c r="S489" s="171">
        <v>5000</v>
      </c>
      <c r="T489" s="171">
        <v>0</v>
      </c>
      <c r="U489" s="171">
        <v>1</v>
      </c>
      <c r="V489" s="171">
        <v>0</v>
      </c>
      <c r="W489" s="171"/>
      <c r="X489" s="171">
        <v>0</v>
      </c>
      <c r="Y489" s="171">
        <v>0</v>
      </c>
      <c r="Z489" s="174">
        <f>S489*R489*K489*EXP(-Definitions!$E$4*CAPEX!V489)*U489</f>
        <v>1500000</v>
      </c>
      <c r="AA489" s="174">
        <f>CEILING(Z489/Definitions!$F$10,10)</f>
        <v>29420</v>
      </c>
      <c r="AB489" s="176">
        <v>1</v>
      </c>
      <c r="AC489" s="171" t="s">
        <v>409</v>
      </c>
      <c r="AD489" s="171" t="s">
        <v>409</v>
      </c>
      <c r="AE489" s="29"/>
      <c r="AF489" s="30"/>
    </row>
    <row r="490" spans="1:32" s="8" customFormat="1" ht="24" x14ac:dyDescent="0.25">
      <c r="A490" s="170">
        <v>374</v>
      </c>
      <c r="B490" s="171" t="s">
        <v>238</v>
      </c>
      <c r="C490" s="171" t="s">
        <v>76</v>
      </c>
      <c r="D490" s="172" t="s">
        <v>236</v>
      </c>
      <c r="E490" s="171" t="s">
        <v>249</v>
      </c>
      <c r="F490" s="171" t="s">
        <v>141</v>
      </c>
      <c r="G490" s="171" t="s">
        <v>239</v>
      </c>
      <c r="H490" s="171" t="s">
        <v>524</v>
      </c>
      <c r="I490" s="171" t="s">
        <v>141</v>
      </c>
      <c r="J490" s="171">
        <v>2016</v>
      </c>
      <c r="K490" s="174">
        <v>1</v>
      </c>
      <c r="L490" s="171"/>
      <c r="M490" s="171" t="s">
        <v>236</v>
      </c>
      <c r="N490" s="173">
        <v>0</v>
      </c>
      <c r="O490" s="173">
        <v>1</v>
      </c>
      <c r="P490" s="173">
        <v>1</v>
      </c>
      <c r="Q490" s="173">
        <v>9</v>
      </c>
      <c r="R490" s="173">
        <v>1</v>
      </c>
      <c r="S490" s="171">
        <v>150000</v>
      </c>
      <c r="T490" s="171">
        <v>0</v>
      </c>
      <c r="U490" s="171">
        <v>1</v>
      </c>
      <c r="V490" s="171">
        <v>0</v>
      </c>
      <c r="W490" s="171"/>
      <c r="X490" s="171">
        <v>0</v>
      </c>
      <c r="Y490" s="171">
        <v>0</v>
      </c>
      <c r="Z490" s="174">
        <f>S490*R490*K490*EXP(-Definitions!$E$4*CAPEX!V490)*U490</f>
        <v>150000</v>
      </c>
      <c r="AA490" s="174">
        <f>CEILING(Z490/Definitions!$F$10,10)</f>
        <v>2950</v>
      </c>
      <c r="AB490" s="176">
        <v>1</v>
      </c>
      <c r="AC490" s="171" t="s">
        <v>240</v>
      </c>
      <c r="AD490" s="171" t="s">
        <v>241</v>
      </c>
      <c r="AE490" s="29"/>
      <c r="AF490" s="30"/>
    </row>
    <row r="491" spans="1:32" s="8" customFormat="1" ht="36" x14ac:dyDescent="0.25">
      <c r="A491" s="170">
        <v>375</v>
      </c>
      <c r="B491" s="171" t="s">
        <v>242</v>
      </c>
      <c r="C491" s="171" t="s">
        <v>76</v>
      </c>
      <c r="D491" s="172" t="s">
        <v>236</v>
      </c>
      <c r="E491" s="171" t="s">
        <v>249</v>
      </c>
      <c r="F491" s="171" t="s">
        <v>141</v>
      </c>
      <c r="G491" s="171" t="s">
        <v>243</v>
      </c>
      <c r="H491" s="171" t="s">
        <v>524</v>
      </c>
      <c r="I491" s="171" t="s">
        <v>141</v>
      </c>
      <c r="J491" s="173">
        <v>2016</v>
      </c>
      <c r="K491" s="174">
        <v>1</v>
      </c>
      <c r="L491" s="211"/>
      <c r="M491" s="173" t="s">
        <v>236</v>
      </c>
      <c r="N491" s="173">
        <v>0</v>
      </c>
      <c r="O491" s="173">
        <v>1</v>
      </c>
      <c r="P491" s="173">
        <v>1</v>
      </c>
      <c r="Q491" s="173">
        <v>9</v>
      </c>
      <c r="R491" s="173">
        <v>1</v>
      </c>
      <c r="S491" s="175">
        <v>165000</v>
      </c>
      <c r="T491" s="173">
        <v>0</v>
      </c>
      <c r="U491" s="173">
        <v>1</v>
      </c>
      <c r="V491" s="173">
        <v>0</v>
      </c>
      <c r="W491" s="211"/>
      <c r="X491" s="173">
        <v>0</v>
      </c>
      <c r="Y491" s="175">
        <v>0</v>
      </c>
      <c r="Z491" s="174">
        <f>S491*R491*K491*EXP(-Definitions!$E$4*CAPEX!V491)*U491</f>
        <v>165000</v>
      </c>
      <c r="AA491" s="174">
        <f>CEILING(Z491/Definitions!$F$10,10)</f>
        <v>3240</v>
      </c>
      <c r="AB491" s="176">
        <v>1</v>
      </c>
      <c r="AC491" s="171" t="s">
        <v>244</v>
      </c>
      <c r="AD491" s="171" t="s">
        <v>567</v>
      </c>
      <c r="AE491" s="29"/>
      <c r="AF491" s="30"/>
    </row>
    <row r="492" spans="1:32" s="8" customFormat="1" ht="48" x14ac:dyDescent="0.25">
      <c r="A492" s="170">
        <v>376</v>
      </c>
      <c r="B492" s="171" t="s">
        <v>245</v>
      </c>
      <c r="C492" s="171" t="s">
        <v>76</v>
      </c>
      <c r="D492" s="172" t="s">
        <v>236</v>
      </c>
      <c r="E492" s="171" t="s">
        <v>249</v>
      </c>
      <c r="F492" s="171" t="s">
        <v>141</v>
      </c>
      <c r="G492" s="171" t="s">
        <v>246</v>
      </c>
      <c r="H492" s="171" t="s">
        <v>524</v>
      </c>
      <c r="I492" s="171" t="s">
        <v>141</v>
      </c>
      <c r="J492" s="173">
        <v>2016</v>
      </c>
      <c r="K492" s="174">
        <v>1</v>
      </c>
      <c r="L492" s="211"/>
      <c r="M492" s="173" t="s">
        <v>236</v>
      </c>
      <c r="N492" s="173">
        <v>0</v>
      </c>
      <c r="O492" s="173">
        <v>1</v>
      </c>
      <c r="P492" s="173">
        <v>1</v>
      </c>
      <c r="Q492" s="173">
        <v>9</v>
      </c>
      <c r="R492" s="173">
        <v>1</v>
      </c>
      <c r="S492" s="175">
        <v>90800</v>
      </c>
      <c r="T492" s="173">
        <v>0</v>
      </c>
      <c r="U492" s="173">
        <v>1</v>
      </c>
      <c r="V492" s="173">
        <v>0</v>
      </c>
      <c r="W492" s="211"/>
      <c r="X492" s="173">
        <v>0</v>
      </c>
      <c r="Y492" s="175">
        <v>0</v>
      </c>
      <c r="Z492" s="174">
        <f>S492*R492*K492*EXP(-Definitions!$E$4*CAPEX!V492)*U492</f>
        <v>90800</v>
      </c>
      <c r="AA492" s="174">
        <f>CEILING(Z492/Definitions!$F$10,10)</f>
        <v>1790</v>
      </c>
      <c r="AB492" s="176">
        <v>1</v>
      </c>
      <c r="AC492" s="177" t="s">
        <v>247</v>
      </c>
      <c r="AD492" s="177" t="s">
        <v>568</v>
      </c>
      <c r="AE492" s="29"/>
      <c r="AF492" s="30"/>
    </row>
    <row r="493" spans="1:32" s="8" customFormat="1" ht="48" x14ac:dyDescent="0.25">
      <c r="A493" s="170">
        <v>377</v>
      </c>
      <c r="B493" s="171" t="s">
        <v>327</v>
      </c>
      <c r="C493" s="171" t="s">
        <v>74</v>
      </c>
      <c r="D493" s="172" t="s">
        <v>236</v>
      </c>
      <c r="E493" s="171" t="s">
        <v>249</v>
      </c>
      <c r="F493" s="171" t="s">
        <v>141</v>
      </c>
      <c r="G493" s="171" t="s">
        <v>364</v>
      </c>
      <c r="H493" s="171" t="s">
        <v>364</v>
      </c>
      <c r="I493" s="171" t="s">
        <v>141</v>
      </c>
      <c r="J493" s="173">
        <v>2016</v>
      </c>
      <c r="K493" s="174">
        <v>60</v>
      </c>
      <c r="L493" s="211"/>
      <c r="M493" s="173" t="s">
        <v>139</v>
      </c>
      <c r="N493" s="173">
        <v>3</v>
      </c>
      <c r="O493" s="173">
        <v>1</v>
      </c>
      <c r="P493" s="173">
        <v>1</v>
      </c>
      <c r="Q493" s="173">
        <v>4</v>
      </c>
      <c r="R493" s="173">
        <v>1</v>
      </c>
      <c r="S493" s="175">
        <v>5000</v>
      </c>
      <c r="T493" s="173">
        <v>0</v>
      </c>
      <c r="U493" s="173">
        <v>1</v>
      </c>
      <c r="V493" s="173">
        <v>0</v>
      </c>
      <c r="W493" s="211"/>
      <c r="X493" s="173">
        <v>0</v>
      </c>
      <c r="Y493" s="175">
        <v>0</v>
      </c>
      <c r="Z493" s="174">
        <f>S493*R493*K493*EXP(-Definitions!$E$4*CAPEX!V493)*U493</f>
        <v>300000</v>
      </c>
      <c r="AA493" s="174">
        <f>CEILING(Z493/Definitions!$F$10,10)</f>
        <v>5890</v>
      </c>
      <c r="AB493" s="176">
        <v>1</v>
      </c>
      <c r="AC493" s="177" t="s">
        <v>409</v>
      </c>
      <c r="AD493" s="177" t="s">
        <v>409</v>
      </c>
      <c r="AE493" s="29"/>
      <c r="AF493" s="31"/>
    </row>
    <row r="494" spans="1:32" s="8" customFormat="1" ht="24" x14ac:dyDescent="0.25">
      <c r="A494" s="170">
        <v>378</v>
      </c>
      <c r="B494" s="171" t="s">
        <v>238</v>
      </c>
      <c r="C494" s="171" t="s">
        <v>74</v>
      </c>
      <c r="D494" s="172" t="s">
        <v>236</v>
      </c>
      <c r="E494" s="171" t="s">
        <v>249</v>
      </c>
      <c r="F494" s="171" t="s">
        <v>141</v>
      </c>
      <c r="G494" s="171" t="s">
        <v>239</v>
      </c>
      <c r="H494" s="171" t="s">
        <v>524</v>
      </c>
      <c r="I494" s="171" t="s">
        <v>141</v>
      </c>
      <c r="J494" s="173">
        <v>2016</v>
      </c>
      <c r="K494" s="174">
        <v>1</v>
      </c>
      <c r="L494" s="211"/>
      <c r="M494" s="173" t="s">
        <v>236</v>
      </c>
      <c r="N494" s="173">
        <v>0</v>
      </c>
      <c r="O494" s="173">
        <v>1</v>
      </c>
      <c r="P494" s="173">
        <v>1</v>
      </c>
      <c r="Q494" s="173">
        <v>9</v>
      </c>
      <c r="R494" s="173">
        <v>1</v>
      </c>
      <c r="S494" s="175">
        <v>30000</v>
      </c>
      <c r="T494" s="173">
        <v>0</v>
      </c>
      <c r="U494" s="173">
        <v>1</v>
      </c>
      <c r="V494" s="173">
        <v>0</v>
      </c>
      <c r="W494" s="211"/>
      <c r="X494" s="173">
        <v>0</v>
      </c>
      <c r="Y494" s="175">
        <v>0</v>
      </c>
      <c r="Z494" s="174">
        <f>S494*R494*K494*EXP(-Definitions!$E$4*CAPEX!V494)*U494</f>
        <v>30000</v>
      </c>
      <c r="AA494" s="174">
        <f>CEILING(Z494/Definitions!$F$10,10)</f>
        <v>590</v>
      </c>
      <c r="AB494" s="176">
        <v>1</v>
      </c>
      <c r="AC494" s="177" t="s">
        <v>240</v>
      </c>
      <c r="AD494" s="177" t="s">
        <v>241</v>
      </c>
      <c r="AE494" s="29"/>
      <c r="AF494" s="31"/>
    </row>
    <row r="495" spans="1:32" s="8" customFormat="1" ht="36" x14ac:dyDescent="0.25">
      <c r="A495" s="170">
        <v>379</v>
      </c>
      <c r="B495" s="171" t="s">
        <v>242</v>
      </c>
      <c r="C495" s="171" t="s">
        <v>74</v>
      </c>
      <c r="D495" s="172" t="s">
        <v>236</v>
      </c>
      <c r="E495" s="171" t="s">
        <v>249</v>
      </c>
      <c r="F495" s="171" t="s">
        <v>141</v>
      </c>
      <c r="G495" s="171" t="s">
        <v>243</v>
      </c>
      <c r="H495" s="171" t="s">
        <v>524</v>
      </c>
      <c r="I495" s="171" t="s">
        <v>141</v>
      </c>
      <c r="J495" s="173">
        <v>2016</v>
      </c>
      <c r="K495" s="174">
        <v>1</v>
      </c>
      <c r="L495" s="211"/>
      <c r="M495" s="173" t="s">
        <v>236</v>
      </c>
      <c r="N495" s="173">
        <v>0</v>
      </c>
      <c r="O495" s="173">
        <v>1</v>
      </c>
      <c r="P495" s="173">
        <v>1</v>
      </c>
      <c r="Q495" s="173">
        <v>9</v>
      </c>
      <c r="R495" s="173">
        <v>1</v>
      </c>
      <c r="S495" s="175">
        <v>33000</v>
      </c>
      <c r="T495" s="173">
        <v>0</v>
      </c>
      <c r="U495" s="173">
        <v>1</v>
      </c>
      <c r="V495" s="173">
        <v>0</v>
      </c>
      <c r="W495" s="211"/>
      <c r="X495" s="173">
        <v>0</v>
      </c>
      <c r="Y495" s="175">
        <v>0</v>
      </c>
      <c r="Z495" s="174">
        <f>S495*R495*K495*EXP(-Definitions!$E$4*CAPEX!V495)*U495</f>
        <v>33000</v>
      </c>
      <c r="AA495" s="174">
        <f>CEILING(Z495/Definitions!$F$10,10)</f>
        <v>650</v>
      </c>
      <c r="AB495" s="176">
        <v>1</v>
      </c>
      <c r="AC495" s="177" t="s">
        <v>244</v>
      </c>
      <c r="AD495" s="177" t="s">
        <v>567</v>
      </c>
      <c r="AE495" s="29"/>
      <c r="AF495" s="31"/>
    </row>
    <row r="496" spans="1:32" s="8" customFormat="1" ht="48" x14ac:dyDescent="0.25">
      <c r="A496" s="170">
        <v>380</v>
      </c>
      <c r="B496" s="171" t="s">
        <v>245</v>
      </c>
      <c r="C496" s="171" t="s">
        <v>74</v>
      </c>
      <c r="D496" s="172" t="s">
        <v>236</v>
      </c>
      <c r="E496" s="171" t="s">
        <v>249</v>
      </c>
      <c r="F496" s="171" t="s">
        <v>141</v>
      </c>
      <c r="G496" s="171" t="s">
        <v>246</v>
      </c>
      <c r="H496" s="171" t="s">
        <v>524</v>
      </c>
      <c r="I496" s="171" t="s">
        <v>141</v>
      </c>
      <c r="J496" s="173">
        <v>2016</v>
      </c>
      <c r="K496" s="174">
        <v>1</v>
      </c>
      <c r="L496" s="211"/>
      <c r="M496" s="173" t="s">
        <v>236</v>
      </c>
      <c r="N496" s="173">
        <v>0</v>
      </c>
      <c r="O496" s="173">
        <v>1</v>
      </c>
      <c r="P496" s="173">
        <v>1</v>
      </c>
      <c r="Q496" s="173">
        <v>9</v>
      </c>
      <c r="R496" s="173">
        <v>1</v>
      </c>
      <c r="S496" s="175">
        <v>18200</v>
      </c>
      <c r="T496" s="173">
        <v>0</v>
      </c>
      <c r="U496" s="173">
        <v>1</v>
      </c>
      <c r="V496" s="173">
        <v>0</v>
      </c>
      <c r="W496" s="211"/>
      <c r="X496" s="173">
        <v>0</v>
      </c>
      <c r="Y496" s="175">
        <v>0</v>
      </c>
      <c r="Z496" s="174">
        <f>S496*R496*K496*EXP(-Definitions!$E$4*CAPEX!V496)*U496</f>
        <v>18200</v>
      </c>
      <c r="AA496" s="174">
        <f>CEILING(Z496/Definitions!$F$10,10)</f>
        <v>360</v>
      </c>
      <c r="AB496" s="176">
        <v>1</v>
      </c>
      <c r="AC496" s="177" t="s">
        <v>247</v>
      </c>
      <c r="AD496" s="177" t="s">
        <v>568</v>
      </c>
      <c r="AE496" s="58"/>
      <c r="AF496" s="58"/>
    </row>
    <row r="497" spans="1:32" s="8" customFormat="1" ht="24" x14ac:dyDescent="0.25">
      <c r="A497" s="170">
        <v>381</v>
      </c>
      <c r="B497" s="171" t="s">
        <v>193</v>
      </c>
      <c r="C497" s="171" t="s">
        <v>46</v>
      </c>
      <c r="D497" s="172">
        <v>2</v>
      </c>
      <c r="E497" s="171" t="s">
        <v>249</v>
      </c>
      <c r="F497" s="171" t="s">
        <v>138</v>
      </c>
      <c r="G497" s="171" t="s">
        <v>195</v>
      </c>
      <c r="H497" s="171" t="s">
        <v>196</v>
      </c>
      <c r="I497" s="171" t="s">
        <v>138</v>
      </c>
      <c r="J497" s="173">
        <v>2009</v>
      </c>
      <c r="K497" s="174">
        <v>1300</v>
      </c>
      <c r="L497" s="174"/>
      <c r="M497" s="173" t="s">
        <v>139</v>
      </c>
      <c r="N497" s="173">
        <v>3</v>
      </c>
      <c r="O497" s="173">
        <v>2</v>
      </c>
      <c r="P497" s="173">
        <v>1</v>
      </c>
      <c r="Q497" s="173">
        <v>5</v>
      </c>
      <c r="R497" s="173">
        <v>1</v>
      </c>
      <c r="S497" s="175">
        <v>300</v>
      </c>
      <c r="T497" s="173">
        <v>10</v>
      </c>
      <c r="U497" s="173">
        <v>1</v>
      </c>
      <c r="V497" s="173">
        <v>0</v>
      </c>
      <c r="W497" s="173"/>
      <c r="X497" s="173">
        <v>0</v>
      </c>
      <c r="Y497" s="175">
        <v>0</v>
      </c>
      <c r="Z497" s="174">
        <f>S497*R497*K497*EXP(-Definitions!$E$4*CAPEX!V497)*U497</f>
        <v>390000</v>
      </c>
      <c r="AA497" s="174">
        <f>CEILING(Z497/Definitions!$F$10,10)</f>
        <v>7650</v>
      </c>
      <c r="AB497" s="176">
        <v>1</v>
      </c>
      <c r="AC497" s="177" t="s">
        <v>540</v>
      </c>
      <c r="AD497" s="177" t="s">
        <v>197</v>
      </c>
      <c r="AE497" s="58"/>
      <c r="AF497" s="58"/>
    </row>
    <row r="498" spans="1:32" s="8" customFormat="1" ht="24" x14ac:dyDescent="0.25">
      <c r="A498" s="170">
        <v>382</v>
      </c>
      <c r="B498" s="171" t="s">
        <v>198</v>
      </c>
      <c r="C498" s="171" t="s">
        <v>46</v>
      </c>
      <c r="D498" s="172">
        <v>1</v>
      </c>
      <c r="E498" s="171" t="s">
        <v>249</v>
      </c>
      <c r="F498" s="171" t="s">
        <v>138</v>
      </c>
      <c r="G498" s="171" t="s">
        <v>195</v>
      </c>
      <c r="H498" s="171" t="s">
        <v>196</v>
      </c>
      <c r="I498" s="171" t="s">
        <v>138</v>
      </c>
      <c r="J498" s="173">
        <v>2009</v>
      </c>
      <c r="K498" s="174">
        <v>1300</v>
      </c>
      <c r="L498" s="174"/>
      <c r="M498" s="173" t="s">
        <v>139</v>
      </c>
      <c r="N498" s="173">
        <v>3</v>
      </c>
      <c r="O498" s="173">
        <v>2</v>
      </c>
      <c r="P498" s="173">
        <v>1</v>
      </c>
      <c r="Q498" s="173">
        <v>5</v>
      </c>
      <c r="R498" s="173">
        <v>1</v>
      </c>
      <c r="S498" s="175">
        <v>300</v>
      </c>
      <c r="T498" s="173">
        <v>10</v>
      </c>
      <c r="U498" s="173">
        <v>1</v>
      </c>
      <c r="V498" s="173">
        <v>0</v>
      </c>
      <c r="W498" s="173"/>
      <c r="X498" s="173">
        <v>0</v>
      </c>
      <c r="Y498" s="175">
        <v>0</v>
      </c>
      <c r="Z498" s="174">
        <f>S498*R498*K498*EXP(-Definitions!$E$4*CAPEX!V498)*U498</f>
        <v>390000</v>
      </c>
      <c r="AA498" s="174">
        <f>CEILING(Z498/Definitions!$F$10,10)</f>
        <v>7650</v>
      </c>
      <c r="AB498" s="176">
        <v>1</v>
      </c>
      <c r="AC498" s="177" t="s">
        <v>541</v>
      </c>
      <c r="AD498" s="177" t="s">
        <v>197</v>
      </c>
      <c r="AE498" s="58"/>
      <c r="AF498" s="58"/>
    </row>
    <row r="499" spans="1:32" s="8" customFormat="1" ht="24" x14ac:dyDescent="0.25">
      <c r="A499" s="170">
        <v>383</v>
      </c>
      <c r="B499" s="171" t="s">
        <v>202</v>
      </c>
      <c r="C499" s="171" t="s">
        <v>46</v>
      </c>
      <c r="D499" s="172">
        <v>2</v>
      </c>
      <c r="E499" s="171" t="s">
        <v>249</v>
      </c>
      <c r="F499" s="171" t="s">
        <v>138</v>
      </c>
      <c r="G499" s="171" t="s">
        <v>195</v>
      </c>
      <c r="H499" s="171" t="s">
        <v>196</v>
      </c>
      <c r="I499" s="171" t="s">
        <v>138</v>
      </c>
      <c r="J499" s="173">
        <v>2009</v>
      </c>
      <c r="K499" s="174">
        <v>750</v>
      </c>
      <c r="L499" s="211"/>
      <c r="M499" s="173" t="s">
        <v>139</v>
      </c>
      <c r="N499" s="173">
        <v>3</v>
      </c>
      <c r="O499" s="173">
        <v>2</v>
      </c>
      <c r="P499" s="173">
        <v>1</v>
      </c>
      <c r="Q499" s="173">
        <v>5</v>
      </c>
      <c r="R499" s="173">
        <v>1</v>
      </c>
      <c r="S499" s="175">
        <v>250</v>
      </c>
      <c r="T499" s="173">
        <v>10</v>
      </c>
      <c r="U499" s="173">
        <v>0</v>
      </c>
      <c r="V499" s="173">
        <v>2</v>
      </c>
      <c r="W499" s="211"/>
      <c r="X499" s="173">
        <v>1</v>
      </c>
      <c r="Y499" s="175">
        <v>42400</v>
      </c>
      <c r="Z499" s="174">
        <f>S499*R499*K499*EXP(-Definitions!$E$4*CAPEX!V499)*U499</f>
        <v>0</v>
      </c>
      <c r="AA499" s="174">
        <f>CEILING(Z499/Definitions!$F$10,10)</f>
        <v>0</v>
      </c>
      <c r="AB499" s="176">
        <v>0</v>
      </c>
      <c r="AC499" s="177" t="s">
        <v>359</v>
      </c>
      <c r="AD499" s="177" t="s">
        <v>676</v>
      </c>
      <c r="AE499" s="29"/>
      <c r="AF499" s="31"/>
    </row>
    <row r="500" spans="1:32" s="8" customFormat="1" ht="24" x14ac:dyDescent="0.25">
      <c r="A500" s="170">
        <v>383</v>
      </c>
      <c r="B500" s="171" t="s">
        <v>202</v>
      </c>
      <c r="C500" s="171" t="s">
        <v>46</v>
      </c>
      <c r="D500" s="172">
        <v>2</v>
      </c>
      <c r="E500" s="171" t="s">
        <v>249</v>
      </c>
      <c r="F500" s="171" t="s">
        <v>138</v>
      </c>
      <c r="G500" s="171" t="s">
        <v>195</v>
      </c>
      <c r="H500" s="171" t="s">
        <v>196</v>
      </c>
      <c r="I500" s="171" t="s">
        <v>138</v>
      </c>
      <c r="J500" s="173">
        <v>2009</v>
      </c>
      <c r="K500" s="174">
        <v>750</v>
      </c>
      <c r="L500" s="211"/>
      <c r="M500" s="173" t="s">
        <v>139</v>
      </c>
      <c r="N500" s="173">
        <v>3</v>
      </c>
      <c r="O500" s="173">
        <v>2</v>
      </c>
      <c r="P500" s="173">
        <v>1</v>
      </c>
      <c r="Q500" s="173">
        <v>5</v>
      </c>
      <c r="R500" s="173">
        <v>1</v>
      </c>
      <c r="S500" s="175">
        <v>250</v>
      </c>
      <c r="T500" s="173">
        <v>10</v>
      </c>
      <c r="U500" s="173">
        <v>1</v>
      </c>
      <c r="V500" s="173">
        <v>0</v>
      </c>
      <c r="W500" s="211"/>
      <c r="X500" s="173">
        <v>0</v>
      </c>
      <c r="Y500" s="175">
        <v>0</v>
      </c>
      <c r="Z500" s="174">
        <f>S500*R500*K500*EXP(-Definitions!$E$4*CAPEX!V500)*U500</f>
        <v>187500</v>
      </c>
      <c r="AA500" s="174">
        <f>CEILING(Z500/Definitions!$F$10,10)</f>
        <v>3680</v>
      </c>
      <c r="AB500" s="176">
        <v>1</v>
      </c>
      <c r="AC500" s="177" t="s">
        <v>359</v>
      </c>
      <c r="AD500" s="177" t="s">
        <v>360</v>
      </c>
      <c r="AE500" s="29"/>
      <c r="AF500" s="31"/>
    </row>
    <row r="501" spans="1:32" s="8" customFormat="1" ht="15" x14ac:dyDescent="0.25">
      <c r="A501" s="170">
        <v>383</v>
      </c>
      <c r="B501" s="171" t="s">
        <v>202</v>
      </c>
      <c r="C501" s="171" t="s">
        <v>46</v>
      </c>
      <c r="D501" s="172">
        <v>2</v>
      </c>
      <c r="E501" s="171" t="s">
        <v>249</v>
      </c>
      <c r="F501" s="171" t="s">
        <v>138</v>
      </c>
      <c r="G501" s="171" t="s">
        <v>195</v>
      </c>
      <c r="H501" s="171" t="s">
        <v>196</v>
      </c>
      <c r="I501" s="171" t="s">
        <v>138</v>
      </c>
      <c r="J501" s="173">
        <v>2009</v>
      </c>
      <c r="K501" s="174">
        <v>750</v>
      </c>
      <c r="L501" s="211"/>
      <c r="M501" s="173" t="s">
        <v>139</v>
      </c>
      <c r="N501" s="173">
        <v>0</v>
      </c>
      <c r="O501" s="173">
        <v>1</v>
      </c>
      <c r="P501" s="173">
        <v>1</v>
      </c>
      <c r="Q501" s="173">
        <v>8</v>
      </c>
      <c r="R501" s="173">
        <v>1</v>
      </c>
      <c r="S501" s="175">
        <v>250</v>
      </c>
      <c r="T501" s="173">
        <v>10</v>
      </c>
      <c r="U501" s="173">
        <v>1</v>
      </c>
      <c r="V501" s="173">
        <v>10</v>
      </c>
      <c r="W501" s="211"/>
      <c r="X501" s="173">
        <v>0</v>
      </c>
      <c r="Y501" s="175">
        <v>0</v>
      </c>
      <c r="Z501" s="174">
        <f>S501*R501*K501*EXP(-Definitions!$E$4*CAPEX!V501)*U501</f>
        <v>187500</v>
      </c>
      <c r="AA501" s="174">
        <f>CEILING(Z501/Definitions!$F$10,10)</f>
        <v>3680</v>
      </c>
      <c r="AB501" s="176">
        <v>1</v>
      </c>
      <c r="AC501" s="177" t="s">
        <v>201</v>
      </c>
      <c r="AD501" s="177" t="s">
        <v>203</v>
      </c>
      <c r="AE501" s="29"/>
      <c r="AF501" s="31"/>
    </row>
    <row r="502" spans="1:32" s="8" customFormat="1" ht="15" x14ac:dyDescent="0.25">
      <c r="A502" s="170">
        <v>383</v>
      </c>
      <c r="B502" s="171" t="s">
        <v>202</v>
      </c>
      <c r="C502" s="171" t="s">
        <v>46</v>
      </c>
      <c r="D502" s="172">
        <v>2</v>
      </c>
      <c r="E502" s="171" t="s">
        <v>249</v>
      </c>
      <c r="F502" s="171" t="s">
        <v>138</v>
      </c>
      <c r="G502" s="171" t="s">
        <v>195</v>
      </c>
      <c r="H502" s="171" t="s">
        <v>196</v>
      </c>
      <c r="I502" s="171" t="s">
        <v>138</v>
      </c>
      <c r="J502" s="173">
        <v>2009</v>
      </c>
      <c r="K502" s="174">
        <v>750</v>
      </c>
      <c r="L502" s="211"/>
      <c r="M502" s="173" t="s">
        <v>139</v>
      </c>
      <c r="N502" s="173">
        <v>0</v>
      </c>
      <c r="O502" s="173">
        <v>1</v>
      </c>
      <c r="P502" s="173">
        <v>1</v>
      </c>
      <c r="Q502" s="173">
        <v>8</v>
      </c>
      <c r="R502" s="173">
        <v>1</v>
      </c>
      <c r="S502" s="175">
        <v>250</v>
      </c>
      <c r="T502" s="173">
        <v>10</v>
      </c>
      <c r="U502" s="173">
        <v>1</v>
      </c>
      <c r="V502" s="173">
        <v>20</v>
      </c>
      <c r="W502" s="211"/>
      <c r="X502" s="173">
        <v>0</v>
      </c>
      <c r="Y502" s="175">
        <v>0</v>
      </c>
      <c r="Z502" s="174">
        <f>S502*R502*K502*EXP(-Definitions!$E$4*CAPEX!V502)*U502</f>
        <v>187500</v>
      </c>
      <c r="AA502" s="174">
        <f>CEILING(Z502/Definitions!$F$10,10)</f>
        <v>3680</v>
      </c>
      <c r="AB502" s="176">
        <v>1</v>
      </c>
      <c r="AC502" s="177" t="s">
        <v>201</v>
      </c>
      <c r="AD502" s="177" t="s">
        <v>203</v>
      </c>
      <c r="AE502" s="29"/>
      <c r="AF502" s="31"/>
    </row>
    <row r="503" spans="1:32" s="8" customFormat="1" ht="24" x14ac:dyDescent="0.25">
      <c r="A503" s="170">
        <v>384</v>
      </c>
      <c r="B503" s="171" t="s">
        <v>204</v>
      </c>
      <c r="C503" s="171" t="s">
        <v>46</v>
      </c>
      <c r="D503" s="172">
        <v>1</v>
      </c>
      <c r="E503" s="171" t="s">
        <v>249</v>
      </c>
      <c r="F503" s="171" t="s">
        <v>138</v>
      </c>
      <c r="G503" s="171" t="s">
        <v>195</v>
      </c>
      <c r="H503" s="171" t="s">
        <v>196</v>
      </c>
      <c r="I503" s="171" t="s">
        <v>138</v>
      </c>
      <c r="J503" s="173">
        <v>2009</v>
      </c>
      <c r="K503" s="174">
        <v>750</v>
      </c>
      <c r="L503" s="211"/>
      <c r="M503" s="173" t="s">
        <v>139</v>
      </c>
      <c r="N503" s="173">
        <v>3</v>
      </c>
      <c r="O503" s="173">
        <v>2</v>
      </c>
      <c r="P503" s="173">
        <v>1</v>
      </c>
      <c r="Q503" s="173">
        <v>5</v>
      </c>
      <c r="R503" s="173">
        <v>1</v>
      </c>
      <c r="S503" s="175">
        <v>250</v>
      </c>
      <c r="T503" s="173">
        <v>10</v>
      </c>
      <c r="U503" s="173">
        <v>1</v>
      </c>
      <c r="V503" s="173">
        <v>0</v>
      </c>
      <c r="W503" s="211"/>
      <c r="X503" s="173">
        <v>0</v>
      </c>
      <c r="Y503" s="175">
        <v>0</v>
      </c>
      <c r="Z503" s="174">
        <f>S503*R503*K503*EXP(-Definitions!$E$4*CAPEX!V503)*U503</f>
        <v>187500</v>
      </c>
      <c r="AA503" s="174">
        <f>CEILING(Z503/Definitions!$F$10,10)</f>
        <v>3680</v>
      </c>
      <c r="AB503" s="176">
        <v>1</v>
      </c>
      <c r="AC503" s="177" t="s">
        <v>359</v>
      </c>
      <c r="AD503" s="177" t="s">
        <v>360</v>
      </c>
      <c r="AE503" s="29"/>
      <c r="AF503" s="31"/>
    </row>
    <row r="504" spans="1:32" s="8" customFormat="1" ht="15" x14ac:dyDescent="0.25">
      <c r="A504" s="170">
        <v>384</v>
      </c>
      <c r="B504" s="171" t="s">
        <v>204</v>
      </c>
      <c r="C504" s="171" t="s">
        <v>46</v>
      </c>
      <c r="D504" s="172">
        <v>1</v>
      </c>
      <c r="E504" s="171" t="s">
        <v>249</v>
      </c>
      <c r="F504" s="171" t="s">
        <v>138</v>
      </c>
      <c r="G504" s="171" t="s">
        <v>195</v>
      </c>
      <c r="H504" s="171" t="s">
        <v>196</v>
      </c>
      <c r="I504" s="171" t="s">
        <v>138</v>
      </c>
      <c r="J504" s="173">
        <v>2009</v>
      </c>
      <c r="K504" s="174">
        <v>750</v>
      </c>
      <c r="L504" s="211"/>
      <c r="M504" s="173" t="s">
        <v>139</v>
      </c>
      <c r="N504" s="173">
        <v>0</v>
      </c>
      <c r="O504" s="173">
        <v>1</v>
      </c>
      <c r="P504" s="173">
        <v>1</v>
      </c>
      <c r="Q504" s="173">
        <v>8</v>
      </c>
      <c r="R504" s="173">
        <v>1</v>
      </c>
      <c r="S504" s="175">
        <v>250</v>
      </c>
      <c r="T504" s="173">
        <v>10</v>
      </c>
      <c r="U504" s="173">
        <v>1</v>
      </c>
      <c r="V504" s="173">
        <v>10</v>
      </c>
      <c r="W504" s="211"/>
      <c r="X504" s="173">
        <v>0</v>
      </c>
      <c r="Y504" s="175">
        <v>0</v>
      </c>
      <c r="Z504" s="174">
        <f>S504*R504*K504*EXP(-Definitions!$E$4*CAPEX!V504)*U504</f>
        <v>187500</v>
      </c>
      <c r="AA504" s="174">
        <f>CEILING(Z504/Definitions!$F$10,10)</f>
        <v>3680</v>
      </c>
      <c r="AB504" s="176">
        <v>1</v>
      </c>
      <c r="AC504" s="177" t="s">
        <v>201</v>
      </c>
      <c r="AD504" s="177" t="s">
        <v>203</v>
      </c>
      <c r="AE504" s="29"/>
      <c r="AF504" s="31"/>
    </row>
    <row r="505" spans="1:32" s="8" customFormat="1" ht="15" x14ac:dyDescent="0.25">
      <c r="A505" s="170">
        <v>384</v>
      </c>
      <c r="B505" s="171" t="s">
        <v>204</v>
      </c>
      <c r="C505" s="171" t="s">
        <v>46</v>
      </c>
      <c r="D505" s="172">
        <v>1</v>
      </c>
      <c r="E505" s="171" t="s">
        <v>249</v>
      </c>
      <c r="F505" s="171" t="s">
        <v>138</v>
      </c>
      <c r="G505" s="171" t="s">
        <v>195</v>
      </c>
      <c r="H505" s="171" t="s">
        <v>196</v>
      </c>
      <c r="I505" s="171" t="s">
        <v>138</v>
      </c>
      <c r="J505" s="173">
        <v>2009</v>
      </c>
      <c r="K505" s="174">
        <v>750</v>
      </c>
      <c r="L505" s="211"/>
      <c r="M505" s="173" t="s">
        <v>139</v>
      </c>
      <c r="N505" s="173">
        <v>0</v>
      </c>
      <c r="O505" s="173">
        <v>1</v>
      </c>
      <c r="P505" s="173">
        <v>1</v>
      </c>
      <c r="Q505" s="173">
        <v>8</v>
      </c>
      <c r="R505" s="173">
        <v>1</v>
      </c>
      <c r="S505" s="175">
        <v>250</v>
      </c>
      <c r="T505" s="173">
        <v>10</v>
      </c>
      <c r="U505" s="173">
        <v>1</v>
      </c>
      <c r="V505" s="173">
        <v>20</v>
      </c>
      <c r="W505" s="211"/>
      <c r="X505" s="173">
        <v>0</v>
      </c>
      <c r="Y505" s="175">
        <v>0</v>
      </c>
      <c r="Z505" s="174">
        <f>S505*R505*K505*EXP(-Definitions!$E$4*CAPEX!V505)*U505</f>
        <v>187500</v>
      </c>
      <c r="AA505" s="174">
        <f>CEILING(Z505/Definitions!$F$10,10)</f>
        <v>3680</v>
      </c>
      <c r="AB505" s="176">
        <v>1</v>
      </c>
      <c r="AC505" s="177" t="s">
        <v>201</v>
      </c>
      <c r="AD505" s="177" t="s">
        <v>203</v>
      </c>
      <c r="AE505" s="29"/>
      <c r="AF505" s="31"/>
    </row>
    <row r="506" spans="1:32" s="8" customFormat="1" ht="24" x14ac:dyDescent="0.25">
      <c r="A506" s="170">
        <v>385</v>
      </c>
      <c r="B506" s="171" t="s">
        <v>206</v>
      </c>
      <c r="C506" s="171" t="s">
        <v>46</v>
      </c>
      <c r="D506" s="172">
        <v>2</v>
      </c>
      <c r="E506" s="171" t="s">
        <v>249</v>
      </c>
      <c r="F506" s="171" t="s">
        <v>138</v>
      </c>
      <c r="G506" s="171" t="s">
        <v>195</v>
      </c>
      <c r="H506" s="171" t="s">
        <v>196</v>
      </c>
      <c r="I506" s="171" t="s">
        <v>138</v>
      </c>
      <c r="J506" s="173">
        <v>2009</v>
      </c>
      <c r="K506" s="174">
        <v>1300</v>
      </c>
      <c r="L506" s="211"/>
      <c r="M506" s="173" t="s">
        <v>139</v>
      </c>
      <c r="N506" s="173">
        <v>3</v>
      </c>
      <c r="O506" s="173">
        <v>1</v>
      </c>
      <c r="P506" s="173">
        <v>1</v>
      </c>
      <c r="Q506" s="173">
        <v>8</v>
      </c>
      <c r="R506" s="173">
        <v>1</v>
      </c>
      <c r="S506" s="175">
        <v>600</v>
      </c>
      <c r="T506" s="173">
        <v>15</v>
      </c>
      <c r="U506" s="173">
        <v>1</v>
      </c>
      <c r="V506" s="173">
        <v>4</v>
      </c>
      <c r="W506" s="211"/>
      <c r="X506" s="173">
        <v>0</v>
      </c>
      <c r="Y506" s="175">
        <v>0</v>
      </c>
      <c r="Z506" s="174">
        <f>S506*R506*K506*EXP(-Definitions!$E$4*CAPEX!V506)*U506</f>
        <v>780000</v>
      </c>
      <c r="AA506" s="174">
        <f>CEILING(Z506/Definitions!$F$10,10)</f>
        <v>15300</v>
      </c>
      <c r="AB506" s="180">
        <v>1</v>
      </c>
      <c r="AC506" s="177" t="s">
        <v>351</v>
      </c>
      <c r="AD506" s="177" t="s">
        <v>352</v>
      </c>
      <c r="AE506" s="29"/>
      <c r="AF506" s="31"/>
    </row>
    <row r="507" spans="1:32" s="8" customFormat="1" ht="15" x14ac:dyDescent="0.25">
      <c r="A507" s="170">
        <v>385</v>
      </c>
      <c r="B507" s="171" t="s">
        <v>206</v>
      </c>
      <c r="C507" s="171" t="s">
        <v>46</v>
      </c>
      <c r="D507" s="172">
        <v>2</v>
      </c>
      <c r="E507" s="171" t="s">
        <v>249</v>
      </c>
      <c r="F507" s="171" t="s">
        <v>138</v>
      </c>
      <c r="G507" s="171" t="s">
        <v>195</v>
      </c>
      <c r="H507" s="171" t="s">
        <v>196</v>
      </c>
      <c r="I507" s="171" t="s">
        <v>138</v>
      </c>
      <c r="J507" s="173">
        <v>2009</v>
      </c>
      <c r="K507" s="174">
        <v>1300</v>
      </c>
      <c r="L507" s="211"/>
      <c r="M507" s="173" t="s">
        <v>139</v>
      </c>
      <c r="N507" s="173">
        <v>0</v>
      </c>
      <c r="O507" s="173">
        <v>1</v>
      </c>
      <c r="P507" s="173">
        <v>1</v>
      </c>
      <c r="Q507" s="173">
        <v>8</v>
      </c>
      <c r="R507" s="173">
        <v>1</v>
      </c>
      <c r="S507" s="175">
        <v>600</v>
      </c>
      <c r="T507" s="173">
        <v>15</v>
      </c>
      <c r="U507" s="173">
        <v>1</v>
      </c>
      <c r="V507" s="173">
        <v>19</v>
      </c>
      <c r="W507" s="211"/>
      <c r="X507" s="173">
        <v>0</v>
      </c>
      <c r="Y507" s="175">
        <v>0</v>
      </c>
      <c r="Z507" s="174">
        <f>S507*R507*K507*EXP(-Definitions!$E$4*CAPEX!V507)*U507</f>
        <v>780000</v>
      </c>
      <c r="AA507" s="174">
        <f>CEILING(Z507/Definitions!$F$10,10)</f>
        <v>15300</v>
      </c>
      <c r="AB507" s="180">
        <v>1</v>
      </c>
      <c r="AC507" s="177" t="s">
        <v>208</v>
      </c>
      <c r="AD507" s="177" t="s">
        <v>361</v>
      </c>
      <c r="AE507" s="29"/>
      <c r="AF507" s="31"/>
    </row>
    <row r="508" spans="1:32" s="8" customFormat="1" ht="84" x14ac:dyDescent="0.25">
      <c r="A508" s="170">
        <v>386</v>
      </c>
      <c r="B508" s="171" t="s">
        <v>320</v>
      </c>
      <c r="C508" s="171" t="s">
        <v>46</v>
      </c>
      <c r="D508" s="172">
        <v>2</v>
      </c>
      <c r="E508" s="171" t="s">
        <v>249</v>
      </c>
      <c r="F508" s="171" t="s">
        <v>138</v>
      </c>
      <c r="G508" s="171" t="s">
        <v>211</v>
      </c>
      <c r="H508" s="171" t="s">
        <v>212</v>
      </c>
      <c r="I508" s="171" t="s">
        <v>138</v>
      </c>
      <c r="J508" s="173">
        <v>2009</v>
      </c>
      <c r="K508" s="174">
        <v>65</v>
      </c>
      <c r="L508" s="211"/>
      <c r="M508" s="173" t="s">
        <v>321</v>
      </c>
      <c r="N508" s="173">
        <v>3</v>
      </c>
      <c r="O508" s="173">
        <v>1</v>
      </c>
      <c r="P508" s="173">
        <v>1</v>
      </c>
      <c r="Q508" s="173">
        <v>5</v>
      </c>
      <c r="R508" s="173">
        <v>0.5</v>
      </c>
      <c r="S508" s="175">
        <v>138000</v>
      </c>
      <c r="T508" s="173">
        <v>10</v>
      </c>
      <c r="U508" s="173">
        <v>1</v>
      </c>
      <c r="V508" s="173">
        <v>0</v>
      </c>
      <c r="W508" s="211"/>
      <c r="X508" s="173">
        <v>0</v>
      </c>
      <c r="Y508" s="175">
        <v>0</v>
      </c>
      <c r="Z508" s="174">
        <f>S508*R508*K508*EXP(-Definitions!$E$4*CAPEX!V508)*U508</f>
        <v>4485000</v>
      </c>
      <c r="AA508" s="174">
        <f>CEILING(Z508/Definitions!$F$10,10)</f>
        <v>87950</v>
      </c>
      <c r="AB508" s="180">
        <v>2</v>
      </c>
      <c r="AC508" s="177" t="s">
        <v>362</v>
      </c>
      <c r="AD508" s="177" t="s">
        <v>363</v>
      </c>
      <c r="AE508" s="29"/>
      <c r="AF508" s="30"/>
    </row>
    <row r="509" spans="1:32" s="8" customFormat="1" ht="24" x14ac:dyDescent="0.25">
      <c r="A509" s="170">
        <v>386</v>
      </c>
      <c r="B509" s="171" t="s">
        <v>320</v>
      </c>
      <c r="C509" s="171" t="s">
        <v>46</v>
      </c>
      <c r="D509" s="172">
        <v>2</v>
      </c>
      <c r="E509" s="171" t="s">
        <v>249</v>
      </c>
      <c r="F509" s="171" t="s">
        <v>138</v>
      </c>
      <c r="G509" s="171" t="s">
        <v>211</v>
      </c>
      <c r="H509" s="171" t="s">
        <v>212</v>
      </c>
      <c r="I509" s="171" t="s">
        <v>138</v>
      </c>
      <c r="J509" s="173">
        <v>2009</v>
      </c>
      <c r="K509" s="174">
        <v>65</v>
      </c>
      <c r="L509" s="211"/>
      <c r="M509" s="173" t="s">
        <v>321</v>
      </c>
      <c r="N509" s="173">
        <v>0</v>
      </c>
      <c r="O509" s="173">
        <v>1</v>
      </c>
      <c r="P509" s="173">
        <v>1</v>
      </c>
      <c r="Q509" s="173">
        <v>8</v>
      </c>
      <c r="R509" s="173">
        <v>1</v>
      </c>
      <c r="S509" s="175">
        <v>138000</v>
      </c>
      <c r="T509" s="173">
        <v>10</v>
      </c>
      <c r="U509" s="173">
        <v>1</v>
      </c>
      <c r="V509" s="173">
        <v>5</v>
      </c>
      <c r="W509" s="211"/>
      <c r="X509" s="173">
        <v>0</v>
      </c>
      <c r="Y509" s="175">
        <v>0</v>
      </c>
      <c r="Z509" s="174">
        <f>S509*R509*K509*EXP(-Definitions!$E$4*CAPEX!V509)*U509</f>
        <v>8970000</v>
      </c>
      <c r="AA509" s="174">
        <f>CEILING(Z509/Definitions!$F$10,10)</f>
        <v>175890</v>
      </c>
      <c r="AB509" s="176">
        <v>2</v>
      </c>
      <c r="AC509" s="177" t="s">
        <v>215</v>
      </c>
      <c r="AD509" s="177" t="s">
        <v>324</v>
      </c>
      <c r="AE509" s="29"/>
      <c r="AF509" s="30"/>
    </row>
    <row r="510" spans="1:32" s="8" customFormat="1" ht="24" x14ac:dyDescent="0.25">
      <c r="A510" s="170">
        <v>386</v>
      </c>
      <c r="B510" s="171" t="s">
        <v>320</v>
      </c>
      <c r="C510" s="171" t="s">
        <v>46</v>
      </c>
      <c r="D510" s="172">
        <v>2</v>
      </c>
      <c r="E510" s="171" t="s">
        <v>249</v>
      </c>
      <c r="F510" s="171" t="s">
        <v>138</v>
      </c>
      <c r="G510" s="171" t="s">
        <v>211</v>
      </c>
      <c r="H510" s="171" t="s">
        <v>212</v>
      </c>
      <c r="I510" s="171" t="s">
        <v>138</v>
      </c>
      <c r="J510" s="173">
        <v>2009</v>
      </c>
      <c r="K510" s="174">
        <v>65</v>
      </c>
      <c r="L510" s="211"/>
      <c r="M510" s="173" t="s">
        <v>321</v>
      </c>
      <c r="N510" s="173">
        <v>0</v>
      </c>
      <c r="O510" s="173">
        <v>1</v>
      </c>
      <c r="P510" s="173">
        <v>1</v>
      </c>
      <c r="Q510" s="173">
        <v>8</v>
      </c>
      <c r="R510" s="173">
        <v>1</v>
      </c>
      <c r="S510" s="175">
        <v>138000</v>
      </c>
      <c r="T510" s="173">
        <v>10</v>
      </c>
      <c r="U510" s="173">
        <v>1</v>
      </c>
      <c r="V510" s="173">
        <v>15</v>
      </c>
      <c r="W510" s="211"/>
      <c r="X510" s="173">
        <v>0</v>
      </c>
      <c r="Y510" s="175">
        <v>0</v>
      </c>
      <c r="Z510" s="174">
        <f>S510*R510*K510*EXP(-Definitions!$E$4*CAPEX!V510)*U510</f>
        <v>8970000</v>
      </c>
      <c r="AA510" s="174">
        <f>CEILING(Z510/Definitions!$F$10,10)</f>
        <v>175890</v>
      </c>
      <c r="AB510" s="176">
        <v>2</v>
      </c>
      <c r="AC510" s="177" t="s">
        <v>215</v>
      </c>
      <c r="AD510" s="177" t="s">
        <v>324</v>
      </c>
      <c r="AE510" s="29"/>
      <c r="AF510" s="30"/>
    </row>
    <row r="511" spans="1:32" s="8" customFormat="1" ht="24" x14ac:dyDescent="0.25">
      <c r="A511" s="170">
        <v>386</v>
      </c>
      <c r="B511" s="171" t="s">
        <v>320</v>
      </c>
      <c r="C511" s="171" t="s">
        <v>46</v>
      </c>
      <c r="D511" s="172">
        <v>2</v>
      </c>
      <c r="E511" s="171" t="s">
        <v>249</v>
      </c>
      <c r="F511" s="171" t="s">
        <v>138</v>
      </c>
      <c r="G511" s="171" t="s">
        <v>211</v>
      </c>
      <c r="H511" s="171" t="s">
        <v>212</v>
      </c>
      <c r="I511" s="171" t="s">
        <v>138</v>
      </c>
      <c r="J511" s="173">
        <v>2009</v>
      </c>
      <c r="K511" s="174">
        <v>65</v>
      </c>
      <c r="L511" s="211"/>
      <c r="M511" s="173" t="s">
        <v>321</v>
      </c>
      <c r="N511" s="173">
        <v>0</v>
      </c>
      <c r="O511" s="173">
        <v>1</v>
      </c>
      <c r="P511" s="173">
        <v>1</v>
      </c>
      <c r="Q511" s="173">
        <v>8</v>
      </c>
      <c r="R511" s="173">
        <v>1</v>
      </c>
      <c r="S511" s="175">
        <v>138000</v>
      </c>
      <c r="T511" s="173">
        <v>10</v>
      </c>
      <c r="U511" s="173">
        <v>1</v>
      </c>
      <c r="V511" s="173">
        <v>25</v>
      </c>
      <c r="W511" s="211"/>
      <c r="X511" s="173">
        <v>0</v>
      </c>
      <c r="Y511" s="175">
        <v>0</v>
      </c>
      <c r="Z511" s="174">
        <f>S511*R511*K511*EXP(-Definitions!$E$4*CAPEX!V511)*U511</f>
        <v>8970000</v>
      </c>
      <c r="AA511" s="174">
        <f>CEILING(Z511/Definitions!$F$10,10)</f>
        <v>175890</v>
      </c>
      <c r="AB511" s="176">
        <v>2</v>
      </c>
      <c r="AC511" s="177" t="s">
        <v>215</v>
      </c>
      <c r="AD511" s="177" t="s">
        <v>324</v>
      </c>
      <c r="AE511" s="29"/>
      <c r="AF511" s="30"/>
    </row>
    <row r="512" spans="1:32" s="8" customFormat="1" ht="60" x14ac:dyDescent="0.25">
      <c r="A512" s="170">
        <v>387</v>
      </c>
      <c r="B512" s="171" t="s">
        <v>560</v>
      </c>
      <c r="C512" s="171" t="s">
        <v>46</v>
      </c>
      <c r="D512" s="172">
        <v>2</v>
      </c>
      <c r="E512" s="171" t="s">
        <v>249</v>
      </c>
      <c r="F512" s="171" t="s">
        <v>138</v>
      </c>
      <c r="G512" s="171" t="s">
        <v>217</v>
      </c>
      <c r="H512" s="171" t="s">
        <v>218</v>
      </c>
      <c r="I512" s="171" t="s">
        <v>138</v>
      </c>
      <c r="J512" s="173">
        <v>2009</v>
      </c>
      <c r="K512" s="174">
        <v>1300</v>
      </c>
      <c r="L512" s="211"/>
      <c r="M512" s="173" t="s">
        <v>139</v>
      </c>
      <c r="N512" s="173">
        <v>3</v>
      </c>
      <c r="O512" s="173">
        <v>2</v>
      </c>
      <c r="P512" s="173">
        <v>1</v>
      </c>
      <c r="Q512" s="173">
        <v>5</v>
      </c>
      <c r="R512" s="173">
        <v>1</v>
      </c>
      <c r="S512" s="175">
        <v>1000</v>
      </c>
      <c r="T512" s="173">
        <v>25</v>
      </c>
      <c r="U512" s="173">
        <v>1</v>
      </c>
      <c r="V512" s="173">
        <v>0</v>
      </c>
      <c r="W512" s="211"/>
      <c r="X512" s="173">
        <v>0</v>
      </c>
      <c r="Y512" s="175">
        <v>0</v>
      </c>
      <c r="Z512" s="174">
        <f>S512*R512*K512*EXP(-Definitions!$E$4*CAPEX!V512)*U512</f>
        <v>1300000</v>
      </c>
      <c r="AA512" s="174">
        <f>CEILING(Z512/Definitions!$F$10,10)</f>
        <v>25500</v>
      </c>
      <c r="AB512" s="176">
        <v>2</v>
      </c>
      <c r="AC512" s="177" t="s">
        <v>219</v>
      </c>
      <c r="AD512" s="177" t="s">
        <v>220</v>
      </c>
      <c r="AE512" s="29"/>
      <c r="AF512" s="30"/>
    </row>
    <row r="513" spans="1:32" s="8" customFormat="1" ht="72" x14ac:dyDescent="0.25">
      <c r="A513" s="170">
        <v>388</v>
      </c>
      <c r="B513" s="171" t="s">
        <v>221</v>
      </c>
      <c r="C513" s="171" t="s">
        <v>46</v>
      </c>
      <c r="D513" s="172">
        <v>2</v>
      </c>
      <c r="E513" s="171" t="s">
        <v>249</v>
      </c>
      <c r="F513" s="171" t="s">
        <v>138</v>
      </c>
      <c r="G513" s="171" t="s">
        <v>217</v>
      </c>
      <c r="H513" s="171" t="s">
        <v>218</v>
      </c>
      <c r="I513" s="171" t="s">
        <v>138</v>
      </c>
      <c r="J513" s="173">
        <v>2009</v>
      </c>
      <c r="K513" s="174">
        <v>1300</v>
      </c>
      <c r="L513" s="211"/>
      <c r="M513" s="173" t="s">
        <v>139</v>
      </c>
      <c r="N513" s="173">
        <v>3</v>
      </c>
      <c r="O513" s="173">
        <v>2</v>
      </c>
      <c r="P513" s="173">
        <v>1</v>
      </c>
      <c r="Q513" s="173">
        <v>5</v>
      </c>
      <c r="R513" s="173">
        <v>1</v>
      </c>
      <c r="S513" s="175">
        <v>2000</v>
      </c>
      <c r="T513" s="173">
        <v>25</v>
      </c>
      <c r="U513" s="173">
        <v>1</v>
      </c>
      <c r="V513" s="173">
        <v>0</v>
      </c>
      <c r="W513" s="211"/>
      <c r="X513" s="173">
        <v>0</v>
      </c>
      <c r="Y513" s="175">
        <v>0</v>
      </c>
      <c r="Z513" s="174">
        <f>S513*R513*K513*EXP(-Definitions!$E$4*CAPEX!V513)*U513</f>
        <v>2600000</v>
      </c>
      <c r="AA513" s="174">
        <f>CEILING(Z513/Definitions!$F$10,10)</f>
        <v>50990</v>
      </c>
      <c r="AB513" s="176">
        <v>2</v>
      </c>
      <c r="AC513" s="177" t="s">
        <v>552</v>
      </c>
      <c r="AD513" s="177" t="s">
        <v>222</v>
      </c>
      <c r="AE513" s="29"/>
      <c r="AF513" s="30"/>
    </row>
    <row r="514" spans="1:32" s="8" customFormat="1" ht="36" x14ac:dyDescent="0.25">
      <c r="A514" s="170">
        <v>389</v>
      </c>
      <c r="B514" s="171" t="s">
        <v>224</v>
      </c>
      <c r="C514" s="171" t="s">
        <v>46</v>
      </c>
      <c r="D514" s="172" t="s">
        <v>225</v>
      </c>
      <c r="E514" s="171" t="s">
        <v>249</v>
      </c>
      <c r="F514" s="171" t="s">
        <v>138</v>
      </c>
      <c r="G514" s="171" t="s">
        <v>226</v>
      </c>
      <c r="H514" s="171" t="s">
        <v>226</v>
      </c>
      <c r="I514" s="171" t="s">
        <v>138</v>
      </c>
      <c r="J514" s="173">
        <v>2009</v>
      </c>
      <c r="K514" s="174">
        <v>432</v>
      </c>
      <c r="L514" s="211"/>
      <c r="M514" s="173" t="s">
        <v>139</v>
      </c>
      <c r="N514" s="173">
        <v>3</v>
      </c>
      <c r="O514" s="173">
        <v>1</v>
      </c>
      <c r="P514" s="173">
        <v>1</v>
      </c>
      <c r="Q514" s="173">
        <v>1</v>
      </c>
      <c r="R514" s="173">
        <v>1</v>
      </c>
      <c r="S514" s="175">
        <v>2800</v>
      </c>
      <c r="T514" s="173">
        <v>50</v>
      </c>
      <c r="U514" s="173">
        <v>0</v>
      </c>
      <c r="V514" s="173">
        <v>0</v>
      </c>
      <c r="W514" s="211"/>
      <c r="X514" s="173">
        <v>1</v>
      </c>
      <c r="Y514" s="175">
        <v>11800</v>
      </c>
      <c r="Z514" s="174">
        <f>S514*R514*K514*EXP(-Definitions!$E$4*CAPEX!V514)*U514</f>
        <v>0</v>
      </c>
      <c r="AA514" s="174">
        <f>CEILING(Z514/Definitions!$F$10,10)</f>
        <v>0</v>
      </c>
      <c r="AB514" s="176">
        <v>0</v>
      </c>
      <c r="AC514" s="177" t="s">
        <v>554</v>
      </c>
      <c r="AD514" s="177" t="s">
        <v>573</v>
      </c>
      <c r="AE514" s="29"/>
      <c r="AF514" s="31"/>
    </row>
    <row r="515" spans="1:32" s="8" customFormat="1" ht="120" x14ac:dyDescent="0.25">
      <c r="A515" s="170">
        <v>390</v>
      </c>
      <c r="B515" s="171" t="s">
        <v>233</v>
      </c>
      <c r="C515" s="171" t="s">
        <v>46</v>
      </c>
      <c r="D515" s="172" t="s">
        <v>225</v>
      </c>
      <c r="E515" s="171" t="s">
        <v>249</v>
      </c>
      <c r="F515" s="171" t="s">
        <v>138</v>
      </c>
      <c r="G515" s="171" t="s">
        <v>364</v>
      </c>
      <c r="H515" s="171" t="s">
        <v>364</v>
      </c>
      <c r="I515" s="171" t="s">
        <v>138</v>
      </c>
      <c r="J515" s="173">
        <v>2009</v>
      </c>
      <c r="K515" s="174">
        <v>1</v>
      </c>
      <c r="L515" s="211"/>
      <c r="M515" s="173" t="s">
        <v>236</v>
      </c>
      <c r="N515" s="173">
        <v>3</v>
      </c>
      <c r="O515" s="173">
        <v>2</v>
      </c>
      <c r="P515" s="173">
        <v>1</v>
      </c>
      <c r="Q515" s="173">
        <v>5</v>
      </c>
      <c r="R515" s="173">
        <v>1</v>
      </c>
      <c r="S515" s="175">
        <v>1543200</v>
      </c>
      <c r="T515" s="173">
        <v>0</v>
      </c>
      <c r="U515" s="173">
        <v>1</v>
      </c>
      <c r="V515" s="173">
        <v>0</v>
      </c>
      <c r="W515" s="211"/>
      <c r="X515" s="173">
        <v>0</v>
      </c>
      <c r="Y515" s="175">
        <v>0</v>
      </c>
      <c r="Z515" s="174">
        <f>S515*R515*K515*EXP(-Definitions!$E$4*CAPEX!V515)*U515</f>
        <v>1543200</v>
      </c>
      <c r="AA515" s="174">
        <f>CEILING(Z515/Definitions!$F$10,10)</f>
        <v>30260</v>
      </c>
      <c r="AB515" s="176">
        <v>1</v>
      </c>
      <c r="AC515" s="177" t="s">
        <v>608</v>
      </c>
      <c r="AD515" s="177" t="s">
        <v>609</v>
      </c>
      <c r="AE515" s="29"/>
      <c r="AF515" s="31"/>
    </row>
    <row r="516" spans="1:32" s="8" customFormat="1" ht="24" x14ac:dyDescent="0.25">
      <c r="A516" s="170">
        <v>391</v>
      </c>
      <c r="B516" s="171" t="s">
        <v>238</v>
      </c>
      <c r="C516" s="171" t="s">
        <v>46</v>
      </c>
      <c r="D516" s="172" t="s">
        <v>236</v>
      </c>
      <c r="E516" s="171" t="s">
        <v>249</v>
      </c>
      <c r="F516" s="171" t="s">
        <v>138</v>
      </c>
      <c r="G516" s="171" t="s">
        <v>239</v>
      </c>
      <c r="H516" s="171" t="s">
        <v>524</v>
      </c>
      <c r="I516" s="171" t="s">
        <v>138</v>
      </c>
      <c r="J516" s="173">
        <v>2009</v>
      </c>
      <c r="K516" s="174">
        <v>1</v>
      </c>
      <c r="L516" s="211"/>
      <c r="M516" s="173" t="s">
        <v>236</v>
      </c>
      <c r="N516" s="173">
        <v>0</v>
      </c>
      <c r="O516" s="173">
        <v>1</v>
      </c>
      <c r="P516" s="173">
        <v>1</v>
      </c>
      <c r="Q516" s="173">
        <v>9</v>
      </c>
      <c r="R516" s="173">
        <v>1</v>
      </c>
      <c r="S516" s="175">
        <v>2083400</v>
      </c>
      <c r="T516" s="173">
        <v>0</v>
      </c>
      <c r="U516" s="173">
        <v>1</v>
      </c>
      <c r="V516" s="173">
        <v>0</v>
      </c>
      <c r="W516" s="211"/>
      <c r="X516" s="173">
        <v>0</v>
      </c>
      <c r="Y516" s="175">
        <v>0</v>
      </c>
      <c r="Z516" s="174">
        <f>S516*R516*K516*EXP(-Definitions!$E$4*CAPEX!V516)*U516</f>
        <v>2083400</v>
      </c>
      <c r="AA516" s="174">
        <f>CEILING(Z516/Definitions!$F$10,10)</f>
        <v>40860</v>
      </c>
      <c r="AB516" s="176">
        <v>1</v>
      </c>
      <c r="AC516" s="177" t="s">
        <v>240</v>
      </c>
      <c r="AD516" s="177" t="s">
        <v>241</v>
      </c>
      <c r="AE516" s="29"/>
      <c r="AF516" s="31"/>
    </row>
    <row r="517" spans="1:32" s="8" customFormat="1" ht="36" x14ac:dyDescent="0.25">
      <c r="A517" s="170">
        <v>392</v>
      </c>
      <c r="B517" s="171" t="s">
        <v>242</v>
      </c>
      <c r="C517" s="171" t="s">
        <v>46</v>
      </c>
      <c r="D517" s="172" t="s">
        <v>236</v>
      </c>
      <c r="E517" s="171" t="s">
        <v>249</v>
      </c>
      <c r="F517" s="171" t="s">
        <v>138</v>
      </c>
      <c r="G517" s="171" t="s">
        <v>243</v>
      </c>
      <c r="H517" s="171" t="s">
        <v>524</v>
      </c>
      <c r="I517" s="171" t="s">
        <v>138</v>
      </c>
      <c r="J517" s="173">
        <v>2009</v>
      </c>
      <c r="K517" s="174">
        <v>1</v>
      </c>
      <c r="L517" s="211"/>
      <c r="M517" s="173" t="s">
        <v>236</v>
      </c>
      <c r="N517" s="173">
        <v>0</v>
      </c>
      <c r="O517" s="173">
        <v>1</v>
      </c>
      <c r="P517" s="173">
        <v>1</v>
      </c>
      <c r="Q517" s="173">
        <v>9</v>
      </c>
      <c r="R517" s="173">
        <v>1</v>
      </c>
      <c r="S517" s="175">
        <v>2291700</v>
      </c>
      <c r="T517" s="173">
        <v>0</v>
      </c>
      <c r="U517" s="173">
        <v>1</v>
      </c>
      <c r="V517" s="173">
        <v>0</v>
      </c>
      <c r="W517" s="211"/>
      <c r="X517" s="173">
        <v>0</v>
      </c>
      <c r="Y517" s="175">
        <v>0</v>
      </c>
      <c r="Z517" s="174">
        <f>S517*R517*K517*EXP(-Definitions!$E$4*CAPEX!V517)*U517</f>
        <v>2291700</v>
      </c>
      <c r="AA517" s="174">
        <f>CEILING(Z517/Definitions!$F$10,10)</f>
        <v>44940</v>
      </c>
      <c r="AB517" s="176">
        <v>1</v>
      </c>
      <c r="AC517" s="177" t="s">
        <v>244</v>
      </c>
      <c r="AD517" s="177" t="s">
        <v>567</v>
      </c>
      <c r="AE517" s="29"/>
      <c r="AF517" s="31"/>
    </row>
    <row r="518" spans="1:32" s="8" customFormat="1" ht="48" x14ac:dyDescent="0.25">
      <c r="A518" s="170">
        <v>393</v>
      </c>
      <c r="B518" s="171" t="s">
        <v>245</v>
      </c>
      <c r="C518" s="171" t="s">
        <v>46</v>
      </c>
      <c r="D518" s="172" t="s">
        <v>236</v>
      </c>
      <c r="E518" s="171" t="s">
        <v>249</v>
      </c>
      <c r="F518" s="171" t="s">
        <v>138</v>
      </c>
      <c r="G518" s="171" t="s">
        <v>246</v>
      </c>
      <c r="H518" s="171" t="s">
        <v>524</v>
      </c>
      <c r="I518" s="171" t="s">
        <v>138</v>
      </c>
      <c r="J518" s="173">
        <v>2009</v>
      </c>
      <c r="K518" s="174">
        <v>1</v>
      </c>
      <c r="L518" s="174"/>
      <c r="M518" s="173" t="s">
        <v>236</v>
      </c>
      <c r="N518" s="173">
        <v>0</v>
      </c>
      <c r="O518" s="173">
        <v>1</v>
      </c>
      <c r="P518" s="173">
        <v>1</v>
      </c>
      <c r="Q518" s="173">
        <v>9</v>
      </c>
      <c r="R518" s="173">
        <v>1</v>
      </c>
      <c r="S518" s="175">
        <v>1260500</v>
      </c>
      <c r="T518" s="173">
        <v>0</v>
      </c>
      <c r="U518" s="173">
        <v>1</v>
      </c>
      <c r="V518" s="173">
        <v>0</v>
      </c>
      <c r="W518" s="173"/>
      <c r="X518" s="173">
        <v>0</v>
      </c>
      <c r="Y518" s="175">
        <v>0</v>
      </c>
      <c r="Z518" s="174">
        <f>S518*R518*K518*EXP(-Definitions!$E$4*CAPEX!V518)*U518</f>
        <v>1260500</v>
      </c>
      <c r="AA518" s="174">
        <f>CEILING(Z518/Definitions!$F$10,10)</f>
        <v>24720</v>
      </c>
      <c r="AB518" s="176">
        <v>1</v>
      </c>
      <c r="AC518" s="177" t="s">
        <v>247</v>
      </c>
      <c r="AD518" s="177" t="s">
        <v>568</v>
      </c>
      <c r="AE518" s="29"/>
      <c r="AF518" s="31"/>
    </row>
    <row r="519" spans="1:32" s="8" customFormat="1" ht="24" x14ac:dyDescent="0.25">
      <c r="A519" s="170">
        <v>394</v>
      </c>
      <c r="B519" s="171" t="s">
        <v>193</v>
      </c>
      <c r="C519" s="171" t="s">
        <v>45</v>
      </c>
      <c r="D519" s="172">
        <v>2</v>
      </c>
      <c r="E519" s="171" t="s">
        <v>249</v>
      </c>
      <c r="F519" s="171" t="s">
        <v>138</v>
      </c>
      <c r="G519" s="171" t="s">
        <v>195</v>
      </c>
      <c r="H519" s="171" t="s">
        <v>196</v>
      </c>
      <c r="I519" s="171" t="s">
        <v>138</v>
      </c>
      <c r="J519" s="173">
        <v>2009</v>
      </c>
      <c r="K519" s="174">
        <v>845</v>
      </c>
      <c r="L519" s="174"/>
      <c r="M519" s="173" t="s">
        <v>139</v>
      </c>
      <c r="N519" s="173">
        <v>3</v>
      </c>
      <c r="O519" s="173">
        <v>2</v>
      </c>
      <c r="P519" s="173">
        <v>1</v>
      </c>
      <c r="Q519" s="173">
        <v>5</v>
      </c>
      <c r="R519" s="173">
        <v>1</v>
      </c>
      <c r="S519" s="175">
        <v>300</v>
      </c>
      <c r="T519" s="173">
        <v>10</v>
      </c>
      <c r="U519" s="173">
        <v>1</v>
      </c>
      <c r="V519" s="173">
        <v>0</v>
      </c>
      <c r="W519" s="173"/>
      <c r="X519" s="173">
        <v>0</v>
      </c>
      <c r="Y519" s="175">
        <v>0</v>
      </c>
      <c r="Z519" s="174">
        <f>S519*R519*K519*EXP(-Definitions!$E$4*CAPEX!V519)*U519</f>
        <v>253500</v>
      </c>
      <c r="AA519" s="174">
        <f>CEILING(Z519/Definitions!$F$10,10)</f>
        <v>4980</v>
      </c>
      <c r="AB519" s="176">
        <v>1</v>
      </c>
      <c r="AC519" s="177" t="s">
        <v>540</v>
      </c>
      <c r="AD519" s="177" t="s">
        <v>197</v>
      </c>
      <c r="AE519" s="29"/>
      <c r="AF519" s="31"/>
    </row>
    <row r="520" spans="1:32" s="8" customFormat="1" ht="24" x14ac:dyDescent="0.25">
      <c r="A520" s="170">
        <v>395</v>
      </c>
      <c r="B520" s="171" t="s">
        <v>198</v>
      </c>
      <c r="C520" s="171" t="s">
        <v>45</v>
      </c>
      <c r="D520" s="172">
        <v>1</v>
      </c>
      <c r="E520" s="171" t="s">
        <v>249</v>
      </c>
      <c r="F520" s="171" t="s">
        <v>138</v>
      </c>
      <c r="G520" s="171" t="s">
        <v>195</v>
      </c>
      <c r="H520" s="171" t="s">
        <v>196</v>
      </c>
      <c r="I520" s="171" t="s">
        <v>138</v>
      </c>
      <c r="J520" s="173">
        <v>2009</v>
      </c>
      <c r="K520" s="174">
        <v>845</v>
      </c>
      <c r="L520" s="211"/>
      <c r="M520" s="173" t="s">
        <v>139</v>
      </c>
      <c r="N520" s="173">
        <v>3</v>
      </c>
      <c r="O520" s="173">
        <v>2</v>
      </c>
      <c r="P520" s="173">
        <v>1</v>
      </c>
      <c r="Q520" s="173">
        <v>5</v>
      </c>
      <c r="R520" s="173">
        <v>1</v>
      </c>
      <c r="S520" s="175">
        <v>300</v>
      </c>
      <c r="T520" s="173">
        <v>10</v>
      </c>
      <c r="U520" s="173">
        <v>1</v>
      </c>
      <c r="V520" s="173">
        <v>0</v>
      </c>
      <c r="W520" s="211"/>
      <c r="X520" s="173">
        <v>0</v>
      </c>
      <c r="Y520" s="175">
        <v>0</v>
      </c>
      <c r="Z520" s="174">
        <f>S520*R520*K520*EXP(-Definitions!$E$4*CAPEX!V520)*U520</f>
        <v>253500</v>
      </c>
      <c r="AA520" s="174">
        <f>CEILING(Z520/Definitions!$F$10,10)</f>
        <v>4980</v>
      </c>
      <c r="AB520" s="176">
        <v>1</v>
      </c>
      <c r="AC520" s="177" t="s">
        <v>541</v>
      </c>
      <c r="AD520" s="177" t="s">
        <v>197</v>
      </c>
      <c r="AE520" s="29"/>
      <c r="AF520" s="31"/>
    </row>
    <row r="521" spans="1:32" s="8" customFormat="1" ht="24" x14ac:dyDescent="0.25">
      <c r="A521" s="170">
        <v>396</v>
      </c>
      <c r="B521" s="171" t="s">
        <v>202</v>
      </c>
      <c r="C521" s="171" t="s">
        <v>45</v>
      </c>
      <c r="D521" s="172">
        <v>2</v>
      </c>
      <c r="E521" s="171" t="s">
        <v>249</v>
      </c>
      <c r="F521" s="171" t="s">
        <v>138</v>
      </c>
      <c r="G521" s="171" t="s">
        <v>195</v>
      </c>
      <c r="H521" s="171" t="s">
        <v>196</v>
      </c>
      <c r="I521" s="171" t="s">
        <v>138</v>
      </c>
      <c r="J521" s="173">
        <v>2009</v>
      </c>
      <c r="K521" s="174">
        <v>435</v>
      </c>
      <c r="L521" s="211"/>
      <c r="M521" s="173" t="s">
        <v>139</v>
      </c>
      <c r="N521" s="173">
        <v>3</v>
      </c>
      <c r="O521" s="173">
        <v>2</v>
      </c>
      <c r="P521" s="173">
        <v>1</v>
      </c>
      <c r="Q521" s="173">
        <v>5</v>
      </c>
      <c r="R521" s="173">
        <v>1</v>
      </c>
      <c r="S521" s="175">
        <v>250</v>
      </c>
      <c r="T521" s="173">
        <v>10</v>
      </c>
      <c r="U521" s="173">
        <v>0</v>
      </c>
      <c r="V521" s="173">
        <v>2</v>
      </c>
      <c r="W521" s="211"/>
      <c r="X521" s="173">
        <v>1</v>
      </c>
      <c r="Y521" s="175">
        <v>36100</v>
      </c>
      <c r="Z521" s="174">
        <f>S521*R521*K521*EXP(-Definitions!$E$4*CAPEX!V521)*U521</f>
        <v>0</v>
      </c>
      <c r="AA521" s="174">
        <f>CEILING(Z521/Definitions!$F$10,10)</f>
        <v>0</v>
      </c>
      <c r="AB521" s="176">
        <v>0</v>
      </c>
      <c r="AC521" s="177" t="s">
        <v>359</v>
      </c>
      <c r="AD521" s="177" t="s">
        <v>676</v>
      </c>
      <c r="AE521" s="29"/>
      <c r="AF521" s="31"/>
    </row>
    <row r="522" spans="1:32" s="8" customFormat="1" ht="24" x14ac:dyDescent="0.25">
      <c r="A522" s="170">
        <v>396</v>
      </c>
      <c r="B522" s="171" t="s">
        <v>202</v>
      </c>
      <c r="C522" s="171" t="s">
        <v>45</v>
      </c>
      <c r="D522" s="172">
        <v>2</v>
      </c>
      <c r="E522" s="171" t="s">
        <v>249</v>
      </c>
      <c r="F522" s="171" t="s">
        <v>138</v>
      </c>
      <c r="G522" s="171" t="s">
        <v>195</v>
      </c>
      <c r="H522" s="171" t="s">
        <v>196</v>
      </c>
      <c r="I522" s="171" t="s">
        <v>138</v>
      </c>
      <c r="J522" s="173">
        <v>2009</v>
      </c>
      <c r="K522" s="174">
        <v>435</v>
      </c>
      <c r="L522" s="211"/>
      <c r="M522" s="173" t="s">
        <v>139</v>
      </c>
      <c r="N522" s="173">
        <v>3</v>
      </c>
      <c r="O522" s="173">
        <v>2</v>
      </c>
      <c r="P522" s="173">
        <v>1</v>
      </c>
      <c r="Q522" s="173">
        <v>5</v>
      </c>
      <c r="R522" s="173">
        <v>1</v>
      </c>
      <c r="S522" s="175">
        <v>250</v>
      </c>
      <c r="T522" s="173">
        <v>10</v>
      </c>
      <c r="U522" s="173">
        <v>1</v>
      </c>
      <c r="V522" s="173">
        <v>0</v>
      </c>
      <c r="W522" s="211"/>
      <c r="X522" s="173">
        <v>0</v>
      </c>
      <c r="Y522" s="175">
        <v>0</v>
      </c>
      <c r="Z522" s="174">
        <f>S522*R522*K522*EXP(-Definitions!$E$4*CAPEX!V522)*U522</f>
        <v>108750</v>
      </c>
      <c r="AA522" s="174">
        <f>CEILING(Z522/Definitions!$F$10,10)</f>
        <v>2140</v>
      </c>
      <c r="AB522" s="176">
        <v>1</v>
      </c>
      <c r="AC522" s="177" t="s">
        <v>359</v>
      </c>
      <c r="AD522" s="177" t="s">
        <v>360</v>
      </c>
      <c r="AE522" s="29"/>
      <c r="AF522" s="31"/>
    </row>
    <row r="523" spans="1:32" s="8" customFormat="1" ht="15" x14ac:dyDescent="0.25">
      <c r="A523" s="170">
        <v>396</v>
      </c>
      <c r="B523" s="171" t="s">
        <v>202</v>
      </c>
      <c r="C523" s="171" t="s">
        <v>45</v>
      </c>
      <c r="D523" s="172">
        <v>2</v>
      </c>
      <c r="E523" s="171" t="s">
        <v>249</v>
      </c>
      <c r="F523" s="171" t="s">
        <v>138</v>
      </c>
      <c r="G523" s="171" t="s">
        <v>195</v>
      </c>
      <c r="H523" s="171" t="s">
        <v>196</v>
      </c>
      <c r="I523" s="171" t="s">
        <v>138</v>
      </c>
      <c r="J523" s="173">
        <v>2009</v>
      </c>
      <c r="K523" s="174">
        <v>435</v>
      </c>
      <c r="L523" s="211"/>
      <c r="M523" s="173" t="s">
        <v>139</v>
      </c>
      <c r="N523" s="173">
        <v>0</v>
      </c>
      <c r="O523" s="173">
        <v>1</v>
      </c>
      <c r="P523" s="173">
        <v>1</v>
      </c>
      <c r="Q523" s="173">
        <v>8</v>
      </c>
      <c r="R523" s="173">
        <v>1</v>
      </c>
      <c r="S523" s="175">
        <v>250</v>
      </c>
      <c r="T523" s="173">
        <v>10</v>
      </c>
      <c r="U523" s="173">
        <v>1</v>
      </c>
      <c r="V523" s="173">
        <v>10</v>
      </c>
      <c r="W523" s="211"/>
      <c r="X523" s="173">
        <v>0</v>
      </c>
      <c r="Y523" s="175">
        <v>0</v>
      </c>
      <c r="Z523" s="174">
        <f>S523*R523*K523*EXP(-Definitions!$E$4*CAPEX!V523)*U523</f>
        <v>108750</v>
      </c>
      <c r="AA523" s="174">
        <f>CEILING(Z523/Definitions!$F$10,10)</f>
        <v>2140</v>
      </c>
      <c r="AB523" s="176">
        <v>1</v>
      </c>
      <c r="AC523" s="177" t="s">
        <v>201</v>
      </c>
      <c r="AD523" s="177" t="s">
        <v>203</v>
      </c>
      <c r="AE523" s="29"/>
      <c r="AF523" s="31"/>
    </row>
    <row r="524" spans="1:32" s="8" customFormat="1" ht="15" x14ac:dyDescent="0.25">
      <c r="A524" s="170">
        <v>396</v>
      </c>
      <c r="B524" s="171" t="s">
        <v>202</v>
      </c>
      <c r="C524" s="171" t="s">
        <v>45</v>
      </c>
      <c r="D524" s="172">
        <v>2</v>
      </c>
      <c r="E524" s="171" t="s">
        <v>249</v>
      </c>
      <c r="F524" s="171" t="s">
        <v>138</v>
      </c>
      <c r="G524" s="171" t="s">
        <v>195</v>
      </c>
      <c r="H524" s="171" t="s">
        <v>196</v>
      </c>
      <c r="I524" s="171" t="s">
        <v>138</v>
      </c>
      <c r="J524" s="173">
        <v>2009</v>
      </c>
      <c r="K524" s="174">
        <v>435</v>
      </c>
      <c r="L524" s="211"/>
      <c r="M524" s="173" t="s">
        <v>139</v>
      </c>
      <c r="N524" s="173">
        <v>0</v>
      </c>
      <c r="O524" s="173">
        <v>1</v>
      </c>
      <c r="P524" s="173">
        <v>1</v>
      </c>
      <c r="Q524" s="173">
        <v>8</v>
      </c>
      <c r="R524" s="173">
        <v>1</v>
      </c>
      <c r="S524" s="175">
        <v>250</v>
      </c>
      <c r="T524" s="173">
        <v>10</v>
      </c>
      <c r="U524" s="173">
        <v>1</v>
      </c>
      <c r="V524" s="173">
        <v>20</v>
      </c>
      <c r="W524" s="211"/>
      <c r="X524" s="173">
        <v>0</v>
      </c>
      <c r="Y524" s="175">
        <v>0</v>
      </c>
      <c r="Z524" s="174">
        <f>S524*R524*K524*EXP(-Definitions!$E$4*CAPEX!V524)*U524</f>
        <v>108750</v>
      </c>
      <c r="AA524" s="174">
        <f>CEILING(Z524/Definitions!$F$10,10)</f>
        <v>2140</v>
      </c>
      <c r="AB524" s="176">
        <v>1</v>
      </c>
      <c r="AC524" s="177" t="s">
        <v>201</v>
      </c>
      <c r="AD524" s="177" t="s">
        <v>203</v>
      </c>
      <c r="AE524" s="29"/>
      <c r="AF524" s="31"/>
    </row>
    <row r="525" spans="1:32" s="8" customFormat="1" ht="24" x14ac:dyDescent="0.25">
      <c r="A525" s="170">
        <v>397</v>
      </c>
      <c r="B525" s="171" t="s">
        <v>204</v>
      </c>
      <c r="C525" s="171" t="s">
        <v>45</v>
      </c>
      <c r="D525" s="172">
        <v>1</v>
      </c>
      <c r="E525" s="171" t="s">
        <v>249</v>
      </c>
      <c r="F525" s="171" t="s">
        <v>138</v>
      </c>
      <c r="G525" s="171" t="s">
        <v>195</v>
      </c>
      <c r="H525" s="171" t="s">
        <v>196</v>
      </c>
      <c r="I525" s="171" t="s">
        <v>138</v>
      </c>
      <c r="J525" s="173">
        <v>2009</v>
      </c>
      <c r="K525" s="174">
        <v>435</v>
      </c>
      <c r="L525" s="211"/>
      <c r="M525" s="173" t="s">
        <v>139</v>
      </c>
      <c r="N525" s="173">
        <v>3</v>
      </c>
      <c r="O525" s="173">
        <v>2</v>
      </c>
      <c r="P525" s="173">
        <v>1</v>
      </c>
      <c r="Q525" s="173">
        <v>5</v>
      </c>
      <c r="R525" s="173">
        <v>1</v>
      </c>
      <c r="S525" s="175">
        <v>250</v>
      </c>
      <c r="T525" s="173">
        <v>10</v>
      </c>
      <c r="U525" s="173">
        <v>1</v>
      </c>
      <c r="V525" s="173">
        <v>0</v>
      </c>
      <c r="W525" s="211"/>
      <c r="X525" s="173">
        <v>0</v>
      </c>
      <c r="Y525" s="175">
        <v>0</v>
      </c>
      <c r="Z525" s="174">
        <f>S525*R525*K525*EXP(-Definitions!$E$4*CAPEX!V525)*U525</f>
        <v>108750</v>
      </c>
      <c r="AA525" s="174">
        <f>CEILING(Z525/Definitions!$F$10,10)</f>
        <v>2140</v>
      </c>
      <c r="AB525" s="176">
        <v>1</v>
      </c>
      <c r="AC525" s="177" t="s">
        <v>359</v>
      </c>
      <c r="AD525" s="177" t="s">
        <v>360</v>
      </c>
      <c r="AE525" s="29"/>
      <c r="AF525" s="31"/>
    </row>
    <row r="526" spans="1:32" s="8" customFormat="1" ht="15" x14ac:dyDescent="0.25">
      <c r="A526" s="170">
        <v>397</v>
      </c>
      <c r="B526" s="171" t="s">
        <v>204</v>
      </c>
      <c r="C526" s="171" t="s">
        <v>45</v>
      </c>
      <c r="D526" s="172">
        <v>1</v>
      </c>
      <c r="E526" s="171" t="s">
        <v>249</v>
      </c>
      <c r="F526" s="171" t="s">
        <v>138</v>
      </c>
      <c r="G526" s="171" t="s">
        <v>195</v>
      </c>
      <c r="H526" s="171" t="s">
        <v>196</v>
      </c>
      <c r="I526" s="171" t="s">
        <v>138</v>
      </c>
      <c r="J526" s="173">
        <v>2009</v>
      </c>
      <c r="K526" s="174">
        <v>435</v>
      </c>
      <c r="L526" s="211"/>
      <c r="M526" s="173" t="s">
        <v>139</v>
      </c>
      <c r="N526" s="173">
        <v>0</v>
      </c>
      <c r="O526" s="173">
        <v>1</v>
      </c>
      <c r="P526" s="173">
        <v>1</v>
      </c>
      <c r="Q526" s="173">
        <v>8</v>
      </c>
      <c r="R526" s="173">
        <v>1</v>
      </c>
      <c r="S526" s="175">
        <v>250</v>
      </c>
      <c r="T526" s="173">
        <v>10</v>
      </c>
      <c r="U526" s="173">
        <v>1</v>
      </c>
      <c r="V526" s="173">
        <v>10</v>
      </c>
      <c r="W526" s="211"/>
      <c r="X526" s="173">
        <v>0</v>
      </c>
      <c r="Y526" s="211">
        <v>0</v>
      </c>
      <c r="Z526" s="174">
        <f>S526*R526*K526*EXP(-Definitions!$E$4*CAPEX!V526)*U526</f>
        <v>108750</v>
      </c>
      <c r="AA526" s="174">
        <f>CEILING(Z526/Definitions!$F$10,10)</f>
        <v>2140</v>
      </c>
      <c r="AB526" s="176">
        <v>1</v>
      </c>
      <c r="AC526" s="177" t="s">
        <v>201</v>
      </c>
      <c r="AD526" s="177" t="s">
        <v>203</v>
      </c>
      <c r="AE526" s="29"/>
      <c r="AF526" s="31"/>
    </row>
    <row r="527" spans="1:32" s="8" customFormat="1" ht="15" x14ac:dyDescent="0.25">
      <c r="A527" s="170">
        <v>397</v>
      </c>
      <c r="B527" s="171" t="s">
        <v>204</v>
      </c>
      <c r="C527" s="171" t="s">
        <v>45</v>
      </c>
      <c r="D527" s="172">
        <v>1</v>
      </c>
      <c r="E527" s="171" t="s">
        <v>249</v>
      </c>
      <c r="F527" s="171" t="s">
        <v>138</v>
      </c>
      <c r="G527" s="171" t="s">
        <v>195</v>
      </c>
      <c r="H527" s="171" t="s">
        <v>196</v>
      </c>
      <c r="I527" s="171" t="s">
        <v>138</v>
      </c>
      <c r="J527" s="173">
        <v>2009</v>
      </c>
      <c r="K527" s="174">
        <v>435</v>
      </c>
      <c r="L527" s="211"/>
      <c r="M527" s="173" t="s">
        <v>139</v>
      </c>
      <c r="N527" s="173">
        <v>0</v>
      </c>
      <c r="O527" s="173">
        <v>1</v>
      </c>
      <c r="P527" s="173">
        <v>1</v>
      </c>
      <c r="Q527" s="173">
        <v>8</v>
      </c>
      <c r="R527" s="173">
        <v>1</v>
      </c>
      <c r="S527" s="175">
        <v>250</v>
      </c>
      <c r="T527" s="173">
        <v>10</v>
      </c>
      <c r="U527" s="173">
        <v>1</v>
      </c>
      <c r="V527" s="173">
        <v>20</v>
      </c>
      <c r="W527" s="211"/>
      <c r="X527" s="173">
        <v>0</v>
      </c>
      <c r="Y527" s="175">
        <v>0</v>
      </c>
      <c r="Z527" s="174">
        <f>S527*R527*K527*EXP(-Definitions!$E$4*CAPEX!V527)*U527</f>
        <v>108750</v>
      </c>
      <c r="AA527" s="174">
        <f>CEILING(Z527/Definitions!$F$10,10)</f>
        <v>2140</v>
      </c>
      <c r="AB527" s="176">
        <v>1</v>
      </c>
      <c r="AC527" s="177" t="s">
        <v>201</v>
      </c>
      <c r="AD527" s="177" t="s">
        <v>203</v>
      </c>
      <c r="AE527" s="29"/>
      <c r="AF527" s="31"/>
    </row>
    <row r="528" spans="1:32" s="8" customFormat="1" ht="24" x14ac:dyDescent="0.25">
      <c r="A528" s="170">
        <v>398</v>
      </c>
      <c r="B528" s="171" t="s">
        <v>206</v>
      </c>
      <c r="C528" s="171" t="s">
        <v>45</v>
      </c>
      <c r="D528" s="172">
        <v>2</v>
      </c>
      <c r="E528" s="171" t="s">
        <v>249</v>
      </c>
      <c r="F528" s="171" t="s">
        <v>138</v>
      </c>
      <c r="G528" s="171" t="s">
        <v>195</v>
      </c>
      <c r="H528" s="171" t="s">
        <v>196</v>
      </c>
      <c r="I528" s="171" t="s">
        <v>138</v>
      </c>
      <c r="J528" s="173">
        <v>2009</v>
      </c>
      <c r="K528" s="174">
        <v>845</v>
      </c>
      <c r="L528" s="211"/>
      <c r="M528" s="173" t="s">
        <v>139</v>
      </c>
      <c r="N528" s="173">
        <v>3</v>
      </c>
      <c r="O528" s="173">
        <v>1</v>
      </c>
      <c r="P528" s="173">
        <v>1</v>
      </c>
      <c r="Q528" s="173">
        <v>8</v>
      </c>
      <c r="R528" s="173">
        <v>1</v>
      </c>
      <c r="S528" s="175">
        <v>600</v>
      </c>
      <c r="T528" s="173">
        <v>15</v>
      </c>
      <c r="U528" s="173">
        <v>1</v>
      </c>
      <c r="V528" s="173">
        <v>4</v>
      </c>
      <c r="W528" s="211"/>
      <c r="X528" s="173">
        <v>0</v>
      </c>
      <c r="Y528" s="175">
        <v>0</v>
      </c>
      <c r="Z528" s="174">
        <f>S528*R528*K528*EXP(-Definitions!$E$4*CAPEX!V528)*U528</f>
        <v>507000</v>
      </c>
      <c r="AA528" s="174">
        <f>CEILING(Z528/Definitions!$F$10,10)</f>
        <v>9950</v>
      </c>
      <c r="AB528" s="176">
        <v>1</v>
      </c>
      <c r="AC528" s="177" t="s">
        <v>351</v>
      </c>
      <c r="AD528" s="177" t="s">
        <v>352</v>
      </c>
      <c r="AE528" s="29"/>
      <c r="AF528" s="31"/>
    </row>
    <row r="529" spans="1:32" s="8" customFormat="1" ht="15" x14ac:dyDescent="0.25">
      <c r="A529" s="170">
        <v>398</v>
      </c>
      <c r="B529" s="171" t="s">
        <v>206</v>
      </c>
      <c r="C529" s="171" t="s">
        <v>45</v>
      </c>
      <c r="D529" s="172">
        <v>2</v>
      </c>
      <c r="E529" s="171" t="s">
        <v>249</v>
      </c>
      <c r="F529" s="171" t="s">
        <v>138</v>
      </c>
      <c r="G529" s="171" t="s">
        <v>195</v>
      </c>
      <c r="H529" s="171" t="s">
        <v>196</v>
      </c>
      <c r="I529" s="171" t="s">
        <v>138</v>
      </c>
      <c r="J529" s="173">
        <v>2009</v>
      </c>
      <c r="K529" s="174">
        <v>845</v>
      </c>
      <c r="L529" s="211"/>
      <c r="M529" s="173" t="s">
        <v>139</v>
      </c>
      <c r="N529" s="173">
        <v>0</v>
      </c>
      <c r="O529" s="173">
        <v>1</v>
      </c>
      <c r="P529" s="173">
        <v>1</v>
      </c>
      <c r="Q529" s="173">
        <v>8</v>
      </c>
      <c r="R529" s="173">
        <v>1</v>
      </c>
      <c r="S529" s="175">
        <v>600</v>
      </c>
      <c r="T529" s="173">
        <v>15</v>
      </c>
      <c r="U529" s="173">
        <v>1</v>
      </c>
      <c r="V529" s="173">
        <v>19</v>
      </c>
      <c r="W529" s="211"/>
      <c r="X529" s="173">
        <v>0</v>
      </c>
      <c r="Y529" s="175">
        <v>0</v>
      </c>
      <c r="Z529" s="174">
        <f>S529*R529*K529*EXP(-Definitions!$E$4*CAPEX!V529)*U529</f>
        <v>507000</v>
      </c>
      <c r="AA529" s="174">
        <f>CEILING(Z529/Definitions!$F$10,10)</f>
        <v>9950</v>
      </c>
      <c r="AB529" s="176">
        <v>1</v>
      </c>
      <c r="AC529" s="177" t="s">
        <v>208</v>
      </c>
      <c r="AD529" s="177" t="s">
        <v>361</v>
      </c>
      <c r="AE529" s="29"/>
      <c r="AF529" s="30"/>
    </row>
    <row r="530" spans="1:32" s="8" customFormat="1" ht="84" x14ac:dyDescent="0.25">
      <c r="A530" s="170">
        <v>399</v>
      </c>
      <c r="B530" s="171" t="s">
        <v>320</v>
      </c>
      <c r="C530" s="171" t="s">
        <v>45</v>
      </c>
      <c r="D530" s="172">
        <v>2</v>
      </c>
      <c r="E530" s="171" t="s">
        <v>249</v>
      </c>
      <c r="F530" s="171" t="s">
        <v>138</v>
      </c>
      <c r="G530" s="171" t="s">
        <v>211</v>
      </c>
      <c r="H530" s="171" t="s">
        <v>212</v>
      </c>
      <c r="I530" s="171" t="s">
        <v>138</v>
      </c>
      <c r="J530" s="173">
        <v>2009</v>
      </c>
      <c r="K530" s="174">
        <v>43</v>
      </c>
      <c r="L530" s="211"/>
      <c r="M530" s="173" t="s">
        <v>321</v>
      </c>
      <c r="N530" s="173">
        <v>3</v>
      </c>
      <c r="O530" s="173">
        <v>1</v>
      </c>
      <c r="P530" s="173">
        <v>1</v>
      </c>
      <c r="Q530" s="173">
        <v>5</v>
      </c>
      <c r="R530" s="173">
        <v>0.5</v>
      </c>
      <c r="S530" s="175">
        <v>138000</v>
      </c>
      <c r="T530" s="173">
        <v>10</v>
      </c>
      <c r="U530" s="173">
        <v>1</v>
      </c>
      <c r="V530" s="173">
        <v>0</v>
      </c>
      <c r="W530" s="211"/>
      <c r="X530" s="173">
        <v>0</v>
      </c>
      <c r="Y530" s="175">
        <v>0</v>
      </c>
      <c r="Z530" s="174">
        <f>S530*R530*K530*EXP(-Definitions!$E$4*CAPEX!V530)*U530</f>
        <v>2967000</v>
      </c>
      <c r="AA530" s="174">
        <f>CEILING(Z530/Definitions!$F$10,10)</f>
        <v>58180</v>
      </c>
      <c r="AB530" s="176">
        <v>2</v>
      </c>
      <c r="AC530" s="177" t="s">
        <v>362</v>
      </c>
      <c r="AD530" s="177" t="s">
        <v>363</v>
      </c>
      <c r="AE530" s="29"/>
      <c r="AF530" s="30"/>
    </row>
    <row r="531" spans="1:32" s="8" customFormat="1" ht="84" x14ac:dyDescent="0.25">
      <c r="A531" s="170">
        <v>399</v>
      </c>
      <c r="B531" s="171" t="s">
        <v>320</v>
      </c>
      <c r="C531" s="171" t="s">
        <v>45</v>
      </c>
      <c r="D531" s="172">
        <v>2</v>
      </c>
      <c r="E531" s="171" t="s">
        <v>249</v>
      </c>
      <c r="F531" s="171" t="s">
        <v>138</v>
      </c>
      <c r="G531" s="171" t="s">
        <v>211</v>
      </c>
      <c r="H531" s="171" t="s">
        <v>212</v>
      </c>
      <c r="I531" s="171" t="s">
        <v>138</v>
      </c>
      <c r="J531" s="173">
        <v>2009</v>
      </c>
      <c r="K531" s="174">
        <v>43</v>
      </c>
      <c r="L531" s="211"/>
      <c r="M531" s="173" t="s">
        <v>321</v>
      </c>
      <c r="N531" s="173">
        <v>3</v>
      </c>
      <c r="O531" s="173">
        <v>1</v>
      </c>
      <c r="P531" s="173">
        <v>1</v>
      </c>
      <c r="Q531" s="173">
        <v>5</v>
      </c>
      <c r="R531" s="173">
        <v>1</v>
      </c>
      <c r="S531" s="175">
        <v>138000</v>
      </c>
      <c r="T531" s="173">
        <v>10</v>
      </c>
      <c r="U531" s="173">
        <v>1</v>
      </c>
      <c r="V531" s="173">
        <v>5</v>
      </c>
      <c r="W531" s="211"/>
      <c r="X531" s="173">
        <v>0</v>
      </c>
      <c r="Y531" s="175">
        <v>0</v>
      </c>
      <c r="Z531" s="174">
        <f>S531*R531*K531*EXP(-Definitions!$E$4*CAPEX!V531)*U531</f>
        <v>5934000</v>
      </c>
      <c r="AA531" s="174">
        <f>CEILING(Z531/Definitions!$F$10,10)</f>
        <v>116360</v>
      </c>
      <c r="AB531" s="176">
        <v>2</v>
      </c>
      <c r="AC531" s="177" t="s">
        <v>362</v>
      </c>
      <c r="AD531" s="177" t="s">
        <v>363</v>
      </c>
      <c r="AE531" s="29"/>
      <c r="AF531" s="30"/>
    </row>
    <row r="532" spans="1:32" s="8" customFormat="1" ht="24" x14ac:dyDescent="0.25">
      <c r="A532" s="170">
        <v>399</v>
      </c>
      <c r="B532" s="171" t="s">
        <v>320</v>
      </c>
      <c r="C532" s="171" t="s">
        <v>45</v>
      </c>
      <c r="D532" s="172">
        <v>2</v>
      </c>
      <c r="E532" s="171" t="s">
        <v>249</v>
      </c>
      <c r="F532" s="171" t="s">
        <v>138</v>
      </c>
      <c r="G532" s="171" t="s">
        <v>211</v>
      </c>
      <c r="H532" s="171" t="s">
        <v>212</v>
      </c>
      <c r="I532" s="171" t="s">
        <v>138</v>
      </c>
      <c r="J532" s="173">
        <v>2009</v>
      </c>
      <c r="K532" s="174">
        <v>43</v>
      </c>
      <c r="L532" s="211"/>
      <c r="M532" s="173" t="s">
        <v>321</v>
      </c>
      <c r="N532" s="173">
        <v>0</v>
      </c>
      <c r="O532" s="173">
        <v>1</v>
      </c>
      <c r="P532" s="173">
        <v>1</v>
      </c>
      <c r="Q532" s="173">
        <v>8</v>
      </c>
      <c r="R532" s="173">
        <v>1</v>
      </c>
      <c r="S532" s="175">
        <v>138000</v>
      </c>
      <c r="T532" s="173">
        <v>10</v>
      </c>
      <c r="U532" s="173">
        <v>1</v>
      </c>
      <c r="V532" s="173">
        <v>15</v>
      </c>
      <c r="W532" s="211"/>
      <c r="X532" s="173">
        <v>0</v>
      </c>
      <c r="Y532" s="211">
        <v>0</v>
      </c>
      <c r="Z532" s="174">
        <f>S532*R532*K532*EXP(-Definitions!$E$4*CAPEX!V532)*U532</f>
        <v>5934000</v>
      </c>
      <c r="AA532" s="174">
        <f>CEILING(Z532/Definitions!$F$10,10)</f>
        <v>116360</v>
      </c>
      <c r="AB532" s="176">
        <v>2</v>
      </c>
      <c r="AC532" s="177" t="s">
        <v>215</v>
      </c>
      <c r="AD532" s="177" t="s">
        <v>324</v>
      </c>
      <c r="AE532" s="29"/>
      <c r="AF532" s="30"/>
    </row>
    <row r="533" spans="1:32" s="8" customFormat="1" ht="24" x14ac:dyDescent="0.25">
      <c r="A533" s="170">
        <v>399</v>
      </c>
      <c r="B533" s="171" t="s">
        <v>320</v>
      </c>
      <c r="C533" s="171" t="s">
        <v>45</v>
      </c>
      <c r="D533" s="172">
        <v>2</v>
      </c>
      <c r="E533" s="171" t="s">
        <v>249</v>
      </c>
      <c r="F533" s="171" t="s">
        <v>138</v>
      </c>
      <c r="G533" s="171" t="s">
        <v>211</v>
      </c>
      <c r="H533" s="171" t="s">
        <v>212</v>
      </c>
      <c r="I533" s="171" t="s">
        <v>138</v>
      </c>
      <c r="J533" s="173">
        <v>2009</v>
      </c>
      <c r="K533" s="174">
        <v>43</v>
      </c>
      <c r="L533" s="211"/>
      <c r="M533" s="173" t="s">
        <v>321</v>
      </c>
      <c r="N533" s="173">
        <v>0</v>
      </c>
      <c r="O533" s="173">
        <v>1</v>
      </c>
      <c r="P533" s="173">
        <v>1</v>
      </c>
      <c r="Q533" s="173">
        <v>8</v>
      </c>
      <c r="R533" s="173">
        <v>1</v>
      </c>
      <c r="S533" s="175">
        <v>138000</v>
      </c>
      <c r="T533" s="173">
        <v>10</v>
      </c>
      <c r="U533" s="173">
        <v>1</v>
      </c>
      <c r="V533" s="173">
        <v>25</v>
      </c>
      <c r="W533" s="211"/>
      <c r="X533" s="173">
        <v>0</v>
      </c>
      <c r="Y533" s="175">
        <v>0</v>
      </c>
      <c r="Z533" s="174">
        <f>S533*R533*K533*EXP(-Definitions!$E$4*CAPEX!V533)*U533</f>
        <v>5934000</v>
      </c>
      <c r="AA533" s="174">
        <f>CEILING(Z533/Definitions!$F$10,10)</f>
        <v>116360</v>
      </c>
      <c r="AB533" s="176">
        <v>2</v>
      </c>
      <c r="AC533" s="177" t="s">
        <v>215</v>
      </c>
      <c r="AD533" s="177" t="s">
        <v>324</v>
      </c>
      <c r="AE533" s="29"/>
      <c r="AF533" s="31"/>
    </row>
    <row r="534" spans="1:32" s="8" customFormat="1" ht="60" x14ac:dyDescent="0.25">
      <c r="A534" s="170">
        <v>400</v>
      </c>
      <c r="B534" s="171" t="s">
        <v>560</v>
      </c>
      <c r="C534" s="171" t="s">
        <v>45</v>
      </c>
      <c r="D534" s="172">
        <v>2</v>
      </c>
      <c r="E534" s="171" t="s">
        <v>249</v>
      </c>
      <c r="F534" s="171" t="s">
        <v>138</v>
      </c>
      <c r="G534" s="171" t="s">
        <v>217</v>
      </c>
      <c r="H534" s="171" t="s">
        <v>218</v>
      </c>
      <c r="I534" s="171" t="s">
        <v>138</v>
      </c>
      <c r="J534" s="173">
        <v>2009</v>
      </c>
      <c r="K534" s="174">
        <v>845</v>
      </c>
      <c r="L534" s="211"/>
      <c r="M534" s="173" t="s">
        <v>139</v>
      </c>
      <c r="N534" s="173">
        <v>3</v>
      </c>
      <c r="O534" s="173">
        <v>2</v>
      </c>
      <c r="P534" s="173">
        <v>1</v>
      </c>
      <c r="Q534" s="173">
        <v>5</v>
      </c>
      <c r="R534" s="173">
        <v>1</v>
      </c>
      <c r="S534" s="175">
        <v>1000</v>
      </c>
      <c r="T534" s="173">
        <v>25</v>
      </c>
      <c r="U534" s="173">
        <v>1</v>
      </c>
      <c r="V534" s="173">
        <v>0</v>
      </c>
      <c r="W534" s="211"/>
      <c r="X534" s="173">
        <v>0</v>
      </c>
      <c r="Y534" s="175">
        <v>0</v>
      </c>
      <c r="Z534" s="174">
        <f>S534*R534*K534*EXP(-Definitions!$E$4*CAPEX!V534)*U534</f>
        <v>845000</v>
      </c>
      <c r="AA534" s="174">
        <f>CEILING(Z534/Definitions!$F$10,10)</f>
        <v>16570</v>
      </c>
      <c r="AB534" s="176">
        <v>2</v>
      </c>
      <c r="AC534" s="177" t="s">
        <v>219</v>
      </c>
      <c r="AD534" s="177" t="s">
        <v>220</v>
      </c>
      <c r="AE534" s="29"/>
      <c r="AF534" s="31"/>
    </row>
    <row r="535" spans="1:32" s="8" customFormat="1" ht="72" x14ac:dyDescent="0.25">
      <c r="A535" s="170">
        <v>401</v>
      </c>
      <c r="B535" s="171" t="s">
        <v>221</v>
      </c>
      <c r="C535" s="171" t="s">
        <v>45</v>
      </c>
      <c r="D535" s="172">
        <v>2</v>
      </c>
      <c r="E535" s="171" t="s">
        <v>249</v>
      </c>
      <c r="F535" s="171" t="s">
        <v>138</v>
      </c>
      <c r="G535" s="171" t="s">
        <v>217</v>
      </c>
      <c r="H535" s="171" t="s">
        <v>218</v>
      </c>
      <c r="I535" s="171" t="s">
        <v>138</v>
      </c>
      <c r="J535" s="173">
        <v>2009</v>
      </c>
      <c r="K535" s="174">
        <v>845</v>
      </c>
      <c r="L535" s="211"/>
      <c r="M535" s="173" t="s">
        <v>139</v>
      </c>
      <c r="N535" s="173">
        <v>3</v>
      </c>
      <c r="O535" s="173">
        <v>2</v>
      </c>
      <c r="P535" s="173">
        <v>1</v>
      </c>
      <c r="Q535" s="173">
        <v>5</v>
      </c>
      <c r="R535" s="173">
        <v>1</v>
      </c>
      <c r="S535" s="175">
        <v>2000</v>
      </c>
      <c r="T535" s="173">
        <v>25</v>
      </c>
      <c r="U535" s="173">
        <v>1</v>
      </c>
      <c r="V535" s="173">
        <v>0</v>
      </c>
      <c r="W535" s="211"/>
      <c r="X535" s="173">
        <v>0</v>
      </c>
      <c r="Y535" s="175">
        <v>0</v>
      </c>
      <c r="Z535" s="174">
        <f>S535*R535*K535*EXP(-Definitions!$E$4*CAPEX!V535)*U535</f>
        <v>1690000</v>
      </c>
      <c r="AA535" s="174">
        <f>CEILING(Z535/Definitions!$F$10,10)</f>
        <v>33140</v>
      </c>
      <c r="AB535" s="176">
        <v>2</v>
      </c>
      <c r="AC535" s="177" t="s">
        <v>552</v>
      </c>
      <c r="AD535" s="177" t="s">
        <v>222</v>
      </c>
      <c r="AE535" s="29"/>
      <c r="AF535" s="31"/>
    </row>
    <row r="536" spans="1:32" s="8" customFormat="1" ht="36" x14ac:dyDescent="0.25">
      <c r="A536" s="170">
        <v>402</v>
      </c>
      <c r="B536" s="171" t="s">
        <v>224</v>
      </c>
      <c r="C536" s="171" t="s">
        <v>45</v>
      </c>
      <c r="D536" s="172" t="s">
        <v>225</v>
      </c>
      <c r="E536" s="171" t="s">
        <v>249</v>
      </c>
      <c r="F536" s="171" t="s">
        <v>138</v>
      </c>
      <c r="G536" s="171" t="s">
        <v>226</v>
      </c>
      <c r="H536" s="171" t="s">
        <v>226</v>
      </c>
      <c r="I536" s="171" t="s">
        <v>138</v>
      </c>
      <c r="J536" s="173">
        <v>2009</v>
      </c>
      <c r="K536" s="174">
        <v>845</v>
      </c>
      <c r="L536" s="211"/>
      <c r="M536" s="173" t="s">
        <v>139</v>
      </c>
      <c r="N536" s="173">
        <v>3</v>
      </c>
      <c r="O536" s="173">
        <v>1</v>
      </c>
      <c r="P536" s="173">
        <v>1</v>
      </c>
      <c r="Q536" s="173">
        <v>1</v>
      </c>
      <c r="R536" s="173">
        <v>1</v>
      </c>
      <c r="S536" s="175">
        <v>2800</v>
      </c>
      <c r="T536" s="173">
        <v>50</v>
      </c>
      <c r="U536" s="173">
        <v>0</v>
      </c>
      <c r="V536" s="173">
        <v>0</v>
      </c>
      <c r="W536" s="211"/>
      <c r="X536" s="173">
        <v>1</v>
      </c>
      <c r="Y536" s="175">
        <v>10000</v>
      </c>
      <c r="Z536" s="174">
        <f>S536*R536*K536*EXP(-Definitions!$E$4*CAPEX!V536)*U536</f>
        <v>0</v>
      </c>
      <c r="AA536" s="174">
        <f>CEILING(Z536/Definitions!$F$10,10)</f>
        <v>0</v>
      </c>
      <c r="AB536" s="176">
        <v>0</v>
      </c>
      <c r="AC536" s="177" t="s">
        <v>554</v>
      </c>
      <c r="AD536" s="177" t="s">
        <v>573</v>
      </c>
      <c r="AE536" s="29"/>
      <c r="AF536" s="30"/>
    </row>
    <row r="537" spans="1:32" s="8" customFormat="1" ht="84" x14ac:dyDescent="0.25">
      <c r="A537" s="170">
        <v>403</v>
      </c>
      <c r="B537" s="171" t="s">
        <v>233</v>
      </c>
      <c r="C537" s="171" t="s">
        <v>45</v>
      </c>
      <c r="D537" s="172" t="s">
        <v>225</v>
      </c>
      <c r="E537" s="171" t="s">
        <v>249</v>
      </c>
      <c r="F537" s="171" t="s">
        <v>138</v>
      </c>
      <c r="G537" s="171" t="s">
        <v>364</v>
      </c>
      <c r="H537" s="171" t="s">
        <v>364</v>
      </c>
      <c r="I537" s="171" t="s">
        <v>138</v>
      </c>
      <c r="J537" s="173">
        <v>2009</v>
      </c>
      <c r="K537" s="174">
        <v>1</v>
      </c>
      <c r="L537" s="211"/>
      <c r="M537" s="173" t="s">
        <v>236</v>
      </c>
      <c r="N537" s="173">
        <v>3</v>
      </c>
      <c r="O537" s="173">
        <v>2</v>
      </c>
      <c r="P537" s="173">
        <v>1</v>
      </c>
      <c r="Q537" s="173">
        <v>5</v>
      </c>
      <c r="R537" s="173">
        <v>1</v>
      </c>
      <c r="S537" s="175">
        <v>1013400</v>
      </c>
      <c r="T537" s="173">
        <v>0</v>
      </c>
      <c r="U537" s="173">
        <v>1</v>
      </c>
      <c r="V537" s="173">
        <v>0</v>
      </c>
      <c r="W537" s="211"/>
      <c r="X537" s="173">
        <v>0</v>
      </c>
      <c r="Y537" s="175">
        <v>0</v>
      </c>
      <c r="Z537" s="174">
        <f>S537*R537*K537*EXP(-Definitions!$E$4*CAPEX!V537)*U537</f>
        <v>1013400</v>
      </c>
      <c r="AA537" s="174">
        <f>CEILING(Z537/Definitions!$F$10,10)</f>
        <v>19880</v>
      </c>
      <c r="AB537" s="176">
        <v>1</v>
      </c>
      <c r="AC537" s="177" t="s">
        <v>607</v>
      </c>
      <c r="AD537" s="177" t="s">
        <v>607</v>
      </c>
      <c r="AE537" s="29"/>
      <c r="AF537" s="30"/>
    </row>
    <row r="538" spans="1:32" s="8" customFormat="1" ht="24" x14ac:dyDescent="0.25">
      <c r="A538" s="170">
        <v>404</v>
      </c>
      <c r="B538" s="171" t="s">
        <v>238</v>
      </c>
      <c r="C538" s="171" t="s">
        <v>45</v>
      </c>
      <c r="D538" s="172" t="s">
        <v>236</v>
      </c>
      <c r="E538" s="171" t="s">
        <v>249</v>
      </c>
      <c r="F538" s="171" t="s">
        <v>138</v>
      </c>
      <c r="G538" s="171" t="s">
        <v>239</v>
      </c>
      <c r="H538" s="171" t="s">
        <v>524</v>
      </c>
      <c r="I538" s="171" t="s">
        <v>138</v>
      </c>
      <c r="J538" s="173">
        <v>2009</v>
      </c>
      <c r="K538" s="174">
        <v>1</v>
      </c>
      <c r="L538" s="211"/>
      <c r="M538" s="173" t="s">
        <v>236</v>
      </c>
      <c r="N538" s="173">
        <v>0</v>
      </c>
      <c r="O538" s="173">
        <v>1</v>
      </c>
      <c r="P538" s="173">
        <v>1</v>
      </c>
      <c r="Q538" s="173">
        <v>9</v>
      </c>
      <c r="R538" s="173">
        <v>1</v>
      </c>
      <c r="S538" s="175">
        <v>1368100</v>
      </c>
      <c r="T538" s="173">
        <v>0</v>
      </c>
      <c r="U538" s="173">
        <v>1</v>
      </c>
      <c r="V538" s="173">
        <v>0</v>
      </c>
      <c r="W538" s="211"/>
      <c r="X538" s="173">
        <v>0</v>
      </c>
      <c r="Y538" s="175">
        <v>0</v>
      </c>
      <c r="Z538" s="174">
        <f>S538*R538*K538*EXP(-Definitions!$E$4*CAPEX!V538)*U538</f>
        <v>1368100</v>
      </c>
      <c r="AA538" s="174">
        <f>CEILING(Z538/Definitions!$F$10,10)</f>
        <v>26830</v>
      </c>
      <c r="AB538" s="176">
        <v>1</v>
      </c>
      <c r="AC538" s="177" t="s">
        <v>240</v>
      </c>
      <c r="AD538" s="177" t="s">
        <v>241</v>
      </c>
      <c r="AE538" s="29"/>
      <c r="AF538" s="30"/>
    </row>
    <row r="539" spans="1:32" s="8" customFormat="1" ht="36" x14ac:dyDescent="0.25">
      <c r="A539" s="170">
        <v>405</v>
      </c>
      <c r="B539" s="171" t="s">
        <v>242</v>
      </c>
      <c r="C539" s="171" t="s">
        <v>45</v>
      </c>
      <c r="D539" s="172" t="s">
        <v>236</v>
      </c>
      <c r="E539" s="171" t="s">
        <v>249</v>
      </c>
      <c r="F539" s="171" t="s">
        <v>138</v>
      </c>
      <c r="G539" s="171" t="s">
        <v>243</v>
      </c>
      <c r="H539" s="171" t="s">
        <v>524</v>
      </c>
      <c r="I539" s="171" t="s">
        <v>138</v>
      </c>
      <c r="J539" s="173">
        <v>2009</v>
      </c>
      <c r="K539" s="174">
        <v>1</v>
      </c>
      <c r="L539" s="211"/>
      <c r="M539" s="173" t="s">
        <v>236</v>
      </c>
      <c r="N539" s="173">
        <v>0</v>
      </c>
      <c r="O539" s="173">
        <v>1</v>
      </c>
      <c r="P539" s="173">
        <v>1</v>
      </c>
      <c r="Q539" s="173">
        <v>9</v>
      </c>
      <c r="R539" s="173">
        <v>1</v>
      </c>
      <c r="S539" s="175">
        <v>1504900</v>
      </c>
      <c r="T539" s="173">
        <v>0</v>
      </c>
      <c r="U539" s="173">
        <v>1</v>
      </c>
      <c r="V539" s="173">
        <v>0</v>
      </c>
      <c r="W539" s="211"/>
      <c r="X539" s="173">
        <v>0</v>
      </c>
      <c r="Y539" s="175">
        <v>0</v>
      </c>
      <c r="Z539" s="174">
        <f>S539*R539*K539*EXP(-Definitions!$E$4*CAPEX!V539)*U539</f>
        <v>1504900</v>
      </c>
      <c r="AA539" s="174">
        <f>CEILING(Z539/Definitions!$F$10,10)</f>
        <v>29510</v>
      </c>
      <c r="AB539" s="176">
        <v>1</v>
      </c>
      <c r="AC539" s="177" t="s">
        <v>244</v>
      </c>
      <c r="AD539" s="177" t="s">
        <v>567</v>
      </c>
      <c r="AE539" s="29"/>
      <c r="AF539" s="31"/>
    </row>
    <row r="540" spans="1:32" s="8" customFormat="1" ht="48" x14ac:dyDescent="0.25">
      <c r="A540" s="170">
        <v>406</v>
      </c>
      <c r="B540" s="171" t="s">
        <v>245</v>
      </c>
      <c r="C540" s="171" t="s">
        <v>45</v>
      </c>
      <c r="D540" s="172" t="s">
        <v>236</v>
      </c>
      <c r="E540" s="171" t="s">
        <v>249</v>
      </c>
      <c r="F540" s="171" t="s">
        <v>138</v>
      </c>
      <c r="G540" s="171" t="s">
        <v>246</v>
      </c>
      <c r="H540" s="171" t="s">
        <v>524</v>
      </c>
      <c r="I540" s="171" t="s">
        <v>138</v>
      </c>
      <c r="J540" s="173">
        <v>2009</v>
      </c>
      <c r="K540" s="174">
        <v>1</v>
      </c>
      <c r="L540" s="211"/>
      <c r="M540" s="173" t="s">
        <v>236</v>
      </c>
      <c r="N540" s="173">
        <v>0</v>
      </c>
      <c r="O540" s="173">
        <v>1</v>
      </c>
      <c r="P540" s="173">
        <v>1</v>
      </c>
      <c r="Q540" s="173">
        <v>9</v>
      </c>
      <c r="R540" s="173">
        <v>1</v>
      </c>
      <c r="S540" s="175">
        <v>827700</v>
      </c>
      <c r="T540" s="173">
        <v>0</v>
      </c>
      <c r="U540" s="173">
        <v>1</v>
      </c>
      <c r="V540" s="173">
        <v>0</v>
      </c>
      <c r="W540" s="211"/>
      <c r="X540" s="173">
        <v>0</v>
      </c>
      <c r="Y540" s="175">
        <v>0</v>
      </c>
      <c r="Z540" s="174">
        <f>S540*R540*K540*EXP(-Definitions!$E$4*CAPEX!V540)*U540</f>
        <v>827700</v>
      </c>
      <c r="AA540" s="174">
        <f>CEILING(Z540/Definitions!$F$10,10)</f>
        <v>16230</v>
      </c>
      <c r="AB540" s="176">
        <v>1</v>
      </c>
      <c r="AC540" s="177" t="s">
        <v>247</v>
      </c>
      <c r="AD540" s="177" t="s">
        <v>568</v>
      </c>
      <c r="AE540" s="29"/>
      <c r="AF540" s="31"/>
    </row>
    <row r="541" spans="1:32" s="8" customFormat="1" ht="48" x14ac:dyDescent="0.25">
      <c r="A541" s="170">
        <v>407</v>
      </c>
      <c r="B541" s="171" t="s">
        <v>248</v>
      </c>
      <c r="C541" s="171" t="s">
        <v>117</v>
      </c>
      <c r="D541" s="172">
        <v>1</v>
      </c>
      <c r="E541" s="171" t="s">
        <v>249</v>
      </c>
      <c r="F541" s="171" t="s">
        <v>138</v>
      </c>
      <c r="G541" s="171" t="s">
        <v>217</v>
      </c>
      <c r="H541" s="171" t="s">
        <v>218</v>
      </c>
      <c r="I541" s="171" t="s">
        <v>138</v>
      </c>
      <c r="J541" s="173">
        <v>2009</v>
      </c>
      <c r="K541" s="174">
        <v>1</v>
      </c>
      <c r="L541" s="211"/>
      <c r="M541" s="173" t="s">
        <v>236</v>
      </c>
      <c r="N541" s="173">
        <v>0</v>
      </c>
      <c r="O541" s="173">
        <v>1</v>
      </c>
      <c r="P541" s="173">
        <v>1</v>
      </c>
      <c r="Q541" s="173">
        <v>8</v>
      </c>
      <c r="R541" s="173">
        <v>1</v>
      </c>
      <c r="S541" s="175">
        <v>24900</v>
      </c>
      <c r="T541" s="173">
        <v>25</v>
      </c>
      <c r="U541" s="173">
        <v>1</v>
      </c>
      <c r="V541" s="173">
        <v>11</v>
      </c>
      <c r="W541" s="211"/>
      <c r="X541" s="173">
        <v>1</v>
      </c>
      <c r="Y541" s="175">
        <v>490</v>
      </c>
      <c r="Z541" s="174">
        <f>S541*R541*K541*EXP(-Definitions!$E$4*CAPEX!V541)*U541</f>
        <v>24900</v>
      </c>
      <c r="AA541" s="174">
        <f>CEILING(Z541/Definitions!$F$10,10)</f>
        <v>490</v>
      </c>
      <c r="AB541" s="176">
        <v>1</v>
      </c>
      <c r="AC541" s="177" t="s">
        <v>250</v>
      </c>
      <c r="AD541" s="177" t="s">
        <v>569</v>
      </c>
      <c r="AE541" s="29"/>
      <c r="AF541" s="31"/>
    </row>
    <row r="542" spans="1:32" s="8" customFormat="1" ht="36" x14ac:dyDescent="0.25">
      <c r="A542" s="170">
        <v>408</v>
      </c>
      <c r="B542" s="171" t="s">
        <v>251</v>
      </c>
      <c r="C542" s="171" t="s">
        <v>117</v>
      </c>
      <c r="D542" s="172">
        <v>1</v>
      </c>
      <c r="E542" s="171" t="s">
        <v>249</v>
      </c>
      <c r="F542" s="171" t="s">
        <v>138</v>
      </c>
      <c r="G542" s="171" t="s">
        <v>217</v>
      </c>
      <c r="H542" s="171" t="s">
        <v>218</v>
      </c>
      <c r="I542" s="171" t="s">
        <v>138</v>
      </c>
      <c r="J542" s="173">
        <v>2009</v>
      </c>
      <c r="K542" s="174">
        <v>1</v>
      </c>
      <c r="L542" s="211"/>
      <c r="M542" s="173" t="s">
        <v>236</v>
      </c>
      <c r="N542" s="173">
        <v>0</v>
      </c>
      <c r="O542" s="173">
        <v>1</v>
      </c>
      <c r="P542" s="173">
        <v>1</v>
      </c>
      <c r="Q542" s="173">
        <v>3</v>
      </c>
      <c r="R542" s="173">
        <v>1</v>
      </c>
      <c r="S542" s="175">
        <v>500000</v>
      </c>
      <c r="T542" s="173">
        <v>25</v>
      </c>
      <c r="U542" s="173">
        <v>1</v>
      </c>
      <c r="V542" s="173">
        <v>0</v>
      </c>
      <c r="W542" s="211"/>
      <c r="X542" s="173">
        <v>0</v>
      </c>
      <c r="Y542" s="175"/>
      <c r="Z542" s="174">
        <f>S542*R542*K542*EXP(-Definitions!$E$4*CAPEX!V542)*U542</f>
        <v>500000</v>
      </c>
      <c r="AA542" s="174">
        <f>CEILING(Z542/Definitions!$F$10,10)</f>
        <v>9810</v>
      </c>
      <c r="AB542" s="176">
        <v>1</v>
      </c>
      <c r="AC542" s="177" t="s">
        <v>570</v>
      </c>
      <c r="AD542" s="177" t="s">
        <v>571</v>
      </c>
      <c r="AE542" s="29"/>
      <c r="AF542" s="30"/>
    </row>
    <row r="543" spans="1:32" s="8" customFormat="1" ht="108" x14ac:dyDescent="0.25">
      <c r="A543" s="170">
        <v>409</v>
      </c>
      <c r="B543" s="171" t="s">
        <v>252</v>
      </c>
      <c r="C543" s="171" t="s">
        <v>117</v>
      </c>
      <c r="D543" s="172">
        <v>1</v>
      </c>
      <c r="E543" s="171" t="s">
        <v>249</v>
      </c>
      <c r="F543" s="171" t="s">
        <v>138</v>
      </c>
      <c r="G543" s="171" t="s">
        <v>364</v>
      </c>
      <c r="H543" s="171" t="s">
        <v>364</v>
      </c>
      <c r="I543" s="171" t="s">
        <v>138</v>
      </c>
      <c r="J543" s="173">
        <v>2009</v>
      </c>
      <c r="K543" s="174">
        <v>890</v>
      </c>
      <c r="L543" s="211"/>
      <c r="M543" s="173" t="s">
        <v>139</v>
      </c>
      <c r="N543" s="173">
        <v>0</v>
      </c>
      <c r="O543" s="173">
        <v>1</v>
      </c>
      <c r="P543" s="173">
        <v>1</v>
      </c>
      <c r="Q543" s="173">
        <v>5</v>
      </c>
      <c r="R543" s="173">
        <v>1</v>
      </c>
      <c r="S543" s="175">
        <v>1000</v>
      </c>
      <c r="T543" s="173">
        <v>0</v>
      </c>
      <c r="U543" s="173">
        <v>1</v>
      </c>
      <c r="V543" s="173">
        <v>0</v>
      </c>
      <c r="W543" s="211"/>
      <c r="X543" s="173">
        <v>0</v>
      </c>
      <c r="Y543" s="175">
        <v>0</v>
      </c>
      <c r="Z543" s="174">
        <f>S543*R543*K543*EXP(-Definitions!$E$4*CAPEX!V543)*U543</f>
        <v>890000</v>
      </c>
      <c r="AA543" s="174">
        <f>CEILING(Z543/Definitions!$F$10,10)</f>
        <v>17460</v>
      </c>
      <c r="AB543" s="176">
        <v>1</v>
      </c>
      <c r="AC543" s="177" t="s">
        <v>253</v>
      </c>
      <c r="AD543" s="177" t="s">
        <v>254</v>
      </c>
      <c r="AE543" s="29"/>
      <c r="AF543" s="30"/>
    </row>
    <row r="544" spans="1:32" s="8" customFormat="1" ht="24" x14ac:dyDescent="0.25">
      <c r="A544" s="170">
        <v>410</v>
      </c>
      <c r="B544" s="171" t="s">
        <v>238</v>
      </c>
      <c r="C544" s="171" t="s">
        <v>117</v>
      </c>
      <c r="D544" s="172" t="s">
        <v>236</v>
      </c>
      <c r="E544" s="171" t="s">
        <v>249</v>
      </c>
      <c r="F544" s="171" t="s">
        <v>138</v>
      </c>
      <c r="G544" s="171" t="s">
        <v>239</v>
      </c>
      <c r="H544" s="171" t="s">
        <v>524</v>
      </c>
      <c r="I544" s="171" t="s">
        <v>138</v>
      </c>
      <c r="J544" s="173">
        <v>2009</v>
      </c>
      <c r="K544" s="174">
        <v>1</v>
      </c>
      <c r="L544" s="211"/>
      <c r="M544" s="173" t="s">
        <v>236</v>
      </c>
      <c r="N544" s="173">
        <v>0</v>
      </c>
      <c r="O544" s="173">
        <v>1</v>
      </c>
      <c r="P544" s="173">
        <v>1</v>
      </c>
      <c r="Q544" s="173">
        <v>9</v>
      </c>
      <c r="R544" s="173">
        <v>1</v>
      </c>
      <c r="S544" s="175">
        <v>139000</v>
      </c>
      <c r="T544" s="173">
        <v>0</v>
      </c>
      <c r="U544" s="173">
        <v>1</v>
      </c>
      <c r="V544" s="173">
        <v>0</v>
      </c>
      <c r="W544" s="211"/>
      <c r="X544" s="173">
        <v>0</v>
      </c>
      <c r="Y544" s="175">
        <v>0</v>
      </c>
      <c r="Z544" s="174">
        <f>S544*R544*K544*EXP(-Definitions!$E$4*CAPEX!V544)*U544</f>
        <v>139000</v>
      </c>
      <c r="AA544" s="174">
        <f>CEILING(Z544/Definitions!$F$10,10)</f>
        <v>2730</v>
      </c>
      <c r="AB544" s="176">
        <v>1</v>
      </c>
      <c r="AC544" s="177" t="s">
        <v>240</v>
      </c>
      <c r="AD544" s="177" t="s">
        <v>241</v>
      </c>
      <c r="AE544" s="29"/>
      <c r="AF544" s="30"/>
    </row>
    <row r="545" spans="1:32" s="8" customFormat="1" ht="36" x14ac:dyDescent="0.25">
      <c r="A545" s="170">
        <v>411</v>
      </c>
      <c r="B545" s="171" t="s">
        <v>242</v>
      </c>
      <c r="C545" s="171" t="s">
        <v>117</v>
      </c>
      <c r="D545" s="172" t="s">
        <v>236</v>
      </c>
      <c r="E545" s="171" t="s">
        <v>249</v>
      </c>
      <c r="F545" s="171" t="s">
        <v>138</v>
      </c>
      <c r="G545" s="171" t="s">
        <v>243</v>
      </c>
      <c r="H545" s="171" t="s">
        <v>524</v>
      </c>
      <c r="I545" s="171" t="s">
        <v>138</v>
      </c>
      <c r="J545" s="173">
        <v>2009</v>
      </c>
      <c r="K545" s="174">
        <v>1</v>
      </c>
      <c r="L545" s="211"/>
      <c r="M545" s="173" t="s">
        <v>236</v>
      </c>
      <c r="N545" s="173">
        <v>0</v>
      </c>
      <c r="O545" s="173">
        <v>1</v>
      </c>
      <c r="P545" s="173">
        <v>1</v>
      </c>
      <c r="Q545" s="173">
        <v>9</v>
      </c>
      <c r="R545" s="173">
        <v>1</v>
      </c>
      <c r="S545" s="175">
        <v>152900</v>
      </c>
      <c r="T545" s="173">
        <v>0</v>
      </c>
      <c r="U545" s="173">
        <v>1</v>
      </c>
      <c r="V545" s="173">
        <v>0</v>
      </c>
      <c r="W545" s="211"/>
      <c r="X545" s="173">
        <v>0</v>
      </c>
      <c r="Y545" s="175">
        <v>0</v>
      </c>
      <c r="Z545" s="174">
        <f>S545*R545*K545*EXP(-Definitions!$E$4*CAPEX!V545)*U545</f>
        <v>152900</v>
      </c>
      <c r="AA545" s="174">
        <f>CEILING(Z545/Definitions!$F$10,10)</f>
        <v>3000</v>
      </c>
      <c r="AB545" s="176">
        <v>1</v>
      </c>
      <c r="AC545" s="177" t="s">
        <v>244</v>
      </c>
      <c r="AD545" s="177" t="s">
        <v>567</v>
      </c>
      <c r="AE545" s="29"/>
      <c r="AF545" s="31"/>
    </row>
    <row r="546" spans="1:32" s="8" customFormat="1" ht="48" x14ac:dyDescent="0.25">
      <c r="A546" s="170">
        <v>412</v>
      </c>
      <c r="B546" s="171" t="s">
        <v>245</v>
      </c>
      <c r="C546" s="171" t="s">
        <v>117</v>
      </c>
      <c r="D546" s="172" t="s">
        <v>236</v>
      </c>
      <c r="E546" s="171" t="s">
        <v>249</v>
      </c>
      <c r="F546" s="171" t="s">
        <v>138</v>
      </c>
      <c r="G546" s="171" t="s">
        <v>246</v>
      </c>
      <c r="H546" s="171" t="s">
        <v>524</v>
      </c>
      <c r="I546" s="171" t="s">
        <v>138</v>
      </c>
      <c r="J546" s="173">
        <v>2009</v>
      </c>
      <c r="K546" s="174">
        <v>1</v>
      </c>
      <c r="L546" s="211"/>
      <c r="M546" s="173" t="s">
        <v>236</v>
      </c>
      <c r="N546" s="173">
        <v>0</v>
      </c>
      <c r="O546" s="173">
        <v>1</v>
      </c>
      <c r="P546" s="173">
        <v>1</v>
      </c>
      <c r="Q546" s="173">
        <v>9</v>
      </c>
      <c r="R546" s="173">
        <v>1</v>
      </c>
      <c r="S546" s="175">
        <v>84100</v>
      </c>
      <c r="T546" s="173">
        <v>0</v>
      </c>
      <c r="U546" s="173">
        <v>1</v>
      </c>
      <c r="V546" s="173">
        <v>0</v>
      </c>
      <c r="W546" s="211"/>
      <c r="X546" s="173">
        <v>0</v>
      </c>
      <c r="Y546" s="211">
        <v>0</v>
      </c>
      <c r="Z546" s="174">
        <f>S546*R546*K546*EXP(-Definitions!$E$4*CAPEX!V546)*U546</f>
        <v>84100</v>
      </c>
      <c r="AA546" s="174">
        <f>CEILING(Z546/Definitions!$F$10,10)</f>
        <v>1650</v>
      </c>
      <c r="AB546" s="176">
        <v>1</v>
      </c>
      <c r="AC546" s="177" t="s">
        <v>247</v>
      </c>
      <c r="AD546" s="177" t="s">
        <v>568</v>
      </c>
      <c r="AE546" s="29"/>
      <c r="AF546" s="31"/>
    </row>
    <row r="547" spans="1:32" s="8" customFormat="1" ht="48" x14ac:dyDescent="0.25">
      <c r="A547" s="170">
        <v>413</v>
      </c>
      <c r="B547" s="171" t="s">
        <v>248</v>
      </c>
      <c r="C547" s="171" t="s">
        <v>115</v>
      </c>
      <c r="D547" s="172">
        <v>1</v>
      </c>
      <c r="E547" s="171" t="s">
        <v>249</v>
      </c>
      <c r="F547" s="171" t="s">
        <v>138</v>
      </c>
      <c r="G547" s="171" t="s">
        <v>217</v>
      </c>
      <c r="H547" s="171" t="s">
        <v>218</v>
      </c>
      <c r="I547" s="171" t="s">
        <v>138</v>
      </c>
      <c r="J547" s="173">
        <v>2009</v>
      </c>
      <c r="K547" s="174">
        <v>1</v>
      </c>
      <c r="L547" s="211"/>
      <c r="M547" s="173" t="s">
        <v>236</v>
      </c>
      <c r="N547" s="173">
        <v>0</v>
      </c>
      <c r="O547" s="173">
        <v>1</v>
      </c>
      <c r="P547" s="173">
        <v>1</v>
      </c>
      <c r="Q547" s="173">
        <v>8</v>
      </c>
      <c r="R547" s="173">
        <v>1</v>
      </c>
      <c r="S547" s="175">
        <v>24900</v>
      </c>
      <c r="T547" s="173">
        <v>25</v>
      </c>
      <c r="U547" s="173">
        <v>1</v>
      </c>
      <c r="V547" s="173">
        <v>11</v>
      </c>
      <c r="W547" s="211"/>
      <c r="X547" s="173">
        <v>0</v>
      </c>
      <c r="Y547" s="175">
        <v>0</v>
      </c>
      <c r="Z547" s="174">
        <f>S547*R547*K547*EXP(-Definitions!$E$4*CAPEX!V547)*U547</f>
        <v>24900</v>
      </c>
      <c r="AA547" s="174">
        <f>CEILING(Z547/Definitions!$F$10,10)</f>
        <v>490</v>
      </c>
      <c r="AB547" s="176">
        <v>1</v>
      </c>
      <c r="AC547" s="177" t="s">
        <v>250</v>
      </c>
      <c r="AD547" s="177" t="s">
        <v>569</v>
      </c>
      <c r="AE547" s="29"/>
      <c r="AF547" s="31"/>
    </row>
    <row r="548" spans="1:32" s="8" customFormat="1" ht="36" x14ac:dyDescent="0.25">
      <c r="A548" s="170">
        <v>414</v>
      </c>
      <c r="B548" s="171" t="s">
        <v>251</v>
      </c>
      <c r="C548" s="171" t="s">
        <v>115</v>
      </c>
      <c r="D548" s="172">
        <v>1</v>
      </c>
      <c r="E548" s="171" t="s">
        <v>249</v>
      </c>
      <c r="F548" s="171" t="s">
        <v>138</v>
      </c>
      <c r="G548" s="171" t="s">
        <v>217</v>
      </c>
      <c r="H548" s="171" t="s">
        <v>218</v>
      </c>
      <c r="I548" s="171" t="s">
        <v>138</v>
      </c>
      <c r="J548" s="173">
        <v>2009</v>
      </c>
      <c r="K548" s="174">
        <v>1</v>
      </c>
      <c r="L548" s="211"/>
      <c r="M548" s="173" t="s">
        <v>236</v>
      </c>
      <c r="N548" s="173">
        <v>0</v>
      </c>
      <c r="O548" s="173">
        <v>1</v>
      </c>
      <c r="P548" s="173">
        <v>1</v>
      </c>
      <c r="Q548" s="173">
        <v>3</v>
      </c>
      <c r="R548" s="173">
        <v>1</v>
      </c>
      <c r="S548" s="175">
        <v>500000</v>
      </c>
      <c r="T548" s="173">
        <v>25</v>
      </c>
      <c r="U548" s="173">
        <v>1</v>
      </c>
      <c r="V548" s="173">
        <v>0</v>
      </c>
      <c r="W548" s="211"/>
      <c r="X548" s="173">
        <v>0</v>
      </c>
      <c r="Y548" s="175"/>
      <c r="Z548" s="174">
        <f>S548*R548*K548*EXP(-Definitions!$E$4*CAPEX!V548)*U548</f>
        <v>500000</v>
      </c>
      <c r="AA548" s="174">
        <f>CEILING(Z548/Definitions!$F$10,10)</f>
        <v>9810</v>
      </c>
      <c r="AB548" s="176">
        <v>1</v>
      </c>
      <c r="AC548" s="177" t="s">
        <v>570</v>
      </c>
      <c r="AD548" s="177" t="s">
        <v>571</v>
      </c>
      <c r="AE548" s="29"/>
      <c r="AF548" s="31"/>
    </row>
    <row r="549" spans="1:32" s="8" customFormat="1" ht="108" x14ac:dyDescent="0.25">
      <c r="A549" s="170">
        <v>415</v>
      </c>
      <c r="B549" s="171" t="s">
        <v>252</v>
      </c>
      <c r="C549" s="171" t="s">
        <v>115</v>
      </c>
      <c r="D549" s="172">
        <v>1</v>
      </c>
      <c r="E549" s="171" t="s">
        <v>249</v>
      </c>
      <c r="F549" s="171" t="s">
        <v>138</v>
      </c>
      <c r="G549" s="171" t="s">
        <v>364</v>
      </c>
      <c r="H549" s="171" t="s">
        <v>364</v>
      </c>
      <c r="I549" s="171" t="s">
        <v>138</v>
      </c>
      <c r="J549" s="173">
        <v>2009</v>
      </c>
      <c r="K549" s="174">
        <v>340</v>
      </c>
      <c r="L549" s="211"/>
      <c r="M549" s="173" t="s">
        <v>139</v>
      </c>
      <c r="N549" s="173">
        <v>0</v>
      </c>
      <c r="O549" s="173">
        <v>1</v>
      </c>
      <c r="P549" s="173">
        <v>1</v>
      </c>
      <c r="Q549" s="173">
        <v>5</v>
      </c>
      <c r="R549" s="173">
        <v>1</v>
      </c>
      <c r="S549" s="175">
        <v>1000</v>
      </c>
      <c r="T549" s="173">
        <v>0</v>
      </c>
      <c r="U549" s="173">
        <v>1</v>
      </c>
      <c r="V549" s="173">
        <v>0</v>
      </c>
      <c r="W549" s="211"/>
      <c r="X549" s="173">
        <v>0</v>
      </c>
      <c r="Y549" s="175">
        <v>0</v>
      </c>
      <c r="Z549" s="174">
        <f>S549*R549*K549*EXP(-Definitions!$E$4*CAPEX!V549)*U549</f>
        <v>340000</v>
      </c>
      <c r="AA549" s="174">
        <f>CEILING(Z549/Definitions!$F$10,10)</f>
        <v>6670</v>
      </c>
      <c r="AB549" s="176">
        <v>1</v>
      </c>
      <c r="AC549" s="177" t="s">
        <v>253</v>
      </c>
      <c r="AD549" s="177" t="s">
        <v>254</v>
      </c>
      <c r="AE549" s="142"/>
      <c r="AF549" s="31"/>
    </row>
    <row r="550" spans="1:32" s="8" customFormat="1" ht="24" x14ac:dyDescent="0.25">
      <c r="A550" s="170">
        <v>416</v>
      </c>
      <c r="B550" s="171" t="s">
        <v>238</v>
      </c>
      <c r="C550" s="171" t="s">
        <v>115</v>
      </c>
      <c r="D550" s="172" t="s">
        <v>236</v>
      </c>
      <c r="E550" s="171" t="s">
        <v>249</v>
      </c>
      <c r="F550" s="171" t="s">
        <v>138</v>
      </c>
      <c r="G550" s="171" t="s">
        <v>239</v>
      </c>
      <c r="H550" s="171" t="s">
        <v>524</v>
      </c>
      <c r="I550" s="171" t="s">
        <v>138</v>
      </c>
      <c r="J550" s="173">
        <v>2009</v>
      </c>
      <c r="K550" s="174">
        <v>1</v>
      </c>
      <c r="L550" s="211"/>
      <c r="M550" s="173" t="s">
        <v>236</v>
      </c>
      <c r="N550" s="173">
        <v>0</v>
      </c>
      <c r="O550" s="173">
        <v>1</v>
      </c>
      <c r="P550" s="173">
        <v>1</v>
      </c>
      <c r="Q550" s="173">
        <v>9</v>
      </c>
      <c r="R550" s="173">
        <v>1</v>
      </c>
      <c r="S550" s="175">
        <v>84000</v>
      </c>
      <c r="T550" s="173">
        <v>0</v>
      </c>
      <c r="U550" s="173">
        <v>1</v>
      </c>
      <c r="V550" s="173">
        <v>0</v>
      </c>
      <c r="W550" s="211"/>
      <c r="X550" s="173">
        <v>0</v>
      </c>
      <c r="Y550" s="175">
        <v>0</v>
      </c>
      <c r="Z550" s="174">
        <f>S550*R550*K550*EXP(-Definitions!$E$4*CAPEX!V550)*U550</f>
        <v>84000</v>
      </c>
      <c r="AA550" s="174">
        <f>CEILING(Z550/Definitions!$F$10,10)</f>
        <v>1650</v>
      </c>
      <c r="AB550" s="176">
        <v>1</v>
      </c>
      <c r="AC550" s="177" t="s">
        <v>240</v>
      </c>
      <c r="AD550" s="177" t="s">
        <v>241</v>
      </c>
      <c r="AE550" s="29"/>
      <c r="AF550" s="30"/>
    </row>
    <row r="551" spans="1:32" s="8" customFormat="1" ht="36" x14ac:dyDescent="0.25">
      <c r="A551" s="170">
        <v>417</v>
      </c>
      <c r="B551" s="171" t="s">
        <v>242</v>
      </c>
      <c r="C551" s="171" t="s">
        <v>115</v>
      </c>
      <c r="D551" s="172" t="s">
        <v>236</v>
      </c>
      <c r="E551" s="171" t="s">
        <v>249</v>
      </c>
      <c r="F551" s="171" t="s">
        <v>138</v>
      </c>
      <c r="G551" s="171" t="s">
        <v>243</v>
      </c>
      <c r="H551" s="171" t="s">
        <v>524</v>
      </c>
      <c r="I551" s="171" t="s">
        <v>138</v>
      </c>
      <c r="J551" s="173">
        <v>2009</v>
      </c>
      <c r="K551" s="174">
        <v>1</v>
      </c>
      <c r="L551" s="211"/>
      <c r="M551" s="173" t="s">
        <v>236</v>
      </c>
      <c r="N551" s="173">
        <v>0</v>
      </c>
      <c r="O551" s="173">
        <v>1</v>
      </c>
      <c r="P551" s="173">
        <v>1</v>
      </c>
      <c r="Q551" s="173">
        <v>9</v>
      </c>
      <c r="R551" s="173">
        <v>1</v>
      </c>
      <c r="S551" s="175">
        <v>92400</v>
      </c>
      <c r="T551" s="173">
        <v>0</v>
      </c>
      <c r="U551" s="173">
        <v>1</v>
      </c>
      <c r="V551" s="173">
        <v>0</v>
      </c>
      <c r="W551" s="211"/>
      <c r="X551" s="173">
        <v>0</v>
      </c>
      <c r="Y551" s="175">
        <v>0</v>
      </c>
      <c r="Z551" s="174">
        <f>S551*R551*K551*EXP(-Definitions!$E$4*CAPEX!V551)*U551</f>
        <v>92400</v>
      </c>
      <c r="AA551" s="174">
        <f>CEILING(Z551/Definitions!$F$10,10)</f>
        <v>1820</v>
      </c>
      <c r="AB551" s="176">
        <v>1</v>
      </c>
      <c r="AC551" s="177" t="s">
        <v>244</v>
      </c>
      <c r="AD551" s="177" t="s">
        <v>567</v>
      </c>
      <c r="AE551" s="29"/>
      <c r="AF551" s="30"/>
    </row>
    <row r="552" spans="1:32" s="8" customFormat="1" ht="48" x14ac:dyDescent="0.25">
      <c r="A552" s="170">
        <v>418</v>
      </c>
      <c r="B552" s="171" t="s">
        <v>245</v>
      </c>
      <c r="C552" s="171" t="s">
        <v>115</v>
      </c>
      <c r="D552" s="172" t="s">
        <v>236</v>
      </c>
      <c r="E552" s="171" t="s">
        <v>249</v>
      </c>
      <c r="F552" s="171" t="s">
        <v>138</v>
      </c>
      <c r="G552" s="171" t="s">
        <v>246</v>
      </c>
      <c r="H552" s="171" t="s">
        <v>524</v>
      </c>
      <c r="I552" s="171" t="s">
        <v>138</v>
      </c>
      <c r="J552" s="173">
        <v>2009</v>
      </c>
      <c r="K552" s="174">
        <v>1</v>
      </c>
      <c r="L552" s="211"/>
      <c r="M552" s="173" t="s">
        <v>236</v>
      </c>
      <c r="N552" s="173">
        <v>0</v>
      </c>
      <c r="O552" s="173">
        <v>1</v>
      </c>
      <c r="P552" s="173">
        <v>1</v>
      </c>
      <c r="Q552" s="173">
        <v>9</v>
      </c>
      <c r="R552" s="173">
        <v>1</v>
      </c>
      <c r="S552" s="175">
        <v>50900</v>
      </c>
      <c r="T552" s="173">
        <v>0</v>
      </c>
      <c r="U552" s="173">
        <v>1</v>
      </c>
      <c r="V552" s="173">
        <v>0</v>
      </c>
      <c r="W552" s="211"/>
      <c r="X552" s="173">
        <v>0</v>
      </c>
      <c r="Y552" s="211">
        <v>0</v>
      </c>
      <c r="Z552" s="174">
        <f>S552*R552*K552*EXP(-Definitions!$E$4*CAPEX!V552)*U552</f>
        <v>50900</v>
      </c>
      <c r="AA552" s="174">
        <f>CEILING(Z552/Definitions!$F$10,10)</f>
        <v>1000</v>
      </c>
      <c r="AB552" s="176">
        <v>1</v>
      </c>
      <c r="AC552" s="177" t="s">
        <v>247</v>
      </c>
      <c r="AD552" s="177" t="s">
        <v>568</v>
      </c>
      <c r="AE552" s="29"/>
      <c r="AF552" s="30"/>
    </row>
    <row r="553" spans="1:32" s="8" customFormat="1" ht="60" x14ac:dyDescent="0.25">
      <c r="A553" s="170">
        <v>419</v>
      </c>
      <c r="B553" s="171" t="s">
        <v>262</v>
      </c>
      <c r="C553" s="171" t="s">
        <v>83</v>
      </c>
      <c r="D553" s="172">
        <v>1</v>
      </c>
      <c r="E553" s="171" t="s">
        <v>249</v>
      </c>
      <c r="F553" s="171" t="s">
        <v>138</v>
      </c>
      <c r="G553" s="171" t="s">
        <v>578</v>
      </c>
      <c r="H553" s="171" t="s">
        <v>257</v>
      </c>
      <c r="I553" s="171" t="s">
        <v>138</v>
      </c>
      <c r="J553" s="173">
        <v>2009</v>
      </c>
      <c r="K553" s="174">
        <v>54983</v>
      </c>
      <c r="L553" s="211"/>
      <c r="M553" s="173" t="s">
        <v>139</v>
      </c>
      <c r="N553" s="173">
        <v>2</v>
      </c>
      <c r="O553" s="173">
        <v>1</v>
      </c>
      <c r="P553" s="173">
        <v>0</v>
      </c>
      <c r="Q553" s="173">
        <v>2</v>
      </c>
      <c r="R553" s="173">
        <v>1</v>
      </c>
      <c r="S553" s="175">
        <v>4000</v>
      </c>
      <c r="T553" s="173">
        <v>0</v>
      </c>
      <c r="U553" s="173">
        <v>0.25</v>
      </c>
      <c r="V553" s="173">
        <v>0</v>
      </c>
      <c r="W553" s="211"/>
      <c r="X553" s="173">
        <v>1</v>
      </c>
      <c r="Y553" s="175">
        <v>1586040</v>
      </c>
      <c r="Z553" s="174">
        <f>S553*R553*K553*EXP(-Definitions!$E$4*CAPEX!V553)*U553</f>
        <v>54983000</v>
      </c>
      <c r="AA553" s="174">
        <f>CEILING(Z553/Definitions!$F$10,10)</f>
        <v>1078100</v>
      </c>
      <c r="AB553" s="176">
        <v>2</v>
      </c>
      <c r="AC553" s="177" t="s">
        <v>410</v>
      </c>
      <c r="AD553" s="177" t="s">
        <v>264</v>
      </c>
      <c r="AE553" s="29"/>
      <c r="AF553" s="31"/>
    </row>
    <row r="554" spans="1:32" s="8" customFormat="1" ht="24" x14ac:dyDescent="0.25">
      <c r="A554" s="170">
        <v>420</v>
      </c>
      <c r="B554" s="171" t="s">
        <v>368</v>
      </c>
      <c r="C554" s="171" t="s">
        <v>83</v>
      </c>
      <c r="D554" s="172">
        <v>1</v>
      </c>
      <c r="E554" s="171" t="s">
        <v>249</v>
      </c>
      <c r="F554" s="171" t="s">
        <v>138</v>
      </c>
      <c r="G554" s="171" t="s">
        <v>226</v>
      </c>
      <c r="H554" s="171" t="s">
        <v>226</v>
      </c>
      <c r="I554" s="171" t="s">
        <v>138</v>
      </c>
      <c r="J554" s="173">
        <v>2009</v>
      </c>
      <c r="K554" s="174">
        <v>54983</v>
      </c>
      <c r="L554" s="211"/>
      <c r="M554" s="173" t="s">
        <v>139</v>
      </c>
      <c r="N554" s="173">
        <v>3</v>
      </c>
      <c r="O554" s="173">
        <v>1</v>
      </c>
      <c r="P554" s="173">
        <v>1</v>
      </c>
      <c r="Q554" s="173">
        <v>5</v>
      </c>
      <c r="R554" s="173">
        <v>0.01</v>
      </c>
      <c r="S554" s="175">
        <v>2000</v>
      </c>
      <c r="T554" s="173">
        <v>25</v>
      </c>
      <c r="U554" s="173">
        <v>1</v>
      </c>
      <c r="V554" s="173">
        <v>0</v>
      </c>
      <c r="W554" s="211"/>
      <c r="X554" s="173">
        <v>0</v>
      </c>
      <c r="Y554" s="175">
        <v>0</v>
      </c>
      <c r="Z554" s="174">
        <f>S554*R554*K554*EXP(-Definitions!$E$4*CAPEX!V554)*U554</f>
        <v>1099660</v>
      </c>
      <c r="AA554" s="174">
        <f>CEILING(Z554/Definitions!$F$10,10)</f>
        <v>21570</v>
      </c>
      <c r="AB554" s="176">
        <v>1</v>
      </c>
      <c r="AC554" s="177" t="s">
        <v>600</v>
      </c>
      <c r="AD554" s="177" t="s">
        <v>601</v>
      </c>
      <c r="AE554" s="29"/>
      <c r="AF554" s="31"/>
    </row>
    <row r="555" spans="1:32" s="8" customFormat="1" ht="48" x14ac:dyDescent="0.25">
      <c r="A555" s="170">
        <v>420</v>
      </c>
      <c r="B555" s="171" t="s">
        <v>368</v>
      </c>
      <c r="C555" s="171" t="s">
        <v>83</v>
      </c>
      <c r="D555" s="172">
        <v>1</v>
      </c>
      <c r="E555" s="171" t="s">
        <v>249</v>
      </c>
      <c r="F555" s="171" t="s">
        <v>138</v>
      </c>
      <c r="G555" s="171" t="s">
        <v>226</v>
      </c>
      <c r="H555" s="171" t="s">
        <v>226</v>
      </c>
      <c r="I555" s="171" t="s">
        <v>138</v>
      </c>
      <c r="J555" s="173">
        <v>2009</v>
      </c>
      <c r="K555" s="174">
        <v>54983</v>
      </c>
      <c r="L555" s="211"/>
      <c r="M555" s="173" t="s">
        <v>139</v>
      </c>
      <c r="N555" s="173">
        <v>1</v>
      </c>
      <c r="O555" s="173">
        <v>1</v>
      </c>
      <c r="P555" s="173">
        <v>1</v>
      </c>
      <c r="Q555" s="173">
        <v>8</v>
      </c>
      <c r="R555" s="173">
        <v>0.25</v>
      </c>
      <c r="S555" s="175">
        <v>2000</v>
      </c>
      <c r="T555" s="173">
        <v>25</v>
      </c>
      <c r="U555" s="173">
        <v>1</v>
      </c>
      <c r="V555" s="173">
        <v>14</v>
      </c>
      <c r="W555" s="211"/>
      <c r="X555" s="173">
        <v>1</v>
      </c>
      <c r="Y555" s="175">
        <v>2643400</v>
      </c>
      <c r="Z555" s="174">
        <f>S555*R555*K555*EXP(-Definitions!$E$4*CAPEX!V555)*U555</f>
        <v>27491500</v>
      </c>
      <c r="AA555" s="174">
        <f>CEILING(Z555/Definitions!$F$10,10)</f>
        <v>539050</v>
      </c>
      <c r="AB555" s="176">
        <v>1</v>
      </c>
      <c r="AC555" s="177" t="s">
        <v>576</v>
      </c>
      <c r="AD555" s="177" t="s">
        <v>577</v>
      </c>
      <c r="AE555" s="29"/>
      <c r="AF555" s="31"/>
    </row>
    <row r="556" spans="1:32" s="8" customFormat="1" ht="48" x14ac:dyDescent="0.25">
      <c r="A556" s="170">
        <v>421</v>
      </c>
      <c r="B556" s="171" t="s">
        <v>248</v>
      </c>
      <c r="C556" s="171" t="s">
        <v>83</v>
      </c>
      <c r="D556" s="172">
        <v>1</v>
      </c>
      <c r="E556" s="171" t="s">
        <v>249</v>
      </c>
      <c r="F556" s="171" t="s">
        <v>138</v>
      </c>
      <c r="G556" s="171" t="s">
        <v>217</v>
      </c>
      <c r="H556" s="171" t="s">
        <v>218</v>
      </c>
      <c r="I556" s="171" t="s">
        <v>138</v>
      </c>
      <c r="J556" s="173">
        <v>2009</v>
      </c>
      <c r="K556" s="174">
        <v>1</v>
      </c>
      <c r="L556" s="211"/>
      <c r="M556" s="173" t="s">
        <v>236</v>
      </c>
      <c r="N556" s="173">
        <v>0</v>
      </c>
      <c r="O556" s="173">
        <v>1</v>
      </c>
      <c r="P556" s="173">
        <v>1</v>
      </c>
      <c r="Q556" s="173">
        <v>8</v>
      </c>
      <c r="R556" s="173">
        <v>1</v>
      </c>
      <c r="S556" s="175">
        <v>3777060</v>
      </c>
      <c r="T556" s="173">
        <v>25</v>
      </c>
      <c r="U556" s="173">
        <v>0</v>
      </c>
      <c r="V556" s="173">
        <v>11</v>
      </c>
      <c r="W556" s="211"/>
      <c r="X556" s="173">
        <v>1</v>
      </c>
      <c r="Y556" s="175">
        <v>74060</v>
      </c>
      <c r="Z556" s="174">
        <f>S556*R556*K556*EXP(-Definitions!$E$4*CAPEX!V556)*U556</f>
        <v>0</v>
      </c>
      <c r="AA556" s="174">
        <f>CEILING(Z556/Definitions!$F$10,10)</f>
        <v>0</v>
      </c>
      <c r="AB556" s="176">
        <v>0</v>
      </c>
      <c r="AC556" s="177" t="s">
        <v>271</v>
      </c>
      <c r="AD556" s="177" t="s">
        <v>573</v>
      </c>
      <c r="AE556" s="29"/>
      <c r="AF556" s="30"/>
    </row>
    <row r="557" spans="1:32" s="8" customFormat="1" ht="60" x14ac:dyDescent="0.25">
      <c r="A557" s="170">
        <v>422</v>
      </c>
      <c r="B557" s="171" t="s">
        <v>269</v>
      </c>
      <c r="C557" s="171" t="s">
        <v>83</v>
      </c>
      <c r="D557" s="172" t="s">
        <v>236</v>
      </c>
      <c r="E557" s="171" t="s">
        <v>249</v>
      </c>
      <c r="F557" s="171" t="s">
        <v>138</v>
      </c>
      <c r="G557" s="171" t="s">
        <v>364</v>
      </c>
      <c r="H557" s="171" t="s">
        <v>364</v>
      </c>
      <c r="I557" s="171" t="s">
        <v>138</v>
      </c>
      <c r="J557" s="173">
        <v>2009</v>
      </c>
      <c r="K557" s="174">
        <v>1</v>
      </c>
      <c r="L557" s="211"/>
      <c r="M557" s="173" t="s">
        <v>236</v>
      </c>
      <c r="N557" s="173">
        <v>3</v>
      </c>
      <c r="O557" s="173">
        <v>2</v>
      </c>
      <c r="P557" s="173">
        <v>1</v>
      </c>
      <c r="Q557" s="173">
        <v>5</v>
      </c>
      <c r="R557" s="173">
        <v>1</v>
      </c>
      <c r="S557" s="175">
        <v>5608300</v>
      </c>
      <c r="T557" s="173">
        <v>0</v>
      </c>
      <c r="U557" s="173">
        <v>1</v>
      </c>
      <c r="V557" s="173">
        <v>0</v>
      </c>
      <c r="W557" s="211"/>
      <c r="X557" s="173">
        <v>0</v>
      </c>
      <c r="Y557" s="175">
        <v>0</v>
      </c>
      <c r="Z557" s="174">
        <f>S557*R557*K557*EXP(-Definitions!$E$4*CAPEX!V557)*U557</f>
        <v>5608300</v>
      </c>
      <c r="AA557" s="174">
        <f>CEILING(Z557/Definitions!$F$10,10)</f>
        <v>109970</v>
      </c>
      <c r="AB557" s="176">
        <v>1</v>
      </c>
      <c r="AC557" s="177" t="s">
        <v>374</v>
      </c>
      <c r="AD557" s="177" t="s">
        <v>374</v>
      </c>
      <c r="AE557" s="29"/>
      <c r="AF557" s="30"/>
    </row>
    <row r="558" spans="1:32" s="8" customFormat="1" ht="24" x14ac:dyDescent="0.25">
      <c r="A558" s="170">
        <v>423</v>
      </c>
      <c r="B558" s="171" t="s">
        <v>238</v>
      </c>
      <c r="C558" s="171" t="s">
        <v>83</v>
      </c>
      <c r="D558" s="172" t="s">
        <v>236</v>
      </c>
      <c r="E558" s="171" t="s">
        <v>249</v>
      </c>
      <c r="F558" s="171" t="s">
        <v>138</v>
      </c>
      <c r="G558" s="171" t="s">
        <v>239</v>
      </c>
      <c r="H558" s="171" t="s">
        <v>524</v>
      </c>
      <c r="I558" s="171" t="s">
        <v>138</v>
      </c>
      <c r="J558" s="173">
        <v>2009</v>
      </c>
      <c r="K558" s="174">
        <v>1</v>
      </c>
      <c r="L558" s="211"/>
      <c r="M558" s="173" t="s">
        <v>236</v>
      </c>
      <c r="N558" s="173">
        <v>0</v>
      </c>
      <c r="O558" s="173">
        <v>1</v>
      </c>
      <c r="P558" s="173">
        <v>1</v>
      </c>
      <c r="Q558" s="173">
        <v>9</v>
      </c>
      <c r="R558" s="173">
        <v>1</v>
      </c>
      <c r="S558" s="175">
        <v>6169100</v>
      </c>
      <c r="T558" s="173">
        <v>0</v>
      </c>
      <c r="U558" s="173">
        <v>1</v>
      </c>
      <c r="V558" s="173">
        <v>0</v>
      </c>
      <c r="W558" s="211"/>
      <c r="X558" s="173">
        <v>0</v>
      </c>
      <c r="Y558" s="175">
        <v>0</v>
      </c>
      <c r="Z558" s="174">
        <f>S558*R558*K558*EXP(-Definitions!$E$4*CAPEX!V558)*U558</f>
        <v>6169100</v>
      </c>
      <c r="AA558" s="174">
        <f>CEILING(Z558/Definitions!$F$10,10)</f>
        <v>120970</v>
      </c>
      <c r="AB558" s="176">
        <v>1</v>
      </c>
      <c r="AC558" s="177" t="s">
        <v>240</v>
      </c>
      <c r="AD558" s="177" t="s">
        <v>241</v>
      </c>
      <c r="AE558" s="29"/>
      <c r="AF558" s="30"/>
    </row>
    <row r="559" spans="1:32" s="8" customFormat="1" ht="36" x14ac:dyDescent="0.25">
      <c r="A559" s="170">
        <v>424</v>
      </c>
      <c r="B559" s="171" t="s">
        <v>242</v>
      </c>
      <c r="C559" s="171" t="s">
        <v>83</v>
      </c>
      <c r="D559" s="172" t="s">
        <v>236</v>
      </c>
      <c r="E559" s="171" t="s">
        <v>249</v>
      </c>
      <c r="F559" s="171" t="s">
        <v>138</v>
      </c>
      <c r="G559" s="171" t="s">
        <v>243</v>
      </c>
      <c r="H559" s="171" t="s">
        <v>524</v>
      </c>
      <c r="I559" s="171" t="s">
        <v>138</v>
      </c>
      <c r="J559" s="173">
        <v>2009</v>
      </c>
      <c r="K559" s="174">
        <v>1</v>
      </c>
      <c r="L559" s="211"/>
      <c r="M559" s="173" t="s">
        <v>236</v>
      </c>
      <c r="N559" s="173">
        <v>0</v>
      </c>
      <c r="O559" s="173">
        <v>1</v>
      </c>
      <c r="P559" s="173">
        <v>1</v>
      </c>
      <c r="Q559" s="173">
        <v>9</v>
      </c>
      <c r="R559" s="173">
        <v>1</v>
      </c>
      <c r="S559" s="175">
        <v>6786100</v>
      </c>
      <c r="T559" s="173">
        <v>0</v>
      </c>
      <c r="U559" s="173">
        <v>1</v>
      </c>
      <c r="V559" s="173">
        <v>0</v>
      </c>
      <c r="W559" s="211"/>
      <c r="X559" s="173">
        <v>0</v>
      </c>
      <c r="Y559" s="175">
        <v>0</v>
      </c>
      <c r="Z559" s="174">
        <f>S559*R559*K559*EXP(-Definitions!$E$4*CAPEX!V559)*U559</f>
        <v>6786100</v>
      </c>
      <c r="AA559" s="174">
        <f>CEILING(Z559/Definitions!$F$10,10)</f>
        <v>133070</v>
      </c>
      <c r="AB559" s="176">
        <v>1</v>
      </c>
      <c r="AC559" s="177" t="s">
        <v>244</v>
      </c>
      <c r="AD559" s="177" t="s">
        <v>567</v>
      </c>
      <c r="AE559" s="29"/>
      <c r="AF559" s="31"/>
    </row>
    <row r="560" spans="1:32" s="8" customFormat="1" ht="48" x14ac:dyDescent="0.25">
      <c r="A560" s="170">
        <v>425</v>
      </c>
      <c r="B560" s="171" t="s">
        <v>245</v>
      </c>
      <c r="C560" s="171" t="s">
        <v>83</v>
      </c>
      <c r="D560" s="172" t="s">
        <v>236</v>
      </c>
      <c r="E560" s="171" t="s">
        <v>249</v>
      </c>
      <c r="F560" s="171" t="s">
        <v>138</v>
      </c>
      <c r="G560" s="171" t="s">
        <v>246</v>
      </c>
      <c r="H560" s="171" t="s">
        <v>524</v>
      </c>
      <c r="I560" s="171" t="s">
        <v>138</v>
      </c>
      <c r="J560" s="173">
        <v>2009</v>
      </c>
      <c r="K560" s="174">
        <v>1</v>
      </c>
      <c r="L560" s="211"/>
      <c r="M560" s="173" t="s">
        <v>236</v>
      </c>
      <c r="N560" s="173">
        <v>0</v>
      </c>
      <c r="O560" s="173">
        <v>1</v>
      </c>
      <c r="P560" s="173">
        <v>1</v>
      </c>
      <c r="Q560" s="173">
        <v>9</v>
      </c>
      <c r="R560" s="173">
        <v>1</v>
      </c>
      <c r="S560" s="175">
        <v>3732400</v>
      </c>
      <c r="T560" s="173">
        <v>0</v>
      </c>
      <c r="U560" s="173">
        <v>1</v>
      </c>
      <c r="V560" s="173">
        <v>0</v>
      </c>
      <c r="W560" s="211"/>
      <c r="X560" s="173">
        <v>0</v>
      </c>
      <c r="Y560" s="175">
        <v>0</v>
      </c>
      <c r="Z560" s="174">
        <f>S560*R560*K560*EXP(-Definitions!$E$4*CAPEX!V560)*U560</f>
        <v>3732400</v>
      </c>
      <c r="AA560" s="174">
        <f>CEILING(Z560/Definitions!$F$10,10)</f>
        <v>73190</v>
      </c>
      <c r="AB560" s="176">
        <v>1</v>
      </c>
      <c r="AC560" s="177" t="s">
        <v>247</v>
      </c>
      <c r="AD560" s="177" t="s">
        <v>568</v>
      </c>
      <c r="AE560" s="29"/>
      <c r="AF560" s="31"/>
    </row>
    <row r="561" spans="1:32" s="8" customFormat="1" ht="48" x14ac:dyDescent="0.25">
      <c r="A561" s="170">
        <v>426</v>
      </c>
      <c r="B561" s="171" t="s">
        <v>248</v>
      </c>
      <c r="C561" s="171" t="s">
        <v>114</v>
      </c>
      <c r="D561" s="172">
        <v>1</v>
      </c>
      <c r="E561" s="171" t="s">
        <v>249</v>
      </c>
      <c r="F561" s="171" t="s">
        <v>138</v>
      </c>
      <c r="G561" s="171" t="s">
        <v>217</v>
      </c>
      <c r="H561" s="171" t="s">
        <v>218</v>
      </c>
      <c r="I561" s="171" t="s">
        <v>138</v>
      </c>
      <c r="J561" s="173">
        <v>2009</v>
      </c>
      <c r="K561" s="174">
        <v>1</v>
      </c>
      <c r="L561" s="211"/>
      <c r="M561" s="173" t="s">
        <v>236</v>
      </c>
      <c r="N561" s="173">
        <v>0</v>
      </c>
      <c r="O561" s="173">
        <v>1</v>
      </c>
      <c r="P561" s="173">
        <v>1</v>
      </c>
      <c r="Q561" s="173">
        <v>8</v>
      </c>
      <c r="R561" s="173">
        <v>1</v>
      </c>
      <c r="S561" s="175">
        <v>24900</v>
      </c>
      <c r="T561" s="173">
        <v>25</v>
      </c>
      <c r="U561" s="173">
        <v>1</v>
      </c>
      <c r="V561" s="173">
        <v>11</v>
      </c>
      <c r="W561" s="211"/>
      <c r="X561" s="173">
        <v>0</v>
      </c>
      <c r="Y561" s="175">
        <v>0</v>
      </c>
      <c r="Z561" s="174">
        <f>S561*R561*K561*EXP(-Definitions!$E$4*CAPEX!V561)*U561</f>
        <v>24900</v>
      </c>
      <c r="AA561" s="174">
        <f>CEILING(Z561/Definitions!$F$10,10)</f>
        <v>490</v>
      </c>
      <c r="AB561" s="176">
        <v>1</v>
      </c>
      <c r="AC561" s="177" t="s">
        <v>250</v>
      </c>
      <c r="AD561" s="177" t="s">
        <v>569</v>
      </c>
      <c r="AE561" s="29"/>
      <c r="AF561" s="31"/>
    </row>
    <row r="562" spans="1:32" s="8" customFormat="1" ht="36" x14ac:dyDescent="0.25">
      <c r="A562" s="170">
        <v>427</v>
      </c>
      <c r="B562" s="171" t="s">
        <v>251</v>
      </c>
      <c r="C562" s="171" t="s">
        <v>114</v>
      </c>
      <c r="D562" s="172">
        <v>1</v>
      </c>
      <c r="E562" s="171" t="s">
        <v>249</v>
      </c>
      <c r="F562" s="171" t="s">
        <v>138</v>
      </c>
      <c r="G562" s="171" t="s">
        <v>217</v>
      </c>
      <c r="H562" s="171" t="s">
        <v>218</v>
      </c>
      <c r="I562" s="171" t="s">
        <v>138</v>
      </c>
      <c r="J562" s="173">
        <v>2009</v>
      </c>
      <c r="K562" s="174">
        <v>1</v>
      </c>
      <c r="L562" s="211"/>
      <c r="M562" s="173" t="s">
        <v>236</v>
      </c>
      <c r="N562" s="173">
        <v>0</v>
      </c>
      <c r="O562" s="173">
        <v>1</v>
      </c>
      <c r="P562" s="173">
        <v>1</v>
      </c>
      <c r="Q562" s="173">
        <v>3</v>
      </c>
      <c r="R562" s="173">
        <v>1</v>
      </c>
      <c r="S562" s="175">
        <v>500000</v>
      </c>
      <c r="T562" s="173">
        <v>25</v>
      </c>
      <c r="U562" s="173">
        <v>1</v>
      </c>
      <c r="V562" s="173">
        <v>0</v>
      </c>
      <c r="W562" s="211"/>
      <c r="X562" s="173">
        <v>0</v>
      </c>
      <c r="Y562" s="175"/>
      <c r="Z562" s="174">
        <f>S562*R562*K562*EXP(-Definitions!$E$4*CAPEX!V562)*U562</f>
        <v>500000</v>
      </c>
      <c r="AA562" s="174">
        <f>CEILING(Z562/Definitions!$F$10,10)</f>
        <v>9810</v>
      </c>
      <c r="AB562" s="176">
        <v>1</v>
      </c>
      <c r="AC562" s="177" t="s">
        <v>570</v>
      </c>
      <c r="AD562" s="177" t="s">
        <v>571</v>
      </c>
      <c r="AE562" s="29"/>
      <c r="AF562" s="30"/>
    </row>
    <row r="563" spans="1:32" s="8" customFormat="1" ht="108" x14ac:dyDescent="0.25">
      <c r="A563" s="170">
        <v>428</v>
      </c>
      <c r="B563" s="171" t="s">
        <v>252</v>
      </c>
      <c r="C563" s="171" t="s">
        <v>114</v>
      </c>
      <c r="D563" s="172">
        <v>1</v>
      </c>
      <c r="E563" s="171" t="s">
        <v>249</v>
      </c>
      <c r="F563" s="171" t="s">
        <v>138</v>
      </c>
      <c r="G563" s="171" t="s">
        <v>364</v>
      </c>
      <c r="H563" s="171" t="s">
        <v>364</v>
      </c>
      <c r="I563" s="171" t="s">
        <v>138</v>
      </c>
      <c r="J563" s="173">
        <v>2009</v>
      </c>
      <c r="K563" s="174">
        <v>410</v>
      </c>
      <c r="L563" s="211"/>
      <c r="M563" s="173" t="s">
        <v>139</v>
      </c>
      <c r="N563" s="173">
        <v>0</v>
      </c>
      <c r="O563" s="173">
        <v>1</v>
      </c>
      <c r="P563" s="173">
        <v>1</v>
      </c>
      <c r="Q563" s="173">
        <v>5</v>
      </c>
      <c r="R563" s="173">
        <v>1</v>
      </c>
      <c r="S563" s="175">
        <v>1000</v>
      </c>
      <c r="T563" s="173">
        <v>0</v>
      </c>
      <c r="U563" s="173">
        <v>1</v>
      </c>
      <c r="V563" s="173">
        <v>0</v>
      </c>
      <c r="W563" s="211"/>
      <c r="X563" s="173">
        <v>0</v>
      </c>
      <c r="Y563" s="175">
        <v>0</v>
      </c>
      <c r="Z563" s="174">
        <f>S563*R563*K563*EXP(-Definitions!$E$4*CAPEX!V563)*U563</f>
        <v>410000</v>
      </c>
      <c r="AA563" s="174">
        <f>CEILING(Z563/Definitions!$F$10,10)</f>
        <v>8040</v>
      </c>
      <c r="AB563" s="176">
        <v>1</v>
      </c>
      <c r="AC563" s="177" t="s">
        <v>253</v>
      </c>
      <c r="AD563" s="177" t="s">
        <v>254</v>
      </c>
      <c r="AE563" s="29"/>
      <c r="AF563" s="30"/>
    </row>
    <row r="564" spans="1:32" s="8" customFormat="1" ht="24" x14ac:dyDescent="0.25">
      <c r="A564" s="170">
        <v>429</v>
      </c>
      <c r="B564" s="171" t="s">
        <v>238</v>
      </c>
      <c r="C564" s="171" t="s">
        <v>114</v>
      </c>
      <c r="D564" s="172" t="s">
        <v>236</v>
      </c>
      <c r="E564" s="171" t="s">
        <v>249</v>
      </c>
      <c r="F564" s="171" t="s">
        <v>138</v>
      </c>
      <c r="G564" s="171" t="s">
        <v>239</v>
      </c>
      <c r="H564" s="171" t="s">
        <v>524</v>
      </c>
      <c r="I564" s="171" t="s">
        <v>138</v>
      </c>
      <c r="J564" s="173">
        <v>2009</v>
      </c>
      <c r="K564" s="174">
        <v>1</v>
      </c>
      <c r="L564" s="211"/>
      <c r="M564" s="173" t="s">
        <v>236</v>
      </c>
      <c r="N564" s="173">
        <v>0</v>
      </c>
      <c r="O564" s="173">
        <v>1</v>
      </c>
      <c r="P564" s="173">
        <v>1</v>
      </c>
      <c r="Q564" s="173">
        <v>9</v>
      </c>
      <c r="R564" s="173">
        <v>1</v>
      </c>
      <c r="S564" s="175">
        <v>91000</v>
      </c>
      <c r="T564" s="173">
        <v>0</v>
      </c>
      <c r="U564" s="173">
        <v>1</v>
      </c>
      <c r="V564" s="173">
        <v>0</v>
      </c>
      <c r="W564" s="211"/>
      <c r="X564" s="173">
        <v>0</v>
      </c>
      <c r="Y564" s="175">
        <v>0</v>
      </c>
      <c r="Z564" s="174">
        <f>S564*R564*K564*EXP(-Definitions!$E$4*CAPEX!V564)*U564</f>
        <v>91000</v>
      </c>
      <c r="AA564" s="174">
        <f>CEILING(Z564/Definitions!$F$10,10)</f>
        <v>1790</v>
      </c>
      <c r="AB564" s="176">
        <v>1</v>
      </c>
      <c r="AC564" s="177" t="s">
        <v>240</v>
      </c>
      <c r="AD564" s="177" t="s">
        <v>241</v>
      </c>
      <c r="AE564" s="29"/>
      <c r="AF564" s="30"/>
    </row>
    <row r="565" spans="1:32" s="8" customFormat="1" ht="36" x14ac:dyDescent="0.25">
      <c r="A565" s="170">
        <v>430</v>
      </c>
      <c r="B565" s="171" t="s">
        <v>242</v>
      </c>
      <c r="C565" s="171" t="s">
        <v>114</v>
      </c>
      <c r="D565" s="172" t="s">
        <v>236</v>
      </c>
      <c r="E565" s="171" t="s">
        <v>249</v>
      </c>
      <c r="F565" s="171" t="s">
        <v>138</v>
      </c>
      <c r="G565" s="171" t="s">
        <v>243</v>
      </c>
      <c r="H565" s="171" t="s">
        <v>524</v>
      </c>
      <c r="I565" s="171" t="s">
        <v>138</v>
      </c>
      <c r="J565" s="173">
        <v>2009</v>
      </c>
      <c r="K565" s="174">
        <v>1</v>
      </c>
      <c r="L565" s="211"/>
      <c r="M565" s="173" t="s">
        <v>236</v>
      </c>
      <c r="N565" s="173">
        <v>0</v>
      </c>
      <c r="O565" s="173">
        <v>1</v>
      </c>
      <c r="P565" s="173">
        <v>1</v>
      </c>
      <c r="Q565" s="173">
        <v>9</v>
      </c>
      <c r="R565" s="173">
        <v>1</v>
      </c>
      <c r="S565" s="175">
        <v>100100</v>
      </c>
      <c r="T565" s="173">
        <v>0</v>
      </c>
      <c r="U565" s="173">
        <v>1</v>
      </c>
      <c r="V565" s="173">
        <v>0</v>
      </c>
      <c r="W565" s="211"/>
      <c r="X565" s="173">
        <v>0</v>
      </c>
      <c r="Y565" s="175">
        <v>0</v>
      </c>
      <c r="Z565" s="174">
        <f>S565*R565*K565*EXP(-Definitions!$E$4*CAPEX!V565)*U565</f>
        <v>100100</v>
      </c>
      <c r="AA565" s="174">
        <f>CEILING(Z565/Definitions!$F$10,10)</f>
        <v>1970</v>
      </c>
      <c r="AB565" s="176">
        <v>1</v>
      </c>
      <c r="AC565" s="177" t="s">
        <v>244</v>
      </c>
      <c r="AD565" s="177" t="s">
        <v>567</v>
      </c>
      <c r="AE565" s="29"/>
      <c r="AF565" s="31"/>
    </row>
    <row r="566" spans="1:32" s="8" customFormat="1" ht="48" x14ac:dyDescent="0.25">
      <c r="A566" s="170">
        <v>431</v>
      </c>
      <c r="B566" s="171" t="s">
        <v>245</v>
      </c>
      <c r="C566" s="171" t="s">
        <v>114</v>
      </c>
      <c r="D566" s="172" t="s">
        <v>236</v>
      </c>
      <c r="E566" s="171" t="s">
        <v>249</v>
      </c>
      <c r="F566" s="171" t="s">
        <v>138</v>
      </c>
      <c r="G566" s="171" t="s">
        <v>246</v>
      </c>
      <c r="H566" s="171" t="s">
        <v>524</v>
      </c>
      <c r="I566" s="171" t="s">
        <v>138</v>
      </c>
      <c r="J566" s="173">
        <v>2009</v>
      </c>
      <c r="K566" s="174">
        <v>1</v>
      </c>
      <c r="L566" s="211"/>
      <c r="M566" s="173" t="s">
        <v>236</v>
      </c>
      <c r="N566" s="173">
        <v>0</v>
      </c>
      <c r="O566" s="173">
        <v>1</v>
      </c>
      <c r="P566" s="173">
        <v>1</v>
      </c>
      <c r="Q566" s="173">
        <v>9</v>
      </c>
      <c r="R566" s="173">
        <v>1</v>
      </c>
      <c r="S566" s="175">
        <v>55100</v>
      </c>
      <c r="T566" s="173">
        <v>0</v>
      </c>
      <c r="U566" s="173">
        <v>1</v>
      </c>
      <c r="V566" s="173">
        <v>0</v>
      </c>
      <c r="W566" s="211"/>
      <c r="X566" s="173">
        <v>0</v>
      </c>
      <c r="Y566" s="175">
        <v>0</v>
      </c>
      <c r="Z566" s="174">
        <f>S566*R566*K566*EXP(-Definitions!$E$4*CAPEX!V566)*U566</f>
        <v>55100</v>
      </c>
      <c r="AA566" s="174">
        <f>CEILING(Z566/Definitions!$F$10,10)</f>
        <v>1090</v>
      </c>
      <c r="AB566" s="176">
        <v>1</v>
      </c>
      <c r="AC566" s="177" t="s">
        <v>247</v>
      </c>
      <c r="AD566" s="177" t="s">
        <v>568</v>
      </c>
      <c r="AE566" s="29"/>
      <c r="AF566" s="31"/>
    </row>
    <row r="567" spans="1:32" s="8" customFormat="1" ht="48" x14ac:dyDescent="0.25">
      <c r="A567" s="170">
        <v>432</v>
      </c>
      <c r="B567" s="171" t="s">
        <v>248</v>
      </c>
      <c r="C567" s="171" t="s">
        <v>113</v>
      </c>
      <c r="D567" s="172">
        <v>1</v>
      </c>
      <c r="E567" s="171" t="s">
        <v>249</v>
      </c>
      <c r="F567" s="171" t="s">
        <v>138</v>
      </c>
      <c r="G567" s="171" t="s">
        <v>217</v>
      </c>
      <c r="H567" s="171" t="s">
        <v>218</v>
      </c>
      <c r="I567" s="171" t="s">
        <v>138</v>
      </c>
      <c r="J567" s="173">
        <v>2009</v>
      </c>
      <c r="K567" s="174">
        <v>1</v>
      </c>
      <c r="L567" s="211"/>
      <c r="M567" s="173" t="s">
        <v>236</v>
      </c>
      <c r="N567" s="173">
        <v>0</v>
      </c>
      <c r="O567" s="173">
        <v>1</v>
      </c>
      <c r="P567" s="173">
        <v>1</v>
      </c>
      <c r="Q567" s="173">
        <v>8</v>
      </c>
      <c r="R567" s="173">
        <v>1</v>
      </c>
      <c r="S567" s="175">
        <v>24900</v>
      </c>
      <c r="T567" s="173">
        <v>25</v>
      </c>
      <c r="U567" s="173">
        <v>1</v>
      </c>
      <c r="V567" s="173">
        <v>11</v>
      </c>
      <c r="W567" s="211"/>
      <c r="X567" s="173">
        <v>0</v>
      </c>
      <c r="Y567" s="175">
        <v>0</v>
      </c>
      <c r="Z567" s="174">
        <f>S567*R567*K567*EXP(-Definitions!$E$4*CAPEX!V567)*U567</f>
        <v>24900</v>
      </c>
      <c r="AA567" s="174">
        <f>CEILING(Z567/Definitions!$F$10,10)</f>
        <v>490</v>
      </c>
      <c r="AB567" s="176">
        <v>1</v>
      </c>
      <c r="AC567" s="177" t="s">
        <v>250</v>
      </c>
      <c r="AD567" s="177" t="s">
        <v>569</v>
      </c>
      <c r="AE567" s="29"/>
      <c r="AF567" s="31"/>
    </row>
    <row r="568" spans="1:32" s="8" customFormat="1" ht="36" x14ac:dyDescent="0.25">
      <c r="A568" s="170">
        <v>433</v>
      </c>
      <c r="B568" s="171" t="s">
        <v>251</v>
      </c>
      <c r="C568" s="171" t="s">
        <v>113</v>
      </c>
      <c r="D568" s="172">
        <v>1</v>
      </c>
      <c r="E568" s="171" t="s">
        <v>249</v>
      </c>
      <c r="F568" s="171" t="s">
        <v>138</v>
      </c>
      <c r="G568" s="171" t="s">
        <v>217</v>
      </c>
      <c r="H568" s="171" t="s">
        <v>218</v>
      </c>
      <c r="I568" s="171" t="s">
        <v>138</v>
      </c>
      <c r="J568" s="173">
        <v>2009</v>
      </c>
      <c r="K568" s="174">
        <v>1</v>
      </c>
      <c r="L568" s="211"/>
      <c r="M568" s="173" t="s">
        <v>236</v>
      </c>
      <c r="N568" s="173">
        <v>0</v>
      </c>
      <c r="O568" s="173">
        <v>1</v>
      </c>
      <c r="P568" s="173">
        <v>1</v>
      </c>
      <c r="Q568" s="173">
        <v>3</v>
      </c>
      <c r="R568" s="173">
        <v>1</v>
      </c>
      <c r="S568" s="175">
        <v>500000</v>
      </c>
      <c r="T568" s="173">
        <v>25</v>
      </c>
      <c r="U568" s="173">
        <v>1</v>
      </c>
      <c r="V568" s="173">
        <v>0</v>
      </c>
      <c r="W568" s="211"/>
      <c r="X568" s="173">
        <v>0</v>
      </c>
      <c r="Y568" s="175"/>
      <c r="Z568" s="174">
        <f>S568*R568*K568*EXP(-Definitions!$E$4*CAPEX!V568)*U568</f>
        <v>500000</v>
      </c>
      <c r="AA568" s="174">
        <f>CEILING(Z568/Definitions!$F$10,10)</f>
        <v>9810</v>
      </c>
      <c r="AB568" s="176">
        <v>1</v>
      </c>
      <c r="AC568" s="177" t="s">
        <v>570</v>
      </c>
      <c r="AD568" s="177" t="s">
        <v>571</v>
      </c>
      <c r="AE568" s="29"/>
      <c r="AF568" s="31"/>
    </row>
    <row r="569" spans="1:32" s="8" customFormat="1" ht="108" x14ac:dyDescent="0.25">
      <c r="A569" s="170">
        <v>434</v>
      </c>
      <c r="B569" s="171" t="s">
        <v>252</v>
      </c>
      <c r="C569" s="171" t="s">
        <v>113</v>
      </c>
      <c r="D569" s="172">
        <v>1</v>
      </c>
      <c r="E569" s="171" t="s">
        <v>249</v>
      </c>
      <c r="F569" s="171" t="s">
        <v>138</v>
      </c>
      <c r="G569" s="171" t="s">
        <v>364</v>
      </c>
      <c r="H569" s="171" t="s">
        <v>364</v>
      </c>
      <c r="I569" s="171" t="s">
        <v>138</v>
      </c>
      <c r="J569" s="173">
        <v>2009</v>
      </c>
      <c r="K569" s="174">
        <v>685</v>
      </c>
      <c r="L569" s="211"/>
      <c r="M569" s="173" t="s">
        <v>139</v>
      </c>
      <c r="N569" s="173">
        <v>0</v>
      </c>
      <c r="O569" s="173">
        <v>1</v>
      </c>
      <c r="P569" s="173">
        <v>1</v>
      </c>
      <c r="Q569" s="173">
        <v>5</v>
      </c>
      <c r="R569" s="173">
        <v>1</v>
      </c>
      <c r="S569" s="175">
        <v>1000</v>
      </c>
      <c r="T569" s="173">
        <v>0</v>
      </c>
      <c r="U569" s="173">
        <v>1</v>
      </c>
      <c r="V569" s="173">
        <v>0</v>
      </c>
      <c r="W569" s="211"/>
      <c r="X569" s="173">
        <v>0</v>
      </c>
      <c r="Y569" s="175">
        <v>0</v>
      </c>
      <c r="Z569" s="174">
        <f>S569*R569*K569*EXP(-Definitions!$E$4*CAPEX!V569)*U569</f>
        <v>685000</v>
      </c>
      <c r="AA569" s="174">
        <f>CEILING(Z569/Definitions!$F$10,10)</f>
        <v>13440</v>
      </c>
      <c r="AB569" s="176">
        <v>1</v>
      </c>
      <c r="AC569" s="177" t="s">
        <v>253</v>
      </c>
      <c r="AD569" s="177" t="s">
        <v>254</v>
      </c>
      <c r="AE569" s="142"/>
      <c r="AF569" s="31"/>
    </row>
    <row r="570" spans="1:32" s="8" customFormat="1" ht="24" x14ac:dyDescent="0.25">
      <c r="A570" s="170">
        <v>435</v>
      </c>
      <c r="B570" s="171" t="s">
        <v>238</v>
      </c>
      <c r="C570" s="171" t="s">
        <v>113</v>
      </c>
      <c r="D570" s="172" t="s">
        <v>236</v>
      </c>
      <c r="E570" s="171" t="s">
        <v>249</v>
      </c>
      <c r="F570" s="171" t="s">
        <v>138</v>
      </c>
      <c r="G570" s="171" t="s">
        <v>239</v>
      </c>
      <c r="H570" s="171" t="s">
        <v>524</v>
      </c>
      <c r="I570" s="171" t="s">
        <v>138</v>
      </c>
      <c r="J570" s="173">
        <v>2009</v>
      </c>
      <c r="K570" s="174">
        <v>1</v>
      </c>
      <c r="L570" s="211"/>
      <c r="M570" s="173" t="s">
        <v>236</v>
      </c>
      <c r="N570" s="173">
        <v>0</v>
      </c>
      <c r="O570" s="173">
        <v>1</v>
      </c>
      <c r="P570" s="173">
        <v>1</v>
      </c>
      <c r="Q570" s="173">
        <v>9</v>
      </c>
      <c r="R570" s="173">
        <v>1</v>
      </c>
      <c r="S570" s="175">
        <v>118500</v>
      </c>
      <c r="T570" s="173">
        <v>0</v>
      </c>
      <c r="U570" s="173">
        <v>1</v>
      </c>
      <c r="V570" s="173">
        <v>0</v>
      </c>
      <c r="W570" s="211"/>
      <c r="X570" s="173">
        <v>0</v>
      </c>
      <c r="Y570" s="175">
        <v>0</v>
      </c>
      <c r="Z570" s="174">
        <f>S570*R570*K570*EXP(-Definitions!$E$4*CAPEX!V570)*U570</f>
        <v>118500</v>
      </c>
      <c r="AA570" s="174">
        <f>CEILING(Z570/Definitions!$F$10,10)</f>
        <v>2330</v>
      </c>
      <c r="AB570" s="176">
        <v>1</v>
      </c>
      <c r="AC570" s="177" t="s">
        <v>240</v>
      </c>
      <c r="AD570" s="177" t="s">
        <v>241</v>
      </c>
      <c r="AE570" s="29"/>
      <c r="AF570" s="30"/>
    </row>
    <row r="571" spans="1:32" s="8" customFormat="1" ht="36" x14ac:dyDescent="0.25">
      <c r="A571" s="170">
        <v>436</v>
      </c>
      <c r="B571" s="171" t="s">
        <v>242</v>
      </c>
      <c r="C571" s="171" t="s">
        <v>113</v>
      </c>
      <c r="D571" s="172" t="s">
        <v>236</v>
      </c>
      <c r="E571" s="171" t="s">
        <v>249</v>
      </c>
      <c r="F571" s="171" t="s">
        <v>138</v>
      </c>
      <c r="G571" s="171" t="s">
        <v>243</v>
      </c>
      <c r="H571" s="171" t="s">
        <v>524</v>
      </c>
      <c r="I571" s="171" t="s">
        <v>138</v>
      </c>
      <c r="J571" s="173">
        <v>2009</v>
      </c>
      <c r="K571" s="174">
        <v>1</v>
      </c>
      <c r="L571" s="211"/>
      <c r="M571" s="173" t="s">
        <v>236</v>
      </c>
      <c r="N571" s="173">
        <v>0</v>
      </c>
      <c r="O571" s="173">
        <v>1</v>
      </c>
      <c r="P571" s="173">
        <v>1</v>
      </c>
      <c r="Q571" s="173">
        <v>9</v>
      </c>
      <c r="R571" s="173">
        <v>1</v>
      </c>
      <c r="S571" s="175">
        <v>130400</v>
      </c>
      <c r="T571" s="173">
        <v>0</v>
      </c>
      <c r="U571" s="173">
        <v>1</v>
      </c>
      <c r="V571" s="173">
        <v>0</v>
      </c>
      <c r="W571" s="211"/>
      <c r="X571" s="173">
        <v>0</v>
      </c>
      <c r="Y571" s="175">
        <v>0</v>
      </c>
      <c r="Z571" s="174">
        <f>S571*R571*K571*EXP(-Definitions!$E$4*CAPEX!V571)*U571</f>
        <v>130400</v>
      </c>
      <c r="AA571" s="174">
        <f>CEILING(Z571/Definitions!$F$10,10)</f>
        <v>2560</v>
      </c>
      <c r="AB571" s="176">
        <v>1</v>
      </c>
      <c r="AC571" s="177" t="s">
        <v>244</v>
      </c>
      <c r="AD571" s="177" t="s">
        <v>567</v>
      </c>
      <c r="AE571" s="29"/>
      <c r="AF571" s="30"/>
    </row>
    <row r="572" spans="1:32" s="8" customFormat="1" ht="48" x14ac:dyDescent="0.25">
      <c r="A572" s="170">
        <v>437</v>
      </c>
      <c r="B572" s="171" t="s">
        <v>245</v>
      </c>
      <c r="C572" s="171" t="s">
        <v>113</v>
      </c>
      <c r="D572" s="172" t="s">
        <v>236</v>
      </c>
      <c r="E572" s="171" t="s">
        <v>249</v>
      </c>
      <c r="F572" s="171" t="s">
        <v>138</v>
      </c>
      <c r="G572" s="171" t="s">
        <v>246</v>
      </c>
      <c r="H572" s="171" t="s">
        <v>524</v>
      </c>
      <c r="I572" s="171" t="s">
        <v>138</v>
      </c>
      <c r="J572" s="173">
        <v>2009</v>
      </c>
      <c r="K572" s="174">
        <v>1</v>
      </c>
      <c r="L572" s="211"/>
      <c r="M572" s="173" t="s">
        <v>236</v>
      </c>
      <c r="N572" s="173">
        <v>0</v>
      </c>
      <c r="O572" s="173">
        <v>1</v>
      </c>
      <c r="P572" s="173">
        <v>1</v>
      </c>
      <c r="Q572" s="173">
        <v>9</v>
      </c>
      <c r="R572" s="173">
        <v>1</v>
      </c>
      <c r="S572" s="175">
        <v>71700</v>
      </c>
      <c r="T572" s="173">
        <v>0</v>
      </c>
      <c r="U572" s="173">
        <v>1</v>
      </c>
      <c r="V572" s="173">
        <v>0</v>
      </c>
      <c r="W572" s="211"/>
      <c r="X572" s="173">
        <v>0</v>
      </c>
      <c r="Y572" s="175">
        <v>0</v>
      </c>
      <c r="Z572" s="174">
        <f>S572*R572*K572*EXP(-Definitions!$E$4*CAPEX!V572)*U572</f>
        <v>71700</v>
      </c>
      <c r="AA572" s="174">
        <f>CEILING(Z572/Definitions!$F$10,10)</f>
        <v>1410</v>
      </c>
      <c r="AB572" s="176">
        <v>1</v>
      </c>
      <c r="AC572" s="177" t="s">
        <v>247</v>
      </c>
      <c r="AD572" s="177" t="s">
        <v>568</v>
      </c>
      <c r="AE572" s="29"/>
      <c r="AF572" s="30"/>
    </row>
    <row r="573" spans="1:32" s="8" customFormat="1" ht="60" x14ac:dyDescent="0.25">
      <c r="A573" s="170">
        <v>438</v>
      </c>
      <c r="B573" s="171" t="s">
        <v>262</v>
      </c>
      <c r="C573" s="171" t="s">
        <v>31</v>
      </c>
      <c r="D573" s="172">
        <v>1</v>
      </c>
      <c r="E573" s="171" t="s">
        <v>249</v>
      </c>
      <c r="F573" s="171" t="s">
        <v>138</v>
      </c>
      <c r="G573" s="171" t="s">
        <v>578</v>
      </c>
      <c r="H573" s="171" t="s">
        <v>257</v>
      </c>
      <c r="I573" s="171" t="s">
        <v>138</v>
      </c>
      <c r="J573" s="173">
        <v>2009</v>
      </c>
      <c r="K573" s="174">
        <v>15001</v>
      </c>
      <c r="L573" s="211"/>
      <c r="M573" s="173" t="s">
        <v>139</v>
      </c>
      <c r="N573" s="173">
        <v>2</v>
      </c>
      <c r="O573" s="173">
        <v>1</v>
      </c>
      <c r="P573" s="173">
        <v>0</v>
      </c>
      <c r="Q573" s="173">
        <v>2</v>
      </c>
      <c r="R573" s="173">
        <v>1</v>
      </c>
      <c r="S573" s="175">
        <v>4000</v>
      </c>
      <c r="T573" s="173">
        <v>0</v>
      </c>
      <c r="U573" s="173">
        <v>0.25</v>
      </c>
      <c r="V573" s="173">
        <v>0</v>
      </c>
      <c r="W573" s="211"/>
      <c r="X573" s="173">
        <v>1</v>
      </c>
      <c r="Y573" s="175">
        <v>432730</v>
      </c>
      <c r="Z573" s="174">
        <f>S573*R573*K573*EXP(-Definitions!$E$4*CAPEX!V573)*U573</f>
        <v>15001000</v>
      </c>
      <c r="AA573" s="174">
        <f>CEILING(Z573/Definitions!$F$10,10)</f>
        <v>294140</v>
      </c>
      <c r="AB573" s="176">
        <v>2</v>
      </c>
      <c r="AC573" s="177" t="s">
        <v>410</v>
      </c>
      <c r="AD573" s="177" t="s">
        <v>264</v>
      </c>
      <c r="AE573" s="29"/>
      <c r="AF573" s="31"/>
    </row>
    <row r="574" spans="1:32" s="8" customFormat="1" ht="36" x14ac:dyDescent="0.25">
      <c r="A574" s="170">
        <v>439</v>
      </c>
      <c r="B574" s="171" t="s">
        <v>368</v>
      </c>
      <c r="C574" s="171" t="s">
        <v>31</v>
      </c>
      <c r="D574" s="172">
        <v>1</v>
      </c>
      <c r="E574" s="171" t="s">
        <v>249</v>
      </c>
      <c r="F574" s="171" t="s">
        <v>138</v>
      </c>
      <c r="G574" s="171" t="s">
        <v>226</v>
      </c>
      <c r="H574" s="171" t="s">
        <v>226</v>
      </c>
      <c r="I574" s="171" t="s">
        <v>138</v>
      </c>
      <c r="J574" s="173">
        <v>2009</v>
      </c>
      <c r="K574" s="174">
        <v>15001</v>
      </c>
      <c r="L574" s="211"/>
      <c r="M574" s="173" t="s">
        <v>139</v>
      </c>
      <c r="N574" s="173">
        <v>3</v>
      </c>
      <c r="O574" s="173">
        <v>1</v>
      </c>
      <c r="P574" s="173">
        <v>1</v>
      </c>
      <c r="Q574" s="173">
        <v>5</v>
      </c>
      <c r="R574" s="173">
        <v>0.01</v>
      </c>
      <c r="S574" s="175">
        <v>2000</v>
      </c>
      <c r="T574" s="173">
        <v>25</v>
      </c>
      <c r="U574" s="173">
        <v>0</v>
      </c>
      <c r="V574" s="173">
        <v>14</v>
      </c>
      <c r="W574" s="211"/>
      <c r="X574" s="173">
        <v>1</v>
      </c>
      <c r="Y574" s="175">
        <v>721160</v>
      </c>
      <c r="Z574" s="174">
        <f>S574*R574*K574*EXP(-Definitions!$E$4*CAPEX!V574)*U574</f>
        <v>0</v>
      </c>
      <c r="AA574" s="174">
        <f>CEILING(Z574/Definitions!$F$10,10)</f>
        <v>0</v>
      </c>
      <c r="AB574" s="176">
        <v>0</v>
      </c>
      <c r="AC574" s="177" t="s">
        <v>595</v>
      </c>
      <c r="AD574" s="177" t="s">
        <v>573</v>
      </c>
      <c r="AE574" s="29"/>
      <c r="AF574" s="31"/>
    </row>
    <row r="575" spans="1:32" s="8" customFormat="1" ht="48" x14ac:dyDescent="0.25">
      <c r="A575" s="170">
        <v>440</v>
      </c>
      <c r="B575" s="171" t="s">
        <v>248</v>
      </c>
      <c r="C575" s="171" t="s">
        <v>31</v>
      </c>
      <c r="D575" s="172">
        <v>1</v>
      </c>
      <c r="E575" s="171" t="s">
        <v>249</v>
      </c>
      <c r="F575" s="171" t="s">
        <v>138</v>
      </c>
      <c r="G575" s="171" t="s">
        <v>217</v>
      </c>
      <c r="H575" s="171" t="s">
        <v>218</v>
      </c>
      <c r="I575" s="171" t="s">
        <v>138</v>
      </c>
      <c r="J575" s="173">
        <v>2009</v>
      </c>
      <c r="K575" s="174">
        <v>1</v>
      </c>
      <c r="L575" s="211"/>
      <c r="M575" s="173" t="s">
        <v>236</v>
      </c>
      <c r="N575" s="173">
        <v>0</v>
      </c>
      <c r="O575" s="173">
        <v>1</v>
      </c>
      <c r="P575" s="173">
        <v>1</v>
      </c>
      <c r="Q575" s="173">
        <v>8</v>
      </c>
      <c r="R575" s="173">
        <v>1</v>
      </c>
      <c r="S575" s="175">
        <v>1031730</v>
      </c>
      <c r="T575" s="173">
        <v>25</v>
      </c>
      <c r="U575" s="173">
        <v>1</v>
      </c>
      <c r="V575" s="173">
        <v>11</v>
      </c>
      <c r="W575" s="211"/>
      <c r="X575" s="173">
        <v>1</v>
      </c>
      <c r="Y575" s="175">
        <v>20230</v>
      </c>
      <c r="Z575" s="174">
        <f>S575*R575*K575*EXP(-Definitions!$E$4*CAPEX!V575)*U575</f>
        <v>1031730</v>
      </c>
      <c r="AA575" s="174">
        <f>CEILING(Z575/Definitions!$F$10,10)</f>
        <v>20230</v>
      </c>
      <c r="AB575" s="176">
        <v>1</v>
      </c>
      <c r="AC575" s="177" t="s">
        <v>250</v>
      </c>
      <c r="AD575" s="177" t="s">
        <v>569</v>
      </c>
      <c r="AE575" s="29"/>
      <c r="AF575" s="31"/>
    </row>
    <row r="576" spans="1:32" s="8" customFormat="1" ht="36" x14ac:dyDescent="0.25">
      <c r="A576" s="170">
        <v>441</v>
      </c>
      <c r="B576" s="171" t="s">
        <v>272</v>
      </c>
      <c r="C576" s="171" t="s">
        <v>31</v>
      </c>
      <c r="D576" s="172">
        <v>1</v>
      </c>
      <c r="E576" s="171" t="s">
        <v>249</v>
      </c>
      <c r="F576" s="171" t="s">
        <v>138</v>
      </c>
      <c r="G576" s="171" t="s">
        <v>265</v>
      </c>
      <c r="H576" s="171" t="s">
        <v>266</v>
      </c>
      <c r="I576" s="171" t="s">
        <v>138</v>
      </c>
      <c r="J576" s="173">
        <v>2009</v>
      </c>
      <c r="K576" s="174">
        <v>1</v>
      </c>
      <c r="L576" s="211"/>
      <c r="M576" s="173" t="s">
        <v>236</v>
      </c>
      <c r="N576" s="173">
        <v>0</v>
      </c>
      <c r="O576" s="173">
        <v>1</v>
      </c>
      <c r="P576" s="173">
        <v>1</v>
      </c>
      <c r="Q576" s="173">
        <v>1</v>
      </c>
      <c r="R576" s="173">
        <v>1</v>
      </c>
      <c r="S576" s="175">
        <v>30528600</v>
      </c>
      <c r="T576" s="173">
        <v>0</v>
      </c>
      <c r="U576" s="173">
        <v>0</v>
      </c>
      <c r="V576" s="173">
        <v>0</v>
      </c>
      <c r="W576" s="211"/>
      <c r="X576" s="173">
        <v>1</v>
      </c>
      <c r="Y576" s="175">
        <v>598600</v>
      </c>
      <c r="Z576" s="174">
        <f>S576*R576*K576*EXP(-Definitions!$E$4*CAPEX!V576)*U576</f>
        <v>0</v>
      </c>
      <c r="AA576" s="174">
        <f>CEILING(Z576/Definitions!$F$10,10)</f>
        <v>0</v>
      </c>
      <c r="AB576" s="176">
        <v>0</v>
      </c>
      <c r="AC576" s="177" t="s">
        <v>610</v>
      </c>
      <c r="AD576" s="177" t="s">
        <v>573</v>
      </c>
      <c r="AE576" s="29"/>
      <c r="AF576" s="31"/>
    </row>
    <row r="577" spans="1:32" s="8" customFormat="1" ht="72" x14ac:dyDescent="0.25">
      <c r="A577" s="170">
        <v>442</v>
      </c>
      <c r="B577" s="171" t="s">
        <v>269</v>
      </c>
      <c r="C577" s="171" t="s">
        <v>31</v>
      </c>
      <c r="D577" s="172" t="s">
        <v>236</v>
      </c>
      <c r="E577" s="171" t="s">
        <v>249</v>
      </c>
      <c r="F577" s="171" t="s">
        <v>138</v>
      </c>
      <c r="G577" s="171" t="s">
        <v>364</v>
      </c>
      <c r="H577" s="171" t="s">
        <v>364</v>
      </c>
      <c r="I577" s="171" t="s">
        <v>138</v>
      </c>
      <c r="J577" s="173">
        <v>2009</v>
      </c>
      <c r="K577" s="174">
        <v>1</v>
      </c>
      <c r="L577" s="211"/>
      <c r="M577" s="173" t="s">
        <v>236</v>
      </c>
      <c r="N577" s="173">
        <v>3</v>
      </c>
      <c r="O577" s="173">
        <v>2</v>
      </c>
      <c r="P577" s="173">
        <v>1</v>
      </c>
      <c r="Q577" s="173">
        <v>5</v>
      </c>
      <c r="R577" s="173">
        <v>1</v>
      </c>
      <c r="S577" s="175">
        <v>1500100</v>
      </c>
      <c r="T577" s="173">
        <v>0</v>
      </c>
      <c r="U577" s="173">
        <v>1</v>
      </c>
      <c r="V577" s="173">
        <v>0</v>
      </c>
      <c r="W577" s="211"/>
      <c r="X577" s="173">
        <v>0</v>
      </c>
      <c r="Y577" s="175">
        <v>0</v>
      </c>
      <c r="Z577" s="174">
        <f>S577*R577*K577*EXP(-Definitions!$E$4*CAPEX!V577)*U577</f>
        <v>1500100</v>
      </c>
      <c r="AA577" s="174">
        <f>CEILING(Z577/Definitions!$F$10,10)</f>
        <v>29420</v>
      </c>
      <c r="AB577" s="176">
        <v>1</v>
      </c>
      <c r="AC577" s="177" t="s">
        <v>411</v>
      </c>
      <c r="AD577" s="177" t="s">
        <v>412</v>
      </c>
      <c r="AE577" s="142"/>
      <c r="AF577" s="31"/>
    </row>
    <row r="578" spans="1:32" s="8" customFormat="1" ht="24" x14ac:dyDescent="0.25">
      <c r="A578" s="170">
        <v>443</v>
      </c>
      <c r="B578" s="171" t="s">
        <v>238</v>
      </c>
      <c r="C578" s="171" t="s">
        <v>31</v>
      </c>
      <c r="D578" s="172" t="s">
        <v>236</v>
      </c>
      <c r="E578" s="171" t="s">
        <v>249</v>
      </c>
      <c r="F578" s="171" t="s">
        <v>138</v>
      </c>
      <c r="G578" s="171" t="s">
        <v>239</v>
      </c>
      <c r="H578" s="171" t="s">
        <v>524</v>
      </c>
      <c r="I578" s="171" t="s">
        <v>138</v>
      </c>
      <c r="J578" s="173">
        <v>2009</v>
      </c>
      <c r="K578" s="174">
        <v>1</v>
      </c>
      <c r="L578" s="211"/>
      <c r="M578" s="173" t="s">
        <v>236</v>
      </c>
      <c r="N578" s="173">
        <v>0</v>
      </c>
      <c r="O578" s="173">
        <v>1</v>
      </c>
      <c r="P578" s="173">
        <v>1</v>
      </c>
      <c r="Q578" s="173">
        <v>9</v>
      </c>
      <c r="R578" s="173">
        <v>1</v>
      </c>
      <c r="S578" s="175">
        <v>1650200</v>
      </c>
      <c r="T578" s="173">
        <v>0</v>
      </c>
      <c r="U578" s="173">
        <v>1</v>
      </c>
      <c r="V578" s="173">
        <v>0</v>
      </c>
      <c r="W578" s="211"/>
      <c r="X578" s="173">
        <v>0</v>
      </c>
      <c r="Y578" s="175">
        <v>0</v>
      </c>
      <c r="Z578" s="174">
        <f>S578*R578*K578*EXP(-Definitions!$E$4*CAPEX!V578)*U578</f>
        <v>1650200</v>
      </c>
      <c r="AA578" s="174">
        <f>CEILING(Z578/Definitions!$F$10,10)</f>
        <v>32360</v>
      </c>
      <c r="AB578" s="176">
        <v>1</v>
      </c>
      <c r="AC578" s="177" t="s">
        <v>240</v>
      </c>
      <c r="AD578" s="177" t="s">
        <v>241</v>
      </c>
      <c r="AE578" s="29"/>
      <c r="AF578" s="31"/>
    </row>
    <row r="579" spans="1:32" s="8" customFormat="1" ht="36" x14ac:dyDescent="0.25">
      <c r="A579" s="170">
        <v>444</v>
      </c>
      <c r="B579" s="171" t="s">
        <v>242</v>
      </c>
      <c r="C579" s="171" t="s">
        <v>31</v>
      </c>
      <c r="D579" s="172" t="s">
        <v>236</v>
      </c>
      <c r="E579" s="171" t="s">
        <v>249</v>
      </c>
      <c r="F579" s="171" t="s">
        <v>138</v>
      </c>
      <c r="G579" s="171" t="s">
        <v>243</v>
      </c>
      <c r="H579" s="171" t="s">
        <v>524</v>
      </c>
      <c r="I579" s="171" t="s">
        <v>138</v>
      </c>
      <c r="J579" s="173">
        <v>2009</v>
      </c>
      <c r="K579" s="174">
        <v>1</v>
      </c>
      <c r="L579" s="211"/>
      <c r="M579" s="173" t="s">
        <v>236</v>
      </c>
      <c r="N579" s="173">
        <v>0</v>
      </c>
      <c r="O579" s="173">
        <v>1</v>
      </c>
      <c r="P579" s="173">
        <v>1</v>
      </c>
      <c r="Q579" s="173">
        <v>9</v>
      </c>
      <c r="R579" s="173">
        <v>1</v>
      </c>
      <c r="S579" s="175">
        <v>1815200</v>
      </c>
      <c r="T579" s="173">
        <v>0</v>
      </c>
      <c r="U579" s="173">
        <v>1</v>
      </c>
      <c r="V579" s="173">
        <v>0</v>
      </c>
      <c r="W579" s="211"/>
      <c r="X579" s="173">
        <v>0</v>
      </c>
      <c r="Y579" s="175">
        <v>0</v>
      </c>
      <c r="Z579" s="174">
        <f>S579*R579*K579*EXP(-Definitions!$E$4*CAPEX!V579)*U579</f>
        <v>1815200</v>
      </c>
      <c r="AA579" s="174">
        <f>CEILING(Z579/Definitions!$F$10,10)</f>
        <v>35600</v>
      </c>
      <c r="AB579" s="176">
        <v>1</v>
      </c>
      <c r="AC579" s="177" t="s">
        <v>244</v>
      </c>
      <c r="AD579" s="177" t="s">
        <v>567</v>
      </c>
      <c r="AE579" s="29"/>
      <c r="AF579" s="30"/>
    </row>
    <row r="580" spans="1:32" s="8" customFormat="1" ht="48" x14ac:dyDescent="0.25">
      <c r="A580" s="170">
        <v>445</v>
      </c>
      <c r="B580" s="171" t="s">
        <v>245</v>
      </c>
      <c r="C580" s="171" t="s">
        <v>31</v>
      </c>
      <c r="D580" s="172" t="s">
        <v>236</v>
      </c>
      <c r="E580" s="171" t="s">
        <v>249</v>
      </c>
      <c r="F580" s="171" t="s">
        <v>138</v>
      </c>
      <c r="G580" s="171" t="s">
        <v>246</v>
      </c>
      <c r="H580" s="171" t="s">
        <v>524</v>
      </c>
      <c r="I580" s="171" t="s">
        <v>138</v>
      </c>
      <c r="J580" s="173">
        <v>2009</v>
      </c>
      <c r="K580" s="174">
        <v>1</v>
      </c>
      <c r="L580" s="211"/>
      <c r="M580" s="173" t="s">
        <v>236</v>
      </c>
      <c r="N580" s="173">
        <v>0</v>
      </c>
      <c r="O580" s="173">
        <v>1</v>
      </c>
      <c r="P580" s="173">
        <v>1</v>
      </c>
      <c r="Q580" s="173">
        <v>9</v>
      </c>
      <c r="R580" s="173">
        <v>1</v>
      </c>
      <c r="S580" s="175">
        <v>998400</v>
      </c>
      <c r="T580" s="173">
        <v>0</v>
      </c>
      <c r="U580" s="173">
        <v>1</v>
      </c>
      <c r="V580" s="173">
        <v>0</v>
      </c>
      <c r="W580" s="211"/>
      <c r="X580" s="173">
        <v>0</v>
      </c>
      <c r="Y580" s="175">
        <v>0</v>
      </c>
      <c r="Z580" s="174">
        <f>S580*R580*K580*EXP(-Definitions!$E$4*CAPEX!V580)*U580</f>
        <v>998400</v>
      </c>
      <c r="AA580" s="174">
        <f>CEILING(Z580/Definitions!$F$10,10)</f>
        <v>19580</v>
      </c>
      <c r="AB580" s="176">
        <v>1</v>
      </c>
      <c r="AC580" s="177" t="s">
        <v>247</v>
      </c>
      <c r="AD580" s="177" t="s">
        <v>568</v>
      </c>
      <c r="AE580" s="29"/>
      <c r="AF580" s="30"/>
    </row>
    <row r="581" spans="1:32" s="8" customFormat="1" ht="60" x14ac:dyDescent="0.25">
      <c r="A581" s="170">
        <v>446</v>
      </c>
      <c r="B581" s="171" t="s">
        <v>262</v>
      </c>
      <c r="C581" s="171" t="s">
        <v>32</v>
      </c>
      <c r="D581" s="172">
        <v>1</v>
      </c>
      <c r="E581" s="171" t="s">
        <v>249</v>
      </c>
      <c r="F581" s="171" t="s">
        <v>138</v>
      </c>
      <c r="G581" s="171" t="s">
        <v>578</v>
      </c>
      <c r="H581" s="171" t="s">
        <v>257</v>
      </c>
      <c r="I581" s="171" t="s">
        <v>138</v>
      </c>
      <c r="J581" s="173">
        <v>2009</v>
      </c>
      <c r="K581" s="174">
        <v>15008</v>
      </c>
      <c r="L581" s="211"/>
      <c r="M581" s="173" t="s">
        <v>139</v>
      </c>
      <c r="N581" s="173">
        <v>2</v>
      </c>
      <c r="O581" s="173">
        <v>1</v>
      </c>
      <c r="P581" s="173">
        <v>0</v>
      </c>
      <c r="Q581" s="173">
        <v>2</v>
      </c>
      <c r="R581" s="173">
        <v>1</v>
      </c>
      <c r="S581" s="175">
        <v>4000</v>
      </c>
      <c r="T581" s="173">
        <v>0</v>
      </c>
      <c r="U581" s="173">
        <v>0.25</v>
      </c>
      <c r="V581" s="173">
        <v>0</v>
      </c>
      <c r="W581" s="211"/>
      <c r="X581" s="173">
        <v>1</v>
      </c>
      <c r="Y581" s="175">
        <v>432900</v>
      </c>
      <c r="Z581" s="174">
        <f>S581*R581*K581*EXP(-Definitions!$E$4*CAPEX!V581)*U581</f>
        <v>15008000</v>
      </c>
      <c r="AA581" s="174">
        <f>CEILING(Z581/Definitions!$F$10,10)</f>
        <v>294280</v>
      </c>
      <c r="AB581" s="176">
        <v>2</v>
      </c>
      <c r="AC581" s="177" t="s">
        <v>410</v>
      </c>
      <c r="AD581" s="177" t="s">
        <v>264</v>
      </c>
      <c r="AE581" s="29"/>
      <c r="AF581" s="30"/>
    </row>
    <row r="582" spans="1:32" s="8" customFormat="1" ht="36" x14ac:dyDescent="0.25">
      <c r="A582" s="170">
        <v>447</v>
      </c>
      <c r="B582" s="171" t="s">
        <v>368</v>
      </c>
      <c r="C582" s="171" t="s">
        <v>32</v>
      </c>
      <c r="D582" s="172">
        <v>1</v>
      </c>
      <c r="E582" s="171" t="s">
        <v>249</v>
      </c>
      <c r="F582" s="171" t="s">
        <v>138</v>
      </c>
      <c r="G582" s="171" t="s">
        <v>226</v>
      </c>
      <c r="H582" s="171" t="s">
        <v>226</v>
      </c>
      <c r="I582" s="171" t="s">
        <v>138</v>
      </c>
      <c r="J582" s="173">
        <v>2009</v>
      </c>
      <c r="K582" s="174">
        <v>15008</v>
      </c>
      <c r="L582" s="211"/>
      <c r="M582" s="173" t="s">
        <v>139</v>
      </c>
      <c r="N582" s="173">
        <v>3</v>
      </c>
      <c r="O582" s="173">
        <v>1</v>
      </c>
      <c r="P582" s="173">
        <v>1</v>
      </c>
      <c r="Q582" s="173">
        <v>5</v>
      </c>
      <c r="R582" s="173">
        <v>0.01</v>
      </c>
      <c r="S582" s="175">
        <v>2000</v>
      </c>
      <c r="T582" s="173">
        <v>25</v>
      </c>
      <c r="U582" s="173">
        <v>0</v>
      </c>
      <c r="V582" s="173">
        <v>14</v>
      </c>
      <c r="W582" s="211"/>
      <c r="X582" s="173">
        <v>1</v>
      </c>
      <c r="Y582" s="175">
        <v>721160</v>
      </c>
      <c r="Z582" s="174">
        <f>S582*R582*K582*EXP(-Definitions!$E$4*CAPEX!V582)*U582</f>
        <v>0</v>
      </c>
      <c r="AA582" s="174">
        <f>CEILING(Z582/Definitions!$F$10,10)</f>
        <v>0</v>
      </c>
      <c r="AB582" s="176">
        <v>0</v>
      </c>
      <c r="AC582" s="177" t="s">
        <v>595</v>
      </c>
      <c r="AD582" s="177" t="s">
        <v>573</v>
      </c>
      <c r="AE582" s="29"/>
      <c r="AF582" s="31"/>
    </row>
    <row r="583" spans="1:32" s="8" customFormat="1" ht="48" x14ac:dyDescent="0.25">
      <c r="A583" s="170">
        <v>448</v>
      </c>
      <c r="B583" s="171" t="s">
        <v>248</v>
      </c>
      <c r="C583" s="171" t="s">
        <v>32</v>
      </c>
      <c r="D583" s="172">
        <v>1</v>
      </c>
      <c r="E583" s="171" t="s">
        <v>249</v>
      </c>
      <c r="F583" s="171" t="s">
        <v>138</v>
      </c>
      <c r="G583" s="171" t="s">
        <v>217</v>
      </c>
      <c r="H583" s="171" t="s">
        <v>218</v>
      </c>
      <c r="I583" s="171" t="s">
        <v>138</v>
      </c>
      <c r="J583" s="173">
        <v>2009</v>
      </c>
      <c r="K583" s="174">
        <v>1</v>
      </c>
      <c r="L583" s="211"/>
      <c r="M583" s="173" t="s">
        <v>236</v>
      </c>
      <c r="N583" s="173">
        <v>0</v>
      </c>
      <c r="O583" s="173">
        <v>1</v>
      </c>
      <c r="P583" s="173">
        <v>1</v>
      </c>
      <c r="Q583" s="173">
        <v>8</v>
      </c>
      <c r="R583" s="173">
        <v>1</v>
      </c>
      <c r="S583" s="175">
        <v>1031730</v>
      </c>
      <c r="T583" s="173">
        <v>25</v>
      </c>
      <c r="U583" s="173">
        <v>1</v>
      </c>
      <c r="V583" s="173">
        <v>11</v>
      </c>
      <c r="W583" s="211"/>
      <c r="X583" s="173">
        <v>1</v>
      </c>
      <c r="Y583" s="175">
        <v>20230</v>
      </c>
      <c r="Z583" s="174">
        <f>S583*R583*K583*EXP(-Definitions!$E$4*CAPEX!V583)*U583</f>
        <v>1031730</v>
      </c>
      <c r="AA583" s="174">
        <f>CEILING(Z583/Definitions!$F$10,10)</f>
        <v>20230</v>
      </c>
      <c r="AB583" s="176">
        <v>1</v>
      </c>
      <c r="AC583" s="177" t="s">
        <v>250</v>
      </c>
      <c r="AD583" s="177" t="s">
        <v>569</v>
      </c>
      <c r="AE583" s="29"/>
      <c r="AF583" s="31"/>
    </row>
    <row r="584" spans="1:32" s="8" customFormat="1" ht="36" x14ac:dyDescent="0.25">
      <c r="A584" s="170">
        <v>449</v>
      </c>
      <c r="B584" s="171" t="s">
        <v>702</v>
      </c>
      <c r="C584" s="171" t="s">
        <v>32</v>
      </c>
      <c r="D584" s="172">
        <v>1</v>
      </c>
      <c r="E584" s="171" t="s">
        <v>249</v>
      </c>
      <c r="F584" s="171" t="s">
        <v>138</v>
      </c>
      <c r="G584" s="171" t="s">
        <v>265</v>
      </c>
      <c r="H584" s="171" t="s">
        <v>266</v>
      </c>
      <c r="I584" s="171" t="s">
        <v>138</v>
      </c>
      <c r="J584" s="173">
        <v>2009</v>
      </c>
      <c r="K584" s="174">
        <v>1</v>
      </c>
      <c r="L584" s="211"/>
      <c r="M584" s="173" t="s">
        <v>236</v>
      </c>
      <c r="N584" s="173">
        <v>0</v>
      </c>
      <c r="O584" s="173">
        <v>1</v>
      </c>
      <c r="P584" s="173">
        <v>1</v>
      </c>
      <c r="Q584" s="173">
        <v>5</v>
      </c>
      <c r="R584" s="173">
        <v>1</v>
      </c>
      <c r="S584" s="175">
        <v>18009018</v>
      </c>
      <c r="T584" s="173">
        <v>25</v>
      </c>
      <c r="U584" s="173">
        <v>0</v>
      </c>
      <c r="V584" s="173">
        <v>2</v>
      </c>
      <c r="W584" s="211"/>
      <c r="X584" s="173">
        <v>1</v>
      </c>
      <c r="Y584" s="175">
        <v>353117.65</v>
      </c>
      <c r="Z584" s="174">
        <f>S584*R584*K584*EXP(-Definitions!$E$4*CAPEX!V584)*U584</f>
        <v>0</v>
      </c>
      <c r="AA584" s="174">
        <f>CEILING(Z584/Definitions!$F$10,10)</f>
        <v>0</v>
      </c>
      <c r="AB584" s="176">
        <v>0</v>
      </c>
      <c r="AC584" s="177" t="s">
        <v>644</v>
      </c>
      <c r="AD584" s="177" t="s">
        <v>573</v>
      </c>
      <c r="AE584" s="29"/>
      <c r="AF584" s="31"/>
    </row>
    <row r="585" spans="1:32" s="8" customFormat="1" ht="36" x14ac:dyDescent="0.25">
      <c r="A585" s="170">
        <v>450</v>
      </c>
      <c r="B585" s="171" t="s">
        <v>272</v>
      </c>
      <c r="C585" s="171" t="s">
        <v>32</v>
      </c>
      <c r="D585" s="172">
        <v>1</v>
      </c>
      <c r="E585" s="171" t="s">
        <v>249</v>
      </c>
      <c r="F585" s="171" t="s">
        <v>138</v>
      </c>
      <c r="G585" s="171" t="s">
        <v>265</v>
      </c>
      <c r="H585" s="171" t="s">
        <v>266</v>
      </c>
      <c r="I585" s="171" t="s">
        <v>138</v>
      </c>
      <c r="J585" s="173">
        <v>2009</v>
      </c>
      <c r="K585" s="174">
        <v>1</v>
      </c>
      <c r="L585" s="211"/>
      <c r="M585" s="173" t="s">
        <v>236</v>
      </c>
      <c r="N585" s="173">
        <v>0</v>
      </c>
      <c r="O585" s="173">
        <v>1</v>
      </c>
      <c r="P585" s="173">
        <v>1</v>
      </c>
      <c r="Q585" s="173">
        <v>1</v>
      </c>
      <c r="R585" s="173">
        <v>1</v>
      </c>
      <c r="S585" s="175">
        <v>30528600</v>
      </c>
      <c r="T585" s="173">
        <v>0</v>
      </c>
      <c r="U585" s="173">
        <v>0</v>
      </c>
      <c r="V585" s="173">
        <v>0</v>
      </c>
      <c r="W585" s="211"/>
      <c r="X585" s="173">
        <v>1</v>
      </c>
      <c r="Y585" s="175">
        <v>598600</v>
      </c>
      <c r="Z585" s="174">
        <f>S585*R585*K585*EXP(-Definitions!$E$4*CAPEX!V585)*U585</f>
        <v>0</v>
      </c>
      <c r="AA585" s="174">
        <f>CEILING(Z585/Definitions!$F$10,10)</f>
        <v>0</v>
      </c>
      <c r="AB585" s="176">
        <v>0</v>
      </c>
      <c r="AC585" s="177" t="s">
        <v>610</v>
      </c>
      <c r="AD585" s="177" t="s">
        <v>573</v>
      </c>
      <c r="AE585" s="29"/>
      <c r="AF585" s="31"/>
    </row>
    <row r="586" spans="1:32" s="8" customFormat="1" ht="72" x14ac:dyDescent="0.25">
      <c r="A586" s="170">
        <v>451</v>
      </c>
      <c r="B586" s="171" t="s">
        <v>269</v>
      </c>
      <c r="C586" s="171" t="s">
        <v>32</v>
      </c>
      <c r="D586" s="172" t="s">
        <v>236</v>
      </c>
      <c r="E586" s="171" t="s">
        <v>249</v>
      </c>
      <c r="F586" s="171" t="s">
        <v>138</v>
      </c>
      <c r="G586" s="171" t="s">
        <v>364</v>
      </c>
      <c r="H586" s="171" t="s">
        <v>364</v>
      </c>
      <c r="I586" s="171" t="s">
        <v>138</v>
      </c>
      <c r="J586" s="173">
        <v>2009</v>
      </c>
      <c r="K586" s="174">
        <v>1</v>
      </c>
      <c r="L586" s="211"/>
      <c r="M586" s="173" t="s">
        <v>236</v>
      </c>
      <c r="N586" s="173">
        <v>3</v>
      </c>
      <c r="O586" s="173">
        <v>2</v>
      </c>
      <c r="P586" s="173">
        <v>1</v>
      </c>
      <c r="Q586" s="173">
        <v>5</v>
      </c>
      <c r="R586" s="173">
        <v>1</v>
      </c>
      <c r="S586" s="175">
        <v>1500800</v>
      </c>
      <c r="T586" s="173">
        <v>0</v>
      </c>
      <c r="U586" s="173">
        <v>1</v>
      </c>
      <c r="V586" s="173">
        <v>0</v>
      </c>
      <c r="W586" s="211"/>
      <c r="X586" s="173">
        <v>0</v>
      </c>
      <c r="Y586" s="175">
        <v>0</v>
      </c>
      <c r="Z586" s="174">
        <f>S586*R586*K586*EXP(-Definitions!$E$4*CAPEX!V586)*U586</f>
        <v>1500800</v>
      </c>
      <c r="AA586" s="174">
        <f>CEILING(Z586/Definitions!$F$10,10)</f>
        <v>29430</v>
      </c>
      <c r="AB586" s="176">
        <v>1</v>
      </c>
      <c r="AC586" s="177" t="s">
        <v>411</v>
      </c>
      <c r="AD586" s="177" t="s">
        <v>412</v>
      </c>
      <c r="AE586" s="142"/>
      <c r="AF586" s="31"/>
    </row>
    <row r="587" spans="1:32" s="8" customFormat="1" ht="24" x14ac:dyDescent="0.25">
      <c r="A587" s="170">
        <v>452</v>
      </c>
      <c r="B587" s="171" t="s">
        <v>238</v>
      </c>
      <c r="C587" s="171" t="s">
        <v>32</v>
      </c>
      <c r="D587" s="172" t="s">
        <v>236</v>
      </c>
      <c r="E587" s="171" t="s">
        <v>249</v>
      </c>
      <c r="F587" s="171" t="s">
        <v>138</v>
      </c>
      <c r="G587" s="171" t="s">
        <v>239</v>
      </c>
      <c r="H587" s="171" t="s">
        <v>524</v>
      </c>
      <c r="I587" s="171" t="s">
        <v>138</v>
      </c>
      <c r="J587" s="173">
        <v>2009</v>
      </c>
      <c r="K587" s="174">
        <v>1</v>
      </c>
      <c r="L587" s="211"/>
      <c r="M587" s="173" t="s">
        <v>236</v>
      </c>
      <c r="N587" s="173">
        <v>0</v>
      </c>
      <c r="O587" s="173">
        <v>1</v>
      </c>
      <c r="P587" s="173">
        <v>1</v>
      </c>
      <c r="Q587" s="173">
        <v>9</v>
      </c>
      <c r="R587" s="173">
        <v>1</v>
      </c>
      <c r="S587" s="175">
        <v>1650900</v>
      </c>
      <c r="T587" s="173">
        <v>0</v>
      </c>
      <c r="U587" s="173">
        <v>1</v>
      </c>
      <c r="V587" s="173">
        <v>0</v>
      </c>
      <c r="W587" s="211"/>
      <c r="X587" s="173">
        <v>0</v>
      </c>
      <c r="Y587" s="175">
        <v>0</v>
      </c>
      <c r="Z587" s="174">
        <f>S587*R587*K587*EXP(-Definitions!$E$4*CAPEX!V587)*U587</f>
        <v>1650900</v>
      </c>
      <c r="AA587" s="174">
        <f>CEILING(Z587/Definitions!$F$10,10)</f>
        <v>32380</v>
      </c>
      <c r="AB587" s="176">
        <v>1</v>
      </c>
      <c r="AC587" s="177" t="s">
        <v>240</v>
      </c>
      <c r="AD587" s="177" t="s">
        <v>241</v>
      </c>
      <c r="AE587" s="29"/>
      <c r="AF587" s="31"/>
    </row>
    <row r="588" spans="1:32" s="8" customFormat="1" ht="36" x14ac:dyDescent="0.25">
      <c r="A588" s="170">
        <v>453</v>
      </c>
      <c r="B588" s="171" t="s">
        <v>242</v>
      </c>
      <c r="C588" s="171" t="s">
        <v>32</v>
      </c>
      <c r="D588" s="172" t="s">
        <v>236</v>
      </c>
      <c r="E588" s="171" t="s">
        <v>249</v>
      </c>
      <c r="F588" s="171" t="s">
        <v>138</v>
      </c>
      <c r="G588" s="171" t="s">
        <v>243</v>
      </c>
      <c r="H588" s="171" t="s">
        <v>524</v>
      </c>
      <c r="I588" s="171" t="s">
        <v>138</v>
      </c>
      <c r="J588" s="173">
        <v>2009</v>
      </c>
      <c r="K588" s="174">
        <v>1</v>
      </c>
      <c r="L588" s="211"/>
      <c r="M588" s="173" t="s">
        <v>236</v>
      </c>
      <c r="N588" s="173">
        <v>0</v>
      </c>
      <c r="O588" s="173">
        <v>1</v>
      </c>
      <c r="P588" s="173">
        <v>1</v>
      </c>
      <c r="Q588" s="173">
        <v>9</v>
      </c>
      <c r="R588" s="173">
        <v>1</v>
      </c>
      <c r="S588" s="175">
        <v>1816000</v>
      </c>
      <c r="T588" s="173">
        <v>0</v>
      </c>
      <c r="U588" s="173">
        <v>1</v>
      </c>
      <c r="V588" s="173">
        <v>0</v>
      </c>
      <c r="W588" s="211"/>
      <c r="X588" s="173">
        <v>0</v>
      </c>
      <c r="Y588" s="175">
        <v>0</v>
      </c>
      <c r="Z588" s="174">
        <f>S588*R588*K588*EXP(-Definitions!$E$4*CAPEX!V588)*U588</f>
        <v>1816000</v>
      </c>
      <c r="AA588" s="174">
        <f>CEILING(Z588/Definitions!$F$10,10)</f>
        <v>35610</v>
      </c>
      <c r="AB588" s="176">
        <v>1</v>
      </c>
      <c r="AC588" s="177" t="s">
        <v>244</v>
      </c>
      <c r="AD588" s="177" t="s">
        <v>567</v>
      </c>
      <c r="AE588" s="29"/>
      <c r="AF588" s="30"/>
    </row>
    <row r="589" spans="1:32" s="8" customFormat="1" ht="48" x14ac:dyDescent="0.25">
      <c r="A589" s="170">
        <v>454</v>
      </c>
      <c r="B589" s="171" t="s">
        <v>245</v>
      </c>
      <c r="C589" s="171" t="s">
        <v>32</v>
      </c>
      <c r="D589" s="172" t="s">
        <v>236</v>
      </c>
      <c r="E589" s="171" t="s">
        <v>249</v>
      </c>
      <c r="F589" s="171" t="s">
        <v>138</v>
      </c>
      <c r="G589" s="171" t="s">
        <v>246</v>
      </c>
      <c r="H589" s="171" t="s">
        <v>524</v>
      </c>
      <c r="I589" s="171" t="s">
        <v>138</v>
      </c>
      <c r="J589" s="173">
        <v>2009</v>
      </c>
      <c r="K589" s="174">
        <v>1</v>
      </c>
      <c r="L589" s="211"/>
      <c r="M589" s="173" t="s">
        <v>236</v>
      </c>
      <c r="N589" s="173">
        <v>0</v>
      </c>
      <c r="O589" s="173">
        <v>1</v>
      </c>
      <c r="P589" s="173">
        <v>1</v>
      </c>
      <c r="Q589" s="173">
        <v>9</v>
      </c>
      <c r="R589" s="173">
        <v>1</v>
      </c>
      <c r="S589" s="175">
        <v>998800</v>
      </c>
      <c r="T589" s="173">
        <v>0</v>
      </c>
      <c r="U589" s="173">
        <v>1</v>
      </c>
      <c r="V589" s="173">
        <v>0</v>
      </c>
      <c r="W589" s="211"/>
      <c r="X589" s="173">
        <v>0</v>
      </c>
      <c r="Y589" s="175">
        <v>0</v>
      </c>
      <c r="Z589" s="174">
        <f>S589*R589*K589*EXP(-Definitions!$E$4*CAPEX!V589)*U589</f>
        <v>998800</v>
      </c>
      <c r="AA589" s="174">
        <f>CEILING(Z589/Definitions!$F$10,10)</f>
        <v>19590</v>
      </c>
      <c r="AB589" s="176">
        <v>1</v>
      </c>
      <c r="AC589" s="177" t="s">
        <v>247</v>
      </c>
      <c r="AD589" s="177" t="s">
        <v>568</v>
      </c>
      <c r="AE589" s="29"/>
      <c r="AF589" s="30"/>
    </row>
    <row r="590" spans="1:32" s="8" customFormat="1" ht="60" x14ac:dyDescent="0.25">
      <c r="A590" s="170">
        <v>455</v>
      </c>
      <c r="B590" s="171" t="s">
        <v>262</v>
      </c>
      <c r="C590" s="171" t="s">
        <v>90</v>
      </c>
      <c r="D590" s="172">
        <v>1</v>
      </c>
      <c r="E590" s="171" t="s">
        <v>249</v>
      </c>
      <c r="F590" s="171" t="s">
        <v>138</v>
      </c>
      <c r="G590" s="171" t="s">
        <v>578</v>
      </c>
      <c r="H590" s="171" t="s">
        <v>257</v>
      </c>
      <c r="I590" s="171" t="s">
        <v>138</v>
      </c>
      <c r="J590" s="173">
        <v>2009</v>
      </c>
      <c r="K590" s="174">
        <v>18983</v>
      </c>
      <c r="L590" s="211"/>
      <c r="M590" s="173" t="s">
        <v>139</v>
      </c>
      <c r="N590" s="173">
        <v>2</v>
      </c>
      <c r="O590" s="173">
        <v>1</v>
      </c>
      <c r="P590" s="173">
        <v>0</v>
      </c>
      <c r="Q590" s="173">
        <v>2</v>
      </c>
      <c r="R590" s="173">
        <v>1</v>
      </c>
      <c r="S590" s="175">
        <v>4000</v>
      </c>
      <c r="T590" s="173">
        <v>0</v>
      </c>
      <c r="U590" s="173">
        <v>0.25</v>
      </c>
      <c r="V590" s="173">
        <v>0</v>
      </c>
      <c r="W590" s="211"/>
      <c r="X590" s="173">
        <v>1</v>
      </c>
      <c r="Y590" s="175">
        <v>147120</v>
      </c>
      <c r="Z590" s="174">
        <f>S590*R590*K590*EXP(-Definitions!$E$4*CAPEX!V590)*U590</f>
        <v>18983000</v>
      </c>
      <c r="AA590" s="174">
        <f>CEILING(Z590/Definitions!$F$10,10)</f>
        <v>372220</v>
      </c>
      <c r="AB590" s="176">
        <v>2</v>
      </c>
      <c r="AC590" s="177" t="s">
        <v>410</v>
      </c>
      <c r="AD590" s="177" t="s">
        <v>264</v>
      </c>
      <c r="AE590" s="29"/>
      <c r="AF590" s="30"/>
    </row>
    <row r="591" spans="1:32" s="8" customFormat="1" ht="36" x14ac:dyDescent="0.25">
      <c r="A591" s="170">
        <v>456</v>
      </c>
      <c r="B591" s="171" t="s">
        <v>368</v>
      </c>
      <c r="C591" s="171" t="s">
        <v>90</v>
      </c>
      <c r="D591" s="172">
        <v>1</v>
      </c>
      <c r="E591" s="171" t="s">
        <v>249</v>
      </c>
      <c r="F591" s="171" t="s">
        <v>138</v>
      </c>
      <c r="G591" s="171" t="s">
        <v>226</v>
      </c>
      <c r="H591" s="171" t="s">
        <v>226</v>
      </c>
      <c r="I591" s="171" t="s">
        <v>138</v>
      </c>
      <c r="J591" s="173">
        <v>2009</v>
      </c>
      <c r="K591" s="174">
        <v>18983</v>
      </c>
      <c r="L591" s="211"/>
      <c r="M591" s="173" t="s">
        <v>139</v>
      </c>
      <c r="N591" s="173">
        <v>3</v>
      </c>
      <c r="O591" s="173">
        <v>1</v>
      </c>
      <c r="P591" s="173">
        <v>1</v>
      </c>
      <c r="Q591" s="173">
        <v>5</v>
      </c>
      <c r="R591" s="173">
        <v>0.01</v>
      </c>
      <c r="S591" s="175">
        <v>2000</v>
      </c>
      <c r="T591" s="173">
        <v>25</v>
      </c>
      <c r="U591" s="173">
        <v>1</v>
      </c>
      <c r="V591" s="173">
        <v>0</v>
      </c>
      <c r="W591" s="211"/>
      <c r="X591" s="173">
        <v>0</v>
      </c>
      <c r="Y591" s="175">
        <v>0</v>
      </c>
      <c r="Z591" s="174">
        <f>S591*R591*K591*EXP(-Definitions!$E$4*CAPEX!V591)*U591</f>
        <v>379660</v>
      </c>
      <c r="AA591" s="174">
        <f>CEILING(Z591/Definitions!$F$10,10)</f>
        <v>7450</v>
      </c>
      <c r="AB591" s="176">
        <v>1</v>
      </c>
      <c r="AC591" s="177" t="s">
        <v>600</v>
      </c>
      <c r="AD591" s="177" t="s">
        <v>601</v>
      </c>
      <c r="AE591" s="29"/>
      <c r="AF591" s="31"/>
    </row>
    <row r="592" spans="1:32" s="8" customFormat="1" ht="48" x14ac:dyDescent="0.25">
      <c r="A592" s="170">
        <v>456</v>
      </c>
      <c r="B592" s="171" t="s">
        <v>368</v>
      </c>
      <c r="C592" s="171" t="s">
        <v>90</v>
      </c>
      <c r="D592" s="172">
        <v>1</v>
      </c>
      <c r="E592" s="171" t="s">
        <v>249</v>
      </c>
      <c r="F592" s="171" t="s">
        <v>138</v>
      </c>
      <c r="G592" s="171" t="s">
        <v>226</v>
      </c>
      <c r="H592" s="171" t="s">
        <v>226</v>
      </c>
      <c r="I592" s="171" t="s">
        <v>138</v>
      </c>
      <c r="J592" s="173">
        <v>2009</v>
      </c>
      <c r="K592" s="174">
        <v>18983</v>
      </c>
      <c r="L592" s="211"/>
      <c r="M592" s="173" t="s">
        <v>139</v>
      </c>
      <c r="N592" s="173">
        <v>3</v>
      </c>
      <c r="O592" s="173">
        <v>1</v>
      </c>
      <c r="P592" s="173">
        <v>1</v>
      </c>
      <c r="Q592" s="173">
        <v>8</v>
      </c>
      <c r="R592" s="173">
        <v>0.1</v>
      </c>
      <c r="S592" s="175">
        <v>2000</v>
      </c>
      <c r="T592" s="173">
        <v>25</v>
      </c>
      <c r="U592" s="173">
        <v>1</v>
      </c>
      <c r="V592" s="173">
        <v>14</v>
      </c>
      <c r="W592" s="211"/>
      <c r="X592" s="173">
        <v>1</v>
      </c>
      <c r="Y592" s="175">
        <v>24520</v>
      </c>
      <c r="Z592" s="174">
        <f>S592*R592*K592*EXP(-Definitions!$E$4*CAPEX!V592)*U592</f>
        <v>3796600</v>
      </c>
      <c r="AA592" s="174">
        <f>CEILING(Z592/Definitions!$F$10,10)</f>
        <v>74450</v>
      </c>
      <c r="AB592" s="176">
        <v>1</v>
      </c>
      <c r="AC592" s="177" t="s">
        <v>576</v>
      </c>
      <c r="AD592" s="177" t="s">
        <v>577</v>
      </c>
      <c r="AE592" s="29"/>
      <c r="AF592" s="31"/>
    </row>
    <row r="593" spans="1:32" s="8" customFormat="1" ht="48" x14ac:dyDescent="0.25">
      <c r="A593" s="170">
        <v>457</v>
      </c>
      <c r="B593" s="171" t="s">
        <v>248</v>
      </c>
      <c r="C593" s="171" t="s">
        <v>90</v>
      </c>
      <c r="D593" s="172">
        <v>1</v>
      </c>
      <c r="E593" s="171" t="s">
        <v>249</v>
      </c>
      <c r="F593" s="171" t="s">
        <v>138</v>
      </c>
      <c r="G593" s="171" t="s">
        <v>217</v>
      </c>
      <c r="H593" s="171" t="s">
        <v>218</v>
      </c>
      <c r="I593" s="171" t="s">
        <v>138</v>
      </c>
      <c r="J593" s="173">
        <v>2009</v>
      </c>
      <c r="K593" s="174">
        <v>1</v>
      </c>
      <c r="L593" s="211"/>
      <c r="M593" s="173" t="s">
        <v>236</v>
      </c>
      <c r="N593" s="173">
        <v>0</v>
      </c>
      <c r="O593" s="173">
        <v>1</v>
      </c>
      <c r="P593" s="173">
        <v>1</v>
      </c>
      <c r="Q593" s="173">
        <v>8</v>
      </c>
      <c r="R593" s="173">
        <v>1</v>
      </c>
      <c r="S593" s="175">
        <v>1895670</v>
      </c>
      <c r="T593" s="173">
        <v>25</v>
      </c>
      <c r="U593" s="173">
        <v>0</v>
      </c>
      <c r="V593" s="173">
        <v>11</v>
      </c>
      <c r="W593" s="211"/>
      <c r="X593" s="173">
        <v>1</v>
      </c>
      <c r="Y593" s="175">
        <v>37170</v>
      </c>
      <c r="Z593" s="174">
        <f>S593*R593*K593*EXP(-Definitions!$E$4*CAPEX!V593)*U593</f>
        <v>0</v>
      </c>
      <c r="AA593" s="174">
        <f>CEILING(Z593/Definitions!$F$10,10)</f>
        <v>0</v>
      </c>
      <c r="AB593" s="176">
        <v>0</v>
      </c>
      <c r="AC593" s="177" t="s">
        <v>271</v>
      </c>
      <c r="AD593" s="177" t="s">
        <v>573</v>
      </c>
      <c r="AE593" s="29"/>
      <c r="AF593" s="31"/>
    </row>
    <row r="594" spans="1:32" s="8" customFormat="1" ht="72" x14ac:dyDescent="0.25">
      <c r="A594" s="170">
        <v>458</v>
      </c>
      <c r="B594" s="171" t="s">
        <v>702</v>
      </c>
      <c r="C594" s="171" t="s">
        <v>90</v>
      </c>
      <c r="D594" s="172">
        <v>1</v>
      </c>
      <c r="E594" s="171" t="s">
        <v>249</v>
      </c>
      <c r="F594" s="171" t="s">
        <v>138</v>
      </c>
      <c r="G594" s="171" t="s">
        <v>265</v>
      </c>
      <c r="H594" s="171" t="s">
        <v>266</v>
      </c>
      <c r="I594" s="171" t="s">
        <v>138</v>
      </c>
      <c r="J594" s="173">
        <v>2009</v>
      </c>
      <c r="K594" s="174">
        <v>1</v>
      </c>
      <c r="L594" s="211"/>
      <c r="M594" s="173" t="s">
        <v>236</v>
      </c>
      <c r="N594" s="173">
        <v>0</v>
      </c>
      <c r="O594" s="173">
        <v>1</v>
      </c>
      <c r="P594" s="173">
        <v>1</v>
      </c>
      <c r="Q594" s="173">
        <v>5</v>
      </c>
      <c r="R594" s="173">
        <v>1</v>
      </c>
      <c r="S594" s="175">
        <v>3003000</v>
      </c>
      <c r="T594" s="173">
        <v>25</v>
      </c>
      <c r="U594" s="173">
        <v>0</v>
      </c>
      <c r="V594" s="173">
        <v>2</v>
      </c>
      <c r="W594" s="211"/>
      <c r="X594" s="173">
        <v>1</v>
      </c>
      <c r="Y594" s="175">
        <v>649200</v>
      </c>
      <c r="Z594" s="174">
        <f>S594*R594*K594*EXP(-Definitions!$E$4*CAPEX!V594)*U594</f>
        <v>0</v>
      </c>
      <c r="AA594" s="174">
        <f>CEILING(Z594/Definitions!$F$10,10)</f>
        <v>0</v>
      </c>
      <c r="AB594" s="180">
        <v>2</v>
      </c>
      <c r="AC594" s="177" t="s">
        <v>267</v>
      </c>
      <c r="AD594" s="177" t="s">
        <v>268</v>
      </c>
      <c r="AE594" s="29"/>
      <c r="AF594" s="31"/>
    </row>
    <row r="595" spans="1:32" s="8" customFormat="1" ht="72" x14ac:dyDescent="0.25">
      <c r="A595" s="170">
        <v>458</v>
      </c>
      <c r="B595" s="171" t="s">
        <v>702</v>
      </c>
      <c r="C595" s="171" t="s">
        <v>90</v>
      </c>
      <c r="D595" s="172">
        <v>1</v>
      </c>
      <c r="E595" s="171" t="s">
        <v>249</v>
      </c>
      <c r="F595" s="171" t="s">
        <v>138</v>
      </c>
      <c r="G595" s="171" t="s">
        <v>265</v>
      </c>
      <c r="H595" s="171" t="s">
        <v>266</v>
      </c>
      <c r="I595" s="171" t="s">
        <v>138</v>
      </c>
      <c r="J595" s="173">
        <v>2009</v>
      </c>
      <c r="K595" s="174">
        <v>1</v>
      </c>
      <c r="L595" s="211"/>
      <c r="M595" s="173" t="s">
        <v>236</v>
      </c>
      <c r="N595" s="173">
        <v>0</v>
      </c>
      <c r="O595" s="173">
        <v>1</v>
      </c>
      <c r="P595" s="173">
        <v>1</v>
      </c>
      <c r="Q595" s="173">
        <v>5</v>
      </c>
      <c r="R595" s="173">
        <v>1</v>
      </c>
      <c r="S595" s="175">
        <v>3003000</v>
      </c>
      <c r="T595" s="173">
        <v>25</v>
      </c>
      <c r="U595" s="173">
        <v>1</v>
      </c>
      <c r="V595" s="173">
        <v>0</v>
      </c>
      <c r="W595" s="211"/>
      <c r="X595" s="173">
        <v>1</v>
      </c>
      <c r="Y595" s="175"/>
      <c r="Z595" s="174">
        <f>S595*R595*K595*EXP(-Definitions!$E$4*CAPEX!V595)*U595</f>
        <v>3003000</v>
      </c>
      <c r="AA595" s="174">
        <f>CEILING(Z595/Definitions!$F$10,10)</f>
        <v>58890</v>
      </c>
      <c r="AB595" s="180">
        <v>2</v>
      </c>
      <c r="AC595" s="177" t="s">
        <v>267</v>
      </c>
      <c r="AD595" s="177" t="s">
        <v>268</v>
      </c>
      <c r="AE595" s="142"/>
      <c r="AF595" s="31"/>
    </row>
    <row r="596" spans="1:32" s="8" customFormat="1" ht="72" x14ac:dyDescent="0.25">
      <c r="A596" s="170">
        <v>459</v>
      </c>
      <c r="B596" s="171" t="s">
        <v>269</v>
      </c>
      <c r="C596" s="171" t="s">
        <v>90</v>
      </c>
      <c r="D596" s="172" t="s">
        <v>236</v>
      </c>
      <c r="E596" s="171" t="s">
        <v>249</v>
      </c>
      <c r="F596" s="171" t="s">
        <v>138</v>
      </c>
      <c r="G596" s="171" t="s">
        <v>364</v>
      </c>
      <c r="H596" s="171" t="s">
        <v>364</v>
      </c>
      <c r="I596" s="171" t="s">
        <v>138</v>
      </c>
      <c r="J596" s="173">
        <v>2009</v>
      </c>
      <c r="K596" s="174">
        <v>1</v>
      </c>
      <c r="L596" s="211"/>
      <c r="M596" s="173" t="s">
        <v>236</v>
      </c>
      <c r="N596" s="173">
        <v>3</v>
      </c>
      <c r="O596" s="173">
        <v>2</v>
      </c>
      <c r="P596" s="173">
        <v>1</v>
      </c>
      <c r="Q596" s="173">
        <v>5</v>
      </c>
      <c r="R596" s="173">
        <v>1</v>
      </c>
      <c r="S596" s="175">
        <v>1936300</v>
      </c>
      <c r="T596" s="173">
        <v>0</v>
      </c>
      <c r="U596" s="173">
        <v>1</v>
      </c>
      <c r="V596" s="173">
        <v>0</v>
      </c>
      <c r="W596" s="211"/>
      <c r="X596" s="173">
        <v>1</v>
      </c>
      <c r="Y596" s="175">
        <v>21800</v>
      </c>
      <c r="Z596" s="174">
        <f>S596*R596*K596*EXP(-Definitions!$E$4*CAPEX!V596)*U596</f>
        <v>1936300</v>
      </c>
      <c r="AA596" s="174">
        <f>CEILING(Z596/Definitions!$F$10,10)</f>
        <v>37970</v>
      </c>
      <c r="AB596" s="180">
        <v>1</v>
      </c>
      <c r="AC596" s="177" t="s">
        <v>413</v>
      </c>
      <c r="AD596" s="177" t="s">
        <v>414</v>
      </c>
      <c r="AE596" s="29"/>
      <c r="AF596" s="31"/>
    </row>
    <row r="597" spans="1:32" s="8" customFormat="1" ht="36" x14ac:dyDescent="0.25">
      <c r="A597" s="170">
        <v>460</v>
      </c>
      <c r="B597" s="171" t="s">
        <v>238</v>
      </c>
      <c r="C597" s="171" t="s">
        <v>90</v>
      </c>
      <c r="D597" s="172" t="s">
        <v>236</v>
      </c>
      <c r="E597" s="171" t="s">
        <v>249</v>
      </c>
      <c r="F597" s="171" t="s">
        <v>138</v>
      </c>
      <c r="G597" s="171" t="s">
        <v>239</v>
      </c>
      <c r="H597" s="171" t="s">
        <v>524</v>
      </c>
      <c r="I597" s="171" t="s">
        <v>138</v>
      </c>
      <c r="J597" s="173">
        <v>2009</v>
      </c>
      <c r="K597" s="174">
        <v>1</v>
      </c>
      <c r="L597" s="211"/>
      <c r="M597" s="173" t="s">
        <v>236</v>
      </c>
      <c r="N597" s="173">
        <v>0</v>
      </c>
      <c r="O597" s="173">
        <v>1</v>
      </c>
      <c r="P597" s="173">
        <v>1</v>
      </c>
      <c r="Q597" s="173">
        <v>9</v>
      </c>
      <c r="R597" s="173">
        <v>1</v>
      </c>
      <c r="S597" s="175">
        <v>2430200</v>
      </c>
      <c r="T597" s="173">
        <v>0</v>
      </c>
      <c r="U597" s="173">
        <v>1</v>
      </c>
      <c r="V597" s="173">
        <v>0</v>
      </c>
      <c r="W597" s="211"/>
      <c r="X597" s="173">
        <v>0</v>
      </c>
      <c r="Y597" s="175">
        <v>0</v>
      </c>
      <c r="Z597" s="174">
        <f>S597*R597*K597*EXP(-Definitions!$E$4*CAPEX!V597)*U597</f>
        <v>2430200</v>
      </c>
      <c r="AA597" s="174">
        <f>CEILING(Z597/Definitions!$F$10,10)</f>
        <v>47660</v>
      </c>
      <c r="AB597" s="176">
        <v>1</v>
      </c>
      <c r="AC597" s="177" t="s">
        <v>240</v>
      </c>
      <c r="AD597" s="177" t="s">
        <v>241</v>
      </c>
      <c r="AE597" s="29"/>
      <c r="AF597" s="30"/>
    </row>
    <row r="598" spans="1:32" s="8" customFormat="1" ht="36" x14ac:dyDescent="0.25">
      <c r="A598" s="170">
        <v>461</v>
      </c>
      <c r="B598" s="171" t="s">
        <v>242</v>
      </c>
      <c r="C598" s="171" t="s">
        <v>90</v>
      </c>
      <c r="D598" s="172" t="s">
        <v>236</v>
      </c>
      <c r="E598" s="171" t="s">
        <v>249</v>
      </c>
      <c r="F598" s="171" t="s">
        <v>138</v>
      </c>
      <c r="G598" s="171" t="s">
        <v>243</v>
      </c>
      <c r="H598" s="171" t="s">
        <v>524</v>
      </c>
      <c r="I598" s="171" t="s">
        <v>138</v>
      </c>
      <c r="J598" s="173">
        <v>2009</v>
      </c>
      <c r="K598" s="174">
        <v>1</v>
      </c>
      <c r="L598" s="211"/>
      <c r="M598" s="173" t="s">
        <v>236</v>
      </c>
      <c r="N598" s="173">
        <v>0</v>
      </c>
      <c r="O598" s="173">
        <v>1</v>
      </c>
      <c r="P598" s="173">
        <v>1</v>
      </c>
      <c r="Q598" s="173">
        <v>9</v>
      </c>
      <c r="R598" s="173">
        <v>1</v>
      </c>
      <c r="S598" s="175">
        <v>2673300</v>
      </c>
      <c r="T598" s="173">
        <v>0</v>
      </c>
      <c r="U598" s="173">
        <v>1</v>
      </c>
      <c r="V598" s="173">
        <v>0</v>
      </c>
      <c r="W598" s="211"/>
      <c r="X598" s="173">
        <v>0</v>
      </c>
      <c r="Y598" s="175">
        <v>0</v>
      </c>
      <c r="Z598" s="174">
        <f>S598*R598*K598*EXP(-Definitions!$E$4*CAPEX!V598)*U598</f>
        <v>2673300</v>
      </c>
      <c r="AA598" s="174">
        <f>CEILING(Z598/Definitions!$F$10,10)</f>
        <v>52420</v>
      </c>
      <c r="AB598" s="176">
        <v>1</v>
      </c>
      <c r="AC598" s="177" t="s">
        <v>244</v>
      </c>
      <c r="AD598" s="177" t="s">
        <v>567</v>
      </c>
      <c r="AE598" s="29"/>
      <c r="AF598" s="30"/>
    </row>
    <row r="599" spans="1:32" s="8" customFormat="1" ht="48" x14ac:dyDescent="0.25">
      <c r="A599" s="170">
        <v>462</v>
      </c>
      <c r="B599" s="171" t="s">
        <v>245</v>
      </c>
      <c r="C599" s="171" t="s">
        <v>90</v>
      </c>
      <c r="D599" s="172" t="s">
        <v>236</v>
      </c>
      <c r="E599" s="171" t="s">
        <v>249</v>
      </c>
      <c r="F599" s="171" t="s">
        <v>138</v>
      </c>
      <c r="G599" s="171" t="s">
        <v>246</v>
      </c>
      <c r="H599" s="171" t="s">
        <v>524</v>
      </c>
      <c r="I599" s="171" t="s">
        <v>138</v>
      </c>
      <c r="J599" s="173">
        <v>2009</v>
      </c>
      <c r="K599" s="174">
        <v>1</v>
      </c>
      <c r="L599" s="211"/>
      <c r="M599" s="173" t="s">
        <v>236</v>
      </c>
      <c r="N599" s="173">
        <v>0</v>
      </c>
      <c r="O599" s="173">
        <v>1</v>
      </c>
      <c r="P599" s="173">
        <v>1</v>
      </c>
      <c r="Q599" s="173">
        <v>9</v>
      </c>
      <c r="R599" s="173">
        <v>1</v>
      </c>
      <c r="S599" s="175">
        <v>1470300</v>
      </c>
      <c r="T599" s="173">
        <v>0</v>
      </c>
      <c r="U599" s="173">
        <v>1</v>
      </c>
      <c r="V599" s="173">
        <v>0</v>
      </c>
      <c r="W599" s="211"/>
      <c r="X599" s="173">
        <v>0</v>
      </c>
      <c r="Y599" s="175">
        <v>0</v>
      </c>
      <c r="Z599" s="174">
        <f>S599*R599*K599*EXP(-Definitions!$E$4*CAPEX!V599)*U599</f>
        <v>1470300</v>
      </c>
      <c r="AA599" s="174">
        <f>CEILING(Z599/Definitions!$F$10,10)</f>
        <v>28830</v>
      </c>
      <c r="AB599" s="176">
        <v>1</v>
      </c>
      <c r="AC599" s="177" t="s">
        <v>247</v>
      </c>
      <c r="AD599" s="177" t="s">
        <v>568</v>
      </c>
      <c r="AE599" s="29"/>
      <c r="AF599" s="30"/>
    </row>
    <row r="600" spans="1:32" s="8" customFormat="1" ht="60" x14ac:dyDescent="0.25">
      <c r="A600" s="170">
        <v>463</v>
      </c>
      <c r="B600" s="171" t="s">
        <v>262</v>
      </c>
      <c r="C600" s="171" t="s">
        <v>68</v>
      </c>
      <c r="D600" s="172">
        <v>1</v>
      </c>
      <c r="E600" s="171" t="s">
        <v>249</v>
      </c>
      <c r="F600" s="171" t="s">
        <v>138</v>
      </c>
      <c r="G600" s="171" t="s">
        <v>578</v>
      </c>
      <c r="H600" s="171" t="s">
        <v>257</v>
      </c>
      <c r="I600" s="171" t="s">
        <v>138</v>
      </c>
      <c r="J600" s="173">
        <v>2009</v>
      </c>
      <c r="K600" s="174">
        <v>38920</v>
      </c>
      <c r="L600" s="211"/>
      <c r="M600" s="173" t="s">
        <v>139</v>
      </c>
      <c r="N600" s="173">
        <v>2</v>
      </c>
      <c r="O600" s="173">
        <v>1</v>
      </c>
      <c r="P600" s="173">
        <v>0</v>
      </c>
      <c r="Q600" s="173">
        <v>2</v>
      </c>
      <c r="R600" s="173">
        <v>1</v>
      </c>
      <c r="S600" s="175">
        <v>4000</v>
      </c>
      <c r="T600" s="173">
        <v>0</v>
      </c>
      <c r="U600" s="173">
        <v>0.25</v>
      </c>
      <c r="V600" s="173">
        <v>0</v>
      </c>
      <c r="W600" s="211"/>
      <c r="X600" s="173">
        <v>1</v>
      </c>
      <c r="Y600" s="175">
        <v>342960</v>
      </c>
      <c r="Z600" s="174">
        <f>S600*R600*K600*EXP(-Definitions!$E$4*CAPEX!V600)*U600</f>
        <v>38920000</v>
      </c>
      <c r="AA600" s="174">
        <f>CEILING(Z600/Definitions!$F$10,10)</f>
        <v>763140</v>
      </c>
      <c r="AB600" s="176">
        <v>2</v>
      </c>
      <c r="AC600" s="177" t="s">
        <v>410</v>
      </c>
      <c r="AD600" s="177" t="s">
        <v>264</v>
      </c>
      <c r="AE600" s="29"/>
      <c r="AF600" s="30"/>
    </row>
    <row r="601" spans="1:32" s="8" customFormat="1" ht="24" x14ac:dyDescent="0.25">
      <c r="A601" s="170">
        <v>464</v>
      </c>
      <c r="B601" s="171" t="s">
        <v>368</v>
      </c>
      <c r="C601" s="171" t="s">
        <v>68</v>
      </c>
      <c r="D601" s="172">
        <v>1</v>
      </c>
      <c r="E601" s="171" t="s">
        <v>249</v>
      </c>
      <c r="F601" s="171" t="s">
        <v>138</v>
      </c>
      <c r="G601" s="171" t="s">
        <v>226</v>
      </c>
      <c r="H601" s="171" t="s">
        <v>226</v>
      </c>
      <c r="I601" s="171" t="s">
        <v>138</v>
      </c>
      <c r="J601" s="173">
        <v>2009</v>
      </c>
      <c r="K601" s="174">
        <v>38920</v>
      </c>
      <c r="L601" s="211"/>
      <c r="M601" s="173" t="s">
        <v>139</v>
      </c>
      <c r="N601" s="173">
        <v>3</v>
      </c>
      <c r="O601" s="173">
        <v>1</v>
      </c>
      <c r="P601" s="173">
        <v>1</v>
      </c>
      <c r="Q601" s="173">
        <v>5</v>
      </c>
      <c r="R601" s="173">
        <v>0.01</v>
      </c>
      <c r="S601" s="175">
        <v>2000</v>
      </c>
      <c r="T601" s="173">
        <v>25</v>
      </c>
      <c r="U601" s="173">
        <v>1</v>
      </c>
      <c r="V601" s="173">
        <v>0</v>
      </c>
      <c r="W601" s="211"/>
      <c r="X601" s="173">
        <v>0</v>
      </c>
      <c r="Y601" s="175">
        <v>0</v>
      </c>
      <c r="Z601" s="174">
        <f>S601*R601*K601*EXP(-Definitions!$E$4*CAPEX!V601)*U601</f>
        <v>778400</v>
      </c>
      <c r="AA601" s="174">
        <f>CEILING(Z601/Definitions!$F$10,10)</f>
        <v>15270</v>
      </c>
      <c r="AB601" s="176">
        <v>1</v>
      </c>
      <c r="AC601" s="177" t="s">
        <v>600</v>
      </c>
      <c r="AD601" s="177" t="s">
        <v>601</v>
      </c>
      <c r="AE601" s="29"/>
      <c r="AF601" s="30"/>
    </row>
    <row r="602" spans="1:32" s="8" customFormat="1" ht="48" x14ac:dyDescent="0.25">
      <c r="A602" s="170">
        <v>464</v>
      </c>
      <c r="B602" s="171" t="s">
        <v>368</v>
      </c>
      <c r="C602" s="171" t="s">
        <v>68</v>
      </c>
      <c r="D602" s="172">
        <v>1</v>
      </c>
      <c r="E602" s="171" t="s">
        <v>249</v>
      </c>
      <c r="F602" s="171" t="s">
        <v>138</v>
      </c>
      <c r="G602" s="171" t="s">
        <v>226</v>
      </c>
      <c r="H602" s="171" t="s">
        <v>226</v>
      </c>
      <c r="I602" s="171" t="s">
        <v>138</v>
      </c>
      <c r="J602" s="173">
        <v>2009</v>
      </c>
      <c r="K602" s="174">
        <v>38920</v>
      </c>
      <c r="L602" s="211"/>
      <c r="M602" s="173" t="s">
        <v>139</v>
      </c>
      <c r="N602" s="173">
        <v>3</v>
      </c>
      <c r="O602" s="173">
        <v>1</v>
      </c>
      <c r="P602" s="173">
        <v>1</v>
      </c>
      <c r="Q602" s="173">
        <v>5</v>
      </c>
      <c r="R602" s="173">
        <v>0.1</v>
      </c>
      <c r="S602" s="175">
        <v>2000</v>
      </c>
      <c r="T602" s="173">
        <v>25</v>
      </c>
      <c r="U602" s="173">
        <v>1</v>
      </c>
      <c r="V602" s="173">
        <v>14</v>
      </c>
      <c r="W602" s="211"/>
      <c r="X602" s="173">
        <v>1</v>
      </c>
      <c r="Y602" s="175">
        <v>160170</v>
      </c>
      <c r="Z602" s="174">
        <f>S602*R602*K602*EXP(-Definitions!$E$4*CAPEX!V602)*U602</f>
        <v>7784000</v>
      </c>
      <c r="AA602" s="174">
        <f>CEILING(Z602/Definitions!$F$10,10)</f>
        <v>152630</v>
      </c>
      <c r="AB602" s="176">
        <v>1</v>
      </c>
      <c r="AC602" s="177" t="s">
        <v>576</v>
      </c>
      <c r="AD602" s="177" t="s">
        <v>577</v>
      </c>
      <c r="AE602" s="29"/>
      <c r="AF602" s="31"/>
    </row>
    <row r="603" spans="1:32" s="8" customFormat="1" ht="48" x14ac:dyDescent="0.25">
      <c r="A603" s="170">
        <v>465</v>
      </c>
      <c r="B603" s="171" t="s">
        <v>248</v>
      </c>
      <c r="C603" s="171" t="s">
        <v>68</v>
      </c>
      <c r="D603" s="172">
        <v>1</v>
      </c>
      <c r="E603" s="171" t="s">
        <v>249</v>
      </c>
      <c r="F603" s="171" t="s">
        <v>138</v>
      </c>
      <c r="G603" s="171" t="s">
        <v>217</v>
      </c>
      <c r="H603" s="171" t="s">
        <v>218</v>
      </c>
      <c r="I603" s="171" t="s">
        <v>138</v>
      </c>
      <c r="J603" s="173">
        <v>2009</v>
      </c>
      <c r="K603" s="174">
        <v>1</v>
      </c>
      <c r="L603" s="211"/>
      <c r="M603" s="173" t="s">
        <v>236</v>
      </c>
      <c r="N603" s="173">
        <v>0</v>
      </c>
      <c r="O603" s="173">
        <v>1</v>
      </c>
      <c r="P603" s="173">
        <v>1</v>
      </c>
      <c r="Q603" s="173">
        <v>8</v>
      </c>
      <c r="R603" s="173">
        <v>1</v>
      </c>
      <c r="S603" s="175">
        <v>6311760</v>
      </c>
      <c r="T603" s="173">
        <v>25</v>
      </c>
      <c r="U603" s="173">
        <v>0</v>
      </c>
      <c r="V603" s="173">
        <v>11</v>
      </c>
      <c r="W603" s="211"/>
      <c r="X603" s="173">
        <v>1</v>
      </c>
      <c r="Y603" s="175">
        <v>123760</v>
      </c>
      <c r="Z603" s="174">
        <f>S603*R603*K603*EXP(-Definitions!$E$4*CAPEX!V603)*U603</f>
        <v>0</v>
      </c>
      <c r="AA603" s="174">
        <f>CEILING(Z603/Definitions!$F$10,10)</f>
        <v>0</v>
      </c>
      <c r="AB603" s="176">
        <v>0</v>
      </c>
      <c r="AC603" s="177" t="s">
        <v>271</v>
      </c>
      <c r="AD603" s="177" t="s">
        <v>573</v>
      </c>
      <c r="AE603" s="29"/>
      <c r="AF603" s="31"/>
    </row>
    <row r="604" spans="1:32" s="8" customFormat="1" ht="72" x14ac:dyDescent="0.25">
      <c r="A604" s="170">
        <v>466</v>
      </c>
      <c r="B604" s="171" t="s">
        <v>702</v>
      </c>
      <c r="C604" s="171" t="s">
        <v>68</v>
      </c>
      <c r="D604" s="172">
        <v>1</v>
      </c>
      <c r="E604" s="171" t="s">
        <v>249</v>
      </c>
      <c r="F604" s="171" t="s">
        <v>138</v>
      </c>
      <c r="G604" s="171" t="s">
        <v>265</v>
      </c>
      <c r="H604" s="171" t="s">
        <v>266</v>
      </c>
      <c r="I604" s="171" t="s">
        <v>138</v>
      </c>
      <c r="J604" s="173">
        <v>2009</v>
      </c>
      <c r="K604" s="174">
        <v>1</v>
      </c>
      <c r="L604" s="211"/>
      <c r="M604" s="173" t="s">
        <v>236</v>
      </c>
      <c r="N604" s="173">
        <v>0</v>
      </c>
      <c r="O604" s="173">
        <v>1</v>
      </c>
      <c r="P604" s="173">
        <v>1</v>
      </c>
      <c r="Q604" s="173">
        <v>5</v>
      </c>
      <c r="R604" s="173">
        <v>1</v>
      </c>
      <c r="S604" s="175">
        <v>3276000</v>
      </c>
      <c r="T604" s="173">
        <v>25</v>
      </c>
      <c r="U604" s="173">
        <v>0</v>
      </c>
      <c r="V604" s="173">
        <v>2</v>
      </c>
      <c r="W604" s="211"/>
      <c r="X604" s="173">
        <v>1</v>
      </c>
      <c r="Y604" s="175">
        <v>744500</v>
      </c>
      <c r="Z604" s="174">
        <f>S604*R604*K604*EXP(-Definitions!$E$4*CAPEX!V604)*U604</f>
        <v>0</v>
      </c>
      <c r="AA604" s="174">
        <f>CEILING(Z604/Definitions!$F$10,10)</f>
        <v>0</v>
      </c>
      <c r="AB604" s="176">
        <v>2</v>
      </c>
      <c r="AC604" s="177" t="s">
        <v>267</v>
      </c>
      <c r="AD604" s="177" t="s">
        <v>268</v>
      </c>
      <c r="AE604" s="29"/>
      <c r="AF604" s="31"/>
    </row>
    <row r="605" spans="1:32" s="8" customFormat="1" ht="72" x14ac:dyDescent="0.25">
      <c r="A605" s="170">
        <v>466</v>
      </c>
      <c r="B605" s="171" t="s">
        <v>702</v>
      </c>
      <c r="C605" s="171" t="s">
        <v>68</v>
      </c>
      <c r="D605" s="172">
        <v>1</v>
      </c>
      <c r="E605" s="171" t="s">
        <v>249</v>
      </c>
      <c r="F605" s="171" t="s">
        <v>138</v>
      </c>
      <c r="G605" s="171" t="s">
        <v>265</v>
      </c>
      <c r="H605" s="171" t="s">
        <v>266</v>
      </c>
      <c r="I605" s="171" t="s">
        <v>138</v>
      </c>
      <c r="J605" s="173">
        <v>2009</v>
      </c>
      <c r="K605" s="174">
        <v>1</v>
      </c>
      <c r="L605" s="211"/>
      <c r="M605" s="173" t="s">
        <v>236</v>
      </c>
      <c r="N605" s="173">
        <v>0</v>
      </c>
      <c r="O605" s="173">
        <v>1</v>
      </c>
      <c r="P605" s="173">
        <v>1</v>
      </c>
      <c r="Q605" s="173">
        <v>5</v>
      </c>
      <c r="R605" s="173">
        <v>1</v>
      </c>
      <c r="S605" s="175">
        <v>3276000</v>
      </c>
      <c r="T605" s="173">
        <v>25</v>
      </c>
      <c r="U605" s="173">
        <v>1</v>
      </c>
      <c r="V605" s="173">
        <v>0</v>
      </c>
      <c r="W605" s="211"/>
      <c r="X605" s="173">
        <v>1</v>
      </c>
      <c r="Y605" s="175"/>
      <c r="Z605" s="174">
        <f>S605*R605*K605*EXP(-Definitions!$E$4*CAPEX!V605)*U605</f>
        <v>3276000</v>
      </c>
      <c r="AA605" s="174">
        <f>CEILING(Z605/Definitions!$F$10,10)</f>
        <v>64240</v>
      </c>
      <c r="AB605" s="176">
        <v>2</v>
      </c>
      <c r="AC605" s="177" t="s">
        <v>267</v>
      </c>
      <c r="AD605" s="177" t="s">
        <v>268</v>
      </c>
      <c r="AE605" s="29"/>
      <c r="AF605" s="31"/>
    </row>
    <row r="606" spans="1:32" s="8" customFormat="1" ht="72" x14ac:dyDescent="0.25">
      <c r="A606" s="170">
        <v>467</v>
      </c>
      <c r="B606" s="171" t="s">
        <v>269</v>
      </c>
      <c r="C606" s="171" t="s">
        <v>68</v>
      </c>
      <c r="D606" s="172" t="s">
        <v>236</v>
      </c>
      <c r="E606" s="171" t="s">
        <v>249</v>
      </c>
      <c r="F606" s="171" t="s">
        <v>138</v>
      </c>
      <c r="G606" s="171" t="s">
        <v>364</v>
      </c>
      <c r="H606" s="171" t="s">
        <v>364</v>
      </c>
      <c r="I606" s="171" t="s">
        <v>138</v>
      </c>
      <c r="J606" s="173">
        <v>2009</v>
      </c>
      <c r="K606" s="174">
        <v>1</v>
      </c>
      <c r="L606" s="211"/>
      <c r="M606" s="173" t="s">
        <v>236</v>
      </c>
      <c r="N606" s="173">
        <v>3</v>
      </c>
      <c r="O606" s="173">
        <v>2</v>
      </c>
      <c r="P606" s="173">
        <v>1</v>
      </c>
      <c r="Q606" s="173">
        <v>5</v>
      </c>
      <c r="R606" s="173">
        <v>1</v>
      </c>
      <c r="S606" s="175">
        <v>3969900</v>
      </c>
      <c r="T606" s="173">
        <v>0</v>
      </c>
      <c r="U606" s="173">
        <v>1</v>
      </c>
      <c r="V606" s="173">
        <v>0</v>
      </c>
      <c r="W606" s="211"/>
      <c r="X606" s="173">
        <v>0</v>
      </c>
      <c r="Y606" s="175">
        <v>0</v>
      </c>
      <c r="Z606" s="174">
        <f>S606*R606*K606*EXP(-Definitions!$E$4*CAPEX!V606)*U606</f>
        <v>3969900</v>
      </c>
      <c r="AA606" s="174">
        <f>CEILING(Z606/Definitions!$F$10,10)</f>
        <v>77850</v>
      </c>
      <c r="AB606" s="176">
        <v>1</v>
      </c>
      <c r="AC606" s="177" t="s">
        <v>413</v>
      </c>
      <c r="AD606" s="177" t="s">
        <v>414</v>
      </c>
      <c r="AE606" s="29"/>
      <c r="AF606" s="31"/>
    </row>
    <row r="607" spans="1:32" s="8" customFormat="1" ht="24" x14ac:dyDescent="0.25">
      <c r="A607" s="170">
        <v>468</v>
      </c>
      <c r="B607" s="171" t="s">
        <v>238</v>
      </c>
      <c r="C607" s="171" t="s">
        <v>68</v>
      </c>
      <c r="D607" s="172" t="s">
        <v>236</v>
      </c>
      <c r="E607" s="171" t="s">
        <v>249</v>
      </c>
      <c r="F607" s="171" t="s">
        <v>138</v>
      </c>
      <c r="G607" s="171" t="s">
        <v>239</v>
      </c>
      <c r="H607" s="171" t="s">
        <v>524</v>
      </c>
      <c r="I607" s="171" t="s">
        <v>138</v>
      </c>
      <c r="J607" s="173">
        <v>2009</v>
      </c>
      <c r="K607" s="174">
        <v>1</v>
      </c>
      <c r="L607" s="211"/>
      <c r="M607" s="173" t="s">
        <v>236</v>
      </c>
      <c r="N607" s="173">
        <v>0</v>
      </c>
      <c r="O607" s="173">
        <v>1</v>
      </c>
      <c r="P607" s="173">
        <v>1</v>
      </c>
      <c r="Q607" s="173">
        <v>9</v>
      </c>
      <c r="R607" s="173">
        <v>1</v>
      </c>
      <c r="S607" s="175">
        <v>4694500</v>
      </c>
      <c r="T607" s="173">
        <v>0</v>
      </c>
      <c r="U607" s="173">
        <v>1</v>
      </c>
      <c r="V607" s="173">
        <v>0</v>
      </c>
      <c r="W607" s="211"/>
      <c r="X607" s="173">
        <v>0</v>
      </c>
      <c r="Y607" s="175">
        <v>0</v>
      </c>
      <c r="Z607" s="174">
        <f>S607*R607*K607*EXP(-Definitions!$E$4*CAPEX!V607)*U607</f>
        <v>4694500</v>
      </c>
      <c r="AA607" s="174">
        <f>CEILING(Z607/Definitions!$F$10,10)</f>
        <v>92050</v>
      </c>
      <c r="AB607" s="176">
        <v>1</v>
      </c>
      <c r="AC607" s="177" t="s">
        <v>240</v>
      </c>
      <c r="AD607" s="177" t="s">
        <v>241</v>
      </c>
      <c r="AE607" s="29"/>
      <c r="AF607" s="31"/>
    </row>
    <row r="608" spans="1:32" s="8" customFormat="1" ht="36" x14ac:dyDescent="0.25">
      <c r="A608" s="170">
        <v>469</v>
      </c>
      <c r="B608" s="171" t="s">
        <v>242</v>
      </c>
      <c r="C608" s="171" t="s">
        <v>68</v>
      </c>
      <c r="D608" s="172" t="s">
        <v>236</v>
      </c>
      <c r="E608" s="171" t="s">
        <v>249</v>
      </c>
      <c r="F608" s="171" t="s">
        <v>138</v>
      </c>
      <c r="G608" s="171" t="s">
        <v>243</v>
      </c>
      <c r="H608" s="171" t="s">
        <v>524</v>
      </c>
      <c r="I608" s="171" t="s">
        <v>138</v>
      </c>
      <c r="J608" s="173">
        <v>2009</v>
      </c>
      <c r="K608" s="174">
        <v>1</v>
      </c>
      <c r="L608" s="211"/>
      <c r="M608" s="173" t="s">
        <v>236</v>
      </c>
      <c r="N608" s="173">
        <v>0</v>
      </c>
      <c r="O608" s="173">
        <v>1</v>
      </c>
      <c r="P608" s="173">
        <v>1</v>
      </c>
      <c r="Q608" s="173">
        <v>9</v>
      </c>
      <c r="R608" s="173">
        <v>1</v>
      </c>
      <c r="S608" s="175">
        <v>5163900</v>
      </c>
      <c r="T608" s="173">
        <v>0</v>
      </c>
      <c r="U608" s="173">
        <v>1</v>
      </c>
      <c r="V608" s="173">
        <v>0</v>
      </c>
      <c r="W608" s="211"/>
      <c r="X608" s="173">
        <v>0</v>
      </c>
      <c r="Y608" s="175">
        <v>0</v>
      </c>
      <c r="Z608" s="174">
        <f>S608*R608*K608*EXP(-Definitions!$E$4*CAPEX!V608)*U608</f>
        <v>5163900</v>
      </c>
      <c r="AA608" s="174">
        <f>CEILING(Z608/Definitions!$F$10,10)</f>
        <v>101260</v>
      </c>
      <c r="AB608" s="176">
        <v>1</v>
      </c>
      <c r="AC608" s="177" t="s">
        <v>244</v>
      </c>
      <c r="AD608" s="177" t="s">
        <v>567</v>
      </c>
      <c r="AE608" s="29"/>
      <c r="AF608" s="31"/>
    </row>
    <row r="609" spans="1:32" s="8" customFormat="1" ht="48" x14ac:dyDescent="0.25">
      <c r="A609" s="170">
        <v>470</v>
      </c>
      <c r="B609" s="171" t="s">
        <v>245</v>
      </c>
      <c r="C609" s="171" t="s">
        <v>68</v>
      </c>
      <c r="D609" s="172" t="s">
        <v>236</v>
      </c>
      <c r="E609" s="171" t="s">
        <v>249</v>
      </c>
      <c r="F609" s="171" t="s">
        <v>138</v>
      </c>
      <c r="G609" s="171" t="s">
        <v>246</v>
      </c>
      <c r="H609" s="171" t="s">
        <v>524</v>
      </c>
      <c r="I609" s="171" t="s">
        <v>138</v>
      </c>
      <c r="J609" s="173">
        <v>2009</v>
      </c>
      <c r="K609" s="174">
        <v>1</v>
      </c>
      <c r="L609" s="174"/>
      <c r="M609" s="173" t="s">
        <v>236</v>
      </c>
      <c r="N609" s="173">
        <v>0</v>
      </c>
      <c r="O609" s="173">
        <v>1</v>
      </c>
      <c r="P609" s="173">
        <v>1</v>
      </c>
      <c r="Q609" s="173">
        <v>9</v>
      </c>
      <c r="R609" s="173">
        <v>1</v>
      </c>
      <c r="S609" s="175">
        <v>2840200</v>
      </c>
      <c r="T609" s="173">
        <v>0</v>
      </c>
      <c r="U609" s="173">
        <v>1</v>
      </c>
      <c r="V609" s="173">
        <v>0</v>
      </c>
      <c r="W609" s="173"/>
      <c r="X609" s="173">
        <v>0</v>
      </c>
      <c r="Y609" s="175">
        <v>0</v>
      </c>
      <c r="Z609" s="174">
        <f>S609*R609*K609*EXP(-Definitions!$E$4*CAPEX!V609)*U609</f>
        <v>2840200</v>
      </c>
      <c r="AA609" s="174">
        <f>CEILING(Z609/Definitions!$F$10,10)</f>
        <v>55700</v>
      </c>
      <c r="AB609" s="176">
        <v>1</v>
      </c>
      <c r="AC609" s="177" t="s">
        <v>247</v>
      </c>
      <c r="AD609" s="177" t="s">
        <v>568</v>
      </c>
      <c r="AE609" s="29"/>
      <c r="AF609" s="31"/>
    </row>
    <row r="610" spans="1:32" s="8" customFormat="1" x14ac:dyDescent="0.25">
      <c r="A610" s="170">
        <v>471</v>
      </c>
      <c r="B610" s="171" t="s">
        <v>415</v>
      </c>
      <c r="C610" s="171" t="s">
        <v>59</v>
      </c>
      <c r="D610" s="172">
        <v>2</v>
      </c>
      <c r="E610" s="171" t="s">
        <v>249</v>
      </c>
      <c r="F610" s="171" t="s">
        <v>142</v>
      </c>
      <c r="G610" s="171" t="s">
        <v>195</v>
      </c>
      <c r="H610" s="171" t="s">
        <v>196</v>
      </c>
      <c r="I610" s="171" t="s">
        <v>142</v>
      </c>
      <c r="J610" s="173">
        <v>2006</v>
      </c>
      <c r="K610" s="174">
        <v>953</v>
      </c>
      <c r="L610" s="174"/>
      <c r="M610" s="173" t="s">
        <v>139</v>
      </c>
      <c r="N610" s="173">
        <v>3</v>
      </c>
      <c r="O610" s="173">
        <v>2</v>
      </c>
      <c r="P610" s="173">
        <v>1</v>
      </c>
      <c r="Q610" s="173">
        <v>8</v>
      </c>
      <c r="R610" s="173">
        <v>1</v>
      </c>
      <c r="S610" s="175">
        <v>750</v>
      </c>
      <c r="T610" s="173">
        <v>20</v>
      </c>
      <c r="U610" s="173">
        <v>1</v>
      </c>
      <c r="V610" s="173">
        <v>6</v>
      </c>
      <c r="W610" s="173"/>
      <c r="X610" s="173">
        <v>0</v>
      </c>
      <c r="Y610" s="175">
        <v>0</v>
      </c>
      <c r="Z610" s="174">
        <f>S610*R610*K610*EXP(-Definitions!$E$4*CAPEX!V610)*U610</f>
        <v>714750</v>
      </c>
      <c r="AA610" s="174">
        <f>CEILING(Z610/Definitions!$F$10,10)</f>
        <v>14020</v>
      </c>
      <c r="AB610" s="176">
        <v>1</v>
      </c>
      <c r="AC610" s="177" t="s">
        <v>416</v>
      </c>
      <c r="AD610" s="177" t="s">
        <v>417</v>
      </c>
      <c r="AE610" s="29"/>
      <c r="AF610" s="31"/>
    </row>
    <row r="611" spans="1:32" s="8" customFormat="1" ht="24" x14ac:dyDescent="0.25">
      <c r="A611" s="170">
        <v>472</v>
      </c>
      <c r="B611" s="171" t="s">
        <v>198</v>
      </c>
      <c r="C611" s="171" t="s">
        <v>59</v>
      </c>
      <c r="D611" s="172">
        <v>1</v>
      </c>
      <c r="E611" s="171" t="s">
        <v>249</v>
      </c>
      <c r="F611" s="171" t="s">
        <v>142</v>
      </c>
      <c r="G611" s="171" t="s">
        <v>195</v>
      </c>
      <c r="H611" s="171" t="s">
        <v>196</v>
      </c>
      <c r="I611" s="171" t="s">
        <v>142</v>
      </c>
      <c r="J611" s="173">
        <v>2006</v>
      </c>
      <c r="K611" s="174">
        <v>953</v>
      </c>
      <c r="L611" s="211"/>
      <c r="M611" s="173" t="s">
        <v>139</v>
      </c>
      <c r="N611" s="173">
        <v>3</v>
      </c>
      <c r="O611" s="173">
        <v>2</v>
      </c>
      <c r="P611" s="173">
        <v>1</v>
      </c>
      <c r="Q611" s="173">
        <v>5</v>
      </c>
      <c r="R611" s="173">
        <v>1</v>
      </c>
      <c r="S611" s="175">
        <v>300</v>
      </c>
      <c r="T611" s="173">
        <v>10</v>
      </c>
      <c r="U611" s="173">
        <v>1</v>
      </c>
      <c r="V611" s="173">
        <v>0</v>
      </c>
      <c r="W611" s="211"/>
      <c r="X611" s="173">
        <v>0</v>
      </c>
      <c r="Y611" s="175">
        <v>0</v>
      </c>
      <c r="Z611" s="174">
        <f>S611*R611*K611*EXP(-Definitions!$E$4*CAPEX!V611)*U611</f>
        <v>285900</v>
      </c>
      <c r="AA611" s="174">
        <f>CEILING(Z611/Definitions!$F$10,10)</f>
        <v>5610</v>
      </c>
      <c r="AB611" s="176">
        <v>1</v>
      </c>
      <c r="AC611" s="177" t="s">
        <v>541</v>
      </c>
      <c r="AD611" s="177" t="s">
        <v>197</v>
      </c>
      <c r="AE611" s="29"/>
      <c r="AF611" s="31"/>
    </row>
    <row r="612" spans="1:32" s="8" customFormat="1" ht="24" x14ac:dyDescent="0.25">
      <c r="A612" s="170">
        <v>473</v>
      </c>
      <c r="B612" s="171" t="s">
        <v>202</v>
      </c>
      <c r="C612" s="171" t="s">
        <v>59</v>
      </c>
      <c r="D612" s="172">
        <v>2</v>
      </c>
      <c r="E612" s="171" t="s">
        <v>249</v>
      </c>
      <c r="F612" s="171" t="s">
        <v>142</v>
      </c>
      <c r="G612" s="171" t="s">
        <v>195</v>
      </c>
      <c r="H612" s="171" t="s">
        <v>196</v>
      </c>
      <c r="I612" s="171" t="s">
        <v>142</v>
      </c>
      <c r="J612" s="173">
        <v>2006</v>
      </c>
      <c r="K612" s="174">
        <v>519</v>
      </c>
      <c r="L612" s="211"/>
      <c r="M612" s="173" t="s">
        <v>139</v>
      </c>
      <c r="N612" s="173">
        <v>3</v>
      </c>
      <c r="O612" s="173">
        <v>2</v>
      </c>
      <c r="P612" s="173">
        <v>1</v>
      </c>
      <c r="Q612" s="173">
        <v>5</v>
      </c>
      <c r="R612" s="173">
        <v>1</v>
      </c>
      <c r="S612" s="175">
        <v>250</v>
      </c>
      <c r="T612" s="173">
        <v>10</v>
      </c>
      <c r="U612" s="173">
        <v>0</v>
      </c>
      <c r="V612" s="173">
        <v>2</v>
      </c>
      <c r="W612" s="211"/>
      <c r="X612" s="173">
        <v>1</v>
      </c>
      <c r="Y612" s="175">
        <v>27000</v>
      </c>
      <c r="Z612" s="174">
        <f>S612*R612*K612*EXP(-Definitions!$E$4*CAPEX!V612)*U612</f>
        <v>0</v>
      </c>
      <c r="AA612" s="174">
        <f>CEILING(Z612/Definitions!$F$10,10)</f>
        <v>0</v>
      </c>
      <c r="AB612" s="176">
        <v>0</v>
      </c>
      <c r="AC612" s="177" t="s">
        <v>359</v>
      </c>
      <c r="AD612" s="177" t="s">
        <v>676</v>
      </c>
      <c r="AE612" s="29"/>
      <c r="AF612" s="31"/>
    </row>
    <row r="613" spans="1:32" s="8" customFormat="1" ht="24" x14ac:dyDescent="0.25">
      <c r="A613" s="170">
        <v>473</v>
      </c>
      <c r="B613" s="171" t="s">
        <v>202</v>
      </c>
      <c r="C613" s="171" t="s">
        <v>59</v>
      </c>
      <c r="D613" s="172">
        <v>2</v>
      </c>
      <c r="E613" s="171" t="s">
        <v>249</v>
      </c>
      <c r="F613" s="171" t="s">
        <v>142</v>
      </c>
      <c r="G613" s="171" t="s">
        <v>195</v>
      </c>
      <c r="H613" s="171" t="s">
        <v>196</v>
      </c>
      <c r="I613" s="171" t="s">
        <v>142</v>
      </c>
      <c r="J613" s="173">
        <v>2006</v>
      </c>
      <c r="K613" s="174">
        <v>519</v>
      </c>
      <c r="L613" s="211"/>
      <c r="M613" s="173" t="s">
        <v>139</v>
      </c>
      <c r="N613" s="173">
        <v>3</v>
      </c>
      <c r="O613" s="173">
        <v>2</v>
      </c>
      <c r="P613" s="173">
        <v>1</v>
      </c>
      <c r="Q613" s="173">
        <v>5</v>
      </c>
      <c r="R613" s="173">
        <v>1</v>
      </c>
      <c r="S613" s="175">
        <v>250</v>
      </c>
      <c r="T613" s="173">
        <v>10</v>
      </c>
      <c r="U613" s="173">
        <v>1</v>
      </c>
      <c r="V613" s="173">
        <v>0</v>
      </c>
      <c r="W613" s="211"/>
      <c r="X613" s="173">
        <v>0</v>
      </c>
      <c r="Y613" s="175">
        <v>0</v>
      </c>
      <c r="Z613" s="174">
        <f>S613*R613*K613*EXP(-Definitions!$E$4*CAPEX!V613)*U613</f>
        <v>129750</v>
      </c>
      <c r="AA613" s="174">
        <f>CEILING(Z613/Definitions!$F$10,10)</f>
        <v>2550</v>
      </c>
      <c r="AB613" s="176">
        <v>1</v>
      </c>
      <c r="AC613" s="177" t="s">
        <v>359</v>
      </c>
      <c r="AD613" s="177" t="s">
        <v>360</v>
      </c>
      <c r="AE613" s="29"/>
      <c r="AF613" s="31"/>
    </row>
    <row r="614" spans="1:32" s="8" customFormat="1" ht="15" x14ac:dyDescent="0.25">
      <c r="A614" s="170">
        <v>473</v>
      </c>
      <c r="B614" s="171" t="s">
        <v>202</v>
      </c>
      <c r="C614" s="171" t="s">
        <v>59</v>
      </c>
      <c r="D614" s="172">
        <v>2</v>
      </c>
      <c r="E614" s="171" t="s">
        <v>249</v>
      </c>
      <c r="F614" s="171" t="s">
        <v>142</v>
      </c>
      <c r="G614" s="171" t="s">
        <v>195</v>
      </c>
      <c r="H614" s="171" t="s">
        <v>196</v>
      </c>
      <c r="I614" s="171" t="s">
        <v>142</v>
      </c>
      <c r="J614" s="173">
        <v>2006</v>
      </c>
      <c r="K614" s="174">
        <v>519</v>
      </c>
      <c r="L614" s="211"/>
      <c r="M614" s="173" t="s">
        <v>139</v>
      </c>
      <c r="N614" s="173">
        <v>0</v>
      </c>
      <c r="O614" s="173">
        <v>1</v>
      </c>
      <c r="P614" s="173">
        <v>1</v>
      </c>
      <c r="Q614" s="173">
        <v>8</v>
      </c>
      <c r="R614" s="173">
        <v>1</v>
      </c>
      <c r="S614" s="175">
        <v>250</v>
      </c>
      <c r="T614" s="173">
        <v>10</v>
      </c>
      <c r="U614" s="173">
        <v>1</v>
      </c>
      <c r="V614" s="173">
        <v>10</v>
      </c>
      <c r="W614" s="211"/>
      <c r="X614" s="173">
        <v>0</v>
      </c>
      <c r="Y614" s="175">
        <v>0</v>
      </c>
      <c r="Z614" s="174">
        <f>S614*R614*K614*EXP(-Definitions!$E$4*CAPEX!V614)*U614</f>
        <v>129750</v>
      </c>
      <c r="AA614" s="174">
        <f>CEILING(Z614/Definitions!$F$10,10)</f>
        <v>2550</v>
      </c>
      <c r="AB614" s="176">
        <v>1</v>
      </c>
      <c r="AC614" s="177" t="s">
        <v>201</v>
      </c>
      <c r="AD614" s="177" t="s">
        <v>203</v>
      </c>
      <c r="AE614" s="29"/>
      <c r="AF614" s="31"/>
    </row>
    <row r="615" spans="1:32" s="8" customFormat="1" ht="15" x14ac:dyDescent="0.25">
      <c r="A615" s="170">
        <v>473</v>
      </c>
      <c r="B615" s="171" t="s">
        <v>202</v>
      </c>
      <c r="C615" s="171" t="s">
        <v>59</v>
      </c>
      <c r="D615" s="172">
        <v>2</v>
      </c>
      <c r="E615" s="171" t="s">
        <v>249</v>
      </c>
      <c r="F615" s="171" t="s">
        <v>142</v>
      </c>
      <c r="G615" s="171" t="s">
        <v>195</v>
      </c>
      <c r="H615" s="171" t="s">
        <v>196</v>
      </c>
      <c r="I615" s="171" t="s">
        <v>142</v>
      </c>
      <c r="J615" s="173">
        <v>2006</v>
      </c>
      <c r="K615" s="174">
        <v>519</v>
      </c>
      <c r="L615" s="211"/>
      <c r="M615" s="173" t="s">
        <v>139</v>
      </c>
      <c r="N615" s="173">
        <v>0</v>
      </c>
      <c r="O615" s="173">
        <v>1</v>
      </c>
      <c r="P615" s="173">
        <v>1</v>
      </c>
      <c r="Q615" s="173">
        <v>8</v>
      </c>
      <c r="R615" s="173">
        <v>1</v>
      </c>
      <c r="S615" s="175">
        <v>250</v>
      </c>
      <c r="T615" s="173">
        <v>10</v>
      </c>
      <c r="U615" s="173">
        <v>1</v>
      </c>
      <c r="V615" s="173">
        <v>20</v>
      </c>
      <c r="W615" s="211"/>
      <c r="X615" s="173">
        <v>0</v>
      </c>
      <c r="Y615" s="175">
        <v>0</v>
      </c>
      <c r="Z615" s="174">
        <f>S615*R615*K615*EXP(-Definitions!$E$4*CAPEX!V615)*U615</f>
        <v>129750</v>
      </c>
      <c r="AA615" s="174">
        <f>CEILING(Z615/Definitions!$F$10,10)</f>
        <v>2550</v>
      </c>
      <c r="AB615" s="176">
        <v>1</v>
      </c>
      <c r="AC615" s="177" t="s">
        <v>201</v>
      </c>
      <c r="AD615" s="177" t="s">
        <v>203</v>
      </c>
      <c r="AE615" s="29"/>
      <c r="AF615" s="31"/>
    </row>
    <row r="616" spans="1:32" s="8" customFormat="1" ht="24" x14ac:dyDescent="0.25">
      <c r="A616" s="170">
        <v>474</v>
      </c>
      <c r="B616" s="171" t="s">
        <v>204</v>
      </c>
      <c r="C616" s="171" t="s">
        <v>59</v>
      </c>
      <c r="D616" s="172">
        <v>1</v>
      </c>
      <c r="E616" s="171" t="s">
        <v>249</v>
      </c>
      <c r="F616" s="171" t="s">
        <v>142</v>
      </c>
      <c r="G616" s="171" t="s">
        <v>195</v>
      </c>
      <c r="H616" s="171" t="s">
        <v>196</v>
      </c>
      <c r="I616" s="171" t="s">
        <v>142</v>
      </c>
      <c r="J616" s="173">
        <v>2006</v>
      </c>
      <c r="K616" s="174">
        <v>519</v>
      </c>
      <c r="L616" s="211"/>
      <c r="M616" s="173" t="s">
        <v>139</v>
      </c>
      <c r="N616" s="173">
        <v>3</v>
      </c>
      <c r="O616" s="173">
        <v>1</v>
      </c>
      <c r="P616" s="173">
        <v>1</v>
      </c>
      <c r="Q616" s="173">
        <v>5</v>
      </c>
      <c r="R616" s="173">
        <v>1</v>
      </c>
      <c r="S616" s="175">
        <v>250</v>
      </c>
      <c r="T616" s="173">
        <v>10</v>
      </c>
      <c r="U616" s="173">
        <v>1</v>
      </c>
      <c r="V616" s="173">
        <v>0</v>
      </c>
      <c r="W616" s="211"/>
      <c r="X616" s="173">
        <v>0</v>
      </c>
      <c r="Y616" s="175">
        <v>0</v>
      </c>
      <c r="Z616" s="174">
        <f>S616*R616*K616*EXP(-Definitions!$E$4*CAPEX!V616)*U616</f>
        <v>129750</v>
      </c>
      <c r="AA616" s="174">
        <f>CEILING(Z616/Definitions!$F$10,10)</f>
        <v>2550</v>
      </c>
      <c r="AB616" s="176">
        <v>1</v>
      </c>
      <c r="AC616" s="177" t="s">
        <v>359</v>
      </c>
      <c r="AD616" s="177" t="s">
        <v>360</v>
      </c>
      <c r="AE616" s="29"/>
      <c r="AF616" s="31"/>
    </row>
    <row r="617" spans="1:32" s="8" customFormat="1" ht="15" x14ac:dyDescent="0.25">
      <c r="A617" s="170">
        <v>474</v>
      </c>
      <c r="B617" s="171" t="s">
        <v>204</v>
      </c>
      <c r="C617" s="171" t="s">
        <v>59</v>
      </c>
      <c r="D617" s="172">
        <v>1</v>
      </c>
      <c r="E617" s="171" t="s">
        <v>249</v>
      </c>
      <c r="F617" s="171" t="s">
        <v>142</v>
      </c>
      <c r="G617" s="171" t="s">
        <v>195</v>
      </c>
      <c r="H617" s="171" t="s">
        <v>196</v>
      </c>
      <c r="I617" s="171" t="s">
        <v>142</v>
      </c>
      <c r="J617" s="173">
        <v>2006</v>
      </c>
      <c r="K617" s="174">
        <v>519</v>
      </c>
      <c r="L617" s="211"/>
      <c r="M617" s="173" t="s">
        <v>139</v>
      </c>
      <c r="N617" s="173">
        <v>0</v>
      </c>
      <c r="O617" s="173">
        <v>1</v>
      </c>
      <c r="P617" s="173">
        <v>1</v>
      </c>
      <c r="Q617" s="173">
        <v>8</v>
      </c>
      <c r="R617" s="173">
        <v>1</v>
      </c>
      <c r="S617" s="175">
        <v>250</v>
      </c>
      <c r="T617" s="173">
        <v>10</v>
      </c>
      <c r="U617" s="173">
        <v>1</v>
      </c>
      <c r="V617" s="173">
        <v>10</v>
      </c>
      <c r="W617" s="211"/>
      <c r="X617" s="173">
        <v>0</v>
      </c>
      <c r="Y617" s="175">
        <v>0</v>
      </c>
      <c r="Z617" s="174">
        <f>S617*R617*K617*EXP(-Definitions!$E$4*CAPEX!V617)*U617</f>
        <v>129750</v>
      </c>
      <c r="AA617" s="174">
        <f>CEILING(Z617/Definitions!$F$10,10)</f>
        <v>2550</v>
      </c>
      <c r="AB617" s="176">
        <v>1</v>
      </c>
      <c r="AC617" s="177" t="s">
        <v>201</v>
      </c>
      <c r="AD617" s="177" t="s">
        <v>203</v>
      </c>
      <c r="AE617" s="29"/>
      <c r="AF617" s="31"/>
    </row>
    <row r="618" spans="1:32" s="8" customFormat="1" ht="15" x14ac:dyDescent="0.25">
      <c r="A618" s="170">
        <v>474</v>
      </c>
      <c r="B618" s="171" t="s">
        <v>204</v>
      </c>
      <c r="C618" s="171" t="s">
        <v>59</v>
      </c>
      <c r="D618" s="172">
        <v>1</v>
      </c>
      <c r="E618" s="171" t="s">
        <v>249</v>
      </c>
      <c r="F618" s="171" t="s">
        <v>142</v>
      </c>
      <c r="G618" s="171" t="s">
        <v>195</v>
      </c>
      <c r="H618" s="171" t="s">
        <v>196</v>
      </c>
      <c r="I618" s="171" t="s">
        <v>142</v>
      </c>
      <c r="J618" s="173">
        <v>2006</v>
      </c>
      <c r="K618" s="174">
        <v>519</v>
      </c>
      <c r="L618" s="211"/>
      <c r="M618" s="173" t="s">
        <v>139</v>
      </c>
      <c r="N618" s="173">
        <v>0</v>
      </c>
      <c r="O618" s="173">
        <v>1</v>
      </c>
      <c r="P618" s="173">
        <v>1</v>
      </c>
      <c r="Q618" s="173">
        <v>8</v>
      </c>
      <c r="R618" s="173">
        <v>1</v>
      </c>
      <c r="S618" s="175">
        <v>250</v>
      </c>
      <c r="T618" s="173">
        <v>10</v>
      </c>
      <c r="U618" s="173">
        <v>1</v>
      </c>
      <c r="V618" s="173">
        <v>20</v>
      </c>
      <c r="W618" s="211"/>
      <c r="X618" s="173">
        <v>0</v>
      </c>
      <c r="Y618" s="175">
        <v>0</v>
      </c>
      <c r="Z618" s="174">
        <f>S618*R618*K618*EXP(-Definitions!$E$4*CAPEX!V618)*U618</f>
        <v>129750</v>
      </c>
      <c r="AA618" s="174">
        <f>CEILING(Z618/Definitions!$F$10,10)</f>
        <v>2550</v>
      </c>
      <c r="AB618" s="176">
        <v>1</v>
      </c>
      <c r="AC618" s="177" t="s">
        <v>201</v>
      </c>
      <c r="AD618" s="177" t="s">
        <v>203</v>
      </c>
      <c r="AE618" s="29"/>
      <c r="AF618" s="31"/>
    </row>
    <row r="619" spans="1:32" s="8" customFormat="1" ht="24" x14ac:dyDescent="0.25">
      <c r="A619" s="170">
        <v>475</v>
      </c>
      <c r="B619" s="171" t="s">
        <v>206</v>
      </c>
      <c r="C619" s="171" t="s">
        <v>59</v>
      </c>
      <c r="D619" s="172">
        <v>2</v>
      </c>
      <c r="E619" s="171" t="s">
        <v>249</v>
      </c>
      <c r="F619" s="171" t="s">
        <v>142</v>
      </c>
      <c r="G619" s="171" t="s">
        <v>195</v>
      </c>
      <c r="H619" s="171" t="s">
        <v>196</v>
      </c>
      <c r="I619" s="171" t="s">
        <v>142</v>
      </c>
      <c r="J619" s="173">
        <v>2006</v>
      </c>
      <c r="K619" s="174">
        <v>953</v>
      </c>
      <c r="L619" s="211"/>
      <c r="M619" s="173" t="s">
        <v>139</v>
      </c>
      <c r="N619" s="173">
        <v>3</v>
      </c>
      <c r="O619" s="173">
        <v>1</v>
      </c>
      <c r="P619" s="173">
        <v>1</v>
      </c>
      <c r="Q619" s="173">
        <v>8</v>
      </c>
      <c r="R619" s="173">
        <v>1</v>
      </c>
      <c r="S619" s="175">
        <v>600</v>
      </c>
      <c r="T619" s="173">
        <v>15</v>
      </c>
      <c r="U619" s="173">
        <v>1</v>
      </c>
      <c r="V619" s="173">
        <v>1</v>
      </c>
      <c r="W619" s="211"/>
      <c r="X619" s="173">
        <v>0</v>
      </c>
      <c r="Y619" s="175">
        <v>0</v>
      </c>
      <c r="Z619" s="174">
        <f>S619*R619*K619*EXP(-Definitions!$E$4*CAPEX!V619)*U619</f>
        <v>571800</v>
      </c>
      <c r="AA619" s="174">
        <f>CEILING(Z619/Definitions!$F$10,10)</f>
        <v>11220</v>
      </c>
      <c r="AB619" s="176">
        <v>1</v>
      </c>
      <c r="AC619" s="177" t="s">
        <v>418</v>
      </c>
      <c r="AD619" s="177" t="s">
        <v>419</v>
      </c>
      <c r="AE619" s="29"/>
      <c r="AF619" s="31"/>
    </row>
    <row r="620" spans="1:32" s="8" customFormat="1" ht="15" x14ac:dyDescent="0.25">
      <c r="A620" s="170">
        <v>475</v>
      </c>
      <c r="B620" s="171" t="s">
        <v>206</v>
      </c>
      <c r="C620" s="171" t="s">
        <v>59</v>
      </c>
      <c r="D620" s="172">
        <v>2</v>
      </c>
      <c r="E620" s="171" t="s">
        <v>249</v>
      </c>
      <c r="F620" s="171" t="s">
        <v>142</v>
      </c>
      <c r="G620" s="171" t="s">
        <v>195</v>
      </c>
      <c r="H620" s="171" t="s">
        <v>196</v>
      </c>
      <c r="I620" s="171" t="s">
        <v>142</v>
      </c>
      <c r="J620" s="173">
        <v>2006</v>
      </c>
      <c r="K620" s="174">
        <v>953</v>
      </c>
      <c r="L620" s="211"/>
      <c r="M620" s="173" t="s">
        <v>139</v>
      </c>
      <c r="N620" s="173">
        <v>0</v>
      </c>
      <c r="O620" s="173">
        <v>1</v>
      </c>
      <c r="P620" s="173">
        <v>1</v>
      </c>
      <c r="Q620" s="173">
        <v>8</v>
      </c>
      <c r="R620" s="173">
        <v>1</v>
      </c>
      <c r="S620" s="175">
        <v>600</v>
      </c>
      <c r="T620" s="173">
        <v>15</v>
      </c>
      <c r="U620" s="173">
        <v>1</v>
      </c>
      <c r="V620" s="173">
        <v>16</v>
      </c>
      <c r="W620" s="211"/>
      <c r="X620" s="173">
        <v>0</v>
      </c>
      <c r="Y620" s="175">
        <v>0</v>
      </c>
      <c r="Z620" s="174">
        <f>S620*R620*K620*EXP(-Definitions!$E$4*CAPEX!V620)*U620</f>
        <v>571800</v>
      </c>
      <c r="AA620" s="174">
        <f>CEILING(Z620/Definitions!$F$10,10)</f>
        <v>11220</v>
      </c>
      <c r="AB620" s="176">
        <v>1</v>
      </c>
      <c r="AC620" s="177" t="s">
        <v>208</v>
      </c>
      <c r="AD620" s="177" t="s">
        <v>361</v>
      </c>
      <c r="AE620" s="29"/>
      <c r="AF620" s="30"/>
    </row>
    <row r="621" spans="1:32" s="8" customFormat="1" ht="24" x14ac:dyDescent="0.25">
      <c r="A621" s="170">
        <v>476</v>
      </c>
      <c r="B621" s="171" t="s">
        <v>420</v>
      </c>
      <c r="C621" s="171" t="s">
        <v>59</v>
      </c>
      <c r="D621" s="172">
        <v>1</v>
      </c>
      <c r="E621" s="171" t="s">
        <v>249</v>
      </c>
      <c r="F621" s="171" t="s">
        <v>142</v>
      </c>
      <c r="G621" s="171" t="s">
        <v>211</v>
      </c>
      <c r="H621" s="171" t="s">
        <v>212</v>
      </c>
      <c r="I621" s="171" t="s">
        <v>142</v>
      </c>
      <c r="J621" s="173">
        <v>2006</v>
      </c>
      <c r="K621" s="174">
        <v>48</v>
      </c>
      <c r="L621" s="211"/>
      <c r="M621" s="173" t="s">
        <v>321</v>
      </c>
      <c r="N621" s="173">
        <v>3</v>
      </c>
      <c r="O621" s="173">
        <v>1</v>
      </c>
      <c r="P621" s="173">
        <v>1</v>
      </c>
      <c r="Q621" s="173">
        <v>5</v>
      </c>
      <c r="R621" s="173">
        <v>0.5</v>
      </c>
      <c r="S621" s="175">
        <v>138000</v>
      </c>
      <c r="T621" s="173">
        <v>10</v>
      </c>
      <c r="U621" s="173">
        <v>1</v>
      </c>
      <c r="V621" s="173">
        <v>0</v>
      </c>
      <c r="W621" s="211"/>
      <c r="X621" s="173">
        <v>0</v>
      </c>
      <c r="Y621" s="175">
        <v>0</v>
      </c>
      <c r="Z621" s="174">
        <f>S621*R621*K621*EXP(-Definitions!$E$4*CAPEX!V621)*U621</f>
        <v>3312000</v>
      </c>
      <c r="AA621" s="174">
        <f>CEILING(Z621/Definitions!$F$10,10)</f>
        <v>64950</v>
      </c>
      <c r="AB621" s="176">
        <v>2</v>
      </c>
      <c r="AC621" s="177" t="s">
        <v>611</v>
      </c>
      <c r="AD621" s="177" t="s">
        <v>363</v>
      </c>
      <c r="AE621" s="29"/>
      <c r="AF621" s="30"/>
    </row>
    <row r="622" spans="1:32" s="8" customFormat="1" ht="84" x14ac:dyDescent="0.25">
      <c r="A622" s="170">
        <v>476</v>
      </c>
      <c r="B622" s="171" t="s">
        <v>420</v>
      </c>
      <c r="C622" s="171" t="s">
        <v>59</v>
      </c>
      <c r="D622" s="172">
        <v>1</v>
      </c>
      <c r="E622" s="171" t="s">
        <v>249</v>
      </c>
      <c r="F622" s="171" t="s">
        <v>142</v>
      </c>
      <c r="G622" s="171" t="s">
        <v>211</v>
      </c>
      <c r="H622" s="171" t="s">
        <v>212</v>
      </c>
      <c r="I622" s="171" t="s">
        <v>142</v>
      </c>
      <c r="J622" s="173">
        <v>2006</v>
      </c>
      <c r="K622" s="174">
        <v>48</v>
      </c>
      <c r="L622" s="211"/>
      <c r="M622" s="173" t="s">
        <v>321</v>
      </c>
      <c r="N622" s="173">
        <v>3</v>
      </c>
      <c r="O622" s="173">
        <v>1</v>
      </c>
      <c r="P622" s="173">
        <v>1</v>
      </c>
      <c r="Q622" s="173">
        <v>5</v>
      </c>
      <c r="R622" s="173">
        <v>0.5</v>
      </c>
      <c r="S622" s="175">
        <v>138000</v>
      </c>
      <c r="T622" s="173">
        <v>10</v>
      </c>
      <c r="U622" s="173">
        <v>1</v>
      </c>
      <c r="V622" s="173">
        <v>5</v>
      </c>
      <c r="W622" s="211"/>
      <c r="X622" s="173">
        <v>0</v>
      </c>
      <c r="Y622" s="175">
        <v>0</v>
      </c>
      <c r="Z622" s="174">
        <f>S622*R622*K622*EXP(-Definitions!$E$4*CAPEX!V622)*U622</f>
        <v>3312000</v>
      </c>
      <c r="AA622" s="174">
        <f>CEILING(Z622/Definitions!$F$10,10)</f>
        <v>64950</v>
      </c>
      <c r="AB622" s="176">
        <v>2</v>
      </c>
      <c r="AC622" s="177" t="s">
        <v>362</v>
      </c>
      <c r="AD622" s="177" t="s">
        <v>363</v>
      </c>
      <c r="AE622" s="29"/>
      <c r="AF622" s="30"/>
    </row>
    <row r="623" spans="1:32" s="8" customFormat="1" ht="24" x14ac:dyDescent="0.25">
      <c r="A623" s="170">
        <v>476</v>
      </c>
      <c r="B623" s="171" t="s">
        <v>420</v>
      </c>
      <c r="C623" s="171" t="s">
        <v>59</v>
      </c>
      <c r="D623" s="172">
        <v>1</v>
      </c>
      <c r="E623" s="171" t="s">
        <v>249</v>
      </c>
      <c r="F623" s="171" t="s">
        <v>142</v>
      </c>
      <c r="G623" s="171" t="s">
        <v>211</v>
      </c>
      <c r="H623" s="171" t="s">
        <v>212</v>
      </c>
      <c r="I623" s="171" t="s">
        <v>142</v>
      </c>
      <c r="J623" s="173">
        <v>2006</v>
      </c>
      <c r="K623" s="174">
        <v>48</v>
      </c>
      <c r="L623" s="211"/>
      <c r="M623" s="173" t="s">
        <v>321</v>
      </c>
      <c r="N623" s="173">
        <v>0</v>
      </c>
      <c r="O623" s="173">
        <v>1</v>
      </c>
      <c r="P623" s="173">
        <v>1</v>
      </c>
      <c r="Q623" s="173">
        <v>8</v>
      </c>
      <c r="R623" s="173">
        <v>1</v>
      </c>
      <c r="S623" s="175">
        <v>138000</v>
      </c>
      <c r="T623" s="173">
        <v>10</v>
      </c>
      <c r="U623" s="173">
        <v>1</v>
      </c>
      <c r="V623" s="173">
        <v>15</v>
      </c>
      <c r="W623" s="211"/>
      <c r="X623" s="173">
        <v>0</v>
      </c>
      <c r="Y623" s="175">
        <v>0</v>
      </c>
      <c r="Z623" s="174">
        <f>S623*R623*K623*EXP(-Definitions!$E$4*CAPEX!V623)*U623</f>
        <v>6624000</v>
      </c>
      <c r="AA623" s="174">
        <f>CEILING(Z623/Definitions!$F$10,10)</f>
        <v>129890</v>
      </c>
      <c r="AB623" s="176">
        <v>2</v>
      </c>
      <c r="AC623" s="177" t="s">
        <v>215</v>
      </c>
      <c r="AD623" s="177" t="s">
        <v>324</v>
      </c>
      <c r="AE623" s="29"/>
      <c r="AF623" s="30"/>
    </row>
    <row r="624" spans="1:32" s="8" customFormat="1" ht="24" x14ac:dyDescent="0.25">
      <c r="A624" s="170">
        <v>476</v>
      </c>
      <c r="B624" s="171" t="s">
        <v>420</v>
      </c>
      <c r="C624" s="171" t="s">
        <v>59</v>
      </c>
      <c r="D624" s="172">
        <v>1</v>
      </c>
      <c r="E624" s="171" t="s">
        <v>249</v>
      </c>
      <c r="F624" s="171" t="s">
        <v>142</v>
      </c>
      <c r="G624" s="171" t="s">
        <v>211</v>
      </c>
      <c r="H624" s="171" t="s">
        <v>212</v>
      </c>
      <c r="I624" s="171" t="s">
        <v>142</v>
      </c>
      <c r="J624" s="173">
        <v>2006</v>
      </c>
      <c r="K624" s="174">
        <v>48</v>
      </c>
      <c r="L624" s="211"/>
      <c r="M624" s="173" t="s">
        <v>321</v>
      </c>
      <c r="N624" s="173">
        <v>0</v>
      </c>
      <c r="O624" s="173">
        <v>1</v>
      </c>
      <c r="P624" s="173">
        <v>1</v>
      </c>
      <c r="Q624" s="173">
        <v>8</v>
      </c>
      <c r="R624" s="173">
        <v>1</v>
      </c>
      <c r="S624" s="175">
        <v>138000</v>
      </c>
      <c r="T624" s="173">
        <v>10</v>
      </c>
      <c r="U624" s="173">
        <v>1</v>
      </c>
      <c r="V624" s="173">
        <v>25</v>
      </c>
      <c r="W624" s="211"/>
      <c r="X624" s="173">
        <v>0</v>
      </c>
      <c r="Y624" s="175">
        <v>0</v>
      </c>
      <c r="Z624" s="174">
        <f>S624*R624*K624*EXP(-Definitions!$E$4*CAPEX!V624)*U624</f>
        <v>6624000</v>
      </c>
      <c r="AA624" s="174">
        <f>CEILING(Z624/Definitions!$F$10,10)</f>
        <v>129890</v>
      </c>
      <c r="AB624" s="176">
        <v>2</v>
      </c>
      <c r="AC624" s="177" t="s">
        <v>215</v>
      </c>
      <c r="AD624" s="177" t="s">
        <v>324</v>
      </c>
      <c r="AE624" s="29"/>
      <c r="AF624" s="31"/>
    </row>
    <row r="625" spans="1:32" s="8" customFormat="1" ht="84" x14ac:dyDescent="0.25">
      <c r="A625" s="170">
        <v>477</v>
      </c>
      <c r="B625" s="171" t="s">
        <v>423</v>
      </c>
      <c r="C625" s="171" t="s">
        <v>59</v>
      </c>
      <c r="D625" s="172">
        <v>2</v>
      </c>
      <c r="E625" s="171" t="s">
        <v>249</v>
      </c>
      <c r="F625" s="171" t="s">
        <v>142</v>
      </c>
      <c r="G625" s="171" t="s">
        <v>211</v>
      </c>
      <c r="H625" s="171" t="s">
        <v>212</v>
      </c>
      <c r="I625" s="171" t="s">
        <v>142</v>
      </c>
      <c r="J625" s="173">
        <v>2006</v>
      </c>
      <c r="K625" s="174">
        <v>48</v>
      </c>
      <c r="L625" s="211"/>
      <c r="M625" s="173" t="s">
        <v>321</v>
      </c>
      <c r="N625" s="173">
        <v>3</v>
      </c>
      <c r="O625" s="173">
        <v>1</v>
      </c>
      <c r="P625" s="173">
        <v>1</v>
      </c>
      <c r="Q625" s="173">
        <v>5</v>
      </c>
      <c r="R625" s="173">
        <v>1</v>
      </c>
      <c r="S625" s="175">
        <v>138000</v>
      </c>
      <c r="T625" s="173">
        <v>10</v>
      </c>
      <c r="U625" s="173">
        <v>1</v>
      </c>
      <c r="V625" s="173">
        <v>5</v>
      </c>
      <c r="W625" s="211"/>
      <c r="X625" s="173">
        <v>0</v>
      </c>
      <c r="Y625" s="175">
        <v>0</v>
      </c>
      <c r="Z625" s="174">
        <f>S625*R625*K625*EXP(-Definitions!$E$4*CAPEX!V625)*U625</f>
        <v>6624000</v>
      </c>
      <c r="AA625" s="174">
        <f>CEILING(Z625/Definitions!$F$10,10)</f>
        <v>129890</v>
      </c>
      <c r="AB625" s="176">
        <v>2</v>
      </c>
      <c r="AC625" s="177" t="s">
        <v>362</v>
      </c>
      <c r="AD625" s="177" t="s">
        <v>363</v>
      </c>
      <c r="AE625" s="29"/>
      <c r="AF625" s="31"/>
    </row>
    <row r="626" spans="1:32" s="8" customFormat="1" ht="24" x14ac:dyDescent="0.25">
      <c r="A626" s="170">
        <v>477</v>
      </c>
      <c r="B626" s="171" t="s">
        <v>423</v>
      </c>
      <c r="C626" s="171" t="s">
        <v>59</v>
      </c>
      <c r="D626" s="172">
        <v>2</v>
      </c>
      <c r="E626" s="171" t="s">
        <v>249</v>
      </c>
      <c r="F626" s="171" t="s">
        <v>142</v>
      </c>
      <c r="G626" s="171" t="s">
        <v>211</v>
      </c>
      <c r="H626" s="171" t="s">
        <v>212</v>
      </c>
      <c r="I626" s="171" t="s">
        <v>142</v>
      </c>
      <c r="J626" s="173">
        <v>2006</v>
      </c>
      <c r="K626" s="174">
        <v>48</v>
      </c>
      <c r="L626" s="211"/>
      <c r="M626" s="173" t="s">
        <v>321</v>
      </c>
      <c r="N626" s="173">
        <v>0</v>
      </c>
      <c r="O626" s="173">
        <v>1</v>
      </c>
      <c r="P626" s="173">
        <v>1</v>
      </c>
      <c r="Q626" s="173">
        <v>8</v>
      </c>
      <c r="R626" s="173">
        <v>1</v>
      </c>
      <c r="S626" s="175">
        <v>138000</v>
      </c>
      <c r="T626" s="173">
        <v>10</v>
      </c>
      <c r="U626" s="173">
        <v>1</v>
      </c>
      <c r="V626" s="173">
        <v>15</v>
      </c>
      <c r="W626" s="211"/>
      <c r="X626" s="173">
        <v>0</v>
      </c>
      <c r="Y626" s="175">
        <v>0</v>
      </c>
      <c r="Z626" s="174">
        <f>S626*R626*K626*EXP(-Definitions!$E$4*CAPEX!V626)*U626</f>
        <v>6624000</v>
      </c>
      <c r="AA626" s="174">
        <f>CEILING(Z626/Definitions!$F$10,10)</f>
        <v>129890</v>
      </c>
      <c r="AB626" s="176">
        <v>2</v>
      </c>
      <c r="AC626" s="177" t="s">
        <v>215</v>
      </c>
      <c r="AD626" s="177" t="s">
        <v>324</v>
      </c>
      <c r="AE626" s="29"/>
      <c r="AF626" s="31"/>
    </row>
    <row r="627" spans="1:32" s="8" customFormat="1" ht="24" x14ac:dyDescent="0.25">
      <c r="A627" s="170">
        <v>477</v>
      </c>
      <c r="B627" s="171" t="s">
        <v>423</v>
      </c>
      <c r="C627" s="171" t="s">
        <v>59</v>
      </c>
      <c r="D627" s="172">
        <v>2</v>
      </c>
      <c r="E627" s="171" t="s">
        <v>249</v>
      </c>
      <c r="F627" s="171" t="s">
        <v>142</v>
      </c>
      <c r="G627" s="171" t="s">
        <v>211</v>
      </c>
      <c r="H627" s="171" t="s">
        <v>212</v>
      </c>
      <c r="I627" s="171" t="s">
        <v>142</v>
      </c>
      <c r="J627" s="173">
        <v>2006</v>
      </c>
      <c r="K627" s="174">
        <v>48</v>
      </c>
      <c r="L627" s="211"/>
      <c r="M627" s="173" t="s">
        <v>321</v>
      </c>
      <c r="N627" s="173">
        <v>0</v>
      </c>
      <c r="O627" s="173">
        <v>1</v>
      </c>
      <c r="P627" s="173">
        <v>1</v>
      </c>
      <c r="Q627" s="173">
        <v>8</v>
      </c>
      <c r="R627" s="173">
        <v>1</v>
      </c>
      <c r="S627" s="175">
        <v>138000</v>
      </c>
      <c r="T627" s="173">
        <v>10</v>
      </c>
      <c r="U627" s="173">
        <v>1</v>
      </c>
      <c r="V627" s="173">
        <v>25</v>
      </c>
      <c r="W627" s="211"/>
      <c r="X627" s="173">
        <v>0</v>
      </c>
      <c r="Y627" s="175">
        <v>0</v>
      </c>
      <c r="Z627" s="174">
        <f>S627*R627*K627*EXP(-Definitions!$E$4*CAPEX!V627)*U627</f>
        <v>6624000</v>
      </c>
      <c r="AA627" s="174">
        <f>CEILING(Z627/Definitions!$F$10,10)</f>
        <v>129890</v>
      </c>
      <c r="AB627" s="180">
        <v>2</v>
      </c>
      <c r="AC627" s="177" t="s">
        <v>215</v>
      </c>
      <c r="AD627" s="177" t="s">
        <v>324</v>
      </c>
      <c r="AE627" s="29"/>
      <c r="AF627" s="31"/>
    </row>
    <row r="628" spans="1:32" s="8" customFormat="1" ht="60" x14ac:dyDescent="0.25">
      <c r="A628" s="170">
        <v>478</v>
      </c>
      <c r="B628" s="171" t="s">
        <v>560</v>
      </c>
      <c r="C628" s="171" t="s">
        <v>59</v>
      </c>
      <c r="D628" s="172">
        <v>1</v>
      </c>
      <c r="E628" s="171" t="s">
        <v>249</v>
      </c>
      <c r="F628" s="171" t="s">
        <v>142</v>
      </c>
      <c r="G628" s="171" t="s">
        <v>217</v>
      </c>
      <c r="H628" s="171" t="s">
        <v>218</v>
      </c>
      <c r="I628" s="171" t="s">
        <v>142</v>
      </c>
      <c r="J628" s="173">
        <v>2006</v>
      </c>
      <c r="K628" s="174">
        <v>48</v>
      </c>
      <c r="L628" s="211"/>
      <c r="M628" s="173" t="s">
        <v>139</v>
      </c>
      <c r="N628" s="173">
        <v>3</v>
      </c>
      <c r="O628" s="173">
        <v>2</v>
      </c>
      <c r="P628" s="173">
        <v>1</v>
      </c>
      <c r="Q628" s="173">
        <v>5</v>
      </c>
      <c r="R628" s="173">
        <v>1</v>
      </c>
      <c r="S628" s="175">
        <v>1000</v>
      </c>
      <c r="T628" s="173">
        <v>25</v>
      </c>
      <c r="U628" s="173">
        <v>1</v>
      </c>
      <c r="V628" s="173">
        <v>0</v>
      </c>
      <c r="W628" s="211"/>
      <c r="X628" s="173">
        <v>0</v>
      </c>
      <c r="Y628" s="175">
        <v>0</v>
      </c>
      <c r="Z628" s="174">
        <f>S628*R628*K628*EXP(-Definitions!$E$4*CAPEX!V628)*U628</f>
        <v>48000</v>
      </c>
      <c r="AA628" s="174">
        <f>CEILING(Z628/Definitions!$F$10,10)</f>
        <v>950</v>
      </c>
      <c r="AB628" s="180">
        <v>2</v>
      </c>
      <c r="AC628" s="177" t="s">
        <v>219</v>
      </c>
      <c r="AD628" s="177" t="s">
        <v>220</v>
      </c>
      <c r="AE628" s="29"/>
      <c r="AF628" s="31"/>
    </row>
    <row r="629" spans="1:32" s="8" customFormat="1" ht="72" x14ac:dyDescent="0.25">
      <c r="A629" s="170">
        <v>479</v>
      </c>
      <c r="B629" s="171" t="s">
        <v>221</v>
      </c>
      <c r="C629" s="171" t="s">
        <v>59</v>
      </c>
      <c r="D629" s="172">
        <v>1</v>
      </c>
      <c r="E629" s="171" t="s">
        <v>249</v>
      </c>
      <c r="F629" s="171" t="s">
        <v>142</v>
      </c>
      <c r="G629" s="171" t="s">
        <v>217</v>
      </c>
      <c r="H629" s="171" t="s">
        <v>218</v>
      </c>
      <c r="I629" s="171" t="s">
        <v>142</v>
      </c>
      <c r="J629" s="173">
        <v>2006</v>
      </c>
      <c r="K629" s="174">
        <v>953</v>
      </c>
      <c r="L629" s="211"/>
      <c r="M629" s="173" t="s">
        <v>139</v>
      </c>
      <c r="N629" s="173">
        <v>3</v>
      </c>
      <c r="O629" s="173">
        <v>2</v>
      </c>
      <c r="P629" s="173">
        <v>1</v>
      </c>
      <c r="Q629" s="173">
        <v>5</v>
      </c>
      <c r="R629" s="173">
        <v>1</v>
      </c>
      <c r="S629" s="175">
        <v>2000</v>
      </c>
      <c r="T629" s="173">
        <v>25</v>
      </c>
      <c r="U629" s="173">
        <v>1</v>
      </c>
      <c r="V629" s="173">
        <v>0</v>
      </c>
      <c r="W629" s="211"/>
      <c r="X629" s="173">
        <v>0</v>
      </c>
      <c r="Y629" s="175">
        <v>0</v>
      </c>
      <c r="Z629" s="174">
        <f>S629*R629*K629*EXP(-Definitions!$E$4*CAPEX!V629)*U629</f>
        <v>1906000</v>
      </c>
      <c r="AA629" s="174">
        <f>CEILING(Z629/Definitions!$F$10,10)</f>
        <v>37380</v>
      </c>
      <c r="AB629" s="180">
        <v>2</v>
      </c>
      <c r="AC629" s="177" t="s">
        <v>552</v>
      </c>
      <c r="AD629" s="177" t="s">
        <v>222</v>
      </c>
      <c r="AE629" s="29"/>
      <c r="AF629" s="31"/>
    </row>
    <row r="630" spans="1:32" s="8" customFormat="1" ht="36" x14ac:dyDescent="0.25">
      <c r="A630" s="170">
        <v>480</v>
      </c>
      <c r="B630" s="171" t="s">
        <v>224</v>
      </c>
      <c r="C630" s="171" t="s">
        <v>59</v>
      </c>
      <c r="D630" s="172" t="s">
        <v>225</v>
      </c>
      <c r="E630" s="171" t="s">
        <v>249</v>
      </c>
      <c r="F630" s="171" t="s">
        <v>142</v>
      </c>
      <c r="G630" s="171" t="s">
        <v>226</v>
      </c>
      <c r="H630" s="171" t="s">
        <v>226</v>
      </c>
      <c r="I630" s="171" t="s">
        <v>142</v>
      </c>
      <c r="J630" s="173">
        <v>2006</v>
      </c>
      <c r="K630" s="174">
        <v>845</v>
      </c>
      <c r="L630" s="211"/>
      <c r="M630" s="173" t="s">
        <v>139</v>
      </c>
      <c r="N630" s="173">
        <v>3</v>
      </c>
      <c r="O630" s="173">
        <v>1</v>
      </c>
      <c r="P630" s="173">
        <v>1</v>
      </c>
      <c r="Q630" s="173">
        <v>1</v>
      </c>
      <c r="R630" s="173">
        <v>1</v>
      </c>
      <c r="S630" s="175">
        <v>2800</v>
      </c>
      <c r="T630" s="173">
        <v>50</v>
      </c>
      <c r="U630" s="173">
        <v>0</v>
      </c>
      <c r="V630" s="173">
        <v>0</v>
      </c>
      <c r="W630" s="211"/>
      <c r="X630" s="173">
        <v>1</v>
      </c>
      <c r="Y630" s="175">
        <v>7500</v>
      </c>
      <c r="Z630" s="174">
        <f>S630*R630*K630*EXP(-Definitions!$E$4*CAPEX!V630)*U630</f>
        <v>0</v>
      </c>
      <c r="AA630" s="174">
        <f>CEILING(Z630/Definitions!$F$10,10)</f>
        <v>0</v>
      </c>
      <c r="AB630" s="176">
        <v>0</v>
      </c>
      <c r="AC630" s="177" t="s">
        <v>564</v>
      </c>
      <c r="AD630" s="177" t="s">
        <v>565</v>
      </c>
      <c r="AE630" s="29"/>
      <c r="AF630" s="30"/>
    </row>
    <row r="631" spans="1:32" s="8" customFormat="1" ht="96" x14ac:dyDescent="0.25">
      <c r="A631" s="170">
        <v>481</v>
      </c>
      <c r="B631" s="171" t="s">
        <v>233</v>
      </c>
      <c r="C631" s="171" t="s">
        <v>59</v>
      </c>
      <c r="D631" s="172" t="s">
        <v>225</v>
      </c>
      <c r="E631" s="171" t="s">
        <v>249</v>
      </c>
      <c r="F631" s="171" t="s">
        <v>142</v>
      </c>
      <c r="G631" s="171" t="s">
        <v>364</v>
      </c>
      <c r="H631" s="171" t="s">
        <v>364</v>
      </c>
      <c r="I631" s="171" t="s">
        <v>142</v>
      </c>
      <c r="J631" s="173">
        <v>2006</v>
      </c>
      <c r="K631" s="174">
        <v>1</v>
      </c>
      <c r="L631" s="211"/>
      <c r="M631" s="173" t="s">
        <v>236</v>
      </c>
      <c r="N631" s="173">
        <v>3</v>
      </c>
      <c r="O631" s="173">
        <v>2</v>
      </c>
      <c r="P631" s="173">
        <v>1</v>
      </c>
      <c r="Q631" s="173">
        <v>5</v>
      </c>
      <c r="R631" s="173">
        <v>1</v>
      </c>
      <c r="S631" s="175">
        <v>1305600</v>
      </c>
      <c r="T631" s="173">
        <v>0</v>
      </c>
      <c r="U631" s="173">
        <v>1</v>
      </c>
      <c r="V631" s="173">
        <v>0</v>
      </c>
      <c r="W631" s="211"/>
      <c r="X631" s="173">
        <v>0</v>
      </c>
      <c r="Y631" s="175">
        <v>0</v>
      </c>
      <c r="Z631" s="174">
        <f>S631*R631*K631*EXP(-Definitions!$E$4*CAPEX!V631)*U631</f>
        <v>1305600</v>
      </c>
      <c r="AA631" s="174">
        <f>CEILING(Z631/Definitions!$F$10,10)</f>
        <v>25600</v>
      </c>
      <c r="AB631" s="176">
        <v>1</v>
      </c>
      <c r="AC631" s="177" t="s">
        <v>612</v>
      </c>
      <c r="AD631" s="177" t="s">
        <v>613</v>
      </c>
      <c r="AE631" s="29"/>
      <c r="AF631" s="30"/>
    </row>
    <row r="632" spans="1:32" s="8" customFormat="1" ht="24" x14ac:dyDescent="0.25">
      <c r="A632" s="170">
        <v>482</v>
      </c>
      <c r="B632" s="171" t="s">
        <v>238</v>
      </c>
      <c r="C632" s="171" t="s">
        <v>59</v>
      </c>
      <c r="D632" s="172" t="s">
        <v>236</v>
      </c>
      <c r="E632" s="171" t="s">
        <v>249</v>
      </c>
      <c r="F632" s="171" t="s">
        <v>142</v>
      </c>
      <c r="G632" s="171" t="s">
        <v>239</v>
      </c>
      <c r="H632" s="171" t="s">
        <v>524</v>
      </c>
      <c r="I632" s="171" t="s">
        <v>142</v>
      </c>
      <c r="J632" s="173">
        <v>2006</v>
      </c>
      <c r="K632" s="174">
        <v>1</v>
      </c>
      <c r="L632" s="211"/>
      <c r="M632" s="173" t="s">
        <v>236</v>
      </c>
      <c r="N632" s="173">
        <v>0</v>
      </c>
      <c r="O632" s="173">
        <v>1</v>
      </c>
      <c r="P632" s="173">
        <v>1</v>
      </c>
      <c r="Q632" s="173">
        <v>9</v>
      </c>
      <c r="R632" s="173">
        <v>1</v>
      </c>
      <c r="S632" s="175">
        <v>1762500</v>
      </c>
      <c r="T632" s="173">
        <v>0</v>
      </c>
      <c r="U632" s="173">
        <v>1</v>
      </c>
      <c r="V632" s="173">
        <v>0</v>
      </c>
      <c r="W632" s="211"/>
      <c r="X632" s="173">
        <v>0</v>
      </c>
      <c r="Y632" s="175">
        <v>0</v>
      </c>
      <c r="Z632" s="174">
        <f>S632*R632*K632*EXP(-Definitions!$E$4*CAPEX!V632)*U632</f>
        <v>1762500</v>
      </c>
      <c r="AA632" s="174">
        <f>CEILING(Z632/Definitions!$F$10,10)</f>
        <v>34560</v>
      </c>
      <c r="AB632" s="176">
        <v>1</v>
      </c>
      <c r="AC632" s="177" t="s">
        <v>240</v>
      </c>
      <c r="AD632" s="177" t="s">
        <v>241</v>
      </c>
      <c r="AE632" s="29"/>
      <c r="AF632" s="30"/>
    </row>
    <row r="633" spans="1:32" s="8" customFormat="1" ht="36" x14ac:dyDescent="0.25">
      <c r="A633" s="170">
        <v>483</v>
      </c>
      <c r="B633" s="171" t="s">
        <v>242</v>
      </c>
      <c r="C633" s="171" t="s">
        <v>59</v>
      </c>
      <c r="D633" s="172" t="s">
        <v>236</v>
      </c>
      <c r="E633" s="171" t="s">
        <v>249</v>
      </c>
      <c r="F633" s="171" t="s">
        <v>142</v>
      </c>
      <c r="G633" s="171" t="s">
        <v>243</v>
      </c>
      <c r="H633" s="171" t="s">
        <v>524</v>
      </c>
      <c r="I633" s="171" t="s">
        <v>142</v>
      </c>
      <c r="J633" s="173">
        <v>2006</v>
      </c>
      <c r="K633" s="174">
        <v>1</v>
      </c>
      <c r="L633" s="211"/>
      <c r="M633" s="173" t="s">
        <v>236</v>
      </c>
      <c r="N633" s="173">
        <v>0</v>
      </c>
      <c r="O633" s="173">
        <v>1</v>
      </c>
      <c r="P633" s="173">
        <v>1</v>
      </c>
      <c r="Q633" s="173">
        <v>9</v>
      </c>
      <c r="R633" s="173">
        <v>1</v>
      </c>
      <c r="S633" s="175">
        <v>1938800</v>
      </c>
      <c r="T633" s="173">
        <v>0</v>
      </c>
      <c r="U633" s="173">
        <v>1</v>
      </c>
      <c r="V633" s="173">
        <v>0</v>
      </c>
      <c r="W633" s="211"/>
      <c r="X633" s="173">
        <v>0</v>
      </c>
      <c r="Y633" s="175">
        <v>0</v>
      </c>
      <c r="Z633" s="174">
        <f>S633*R633*K633*EXP(-Definitions!$E$4*CAPEX!V633)*U633</f>
        <v>1938800</v>
      </c>
      <c r="AA633" s="174">
        <f>CEILING(Z633/Definitions!$F$10,10)</f>
        <v>38020</v>
      </c>
      <c r="AB633" s="176">
        <v>1</v>
      </c>
      <c r="AC633" s="177" t="s">
        <v>244</v>
      </c>
      <c r="AD633" s="177" t="s">
        <v>567</v>
      </c>
      <c r="AE633" s="29"/>
      <c r="AF633" s="30"/>
    </row>
    <row r="634" spans="1:32" s="8" customFormat="1" ht="48" x14ac:dyDescent="0.25">
      <c r="A634" s="170">
        <v>484</v>
      </c>
      <c r="B634" s="171" t="s">
        <v>245</v>
      </c>
      <c r="C634" s="171" t="s">
        <v>59</v>
      </c>
      <c r="D634" s="172" t="s">
        <v>236</v>
      </c>
      <c r="E634" s="171" t="s">
        <v>249</v>
      </c>
      <c r="F634" s="171" t="s">
        <v>142</v>
      </c>
      <c r="G634" s="171" t="s">
        <v>246</v>
      </c>
      <c r="H634" s="171" t="s">
        <v>524</v>
      </c>
      <c r="I634" s="171" t="s">
        <v>142</v>
      </c>
      <c r="J634" s="173">
        <v>2006</v>
      </c>
      <c r="K634" s="174">
        <v>1</v>
      </c>
      <c r="L634" s="211"/>
      <c r="M634" s="173" t="s">
        <v>236</v>
      </c>
      <c r="N634" s="173">
        <v>0</v>
      </c>
      <c r="O634" s="173">
        <v>1</v>
      </c>
      <c r="P634" s="173">
        <v>1</v>
      </c>
      <c r="Q634" s="173">
        <v>9</v>
      </c>
      <c r="R634" s="173">
        <v>1</v>
      </c>
      <c r="S634" s="175">
        <v>1066400</v>
      </c>
      <c r="T634" s="173">
        <v>0</v>
      </c>
      <c r="U634" s="173">
        <v>1</v>
      </c>
      <c r="V634" s="173">
        <v>0</v>
      </c>
      <c r="W634" s="211"/>
      <c r="X634" s="173">
        <v>0</v>
      </c>
      <c r="Y634" s="175">
        <v>0</v>
      </c>
      <c r="Z634" s="174">
        <f>S634*R634*K634*EXP(-Definitions!$E$4*CAPEX!V634)*U634</f>
        <v>1066400</v>
      </c>
      <c r="AA634" s="174">
        <f>CEILING(Z634/Definitions!$F$10,10)</f>
        <v>20910</v>
      </c>
      <c r="AB634" s="176">
        <v>1</v>
      </c>
      <c r="AC634" s="177" t="s">
        <v>247</v>
      </c>
      <c r="AD634" s="177" t="s">
        <v>568</v>
      </c>
      <c r="AE634" s="29"/>
      <c r="AF634" s="30"/>
    </row>
    <row r="635" spans="1:32" s="8" customFormat="1" ht="60" x14ac:dyDescent="0.25">
      <c r="A635" s="170">
        <v>485</v>
      </c>
      <c r="B635" s="171" t="s">
        <v>262</v>
      </c>
      <c r="C635" s="171" t="s">
        <v>15</v>
      </c>
      <c r="D635" s="172">
        <v>1</v>
      </c>
      <c r="E635" s="171" t="s">
        <v>249</v>
      </c>
      <c r="F635" s="171" t="s">
        <v>142</v>
      </c>
      <c r="G635" s="171" t="s">
        <v>578</v>
      </c>
      <c r="H635" s="171" t="s">
        <v>257</v>
      </c>
      <c r="I635" s="171" t="s">
        <v>142</v>
      </c>
      <c r="J635" s="173">
        <v>2006</v>
      </c>
      <c r="K635" s="174">
        <v>40562</v>
      </c>
      <c r="L635" s="211"/>
      <c r="M635" s="173" t="s">
        <v>139</v>
      </c>
      <c r="N635" s="173">
        <v>2</v>
      </c>
      <c r="O635" s="173">
        <v>1</v>
      </c>
      <c r="P635" s="173">
        <v>0</v>
      </c>
      <c r="Q635" s="173">
        <v>2</v>
      </c>
      <c r="R635" s="173">
        <v>1</v>
      </c>
      <c r="S635" s="175">
        <v>4000</v>
      </c>
      <c r="T635" s="173">
        <v>0</v>
      </c>
      <c r="U635" s="173">
        <v>0.25</v>
      </c>
      <c r="V635" s="173">
        <v>0</v>
      </c>
      <c r="W635" s="211"/>
      <c r="X635" s="173">
        <v>1</v>
      </c>
      <c r="Y635" s="175">
        <v>1170090</v>
      </c>
      <c r="Z635" s="174">
        <f>S635*R635*K635*EXP(-Definitions!$E$4*CAPEX!V635)*U635</f>
        <v>40562000</v>
      </c>
      <c r="AA635" s="174">
        <f>CEILING(Z635/Definitions!$F$10,10)</f>
        <v>795340</v>
      </c>
      <c r="AB635" s="176">
        <v>2</v>
      </c>
      <c r="AC635" s="177" t="s">
        <v>354</v>
      </c>
      <c r="AD635" s="177" t="s">
        <v>264</v>
      </c>
      <c r="AE635" s="29"/>
      <c r="AF635" s="31"/>
    </row>
    <row r="636" spans="1:32" s="8" customFormat="1" ht="24" x14ac:dyDescent="0.25">
      <c r="A636" s="170">
        <v>486</v>
      </c>
      <c r="B636" s="171" t="s">
        <v>368</v>
      </c>
      <c r="C636" s="171" t="s">
        <v>15</v>
      </c>
      <c r="D636" s="172">
        <v>1</v>
      </c>
      <c r="E636" s="171" t="s">
        <v>249</v>
      </c>
      <c r="F636" s="171" t="s">
        <v>142</v>
      </c>
      <c r="G636" s="171" t="s">
        <v>226</v>
      </c>
      <c r="H636" s="171" t="s">
        <v>226</v>
      </c>
      <c r="I636" s="171" t="s">
        <v>142</v>
      </c>
      <c r="J636" s="173">
        <v>2006</v>
      </c>
      <c r="K636" s="174">
        <v>40562</v>
      </c>
      <c r="L636" s="211"/>
      <c r="M636" s="173" t="s">
        <v>139</v>
      </c>
      <c r="N636" s="173">
        <v>3</v>
      </c>
      <c r="O636" s="173">
        <v>1</v>
      </c>
      <c r="P636" s="173">
        <v>1</v>
      </c>
      <c r="Q636" s="173">
        <v>5</v>
      </c>
      <c r="R636" s="173">
        <v>0.01</v>
      </c>
      <c r="S636" s="175">
        <v>2000</v>
      </c>
      <c r="T636" s="173">
        <v>25</v>
      </c>
      <c r="U636" s="173">
        <v>1</v>
      </c>
      <c r="V636" s="173">
        <v>0</v>
      </c>
      <c r="W636" s="211"/>
      <c r="X636" s="173">
        <v>0</v>
      </c>
      <c r="Y636" s="175">
        <v>0</v>
      </c>
      <c r="Z636" s="174">
        <f>S636*R636*K636*EXP(-Definitions!$E$4*CAPEX!V636)*U636</f>
        <v>811240</v>
      </c>
      <c r="AA636" s="174">
        <f>CEILING(Z636/Definitions!$F$10,10)</f>
        <v>15910</v>
      </c>
      <c r="AB636" s="176">
        <v>1</v>
      </c>
      <c r="AC636" s="177" t="s">
        <v>600</v>
      </c>
      <c r="AD636" s="177" t="s">
        <v>601</v>
      </c>
      <c r="AE636" s="29"/>
      <c r="AF636" s="31"/>
    </row>
    <row r="637" spans="1:32" s="8" customFormat="1" ht="48" x14ac:dyDescent="0.25">
      <c r="A637" s="170">
        <v>486</v>
      </c>
      <c r="B637" s="171" t="s">
        <v>368</v>
      </c>
      <c r="C637" s="171" t="s">
        <v>15</v>
      </c>
      <c r="D637" s="172">
        <v>1</v>
      </c>
      <c r="E637" s="171" t="s">
        <v>249</v>
      </c>
      <c r="F637" s="171" t="s">
        <v>142</v>
      </c>
      <c r="G637" s="171" t="s">
        <v>226</v>
      </c>
      <c r="H637" s="171" t="s">
        <v>226</v>
      </c>
      <c r="I637" s="171" t="s">
        <v>142</v>
      </c>
      <c r="J637" s="173">
        <v>2006</v>
      </c>
      <c r="K637" s="174">
        <v>40562</v>
      </c>
      <c r="L637" s="211"/>
      <c r="M637" s="173" t="s">
        <v>139</v>
      </c>
      <c r="N637" s="173">
        <v>3</v>
      </c>
      <c r="O637" s="173">
        <v>1</v>
      </c>
      <c r="P637" s="173">
        <v>1</v>
      </c>
      <c r="Q637" s="173">
        <v>5</v>
      </c>
      <c r="R637" s="173">
        <v>0.2</v>
      </c>
      <c r="S637" s="175">
        <v>2000</v>
      </c>
      <c r="T637" s="173">
        <v>25</v>
      </c>
      <c r="U637" s="173">
        <v>1</v>
      </c>
      <c r="V637" s="173">
        <v>11</v>
      </c>
      <c r="W637" s="211"/>
      <c r="X637" s="173">
        <v>1</v>
      </c>
      <c r="Y637" s="175">
        <v>195010</v>
      </c>
      <c r="Z637" s="174">
        <f>S637*R637*K637*EXP(-Definitions!$E$4*CAPEX!V637)*U637</f>
        <v>16224800</v>
      </c>
      <c r="AA637" s="174">
        <f>CEILING(Z637/Definitions!$F$10,10)</f>
        <v>318140</v>
      </c>
      <c r="AB637" s="176">
        <v>1</v>
      </c>
      <c r="AC637" s="177" t="s">
        <v>576</v>
      </c>
      <c r="AD637" s="177" t="s">
        <v>577</v>
      </c>
      <c r="AE637" s="29"/>
      <c r="AF637" s="31"/>
    </row>
    <row r="638" spans="1:32" s="8" customFormat="1" ht="48" x14ac:dyDescent="0.25">
      <c r="A638" s="170">
        <v>487</v>
      </c>
      <c r="B638" s="171" t="s">
        <v>248</v>
      </c>
      <c r="C638" s="171" t="s">
        <v>15</v>
      </c>
      <c r="D638" s="172">
        <v>1</v>
      </c>
      <c r="E638" s="171" t="s">
        <v>249</v>
      </c>
      <c r="F638" s="171" t="s">
        <v>142</v>
      </c>
      <c r="G638" s="171" t="s">
        <v>217</v>
      </c>
      <c r="H638" s="171" t="s">
        <v>218</v>
      </c>
      <c r="I638" s="171" t="s">
        <v>142</v>
      </c>
      <c r="J638" s="173">
        <v>2006</v>
      </c>
      <c r="K638" s="174">
        <v>1</v>
      </c>
      <c r="L638" s="174"/>
      <c r="M638" s="173" t="s">
        <v>236</v>
      </c>
      <c r="N638" s="173">
        <v>0</v>
      </c>
      <c r="O638" s="173">
        <v>1</v>
      </c>
      <c r="P638" s="173">
        <v>1</v>
      </c>
      <c r="Q638" s="173">
        <v>8</v>
      </c>
      <c r="R638" s="173">
        <v>1</v>
      </c>
      <c r="S638" s="175">
        <v>6311760</v>
      </c>
      <c r="T638" s="173">
        <v>25</v>
      </c>
      <c r="U638" s="173">
        <v>0</v>
      </c>
      <c r="V638" s="173">
        <v>11</v>
      </c>
      <c r="W638" s="173"/>
      <c r="X638" s="173">
        <v>1</v>
      </c>
      <c r="Y638" s="175">
        <v>123760</v>
      </c>
      <c r="Z638" s="174">
        <f>S638*R638*K638*EXP(-Definitions!$E$4*CAPEX!V638)*U638</f>
        <v>0</v>
      </c>
      <c r="AA638" s="174">
        <f>CEILING(Z638/Definitions!$F$10,10)</f>
        <v>0</v>
      </c>
      <c r="AB638" s="176">
        <v>0</v>
      </c>
      <c r="AC638" s="177" t="s">
        <v>271</v>
      </c>
      <c r="AD638" s="177" t="s">
        <v>573</v>
      </c>
      <c r="AE638" s="29"/>
      <c r="AF638" s="31"/>
    </row>
    <row r="639" spans="1:32" s="8" customFormat="1" ht="72" x14ac:dyDescent="0.25">
      <c r="A639" s="170">
        <v>488</v>
      </c>
      <c r="B639" s="171" t="s">
        <v>702</v>
      </c>
      <c r="C639" s="171" t="s">
        <v>15</v>
      </c>
      <c r="D639" s="172">
        <v>1</v>
      </c>
      <c r="E639" s="171" t="s">
        <v>249</v>
      </c>
      <c r="F639" s="171" t="s">
        <v>142</v>
      </c>
      <c r="G639" s="171" t="s">
        <v>265</v>
      </c>
      <c r="H639" s="171" t="s">
        <v>266</v>
      </c>
      <c r="I639" s="171" t="s">
        <v>142</v>
      </c>
      <c r="J639" s="173">
        <v>2006</v>
      </c>
      <c r="K639" s="174">
        <v>1</v>
      </c>
      <c r="L639" s="174"/>
      <c r="M639" s="173" t="s">
        <v>236</v>
      </c>
      <c r="N639" s="173">
        <v>0</v>
      </c>
      <c r="O639" s="173">
        <v>1</v>
      </c>
      <c r="P639" s="173">
        <v>1</v>
      </c>
      <c r="Q639" s="173">
        <v>5</v>
      </c>
      <c r="R639" s="173">
        <v>0.7</v>
      </c>
      <c r="S639" s="175">
        <v>14423500</v>
      </c>
      <c r="T639" s="173">
        <v>25</v>
      </c>
      <c r="U639" s="173">
        <v>0</v>
      </c>
      <c r="V639" s="173">
        <v>2</v>
      </c>
      <c r="W639" s="173"/>
      <c r="X639" s="173">
        <v>1</v>
      </c>
      <c r="Y639" s="175">
        <v>143700</v>
      </c>
      <c r="Z639" s="174">
        <f>S639*R639*K639*EXP(-Definitions!$E$4*CAPEX!V639)*U639</f>
        <v>0</v>
      </c>
      <c r="AA639" s="174">
        <f>CEILING(Z639/Definitions!$F$10,10)</f>
        <v>0</v>
      </c>
      <c r="AB639" s="176">
        <v>2</v>
      </c>
      <c r="AC639" s="177" t="s">
        <v>267</v>
      </c>
      <c r="AD639" s="177" t="s">
        <v>268</v>
      </c>
      <c r="AE639" s="29"/>
      <c r="AF639" s="31"/>
    </row>
    <row r="640" spans="1:32" s="8" customFormat="1" ht="72" x14ac:dyDescent="0.25">
      <c r="A640" s="170">
        <v>488</v>
      </c>
      <c r="B640" s="171" t="s">
        <v>702</v>
      </c>
      <c r="C640" s="171" t="s">
        <v>15</v>
      </c>
      <c r="D640" s="172">
        <v>1</v>
      </c>
      <c r="E640" s="171" t="s">
        <v>249</v>
      </c>
      <c r="F640" s="171" t="s">
        <v>142</v>
      </c>
      <c r="G640" s="171" t="s">
        <v>265</v>
      </c>
      <c r="H640" s="171" t="s">
        <v>266</v>
      </c>
      <c r="I640" s="171" t="s">
        <v>142</v>
      </c>
      <c r="J640" s="173">
        <v>2006</v>
      </c>
      <c r="K640" s="174">
        <v>1</v>
      </c>
      <c r="L640" s="211"/>
      <c r="M640" s="173" t="s">
        <v>236</v>
      </c>
      <c r="N640" s="173">
        <v>0</v>
      </c>
      <c r="O640" s="173">
        <v>1</v>
      </c>
      <c r="P640" s="173">
        <v>1</v>
      </c>
      <c r="Q640" s="173">
        <v>5</v>
      </c>
      <c r="R640" s="173">
        <v>0.7</v>
      </c>
      <c r="S640" s="175">
        <v>14423500</v>
      </c>
      <c r="T640" s="173">
        <v>25</v>
      </c>
      <c r="U640" s="173">
        <v>1</v>
      </c>
      <c r="V640" s="173">
        <v>0</v>
      </c>
      <c r="W640" s="211"/>
      <c r="X640" s="173">
        <v>1</v>
      </c>
      <c r="Y640" s="175"/>
      <c r="Z640" s="174">
        <f>S640*R640*K640*EXP(-Definitions!$E$4*CAPEX!V640)*U640</f>
        <v>10096450</v>
      </c>
      <c r="AA640" s="174">
        <f>CEILING(Z640/Definitions!$F$10,10)</f>
        <v>197970</v>
      </c>
      <c r="AB640" s="176">
        <v>2</v>
      </c>
      <c r="AC640" s="177" t="s">
        <v>267</v>
      </c>
      <c r="AD640" s="177" t="s">
        <v>268</v>
      </c>
      <c r="AE640" s="29"/>
      <c r="AF640" s="31"/>
    </row>
    <row r="641" spans="1:32" s="8" customFormat="1" ht="60" x14ac:dyDescent="0.25">
      <c r="A641" s="170">
        <v>489</v>
      </c>
      <c r="B641" s="171" t="s">
        <v>269</v>
      </c>
      <c r="C641" s="171" t="s">
        <v>15</v>
      </c>
      <c r="D641" s="172" t="s">
        <v>236</v>
      </c>
      <c r="E641" s="171" t="s">
        <v>249</v>
      </c>
      <c r="F641" s="171" t="s">
        <v>142</v>
      </c>
      <c r="G641" s="171" t="s">
        <v>364</v>
      </c>
      <c r="H641" s="171" t="s">
        <v>364</v>
      </c>
      <c r="I641" s="171" t="s">
        <v>142</v>
      </c>
      <c r="J641" s="173">
        <v>2006</v>
      </c>
      <c r="K641" s="174">
        <v>1</v>
      </c>
      <c r="L641" s="211"/>
      <c r="M641" s="173" t="s">
        <v>236</v>
      </c>
      <c r="N641" s="173">
        <v>3</v>
      </c>
      <c r="O641" s="173">
        <v>2</v>
      </c>
      <c r="P641" s="173">
        <v>1</v>
      </c>
      <c r="Q641" s="173">
        <v>5</v>
      </c>
      <c r="R641" s="173">
        <v>1</v>
      </c>
      <c r="S641" s="175">
        <v>2068700</v>
      </c>
      <c r="T641" s="173">
        <v>0</v>
      </c>
      <c r="U641" s="173">
        <v>1</v>
      </c>
      <c r="V641" s="173">
        <v>0</v>
      </c>
      <c r="W641" s="211"/>
      <c r="X641" s="173">
        <v>0</v>
      </c>
      <c r="Y641" s="175">
        <v>0</v>
      </c>
      <c r="Z641" s="174">
        <f>S641*R641*K641*EXP(-Definitions!$E$4*CAPEX!V641)*U641</f>
        <v>2068700</v>
      </c>
      <c r="AA641" s="174">
        <f>CEILING(Z641/Definitions!$F$10,10)</f>
        <v>40570</v>
      </c>
      <c r="AB641" s="176">
        <v>1</v>
      </c>
      <c r="AC641" s="177" t="s">
        <v>374</v>
      </c>
      <c r="AD641" s="177" t="s">
        <v>374</v>
      </c>
      <c r="AE641" s="29"/>
      <c r="AF641" s="31"/>
    </row>
    <row r="642" spans="1:32" s="8" customFormat="1" ht="24" x14ac:dyDescent="0.25">
      <c r="A642" s="170">
        <v>490</v>
      </c>
      <c r="B642" s="171" t="s">
        <v>238</v>
      </c>
      <c r="C642" s="171" t="s">
        <v>15</v>
      </c>
      <c r="D642" s="172" t="s">
        <v>236</v>
      </c>
      <c r="E642" s="171" t="s">
        <v>249</v>
      </c>
      <c r="F642" s="171" t="s">
        <v>142</v>
      </c>
      <c r="G642" s="171" t="s">
        <v>239</v>
      </c>
      <c r="H642" s="171" t="s">
        <v>524</v>
      </c>
      <c r="I642" s="171" t="s">
        <v>142</v>
      </c>
      <c r="J642" s="173">
        <v>2006</v>
      </c>
      <c r="K642" s="174">
        <v>1</v>
      </c>
      <c r="L642" s="211"/>
      <c r="M642" s="173" t="s">
        <v>236</v>
      </c>
      <c r="N642" s="173">
        <v>0</v>
      </c>
      <c r="O642" s="173">
        <v>1</v>
      </c>
      <c r="P642" s="173">
        <v>1</v>
      </c>
      <c r="Q642" s="173">
        <v>9</v>
      </c>
      <c r="R642" s="173">
        <v>1</v>
      </c>
      <c r="S642" s="175">
        <v>5353900</v>
      </c>
      <c r="T642" s="173">
        <v>0</v>
      </c>
      <c r="U642" s="173">
        <v>1</v>
      </c>
      <c r="V642" s="173">
        <v>0</v>
      </c>
      <c r="W642" s="211"/>
      <c r="X642" s="173">
        <v>0</v>
      </c>
      <c r="Y642" s="175">
        <v>0</v>
      </c>
      <c r="Z642" s="174">
        <f>S642*R642*K642*EXP(-Definitions!$E$4*CAPEX!V642)*U642</f>
        <v>5353900</v>
      </c>
      <c r="AA642" s="174">
        <f>CEILING(Z642/Definitions!$F$10,10)</f>
        <v>104980</v>
      </c>
      <c r="AB642" s="176">
        <v>1</v>
      </c>
      <c r="AC642" s="177" t="s">
        <v>240</v>
      </c>
      <c r="AD642" s="177" t="s">
        <v>241</v>
      </c>
      <c r="AE642" s="29"/>
      <c r="AF642" s="31"/>
    </row>
    <row r="643" spans="1:32" s="8" customFormat="1" ht="36" x14ac:dyDescent="0.25">
      <c r="A643" s="170">
        <v>491</v>
      </c>
      <c r="B643" s="171" t="s">
        <v>242</v>
      </c>
      <c r="C643" s="171" t="s">
        <v>15</v>
      </c>
      <c r="D643" s="172" t="s">
        <v>236</v>
      </c>
      <c r="E643" s="171" t="s">
        <v>249</v>
      </c>
      <c r="F643" s="171" t="s">
        <v>142</v>
      </c>
      <c r="G643" s="171" t="s">
        <v>243</v>
      </c>
      <c r="H643" s="171" t="s">
        <v>524</v>
      </c>
      <c r="I643" s="171" t="s">
        <v>142</v>
      </c>
      <c r="J643" s="173">
        <v>2006</v>
      </c>
      <c r="K643" s="174">
        <v>1</v>
      </c>
      <c r="L643" s="211"/>
      <c r="M643" s="173" t="s">
        <v>236</v>
      </c>
      <c r="N643" s="173">
        <v>0</v>
      </c>
      <c r="O643" s="173">
        <v>1</v>
      </c>
      <c r="P643" s="173">
        <v>1</v>
      </c>
      <c r="Q643" s="173">
        <v>9</v>
      </c>
      <c r="R643" s="173">
        <v>1</v>
      </c>
      <c r="S643" s="175">
        <v>5889300</v>
      </c>
      <c r="T643" s="173">
        <v>0</v>
      </c>
      <c r="U643" s="173">
        <v>1</v>
      </c>
      <c r="V643" s="173">
        <v>0</v>
      </c>
      <c r="W643" s="211"/>
      <c r="X643" s="173">
        <v>0</v>
      </c>
      <c r="Y643" s="175">
        <v>0</v>
      </c>
      <c r="Z643" s="174">
        <f>S643*R643*K643*EXP(-Definitions!$E$4*CAPEX!V643)*U643</f>
        <v>5889300</v>
      </c>
      <c r="AA643" s="174">
        <f>CEILING(Z643/Definitions!$F$10,10)</f>
        <v>115480</v>
      </c>
      <c r="AB643" s="176">
        <v>1</v>
      </c>
      <c r="AC643" s="177" t="s">
        <v>244</v>
      </c>
      <c r="AD643" s="177" t="s">
        <v>567</v>
      </c>
      <c r="AE643" s="29"/>
      <c r="AF643" s="31"/>
    </row>
    <row r="644" spans="1:32" s="8" customFormat="1" ht="48" x14ac:dyDescent="0.25">
      <c r="A644" s="170">
        <v>492</v>
      </c>
      <c r="B644" s="171" t="s">
        <v>245</v>
      </c>
      <c r="C644" s="171" t="s">
        <v>15</v>
      </c>
      <c r="D644" s="172" t="s">
        <v>236</v>
      </c>
      <c r="E644" s="171" t="s">
        <v>249</v>
      </c>
      <c r="F644" s="171" t="s">
        <v>142</v>
      </c>
      <c r="G644" s="171" t="s">
        <v>246</v>
      </c>
      <c r="H644" s="171" t="s">
        <v>524</v>
      </c>
      <c r="I644" s="171" t="s">
        <v>142</v>
      </c>
      <c r="J644" s="173">
        <v>2006</v>
      </c>
      <c r="K644" s="174">
        <v>1</v>
      </c>
      <c r="L644" s="211"/>
      <c r="M644" s="173" t="s">
        <v>236</v>
      </c>
      <c r="N644" s="173">
        <v>0</v>
      </c>
      <c r="O644" s="173">
        <v>1</v>
      </c>
      <c r="P644" s="173">
        <v>1</v>
      </c>
      <c r="Q644" s="173">
        <v>9</v>
      </c>
      <c r="R644" s="173">
        <v>1</v>
      </c>
      <c r="S644" s="175">
        <v>3239100</v>
      </c>
      <c r="T644" s="173">
        <v>0</v>
      </c>
      <c r="U644" s="173">
        <v>1</v>
      </c>
      <c r="V644" s="173">
        <v>0</v>
      </c>
      <c r="W644" s="211"/>
      <c r="X644" s="173">
        <v>0</v>
      </c>
      <c r="Y644" s="175">
        <v>0</v>
      </c>
      <c r="Z644" s="174">
        <f>S644*R644*K644*EXP(-Definitions!$E$4*CAPEX!V644)*U644</f>
        <v>3239100</v>
      </c>
      <c r="AA644" s="174">
        <f>CEILING(Z644/Definitions!$F$10,10)</f>
        <v>63520</v>
      </c>
      <c r="AB644" s="176">
        <v>1</v>
      </c>
      <c r="AC644" s="177" t="s">
        <v>247</v>
      </c>
      <c r="AD644" s="177" t="s">
        <v>568</v>
      </c>
      <c r="AE644" s="29"/>
      <c r="AF644" s="31"/>
    </row>
    <row r="645" spans="1:32" s="8" customFormat="1" ht="15" x14ac:dyDescent="0.25">
      <c r="A645" s="170">
        <v>493</v>
      </c>
      <c r="B645" s="171" t="s">
        <v>415</v>
      </c>
      <c r="C645" s="171" t="s">
        <v>57</v>
      </c>
      <c r="D645" s="172">
        <v>2</v>
      </c>
      <c r="E645" s="171" t="s">
        <v>249</v>
      </c>
      <c r="F645" s="171" t="s">
        <v>142</v>
      </c>
      <c r="G645" s="171" t="s">
        <v>195</v>
      </c>
      <c r="H645" s="171" t="s">
        <v>196</v>
      </c>
      <c r="I645" s="171" t="s">
        <v>142</v>
      </c>
      <c r="J645" s="173">
        <v>2006</v>
      </c>
      <c r="K645" s="174">
        <v>810</v>
      </c>
      <c r="L645" s="211"/>
      <c r="M645" s="173" t="s">
        <v>139</v>
      </c>
      <c r="N645" s="173">
        <v>3</v>
      </c>
      <c r="O645" s="173">
        <v>2</v>
      </c>
      <c r="P645" s="173">
        <v>1</v>
      </c>
      <c r="Q645" s="173">
        <v>8</v>
      </c>
      <c r="R645" s="173">
        <v>1</v>
      </c>
      <c r="S645" s="175">
        <v>750</v>
      </c>
      <c r="T645" s="173">
        <v>20</v>
      </c>
      <c r="U645" s="173">
        <v>1</v>
      </c>
      <c r="V645" s="173">
        <v>6</v>
      </c>
      <c r="W645" s="211"/>
      <c r="X645" s="173">
        <v>0</v>
      </c>
      <c r="Y645" s="175">
        <v>0</v>
      </c>
      <c r="Z645" s="174">
        <f>S645*R645*K645*EXP(-Definitions!$E$4*CAPEX!V645)*U645</f>
        <v>607500</v>
      </c>
      <c r="AA645" s="174">
        <f>CEILING(Z645/Definitions!$F$10,10)</f>
        <v>11920</v>
      </c>
      <c r="AB645" s="176">
        <v>1</v>
      </c>
      <c r="AC645" s="177" t="s">
        <v>416</v>
      </c>
      <c r="AD645" s="177" t="s">
        <v>417</v>
      </c>
      <c r="AE645" s="29"/>
      <c r="AF645" s="31"/>
    </row>
    <row r="646" spans="1:32" s="8" customFormat="1" ht="24" x14ac:dyDescent="0.25">
      <c r="A646" s="170">
        <v>494</v>
      </c>
      <c r="B646" s="171" t="s">
        <v>198</v>
      </c>
      <c r="C646" s="171" t="s">
        <v>57</v>
      </c>
      <c r="D646" s="172">
        <v>1</v>
      </c>
      <c r="E646" s="171" t="s">
        <v>249</v>
      </c>
      <c r="F646" s="171" t="s">
        <v>142</v>
      </c>
      <c r="G646" s="171" t="s">
        <v>195</v>
      </c>
      <c r="H646" s="171" t="s">
        <v>196</v>
      </c>
      <c r="I646" s="171" t="s">
        <v>142</v>
      </c>
      <c r="J646" s="173">
        <v>2006</v>
      </c>
      <c r="K646" s="174">
        <v>810</v>
      </c>
      <c r="L646" s="211"/>
      <c r="M646" s="173" t="s">
        <v>139</v>
      </c>
      <c r="N646" s="173">
        <v>3</v>
      </c>
      <c r="O646" s="173">
        <v>2</v>
      </c>
      <c r="P646" s="173">
        <v>1</v>
      </c>
      <c r="Q646" s="173">
        <v>5</v>
      </c>
      <c r="R646" s="173">
        <v>1</v>
      </c>
      <c r="S646" s="175">
        <v>300</v>
      </c>
      <c r="T646" s="173">
        <v>10</v>
      </c>
      <c r="U646" s="173">
        <v>1</v>
      </c>
      <c r="V646" s="173">
        <v>0</v>
      </c>
      <c r="W646" s="211"/>
      <c r="X646" s="173">
        <v>0</v>
      </c>
      <c r="Y646" s="211">
        <v>0</v>
      </c>
      <c r="Z646" s="174">
        <f>S646*R646*K646*EXP(-Definitions!$E$4*CAPEX!V646)*U646</f>
        <v>243000</v>
      </c>
      <c r="AA646" s="174">
        <f>CEILING(Z646/Definitions!$F$10,10)</f>
        <v>4770</v>
      </c>
      <c r="AB646" s="176">
        <v>1</v>
      </c>
      <c r="AC646" s="177" t="s">
        <v>541</v>
      </c>
      <c r="AD646" s="177" t="s">
        <v>197</v>
      </c>
      <c r="AE646" s="29"/>
      <c r="AF646" s="31"/>
    </row>
    <row r="647" spans="1:32" s="8" customFormat="1" ht="24" x14ac:dyDescent="0.25">
      <c r="A647" s="170">
        <v>495</v>
      </c>
      <c r="B647" s="171" t="s">
        <v>202</v>
      </c>
      <c r="C647" s="171" t="s">
        <v>57</v>
      </c>
      <c r="D647" s="172">
        <v>2</v>
      </c>
      <c r="E647" s="171" t="s">
        <v>249</v>
      </c>
      <c r="F647" s="171" t="s">
        <v>142</v>
      </c>
      <c r="G647" s="171" t="s">
        <v>195</v>
      </c>
      <c r="H647" s="171" t="s">
        <v>196</v>
      </c>
      <c r="I647" s="171" t="s">
        <v>142</v>
      </c>
      <c r="J647" s="173">
        <v>2006</v>
      </c>
      <c r="K647" s="174">
        <v>630</v>
      </c>
      <c r="L647" s="211"/>
      <c r="M647" s="173" t="s">
        <v>139</v>
      </c>
      <c r="N647" s="173">
        <v>3</v>
      </c>
      <c r="O647" s="173">
        <v>2</v>
      </c>
      <c r="P647" s="173">
        <v>1</v>
      </c>
      <c r="Q647" s="173">
        <v>5</v>
      </c>
      <c r="R647" s="173">
        <v>1</v>
      </c>
      <c r="S647" s="175">
        <v>250</v>
      </c>
      <c r="T647" s="173">
        <v>10</v>
      </c>
      <c r="U647" s="173">
        <v>0</v>
      </c>
      <c r="V647" s="173">
        <v>2</v>
      </c>
      <c r="W647" s="211"/>
      <c r="X647" s="173">
        <v>1</v>
      </c>
      <c r="Y647" s="211">
        <v>34700</v>
      </c>
      <c r="Z647" s="174">
        <f>S647*R647*K647*EXP(-Definitions!$E$4*CAPEX!V647)*U647</f>
        <v>0</v>
      </c>
      <c r="AA647" s="174">
        <f>CEILING(Z647/Definitions!$F$10,10)</f>
        <v>0</v>
      </c>
      <c r="AB647" s="176">
        <v>0</v>
      </c>
      <c r="AC647" s="177" t="s">
        <v>359</v>
      </c>
      <c r="AD647" s="177" t="s">
        <v>676</v>
      </c>
      <c r="AE647" s="29"/>
      <c r="AF647" s="31"/>
    </row>
    <row r="648" spans="1:32" s="8" customFormat="1" ht="24" x14ac:dyDescent="0.25">
      <c r="A648" s="170">
        <v>495</v>
      </c>
      <c r="B648" s="171" t="s">
        <v>202</v>
      </c>
      <c r="C648" s="171" t="s">
        <v>57</v>
      </c>
      <c r="D648" s="172">
        <v>2</v>
      </c>
      <c r="E648" s="171" t="s">
        <v>249</v>
      </c>
      <c r="F648" s="171" t="s">
        <v>142</v>
      </c>
      <c r="G648" s="171" t="s">
        <v>195</v>
      </c>
      <c r="H648" s="171" t="s">
        <v>196</v>
      </c>
      <c r="I648" s="171" t="s">
        <v>142</v>
      </c>
      <c r="J648" s="173">
        <v>2006</v>
      </c>
      <c r="K648" s="174">
        <v>630</v>
      </c>
      <c r="L648" s="211"/>
      <c r="M648" s="173" t="s">
        <v>139</v>
      </c>
      <c r="N648" s="173">
        <v>3</v>
      </c>
      <c r="O648" s="173">
        <v>2</v>
      </c>
      <c r="P648" s="173">
        <v>1</v>
      </c>
      <c r="Q648" s="173">
        <v>5</v>
      </c>
      <c r="R648" s="173">
        <v>1</v>
      </c>
      <c r="S648" s="175">
        <v>250</v>
      </c>
      <c r="T648" s="173">
        <v>10</v>
      </c>
      <c r="U648" s="173">
        <v>1</v>
      </c>
      <c r="V648" s="173">
        <v>0</v>
      </c>
      <c r="W648" s="211"/>
      <c r="X648" s="173">
        <v>0</v>
      </c>
      <c r="Y648" s="175">
        <v>0</v>
      </c>
      <c r="Z648" s="174">
        <f>S648*R648*K648*EXP(-Definitions!$E$4*CAPEX!V648)*U648</f>
        <v>157500</v>
      </c>
      <c r="AA648" s="174">
        <f>CEILING(Z648/Definitions!$F$10,10)</f>
        <v>3090</v>
      </c>
      <c r="AB648" s="176">
        <v>1</v>
      </c>
      <c r="AC648" s="177" t="s">
        <v>359</v>
      </c>
      <c r="AD648" s="177" t="s">
        <v>360</v>
      </c>
      <c r="AE648" s="29"/>
      <c r="AF648" s="31"/>
    </row>
    <row r="649" spans="1:32" s="8" customFormat="1" ht="15" x14ac:dyDescent="0.25">
      <c r="A649" s="170">
        <v>495</v>
      </c>
      <c r="B649" s="171" t="s">
        <v>202</v>
      </c>
      <c r="C649" s="171" t="s">
        <v>57</v>
      </c>
      <c r="D649" s="172">
        <v>2</v>
      </c>
      <c r="E649" s="171" t="s">
        <v>249</v>
      </c>
      <c r="F649" s="171" t="s">
        <v>142</v>
      </c>
      <c r="G649" s="171" t="s">
        <v>195</v>
      </c>
      <c r="H649" s="171" t="s">
        <v>196</v>
      </c>
      <c r="I649" s="171" t="s">
        <v>142</v>
      </c>
      <c r="J649" s="173">
        <v>2006</v>
      </c>
      <c r="K649" s="174">
        <v>630</v>
      </c>
      <c r="L649" s="211"/>
      <c r="M649" s="173" t="s">
        <v>139</v>
      </c>
      <c r="N649" s="173">
        <v>0</v>
      </c>
      <c r="O649" s="173">
        <v>1</v>
      </c>
      <c r="P649" s="173">
        <v>1</v>
      </c>
      <c r="Q649" s="173">
        <v>8</v>
      </c>
      <c r="R649" s="173">
        <v>1</v>
      </c>
      <c r="S649" s="175">
        <v>250</v>
      </c>
      <c r="T649" s="173">
        <v>10</v>
      </c>
      <c r="U649" s="173">
        <v>1</v>
      </c>
      <c r="V649" s="173">
        <v>10</v>
      </c>
      <c r="W649" s="211"/>
      <c r="X649" s="173">
        <v>0</v>
      </c>
      <c r="Y649" s="175">
        <v>0</v>
      </c>
      <c r="Z649" s="174">
        <f>S649*R649*K649*EXP(-Definitions!$E$4*CAPEX!V649)*U649</f>
        <v>157500</v>
      </c>
      <c r="AA649" s="174">
        <f>CEILING(Z649/Definitions!$F$10,10)</f>
        <v>3090</v>
      </c>
      <c r="AB649" s="176">
        <v>1</v>
      </c>
      <c r="AC649" s="177" t="s">
        <v>201</v>
      </c>
      <c r="AD649" s="177" t="s">
        <v>203</v>
      </c>
      <c r="AE649" s="29"/>
      <c r="AF649" s="30"/>
    </row>
    <row r="650" spans="1:32" s="8" customFormat="1" ht="15" x14ac:dyDescent="0.25">
      <c r="A650" s="170">
        <v>495</v>
      </c>
      <c r="B650" s="171" t="s">
        <v>202</v>
      </c>
      <c r="C650" s="171" t="s">
        <v>57</v>
      </c>
      <c r="D650" s="172">
        <v>2</v>
      </c>
      <c r="E650" s="171" t="s">
        <v>249</v>
      </c>
      <c r="F650" s="171" t="s">
        <v>142</v>
      </c>
      <c r="G650" s="171" t="s">
        <v>195</v>
      </c>
      <c r="H650" s="171" t="s">
        <v>196</v>
      </c>
      <c r="I650" s="171" t="s">
        <v>142</v>
      </c>
      <c r="J650" s="173">
        <v>2006</v>
      </c>
      <c r="K650" s="174">
        <v>630</v>
      </c>
      <c r="L650" s="211"/>
      <c r="M650" s="173" t="s">
        <v>139</v>
      </c>
      <c r="N650" s="173">
        <v>0</v>
      </c>
      <c r="O650" s="173">
        <v>1</v>
      </c>
      <c r="P650" s="173">
        <v>1</v>
      </c>
      <c r="Q650" s="173">
        <v>8</v>
      </c>
      <c r="R650" s="173">
        <v>1</v>
      </c>
      <c r="S650" s="175">
        <v>250</v>
      </c>
      <c r="T650" s="173">
        <v>10</v>
      </c>
      <c r="U650" s="173">
        <v>1</v>
      </c>
      <c r="V650" s="173">
        <v>20</v>
      </c>
      <c r="W650" s="211"/>
      <c r="X650" s="173">
        <v>0</v>
      </c>
      <c r="Y650" s="175">
        <v>0</v>
      </c>
      <c r="Z650" s="174">
        <f>S650*R650*K650*EXP(-Definitions!$E$4*CAPEX!V650)*U650</f>
        <v>157500</v>
      </c>
      <c r="AA650" s="174">
        <f>CEILING(Z650/Definitions!$F$10,10)</f>
        <v>3090</v>
      </c>
      <c r="AB650" s="176">
        <v>1</v>
      </c>
      <c r="AC650" s="177" t="s">
        <v>201</v>
      </c>
      <c r="AD650" s="177" t="s">
        <v>203</v>
      </c>
      <c r="AE650" s="29"/>
      <c r="AF650" s="30"/>
    </row>
    <row r="651" spans="1:32" s="8" customFormat="1" ht="24" x14ac:dyDescent="0.25">
      <c r="A651" s="170">
        <v>496</v>
      </c>
      <c r="B651" s="171" t="s">
        <v>204</v>
      </c>
      <c r="C651" s="171" t="s">
        <v>57</v>
      </c>
      <c r="D651" s="172">
        <v>1</v>
      </c>
      <c r="E651" s="171" t="s">
        <v>249</v>
      </c>
      <c r="F651" s="171" t="s">
        <v>142</v>
      </c>
      <c r="G651" s="171" t="s">
        <v>195</v>
      </c>
      <c r="H651" s="171" t="s">
        <v>196</v>
      </c>
      <c r="I651" s="171" t="s">
        <v>142</v>
      </c>
      <c r="J651" s="173">
        <v>2006</v>
      </c>
      <c r="K651" s="174">
        <v>630</v>
      </c>
      <c r="L651" s="211"/>
      <c r="M651" s="173" t="s">
        <v>139</v>
      </c>
      <c r="N651" s="173">
        <v>3</v>
      </c>
      <c r="O651" s="173">
        <v>2</v>
      </c>
      <c r="P651" s="173">
        <v>1</v>
      </c>
      <c r="Q651" s="173">
        <v>5</v>
      </c>
      <c r="R651" s="173">
        <v>1</v>
      </c>
      <c r="S651" s="175">
        <v>250</v>
      </c>
      <c r="T651" s="173">
        <v>10</v>
      </c>
      <c r="U651" s="173">
        <v>1</v>
      </c>
      <c r="V651" s="173">
        <v>0</v>
      </c>
      <c r="W651" s="211"/>
      <c r="X651" s="173">
        <v>0</v>
      </c>
      <c r="Y651" s="175">
        <v>0</v>
      </c>
      <c r="Z651" s="174">
        <f>S651*R651*K651*EXP(-Definitions!$E$4*CAPEX!V651)*U651</f>
        <v>157500</v>
      </c>
      <c r="AA651" s="174">
        <f>CEILING(Z651/Definitions!$F$10,10)</f>
        <v>3090</v>
      </c>
      <c r="AB651" s="176">
        <v>1</v>
      </c>
      <c r="AC651" s="177" t="s">
        <v>359</v>
      </c>
      <c r="AD651" s="177" t="s">
        <v>360</v>
      </c>
      <c r="AE651" s="29"/>
      <c r="AF651" s="30"/>
    </row>
    <row r="652" spans="1:32" s="8" customFormat="1" ht="15" x14ac:dyDescent="0.25">
      <c r="A652" s="170">
        <v>496</v>
      </c>
      <c r="B652" s="171" t="s">
        <v>204</v>
      </c>
      <c r="C652" s="171" t="s">
        <v>57</v>
      </c>
      <c r="D652" s="172">
        <v>1</v>
      </c>
      <c r="E652" s="171" t="s">
        <v>249</v>
      </c>
      <c r="F652" s="171" t="s">
        <v>142</v>
      </c>
      <c r="G652" s="171" t="s">
        <v>195</v>
      </c>
      <c r="H652" s="171" t="s">
        <v>196</v>
      </c>
      <c r="I652" s="171" t="s">
        <v>142</v>
      </c>
      <c r="J652" s="173">
        <v>2006</v>
      </c>
      <c r="K652" s="174">
        <v>630</v>
      </c>
      <c r="L652" s="211"/>
      <c r="M652" s="173" t="s">
        <v>139</v>
      </c>
      <c r="N652" s="173">
        <v>0</v>
      </c>
      <c r="O652" s="173">
        <v>1</v>
      </c>
      <c r="P652" s="173">
        <v>1</v>
      </c>
      <c r="Q652" s="173">
        <v>8</v>
      </c>
      <c r="R652" s="173">
        <v>1</v>
      </c>
      <c r="S652" s="175">
        <v>250</v>
      </c>
      <c r="T652" s="173">
        <v>10</v>
      </c>
      <c r="U652" s="173">
        <v>1</v>
      </c>
      <c r="V652" s="173">
        <v>10</v>
      </c>
      <c r="W652" s="211"/>
      <c r="X652" s="173">
        <v>0</v>
      </c>
      <c r="Y652" s="175">
        <v>0</v>
      </c>
      <c r="Z652" s="174">
        <f>S652*R652*K652*EXP(-Definitions!$E$4*CAPEX!V652)*U652</f>
        <v>157500</v>
      </c>
      <c r="AA652" s="174">
        <f>CEILING(Z652/Definitions!$F$10,10)</f>
        <v>3090</v>
      </c>
      <c r="AB652" s="176">
        <v>1</v>
      </c>
      <c r="AC652" s="177" t="s">
        <v>201</v>
      </c>
      <c r="AD652" s="177" t="s">
        <v>203</v>
      </c>
      <c r="AE652" s="29"/>
      <c r="AF652" s="30"/>
    </row>
    <row r="653" spans="1:32" s="8" customFormat="1" ht="15" x14ac:dyDescent="0.25">
      <c r="A653" s="170">
        <v>496</v>
      </c>
      <c r="B653" s="171" t="s">
        <v>204</v>
      </c>
      <c r="C653" s="171" t="s">
        <v>57</v>
      </c>
      <c r="D653" s="172">
        <v>1</v>
      </c>
      <c r="E653" s="171" t="s">
        <v>249</v>
      </c>
      <c r="F653" s="171" t="s">
        <v>142</v>
      </c>
      <c r="G653" s="171" t="s">
        <v>195</v>
      </c>
      <c r="H653" s="171" t="s">
        <v>196</v>
      </c>
      <c r="I653" s="171" t="s">
        <v>142</v>
      </c>
      <c r="J653" s="173">
        <v>2006</v>
      </c>
      <c r="K653" s="174">
        <v>630</v>
      </c>
      <c r="L653" s="211"/>
      <c r="M653" s="173" t="s">
        <v>139</v>
      </c>
      <c r="N653" s="173">
        <v>0</v>
      </c>
      <c r="O653" s="173">
        <v>1</v>
      </c>
      <c r="P653" s="173">
        <v>1</v>
      </c>
      <c r="Q653" s="173">
        <v>8</v>
      </c>
      <c r="R653" s="173">
        <v>1</v>
      </c>
      <c r="S653" s="175">
        <v>250</v>
      </c>
      <c r="T653" s="173">
        <v>10</v>
      </c>
      <c r="U653" s="173">
        <v>1</v>
      </c>
      <c r="V653" s="173">
        <v>20</v>
      </c>
      <c r="W653" s="211"/>
      <c r="X653" s="173">
        <v>0</v>
      </c>
      <c r="Y653" s="175">
        <v>0</v>
      </c>
      <c r="Z653" s="174">
        <f>S653*R653*K653*EXP(-Definitions!$E$4*CAPEX!V653)*U653</f>
        <v>157500</v>
      </c>
      <c r="AA653" s="174">
        <f>CEILING(Z653/Definitions!$F$10,10)</f>
        <v>3090</v>
      </c>
      <c r="AB653" s="176">
        <v>1</v>
      </c>
      <c r="AC653" s="177" t="s">
        <v>201</v>
      </c>
      <c r="AD653" s="177" t="s">
        <v>203</v>
      </c>
      <c r="AE653" s="29"/>
      <c r="AF653" s="31"/>
    </row>
    <row r="654" spans="1:32" s="8" customFormat="1" ht="24" x14ac:dyDescent="0.25">
      <c r="A654" s="170">
        <v>497</v>
      </c>
      <c r="B654" s="171" t="s">
        <v>206</v>
      </c>
      <c r="C654" s="171" t="s">
        <v>57</v>
      </c>
      <c r="D654" s="172">
        <v>2</v>
      </c>
      <c r="E654" s="171" t="s">
        <v>249</v>
      </c>
      <c r="F654" s="171" t="s">
        <v>142</v>
      </c>
      <c r="G654" s="171" t="s">
        <v>195</v>
      </c>
      <c r="H654" s="171" t="s">
        <v>196</v>
      </c>
      <c r="I654" s="171" t="s">
        <v>142</v>
      </c>
      <c r="J654" s="173">
        <v>2006</v>
      </c>
      <c r="K654" s="174">
        <v>810</v>
      </c>
      <c r="L654" s="211"/>
      <c r="M654" s="173" t="s">
        <v>139</v>
      </c>
      <c r="N654" s="173">
        <v>3</v>
      </c>
      <c r="O654" s="173">
        <v>1</v>
      </c>
      <c r="P654" s="173">
        <v>1</v>
      </c>
      <c r="Q654" s="173">
        <v>8</v>
      </c>
      <c r="R654" s="173">
        <v>1</v>
      </c>
      <c r="S654" s="175">
        <v>600</v>
      </c>
      <c r="T654" s="173">
        <v>15</v>
      </c>
      <c r="U654" s="173">
        <v>1</v>
      </c>
      <c r="V654" s="173">
        <v>1</v>
      </c>
      <c r="W654" s="211"/>
      <c r="X654" s="173">
        <v>0</v>
      </c>
      <c r="Y654" s="175">
        <v>0</v>
      </c>
      <c r="Z654" s="174">
        <f>S654*R654*K654*EXP(-Definitions!$E$4*CAPEX!V654)*U654</f>
        <v>486000</v>
      </c>
      <c r="AA654" s="174">
        <f>CEILING(Z654/Definitions!$F$10,10)</f>
        <v>9530</v>
      </c>
      <c r="AB654" s="176">
        <v>1</v>
      </c>
      <c r="AC654" s="177" t="s">
        <v>418</v>
      </c>
      <c r="AD654" s="177" t="s">
        <v>419</v>
      </c>
      <c r="AE654" s="29"/>
      <c r="AF654" s="31"/>
    </row>
    <row r="655" spans="1:32" s="8" customFormat="1" ht="15" x14ac:dyDescent="0.25">
      <c r="A655" s="170">
        <v>497</v>
      </c>
      <c r="B655" s="171" t="s">
        <v>206</v>
      </c>
      <c r="C655" s="171" t="s">
        <v>57</v>
      </c>
      <c r="D655" s="172">
        <v>2</v>
      </c>
      <c r="E655" s="171" t="s">
        <v>249</v>
      </c>
      <c r="F655" s="171" t="s">
        <v>142</v>
      </c>
      <c r="G655" s="171" t="s">
        <v>195</v>
      </c>
      <c r="H655" s="171" t="s">
        <v>196</v>
      </c>
      <c r="I655" s="171" t="s">
        <v>142</v>
      </c>
      <c r="J655" s="173">
        <v>2006</v>
      </c>
      <c r="K655" s="174">
        <v>810</v>
      </c>
      <c r="L655" s="211"/>
      <c r="M655" s="173" t="s">
        <v>139</v>
      </c>
      <c r="N655" s="173">
        <v>0</v>
      </c>
      <c r="O655" s="173">
        <v>1</v>
      </c>
      <c r="P655" s="173">
        <v>1</v>
      </c>
      <c r="Q655" s="173">
        <v>8</v>
      </c>
      <c r="R655" s="173">
        <v>1</v>
      </c>
      <c r="S655" s="175">
        <v>600</v>
      </c>
      <c r="T655" s="173">
        <v>15</v>
      </c>
      <c r="U655" s="173">
        <v>1</v>
      </c>
      <c r="V655" s="173">
        <v>16</v>
      </c>
      <c r="W655" s="211"/>
      <c r="X655" s="173">
        <v>0</v>
      </c>
      <c r="Y655" s="175">
        <v>0</v>
      </c>
      <c r="Z655" s="174">
        <f>S655*R655*K655*EXP(-Definitions!$E$4*CAPEX!V655)*U655</f>
        <v>486000</v>
      </c>
      <c r="AA655" s="174">
        <f>CEILING(Z655/Definitions!$F$10,10)</f>
        <v>9530</v>
      </c>
      <c r="AB655" s="176">
        <v>1</v>
      </c>
      <c r="AC655" s="177" t="s">
        <v>208</v>
      </c>
      <c r="AD655" s="177" t="s">
        <v>361</v>
      </c>
      <c r="AE655" s="29"/>
      <c r="AF655" s="31"/>
    </row>
    <row r="656" spans="1:32" s="8" customFormat="1" ht="84" x14ac:dyDescent="0.25">
      <c r="A656" s="170">
        <v>498</v>
      </c>
      <c r="B656" s="171" t="s">
        <v>320</v>
      </c>
      <c r="C656" s="171" t="s">
        <v>57</v>
      </c>
      <c r="D656" s="172">
        <v>2</v>
      </c>
      <c r="E656" s="171" t="s">
        <v>249</v>
      </c>
      <c r="F656" s="171" t="s">
        <v>142</v>
      </c>
      <c r="G656" s="171" t="s">
        <v>211</v>
      </c>
      <c r="H656" s="171" t="s">
        <v>212</v>
      </c>
      <c r="I656" s="171" t="s">
        <v>142</v>
      </c>
      <c r="J656" s="173">
        <v>2006</v>
      </c>
      <c r="K656" s="174">
        <v>41</v>
      </c>
      <c r="L656" s="211"/>
      <c r="M656" s="173" t="s">
        <v>321</v>
      </c>
      <c r="N656" s="173">
        <v>3</v>
      </c>
      <c r="O656" s="173">
        <v>1</v>
      </c>
      <c r="P656" s="173">
        <v>1</v>
      </c>
      <c r="Q656" s="173">
        <v>5</v>
      </c>
      <c r="R656" s="173">
        <v>0.5</v>
      </c>
      <c r="S656" s="175">
        <v>138000</v>
      </c>
      <c r="T656" s="173">
        <v>10</v>
      </c>
      <c r="U656" s="173">
        <v>1</v>
      </c>
      <c r="V656" s="173">
        <v>0</v>
      </c>
      <c r="W656" s="211"/>
      <c r="X656" s="173">
        <v>0</v>
      </c>
      <c r="Y656" s="175">
        <v>0</v>
      </c>
      <c r="Z656" s="174">
        <f>S656*R656*K656*EXP(-Definitions!$E$4*CAPEX!V656)*U656</f>
        <v>2829000</v>
      </c>
      <c r="AA656" s="174">
        <f>CEILING(Z656/Definitions!$F$10,10)</f>
        <v>55480</v>
      </c>
      <c r="AB656" s="176">
        <v>2</v>
      </c>
      <c r="AC656" s="177" t="s">
        <v>362</v>
      </c>
      <c r="AD656" s="177" t="s">
        <v>363</v>
      </c>
      <c r="AE656" s="29"/>
      <c r="AF656" s="31"/>
    </row>
    <row r="657" spans="1:32" s="8" customFormat="1" ht="24" x14ac:dyDescent="0.25">
      <c r="A657" s="170">
        <v>498</v>
      </c>
      <c r="B657" s="171" t="s">
        <v>320</v>
      </c>
      <c r="C657" s="171" t="s">
        <v>57</v>
      </c>
      <c r="D657" s="172">
        <v>2</v>
      </c>
      <c r="E657" s="171" t="s">
        <v>249</v>
      </c>
      <c r="F657" s="171" t="s">
        <v>142</v>
      </c>
      <c r="G657" s="171" t="s">
        <v>211</v>
      </c>
      <c r="H657" s="171" t="s">
        <v>212</v>
      </c>
      <c r="I657" s="171" t="s">
        <v>142</v>
      </c>
      <c r="J657" s="173">
        <v>2006</v>
      </c>
      <c r="K657" s="174">
        <v>41</v>
      </c>
      <c r="L657" s="211"/>
      <c r="M657" s="173" t="s">
        <v>321</v>
      </c>
      <c r="N657" s="173">
        <v>0</v>
      </c>
      <c r="O657" s="173">
        <v>1</v>
      </c>
      <c r="P657" s="173">
        <v>1</v>
      </c>
      <c r="Q657" s="173">
        <v>8</v>
      </c>
      <c r="R657" s="173">
        <v>1</v>
      </c>
      <c r="S657" s="175">
        <v>138000</v>
      </c>
      <c r="T657" s="173">
        <v>10</v>
      </c>
      <c r="U657" s="173">
        <v>1</v>
      </c>
      <c r="V657" s="173">
        <v>10</v>
      </c>
      <c r="W657" s="211"/>
      <c r="X657" s="173">
        <v>0</v>
      </c>
      <c r="Y657" s="175">
        <v>0</v>
      </c>
      <c r="Z657" s="174">
        <f>S657*R657*K657*EXP(-Definitions!$E$4*CAPEX!V657)*U657</f>
        <v>5658000</v>
      </c>
      <c r="AA657" s="174">
        <f>CEILING(Z657/Definitions!$F$10,10)</f>
        <v>110950</v>
      </c>
      <c r="AB657" s="176">
        <v>2</v>
      </c>
      <c r="AC657" s="177" t="s">
        <v>215</v>
      </c>
      <c r="AD657" s="177" t="s">
        <v>324</v>
      </c>
      <c r="AE657" s="29"/>
      <c r="AF657" s="30"/>
    </row>
    <row r="658" spans="1:32" s="8" customFormat="1" ht="24" x14ac:dyDescent="0.25">
      <c r="A658" s="170">
        <v>498</v>
      </c>
      <c r="B658" s="171" t="s">
        <v>320</v>
      </c>
      <c r="C658" s="171" t="s">
        <v>57</v>
      </c>
      <c r="D658" s="172">
        <v>2</v>
      </c>
      <c r="E658" s="171" t="s">
        <v>249</v>
      </c>
      <c r="F658" s="171" t="s">
        <v>142</v>
      </c>
      <c r="G658" s="171" t="s">
        <v>211</v>
      </c>
      <c r="H658" s="171" t="s">
        <v>212</v>
      </c>
      <c r="I658" s="171" t="s">
        <v>142</v>
      </c>
      <c r="J658" s="173">
        <v>2006</v>
      </c>
      <c r="K658" s="174">
        <v>41</v>
      </c>
      <c r="L658" s="211"/>
      <c r="M658" s="173" t="s">
        <v>321</v>
      </c>
      <c r="N658" s="173">
        <v>0</v>
      </c>
      <c r="O658" s="173">
        <v>1</v>
      </c>
      <c r="P658" s="173">
        <v>1</v>
      </c>
      <c r="Q658" s="173">
        <v>8</v>
      </c>
      <c r="R658" s="173">
        <v>1</v>
      </c>
      <c r="S658" s="175">
        <v>138000</v>
      </c>
      <c r="T658" s="173">
        <v>10</v>
      </c>
      <c r="U658" s="173">
        <v>1</v>
      </c>
      <c r="V658" s="173">
        <v>20</v>
      </c>
      <c r="W658" s="211"/>
      <c r="X658" s="173">
        <v>0</v>
      </c>
      <c r="Y658" s="175">
        <v>0</v>
      </c>
      <c r="Z658" s="174">
        <f>S658*R658*K658*EXP(-Definitions!$E$4*CAPEX!V658)*U658</f>
        <v>5658000</v>
      </c>
      <c r="AA658" s="174">
        <f>CEILING(Z658/Definitions!$F$10,10)</f>
        <v>110950</v>
      </c>
      <c r="AB658" s="176">
        <v>2</v>
      </c>
      <c r="AC658" s="177" t="s">
        <v>215</v>
      </c>
      <c r="AD658" s="177" t="s">
        <v>324</v>
      </c>
      <c r="AE658" s="29"/>
      <c r="AF658" s="30"/>
    </row>
    <row r="659" spans="1:32" s="8" customFormat="1" ht="60" x14ac:dyDescent="0.25">
      <c r="A659" s="170">
        <v>499</v>
      </c>
      <c r="B659" s="171" t="s">
        <v>560</v>
      </c>
      <c r="C659" s="171" t="s">
        <v>57</v>
      </c>
      <c r="D659" s="172">
        <v>2</v>
      </c>
      <c r="E659" s="171" t="s">
        <v>249</v>
      </c>
      <c r="F659" s="171" t="s">
        <v>142</v>
      </c>
      <c r="G659" s="171" t="s">
        <v>217</v>
      </c>
      <c r="H659" s="171" t="s">
        <v>218</v>
      </c>
      <c r="I659" s="171" t="s">
        <v>142</v>
      </c>
      <c r="J659" s="173">
        <v>2006</v>
      </c>
      <c r="K659" s="174">
        <v>810</v>
      </c>
      <c r="L659" s="211"/>
      <c r="M659" s="173" t="s">
        <v>139</v>
      </c>
      <c r="N659" s="173">
        <v>3</v>
      </c>
      <c r="O659" s="173">
        <v>2</v>
      </c>
      <c r="P659" s="173">
        <v>1</v>
      </c>
      <c r="Q659" s="173">
        <v>5</v>
      </c>
      <c r="R659" s="173">
        <v>1</v>
      </c>
      <c r="S659" s="175">
        <v>1000</v>
      </c>
      <c r="T659" s="173">
        <v>25</v>
      </c>
      <c r="U659" s="173">
        <v>1</v>
      </c>
      <c r="V659" s="173">
        <v>0</v>
      </c>
      <c r="W659" s="211"/>
      <c r="X659" s="173">
        <v>0</v>
      </c>
      <c r="Y659" s="211">
        <v>0</v>
      </c>
      <c r="Z659" s="174">
        <f>S659*R659*K659*EXP(-Definitions!$E$4*CAPEX!V659)*U659</f>
        <v>810000</v>
      </c>
      <c r="AA659" s="174">
        <f>CEILING(Z659/Definitions!$F$10,10)</f>
        <v>15890</v>
      </c>
      <c r="AB659" s="176">
        <v>2</v>
      </c>
      <c r="AC659" s="177" t="s">
        <v>219</v>
      </c>
      <c r="AD659" s="177" t="s">
        <v>220</v>
      </c>
      <c r="AE659" s="29"/>
      <c r="AF659" s="30"/>
    </row>
    <row r="660" spans="1:32" s="8" customFormat="1" ht="72" x14ac:dyDescent="0.25">
      <c r="A660" s="170">
        <v>500</v>
      </c>
      <c r="B660" s="171" t="s">
        <v>221</v>
      </c>
      <c r="C660" s="171" t="s">
        <v>57</v>
      </c>
      <c r="D660" s="172">
        <v>2</v>
      </c>
      <c r="E660" s="171" t="s">
        <v>249</v>
      </c>
      <c r="F660" s="171" t="s">
        <v>142</v>
      </c>
      <c r="G660" s="171" t="s">
        <v>217</v>
      </c>
      <c r="H660" s="171" t="s">
        <v>218</v>
      </c>
      <c r="I660" s="171" t="s">
        <v>142</v>
      </c>
      <c r="J660" s="173">
        <v>2006</v>
      </c>
      <c r="K660" s="174">
        <v>810</v>
      </c>
      <c r="L660" s="211"/>
      <c r="M660" s="173" t="s">
        <v>139</v>
      </c>
      <c r="N660" s="173">
        <v>3</v>
      </c>
      <c r="O660" s="173">
        <v>2</v>
      </c>
      <c r="P660" s="173">
        <v>1</v>
      </c>
      <c r="Q660" s="173">
        <v>5</v>
      </c>
      <c r="R660" s="173">
        <v>1</v>
      </c>
      <c r="S660" s="175">
        <v>2000</v>
      </c>
      <c r="T660" s="173">
        <v>25</v>
      </c>
      <c r="U660" s="173">
        <v>1</v>
      </c>
      <c r="V660" s="173">
        <v>0</v>
      </c>
      <c r="W660" s="211"/>
      <c r="X660" s="173">
        <v>0</v>
      </c>
      <c r="Y660" s="175">
        <v>0</v>
      </c>
      <c r="Z660" s="174">
        <f>S660*R660*K660*EXP(-Definitions!$E$4*CAPEX!V660)*U660</f>
        <v>1620000</v>
      </c>
      <c r="AA660" s="174">
        <f>CEILING(Z660/Definitions!$F$10,10)</f>
        <v>31770</v>
      </c>
      <c r="AB660" s="176">
        <v>2</v>
      </c>
      <c r="AC660" s="177" t="s">
        <v>552</v>
      </c>
      <c r="AD660" s="177" t="s">
        <v>222</v>
      </c>
      <c r="AE660" s="29"/>
      <c r="AF660" s="31"/>
    </row>
    <row r="661" spans="1:32" s="8" customFormat="1" ht="36" x14ac:dyDescent="0.25">
      <c r="A661" s="170">
        <v>501</v>
      </c>
      <c r="B661" s="171" t="s">
        <v>224</v>
      </c>
      <c r="C661" s="171" t="s">
        <v>57</v>
      </c>
      <c r="D661" s="172" t="s">
        <v>225</v>
      </c>
      <c r="E661" s="171" t="s">
        <v>249</v>
      </c>
      <c r="F661" s="171" t="s">
        <v>142</v>
      </c>
      <c r="G661" s="171" t="s">
        <v>226</v>
      </c>
      <c r="H661" s="171" t="s">
        <v>226</v>
      </c>
      <c r="I661" s="171" t="s">
        <v>142</v>
      </c>
      <c r="J661" s="173">
        <v>2006</v>
      </c>
      <c r="K661" s="174">
        <v>845</v>
      </c>
      <c r="L661" s="211"/>
      <c r="M661" s="173" t="s">
        <v>139</v>
      </c>
      <c r="N661" s="173">
        <v>3</v>
      </c>
      <c r="O661" s="173">
        <v>1</v>
      </c>
      <c r="P661" s="173">
        <v>1</v>
      </c>
      <c r="Q661" s="173">
        <v>1</v>
      </c>
      <c r="R661" s="173">
        <v>1</v>
      </c>
      <c r="S661" s="175">
        <v>2800</v>
      </c>
      <c r="T661" s="173">
        <v>50</v>
      </c>
      <c r="U661" s="173">
        <v>0</v>
      </c>
      <c r="V661" s="173">
        <v>0</v>
      </c>
      <c r="W661" s="211"/>
      <c r="X661" s="173">
        <v>1</v>
      </c>
      <c r="Y661" s="175">
        <v>22000</v>
      </c>
      <c r="Z661" s="174">
        <f>S661*R661*K661*EXP(-Definitions!$E$4*CAPEX!V661)*U661</f>
        <v>0</v>
      </c>
      <c r="AA661" s="174">
        <f>CEILING(Z661/Definitions!$F$10,10)</f>
        <v>0</v>
      </c>
      <c r="AB661" s="176">
        <v>0</v>
      </c>
      <c r="AC661" s="177" t="s">
        <v>564</v>
      </c>
      <c r="AD661" s="177" t="s">
        <v>565</v>
      </c>
      <c r="AE661" s="29"/>
      <c r="AF661" s="31"/>
    </row>
    <row r="662" spans="1:32" s="8" customFormat="1" ht="108" x14ac:dyDescent="0.25">
      <c r="A662" s="170">
        <v>502</v>
      </c>
      <c r="B662" s="171" t="s">
        <v>233</v>
      </c>
      <c r="C662" s="171" t="s">
        <v>57</v>
      </c>
      <c r="D662" s="172" t="s">
        <v>225</v>
      </c>
      <c r="E662" s="171" t="s">
        <v>249</v>
      </c>
      <c r="F662" s="171" t="s">
        <v>142</v>
      </c>
      <c r="G662" s="171" t="s">
        <v>364</v>
      </c>
      <c r="H662" s="171" t="s">
        <v>364</v>
      </c>
      <c r="I662" s="171" t="s">
        <v>142</v>
      </c>
      <c r="J662" s="173">
        <v>2006</v>
      </c>
      <c r="K662" s="174">
        <v>1</v>
      </c>
      <c r="L662" s="211"/>
      <c r="M662" s="173" t="s">
        <v>236</v>
      </c>
      <c r="N662" s="173">
        <v>3</v>
      </c>
      <c r="O662" s="173">
        <v>2</v>
      </c>
      <c r="P662" s="173">
        <v>1</v>
      </c>
      <c r="Q662" s="173">
        <v>5</v>
      </c>
      <c r="R662" s="173">
        <v>1</v>
      </c>
      <c r="S662" s="175">
        <v>630300</v>
      </c>
      <c r="T662" s="173">
        <v>0</v>
      </c>
      <c r="U662" s="173">
        <v>1</v>
      </c>
      <c r="V662" s="173">
        <v>0</v>
      </c>
      <c r="W662" s="211"/>
      <c r="X662" s="173">
        <v>0</v>
      </c>
      <c r="Y662" s="175">
        <v>0</v>
      </c>
      <c r="Z662" s="174">
        <f>S662*R662*K662*EXP(-Definitions!$E$4*CAPEX!V662)*U662</f>
        <v>630300</v>
      </c>
      <c r="AA662" s="174">
        <f>CEILING(Z662/Definitions!$F$10,10)</f>
        <v>12360</v>
      </c>
      <c r="AB662" s="176">
        <v>1</v>
      </c>
      <c r="AC662" s="177" t="s">
        <v>614</v>
      </c>
      <c r="AD662" s="177" t="s">
        <v>614</v>
      </c>
      <c r="AE662" s="29"/>
      <c r="AF662" s="31"/>
    </row>
    <row r="663" spans="1:32" s="8" customFormat="1" ht="24" x14ac:dyDescent="0.25">
      <c r="A663" s="170">
        <v>503</v>
      </c>
      <c r="B663" s="171" t="s">
        <v>238</v>
      </c>
      <c r="C663" s="171" t="s">
        <v>57</v>
      </c>
      <c r="D663" s="172" t="s">
        <v>236</v>
      </c>
      <c r="E663" s="171" t="s">
        <v>249</v>
      </c>
      <c r="F663" s="171" t="s">
        <v>142</v>
      </c>
      <c r="G663" s="171" t="s">
        <v>239</v>
      </c>
      <c r="H663" s="171" t="s">
        <v>524</v>
      </c>
      <c r="I663" s="171" t="s">
        <v>142</v>
      </c>
      <c r="J663" s="173">
        <v>2006</v>
      </c>
      <c r="K663" s="174">
        <v>1</v>
      </c>
      <c r="L663" s="211"/>
      <c r="M663" s="173" t="s">
        <v>236</v>
      </c>
      <c r="N663" s="173">
        <v>0</v>
      </c>
      <c r="O663" s="173">
        <v>1</v>
      </c>
      <c r="P663" s="173">
        <v>1</v>
      </c>
      <c r="Q663" s="173">
        <v>9</v>
      </c>
      <c r="R663" s="173">
        <v>1</v>
      </c>
      <c r="S663" s="175">
        <v>693400</v>
      </c>
      <c r="T663" s="173">
        <v>0</v>
      </c>
      <c r="U663" s="173">
        <v>1</v>
      </c>
      <c r="V663" s="173">
        <v>0</v>
      </c>
      <c r="W663" s="211"/>
      <c r="X663" s="173">
        <v>0</v>
      </c>
      <c r="Y663" s="175">
        <v>0</v>
      </c>
      <c r="Z663" s="174">
        <f>S663*R663*K663*EXP(-Definitions!$E$4*CAPEX!V663)*U663</f>
        <v>693400</v>
      </c>
      <c r="AA663" s="174">
        <f>CEILING(Z663/Definitions!$F$10,10)</f>
        <v>13600</v>
      </c>
      <c r="AB663" s="176">
        <v>1</v>
      </c>
      <c r="AC663" s="177" t="s">
        <v>240</v>
      </c>
      <c r="AD663" s="177" t="s">
        <v>241</v>
      </c>
      <c r="AE663" s="29"/>
      <c r="AF663" s="30"/>
    </row>
    <row r="664" spans="1:32" s="8" customFormat="1" ht="36" x14ac:dyDescent="0.25">
      <c r="A664" s="170">
        <v>504</v>
      </c>
      <c r="B664" s="171" t="s">
        <v>242</v>
      </c>
      <c r="C664" s="171" t="s">
        <v>57</v>
      </c>
      <c r="D664" s="172" t="s">
        <v>236</v>
      </c>
      <c r="E664" s="171" t="s">
        <v>249</v>
      </c>
      <c r="F664" s="171" t="s">
        <v>142</v>
      </c>
      <c r="G664" s="171" t="s">
        <v>243</v>
      </c>
      <c r="H664" s="171" t="s">
        <v>524</v>
      </c>
      <c r="I664" s="171" t="s">
        <v>142</v>
      </c>
      <c r="J664" s="173">
        <v>2006</v>
      </c>
      <c r="K664" s="174">
        <v>1</v>
      </c>
      <c r="L664" s="211"/>
      <c r="M664" s="173" t="s">
        <v>236</v>
      </c>
      <c r="N664" s="173">
        <v>0</v>
      </c>
      <c r="O664" s="173">
        <v>1</v>
      </c>
      <c r="P664" s="173">
        <v>1</v>
      </c>
      <c r="Q664" s="173">
        <v>9</v>
      </c>
      <c r="R664" s="173">
        <v>1</v>
      </c>
      <c r="S664" s="175">
        <v>762700</v>
      </c>
      <c r="T664" s="173">
        <v>0</v>
      </c>
      <c r="U664" s="173">
        <v>1</v>
      </c>
      <c r="V664" s="173">
        <v>0</v>
      </c>
      <c r="W664" s="211"/>
      <c r="X664" s="173">
        <v>0</v>
      </c>
      <c r="Y664" s="175">
        <v>0</v>
      </c>
      <c r="Z664" s="174">
        <f>S664*R664*K664*EXP(-Definitions!$E$4*CAPEX!V664)*U664</f>
        <v>762700</v>
      </c>
      <c r="AA664" s="174">
        <f>CEILING(Z664/Definitions!$F$10,10)</f>
        <v>14960</v>
      </c>
      <c r="AB664" s="176">
        <v>1</v>
      </c>
      <c r="AC664" s="177" t="s">
        <v>244</v>
      </c>
      <c r="AD664" s="177" t="s">
        <v>567</v>
      </c>
      <c r="AE664" s="29"/>
      <c r="AF664" s="30"/>
    </row>
    <row r="665" spans="1:32" s="8" customFormat="1" ht="48" x14ac:dyDescent="0.25">
      <c r="A665" s="170">
        <v>505</v>
      </c>
      <c r="B665" s="171" t="s">
        <v>245</v>
      </c>
      <c r="C665" s="171" t="s">
        <v>57</v>
      </c>
      <c r="D665" s="172" t="s">
        <v>236</v>
      </c>
      <c r="E665" s="171" t="s">
        <v>249</v>
      </c>
      <c r="F665" s="171" t="s">
        <v>142</v>
      </c>
      <c r="G665" s="171" t="s">
        <v>246</v>
      </c>
      <c r="H665" s="171" t="s">
        <v>524</v>
      </c>
      <c r="I665" s="171" t="s">
        <v>142</v>
      </c>
      <c r="J665" s="173">
        <v>2006</v>
      </c>
      <c r="K665" s="174">
        <v>1</v>
      </c>
      <c r="L665" s="211"/>
      <c r="M665" s="173" t="s">
        <v>236</v>
      </c>
      <c r="N665" s="173">
        <v>0</v>
      </c>
      <c r="O665" s="173">
        <v>1</v>
      </c>
      <c r="P665" s="173">
        <v>1</v>
      </c>
      <c r="Q665" s="173">
        <v>9</v>
      </c>
      <c r="R665" s="173">
        <v>1</v>
      </c>
      <c r="S665" s="175">
        <v>419500</v>
      </c>
      <c r="T665" s="173">
        <v>0</v>
      </c>
      <c r="U665" s="173">
        <v>1</v>
      </c>
      <c r="V665" s="173">
        <v>0</v>
      </c>
      <c r="W665" s="211"/>
      <c r="X665" s="173">
        <v>0</v>
      </c>
      <c r="Y665" s="175">
        <v>0</v>
      </c>
      <c r="Z665" s="174">
        <f>S665*R665*K665*EXP(-Definitions!$E$4*CAPEX!V665)*U665</f>
        <v>419500</v>
      </c>
      <c r="AA665" s="174">
        <f>CEILING(Z665/Definitions!$F$10,10)</f>
        <v>8230</v>
      </c>
      <c r="AB665" s="176">
        <v>1</v>
      </c>
      <c r="AC665" s="177" t="s">
        <v>247</v>
      </c>
      <c r="AD665" s="177" t="s">
        <v>568</v>
      </c>
      <c r="AE665" s="29"/>
      <c r="AF665" s="30"/>
    </row>
    <row r="666" spans="1:32" s="8" customFormat="1" ht="48" x14ac:dyDescent="0.25">
      <c r="A666" s="170">
        <v>506</v>
      </c>
      <c r="B666" s="171" t="s">
        <v>248</v>
      </c>
      <c r="C666" s="171" t="s">
        <v>107</v>
      </c>
      <c r="D666" s="172">
        <v>1</v>
      </c>
      <c r="E666" s="171" t="s">
        <v>249</v>
      </c>
      <c r="F666" s="171" t="s">
        <v>142</v>
      </c>
      <c r="G666" s="171" t="s">
        <v>217</v>
      </c>
      <c r="H666" s="171" t="s">
        <v>218</v>
      </c>
      <c r="I666" s="171" t="s">
        <v>142</v>
      </c>
      <c r="J666" s="173">
        <v>2006</v>
      </c>
      <c r="K666" s="174">
        <v>1</v>
      </c>
      <c r="L666" s="211"/>
      <c r="M666" s="173" t="s">
        <v>236</v>
      </c>
      <c r="N666" s="173">
        <v>0</v>
      </c>
      <c r="O666" s="173">
        <v>1</v>
      </c>
      <c r="P666" s="173">
        <v>1</v>
      </c>
      <c r="Q666" s="173">
        <v>8</v>
      </c>
      <c r="R666" s="173">
        <v>1</v>
      </c>
      <c r="S666" s="175">
        <v>24900</v>
      </c>
      <c r="T666" s="173">
        <v>25</v>
      </c>
      <c r="U666" s="173">
        <v>1</v>
      </c>
      <c r="V666" s="173">
        <v>11</v>
      </c>
      <c r="W666" s="211"/>
      <c r="X666" s="173">
        <v>1</v>
      </c>
      <c r="Y666" s="175">
        <v>490</v>
      </c>
      <c r="Z666" s="174">
        <f>S666*R666*K666*EXP(-Definitions!$E$4*CAPEX!V666)*U666</f>
        <v>24900</v>
      </c>
      <c r="AA666" s="174">
        <f>CEILING(Z666/Definitions!$F$10,10)</f>
        <v>490</v>
      </c>
      <c r="AB666" s="176">
        <v>1</v>
      </c>
      <c r="AC666" s="177" t="s">
        <v>250</v>
      </c>
      <c r="AD666" s="177" t="s">
        <v>569</v>
      </c>
      <c r="AE666" s="29"/>
      <c r="AF666" s="31"/>
    </row>
    <row r="667" spans="1:32" s="8" customFormat="1" ht="36" x14ac:dyDescent="0.25">
      <c r="A667" s="170">
        <v>507</v>
      </c>
      <c r="B667" s="171" t="s">
        <v>251</v>
      </c>
      <c r="C667" s="171" t="s">
        <v>107</v>
      </c>
      <c r="D667" s="172">
        <v>1</v>
      </c>
      <c r="E667" s="171" t="s">
        <v>249</v>
      </c>
      <c r="F667" s="171" t="s">
        <v>142</v>
      </c>
      <c r="G667" s="171" t="s">
        <v>217</v>
      </c>
      <c r="H667" s="171" t="s">
        <v>218</v>
      </c>
      <c r="I667" s="171" t="s">
        <v>142</v>
      </c>
      <c r="J667" s="173">
        <v>2006</v>
      </c>
      <c r="K667" s="174">
        <v>1</v>
      </c>
      <c r="L667" s="211"/>
      <c r="M667" s="173" t="s">
        <v>236</v>
      </c>
      <c r="N667" s="173">
        <v>0</v>
      </c>
      <c r="O667" s="173">
        <v>1</v>
      </c>
      <c r="P667" s="173">
        <v>1</v>
      </c>
      <c r="Q667" s="173">
        <v>3</v>
      </c>
      <c r="R667" s="173">
        <v>1</v>
      </c>
      <c r="S667" s="175">
        <v>500000</v>
      </c>
      <c r="T667" s="173">
        <v>25</v>
      </c>
      <c r="U667" s="173">
        <v>1</v>
      </c>
      <c r="V667" s="173">
        <v>0</v>
      </c>
      <c r="W667" s="211"/>
      <c r="X667" s="173">
        <v>0</v>
      </c>
      <c r="Y667" s="175"/>
      <c r="Z667" s="174">
        <f>S667*R667*K667*EXP(-Definitions!$E$4*CAPEX!V667)*U667</f>
        <v>500000</v>
      </c>
      <c r="AA667" s="174">
        <f>CEILING(Z667/Definitions!$F$10,10)</f>
        <v>9810</v>
      </c>
      <c r="AB667" s="176">
        <v>1</v>
      </c>
      <c r="AC667" s="177" t="s">
        <v>570</v>
      </c>
      <c r="AD667" s="177" t="s">
        <v>571</v>
      </c>
      <c r="AE667" s="29"/>
      <c r="AF667" s="31"/>
    </row>
    <row r="668" spans="1:32" s="8" customFormat="1" ht="36" x14ac:dyDescent="0.25">
      <c r="A668" s="170">
        <v>508</v>
      </c>
      <c r="B668" s="171" t="s">
        <v>227</v>
      </c>
      <c r="C668" s="171" t="s">
        <v>107</v>
      </c>
      <c r="D668" s="172">
        <v>1</v>
      </c>
      <c r="E668" s="171" t="s">
        <v>249</v>
      </c>
      <c r="F668" s="171" t="s">
        <v>142</v>
      </c>
      <c r="G668" s="171" t="s">
        <v>228</v>
      </c>
      <c r="H668" s="171" t="s">
        <v>229</v>
      </c>
      <c r="I668" s="171" t="s">
        <v>142</v>
      </c>
      <c r="J668" s="173">
        <v>2006</v>
      </c>
      <c r="K668" s="174">
        <v>100</v>
      </c>
      <c r="L668" s="211"/>
      <c r="M668" s="173" t="s">
        <v>230</v>
      </c>
      <c r="N668" s="173">
        <v>5</v>
      </c>
      <c r="O668" s="173">
        <v>3</v>
      </c>
      <c r="P668" s="173">
        <v>0</v>
      </c>
      <c r="Q668" s="173">
        <v>6</v>
      </c>
      <c r="R668" s="173">
        <v>1</v>
      </c>
      <c r="S668" s="175">
        <v>5000</v>
      </c>
      <c r="T668" s="173">
        <v>0</v>
      </c>
      <c r="U668" s="173">
        <v>1</v>
      </c>
      <c r="V668" s="173">
        <v>0</v>
      </c>
      <c r="W668" s="211"/>
      <c r="X668" s="173">
        <v>0</v>
      </c>
      <c r="Y668" s="175"/>
      <c r="Z668" s="174">
        <f>S668*R668*K668*EXP(-Definitions!$E$4*CAPEX!V668)*U668</f>
        <v>500000</v>
      </c>
      <c r="AA668" s="174">
        <f>CEILING(Z668/Definitions!$F$10,10)</f>
        <v>9810</v>
      </c>
      <c r="AB668" s="176">
        <v>2</v>
      </c>
      <c r="AC668" s="177" t="s">
        <v>231</v>
      </c>
      <c r="AD668" s="177" t="s">
        <v>232</v>
      </c>
      <c r="AE668" s="29"/>
      <c r="AF668" s="31"/>
    </row>
    <row r="669" spans="1:32" s="8" customFormat="1" ht="108" x14ac:dyDescent="0.25">
      <c r="A669" s="170">
        <v>509</v>
      </c>
      <c r="B669" s="171" t="s">
        <v>252</v>
      </c>
      <c r="C669" s="171" t="s">
        <v>107</v>
      </c>
      <c r="D669" s="172">
        <v>1</v>
      </c>
      <c r="E669" s="171" t="s">
        <v>249</v>
      </c>
      <c r="F669" s="171" t="s">
        <v>142</v>
      </c>
      <c r="G669" s="171" t="s">
        <v>364</v>
      </c>
      <c r="H669" s="171" t="s">
        <v>364</v>
      </c>
      <c r="I669" s="171" t="s">
        <v>142</v>
      </c>
      <c r="J669" s="173">
        <v>2006</v>
      </c>
      <c r="K669" s="174">
        <v>800</v>
      </c>
      <c r="L669" s="211"/>
      <c r="M669" s="173" t="s">
        <v>139</v>
      </c>
      <c r="N669" s="173">
        <v>0</v>
      </c>
      <c r="O669" s="173">
        <v>1</v>
      </c>
      <c r="P669" s="173">
        <v>1</v>
      </c>
      <c r="Q669" s="173">
        <v>5</v>
      </c>
      <c r="R669" s="173">
        <v>1</v>
      </c>
      <c r="S669" s="175">
        <v>1000</v>
      </c>
      <c r="T669" s="173">
        <v>0</v>
      </c>
      <c r="U669" s="173">
        <v>1</v>
      </c>
      <c r="V669" s="173">
        <v>0</v>
      </c>
      <c r="W669" s="211"/>
      <c r="X669" s="173">
        <v>0</v>
      </c>
      <c r="Y669" s="175">
        <v>0</v>
      </c>
      <c r="Z669" s="174">
        <f>S669*R669*K669*EXP(-Definitions!$E$4*CAPEX!V669)*U669</f>
        <v>800000</v>
      </c>
      <c r="AA669" s="174">
        <f>CEILING(Z669/Definitions!$F$10,10)</f>
        <v>15690</v>
      </c>
      <c r="AB669" s="176">
        <v>1</v>
      </c>
      <c r="AC669" s="177" t="s">
        <v>253</v>
      </c>
      <c r="AD669" s="177" t="s">
        <v>254</v>
      </c>
      <c r="AE669" s="29"/>
      <c r="AF669" s="30"/>
    </row>
    <row r="670" spans="1:32" s="8" customFormat="1" ht="24" x14ac:dyDescent="0.25">
      <c r="A670" s="170">
        <v>510</v>
      </c>
      <c r="B670" s="171" t="s">
        <v>238</v>
      </c>
      <c r="C670" s="171" t="s">
        <v>107</v>
      </c>
      <c r="D670" s="172" t="s">
        <v>236</v>
      </c>
      <c r="E670" s="171" t="s">
        <v>249</v>
      </c>
      <c r="F670" s="171" t="s">
        <v>142</v>
      </c>
      <c r="G670" s="171" t="s">
        <v>239</v>
      </c>
      <c r="H670" s="171" t="s">
        <v>524</v>
      </c>
      <c r="I670" s="171" t="s">
        <v>142</v>
      </c>
      <c r="J670" s="173">
        <v>2006</v>
      </c>
      <c r="K670" s="174">
        <v>1</v>
      </c>
      <c r="L670" s="211"/>
      <c r="M670" s="173" t="s">
        <v>236</v>
      </c>
      <c r="N670" s="173">
        <v>0</v>
      </c>
      <c r="O670" s="173">
        <v>1</v>
      </c>
      <c r="P670" s="173">
        <v>1</v>
      </c>
      <c r="Q670" s="173">
        <v>9</v>
      </c>
      <c r="R670" s="173">
        <v>1</v>
      </c>
      <c r="S670" s="175">
        <v>180000</v>
      </c>
      <c r="T670" s="173">
        <v>0</v>
      </c>
      <c r="U670" s="173">
        <v>1</v>
      </c>
      <c r="V670" s="173">
        <v>0</v>
      </c>
      <c r="W670" s="211"/>
      <c r="X670" s="173">
        <v>0</v>
      </c>
      <c r="Y670" s="175">
        <v>0</v>
      </c>
      <c r="Z670" s="174">
        <f>S670*R670*K670*EXP(-Definitions!$E$4*CAPEX!V670)*U670</f>
        <v>180000</v>
      </c>
      <c r="AA670" s="174">
        <f>CEILING(Z670/Definitions!$F$10,10)</f>
        <v>3530</v>
      </c>
      <c r="AB670" s="176">
        <v>1</v>
      </c>
      <c r="AC670" s="177" t="s">
        <v>240</v>
      </c>
      <c r="AD670" s="177" t="s">
        <v>241</v>
      </c>
      <c r="AE670" s="29"/>
      <c r="AF670" s="30"/>
    </row>
    <row r="671" spans="1:32" s="8" customFormat="1" ht="36" x14ac:dyDescent="0.25">
      <c r="A671" s="170">
        <v>511</v>
      </c>
      <c r="B671" s="171" t="s">
        <v>242</v>
      </c>
      <c r="C671" s="171" t="s">
        <v>107</v>
      </c>
      <c r="D671" s="172" t="s">
        <v>236</v>
      </c>
      <c r="E671" s="171" t="s">
        <v>249</v>
      </c>
      <c r="F671" s="171" t="s">
        <v>142</v>
      </c>
      <c r="G671" s="171" t="s">
        <v>243</v>
      </c>
      <c r="H671" s="171" t="s">
        <v>524</v>
      </c>
      <c r="I671" s="171" t="s">
        <v>142</v>
      </c>
      <c r="J671" s="173">
        <v>2006</v>
      </c>
      <c r="K671" s="174">
        <v>1</v>
      </c>
      <c r="L671" s="211"/>
      <c r="M671" s="173" t="s">
        <v>236</v>
      </c>
      <c r="N671" s="173">
        <v>0</v>
      </c>
      <c r="O671" s="173">
        <v>1</v>
      </c>
      <c r="P671" s="173">
        <v>1</v>
      </c>
      <c r="Q671" s="173">
        <v>9</v>
      </c>
      <c r="R671" s="173">
        <v>1</v>
      </c>
      <c r="S671" s="175">
        <v>198000</v>
      </c>
      <c r="T671" s="173">
        <v>0</v>
      </c>
      <c r="U671" s="173">
        <v>1</v>
      </c>
      <c r="V671" s="173">
        <v>0</v>
      </c>
      <c r="W671" s="211"/>
      <c r="X671" s="173">
        <v>0</v>
      </c>
      <c r="Y671" s="175">
        <v>0</v>
      </c>
      <c r="Z671" s="174">
        <f>S671*R671*K671*EXP(-Definitions!$E$4*CAPEX!V671)*U671</f>
        <v>198000</v>
      </c>
      <c r="AA671" s="174">
        <f>CEILING(Z671/Definitions!$F$10,10)</f>
        <v>3890</v>
      </c>
      <c r="AB671" s="176">
        <v>1</v>
      </c>
      <c r="AC671" s="177" t="s">
        <v>244</v>
      </c>
      <c r="AD671" s="177" t="s">
        <v>567</v>
      </c>
      <c r="AE671" s="29"/>
      <c r="AF671" s="30"/>
    </row>
    <row r="672" spans="1:32" s="8" customFormat="1" ht="48" x14ac:dyDescent="0.25">
      <c r="A672" s="170">
        <v>512</v>
      </c>
      <c r="B672" s="171" t="s">
        <v>245</v>
      </c>
      <c r="C672" s="171" t="s">
        <v>107</v>
      </c>
      <c r="D672" s="172" t="s">
        <v>236</v>
      </c>
      <c r="E672" s="171" t="s">
        <v>249</v>
      </c>
      <c r="F672" s="171" t="s">
        <v>142</v>
      </c>
      <c r="G672" s="171" t="s">
        <v>246</v>
      </c>
      <c r="H672" s="171" t="s">
        <v>524</v>
      </c>
      <c r="I672" s="171" t="s">
        <v>142</v>
      </c>
      <c r="J672" s="173">
        <v>2006</v>
      </c>
      <c r="K672" s="174">
        <v>1</v>
      </c>
      <c r="L672" s="211"/>
      <c r="M672" s="173" t="s">
        <v>236</v>
      </c>
      <c r="N672" s="173">
        <v>0</v>
      </c>
      <c r="O672" s="173">
        <v>1</v>
      </c>
      <c r="P672" s="173">
        <v>1</v>
      </c>
      <c r="Q672" s="173">
        <v>9</v>
      </c>
      <c r="R672" s="173">
        <v>1</v>
      </c>
      <c r="S672" s="175">
        <v>108900</v>
      </c>
      <c r="T672" s="173">
        <v>0</v>
      </c>
      <c r="U672" s="173">
        <v>1</v>
      </c>
      <c r="V672" s="173">
        <v>0</v>
      </c>
      <c r="W672" s="211"/>
      <c r="X672" s="173">
        <v>0</v>
      </c>
      <c r="Y672" s="175">
        <v>0</v>
      </c>
      <c r="Z672" s="174">
        <f>S672*R672*K672*EXP(-Definitions!$E$4*CAPEX!V672)*U672</f>
        <v>108900</v>
      </c>
      <c r="AA672" s="174">
        <f>CEILING(Z672/Definitions!$F$10,10)</f>
        <v>2140</v>
      </c>
      <c r="AB672" s="176">
        <v>1</v>
      </c>
      <c r="AC672" s="177" t="s">
        <v>247</v>
      </c>
      <c r="AD672" s="177" t="s">
        <v>568</v>
      </c>
      <c r="AE672" s="29"/>
      <c r="AF672" s="31"/>
    </row>
    <row r="673" spans="1:32" s="8" customFormat="1" ht="60" x14ac:dyDescent="0.25">
      <c r="A673" s="170">
        <v>513</v>
      </c>
      <c r="B673" s="171" t="s">
        <v>262</v>
      </c>
      <c r="C673" s="171" t="s">
        <v>135</v>
      </c>
      <c r="D673" s="172">
        <v>1</v>
      </c>
      <c r="E673" s="171" t="s">
        <v>249</v>
      </c>
      <c r="F673" s="171" t="s">
        <v>142</v>
      </c>
      <c r="G673" s="171" t="s">
        <v>578</v>
      </c>
      <c r="H673" s="171" t="s">
        <v>257</v>
      </c>
      <c r="I673" s="171" t="s">
        <v>142</v>
      </c>
      <c r="J673" s="173">
        <v>2006</v>
      </c>
      <c r="K673" s="174">
        <v>5000</v>
      </c>
      <c r="L673" s="211"/>
      <c r="M673" s="173" t="s">
        <v>139</v>
      </c>
      <c r="N673" s="173">
        <v>2</v>
      </c>
      <c r="O673" s="173">
        <v>1</v>
      </c>
      <c r="P673" s="173">
        <v>0</v>
      </c>
      <c r="Q673" s="173">
        <v>2</v>
      </c>
      <c r="R673" s="173">
        <v>1</v>
      </c>
      <c r="S673" s="175">
        <v>4000</v>
      </c>
      <c r="T673" s="173">
        <v>0</v>
      </c>
      <c r="U673" s="173">
        <v>0.25</v>
      </c>
      <c r="V673" s="173">
        <v>0</v>
      </c>
      <c r="W673" s="211"/>
      <c r="X673" s="173">
        <v>1</v>
      </c>
      <c r="Y673" s="175">
        <v>138470</v>
      </c>
      <c r="Z673" s="174">
        <f>S673*R673*K673*EXP(-Definitions!$E$4*CAPEX!V673)*U673</f>
        <v>5000000</v>
      </c>
      <c r="AA673" s="174">
        <f>CEILING(Z673/Definitions!$F$10,10)</f>
        <v>98040</v>
      </c>
      <c r="AB673" s="180">
        <v>2</v>
      </c>
      <c r="AC673" s="177" t="s">
        <v>354</v>
      </c>
      <c r="AD673" s="177" t="s">
        <v>264</v>
      </c>
      <c r="AE673" s="29"/>
      <c r="AF673" s="31"/>
    </row>
    <row r="674" spans="1:32" s="8" customFormat="1" ht="48" x14ac:dyDescent="0.25">
      <c r="A674" s="170">
        <v>514</v>
      </c>
      <c r="B674" s="171" t="s">
        <v>368</v>
      </c>
      <c r="C674" s="171" t="s">
        <v>135</v>
      </c>
      <c r="D674" s="172">
        <v>1</v>
      </c>
      <c r="E674" s="171" t="s">
        <v>249</v>
      </c>
      <c r="F674" s="171" t="s">
        <v>142</v>
      </c>
      <c r="G674" s="171" t="s">
        <v>226</v>
      </c>
      <c r="H674" s="171" t="s">
        <v>226</v>
      </c>
      <c r="I674" s="171" t="s">
        <v>142</v>
      </c>
      <c r="J674" s="173">
        <v>2006</v>
      </c>
      <c r="K674" s="174">
        <v>5000</v>
      </c>
      <c r="L674" s="211"/>
      <c r="M674" s="173" t="s">
        <v>139</v>
      </c>
      <c r="N674" s="173">
        <v>3</v>
      </c>
      <c r="O674" s="173">
        <v>1</v>
      </c>
      <c r="P674" s="173">
        <v>1</v>
      </c>
      <c r="Q674" s="173">
        <v>8</v>
      </c>
      <c r="R674" s="173">
        <v>0.2</v>
      </c>
      <c r="S674" s="175">
        <v>2000</v>
      </c>
      <c r="T674" s="173">
        <v>25</v>
      </c>
      <c r="U674" s="173">
        <v>1</v>
      </c>
      <c r="V674" s="173">
        <v>11</v>
      </c>
      <c r="W674" s="211"/>
      <c r="X674" s="173">
        <v>0</v>
      </c>
      <c r="Y674" s="175">
        <v>0</v>
      </c>
      <c r="Z674" s="174">
        <f>S674*R674*K674*EXP(-Definitions!$E$4*CAPEX!V674)*U674</f>
        <v>2000000</v>
      </c>
      <c r="AA674" s="174">
        <f>CEILING(Z674/Definitions!$F$10,10)</f>
        <v>39220</v>
      </c>
      <c r="AB674" s="180">
        <v>1</v>
      </c>
      <c r="AC674" s="177" t="s">
        <v>576</v>
      </c>
      <c r="AD674" s="177" t="s">
        <v>577</v>
      </c>
      <c r="AE674" s="29"/>
      <c r="AF674" s="31"/>
    </row>
    <row r="675" spans="1:32" s="8" customFormat="1" ht="84" x14ac:dyDescent="0.25">
      <c r="A675" s="170">
        <v>515</v>
      </c>
      <c r="B675" s="171" t="s">
        <v>269</v>
      </c>
      <c r="C675" s="171" t="s">
        <v>135</v>
      </c>
      <c r="D675" s="172" t="s">
        <v>236</v>
      </c>
      <c r="E675" s="171" t="s">
        <v>249</v>
      </c>
      <c r="F675" s="171" t="s">
        <v>142</v>
      </c>
      <c r="G675" s="171" t="s">
        <v>364</v>
      </c>
      <c r="H675" s="171" t="s">
        <v>364</v>
      </c>
      <c r="I675" s="171" t="s">
        <v>142</v>
      </c>
      <c r="J675" s="173">
        <v>2006</v>
      </c>
      <c r="K675" s="174">
        <v>1</v>
      </c>
      <c r="L675" s="211"/>
      <c r="M675" s="173" t="s">
        <v>236</v>
      </c>
      <c r="N675" s="173">
        <v>3</v>
      </c>
      <c r="O675" s="173">
        <v>2</v>
      </c>
      <c r="P675" s="173">
        <v>1</v>
      </c>
      <c r="Q675" s="173">
        <v>5</v>
      </c>
      <c r="R675" s="173">
        <v>1</v>
      </c>
      <c r="S675" s="175">
        <v>750000</v>
      </c>
      <c r="T675" s="173">
        <v>0</v>
      </c>
      <c r="U675" s="173">
        <v>1</v>
      </c>
      <c r="V675" s="173">
        <v>0</v>
      </c>
      <c r="W675" s="211"/>
      <c r="X675" s="173">
        <v>0</v>
      </c>
      <c r="Y675" s="175">
        <v>0</v>
      </c>
      <c r="Z675" s="174">
        <f>S675*R675*K675*EXP(-Definitions!$E$4*CAPEX!V675)*U675</f>
        <v>750000</v>
      </c>
      <c r="AA675" s="174">
        <f>CEILING(Z675/Definitions!$F$10,10)</f>
        <v>14710</v>
      </c>
      <c r="AB675" s="180">
        <v>1</v>
      </c>
      <c r="AC675" s="177" t="s">
        <v>424</v>
      </c>
      <c r="AD675" s="177" t="s">
        <v>424</v>
      </c>
      <c r="AE675" s="29"/>
      <c r="AF675" s="31"/>
    </row>
    <row r="676" spans="1:32" s="8" customFormat="1" ht="24" x14ac:dyDescent="0.25">
      <c r="A676" s="170">
        <v>516</v>
      </c>
      <c r="B676" s="171" t="s">
        <v>238</v>
      </c>
      <c r="C676" s="171" t="s">
        <v>135</v>
      </c>
      <c r="D676" s="172" t="s">
        <v>236</v>
      </c>
      <c r="E676" s="171" t="s">
        <v>249</v>
      </c>
      <c r="F676" s="171" t="s">
        <v>142</v>
      </c>
      <c r="G676" s="171" t="s">
        <v>239</v>
      </c>
      <c r="H676" s="171" t="s">
        <v>524</v>
      </c>
      <c r="I676" s="171" t="s">
        <v>142</v>
      </c>
      <c r="J676" s="173">
        <v>2006</v>
      </c>
      <c r="K676" s="174">
        <v>1</v>
      </c>
      <c r="L676" s="211"/>
      <c r="M676" s="173" t="s">
        <v>236</v>
      </c>
      <c r="N676" s="173">
        <v>0</v>
      </c>
      <c r="O676" s="173">
        <v>1</v>
      </c>
      <c r="P676" s="173">
        <v>1</v>
      </c>
      <c r="Q676" s="173">
        <v>9</v>
      </c>
      <c r="R676" s="173">
        <v>1</v>
      </c>
      <c r="S676" s="175">
        <v>575000</v>
      </c>
      <c r="T676" s="173">
        <v>0</v>
      </c>
      <c r="U676" s="173">
        <v>1</v>
      </c>
      <c r="V676" s="173">
        <v>0</v>
      </c>
      <c r="W676" s="211"/>
      <c r="X676" s="173">
        <v>0</v>
      </c>
      <c r="Y676" s="175">
        <v>0</v>
      </c>
      <c r="Z676" s="174">
        <f>S676*R676*K676*EXP(-Definitions!$E$4*CAPEX!V676)*U676</f>
        <v>575000</v>
      </c>
      <c r="AA676" s="174">
        <f>CEILING(Z676/Definitions!$F$10,10)</f>
        <v>11280</v>
      </c>
      <c r="AB676" s="176">
        <v>1</v>
      </c>
      <c r="AC676" s="177" t="s">
        <v>240</v>
      </c>
      <c r="AD676" s="177" t="s">
        <v>241</v>
      </c>
      <c r="AE676" s="29"/>
      <c r="AF676" s="30"/>
    </row>
    <row r="677" spans="1:32" s="8" customFormat="1" ht="36" x14ac:dyDescent="0.25">
      <c r="A677" s="170">
        <v>517</v>
      </c>
      <c r="B677" s="171" t="s">
        <v>242</v>
      </c>
      <c r="C677" s="171" t="s">
        <v>135</v>
      </c>
      <c r="D677" s="172" t="s">
        <v>236</v>
      </c>
      <c r="E677" s="171" t="s">
        <v>249</v>
      </c>
      <c r="F677" s="171" t="s">
        <v>142</v>
      </c>
      <c r="G677" s="171" t="s">
        <v>243</v>
      </c>
      <c r="H677" s="171" t="s">
        <v>524</v>
      </c>
      <c r="I677" s="171" t="s">
        <v>142</v>
      </c>
      <c r="J677" s="173">
        <v>2006</v>
      </c>
      <c r="K677" s="174">
        <v>1</v>
      </c>
      <c r="L677" s="211"/>
      <c r="M677" s="173" t="s">
        <v>236</v>
      </c>
      <c r="N677" s="173">
        <v>0</v>
      </c>
      <c r="O677" s="173">
        <v>1</v>
      </c>
      <c r="P677" s="173">
        <v>1</v>
      </c>
      <c r="Q677" s="173">
        <v>9</v>
      </c>
      <c r="R677" s="173">
        <v>1</v>
      </c>
      <c r="S677" s="175">
        <v>632500</v>
      </c>
      <c r="T677" s="173">
        <v>0</v>
      </c>
      <c r="U677" s="173">
        <v>1</v>
      </c>
      <c r="V677" s="173">
        <v>0</v>
      </c>
      <c r="W677" s="211"/>
      <c r="X677" s="173">
        <v>0</v>
      </c>
      <c r="Y677" s="175">
        <v>0</v>
      </c>
      <c r="Z677" s="174">
        <f>S677*R677*K677*EXP(-Definitions!$E$4*CAPEX!V677)*U677</f>
        <v>632500</v>
      </c>
      <c r="AA677" s="174">
        <f>CEILING(Z677/Definitions!$F$10,10)</f>
        <v>12410</v>
      </c>
      <c r="AB677" s="176">
        <v>1</v>
      </c>
      <c r="AC677" s="177" t="s">
        <v>244</v>
      </c>
      <c r="AD677" s="177" t="s">
        <v>567</v>
      </c>
      <c r="AE677" s="29"/>
      <c r="AF677" s="30"/>
    </row>
    <row r="678" spans="1:32" s="8" customFormat="1" ht="48" x14ac:dyDescent="0.25">
      <c r="A678" s="170">
        <v>518</v>
      </c>
      <c r="B678" s="171" t="s">
        <v>245</v>
      </c>
      <c r="C678" s="171" t="s">
        <v>135</v>
      </c>
      <c r="D678" s="172" t="s">
        <v>236</v>
      </c>
      <c r="E678" s="171" t="s">
        <v>249</v>
      </c>
      <c r="F678" s="171" t="s">
        <v>142</v>
      </c>
      <c r="G678" s="171" t="s">
        <v>246</v>
      </c>
      <c r="H678" s="171" t="s">
        <v>524</v>
      </c>
      <c r="I678" s="171" t="s">
        <v>142</v>
      </c>
      <c r="J678" s="173">
        <v>2006</v>
      </c>
      <c r="K678" s="174">
        <v>1</v>
      </c>
      <c r="L678" s="211"/>
      <c r="M678" s="173" t="s">
        <v>236</v>
      </c>
      <c r="N678" s="173">
        <v>0</v>
      </c>
      <c r="O678" s="173">
        <v>1</v>
      </c>
      <c r="P678" s="173">
        <v>1</v>
      </c>
      <c r="Q678" s="173">
        <v>9</v>
      </c>
      <c r="R678" s="173">
        <v>1</v>
      </c>
      <c r="S678" s="175">
        <v>347900</v>
      </c>
      <c r="T678" s="173">
        <v>0</v>
      </c>
      <c r="U678" s="173">
        <v>1</v>
      </c>
      <c r="V678" s="173">
        <v>0</v>
      </c>
      <c r="W678" s="211"/>
      <c r="X678" s="173">
        <v>0</v>
      </c>
      <c r="Y678" s="175">
        <v>0</v>
      </c>
      <c r="Z678" s="174">
        <f>S678*R678*K678*EXP(-Definitions!$E$4*CAPEX!V678)*U678</f>
        <v>347900</v>
      </c>
      <c r="AA678" s="174">
        <f>CEILING(Z678/Definitions!$F$10,10)</f>
        <v>6830</v>
      </c>
      <c r="AB678" s="176">
        <v>1</v>
      </c>
      <c r="AC678" s="177" t="s">
        <v>247</v>
      </c>
      <c r="AD678" s="177" t="s">
        <v>568</v>
      </c>
      <c r="AE678" s="29"/>
      <c r="AF678" s="30"/>
    </row>
    <row r="679" spans="1:32" s="8" customFormat="1" ht="48" x14ac:dyDescent="0.25">
      <c r="A679" s="170">
        <v>519</v>
      </c>
      <c r="B679" s="171" t="s">
        <v>248</v>
      </c>
      <c r="C679" s="171" t="s">
        <v>124</v>
      </c>
      <c r="D679" s="172">
        <v>1</v>
      </c>
      <c r="E679" s="171" t="s">
        <v>249</v>
      </c>
      <c r="F679" s="171" t="s">
        <v>142</v>
      </c>
      <c r="G679" s="171" t="s">
        <v>217</v>
      </c>
      <c r="H679" s="171" t="s">
        <v>218</v>
      </c>
      <c r="I679" s="171" t="s">
        <v>142</v>
      </c>
      <c r="J679" s="173">
        <v>2006</v>
      </c>
      <c r="K679" s="174">
        <v>1</v>
      </c>
      <c r="L679" s="211"/>
      <c r="M679" s="173" t="s">
        <v>236</v>
      </c>
      <c r="N679" s="173">
        <v>0</v>
      </c>
      <c r="O679" s="173">
        <v>1</v>
      </c>
      <c r="P679" s="173">
        <v>1</v>
      </c>
      <c r="Q679" s="173">
        <v>8</v>
      </c>
      <c r="R679" s="173">
        <v>1</v>
      </c>
      <c r="S679" s="175">
        <v>24900</v>
      </c>
      <c r="T679" s="173">
        <v>25</v>
      </c>
      <c r="U679" s="173">
        <v>1</v>
      </c>
      <c r="V679" s="173">
        <v>11</v>
      </c>
      <c r="W679" s="211"/>
      <c r="X679" s="173">
        <v>1</v>
      </c>
      <c r="Y679" s="175">
        <v>490</v>
      </c>
      <c r="Z679" s="174">
        <f>S679*R679*K679*EXP(-Definitions!$E$4*CAPEX!V679)*U679</f>
        <v>24900</v>
      </c>
      <c r="AA679" s="174">
        <f>CEILING(Z679/Definitions!$F$10,10)</f>
        <v>490</v>
      </c>
      <c r="AB679" s="176">
        <v>1</v>
      </c>
      <c r="AC679" s="177" t="s">
        <v>250</v>
      </c>
      <c r="AD679" s="177" t="s">
        <v>569</v>
      </c>
      <c r="AE679" s="29"/>
      <c r="AF679" s="30"/>
    </row>
    <row r="680" spans="1:32" s="8" customFormat="1" ht="36" x14ac:dyDescent="0.25">
      <c r="A680" s="170">
        <v>520</v>
      </c>
      <c r="B680" s="171" t="s">
        <v>251</v>
      </c>
      <c r="C680" s="171" t="s">
        <v>124</v>
      </c>
      <c r="D680" s="172">
        <v>1</v>
      </c>
      <c r="E680" s="171" t="s">
        <v>249</v>
      </c>
      <c r="F680" s="171" t="s">
        <v>142</v>
      </c>
      <c r="G680" s="171" t="s">
        <v>217</v>
      </c>
      <c r="H680" s="171" t="s">
        <v>218</v>
      </c>
      <c r="I680" s="171" t="s">
        <v>142</v>
      </c>
      <c r="J680" s="173">
        <v>2006</v>
      </c>
      <c r="K680" s="174">
        <v>1</v>
      </c>
      <c r="L680" s="211"/>
      <c r="M680" s="173" t="s">
        <v>236</v>
      </c>
      <c r="N680" s="173">
        <v>0</v>
      </c>
      <c r="O680" s="173">
        <v>1</v>
      </c>
      <c r="P680" s="173">
        <v>1</v>
      </c>
      <c r="Q680" s="173">
        <v>3</v>
      </c>
      <c r="R680" s="173">
        <v>1</v>
      </c>
      <c r="S680" s="175">
        <v>500000</v>
      </c>
      <c r="T680" s="173">
        <v>25</v>
      </c>
      <c r="U680" s="173">
        <v>1</v>
      </c>
      <c r="V680" s="173">
        <v>0</v>
      </c>
      <c r="W680" s="211"/>
      <c r="X680" s="173">
        <v>0</v>
      </c>
      <c r="Y680" s="175"/>
      <c r="Z680" s="174">
        <f>S680*R680*K680*EXP(-Definitions!$E$4*CAPEX!V680)*U680</f>
        <v>500000</v>
      </c>
      <c r="AA680" s="174">
        <f>CEILING(Z680/Definitions!$F$10,10)</f>
        <v>9810</v>
      </c>
      <c r="AB680" s="176">
        <v>1</v>
      </c>
      <c r="AC680" s="177" t="s">
        <v>570</v>
      </c>
      <c r="AD680" s="177" t="s">
        <v>571</v>
      </c>
      <c r="AE680" s="29"/>
      <c r="AF680" s="30"/>
    </row>
    <row r="681" spans="1:32" s="8" customFormat="1" ht="108" x14ac:dyDescent="0.25">
      <c r="A681" s="170">
        <v>521</v>
      </c>
      <c r="B681" s="171" t="s">
        <v>252</v>
      </c>
      <c r="C681" s="171" t="s">
        <v>124</v>
      </c>
      <c r="D681" s="172">
        <v>1</v>
      </c>
      <c r="E681" s="171" t="s">
        <v>249</v>
      </c>
      <c r="F681" s="171" t="s">
        <v>142</v>
      </c>
      <c r="G681" s="171" t="s">
        <v>364</v>
      </c>
      <c r="H681" s="171" t="s">
        <v>364</v>
      </c>
      <c r="I681" s="171" t="s">
        <v>142</v>
      </c>
      <c r="J681" s="173">
        <v>2006</v>
      </c>
      <c r="K681" s="174">
        <v>250</v>
      </c>
      <c r="L681" s="211"/>
      <c r="M681" s="173" t="s">
        <v>139</v>
      </c>
      <c r="N681" s="173">
        <v>0</v>
      </c>
      <c r="O681" s="173">
        <v>1</v>
      </c>
      <c r="P681" s="173">
        <v>1</v>
      </c>
      <c r="Q681" s="173">
        <v>5</v>
      </c>
      <c r="R681" s="173">
        <v>1</v>
      </c>
      <c r="S681" s="175">
        <v>1000</v>
      </c>
      <c r="T681" s="173">
        <v>0</v>
      </c>
      <c r="U681" s="173">
        <v>1</v>
      </c>
      <c r="V681" s="173">
        <v>0</v>
      </c>
      <c r="W681" s="211"/>
      <c r="X681" s="173">
        <v>0</v>
      </c>
      <c r="Y681" s="175">
        <v>0</v>
      </c>
      <c r="Z681" s="174">
        <f>S681*R681*K681*EXP(-Definitions!$E$4*CAPEX!V681)*U681</f>
        <v>250000</v>
      </c>
      <c r="AA681" s="174">
        <f>CEILING(Z681/Definitions!$F$10,10)</f>
        <v>4910</v>
      </c>
      <c r="AB681" s="176">
        <v>1</v>
      </c>
      <c r="AC681" s="177" t="s">
        <v>253</v>
      </c>
      <c r="AD681" s="177" t="s">
        <v>254</v>
      </c>
      <c r="AE681" s="29"/>
      <c r="AF681" s="31"/>
    </row>
    <row r="682" spans="1:32" s="8" customFormat="1" ht="24" x14ac:dyDescent="0.25">
      <c r="A682" s="170">
        <v>522</v>
      </c>
      <c r="B682" s="171" t="s">
        <v>238</v>
      </c>
      <c r="C682" s="171" t="s">
        <v>124</v>
      </c>
      <c r="D682" s="172" t="s">
        <v>236</v>
      </c>
      <c r="E682" s="171" t="s">
        <v>249</v>
      </c>
      <c r="F682" s="171" t="s">
        <v>142</v>
      </c>
      <c r="G682" s="171" t="s">
        <v>239</v>
      </c>
      <c r="H682" s="171" t="s">
        <v>524</v>
      </c>
      <c r="I682" s="171" t="s">
        <v>142</v>
      </c>
      <c r="J682" s="173">
        <v>2006</v>
      </c>
      <c r="K682" s="174">
        <v>1</v>
      </c>
      <c r="L682" s="211"/>
      <c r="M682" s="173" t="s">
        <v>236</v>
      </c>
      <c r="N682" s="173">
        <v>0</v>
      </c>
      <c r="O682" s="173">
        <v>1</v>
      </c>
      <c r="P682" s="173">
        <v>1</v>
      </c>
      <c r="Q682" s="173">
        <v>9</v>
      </c>
      <c r="R682" s="173">
        <v>1</v>
      </c>
      <c r="S682" s="175">
        <v>109800</v>
      </c>
      <c r="T682" s="173">
        <v>0</v>
      </c>
      <c r="U682" s="173">
        <v>1</v>
      </c>
      <c r="V682" s="173">
        <v>0</v>
      </c>
      <c r="W682" s="211"/>
      <c r="X682" s="173">
        <v>0</v>
      </c>
      <c r="Y682" s="175">
        <v>0</v>
      </c>
      <c r="Z682" s="174">
        <f>S682*R682*K682*EXP(-Definitions!$E$4*CAPEX!V682)*U682</f>
        <v>109800</v>
      </c>
      <c r="AA682" s="174">
        <f>CEILING(Z682/Definitions!$F$10,10)</f>
        <v>2160</v>
      </c>
      <c r="AB682" s="176">
        <v>1</v>
      </c>
      <c r="AC682" s="177" t="s">
        <v>240</v>
      </c>
      <c r="AD682" s="177" t="s">
        <v>241</v>
      </c>
      <c r="AE682" s="29"/>
      <c r="AF682" s="31"/>
    </row>
    <row r="683" spans="1:32" s="8" customFormat="1" ht="36" x14ac:dyDescent="0.25">
      <c r="A683" s="170">
        <v>523</v>
      </c>
      <c r="B683" s="171" t="s">
        <v>242</v>
      </c>
      <c r="C683" s="171" t="s">
        <v>124</v>
      </c>
      <c r="D683" s="172" t="s">
        <v>236</v>
      </c>
      <c r="E683" s="171" t="s">
        <v>249</v>
      </c>
      <c r="F683" s="171" t="s">
        <v>142</v>
      </c>
      <c r="G683" s="171" t="s">
        <v>243</v>
      </c>
      <c r="H683" s="171" t="s">
        <v>524</v>
      </c>
      <c r="I683" s="171" t="s">
        <v>142</v>
      </c>
      <c r="J683" s="173">
        <v>2006</v>
      </c>
      <c r="K683" s="174">
        <v>1</v>
      </c>
      <c r="L683" s="211"/>
      <c r="M683" s="173" t="s">
        <v>236</v>
      </c>
      <c r="N683" s="173">
        <v>0</v>
      </c>
      <c r="O683" s="173">
        <v>1</v>
      </c>
      <c r="P683" s="173">
        <v>1</v>
      </c>
      <c r="Q683" s="173">
        <v>9</v>
      </c>
      <c r="R683" s="173">
        <v>1</v>
      </c>
      <c r="S683" s="175">
        <v>120800</v>
      </c>
      <c r="T683" s="173">
        <v>0</v>
      </c>
      <c r="U683" s="173">
        <v>1</v>
      </c>
      <c r="V683" s="173">
        <v>0</v>
      </c>
      <c r="W683" s="211"/>
      <c r="X683" s="173">
        <v>0</v>
      </c>
      <c r="Y683" s="175">
        <v>0</v>
      </c>
      <c r="Z683" s="174">
        <f>S683*R683*K683*EXP(-Definitions!$E$4*CAPEX!V683)*U683</f>
        <v>120800</v>
      </c>
      <c r="AA683" s="174">
        <f>CEILING(Z683/Definitions!$F$10,10)</f>
        <v>2370</v>
      </c>
      <c r="AB683" s="176">
        <v>1</v>
      </c>
      <c r="AC683" s="177" t="s">
        <v>244</v>
      </c>
      <c r="AD683" s="177" t="s">
        <v>567</v>
      </c>
      <c r="AE683" s="29"/>
      <c r="AF683" s="31"/>
    </row>
    <row r="684" spans="1:32" s="8" customFormat="1" ht="48" x14ac:dyDescent="0.25">
      <c r="A684" s="170">
        <v>524</v>
      </c>
      <c r="B684" s="171" t="s">
        <v>245</v>
      </c>
      <c r="C684" s="171" t="s">
        <v>124</v>
      </c>
      <c r="D684" s="172" t="s">
        <v>236</v>
      </c>
      <c r="E684" s="171" t="s">
        <v>249</v>
      </c>
      <c r="F684" s="171" t="s">
        <v>142</v>
      </c>
      <c r="G684" s="171" t="s">
        <v>246</v>
      </c>
      <c r="H684" s="171" t="s">
        <v>524</v>
      </c>
      <c r="I684" s="171" t="s">
        <v>142</v>
      </c>
      <c r="J684" s="173">
        <v>2006</v>
      </c>
      <c r="K684" s="174">
        <v>1</v>
      </c>
      <c r="L684" s="211"/>
      <c r="M684" s="173" t="s">
        <v>236</v>
      </c>
      <c r="N684" s="173">
        <v>0</v>
      </c>
      <c r="O684" s="173">
        <v>1</v>
      </c>
      <c r="P684" s="173">
        <v>1</v>
      </c>
      <c r="Q684" s="173">
        <v>9</v>
      </c>
      <c r="R684" s="173">
        <v>1</v>
      </c>
      <c r="S684" s="175">
        <v>66500</v>
      </c>
      <c r="T684" s="173">
        <v>0</v>
      </c>
      <c r="U684" s="173">
        <v>1</v>
      </c>
      <c r="V684" s="173">
        <v>0</v>
      </c>
      <c r="W684" s="211"/>
      <c r="X684" s="173">
        <v>0</v>
      </c>
      <c r="Y684" s="175">
        <v>0</v>
      </c>
      <c r="Z684" s="174">
        <f>S684*R684*K684*EXP(-Definitions!$E$4*CAPEX!V684)*U684</f>
        <v>66500</v>
      </c>
      <c r="AA684" s="174">
        <f>CEILING(Z684/Definitions!$F$10,10)</f>
        <v>1310</v>
      </c>
      <c r="AB684" s="176">
        <v>1</v>
      </c>
      <c r="AC684" s="177" t="s">
        <v>247</v>
      </c>
      <c r="AD684" s="177" t="s">
        <v>568</v>
      </c>
      <c r="AE684" s="29"/>
      <c r="AF684" s="31"/>
    </row>
    <row r="685" spans="1:32" s="8" customFormat="1" ht="60" x14ac:dyDescent="0.25">
      <c r="A685" s="170">
        <v>525</v>
      </c>
      <c r="B685" s="171" t="s">
        <v>262</v>
      </c>
      <c r="C685" s="171" t="s">
        <v>13</v>
      </c>
      <c r="D685" s="172">
        <v>1</v>
      </c>
      <c r="E685" s="171" t="s">
        <v>249</v>
      </c>
      <c r="F685" s="171" t="s">
        <v>142</v>
      </c>
      <c r="G685" s="171" t="s">
        <v>578</v>
      </c>
      <c r="H685" s="171" t="s">
        <v>257</v>
      </c>
      <c r="I685" s="171" t="s">
        <v>142</v>
      </c>
      <c r="J685" s="173">
        <v>2006</v>
      </c>
      <c r="K685" s="174">
        <v>11130</v>
      </c>
      <c r="L685" s="174"/>
      <c r="M685" s="173" t="s">
        <v>139</v>
      </c>
      <c r="N685" s="173">
        <v>2</v>
      </c>
      <c r="O685" s="173">
        <v>1</v>
      </c>
      <c r="P685" s="173">
        <v>0</v>
      </c>
      <c r="Q685" s="173">
        <v>2</v>
      </c>
      <c r="R685" s="173">
        <v>1</v>
      </c>
      <c r="S685" s="175">
        <v>4000</v>
      </c>
      <c r="T685" s="173">
        <v>0</v>
      </c>
      <c r="U685" s="173">
        <v>0.3</v>
      </c>
      <c r="V685" s="173">
        <v>0</v>
      </c>
      <c r="W685" s="173"/>
      <c r="X685" s="173">
        <v>1</v>
      </c>
      <c r="Y685" s="175">
        <v>685910</v>
      </c>
      <c r="Z685" s="174">
        <f>S685*R685*K685*EXP(-Definitions!$E$4*CAPEX!V685)*U685</f>
        <v>13356000</v>
      </c>
      <c r="AA685" s="174">
        <f>CEILING(Z685/Definitions!$F$10,10)</f>
        <v>261890</v>
      </c>
      <c r="AB685" s="176">
        <v>2</v>
      </c>
      <c r="AC685" s="177" t="s">
        <v>354</v>
      </c>
      <c r="AD685" s="177" t="s">
        <v>264</v>
      </c>
      <c r="AE685" s="29"/>
      <c r="AF685" s="31"/>
    </row>
    <row r="686" spans="1:32" s="8" customFormat="1" ht="24" x14ac:dyDescent="0.25">
      <c r="A686" s="170">
        <v>526</v>
      </c>
      <c r="B686" s="171" t="s">
        <v>368</v>
      </c>
      <c r="C686" s="171" t="s">
        <v>13</v>
      </c>
      <c r="D686" s="172">
        <v>1</v>
      </c>
      <c r="E686" s="171" t="s">
        <v>249</v>
      </c>
      <c r="F686" s="171" t="s">
        <v>142</v>
      </c>
      <c r="G686" s="171" t="s">
        <v>226</v>
      </c>
      <c r="H686" s="171" t="s">
        <v>226</v>
      </c>
      <c r="I686" s="171" t="s">
        <v>142</v>
      </c>
      <c r="J686" s="173">
        <v>2006</v>
      </c>
      <c r="K686" s="174">
        <v>11130</v>
      </c>
      <c r="L686" s="174"/>
      <c r="M686" s="173" t="s">
        <v>139</v>
      </c>
      <c r="N686" s="173">
        <v>3</v>
      </c>
      <c r="O686" s="173">
        <v>1</v>
      </c>
      <c r="P686" s="173">
        <v>1</v>
      </c>
      <c r="Q686" s="173">
        <v>5</v>
      </c>
      <c r="R686" s="173">
        <v>0.1</v>
      </c>
      <c r="S686" s="175">
        <v>2000</v>
      </c>
      <c r="T686" s="173">
        <v>25</v>
      </c>
      <c r="U686" s="173">
        <v>1</v>
      </c>
      <c r="V686" s="173">
        <v>0</v>
      </c>
      <c r="W686" s="173"/>
      <c r="X686" s="173">
        <v>0</v>
      </c>
      <c r="Y686" s="175">
        <v>0</v>
      </c>
      <c r="Z686" s="174">
        <f>S686*R686*K686*EXP(-Definitions!$E$4*CAPEX!V686)*U686</f>
        <v>2226000</v>
      </c>
      <c r="AA686" s="174">
        <f>CEILING(Z686/Definitions!$F$10,10)</f>
        <v>43650</v>
      </c>
      <c r="AB686" s="176">
        <v>1</v>
      </c>
      <c r="AC686" s="177" t="s">
        <v>600</v>
      </c>
      <c r="AD686" s="177" t="s">
        <v>601</v>
      </c>
      <c r="AE686" s="29"/>
      <c r="AF686" s="31"/>
    </row>
    <row r="687" spans="1:32" s="8" customFormat="1" ht="48" x14ac:dyDescent="0.25">
      <c r="A687" s="170">
        <v>526</v>
      </c>
      <c r="B687" s="171" t="s">
        <v>368</v>
      </c>
      <c r="C687" s="171" t="s">
        <v>13</v>
      </c>
      <c r="D687" s="172">
        <v>1</v>
      </c>
      <c r="E687" s="171" t="s">
        <v>249</v>
      </c>
      <c r="F687" s="171" t="s">
        <v>142</v>
      </c>
      <c r="G687" s="171" t="s">
        <v>226</v>
      </c>
      <c r="H687" s="171" t="s">
        <v>226</v>
      </c>
      <c r="I687" s="171" t="s">
        <v>142</v>
      </c>
      <c r="J687" s="173">
        <v>2006</v>
      </c>
      <c r="K687" s="174">
        <v>40562</v>
      </c>
      <c r="L687" s="211"/>
      <c r="M687" s="173" t="s">
        <v>139</v>
      </c>
      <c r="N687" s="173">
        <v>3</v>
      </c>
      <c r="O687" s="173">
        <v>1</v>
      </c>
      <c r="P687" s="173">
        <v>1</v>
      </c>
      <c r="Q687" s="173">
        <v>5</v>
      </c>
      <c r="R687" s="173">
        <v>0.2</v>
      </c>
      <c r="S687" s="175">
        <v>2000</v>
      </c>
      <c r="T687" s="173">
        <v>25</v>
      </c>
      <c r="U687" s="173">
        <v>1</v>
      </c>
      <c r="V687" s="173">
        <v>11</v>
      </c>
      <c r="W687" s="211"/>
      <c r="X687" s="173">
        <v>0</v>
      </c>
      <c r="Y687" s="175">
        <v>0</v>
      </c>
      <c r="Z687" s="174">
        <f>S687*R687*K687*EXP(-Definitions!$E$4*CAPEX!V687)*U687</f>
        <v>16224800</v>
      </c>
      <c r="AA687" s="174">
        <f>CEILING(Z687/Definitions!$F$10,10)</f>
        <v>318140</v>
      </c>
      <c r="AB687" s="176">
        <v>1</v>
      </c>
      <c r="AC687" s="177" t="s">
        <v>576</v>
      </c>
      <c r="AD687" s="177" t="s">
        <v>577</v>
      </c>
      <c r="AE687" s="29"/>
      <c r="AF687" s="31"/>
    </row>
    <row r="688" spans="1:32" s="8" customFormat="1" ht="72" x14ac:dyDescent="0.25">
      <c r="A688" s="170">
        <v>527</v>
      </c>
      <c r="B688" s="171" t="s">
        <v>269</v>
      </c>
      <c r="C688" s="171" t="s">
        <v>13</v>
      </c>
      <c r="D688" s="172" t="s">
        <v>236</v>
      </c>
      <c r="E688" s="171" t="s">
        <v>249</v>
      </c>
      <c r="F688" s="171" t="s">
        <v>142</v>
      </c>
      <c r="G688" s="171" t="s">
        <v>364</v>
      </c>
      <c r="H688" s="171" t="s">
        <v>364</v>
      </c>
      <c r="I688" s="171" t="s">
        <v>142</v>
      </c>
      <c r="J688" s="173">
        <v>2006</v>
      </c>
      <c r="K688" s="174">
        <v>1</v>
      </c>
      <c r="L688" s="211"/>
      <c r="M688" s="173" t="s">
        <v>236</v>
      </c>
      <c r="N688" s="173">
        <v>3</v>
      </c>
      <c r="O688" s="173">
        <v>2</v>
      </c>
      <c r="P688" s="173">
        <v>1</v>
      </c>
      <c r="Q688" s="173">
        <v>5</v>
      </c>
      <c r="R688" s="173">
        <v>1</v>
      </c>
      <c r="S688" s="175">
        <v>1558200</v>
      </c>
      <c r="T688" s="173">
        <v>0</v>
      </c>
      <c r="U688" s="173">
        <v>1</v>
      </c>
      <c r="V688" s="173">
        <v>0</v>
      </c>
      <c r="W688" s="211"/>
      <c r="X688" s="173">
        <v>0</v>
      </c>
      <c r="Y688" s="175">
        <v>87700</v>
      </c>
      <c r="Z688" s="174">
        <f>S688*R688*K688*EXP(-Definitions!$E$4*CAPEX!V688)*U688</f>
        <v>1558200</v>
      </c>
      <c r="AA688" s="174">
        <f>CEILING(Z688/Definitions!$F$10,10)</f>
        <v>30560</v>
      </c>
      <c r="AB688" s="176">
        <v>1</v>
      </c>
      <c r="AC688" s="177" t="s">
        <v>425</v>
      </c>
      <c r="AD688" s="177" t="s">
        <v>425</v>
      </c>
      <c r="AE688" s="29"/>
      <c r="AF688" s="31"/>
    </row>
    <row r="689" spans="1:32" s="8" customFormat="1" ht="24" x14ac:dyDescent="0.25">
      <c r="A689" s="170">
        <v>528</v>
      </c>
      <c r="B689" s="171" t="s">
        <v>238</v>
      </c>
      <c r="C689" s="171" t="s">
        <v>13</v>
      </c>
      <c r="D689" s="172" t="s">
        <v>236</v>
      </c>
      <c r="E689" s="171" t="s">
        <v>249</v>
      </c>
      <c r="F689" s="171" t="s">
        <v>142</v>
      </c>
      <c r="G689" s="171" t="s">
        <v>239</v>
      </c>
      <c r="H689" s="171" t="s">
        <v>524</v>
      </c>
      <c r="I689" s="171" t="s">
        <v>142</v>
      </c>
      <c r="J689" s="173">
        <v>2006</v>
      </c>
      <c r="K689" s="174">
        <v>1</v>
      </c>
      <c r="L689" s="211"/>
      <c r="M689" s="173" t="s">
        <v>236</v>
      </c>
      <c r="N689" s="173">
        <v>0</v>
      </c>
      <c r="O689" s="173">
        <v>1</v>
      </c>
      <c r="P689" s="173">
        <v>1</v>
      </c>
      <c r="Q689" s="173">
        <v>9</v>
      </c>
      <c r="R689" s="173">
        <v>1</v>
      </c>
      <c r="S689" s="175">
        <v>1714100</v>
      </c>
      <c r="T689" s="173">
        <v>0</v>
      </c>
      <c r="U689" s="173">
        <v>1</v>
      </c>
      <c r="V689" s="173">
        <v>0</v>
      </c>
      <c r="W689" s="211"/>
      <c r="X689" s="173">
        <v>0</v>
      </c>
      <c r="Y689" s="175">
        <v>0</v>
      </c>
      <c r="Z689" s="174">
        <f>S689*R689*K689*EXP(-Definitions!$E$4*CAPEX!V689)*U689</f>
        <v>1714100</v>
      </c>
      <c r="AA689" s="174">
        <f>CEILING(Z689/Definitions!$F$10,10)</f>
        <v>33610</v>
      </c>
      <c r="AB689" s="176">
        <v>1</v>
      </c>
      <c r="AC689" s="177" t="s">
        <v>240</v>
      </c>
      <c r="AD689" s="177" t="s">
        <v>241</v>
      </c>
      <c r="AE689" s="29"/>
      <c r="AF689" s="31"/>
    </row>
    <row r="690" spans="1:32" s="8" customFormat="1" ht="36" x14ac:dyDescent="0.25">
      <c r="A690" s="170">
        <v>529</v>
      </c>
      <c r="B690" s="171" t="s">
        <v>242</v>
      </c>
      <c r="C690" s="171" t="s">
        <v>13</v>
      </c>
      <c r="D690" s="172" t="s">
        <v>236</v>
      </c>
      <c r="E690" s="171" t="s">
        <v>249</v>
      </c>
      <c r="F690" s="171" t="s">
        <v>142</v>
      </c>
      <c r="G690" s="171" t="s">
        <v>243</v>
      </c>
      <c r="H690" s="171" t="s">
        <v>524</v>
      </c>
      <c r="I690" s="171" t="s">
        <v>142</v>
      </c>
      <c r="J690" s="173">
        <v>2006</v>
      </c>
      <c r="K690" s="174">
        <v>1</v>
      </c>
      <c r="L690" s="211"/>
      <c r="M690" s="173" t="s">
        <v>236</v>
      </c>
      <c r="N690" s="173">
        <v>0</v>
      </c>
      <c r="O690" s="173">
        <v>1</v>
      </c>
      <c r="P690" s="173">
        <v>1</v>
      </c>
      <c r="Q690" s="173">
        <v>9</v>
      </c>
      <c r="R690" s="173">
        <v>1</v>
      </c>
      <c r="S690" s="175">
        <v>1885500</v>
      </c>
      <c r="T690" s="173">
        <v>0</v>
      </c>
      <c r="U690" s="173">
        <v>1</v>
      </c>
      <c r="V690" s="173">
        <v>0</v>
      </c>
      <c r="W690" s="211"/>
      <c r="X690" s="173">
        <v>0</v>
      </c>
      <c r="Y690" s="175">
        <v>0</v>
      </c>
      <c r="Z690" s="174">
        <f>S690*R690*K690*EXP(-Definitions!$E$4*CAPEX!V690)*U690</f>
        <v>1885500</v>
      </c>
      <c r="AA690" s="174">
        <f>CEILING(Z690/Definitions!$F$10,10)</f>
        <v>36980</v>
      </c>
      <c r="AB690" s="176">
        <v>1</v>
      </c>
      <c r="AC690" s="177" t="s">
        <v>244</v>
      </c>
      <c r="AD690" s="177" t="s">
        <v>567</v>
      </c>
      <c r="AE690" s="29"/>
      <c r="AF690" s="31"/>
    </row>
    <row r="691" spans="1:32" s="8" customFormat="1" ht="48" x14ac:dyDescent="0.25">
      <c r="A691" s="170">
        <v>530</v>
      </c>
      <c r="B691" s="171" t="s">
        <v>245</v>
      </c>
      <c r="C691" s="171" t="s">
        <v>13</v>
      </c>
      <c r="D691" s="172" t="s">
        <v>236</v>
      </c>
      <c r="E691" s="171" t="s">
        <v>249</v>
      </c>
      <c r="F691" s="171" t="s">
        <v>142</v>
      </c>
      <c r="G691" s="171" t="s">
        <v>246</v>
      </c>
      <c r="H691" s="171" t="s">
        <v>524</v>
      </c>
      <c r="I691" s="171" t="s">
        <v>142</v>
      </c>
      <c r="J691" s="173">
        <v>2006</v>
      </c>
      <c r="K691" s="174">
        <v>1</v>
      </c>
      <c r="L691" s="211"/>
      <c r="M691" s="173" t="s">
        <v>236</v>
      </c>
      <c r="N691" s="173">
        <v>0</v>
      </c>
      <c r="O691" s="173">
        <v>1</v>
      </c>
      <c r="P691" s="173">
        <v>1</v>
      </c>
      <c r="Q691" s="173">
        <v>9</v>
      </c>
      <c r="R691" s="173">
        <v>1</v>
      </c>
      <c r="S691" s="175">
        <v>1037000</v>
      </c>
      <c r="T691" s="173">
        <v>0</v>
      </c>
      <c r="U691" s="173">
        <v>1</v>
      </c>
      <c r="V691" s="173">
        <v>0</v>
      </c>
      <c r="W691" s="211"/>
      <c r="X691" s="173">
        <v>0</v>
      </c>
      <c r="Y691" s="175">
        <v>0</v>
      </c>
      <c r="Z691" s="174">
        <f>S691*R691*K691*EXP(-Definitions!$E$4*CAPEX!V691)*U691</f>
        <v>1037000</v>
      </c>
      <c r="AA691" s="174">
        <f>CEILING(Z691/Definitions!$F$10,10)</f>
        <v>20340</v>
      </c>
      <c r="AB691" s="176">
        <v>1</v>
      </c>
      <c r="AC691" s="177" t="s">
        <v>247</v>
      </c>
      <c r="AD691" s="177" t="s">
        <v>568</v>
      </c>
      <c r="AE691" s="29"/>
      <c r="AF691" s="31"/>
    </row>
    <row r="692" spans="1:32" s="8" customFormat="1" ht="24" x14ac:dyDescent="0.25">
      <c r="A692" s="170">
        <v>531</v>
      </c>
      <c r="B692" s="171" t="s">
        <v>193</v>
      </c>
      <c r="C692" s="171" t="s">
        <v>53</v>
      </c>
      <c r="D692" s="172">
        <v>2</v>
      </c>
      <c r="E692" s="171" t="s">
        <v>249</v>
      </c>
      <c r="F692" s="171" t="s">
        <v>142</v>
      </c>
      <c r="G692" s="171" t="s">
        <v>195</v>
      </c>
      <c r="H692" s="171" t="s">
        <v>196</v>
      </c>
      <c r="I692" s="171" t="s">
        <v>142</v>
      </c>
      <c r="J692" s="173">
        <v>2006</v>
      </c>
      <c r="K692" s="174">
        <v>432</v>
      </c>
      <c r="L692" s="211"/>
      <c r="M692" s="173" t="s">
        <v>139</v>
      </c>
      <c r="N692" s="173">
        <v>3</v>
      </c>
      <c r="O692" s="173">
        <v>2</v>
      </c>
      <c r="P692" s="173">
        <v>1</v>
      </c>
      <c r="Q692" s="173">
        <v>5</v>
      </c>
      <c r="R692" s="173">
        <v>1</v>
      </c>
      <c r="S692" s="175">
        <v>300</v>
      </c>
      <c r="T692" s="173">
        <v>10</v>
      </c>
      <c r="U692" s="173">
        <v>1</v>
      </c>
      <c r="V692" s="173">
        <v>0</v>
      </c>
      <c r="W692" s="211"/>
      <c r="X692" s="173">
        <v>0</v>
      </c>
      <c r="Y692" s="175">
        <v>0</v>
      </c>
      <c r="Z692" s="174">
        <f>S692*R692*K692*EXP(-Definitions!$E$4*CAPEX!V692)*U692</f>
        <v>129600</v>
      </c>
      <c r="AA692" s="174">
        <f>CEILING(Z692/Definitions!$F$10,10)</f>
        <v>2550</v>
      </c>
      <c r="AB692" s="176">
        <v>1</v>
      </c>
      <c r="AC692" s="177" t="s">
        <v>540</v>
      </c>
      <c r="AD692" s="177" t="s">
        <v>197</v>
      </c>
      <c r="AE692" s="29"/>
      <c r="AF692" s="31"/>
    </row>
    <row r="693" spans="1:32" s="8" customFormat="1" ht="24" x14ac:dyDescent="0.25">
      <c r="A693" s="170">
        <v>532</v>
      </c>
      <c r="B693" s="171" t="s">
        <v>198</v>
      </c>
      <c r="C693" s="171" t="s">
        <v>53</v>
      </c>
      <c r="D693" s="172">
        <v>1</v>
      </c>
      <c r="E693" s="171" t="s">
        <v>249</v>
      </c>
      <c r="F693" s="171" t="s">
        <v>142</v>
      </c>
      <c r="G693" s="171" t="s">
        <v>195</v>
      </c>
      <c r="H693" s="171" t="s">
        <v>196</v>
      </c>
      <c r="I693" s="171" t="s">
        <v>142</v>
      </c>
      <c r="J693" s="173">
        <v>2006</v>
      </c>
      <c r="K693" s="174">
        <v>432</v>
      </c>
      <c r="L693" s="211"/>
      <c r="M693" s="173" t="s">
        <v>139</v>
      </c>
      <c r="N693" s="173">
        <v>3</v>
      </c>
      <c r="O693" s="173">
        <v>2</v>
      </c>
      <c r="P693" s="173">
        <v>1</v>
      </c>
      <c r="Q693" s="173">
        <v>5</v>
      </c>
      <c r="R693" s="173">
        <v>1</v>
      </c>
      <c r="S693" s="175">
        <v>300</v>
      </c>
      <c r="T693" s="173">
        <v>10</v>
      </c>
      <c r="U693" s="173">
        <v>1</v>
      </c>
      <c r="V693" s="173">
        <v>0</v>
      </c>
      <c r="W693" s="211"/>
      <c r="X693" s="173">
        <v>0</v>
      </c>
      <c r="Y693" s="175">
        <v>0</v>
      </c>
      <c r="Z693" s="174">
        <f>S693*R693*K693*EXP(-Definitions!$E$4*CAPEX!V693)*U693</f>
        <v>129600</v>
      </c>
      <c r="AA693" s="174">
        <f>CEILING(Z693/Definitions!$F$10,10)</f>
        <v>2550</v>
      </c>
      <c r="AB693" s="176">
        <v>1</v>
      </c>
      <c r="AC693" s="177" t="s">
        <v>541</v>
      </c>
      <c r="AD693" s="177" t="s">
        <v>197</v>
      </c>
      <c r="AE693" s="29"/>
      <c r="AF693" s="31"/>
    </row>
    <row r="694" spans="1:32" s="8" customFormat="1" ht="24" x14ac:dyDescent="0.25">
      <c r="A694" s="170">
        <v>533</v>
      </c>
      <c r="B694" s="171" t="s">
        <v>202</v>
      </c>
      <c r="C694" s="171" t="s">
        <v>53</v>
      </c>
      <c r="D694" s="172">
        <v>2</v>
      </c>
      <c r="E694" s="171" t="s">
        <v>249</v>
      </c>
      <c r="F694" s="171" t="s">
        <v>142</v>
      </c>
      <c r="G694" s="171" t="s">
        <v>195</v>
      </c>
      <c r="H694" s="171" t="s">
        <v>196</v>
      </c>
      <c r="I694" s="171" t="s">
        <v>142</v>
      </c>
      <c r="J694" s="173">
        <v>2006</v>
      </c>
      <c r="K694" s="174">
        <v>375</v>
      </c>
      <c r="L694" s="211"/>
      <c r="M694" s="173" t="s">
        <v>139</v>
      </c>
      <c r="N694" s="173">
        <v>3</v>
      </c>
      <c r="O694" s="173">
        <v>2</v>
      </c>
      <c r="P694" s="173">
        <v>1</v>
      </c>
      <c r="Q694" s="173">
        <v>5</v>
      </c>
      <c r="R694" s="173">
        <v>1</v>
      </c>
      <c r="S694" s="175">
        <v>250</v>
      </c>
      <c r="T694" s="173">
        <v>10</v>
      </c>
      <c r="U694" s="173">
        <v>0</v>
      </c>
      <c r="V694" s="173">
        <v>2</v>
      </c>
      <c r="W694" s="211"/>
      <c r="X694" s="173">
        <v>1</v>
      </c>
      <c r="Y694" s="175">
        <v>18500</v>
      </c>
      <c r="Z694" s="174">
        <f>S694*R694*K694*EXP(-Definitions!$E$4*CAPEX!V694)*U694</f>
        <v>0</v>
      </c>
      <c r="AA694" s="174">
        <f>CEILING(Z694/Definitions!$F$10,10)</f>
        <v>0</v>
      </c>
      <c r="AB694" s="176">
        <v>0</v>
      </c>
      <c r="AC694" s="177" t="s">
        <v>359</v>
      </c>
      <c r="AD694" s="177" t="s">
        <v>676</v>
      </c>
      <c r="AE694" s="29"/>
      <c r="AF694" s="31"/>
    </row>
    <row r="695" spans="1:32" s="8" customFormat="1" ht="24" x14ac:dyDescent="0.25">
      <c r="A695" s="170">
        <v>533</v>
      </c>
      <c r="B695" s="171" t="s">
        <v>202</v>
      </c>
      <c r="C695" s="171" t="s">
        <v>53</v>
      </c>
      <c r="D695" s="172">
        <v>2</v>
      </c>
      <c r="E695" s="171" t="s">
        <v>249</v>
      </c>
      <c r="F695" s="171" t="s">
        <v>142</v>
      </c>
      <c r="G695" s="171" t="s">
        <v>195</v>
      </c>
      <c r="H695" s="171" t="s">
        <v>196</v>
      </c>
      <c r="I695" s="171" t="s">
        <v>142</v>
      </c>
      <c r="J695" s="173">
        <v>2006</v>
      </c>
      <c r="K695" s="174">
        <v>375</v>
      </c>
      <c r="L695" s="211"/>
      <c r="M695" s="173" t="s">
        <v>139</v>
      </c>
      <c r="N695" s="173">
        <v>3</v>
      </c>
      <c r="O695" s="173">
        <v>2</v>
      </c>
      <c r="P695" s="173">
        <v>1</v>
      </c>
      <c r="Q695" s="173">
        <v>5</v>
      </c>
      <c r="R695" s="173">
        <v>1</v>
      </c>
      <c r="S695" s="175">
        <v>250</v>
      </c>
      <c r="T695" s="173">
        <v>10</v>
      </c>
      <c r="U695" s="173">
        <v>1</v>
      </c>
      <c r="V695" s="173">
        <v>0</v>
      </c>
      <c r="W695" s="211"/>
      <c r="X695" s="173">
        <v>0</v>
      </c>
      <c r="Y695" s="175">
        <v>0</v>
      </c>
      <c r="Z695" s="174">
        <f>S695*R695*K695*EXP(-Definitions!$E$4*CAPEX!V695)*U695</f>
        <v>93750</v>
      </c>
      <c r="AA695" s="174">
        <f>CEILING(Z695/Definitions!$F$10,10)</f>
        <v>1840</v>
      </c>
      <c r="AB695" s="176">
        <v>1</v>
      </c>
      <c r="AC695" s="177" t="s">
        <v>359</v>
      </c>
      <c r="AD695" s="177" t="s">
        <v>360</v>
      </c>
      <c r="AE695" s="29"/>
      <c r="AF695" s="31"/>
    </row>
    <row r="696" spans="1:32" s="8" customFormat="1" ht="15" x14ac:dyDescent="0.25">
      <c r="A696" s="170">
        <v>533</v>
      </c>
      <c r="B696" s="171" t="s">
        <v>202</v>
      </c>
      <c r="C696" s="171" t="s">
        <v>53</v>
      </c>
      <c r="D696" s="172">
        <v>2</v>
      </c>
      <c r="E696" s="171" t="s">
        <v>249</v>
      </c>
      <c r="F696" s="171" t="s">
        <v>142</v>
      </c>
      <c r="G696" s="171" t="s">
        <v>195</v>
      </c>
      <c r="H696" s="171" t="s">
        <v>196</v>
      </c>
      <c r="I696" s="171" t="s">
        <v>142</v>
      </c>
      <c r="J696" s="173">
        <v>2006</v>
      </c>
      <c r="K696" s="174">
        <v>375</v>
      </c>
      <c r="L696" s="211"/>
      <c r="M696" s="173" t="s">
        <v>139</v>
      </c>
      <c r="N696" s="173">
        <v>0</v>
      </c>
      <c r="O696" s="173">
        <v>1</v>
      </c>
      <c r="P696" s="173">
        <v>1</v>
      </c>
      <c r="Q696" s="173">
        <v>8</v>
      </c>
      <c r="R696" s="173">
        <v>1</v>
      </c>
      <c r="S696" s="175">
        <v>250</v>
      </c>
      <c r="T696" s="173">
        <v>10</v>
      </c>
      <c r="U696" s="173">
        <v>1</v>
      </c>
      <c r="V696" s="173">
        <v>10</v>
      </c>
      <c r="W696" s="211"/>
      <c r="X696" s="173">
        <v>0</v>
      </c>
      <c r="Y696" s="175">
        <v>0</v>
      </c>
      <c r="Z696" s="174">
        <f>S696*R696*K696*EXP(-Definitions!$E$4*CAPEX!V696)*U696</f>
        <v>93750</v>
      </c>
      <c r="AA696" s="174">
        <f>CEILING(Z696/Definitions!$F$10,10)</f>
        <v>1840</v>
      </c>
      <c r="AB696" s="176">
        <v>1</v>
      </c>
      <c r="AC696" s="177" t="s">
        <v>201</v>
      </c>
      <c r="AD696" s="177" t="s">
        <v>203</v>
      </c>
      <c r="AE696" s="29"/>
      <c r="AF696" s="30"/>
    </row>
    <row r="697" spans="1:32" s="8" customFormat="1" ht="15" x14ac:dyDescent="0.25">
      <c r="A697" s="170">
        <v>533</v>
      </c>
      <c r="B697" s="171" t="s">
        <v>202</v>
      </c>
      <c r="C697" s="171" t="s">
        <v>53</v>
      </c>
      <c r="D697" s="172">
        <v>2</v>
      </c>
      <c r="E697" s="171" t="s">
        <v>249</v>
      </c>
      <c r="F697" s="171" t="s">
        <v>142</v>
      </c>
      <c r="G697" s="171" t="s">
        <v>195</v>
      </c>
      <c r="H697" s="171" t="s">
        <v>196</v>
      </c>
      <c r="I697" s="171" t="s">
        <v>142</v>
      </c>
      <c r="J697" s="173">
        <v>2006</v>
      </c>
      <c r="K697" s="174">
        <v>375</v>
      </c>
      <c r="L697" s="211"/>
      <c r="M697" s="173" t="s">
        <v>139</v>
      </c>
      <c r="N697" s="173">
        <v>0</v>
      </c>
      <c r="O697" s="173">
        <v>1</v>
      </c>
      <c r="P697" s="173">
        <v>1</v>
      </c>
      <c r="Q697" s="173">
        <v>8</v>
      </c>
      <c r="R697" s="173">
        <v>1</v>
      </c>
      <c r="S697" s="175">
        <v>250</v>
      </c>
      <c r="T697" s="173">
        <v>10</v>
      </c>
      <c r="U697" s="173">
        <v>1</v>
      </c>
      <c r="V697" s="173">
        <v>20</v>
      </c>
      <c r="W697" s="211"/>
      <c r="X697" s="173">
        <v>0</v>
      </c>
      <c r="Y697" s="175">
        <v>0</v>
      </c>
      <c r="Z697" s="174">
        <f>S697*R697*K697*EXP(-Definitions!$E$4*CAPEX!V697)*U697</f>
        <v>93750</v>
      </c>
      <c r="AA697" s="174">
        <f>CEILING(Z697/Definitions!$F$10,10)</f>
        <v>1840</v>
      </c>
      <c r="AB697" s="176">
        <v>1</v>
      </c>
      <c r="AC697" s="177" t="s">
        <v>201</v>
      </c>
      <c r="AD697" s="177" t="s">
        <v>203</v>
      </c>
      <c r="AE697" s="29"/>
      <c r="AF697" s="30"/>
    </row>
    <row r="698" spans="1:32" s="8" customFormat="1" ht="24" x14ac:dyDescent="0.25">
      <c r="A698" s="170">
        <v>534</v>
      </c>
      <c r="B698" s="171" t="s">
        <v>204</v>
      </c>
      <c r="C698" s="171" t="s">
        <v>53</v>
      </c>
      <c r="D698" s="172">
        <v>1</v>
      </c>
      <c r="E698" s="171" t="s">
        <v>249</v>
      </c>
      <c r="F698" s="171" t="s">
        <v>142</v>
      </c>
      <c r="G698" s="171" t="s">
        <v>195</v>
      </c>
      <c r="H698" s="171" t="s">
        <v>196</v>
      </c>
      <c r="I698" s="171" t="s">
        <v>142</v>
      </c>
      <c r="J698" s="173">
        <v>2006</v>
      </c>
      <c r="K698" s="174">
        <v>375</v>
      </c>
      <c r="L698" s="211"/>
      <c r="M698" s="173" t="s">
        <v>139</v>
      </c>
      <c r="N698" s="173">
        <v>3</v>
      </c>
      <c r="O698" s="173">
        <v>2</v>
      </c>
      <c r="P698" s="173">
        <v>1</v>
      </c>
      <c r="Q698" s="173">
        <v>5</v>
      </c>
      <c r="R698" s="173">
        <v>1</v>
      </c>
      <c r="S698" s="175">
        <v>250</v>
      </c>
      <c r="T698" s="173">
        <v>10</v>
      </c>
      <c r="U698" s="173">
        <v>1</v>
      </c>
      <c r="V698" s="173">
        <v>0</v>
      </c>
      <c r="W698" s="211"/>
      <c r="X698" s="173">
        <v>0</v>
      </c>
      <c r="Y698" s="175">
        <v>0</v>
      </c>
      <c r="Z698" s="174">
        <f>S698*R698*K698*EXP(-Definitions!$E$4*CAPEX!V698)*U698</f>
        <v>93750</v>
      </c>
      <c r="AA698" s="174">
        <f>CEILING(Z698/Definitions!$F$10,10)</f>
        <v>1840</v>
      </c>
      <c r="AB698" s="176">
        <v>1</v>
      </c>
      <c r="AC698" s="177" t="s">
        <v>359</v>
      </c>
      <c r="AD698" s="177" t="s">
        <v>360</v>
      </c>
      <c r="AE698" s="29"/>
      <c r="AF698" s="30"/>
    </row>
    <row r="699" spans="1:32" s="8" customFormat="1" ht="15" x14ac:dyDescent="0.25">
      <c r="A699" s="170">
        <v>534</v>
      </c>
      <c r="B699" s="171" t="s">
        <v>204</v>
      </c>
      <c r="C699" s="171" t="s">
        <v>53</v>
      </c>
      <c r="D699" s="172">
        <v>1</v>
      </c>
      <c r="E699" s="171" t="s">
        <v>249</v>
      </c>
      <c r="F699" s="171" t="s">
        <v>142</v>
      </c>
      <c r="G699" s="171" t="s">
        <v>195</v>
      </c>
      <c r="H699" s="171" t="s">
        <v>196</v>
      </c>
      <c r="I699" s="171" t="s">
        <v>142</v>
      </c>
      <c r="J699" s="173">
        <v>2006</v>
      </c>
      <c r="K699" s="174">
        <v>375</v>
      </c>
      <c r="L699" s="211"/>
      <c r="M699" s="173" t="s">
        <v>139</v>
      </c>
      <c r="N699" s="173">
        <v>0</v>
      </c>
      <c r="O699" s="173">
        <v>1</v>
      </c>
      <c r="P699" s="173">
        <v>1</v>
      </c>
      <c r="Q699" s="173">
        <v>8</v>
      </c>
      <c r="R699" s="173">
        <v>1</v>
      </c>
      <c r="S699" s="175">
        <v>250</v>
      </c>
      <c r="T699" s="173">
        <v>10</v>
      </c>
      <c r="U699" s="173">
        <v>1</v>
      </c>
      <c r="V699" s="173">
        <v>10</v>
      </c>
      <c r="W699" s="211"/>
      <c r="X699" s="173">
        <v>0</v>
      </c>
      <c r="Y699" s="175">
        <v>0</v>
      </c>
      <c r="Z699" s="174">
        <f>S699*R699*K699*EXP(-Definitions!$E$4*CAPEX!V699)*U699</f>
        <v>93750</v>
      </c>
      <c r="AA699" s="174">
        <f>CEILING(Z699/Definitions!$F$10,10)</f>
        <v>1840</v>
      </c>
      <c r="AB699" s="176">
        <v>1</v>
      </c>
      <c r="AC699" s="177" t="s">
        <v>201</v>
      </c>
      <c r="AD699" s="177" t="s">
        <v>203</v>
      </c>
      <c r="AE699" s="29"/>
      <c r="AF699" s="30"/>
    </row>
    <row r="700" spans="1:32" s="8" customFormat="1" ht="15" x14ac:dyDescent="0.25">
      <c r="A700" s="170">
        <v>534</v>
      </c>
      <c r="B700" s="171" t="s">
        <v>204</v>
      </c>
      <c r="C700" s="171" t="s">
        <v>53</v>
      </c>
      <c r="D700" s="172">
        <v>1</v>
      </c>
      <c r="E700" s="171" t="s">
        <v>249</v>
      </c>
      <c r="F700" s="171" t="s">
        <v>142</v>
      </c>
      <c r="G700" s="171" t="s">
        <v>195</v>
      </c>
      <c r="H700" s="171" t="s">
        <v>196</v>
      </c>
      <c r="I700" s="171" t="s">
        <v>142</v>
      </c>
      <c r="J700" s="173">
        <v>2006</v>
      </c>
      <c r="K700" s="174">
        <v>375</v>
      </c>
      <c r="L700" s="211"/>
      <c r="M700" s="173" t="s">
        <v>139</v>
      </c>
      <c r="N700" s="173">
        <v>0</v>
      </c>
      <c r="O700" s="173">
        <v>1</v>
      </c>
      <c r="P700" s="173">
        <v>1</v>
      </c>
      <c r="Q700" s="173">
        <v>8</v>
      </c>
      <c r="R700" s="173">
        <v>1</v>
      </c>
      <c r="S700" s="175">
        <v>250</v>
      </c>
      <c r="T700" s="173">
        <v>10</v>
      </c>
      <c r="U700" s="173">
        <v>1</v>
      </c>
      <c r="V700" s="173">
        <v>20</v>
      </c>
      <c r="W700" s="211"/>
      <c r="X700" s="173">
        <v>0</v>
      </c>
      <c r="Y700" s="175">
        <v>0</v>
      </c>
      <c r="Z700" s="174">
        <f>S700*R700*K700*EXP(-Definitions!$E$4*CAPEX!V700)*U700</f>
        <v>93750</v>
      </c>
      <c r="AA700" s="174">
        <f>CEILING(Z700/Definitions!$F$10,10)</f>
        <v>1840</v>
      </c>
      <c r="AB700" s="176">
        <v>1</v>
      </c>
      <c r="AC700" s="177" t="s">
        <v>201</v>
      </c>
      <c r="AD700" s="177" t="s">
        <v>203</v>
      </c>
      <c r="AE700" s="29"/>
      <c r="AF700" s="31"/>
    </row>
    <row r="701" spans="1:32" s="8" customFormat="1" ht="24" x14ac:dyDescent="0.25">
      <c r="A701" s="170">
        <v>535</v>
      </c>
      <c r="B701" s="171" t="s">
        <v>206</v>
      </c>
      <c r="C701" s="171" t="s">
        <v>53</v>
      </c>
      <c r="D701" s="172">
        <v>2</v>
      </c>
      <c r="E701" s="171" t="s">
        <v>249</v>
      </c>
      <c r="F701" s="171" t="s">
        <v>142</v>
      </c>
      <c r="G701" s="171" t="s">
        <v>195</v>
      </c>
      <c r="H701" s="171" t="s">
        <v>196</v>
      </c>
      <c r="I701" s="171" t="s">
        <v>142</v>
      </c>
      <c r="J701" s="173">
        <v>2006</v>
      </c>
      <c r="K701" s="174">
        <v>432</v>
      </c>
      <c r="L701" s="211"/>
      <c r="M701" s="173" t="s">
        <v>139</v>
      </c>
      <c r="N701" s="173">
        <v>3</v>
      </c>
      <c r="O701" s="173">
        <v>1</v>
      </c>
      <c r="P701" s="173">
        <v>1</v>
      </c>
      <c r="Q701" s="173">
        <v>8</v>
      </c>
      <c r="R701" s="173">
        <v>1</v>
      </c>
      <c r="S701" s="175">
        <v>600</v>
      </c>
      <c r="T701" s="173">
        <v>15</v>
      </c>
      <c r="U701" s="173">
        <v>1</v>
      </c>
      <c r="V701" s="173">
        <v>1</v>
      </c>
      <c r="W701" s="211"/>
      <c r="X701" s="173">
        <v>0</v>
      </c>
      <c r="Y701" s="175">
        <v>0</v>
      </c>
      <c r="Z701" s="174">
        <f>S701*R701*K701*EXP(-Definitions!$E$4*CAPEX!V701)*U701</f>
        <v>259200</v>
      </c>
      <c r="AA701" s="174">
        <f>CEILING(Z701/Definitions!$F$10,10)</f>
        <v>5090</v>
      </c>
      <c r="AB701" s="176">
        <v>1</v>
      </c>
      <c r="AC701" s="177" t="s">
        <v>351</v>
      </c>
      <c r="AD701" s="177" t="s">
        <v>352</v>
      </c>
      <c r="AE701" s="29"/>
      <c r="AF701" s="31"/>
    </row>
    <row r="702" spans="1:32" s="8" customFormat="1" ht="15" x14ac:dyDescent="0.25">
      <c r="A702" s="170">
        <v>535</v>
      </c>
      <c r="B702" s="171" t="s">
        <v>206</v>
      </c>
      <c r="C702" s="171" t="s">
        <v>53</v>
      </c>
      <c r="D702" s="172">
        <v>2</v>
      </c>
      <c r="E702" s="171" t="s">
        <v>249</v>
      </c>
      <c r="F702" s="171" t="s">
        <v>142</v>
      </c>
      <c r="G702" s="171" t="s">
        <v>195</v>
      </c>
      <c r="H702" s="171" t="s">
        <v>196</v>
      </c>
      <c r="I702" s="171" t="s">
        <v>142</v>
      </c>
      <c r="J702" s="173">
        <v>2006</v>
      </c>
      <c r="K702" s="174">
        <v>432</v>
      </c>
      <c r="L702" s="211"/>
      <c r="M702" s="173" t="s">
        <v>139</v>
      </c>
      <c r="N702" s="173">
        <v>0</v>
      </c>
      <c r="O702" s="173">
        <v>1</v>
      </c>
      <c r="P702" s="173">
        <v>1</v>
      </c>
      <c r="Q702" s="173">
        <v>8</v>
      </c>
      <c r="R702" s="173">
        <v>1</v>
      </c>
      <c r="S702" s="175">
        <v>600</v>
      </c>
      <c r="T702" s="173">
        <v>15</v>
      </c>
      <c r="U702" s="173">
        <v>1</v>
      </c>
      <c r="V702" s="173">
        <v>16</v>
      </c>
      <c r="W702" s="211"/>
      <c r="X702" s="173">
        <v>0</v>
      </c>
      <c r="Y702" s="175">
        <v>0</v>
      </c>
      <c r="Z702" s="174">
        <f>S702*R702*K702*EXP(-Definitions!$E$4*CAPEX!V702)*U702</f>
        <v>259200</v>
      </c>
      <c r="AA702" s="174">
        <f>CEILING(Z702/Definitions!$F$10,10)</f>
        <v>5090</v>
      </c>
      <c r="AB702" s="176">
        <v>1</v>
      </c>
      <c r="AC702" s="177" t="s">
        <v>208</v>
      </c>
      <c r="AD702" s="177" t="s">
        <v>361</v>
      </c>
      <c r="AE702" s="29"/>
      <c r="AF702" s="31"/>
    </row>
    <row r="703" spans="1:32" s="8" customFormat="1" ht="84" x14ac:dyDescent="0.25">
      <c r="A703" s="170">
        <v>536</v>
      </c>
      <c r="B703" s="171" t="s">
        <v>320</v>
      </c>
      <c r="C703" s="171" t="s">
        <v>53</v>
      </c>
      <c r="D703" s="172">
        <v>2</v>
      </c>
      <c r="E703" s="171" t="s">
        <v>249</v>
      </c>
      <c r="F703" s="171" t="s">
        <v>142</v>
      </c>
      <c r="G703" s="171" t="s">
        <v>211</v>
      </c>
      <c r="H703" s="171" t="s">
        <v>212</v>
      </c>
      <c r="I703" s="171" t="s">
        <v>142</v>
      </c>
      <c r="J703" s="173">
        <v>2006</v>
      </c>
      <c r="K703" s="174">
        <v>22</v>
      </c>
      <c r="L703" s="211"/>
      <c r="M703" s="173" t="s">
        <v>321</v>
      </c>
      <c r="N703" s="173">
        <v>3</v>
      </c>
      <c r="O703" s="173">
        <v>1</v>
      </c>
      <c r="P703" s="173">
        <v>1</v>
      </c>
      <c r="Q703" s="173">
        <v>5</v>
      </c>
      <c r="R703" s="173">
        <v>0.5</v>
      </c>
      <c r="S703" s="175">
        <v>138000</v>
      </c>
      <c r="T703" s="173">
        <v>10</v>
      </c>
      <c r="U703" s="173">
        <v>1</v>
      </c>
      <c r="V703" s="173">
        <v>0</v>
      </c>
      <c r="W703" s="211"/>
      <c r="X703" s="173">
        <v>0</v>
      </c>
      <c r="Y703" s="175">
        <v>0</v>
      </c>
      <c r="Z703" s="174">
        <f>S703*R703*K703*EXP(-Definitions!$E$4*CAPEX!V703)*U703</f>
        <v>1518000</v>
      </c>
      <c r="AA703" s="174">
        <f>CEILING(Z703/Definitions!$F$10,10)</f>
        <v>29770</v>
      </c>
      <c r="AB703" s="176">
        <v>2</v>
      </c>
      <c r="AC703" s="177" t="s">
        <v>362</v>
      </c>
      <c r="AD703" s="177" t="s">
        <v>363</v>
      </c>
      <c r="AE703" s="29"/>
      <c r="AF703" s="31"/>
    </row>
    <row r="704" spans="1:32" s="8" customFormat="1" ht="24" x14ac:dyDescent="0.25">
      <c r="A704" s="170">
        <v>536</v>
      </c>
      <c r="B704" s="171" t="s">
        <v>320</v>
      </c>
      <c r="C704" s="171" t="s">
        <v>53</v>
      </c>
      <c r="D704" s="172">
        <v>2</v>
      </c>
      <c r="E704" s="171" t="s">
        <v>249</v>
      </c>
      <c r="F704" s="171" t="s">
        <v>142</v>
      </c>
      <c r="G704" s="171" t="s">
        <v>211</v>
      </c>
      <c r="H704" s="171" t="s">
        <v>212</v>
      </c>
      <c r="I704" s="171" t="s">
        <v>142</v>
      </c>
      <c r="J704" s="173">
        <v>2006</v>
      </c>
      <c r="K704" s="174">
        <v>22</v>
      </c>
      <c r="L704" s="211"/>
      <c r="M704" s="173" t="s">
        <v>321</v>
      </c>
      <c r="N704" s="173">
        <v>0</v>
      </c>
      <c r="O704" s="173">
        <v>1</v>
      </c>
      <c r="P704" s="173">
        <v>1</v>
      </c>
      <c r="Q704" s="173">
        <v>8</v>
      </c>
      <c r="R704" s="173">
        <v>1</v>
      </c>
      <c r="S704" s="175">
        <v>138000</v>
      </c>
      <c r="T704" s="173">
        <v>10</v>
      </c>
      <c r="U704" s="173">
        <v>1</v>
      </c>
      <c r="V704" s="173">
        <v>5</v>
      </c>
      <c r="W704" s="211"/>
      <c r="X704" s="173">
        <v>0</v>
      </c>
      <c r="Y704" s="175">
        <v>0</v>
      </c>
      <c r="Z704" s="174">
        <f>S704*R704*K704*EXP(-Definitions!$E$4*CAPEX!V704)*U704</f>
        <v>3036000</v>
      </c>
      <c r="AA704" s="174">
        <f>CEILING(Z704/Definitions!$F$10,10)</f>
        <v>59530</v>
      </c>
      <c r="AB704" s="176">
        <v>2</v>
      </c>
      <c r="AC704" s="177" t="s">
        <v>215</v>
      </c>
      <c r="AD704" s="177" t="s">
        <v>324</v>
      </c>
      <c r="AE704" s="29"/>
      <c r="AF704" s="31"/>
    </row>
    <row r="705" spans="1:32" s="8" customFormat="1" ht="24" x14ac:dyDescent="0.25">
      <c r="A705" s="170">
        <v>536</v>
      </c>
      <c r="B705" s="171" t="s">
        <v>320</v>
      </c>
      <c r="C705" s="171" t="s">
        <v>53</v>
      </c>
      <c r="D705" s="172">
        <v>2</v>
      </c>
      <c r="E705" s="171" t="s">
        <v>249</v>
      </c>
      <c r="F705" s="171" t="s">
        <v>142</v>
      </c>
      <c r="G705" s="171" t="s">
        <v>211</v>
      </c>
      <c r="H705" s="171" t="s">
        <v>212</v>
      </c>
      <c r="I705" s="171" t="s">
        <v>142</v>
      </c>
      <c r="J705" s="173">
        <v>2006</v>
      </c>
      <c r="K705" s="174">
        <v>22</v>
      </c>
      <c r="L705" s="211"/>
      <c r="M705" s="173" t="s">
        <v>321</v>
      </c>
      <c r="N705" s="173">
        <v>0</v>
      </c>
      <c r="O705" s="173">
        <v>1</v>
      </c>
      <c r="P705" s="173">
        <v>1</v>
      </c>
      <c r="Q705" s="173">
        <v>8</v>
      </c>
      <c r="R705" s="173">
        <v>1</v>
      </c>
      <c r="S705" s="175">
        <v>138000</v>
      </c>
      <c r="T705" s="173">
        <v>10</v>
      </c>
      <c r="U705" s="173">
        <v>1</v>
      </c>
      <c r="V705" s="173">
        <v>15</v>
      </c>
      <c r="W705" s="211"/>
      <c r="X705" s="173">
        <v>0</v>
      </c>
      <c r="Y705" s="175">
        <v>0</v>
      </c>
      <c r="Z705" s="174">
        <f>S705*R705*K705*EXP(-Definitions!$E$4*CAPEX!V705)*U705</f>
        <v>3036000</v>
      </c>
      <c r="AA705" s="174">
        <f>CEILING(Z705/Definitions!$F$10,10)</f>
        <v>59530</v>
      </c>
      <c r="AB705" s="176">
        <v>2</v>
      </c>
      <c r="AC705" s="177" t="s">
        <v>215</v>
      </c>
      <c r="AD705" s="177" t="s">
        <v>324</v>
      </c>
      <c r="AE705" s="29"/>
      <c r="AF705" s="31"/>
    </row>
    <row r="706" spans="1:32" s="8" customFormat="1" ht="24" x14ac:dyDescent="0.25">
      <c r="A706" s="170">
        <v>536</v>
      </c>
      <c r="B706" s="171" t="s">
        <v>320</v>
      </c>
      <c r="C706" s="171" t="s">
        <v>53</v>
      </c>
      <c r="D706" s="172">
        <v>2</v>
      </c>
      <c r="E706" s="171" t="s">
        <v>249</v>
      </c>
      <c r="F706" s="171" t="s">
        <v>142</v>
      </c>
      <c r="G706" s="171" t="s">
        <v>211</v>
      </c>
      <c r="H706" s="171" t="s">
        <v>212</v>
      </c>
      <c r="I706" s="171" t="s">
        <v>142</v>
      </c>
      <c r="J706" s="173">
        <v>2006</v>
      </c>
      <c r="K706" s="174">
        <v>22</v>
      </c>
      <c r="L706" s="211"/>
      <c r="M706" s="173" t="s">
        <v>321</v>
      </c>
      <c r="N706" s="173">
        <v>0</v>
      </c>
      <c r="O706" s="173">
        <v>1</v>
      </c>
      <c r="P706" s="173">
        <v>1</v>
      </c>
      <c r="Q706" s="173">
        <v>8</v>
      </c>
      <c r="R706" s="173">
        <v>1</v>
      </c>
      <c r="S706" s="175">
        <v>138000</v>
      </c>
      <c r="T706" s="173">
        <v>10</v>
      </c>
      <c r="U706" s="173">
        <v>1</v>
      </c>
      <c r="V706" s="173">
        <v>25</v>
      </c>
      <c r="W706" s="211"/>
      <c r="X706" s="173">
        <v>0</v>
      </c>
      <c r="Y706" s="175">
        <v>0</v>
      </c>
      <c r="Z706" s="174">
        <f>S706*R706*K706*EXP(-Definitions!$E$4*CAPEX!V706)*U706</f>
        <v>3036000</v>
      </c>
      <c r="AA706" s="174">
        <f>CEILING(Z706/Definitions!$F$10,10)</f>
        <v>59530</v>
      </c>
      <c r="AB706" s="176">
        <v>2</v>
      </c>
      <c r="AC706" s="177" t="s">
        <v>215</v>
      </c>
      <c r="AD706" s="177" t="s">
        <v>324</v>
      </c>
      <c r="AE706" s="29"/>
      <c r="AF706" s="30"/>
    </row>
    <row r="707" spans="1:32" s="8" customFormat="1" ht="60" x14ac:dyDescent="0.25">
      <c r="A707" s="170">
        <v>537</v>
      </c>
      <c r="B707" s="171" t="s">
        <v>560</v>
      </c>
      <c r="C707" s="171" t="s">
        <v>53</v>
      </c>
      <c r="D707" s="172">
        <v>2</v>
      </c>
      <c r="E707" s="171" t="s">
        <v>249</v>
      </c>
      <c r="F707" s="171" t="s">
        <v>142</v>
      </c>
      <c r="G707" s="171" t="s">
        <v>217</v>
      </c>
      <c r="H707" s="171" t="s">
        <v>218</v>
      </c>
      <c r="I707" s="171" t="s">
        <v>142</v>
      </c>
      <c r="J707" s="173">
        <v>2006</v>
      </c>
      <c r="K707" s="174">
        <v>432</v>
      </c>
      <c r="L707" s="211"/>
      <c r="M707" s="173" t="s">
        <v>139</v>
      </c>
      <c r="N707" s="173">
        <v>3</v>
      </c>
      <c r="O707" s="173">
        <v>2</v>
      </c>
      <c r="P707" s="173">
        <v>1</v>
      </c>
      <c r="Q707" s="173">
        <v>5</v>
      </c>
      <c r="R707" s="173">
        <v>1</v>
      </c>
      <c r="S707" s="175">
        <v>1000</v>
      </c>
      <c r="T707" s="173">
        <v>25</v>
      </c>
      <c r="U707" s="173">
        <v>1</v>
      </c>
      <c r="V707" s="173">
        <v>0</v>
      </c>
      <c r="W707" s="211"/>
      <c r="X707" s="173">
        <v>0</v>
      </c>
      <c r="Y707" s="175">
        <v>0</v>
      </c>
      <c r="Z707" s="174">
        <f>S707*R707*K707*EXP(-Definitions!$E$4*CAPEX!V707)*U707</f>
        <v>432000</v>
      </c>
      <c r="AA707" s="174">
        <f>CEILING(Z707/Definitions!$F$10,10)</f>
        <v>8480</v>
      </c>
      <c r="AB707" s="176">
        <v>2</v>
      </c>
      <c r="AC707" s="177" t="s">
        <v>219</v>
      </c>
      <c r="AD707" s="177" t="s">
        <v>220</v>
      </c>
      <c r="AE707" s="29"/>
      <c r="AF707" s="30"/>
    </row>
    <row r="708" spans="1:32" s="8" customFormat="1" ht="72" x14ac:dyDescent="0.25">
      <c r="A708" s="170">
        <v>538</v>
      </c>
      <c r="B708" s="171" t="s">
        <v>221</v>
      </c>
      <c r="C708" s="171" t="s">
        <v>53</v>
      </c>
      <c r="D708" s="172">
        <v>2</v>
      </c>
      <c r="E708" s="171" t="s">
        <v>249</v>
      </c>
      <c r="F708" s="171" t="s">
        <v>142</v>
      </c>
      <c r="G708" s="171" t="s">
        <v>217</v>
      </c>
      <c r="H708" s="171" t="s">
        <v>218</v>
      </c>
      <c r="I708" s="171" t="s">
        <v>142</v>
      </c>
      <c r="J708" s="173">
        <v>2006</v>
      </c>
      <c r="K708" s="174">
        <v>432</v>
      </c>
      <c r="L708" s="211"/>
      <c r="M708" s="173" t="s">
        <v>139</v>
      </c>
      <c r="N708" s="173">
        <v>3</v>
      </c>
      <c r="O708" s="173">
        <v>2</v>
      </c>
      <c r="P708" s="173">
        <v>1</v>
      </c>
      <c r="Q708" s="173">
        <v>5</v>
      </c>
      <c r="R708" s="173">
        <v>1</v>
      </c>
      <c r="S708" s="175">
        <v>2000</v>
      </c>
      <c r="T708" s="173">
        <v>25</v>
      </c>
      <c r="U708" s="173">
        <v>1</v>
      </c>
      <c r="V708" s="173">
        <v>0</v>
      </c>
      <c r="W708" s="211"/>
      <c r="X708" s="173">
        <v>0</v>
      </c>
      <c r="Y708" s="175">
        <v>0</v>
      </c>
      <c r="Z708" s="174">
        <f>S708*R708*K708*EXP(-Definitions!$E$4*CAPEX!V708)*U708</f>
        <v>864000</v>
      </c>
      <c r="AA708" s="174">
        <f>CEILING(Z708/Definitions!$F$10,10)</f>
        <v>16950</v>
      </c>
      <c r="AB708" s="176">
        <v>2</v>
      </c>
      <c r="AC708" s="177" t="s">
        <v>552</v>
      </c>
      <c r="AD708" s="177" t="s">
        <v>222</v>
      </c>
      <c r="AE708" s="29"/>
      <c r="AF708" s="30"/>
    </row>
    <row r="709" spans="1:32" s="8" customFormat="1" ht="36" x14ac:dyDescent="0.25">
      <c r="A709" s="170">
        <v>539</v>
      </c>
      <c r="B709" s="171" t="s">
        <v>224</v>
      </c>
      <c r="C709" s="171" t="s">
        <v>53</v>
      </c>
      <c r="D709" s="172" t="s">
        <v>225</v>
      </c>
      <c r="E709" s="171" t="s">
        <v>249</v>
      </c>
      <c r="F709" s="171" t="s">
        <v>142</v>
      </c>
      <c r="G709" s="171" t="s">
        <v>226</v>
      </c>
      <c r="H709" s="171" t="s">
        <v>226</v>
      </c>
      <c r="I709" s="171" t="s">
        <v>142</v>
      </c>
      <c r="J709" s="173">
        <v>2006</v>
      </c>
      <c r="K709" s="174">
        <v>432</v>
      </c>
      <c r="L709" s="211"/>
      <c r="M709" s="173" t="s">
        <v>139</v>
      </c>
      <c r="N709" s="173">
        <v>3</v>
      </c>
      <c r="O709" s="173">
        <v>1</v>
      </c>
      <c r="P709" s="173">
        <v>1</v>
      </c>
      <c r="Q709" s="173">
        <v>1</v>
      </c>
      <c r="R709" s="173">
        <v>1</v>
      </c>
      <c r="S709" s="175">
        <v>2800</v>
      </c>
      <c r="T709" s="173">
        <v>50</v>
      </c>
      <c r="U709" s="173">
        <v>0</v>
      </c>
      <c r="V709" s="173">
        <v>0</v>
      </c>
      <c r="W709" s="211"/>
      <c r="X709" s="173">
        <v>1</v>
      </c>
      <c r="Y709" s="175">
        <v>5200</v>
      </c>
      <c r="Z709" s="174">
        <f>S709*R709*K709*EXP(-Definitions!$E$4*CAPEX!V709)*U709</f>
        <v>0</v>
      </c>
      <c r="AA709" s="174">
        <f>CEILING(Z709/Definitions!$F$10,10)</f>
        <v>0</v>
      </c>
      <c r="AB709" s="176">
        <v>0</v>
      </c>
      <c r="AC709" s="177" t="s">
        <v>564</v>
      </c>
      <c r="AD709" s="177" t="s">
        <v>565</v>
      </c>
      <c r="AE709" s="29"/>
      <c r="AF709" s="31"/>
    </row>
    <row r="710" spans="1:32" s="8" customFormat="1" ht="84" x14ac:dyDescent="0.25">
      <c r="A710" s="170">
        <v>540</v>
      </c>
      <c r="B710" s="171" t="s">
        <v>233</v>
      </c>
      <c r="C710" s="171" t="s">
        <v>53</v>
      </c>
      <c r="D710" s="172" t="s">
        <v>225</v>
      </c>
      <c r="E710" s="171" t="s">
        <v>249</v>
      </c>
      <c r="F710" s="171" t="s">
        <v>142</v>
      </c>
      <c r="G710" s="171" t="s">
        <v>364</v>
      </c>
      <c r="H710" s="171" t="s">
        <v>364</v>
      </c>
      <c r="I710" s="171" t="s">
        <v>142</v>
      </c>
      <c r="J710" s="173">
        <v>2006</v>
      </c>
      <c r="K710" s="174">
        <v>1</v>
      </c>
      <c r="L710" s="211"/>
      <c r="M710" s="173" t="s">
        <v>236</v>
      </c>
      <c r="N710" s="173">
        <v>3</v>
      </c>
      <c r="O710" s="173">
        <v>2</v>
      </c>
      <c r="P710" s="173">
        <v>1</v>
      </c>
      <c r="Q710" s="173">
        <v>5</v>
      </c>
      <c r="R710" s="173">
        <v>1</v>
      </c>
      <c r="S710" s="175">
        <v>524472</v>
      </c>
      <c r="T710" s="173">
        <v>0</v>
      </c>
      <c r="U710" s="173">
        <v>1</v>
      </c>
      <c r="V710" s="173">
        <v>0</v>
      </c>
      <c r="W710" s="211"/>
      <c r="X710" s="173">
        <v>0</v>
      </c>
      <c r="Y710" s="175">
        <v>0</v>
      </c>
      <c r="Z710" s="174">
        <f>S710*R710*K710*EXP(-Definitions!$E$4*CAPEX!V710)*U710</f>
        <v>524472</v>
      </c>
      <c r="AA710" s="174">
        <f>CEILING(Z710/Definitions!$F$10,10)</f>
        <v>10290</v>
      </c>
      <c r="AB710" s="176">
        <v>1</v>
      </c>
      <c r="AC710" s="177" t="s">
        <v>607</v>
      </c>
      <c r="AD710" s="177" t="s">
        <v>607</v>
      </c>
      <c r="AE710" s="29"/>
      <c r="AF710" s="31"/>
    </row>
    <row r="711" spans="1:32" s="8" customFormat="1" ht="24" x14ac:dyDescent="0.25">
      <c r="A711" s="170">
        <v>541</v>
      </c>
      <c r="B711" s="171" t="s">
        <v>238</v>
      </c>
      <c r="C711" s="171" t="s">
        <v>53</v>
      </c>
      <c r="D711" s="172" t="s">
        <v>236</v>
      </c>
      <c r="E711" s="171" t="s">
        <v>249</v>
      </c>
      <c r="F711" s="171" t="s">
        <v>142</v>
      </c>
      <c r="G711" s="171" t="s">
        <v>239</v>
      </c>
      <c r="H711" s="171" t="s">
        <v>524</v>
      </c>
      <c r="I711" s="171" t="s">
        <v>142</v>
      </c>
      <c r="J711" s="173">
        <v>2006</v>
      </c>
      <c r="K711" s="174">
        <v>1</v>
      </c>
      <c r="L711" s="211"/>
      <c r="M711" s="173" t="s">
        <v>236</v>
      </c>
      <c r="N711" s="173">
        <v>0</v>
      </c>
      <c r="O711" s="173">
        <v>1</v>
      </c>
      <c r="P711" s="173">
        <v>1</v>
      </c>
      <c r="Q711" s="173">
        <v>9</v>
      </c>
      <c r="R711" s="173">
        <v>1</v>
      </c>
      <c r="S711" s="175">
        <v>708100</v>
      </c>
      <c r="T711" s="173">
        <v>0</v>
      </c>
      <c r="U711" s="173">
        <v>1</v>
      </c>
      <c r="V711" s="173">
        <v>0</v>
      </c>
      <c r="W711" s="211"/>
      <c r="X711" s="173">
        <v>0</v>
      </c>
      <c r="Y711" s="175">
        <v>0</v>
      </c>
      <c r="Z711" s="174">
        <f>S711*R711*K711*EXP(-Definitions!$E$4*CAPEX!V711)*U711</f>
        <v>708100</v>
      </c>
      <c r="AA711" s="174">
        <f>CEILING(Z711/Definitions!$F$10,10)</f>
        <v>13890</v>
      </c>
      <c r="AB711" s="176">
        <v>1</v>
      </c>
      <c r="AC711" s="177" t="s">
        <v>240</v>
      </c>
      <c r="AD711" s="177" t="s">
        <v>241</v>
      </c>
      <c r="AE711" s="29"/>
      <c r="AF711" s="31"/>
    </row>
    <row r="712" spans="1:32" s="8" customFormat="1" ht="36" x14ac:dyDescent="0.25">
      <c r="A712" s="170">
        <v>542</v>
      </c>
      <c r="B712" s="171" t="s">
        <v>242</v>
      </c>
      <c r="C712" s="171" t="s">
        <v>53</v>
      </c>
      <c r="D712" s="172" t="s">
        <v>236</v>
      </c>
      <c r="E712" s="171" t="s">
        <v>249</v>
      </c>
      <c r="F712" s="171" t="s">
        <v>142</v>
      </c>
      <c r="G712" s="171" t="s">
        <v>243</v>
      </c>
      <c r="H712" s="171" t="s">
        <v>524</v>
      </c>
      <c r="I712" s="171" t="s">
        <v>142</v>
      </c>
      <c r="J712" s="173">
        <v>2006</v>
      </c>
      <c r="K712" s="174">
        <v>1</v>
      </c>
      <c r="L712" s="211"/>
      <c r="M712" s="173" t="s">
        <v>236</v>
      </c>
      <c r="N712" s="173">
        <v>0</v>
      </c>
      <c r="O712" s="173">
        <v>1</v>
      </c>
      <c r="P712" s="173">
        <v>1</v>
      </c>
      <c r="Q712" s="173">
        <v>9</v>
      </c>
      <c r="R712" s="173">
        <v>1</v>
      </c>
      <c r="S712" s="175">
        <v>778900</v>
      </c>
      <c r="T712" s="173">
        <v>0</v>
      </c>
      <c r="U712" s="173">
        <v>1</v>
      </c>
      <c r="V712" s="173">
        <v>0</v>
      </c>
      <c r="W712" s="211"/>
      <c r="X712" s="173">
        <v>0</v>
      </c>
      <c r="Y712" s="175">
        <v>0</v>
      </c>
      <c r="Z712" s="174">
        <f>S712*R712*K712*EXP(-Definitions!$E$4*CAPEX!V712)*U712</f>
        <v>778900</v>
      </c>
      <c r="AA712" s="174">
        <f>CEILING(Z712/Definitions!$F$10,10)</f>
        <v>15280</v>
      </c>
      <c r="AB712" s="176">
        <v>1</v>
      </c>
      <c r="AC712" s="177" t="s">
        <v>244</v>
      </c>
      <c r="AD712" s="177" t="s">
        <v>567</v>
      </c>
      <c r="AE712" s="29"/>
      <c r="AF712" s="30"/>
    </row>
    <row r="713" spans="1:32" s="8" customFormat="1" ht="48" x14ac:dyDescent="0.25">
      <c r="A713" s="170">
        <v>543</v>
      </c>
      <c r="B713" s="171" t="s">
        <v>245</v>
      </c>
      <c r="C713" s="171" t="s">
        <v>53</v>
      </c>
      <c r="D713" s="172" t="s">
        <v>236</v>
      </c>
      <c r="E713" s="171" t="s">
        <v>249</v>
      </c>
      <c r="F713" s="171" t="s">
        <v>142</v>
      </c>
      <c r="G713" s="171" t="s">
        <v>246</v>
      </c>
      <c r="H713" s="171" t="s">
        <v>524</v>
      </c>
      <c r="I713" s="171" t="s">
        <v>142</v>
      </c>
      <c r="J713" s="173">
        <v>2006</v>
      </c>
      <c r="K713" s="174">
        <v>1</v>
      </c>
      <c r="L713" s="211"/>
      <c r="M713" s="173" t="s">
        <v>236</v>
      </c>
      <c r="N713" s="173">
        <v>0</v>
      </c>
      <c r="O713" s="173">
        <v>1</v>
      </c>
      <c r="P713" s="173">
        <v>1</v>
      </c>
      <c r="Q713" s="173">
        <v>9</v>
      </c>
      <c r="R713" s="173">
        <v>1</v>
      </c>
      <c r="S713" s="175">
        <v>421900</v>
      </c>
      <c r="T713" s="173">
        <v>0</v>
      </c>
      <c r="U713" s="173">
        <v>1</v>
      </c>
      <c r="V713" s="173">
        <v>0</v>
      </c>
      <c r="W713" s="211"/>
      <c r="X713" s="173">
        <v>0</v>
      </c>
      <c r="Y713" s="175">
        <v>0</v>
      </c>
      <c r="Z713" s="174">
        <f>S713*R713*K713*EXP(-Definitions!$E$4*CAPEX!V713)*U713</f>
        <v>421900</v>
      </c>
      <c r="AA713" s="174">
        <f>CEILING(Z713/Definitions!$F$10,10)</f>
        <v>8280</v>
      </c>
      <c r="AB713" s="176">
        <v>1</v>
      </c>
      <c r="AC713" s="177" t="s">
        <v>247</v>
      </c>
      <c r="AD713" s="177" t="s">
        <v>568</v>
      </c>
      <c r="AE713" s="29"/>
      <c r="AF713" s="30"/>
    </row>
    <row r="714" spans="1:32" s="8" customFormat="1" ht="60" x14ac:dyDescent="0.25">
      <c r="A714" s="170">
        <v>544</v>
      </c>
      <c r="B714" s="171" t="s">
        <v>262</v>
      </c>
      <c r="C714" s="171" t="s">
        <v>92</v>
      </c>
      <c r="D714" s="172">
        <v>1</v>
      </c>
      <c r="E714" s="171" t="s">
        <v>249</v>
      </c>
      <c r="F714" s="171" t="s">
        <v>142</v>
      </c>
      <c r="G714" s="171" t="s">
        <v>578</v>
      </c>
      <c r="H714" s="171" t="s">
        <v>257</v>
      </c>
      <c r="I714" s="171" t="s">
        <v>142</v>
      </c>
      <c r="J714" s="173">
        <v>2006</v>
      </c>
      <c r="K714" s="174">
        <v>8805</v>
      </c>
      <c r="L714" s="211"/>
      <c r="M714" s="173" t="s">
        <v>139</v>
      </c>
      <c r="N714" s="173">
        <v>2</v>
      </c>
      <c r="O714" s="173">
        <v>1</v>
      </c>
      <c r="P714" s="173">
        <v>0</v>
      </c>
      <c r="Q714" s="173">
        <v>2</v>
      </c>
      <c r="R714" s="173">
        <v>1</v>
      </c>
      <c r="S714" s="175">
        <v>4000</v>
      </c>
      <c r="T714" s="173">
        <v>0</v>
      </c>
      <c r="U714" s="173">
        <v>0.25</v>
      </c>
      <c r="V714" s="173">
        <v>0</v>
      </c>
      <c r="W714" s="211"/>
      <c r="X714" s="173">
        <v>1</v>
      </c>
      <c r="Y714" s="175">
        <v>254000</v>
      </c>
      <c r="Z714" s="174">
        <f>S714*R714*K714*EXP(-Definitions!$E$4*CAPEX!V714)*U714</f>
        <v>8805000</v>
      </c>
      <c r="AA714" s="174">
        <f>CEILING(Z714/Definitions!$F$10,10)</f>
        <v>172650</v>
      </c>
      <c r="AB714" s="176">
        <v>2</v>
      </c>
      <c r="AC714" s="177" t="s">
        <v>354</v>
      </c>
      <c r="AD714" s="177" t="s">
        <v>264</v>
      </c>
      <c r="AE714" s="29"/>
      <c r="AF714" s="30"/>
    </row>
    <row r="715" spans="1:32" s="8" customFormat="1" ht="24" x14ac:dyDescent="0.25">
      <c r="A715" s="170">
        <v>545</v>
      </c>
      <c r="B715" s="171" t="s">
        <v>368</v>
      </c>
      <c r="C715" s="171" t="s">
        <v>92</v>
      </c>
      <c r="D715" s="172">
        <v>1</v>
      </c>
      <c r="E715" s="171" t="s">
        <v>249</v>
      </c>
      <c r="F715" s="171" t="s">
        <v>142</v>
      </c>
      <c r="G715" s="171" t="s">
        <v>226</v>
      </c>
      <c r="H715" s="171" t="s">
        <v>226</v>
      </c>
      <c r="I715" s="171" t="s">
        <v>142</v>
      </c>
      <c r="J715" s="173">
        <v>2006</v>
      </c>
      <c r="K715" s="174">
        <v>8805</v>
      </c>
      <c r="L715" s="211"/>
      <c r="M715" s="173" t="s">
        <v>139</v>
      </c>
      <c r="N715" s="173">
        <v>3</v>
      </c>
      <c r="O715" s="173">
        <v>1</v>
      </c>
      <c r="P715" s="173">
        <v>1</v>
      </c>
      <c r="Q715" s="173">
        <v>5</v>
      </c>
      <c r="R715" s="173">
        <v>0.01</v>
      </c>
      <c r="S715" s="175">
        <v>2000</v>
      </c>
      <c r="T715" s="173">
        <v>25</v>
      </c>
      <c r="U715" s="173">
        <v>1</v>
      </c>
      <c r="V715" s="173">
        <v>0</v>
      </c>
      <c r="W715" s="211"/>
      <c r="X715" s="173">
        <v>0</v>
      </c>
      <c r="Y715" s="175">
        <v>0</v>
      </c>
      <c r="Z715" s="174">
        <f>S715*R715*K715*EXP(-Definitions!$E$4*CAPEX!V715)*U715</f>
        <v>176100</v>
      </c>
      <c r="AA715" s="174">
        <f>CEILING(Z715/Definitions!$F$10,10)</f>
        <v>3460</v>
      </c>
      <c r="AB715" s="176">
        <v>1</v>
      </c>
      <c r="AC715" s="177" t="s">
        <v>600</v>
      </c>
      <c r="AD715" s="177" t="s">
        <v>601</v>
      </c>
      <c r="AE715" s="29"/>
      <c r="AF715" s="31"/>
    </row>
    <row r="716" spans="1:32" s="8" customFormat="1" ht="48" x14ac:dyDescent="0.25">
      <c r="A716" s="170">
        <v>545</v>
      </c>
      <c r="B716" s="171" t="s">
        <v>368</v>
      </c>
      <c r="C716" s="171" t="s">
        <v>92</v>
      </c>
      <c r="D716" s="172">
        <v>1</v>
      </c>
      <c r="E716" s="171" t="s">
        <v>249</v>
      </c>
      <c r="F716" s="171" t="s">
        <v>142</v>
      </c>
      <c r="G716" s="171" t="s">
        <v>226</v>
      </c>
      <c r="H716" s="171" t="s">
        <v>226</v>
      </c>
      <c r="I716" s="171" t="s">
        <v>142</v>
      </c>
      <c r="J716" s="173">
        <v>2006</v>
      </c>
      <c r="K716" s="174">
        <v>8805</v>
      </c>
      <c r="L716" s="211"/>
      <c r="M716" s="173" t="s">
        <v>139</v>
      </c>
      <c r="N716" s="173">
        <v>3</v>
      </c>
      <c r="O716" s="173">
        <v>1</v>
      </c>
      <c r="P716" s="173">
        <v>1</v>
      </c>
      <c r="Q716" s="173">
        <v>5</v>
      </c>
      <c r="R716" s="173">
        <v>0.2</v>
      </c>
      <c r="S716" s="175">
        <v>2000</v>
      </c>
      <c r="T716" s="173">
        <v>25</v>
      </c>
      <c r="U716" s="173">
        <v>1</v>
      </c>
      <c r="V716" s="173">
        <v>11</v>
      </c>
      <c r="W716" s="211"/>
      <c r="X716" s="173">
        <v>0</v>
      </c>
      <c r="Y716" s="175">
        <v>0</v>
      </c>
      <c r="Z716" s="174">
        <f>S716*R716*K716*EXP(-Definitions!$E$4*CAPEX!V716)*U716</f>
        <v>3522000</v>
      </c>
      <c r="AA716" s="174">
        <f>CEILING(Z716/Definitions!$F$10,10)</f>
        <v>69060</v>
      </c>
      <c r="AB716" s="176">
        <v>1</v>
      </c>
      <c r="AC716" s="177" t="s">
        <v>576</v>
      </c>
      <c r="AD716" s="177" t="s">
        <v>577</v>
      </c>
      <c r="AE716" s="29"/>
      <c r="AF716" s="30"/>
    </row>
    <row r="717" spans="1:32" s="8" customFormat="1" ht="48" x14ac:dyDescent="0.25">
      <c r="A717" s="170">
        <v>546</v>
      </c>
      <c r="B717" s="171" t="s">
        <v>248</v>
      </c>
      <c r="C717" s="171" t="s">
        <v>92</v>
      </c>
      <c r="D717" s="172">
        <v>1</v>
      </c>
      <c r="E717" s="171" t="s">
        <v>249</v>
      </c>
      <c r="F717" s="171" t="s">
        <v>142</v>
      </c>
      <c r="G717" s="171" t="s">
        <v>217</v>
      </c>
      <c r="H717" s="171" t="s">
        <v>218</v>
      </c>
      <c r="I717" s="171" t="s">
        <v>142</v>
      </c>
      <c r="J717" s="173">
        <v>2006</v>
      </c>
      <c r="K717" s="174">
        <v>1</v>
      </c>
      <c r="L717" s="211"/>
      <c r="M717" s="173" t="s">
        <v>236</v>
      </c>
      <c r="N717" s="173">
        <v>0</v>
      </c>
      <c r="O717" s="173">
        <v>1</v>
      </c>
      <c r="P717" s="173">
        <v>1</v>
      </c>
      <c r="Q717" s="173">
        <v>8</v>
      </c>
      <c r="R717" s="173">
        <v>1</v>
      </c>
      <c r="S717" s="175">
        <v>6311760</v>
      </c>
      <c r="T717" s="173">
        <v>25</v>
      </c>
      <c r="U717" s="173">
        <v>0</v>
      </c>
      <c r="V717" s="173">
        <v>11</v>
      </c>
      <c r="W717" s="211"/>
      <c r="X717" s="173">
        <v>1</v>
      </c>
      <c r="Y717" s="175">
        <v>19600</v>
      </c>
      <c r="Z717" s="174">
        <f>S717*R717*K717*EXP(-Definitions!$E$4*CAPEX!V717)*U717</f>
        <v>0</v>
      </c>
      <c r="AA717" s="174">
        <f>CEILING(Z717/Definitions!$F$10,10)</f>
        <v>0</v>
      </c>
      <c r="AB717" s="176">
        <v>0</v>
      </c>
      <c r="AC717" s="177" t="s">
        <v>271</v>
      </c>
      <c r="AD717" s="177" t="s">
        <v>573</v>
      </c>
      <c r="AE717" s="29"/>
      <c r="AF717" s="30"/>
    </row>
    <row r="718" spans="1:32" s="8" customFormat="1" ht="72" x14ac:dyDescent="0.25">
      <c r="A718" s="170">
        <v>547</v>
      </c>
      <c r="B718" s="171" t="s">
        <v>702</v>
      </c>
      <c r="C718" s="171" t="s">
        <v>92</v>
      </c>
      <c r="D718" s="172">
        <v>1</v>
      </c>
      <c r="E718" s="171" t="s">
        <v>249</v>
      </c>
      <c r="F718" s="171" t="s">
        <v>142</v>
      </c>
      <c r="G718" s="171" t="s">
        <v>265</v>
      </c>
      <c r="H718" s="171" t="s">
        <v>266</v>
      </c>
      <c r="I718" s="171" t="s">
        <v>142</v>
      </c>
      <c r="J718" s="173">
        <v>2006</v>
      </c>
      <c r="K718" s="174">
        <v>1</v>
      </c>
      <c r="L718" s="211"/>
      <c r="M718" s="173" t="s">
        <v>236</v>
      </c>
      <c r="N718" s="173">
        <v>0</v>
      </c>
      <c r="O718" s="173">
        <v>1</v>
      </c>
      <c r="P718" s="173">
        <v>1</v>
      </c>
      <c r="Q718" s="173">
        <v>5</v>
      </c>
      <c r="R718" s="173">
        <v>1</v>
      </c>
      <c r="S718" s="175">
        <v>832000</v>
      </c>
      <c r="T718" s="173">
        <v>25</v>
      </c>
      <c r="U718" s="173">
        <v>0</v>
      </c>
      <c r="V718" s="173">
        <v>2</v>
      </c>
      <c r="W718" s="211"/>
      <c r="X718" s="173">
        <v>1</v>
      </c>
      <c r="Y718" s="175">
        <v>143700</v>
      </c>
      <c r="Z718" s="174">
        <f>S718*R718*K718*EXP(-Definitions!$E$4*CAPEX!V718)*U718</f>
        <v>0</v>
      </c>
      <c r="AA718" s="174">
        <f>CEILING(Z718/Definitions!$F$10,10)</f>
        <v>0</v>
      </c>
      <c r="AB718" s="176">
        <v>2</v>
      </c>
      <c r="AC718" s="177" t="s">
        <v>267</v>
      </c>
      <c r="AD718" s="177" t="s">
        <v>268</v>
      </c>
      <c r="AE718" s="29"/>
      <c r="AF718" s="30"/>
    </row>
    <row r="719" spans="1:32" s="8" customFormat="1" ht="72" x14ac:dyDescent="0.25">
      <c r="A719" s="170">
        <v>547</v>
      </c>
      <c r="B719" s="171" t="s">
        <v>702</v>
      </c>
      <c r="C719" s="171" t="s">
        <v>92</v>
      </c>
      <c r="D719" s="172">
        <v>1</v>
      </c>
      <c r="E719" s="171" t="s">
        <v>249</v>
      </c>
      <c r="F719" s="171" t="s">
        <v>142</v>
      </c>
      <c r="G719" s="171" t="s">
        <v>265</v>
      </c>
      <c r="H719" s="171" t="s">
        <v>266</v>
      </c>
      <c r="I719" s="171" t="s">
        <v>142</v>
      </c>
      <c r="J719" s="173">
        <v>2006</v>
      </c>
      <c r="K719" s="174">
        <v>1</v>
      </c>
      <c r="L719" s="211"/>
      <c r="M719" s="173" t="s">
        <v>236</v>
      </c>
      <c r="N719" s="173">
        <v>0</v>
      </c>
      <c r="O719" s="173">
        <v>1</v>
      </c>
      <c r="P719" s="173">
        <v>1</v>
      </c>
      <c r="Q719" s="173">
        <v>5</v>
      </c>
      <c r="R719" s="173">
        <v>1</v>
      </c>
      <c r="S719" s="175">
        <v>832000</v>
      </c>
      <c r="T719" s="173">
        <v>25</v>
      </c>
      <c r="U719" s="173">
        <v>1</v>
      </c>
      <c r="V719" s="173">
        <v>0</v>
      </c>
      <c r="W719" s="211"/>
      <c r="X719" s="173">
        <v>1</v>
      </c>
      <c r="Y719" s="175"/>
      <c r="Z719" s="174">
        <f>S719*R719*K719*EXP(-Definitions!$E$4*CAPEX!V719)*U719</f>
        <v>832000</v>
      </c>
      <c r="AA719" s="174">
        <f>CEILING(Z719/Definitions!$F$10,10)</f>
        <v>16320</v>
      </c>
      <c r="AB719" s="176">
        <v>2</v>
      </c>
      <c r="AC719" s="177" t="s">
        <v>267</v>
      </c>
      <c r="AD719" s="177" t="s">
        <v>268</v>
      </c>
      <c r="AE719" s="29"/>
      <c r="AF719" s="31"/>
    </row>
    <row r="720" spans="1:32" s="8" customFormat="1" ht="72" x14ac:dyDescent="0.25">
      <c r="A720" s="170">
        <v>548</v>
      </c>
      <c r="B720" s="171" t="s">
        <v>269</v>
      </c>
      <c r="C720" s="171" t="s">
        <v>92</v>
      </c>
      <c r="D720" s="172" t="s">
        <v>236</v>
      </c>
      <c r="E720" s="171" t="s">
        <v>249</v>
      </c>
      <c r="F720" s="171" t="s">
        <v>142</v>
      </c>
      <c r="G720" s="171" t="s">
        <v>364</v>
      </c>
      <c r="H720" s="171" t="s">
        <v>364</v>
      </c>
      <c r="I720" s="171" t="s">
        <v>142</v>
      </c>
      <c r="J720" s="173">
        <v>2006</v>
      </c>
      <c r="K720" s="174">
        <v>1</v>
      </c>
      <c r="L720" s="211"/>
      <c r="M720" s="173" t="s">
        <v>236</v>
      </c>
      <c r="N720" s="173">
        <v>3</v>
      </c>
      <c r="O720" s="173">
        <v>2</v>
      </c>
      <c r="P720" s="173">
        <v>1</v>
      </c>
      <c r="Q720" s="173">
        <v>5</v>
      </c>
      <c r="R720" s="173">
        <v>1</v>
      </c>
      <c r="S720" s="175">
        <v>898200</v>
      </c>
      <c r="T720" s="173">
        <v>0</v>
      </c>
      <c r="U720" s="173">
        <v>1</v>
      </c>
      <c r="V720" s="173">
        <v>0</v>
      </c>
      <c r="W720" s="211"/>
      <c r="X720" s="173">
        <v>0</v>
      </c>
      <c r="Y720" s="175">
        <v>0</v>
      </c>
      <c r="Z720" s="174">
        <f>S720*R720*K720*EXP(-Definitions!$E$4*CAPEX!V720)*U720</f>
        <v>898200</v>
      </c>
      <c r="AA720" s="174">
        <f>CEILING(Z720/Definitions!$F$10,10)</f>
        <v>17620</v>
      </c>
      <c r="AB720" s="176">
        <v>1</v>
      </c>
      <c r="AC720" s="177" t="s">
        <v>413</v>
      </c>
      <c r="AD720" s="177" t="s">
        <v>414</v>
      </c>
      <c r="AE720" s="29"/>
      <c r="AF720" s="31"/>
    </row>
    <row r="721" spans="1:32" s="8" customFormat="1" ht="24" x14ac:dyDescent="0.25">
      <c r="A721" s="170">
        <v>549</v>
      </c>
      <c r="B721" s="171" t="s">
        <v>238</v>
      </c>
      <c r="C721" s="171" t="s">
        <v>92</v>
      </c>
      <c r="D721" s="172" t="s">
        <v>236</v>
      </c>
      <c r="E721" s="171" t="s">
        <v>249</v>
      </c>
      <c r="F721" s="171" t="s">
        <v>142</v>
      </c>
      <c r="G721" s="171" t="s">
        <v>239</v>
      </c>
      <c r="H721" s="171" t="s">
        <v>524</v>
      </c>
      <c r="I721" s="171" t="s">
        <v>142</v>
      </c>
      <c r="J721" s="173">
        <v>2006</v>
      </c>
      <c r="K721" s="174">
        <v>1</v>
      </c>
      <c r="L721" s="211"/>
      <c r="M721" s="173" t="s">
        <v>236</v>
      </c>
      <c r="N721" s="173">
        <v>0</v>
      </c>
      <c r="O721" s="173">
        <v>1</v>
      </c>
      <c r="P721" s="173">
        <v>1</v>
      </c>
      <c r="Q721" s="173">
        <v>9</v>
      </c>
      <c r="R721" s="173">
        <v>1</v>
      </c>
      <c r="S721" s="175">
        <v>1071200</v>
      </c>
      <c r="T721" s="173">
        <v>0</v>
      </c>
      <c r="U721" s="173">
        <v>1</v>
      </c>
      <c r="V721" s="173">
        <v>0</v>
      </c>
      <c r="W721" s="211"/>
      <c r="X721" s="173">
        <v>0</v>
      </c>
      <c r="Y721" s="175">
        <v>0</v>
      </c>
      <c r="Z721" s="174">
        <f>S721*R721*K721*EXP(-Definitions!$E$4*CAPEX!V721)*U721</f>
        <v>1071200</v>
      </c>
      <c r="AA721" s="174">
        <f>CEILING(Z721/Definitions!$F$10,10)</f>
        <v>21010</v>
      </c>
      <c r="AB721" s="176">
        <v>1</v>
      </c>
      <c r="AC721" s="177" t="s">
        <v>240</v>
      </c>
      <c r="AD721" s="177" t="s">
        <v>241</v>
      </c>
      <c r="AE721" s="29"/>
      <c r="AF721" s="31"/>
    </row>
    <row r="722" spans="1:32" s="8" customFormat="1" ht="36" x14ac:dyDescent="0.25">
      <c r="A722" s="170">
        <v>550</v>
      </c>
      <c r="B722" s="171" t="s">
        <v>242</v>
      </c>
      <c r="C722" s="171" t="s">
        <v>92</v>
      </c>
      <c r="D722" s="172" t="s">
        <v>236</v>
      </c>
      <c r="E722" s="171" t="s">
        <v>249</v>
      </c>
      <c r="F722" s="171" t="s">
        <v>142</v>
      </c>
      <c r="G722" s="171" t="s">
        <v>243</v>
      </c>
      <c r="H722" s="171" t="s">
        <v>524</v>
      </c>
      <c r="I722" s="171" t="s">
        <v>142</v>
      </c>
      <c r="J722" s="173">
        <v>2006</v>
      </c>
      <c r="K722" s="174">
        <v>1</v>
      </c>
      <c r="L722" s="211"/>
      <c r="M722" s="173" t="s">
        <v>236</v>
      </c>
      <c r="N722" s="173">
        <v>0</v>
      </c>
      <c r="O722" s="173">
        <v>1</v>
      </c>
      <c r="P722" s="173">
        <v>1</v>
      </c>
      <c r="Q722" s="173">
        <v>9</v>
      </c>
      <c r="R722" s="173">
        <v>1</v>
      </c>
      <c r="S722" s="175">
        <v>1178300</v>
      </c>
      <c r="T722" s="173">
        <v>0</v>
      </c>
      <c r="U722" s="173">
        <v>1</v>
      </c>
      <c r="V722" s="173">
        <v>0</v>
      </c>
      <c r="W722" s="211"/>
      <c r="X722" s="173">
        <v>0</v>
      </c>
      <c r="Y722" s="175">
        <v>0</v>
      </c>
      <c r="Z722" s="174">
        <f>S722*R722*K722*EXP(-Definitions!$E$4*CAPEX!V722)*U722</f>
        <v>1178300</v>
      </c>
      <c r="AA722" s="174">
        <f>CEILING(Z722/Definitions!$F$10,10)</f>
        <v>23110</v>
      </c>
      <c r="AB722" s="176">
        <v>1</v>
      </c>
      <c r="AC722" s="177" t="s">
        <v>244</v>
      </c>
      <c r="AD722" s="177" t="s">
        <v>567</v>
      </c>
      <c r="AE722" s="29"/>
      <c r="AF722" s="31"/>
    </row>
    <row r="723" spans="1:32" s="8" customFormat="1" ht="48" x14ac:dyDescent="0.25">
      <c r="A723" s="170">
        <v>551</v>
      </c>
      <c r="B723" s="171" t="s">
        <v>245</v>
      </c>
      <c r="C723" s="171" t="s">
        <v>92</v>
      </c>
      <c r="D723" s="172" t="s">
        <v>236</v>
      </c>
      <c r="E723" s="171" t="s">
        <v>249</v>
      </c>
      <c r="F723" s="171" t="s">
        <v>142</v>
      </c>
      <c r="G723" s="171" t="s">
        <v>246</v>
      </c>
      <c r="H723" s="171" t="s">
        <v>524</v>
      </c>
      <c r="I723" s="171" t="s">
        <v>142</v>
      </c>
      <c r="J723" s="173">
        <v>2006</v>
      </c>
      <c r="K723" s="174">
        <v>1</v>
      </c>
      <c r="L723" s="211"/>
      <c r="M723" s="173" t="s">
        <v>236</v>
      </c>
      <c r="N723" s="173">
        <v>0</v>
      </c>
      <c r="O723" s="173">
        <v>1</v>
      </c>
      <c r="P723" s="173">
        <v>1</v>
      </c>
      <c r="Q723" s="173">
        <v>9</v>
      </c>
      <c r="R723" s="173">
        <v>1</v>
      </c>
      <c r="S723" s="175">
        <v>648100</v>
      </c>
      <c r="T723" s="173">
        <v>0</v>
      </c>
      <c r="U723" s="173">
        <v>1</v>
      </c>
      <c r="V723" s="173">
        <v>0</v>
      </c>
      <c r="W723" s="211"/>
      <c r="X723" s="173">
        <v>0</v>
      </c>
      <c r="Y723" s="175">
        <v>0</v>
      </c>
      <c r="Z723" s="174">
        <f>S723*R723*K723*EXP(-Definitions!$E$4*CAPEX!V723)*U723</f>
        <v>648100</v>
      </c>
      <c r="AA723" s="174">
        <f>CEILING(Z723/Definitions!$F$10,10)</f>
        <v>12710</v>
      </c>
      <c r="AB723" s="176">
        <v>1</v>
      </c>
      <c r="AC723" s="177" t="s">
        <v>247</v>
      </c>
      <c r="AD723" s="177" t="s">
        <v>568</v>
      </c>
      <c r="AE723" s="29"/>
      <c r="AF723" s="30"/>
    </row>
    <row r="724" spans="1:32" s="8" customFormat="1" ht="48" x14ac:dyDescent="0.25">
      <c r="A724" s="170">
        <v>552</v>
      </c>
      <c r="B724" s="171" t="s">
        <v>248</v>
      </c>
      <c r="C724" s="171" t="s">
        <v>112</v>
      </c>
      <c r="D724" s="172">
        <v>1</v>
      </c>
      <c r="E724" s="171" t="s">
        <v>249</v>
      </c>
      <c r="F724" s="171" t="s">
        <v>138</v>
      </c>
      <c r="G724" s="171" t="s">
        <v>217</v>
      </c>
      <c r="H724" s="171" t="s">
        <v>218</v>
      </c>
      <c r="I724" s="171" t="s">
        <v>138</v>
      </c>
      <c r="J724" s="173">
        <v>2009</v>
      </c>
      <c r="K724" s="174">
        <v>1</v>
      </c>
      <c r="L724" s="211"/>
      <c r="M724" s="173" t="s">
        <v>236</v>
      </c>
      <c r="N724" s="173">
        <v>0</v>
      </c>
      <c r="O724" s="173">
        <v>1</v>
      </c>
      <c r="P724" s="173">
        <v>1</v>
      </c>
      <c r="Q724" s="173">
        <v>8</v>
      </c>
      <c r="R724" s="173">
        <v>1</v>
      </c>
      <c r="S724" s="175">
        <v>24900</v>
      </c>
      <c r="T724" s="173">
        <v>25</v>
      </c>
      <c r="U724" s="173">
        <v>1</v>
      </c>
      <c r="V724" s="173">
        <v>11</v>
      </c>
      <c r="W724" s="211"/>
      <c r="X724" s="173">
        <v>0</v>
      </c>
      <c r="Y724" s="175">
        <v>0</v>
      </c>
      <c r="Z724" s="174">
        <f>S724*R724*K724*EXP(-Definitions!$E$4*CAPEX!V724)*U724</f>
        <v>24900</v>
      </c>
      <c r="AA724" s="174">
        <f>CEILING(Z724/Definitions!$F$10,10)</f>
        <v>490</v>
      </c>
      <c r="AB724" s="176">
        <v>1</v>
      </c>
      <c r="AC724" s="177" t="s">
        <v>250</v>
      </c>
      <c r="AD724" s="177" t="s">
        <v>569</v>
      </c>
      <c r="AE724" s="29"/>
      <c r="AF724" s="30"/>
    </row>
    <row r="725" spans="1:32" s="8" customFormat="1" ht="36" x14ac:dyDescent="0.25">
      <c r="A725" s="170">
        <v>553</v>
      </c>
      <c r="B725" s="171" t="s">
        <v>251</v>
      </c>
      <c r="C725" s="171" t="s">
        <v>112</v>
      </c>
      <c r="D725" s="172">
        <v>1</v>
      </c>
      <c r="E725" s="171" t="s">
        <v>249</v>
      </c>
      <c r="F725" s="171" t="s">
        <v>138</v>
      </c>
      <c r="G725" s="171" t="s">
        <v>217</v>
      </c>
      <c r="H725" s="171" t="s">
        <v>218</v>
      </c>
      <c r="I725" s="171" t="s">
        <v>138</v>
      </c>
      <c r="J725" s="173">
        <v>2009</v>
      </c>
      <c r="K725" s="174">
        <v>1</v>
      </c>
      <c r="L725" s="211"/>
      <c r="M725" s="173" t="s">
        <v>236</v>
      </c>
      <c r="N725" s="173">
        <v>0</v>
      </c>
      <c r="O725" s="173">
        <v>1</v>
      </c>
      <c r="P725" s="173">
        <v>1</v>
      </c>
      <c r="Q725" s="173">
        <v>3</v>
      </c>
      <c r="R725" s="173">
        <v>1</v>
      </c>
      <c r="S725" s="175">
        <v>500000</v>
      </c>
      <c r="T725" s="173">
        <v>25</v>
      </c>
      <c r="U725" s="173">
        <v>1</v>
      </c>
      <c r="V725" s="173">
        <v>0</v>
      </c>
      <c r="W725" s="211"/>
      <c r="X725" s="173">
        <v>0</v>
      </c>
      <c r="Y725" s="175">
        <v>0</v>
      </c>
      <c r="Z725" s="174">
        <f>S725*R725*K725*EXP(-Definitions!$E$4*CAPEX!V725)*U725</f>
        <v>500000</v>
      </c>
      <c r="AA725" s="174">
        <f>CEILING(Z725/Definitions!$F$10,10)</f>
        <v>9810</v>
      </c>
      <c r="AB725" s="176">
        <v>1</v>
      </c>
      <c r="AC725" s="177" t="s">
        <v>570</v>
      </c>
      <c r="AD725" s="177" t="s">
        <v>571</v>
      </c>
      <c r="AE725" s="29"/>
      <c r="AF725" s="30"/>
    </row>
    <row r="726" spans="1:32" s="8" customFormat="1" ht="108" x14ac:dyDescent="0.25">
      <c r="A726" s="170">
        <v>554</v>
      </c>
      <c r="B726" s="171" t="s">
        <v>252</v>
      </c>
      <c r="C726" s="171" t="s">
        <v>112</v>
      </c>
      <c r="D726" s="172">
        <v>1</v>
      </c>
      <c r="E726" s="171" t="s">
        <v>249</v>
      </c>
      <c r="F726" s="171" t="s">
        <v>138</v>
      </c>
      <c r="G726" s="171" t="s">
        <v>364</v>
      </c>
      <c r="H726" s="171" t="s">
        <v>364</v>
      </c>
      <c r="I726" s="171" t="s">
        <v>138</v>
      </c>
      <c r="J726" s="173">
        <v>2009</v>
      </c>
      <c r="K726" s="174">
        <v>1300</v>
      </c>
      <c r="L726" s="211"/>
      <c r="M726" s="173" t="s">
        <v>139</v>
      </c>
      <c r="N726" s="173">
        <v>0</v>
      </c>
      <c r="O726" s="173">
        <v>1</v>
      </c>
      <c r="P726" s="173">
        <v>1</v>
      </c>
      <c r="Q726" s="173">
        <v>5</v>
      </c>
      <c r="R726" s="173">
        <v>1</v>
      </c>
      <c r="S726" s="175">
        <v>1000</v>
      </c>
      <c r="T726" s="173">
        <v>0</v>
      </c>
      <c r="U726" s="173">
        <v>1</v>
      </c>
      <c r="V726" s="173">
        <v>0</v>
      </c>
      <c r="W726" s="211"/>
      <c r="X726" s="173">
        <v>0</v>
      </c>
      <c r="Y726" s="175">
        <v>0</v>
      </c>
      <c r="Z726" s="174">
        <f>S726*R726*K726*EXP(-Definitions!$E$4*CAPEX!V726)*U726</f>
        <v>1300000</v>
      </c>
      <c r="AA726" s="174">
        <f>CEILING(Z726/Definitions!$F$10,10)</f>
        <v>25500</v>
      </c>
      <c r="AB726" s="176">
        <v>1</v>
      </c>
      <c r="AC726" s="177" t="s">
        <v>253</v>
      </c>
      <c r="AD726" s="177" t="s">
        <v>254</v>
      </c>
      <c r="AE726" s="29"/>
      <c r="AF726" s="31"/>
    </row>
    <row r="727" spans="1:32" s="8" customFormat="1" ht="24" x14ac:dyDescent="0.25">
      <c r="A727" s="170">
        <v>555</v>
      </c>
      <c r="B727" s="171" t="s">
        <v>238</v>
      </c>
      <c r="C727" s="171" t="s">
        <v>112</v>
      </c>
      <c r="D727" s="172" t="s">
        <v>236</v>
      </c>
      <c r="E727" s="171" t="s">
        <v>249</v>
      </c>
      <c r="F727" s="171" t="s">
        <v>138</v>
      </c>
      <c r="G727" s="171" t="s">
        <v>239</v>
      </c>
      <c r="H727" s="171" t="s">
        <v>524</v>
      </c>
      <c r="I727" s="171" t="s">
        <v>138</v>
      </c>
      <c r="J727" s="173">
        <v>2009</v>
      </c>
      <c r="K727" s="174">
        <v>1</v>
      </c>
      <c r="L727" s="211"/>
      <c r="M727" s="173" t="s">
        <v>236</v>
      </c>
      <c r="N727" s="173">
        <v>0</v>
      </c>
      <c r="O727" s="173">
        <v>1</v>
      </c>
      <c r="P727" s="173">
        <v>1</v>
      </c>
      <c r="Q727" s="173">
        <v>9</v>
      </c>
      <c r="R727" s="173">
        <v>1</v>
      </c>
      <c r="S727" s="175">
        <v>180000</v>
      </c>
      <c r="T727" s="173">
        <v>0</v>
      </c>
      <c r="U727" s="173">
        <v>1</v>
      </c>
      <c r="V727" s="173">
        <v>0</v>
      </c>
      <c r="W727" s="211"/>
      <c r="X727" s="173">
        <v>0</v>
      </c>
      <c r="Y727" s="175">
        <v>0</v>
      </c>
      <c r="Z727" s="174">
        <f>S727*R727*K727*EXP(-Definitions!$E$4*CAPEX!V727)*U727</f>
        <v>180000</v>
      </c>
      <c r="AA727" s="174">
        <f>CEILING(Z727/Definitions!$F$10,10)</f>
        <v>3530</v>
      </c>
      <c r="AB727" s="176">
        <v>1</v>
      </c>
      <c r="AC727" s="177" t="s">
        <v>240</v>
      </c>
      <c r="AD727" s="177" t="s">
        <v>241</v>
      </c>
      <c r="AE727" s="29"/>
      <c r="AF727" s="31"/>
    </row>
    <row r="728" spans="1:32" s="8" customFormat="1" ht="36" x14ac:dyDescent="0.25">
      <c r="A728" s="170">
        <v>556</v>
      </c>
      <c r="B728" s="171" t="s">
        <v>242</v>
      </c>
      <c r="C728" s="171" t="s">
        <v>112</v>
      </c>
      <c r="D728" s="172" t="s">
        <v>236</v>
      </c>
      <c r="E728" s="171" t="s">
        <v>249</v>
      </c>
      <c r="F728" s="171" t="s">
        <v>138</v>
      </c>
      <c r="G728" s="171" t="s">
        <v>243</v>
      </c>
      <c r="H728" s="171" t="s">
        <v>524</v>
      </c>
      <c r="I728" s="171" t="s">
        <v>138</v>
      </c>
      <c r="J728" s="173">
        <v>2009</v>
      </c>
      <c r="K728" s="174">
        <v>1</v>
      </c>
      <c r="L728" s="211"/>
      <c r="M728" s="173" t="s">
        <v>236</v>
      </c>
      <c r="N728" s="173">
        <v>0</v>
      </c>
      <c r="O728" s="173">
        <v>1</v>
      </c>
      <c r="P728" s="173">
        <v>1</v>
      </c>
      <c r="Q728" s="173">
        <v>9</v>
      </c>
      <c r="R728" s="173">
        <v>1</v>
      </c>
      <c r="S728" s="175">
        <v>198000</v>
      </c>
      <c r="T728" s="173">
        <v>0</v>
      </c>
      <c r="U728" s="173">
        <v>1</v>
      </c>
      <c r="V728" s="173">
        <v>0</v>
      </c>
      <c r="W728" s="211"/>
      <c r="X728" s="173">
        <v>0</v>
      </c>
      <c r="Y728" s="175">
        <v>0</v>
      </c>
      <c r="Z728" s="174">
        <f>S728*R728*K728*EXP(-Definitions!$E$4*CAPEX!V728)*U728</f>
        <v>198000</v>
      </c>
      <c r="AA728" s="174">
        <f>CEILING(Z728/Definitions!$F$10,10)</f>
        <v>3890</v>
      </c>
      <c r="AB728" s="176">
        <v>1</v>
      </c>
      <c r="AC728" s="177" t="s">
        <v>244</v>
      </c>
      <c r="AD728" s="177" t="s">
        <v>567</v>
      </c>
      <c r="AE728" s="29"/>
      <c r="AF728" s="31"/>
    </row>
    <row r="729" spans="1:32" s="8" customFormat="1" ht="48" x14ac:dyDescent="0.25">
      <c r="A729" s="170">
        <v>557</v>
      </c>
      <c r="B729" s="171" t="s">
        <v>245</v>
      </c>
      <c r="C729" s="171" t="s">
        <v>112</v>
      </c>
      <c r="D729" s="172" t="s">
        <v>236</v>
      </c>
      <c r="E729" s="171" t="s">
        <v>249</v>
      </c>
      <c r="F729" s="171" t="s">
        <v>138</v>
      </c>
      <c r="G729" s="171" t="s">
        <v>246</v>
      </c>
      <c r="H729" s="171" t="s">
        <v>524</v>
      </c>
      <c r="I729" s="171" t="s">
        <v>138</v>
      </c>
      <c r="J729" s="173">
        <v>2009</v>
      </c>
      <c r="K729" s="174">
        <v>1</v>
      </c>
      <c r="L729" s="211"/>
      <c r="M729" s="173" t="s">
        <v>236</v>
      </c>
      <c r="N729" s="173">
        <v>0</v>
      </c>
      <c r="O729" s="173">
        <v>1</v>
      </c>
      <c r="P729" s="173">
        <v>1</v>
      </c>
      <c r="Q729" s="173">
        <v>9</v>
      </c>
      <c r="R729" s="173">
        <v>1</v>
      </c>
      <c r="S729" s="175">
        <v>108900</v>
      </c>
      <c r="T729" s="173">
        <v>0</v>
      </c>
      <c r="U729" s="173">
        <v>1</v>
      </c>
      <c r="V729" s="173">
        <v>0</v>
      </c>
      <c r="W729" s="211"/>
      <c r="X729" s="173">
        <v>0</v>
      </c>
      <c r="Y729" s="175">
        <v>0</v>
      </c>
      <c r="Z729" s="174">
        <f>S729*R729*K729*EXP(-Definitions!$E$4*CAPEX!V729)*U729</f>
        <v>108900</v>
      </c>
      <c r="AA729" s="174">
        <f>CEILING(Z729/Definitions!$F$10,10)</f>
        <v>2140</v>
      </c>
      <c r="AB729" s="176">
        <v>1</v>
      </c>
      <c r="AC729" s="177" t="s">
        <v>247</v>
      </c>
      <c r="AD729" s="177" t="s">
        <v>568</v>
      </c>
      <c r="AE729" s="29"/>
      <c r="AF729" s="31"/>
    </row>
    <row r="730" spans="1:32" s="8" customFormat="1" ht="24" x14ac:dyDescent="0.25">
      <c r="A730" s="170">
        <v>558</v>
      </c>
      <c r="B730" s="171" t="s">
        <v>252</v>
      </c>
      <c r="C730" s="171" t="s">
        <v>104</v>
      </c>
      <c r="D730" s="172">
        <v>1</v>
      </c>
      <c r="E730" s="171" t="s">
        <v>249</v>
      </c>
      <c r="F730" s="171" t="s">
        <v>138</v>
      </c>
      <c r="G730" s="171" t="s">
        <v>364</v>
      </c>
      <c r="H730" s="171" t="s">
        <v>364</v>
      </c>
      <c r="I730" s="171" t="s">
        <v>138</v>
      </c>
      <c r="J730" s="173">
        <v>2009</v>
      </c>
      <c r="K730" s="174">
        <v>37275</v>
      </c>
      <c r="L730" s="211"/>
      <c r="M730" s="173" t="s">
        <v>139</v>
      </c>
      <c r="N730" s="173">
        <v>0</v>
      </c>
      <c r="O730" s="173">
        <v>1</v>
      </c>
      <c r="P730" s="173">
        <v>1</v>
      </c>
      <c r="Q730" s="173">
        <v>5</v>
      </c>
      <c r="R730" s="173">
        <v>0.02</v>
      </c>
      <c r="S730" s="175">
        <v>5000</v>
      </c>
      <c r="T730" s="173">
        <v>0</v>
      </c>
      <c r="U730" s="173">
        <v>1</v>
      </c>
      <c r="V730" s="173">
        <v>0</v>
      </c>
      <c r="W730" s="211"/>
      <c r="X730" s="173">
        <v>0</v>
      </c>
      <c r="Y730" s="175">
        <v>0</v>
      </c>
      <c r="Z730" s="174">
        <f>S730*R730*K730*EXP(-Definitions!$E$4*CAPEX!V730)*U730</f>
        <v>3727500</v>
      </c>
      <c r="AA730" s="174">
        <f>CEILING(Z730/Definitions!$F$10,10)</f>
        <v>73090</v>
      </c>
      <c r="AB730" s="176">
        <v>1</v>
      </c>
      <c r="AC730" s="177" t="s">
        <v>247</v>
      </c>
      <c r="AD730" s="177" t="s">
        <v>568</v>
      </c>
      <c r="AE730" s="29"/>
      <c r="AF730" s="31"/>
    </row>
    <row r="731" spans="1:32" s="8" customFormat="1" ht="24" x14ac:dyDescent="0.25">
      <c r="A731" s="170">
        <v>559</v>
      </c>
      <c r="B731" s="171" t="s">
        <v>238</v>
      </c>
      <c r="C731" s="171" t="s">
        <v>104</v>
      </c>
      <c r="D731" s="172" t="s">
        <v>236</v>
      </c>
      <c r="E731" s="171" t="s">
        <v>249</v>
      </c>
      <c r="F731" s="171" t="s">
        <v>138</v>
      </c>
      <c r="G731" s="171" t="s">
        <v>239</v>
      </c>
      <c r="H731" s="171" t="s">
        <v>524</v>
      </c>
      <c r="I731" s="171" t="s">
        <v>138</v>
      </c>
      <c r="J731" s="173">
        <v>2009</v>
      </c>
      <c r="K731" s="174">
        <v>1</v>
      </c>
      <c r="L731" s="211"/>
      <c r="M731" s="173" t="s">
        <v>236</v>
      </c>
      <c r="N731" s="173">
        <v>0</v>
      </c>
      <c r="O731" s="173">
        <v>1</v>
      </c>
      <c r="P731" s="173">
        <v>1</v>
      </c>
      <c r="Q731" s="173">
        <v>9</v>
      </c>
      <c r="R731" s="173">
        <v>1</v>
      </c>
      <c r="S731" s="175">
        <v>372800</v>
      </c>
      <c r="T731" s="173">
        <v>0</v>
      </c>
      <c r="U731" s="173">
        <v>1</v>
      </c>
      <c r="V731" s="173">
        <v>0</v>
      </c>
      <c r="W731" s="211"/>
      <c r="X731" s="173">
        <v>0</v>
      </c>
      <c r="Y731" s="175">
        <v>0</v>
      </c>
      <c r="Z731" s="174">
        <f>S731*R731*K731*EXP(-Definitions!$E$4*CAPEX!V731)*U731</f>
        <v>372800</v>
      </c>
      <c r="AA731" s="174">
        <f>CEILING(Z731/Definitions!$F$10,10)</f>
        <v>7310</v>
      </c>
      <c r="AB731" s="176">
        <v>1</v>
      </c>
      <c r="AC731" s="177" t="s">
        <v>240</v>
      </c>
      <c r="AD731" s="177" t="s">
        <v>241</v>
      </c>
      <c r="AE731" s="29"/>
      <c r="AF731" s="31"/>
    </row>
    <row r="732" spans="1:32" s="8" customFormat="1" ht="36" x14ac:dyDescent="0.25">
      <c r="A732" s="170">
        <v>560</v>
      </c>
      <c r="B732" s="171" t="s">
        <v>242</v>
      </c>
      <c r="C732" s="171" t="s">
        <v>104</v>
      </c>
      <c r="D732" s="172" t="s">
        <v>236</v>
      </c>
      <c r="E732" s="171" t="s">
        <v>249</v>
      </c>
      <c r="F732" s="171" t="s">
        <v>138</v>
      </c>
      <c r="G732" s="171" t="s">
        <v>243</v>
      </c>
      <c r="H732" s="171" t="s">
        <v>524</v>
      </c>
      <c r="I732" s="171" t="s">
        <v>138</v>
      </c>
      <c r="J732" s="173">
        <v>2009</v>
      </c>
      <c r="K732" s="174">
        <v>1</v>
      </c>
      <c r="L732" s="211"/>
      <c r="M732" s="173" t="s">
        <v>236</v>
      </c>
      <c r="N732" s="173">
        <v>0</v>
      </c>
      <c r="O732" s="173">
        <v>1</v>
      </c>
      <c r="P732" s="173">
        <v>1</v>
      </c>
      <c r="Q732" s="173">
        <v>9</v>
      </c>
      <c r="R732" s="173">
        <v>1</v>
      </c>
      <c r="S732" s="175">
        <v>410100</v>
      </c>
      <c r="T732" s="173">
        <v>0</v>
      </c>
      <c r="U732" s="173">
        <v>1</v>
      </c>
      <c r="V732" s="173">
        <v>0</v>
      </c>
      <c r="W732" s="211"/>
      <c r="X732" s="173">
        <v>0</v>
      </c>
      <c r="Y732" s="175">
        <v>0</v>
      </c>
      <c r="Z732" s="174">
        <f>S732*R732*K732*EXP(-Definitions!$E$4*CAPEX!V732)*U732</f>
        <v>410100</v>
      </c>
      <c r="AA732" s="174">
        <f>CEILING(Z732/Definitions!$F$10,10)</f>
        <v>8050</v>
      </c>
      <c r="AB732" s="176">
        <v>1</v>
      </c>
      <c r="AC732" s="177" t="s">
        <v>244</v>
      </c>
      <c r="AD732" s="177" t="s">
        <v>567</v>
      </c>
      <c r="AE732" s="29"/>
      <c r="AF732" s="30"/>
    </row>
    <row r="733" spans="1:32" s="8" customFormat="1" ht="48" x14ac:dyDescent="0.25">
      <c r="A733" s="170">
        <v>561</v>
      </c>
      <c r="B733" s="171" t="s">
        <v>245</v>
      </c>
      <c r="C733" s="171" t="s">
        <v>104</v>
      </c>
      <c r="D733" s="172" t="s">
        <v>236</v>
      </c>
      <c r="E733" s="171" t="s">
        <v>249</v>
      </c>
      <c r="F733" s="171" t="s">
        <v>138</v>
      </c>
      <c r="G733" s="171" t="s">
        <v>246</v>
      </c>
      <c r="H733" s="171" t="s">
        <v>524</v>
      </c>
      <c r="I733" s="171" t="s">
        <v>138</v>
      </c>
      <c r="J733" s="173">
        <v>2009</v>
      </c>
      <c r="K733" s="174">
        <v>1</v>
      </c>
      <c r="L733" s="211"/>
      <c r="M733" s="173" t="s">
        <v>236</v>
      </c>
      <c r="N733" s="173">
        <v>0</v>
      </c>
      <c r="O733" s="173">
        <v>1</v>
      </c>
      <c r="P733" s="173">
        <v>1</v>
      </c>
      <c r="Q733" s="173">
        <v>9</v>
      </c>
      <c r="R733" s="173">
        <v>1</v>
      </c>
      <c r="S733" s="175">
        <v>225600</v>
      </c>
      <c r="T733" s="173">
        <v>0</v>
      </c>
      <c r="U733" s="173">
        <v>1</v>
      </c>
      <c r="V733" s="173">
        <v>0</v>
      </c>
      <c r="W733" s="211"/>
      <c r="X733" s="173">
        <v>0</v>
      </c>
      <c r="Y733" s="175">
        <v>0</v>
      </c>
      <c r="Z733" s="174">
        <f>S733*R733*K733*EXP(-Definitions!$E$4*CAPEX!V733)*U733</f>
        <v>225600</v>
      </c>
      <c r="AA733" s="174">
        <f>CEILING(Z733/Definitions!$F$10,10)</f>
        <v>4430</v>
      </c>
      <c r="AB733" s="176">
        <v>1</v>
      </c>
      <c r="AC733" s="177" t="s">
        <v>247</v>
      </c>
      <c r="AD733" s="177" t="s">
        <v>568</v>
      </c>
      <c r="AE733" s="29"/>
      <c r="AF733" s="30"/>
    </row>
    <row r="734" spans="1:32" s="8" customFormat="1" ht="48" x14ac:dyDescent="0.25">
      <c r="A734" s="170">
        <v>562</v>
      </c>
      <c r="B734" s="171" t="s">
        <v>248</v>
      </c>
      <c r="C734" s="171" t="s">
        <v>111</v>
      </c>
      <c r="D734" s="172">
        <v>1</v>
      </c>
      <c r="E734" s="171" t="s">
        <v>249</v>
      </c>
      <c r="F734" s="171" t="s">
        <v>142</v>
      </c>
      <c r="G734" s="171" t="s">
        <v>217</v>
      </c>
      <c r="H734" s="171" t="s">
        <v>218</v>
      </c>
      <c r="I734" s="171" t="s">
        <v>142</v>
      </c>
      <c r="J734" s="173">
        <v>2006</v>
      </c>
      <c r="K734" s="174">
        <v>1</v>
      </c>
      <c r="L734" s="211"/>
      <c r="M734" s="173" t="s">
        <v>236</v>
      </c>
      <c r="N734" s="173">
        <v>0</v>
      </c>
      <c r="O734" s="173">
        <v>1</v>
      </c>
      <c r="P734" s="173">
        <v>1</v>
      </c>
      <c r="Q734" s="173">
        <v>8</v>
      </c>
      <c r="R734" s="173">
        <v>1</v>
      </c>
      <c r="S734" s="175">
        <v>24900</v>
      </c>
      <c r="T734" s="173">
        <v>25</v>
      </c>
      <c r="U734" s="173">
        <v>1</v>
      </c>
      <c r="V734" s="173">
        <v>11</v>
      </c>
      <c r="W734" s="211"/>
      <c r="X734" s="173">
        <v>1</v>
      </c>
      <c r="Y734" s="175">
        <v>490</v>
      </c>
      <c r="Z734" s="174">
        <f>S734*R734*K734*EXP(-Definitions!$E$4*CAPEX!V734)*U734</f>
        <v>24900</v>
      </c>
      <c r="AA734" s="174">
        <f>CEILING(Z734/Definitions!$F$10,10)</f>
        <v>490</v>
      </c>
      <c r="AB734" s="176">
        <v>1</v>
      </c>
      <c r="AC734" s="177" t="s">
        <v>250</v>
      </c>
      <c r="AD734" s="177" t="s">
        <v>569</v>
      </c>
      <c r="AE734" s="29"/>
      <c r="AF734" s="30"/>
    </row>
    <row r="735" spans="1:32" s="8" customFormat="1" ht="36" x14ac:dyDescent="0.25">
      <c r="A735" s="170">
        <v>563</v>
      </c>
      <c r="B735" s="171" t="s">
        <v>251</v>
      </c>
      <c r="C735" s="171" t="s">
        <v>111</v>
      </c>
      <c r="D735" s="172">
        <v>1</v>
      </c>
      <c r="E735" s="171" t="s">
        <v>249</v>
      </c>
      <c r="F735" s="171" t="s">
        <v>142</v>
      </c>
      <c r="G735" s="171" t="s">
        <v>217</v>
      </c>
      <c r="H735" s="171" t="s">
        <v>218</v>
      </c>
      <c r="I735" s="171" t="s">
        <v>142</v>
      </c>
      <c r="J735" s="173">
        <v>2006</v>
      </c>
      <c r="K735" s="174">
        <v>1</v>
      </c>
      <c r="L735" s="211"/>
      <c r="M735" s="173" t="s">
        <v>236</v>
      </c>
      <c r="N735" s="173">
        <v>0</v>
      </c>
      <c r="O735" s="173">
        <v>1</v>
      </c>
      <c r="P735" s="173">
        <v>1</v>
      </c>
      <c r="Q735" s="173">
        <v>3</v>
      </c>
      <c r="R735" s="173">
        <v>1</v>
      </c>
      <c r="S735" s="175">
        <v>500000</v>
      </c>
      <c r="T735" s="173">
        <v>25</v>
      </c>
      <c r="U735" s="173">
        <v>1</v>
      </c>
      <c r="V735" s="173">
        <v>0</v>
      </c>
      <c r="W735" s="211"/>
      <c r="X735" s="173">
        <v>0</v>
      </c>
      <c r="Y735" s="175">
        <v>0</v>
      </c>
      <c r="Z735" s="174">
        <f>S735*R735*K735*EXP(-Definitions!$E$4*CAPEX!V735)*U735</f>
        <v>500000</v>
      </c>
      <c r="AA735" s="174">
        <f>CEILING(Z735/Definitions!$F$10,10)</f>
        <v>9810</v>
      </c>
      <c r="AB735" s="176">
        <v>1</v>
      </c>
      <c r="AC735" s="177" t="s">
        <v>570</v>
      </c>
      <c r="AD735" s="177" t="s">
        <v>571</v>
      </c>
      <c r="AE735" s="29"/>
      <c r="AF735" s="31"/>
    </row>
    <row r="736" spans="1:32" s="8" customFormat="1" ht="36" x14ac:dyDescent="0.25">
      <c r="A736" s="170">
        <v>564</v>
      </c>
      <c r="B736" s="171" t="s">
        <v>227</v>
      </c>
      <c r="C736" s="171" t="s">
        <v>111</v>
      </c>
      <c r="D736" s="172" t="s">
        <v>236</v>
      </c>
      <c r="E736" s="171" t="s">
        <v>249</v>
      </c>
      <c r="F736" s="171" t="s">
        <v>142</v>
      </c>
      <c r="G736" s="171" t="s">
        <v>228</v>
      </c>
      <c r="H736" s="171" t="s">
        <v>229</v>
      </c>
      <c r="I736" s="171" t="s">
        <v>142</v>
      </c>
      <c r="J736" s="173">
        <v>2006</v>
      </c>
      <c r="K736" s="174">
        <v>70</v>
      </c>
      <c r="L736" s="211"/>
      <c r="M736" s="173" t="s">
        <v>230</v>
      </c>
      <c r="N736" s="173">
        <v>5</v>
      </c>
      <c r="O736" s="173">
        <v>3</v>
      </c>
      <c r="P736" s="173">
        <v>0</v>
      </c>
      <c r="Q736" s="173">
        <v>6</v>
      </c>
      <c r="R736" s="173">
        <v>1</v>
      </c>
      <c r="S736" s="175">
        <v>5000</v>
      </c>
      <c r="T736" s="173">
        <v>0</v>
      </c>
      <c r="U736" s="173">
        <v>1</v>
      </c>
      <c r="V736" s="173">
        <v>0</v>
      </c>
      <c r="W736" s="211"/>
      <c r="X736" s="173">
        <v>0</v>
      </c>
      <c r="Y736" s="175">
        <v>0</v>
      </c>
      <c r="Z736" s="174">
        <f>S736*R736*K736*EXP(-Definitions!$E$4*CAPEX!V736)*U736</f>
        <v>350000</v>
      </c>
      <c r="AA736" s="174">
        <f>CEILING(Z736/Definitions!$F$10,10)</f>
        <v>6870</v>
      </c>
      <c r="AB736" s="176">
        <v>2</v>
      </c>
      <c r="AC736" s="177" t="s">
        <v>231</v>
      </c>
      <c r="AD736" s="177" t="s">
        <v>232</v>
      </c>
      <c r="AE736" s="29"/>
      <c r="AF736" s="31"/>
    </row>
    <row r="737" spans="1:32" s="8" customFormat="1" ht="108" x14ac:dyDescent="0.25">
      <c r="A737" s="170">
        <v>565</v>
      </c>
      <c r="B737" s="171" t="s">
        <v>252</v>
      </c>
      <c r="C737" s="171" t="s">
        <v>111</v>
      </c>
      <c r="D737" s="172">
        <v>1</v>
      </c>
      <c r="E737" s="171" t="s">
        <v>249</v>
      </c>
      <c r="F737" s="171" t="s">
        <v>142</v>
      </c>
      <c r="G737" s="171" t="s">
        <v>364</v>
      </c>
      <c r="H737" s="171" t="s">
        <v>364</v>
      </c>
      <c r="I737" s="171" t="s">
        <v>142</v>
      </c>
      <c r="J737" s="173">
        <v>2006</v>
      </c>
      <c r="K737" s="174">
        <v>360</v>
      </c>
      <c r="L737" s="211"/>
      <c r="M737" s="173" t="s">
        <v>139</v>
      </c>
      <c r="N737" s="173">
        <v>0</v>
      </c>
      <c r="O737" s="173">
        <v>1</v>
      </c>
      <c r="P737" s="173">
        <v>1</v>
      </c>
      <c r="Q737" s="173">
        <v>5</v>
      </c>
      <c r="R737" s="173">
        <v>1</v>
      </c>
      <c r="S737" s="175">
        <v>1000</v>
      </c>
      <c r="T737" s="173">
        <v>0</v>
      </c>
      <c r="U737" s="173">
        <v>1</v>
      </c>
      <c r="V737" s="173">
        <v>0</v>
      </c>
      <c r="W737" s="211"/>
      <c r="X737" s="173">
        <v>0</v>
      </c>
      <c r="Y737" s="175">
        <v>0</v>
      </c>
      <c r="Z737" s="174">
        <f>S737*R737*K737*EXP(-Definitions!$E$4*CAPEX!V737)*U737</f>
        <v>360000</v>
      </c>
      <c r="AA737" s="174">
        <f>CEILING(Z737/Definitions!$F$10,10)</f>
        <v>7060</v>
      </c>
      <c r="AB737" s="176">
        <v>1</v>
      </c>
      <c r="AC737" s="177" t="s">
        <v>253</v>
      </c>
      <c r="AD737" s="177" t="s">
        <v>254</v>
      </c>
      <c r="AE737" s="29"/>
      <c r="AF737" s="31"/>
    </row>
    <row r="738" spans="1:32" s="8" customFormat="1" ht="24" x14ac:dyDescent="0.25">
      <c r="A738" s="170">
        <v>566</v>
      </c>
      <c r="B738" s="171" t="s">
        <v>238</v>
      </c>
      <c r="C738" s="171" t="s">
        <v>111</v>
      </c>
      <c r="D738" s="172" t="s">
        <v>236</v>
      </c>
      <c r="E738" s="171" t="s">
        <v>249</v>
      </c>
      <c r="F738" s="171" t="s">
        <v>142</v>
      </c>
      <c r="G738" s="171" t="s">
        <v>239</v>
      </c>
      <c r="H738" s="171" t="s">
        <v>524</v>
      </c>
      <c r="I738" s="171" t="s">
        <v>142</v>
      </c>
      <c r="J738" s="173">
        <v>2006</v>
      </c>
      <c r="K738" s="174">
        <v>1</v>
      </c>
      <c r="L738" s="211"/>
      <c r="M738" s="173" t="s">
        <v>236</v>
      </c>
      <c r="N738" s="173">
        <v>0</v>
      </c>
      <c r="O738" s="173">
        <v>1</v>
      </c>
      <c r="P738" s="173">
        <v>1</v>
      </c>
      <c r="Q738" s="173">
        <v>9</v>
      </c>
      <c r="R738" s="173">
        <v>1</v>
      </c>
      <c r="S738" s="175">
        <v>121000</v>
      </c>
      <c r="T738" s="173">
        <v>0</v>
      </c>
      <c r="U738" s="173">
        <v>1</v>
      </c>
      <c r="V738" s="173">
        <v>0</v>
      </c>
      <c r="W738" s="211"/>
      <c r="X738" s="173">
        <v>0</v>
      </c>
      <c r="Y738" s="175">
        <v>0</v>
      </c>
      <c r="Z738" s="174">
        <f>S738*R738*K738*EXP(-Definitions!$E$4*CAPEX!V738)*U738</f>
        <v>121000</v>
      </c>
      <c r="AA738" s="174">
        <f>CEILING(Z738/Definitions!$F$10,10)</f>
        <v>2380</v>
      </c>
      <c r="AB738" s="176">
        <v>1</v>
      </c>
      <c r="AC738" s="177" t="s">
        <v>240</v>
      </c>
      <c r="AD738" s="177" t="s">
        <v>241</v>
      </c>
      <c r="AE738" s="29"/>
      <c r="AF738" s="31"/>
    </row>
    <row r="739" spans="1:32" s="8" customFormat="1" ht="36" x14ac:dyDescent="0.25">
      <c r="A739" s="170">
        <v>567</v>
      </c>
      <c r="B739" s="171" t="s">
        <v>242</v>
      </c>
      <c r="C739" s="171" t="s">
        <v>111</v>
      </c>
      <c r="D739" s="172" t="s">
        <v>236</v>
      </c>
      <c r="E739" s="171" t="s">
        <v>249</v>
      </c>
      <c r="F739" s="171" t="s">
        <v>142</v>
      </c>
      <c r="G739" s="171" t="s">
        <v>243</v>
      </c>
      <c r="H739" s="171" t="s">
        <v>524</v>
      </c>
      <c r="I739" s="171" t="s">
        <v>142</v>
      </c>
      <c r="J739" s="173">
        <v>2006</v>
      </c>
      <c r="K739" s="174">
        <v>1</v>
      </c>
      <c r="L739" s="211"/>
      <c r="M739" s="173" t="s">
        <v>236</v>
      </c>
      <c r="N739" s="173">
        <v>0</v>
      </c>
      <c r="O739" s="173">
        <v>1</v>
      </c>
      <c r="P739" s="173">
        <v>1</v>
      </c>
      <c r="Q739" s="173">
        <v>9</v>
      </c>
      <c r="R739" s="173">
        <v>1</v>
      </c>
      <c r="S739" s="175">
        <v>133100</v>
      </c>
      <c r="T739" s="173">
        <v>0</v>
      </c>
      <c r="U739" s="173">
        <v>1</v>
      </c>
      <c r="V739" s="173">
        <v>0</v>
      </c>
      <c r="W739" s="211"/>
      <c r="X739" s="173">
        <v>0</v>
      </c>
      <c r="Y739" s="175">
        <v>0</v>
      </c>
      <c r="Z739" s="174">
        <f>S739*R739*K739*EXP(-Definitions!$E$4*CAPEX!V739)*U739</f>
        <v>133100</v>
      </c>
      <c r="AA739" s="174">
        <f>CEILING(Z739/Definitions!$F$10,10)</f>
        <v>2610</v>
      </c>
      <c r="AB739" s="176">
        <v>1</v>
      </c>
      <c r="AC739" s="177" t="s">
        <v>244</v>
      </c>
      <c r="AD739" s="177" t="s">
        <v>567</v>
      </c>
      <c r="AE739" s="29"/>
      <c r="AF739" s="30"/>
    </row>
    <row r="740" spans="1:32" s="8" customFormat="1" ht="48" x14ac:dyDescent="0.25">
      <c r="A740" s="170">
        <v>568</v>
      </c>
      <c r="B740" s="171" t="s">
        <v>245</v>
      </c>
      <c r="C740" s="171" t="s">
        <v>111</v>
      </c>
      <c r="D740" s="172" t="s">
        <v>236</v>
      </c>
      <c r="E740" s="171" t="s">
        <v>249</v>
      </c>
      <c r="F740" s="171" t="s">
        <v>142</v>
      </c>
      <c r="G740" s="171" t="s">
        <v>246</v>
      </c>
      <c r="H740" s="171" t="s">
        <v>524</v>
      </c>
      <c r="I740" s="171" t="s">
        <v>142</v>
      </c>
      <c r="J740" s="173">
        <v>2006</v>
      </c>
      <c r="K740" s="174">
        <v>1</v>
      </c>
      <c r="L740" s="211"/>
      <c r="M740" s="173" t="s">
        <v>236</v>
      </c>
      <c r="N740" s="173">
        <v>0</v>
      </c>
      <c r="O740" s="173">
        <v>1</v>
      </c>
      <c r="P740" s="173">
        <v>1</v>
      </c>
      <c r="Q740" s="173">
        <v>9</v>
      </c>
      <c r="R740" s="173">
        <v>1</v>
      </c>
      <c r="S740" s="175">
        <v>73300</v>
      </c>
      <c r="T740" s="173">
        <v>0</v>
      </c>
      <c r="U740" s="173">
        <v>1</v>
      </c>
      <c r="V740" s="173">
        <v>0</v>
      </c>
      <c r="W740" s="211"/>
      <c r="X740" s="173">
        <v>0</v>
      </c>
      <c r="Y740" s="175">
        <v>0</v>
      </c>
      <c r="Z740" s="174">
        <f>S740*R740*K740*EXP(-Definitions!$E$4*CAPEX!V740)*U740</f>
        <v>73300</v>
      </c>
      <c r="AA740" s="174">
        <f>CEILING(Z740/Definitions!$F$10,10)</f>
        <v>1440</v>
      </c>
      <c r="AB740" s="176">
        <v>1</v>
      </c>
      <c r="AC740" s="177" t="s">
        <v>247</v>
      </c>
      <c r="AD740" s="177" t="s">
        <v>568</v>
      </c>
      <c r="AE740" s="29"/>
      <c r="AF740" s="30"/>
    </row>
    <row r="741" spans="1:32" s="8" customFormat="1" ht="48" x14ac:dyDescent="0.25">
      <c r="A741" s="170">
        <v>569</v>
      </c>
      <c r="B741" s="171" t="s">
        <v>615</v>
      </c>
      <c r="C741" s="171" t="s">
        <v>94</v>
      </c>
      <c r="D741" s="172" t="s">
        <v>225</v>
      </c>
      <c r="E741" s="171" t="s">
        <v>249</v>
      </c>
      <c r="F741" s="171" t="s">
        <v>142</v>
      </c>
      <c r="G741" s="171" t="s">
        <v>578</v>
      </c>
      <c r="H741" s="171" t="s">
        <v>257</v>
      </c>
      <c r="I741" s="171" t="s">
        <v>142</v>
      </c>
      <c r="J741" s="173">
        <v>2006</v>
      </c>
      <c r="K741" s="174">
        <v>10564</v>
      </c>
      <c r="L741" s="211"/>
      <c r="M741" s="173" t="s">
        <v>139</v>
      </c>
      <c r="N741" s="173">
        <v>5</v>
      </c>
      <c r="O741" s="173">
        <v>3</v>
      </c>
      <c r="P741" s="173">
        <v>0</v>
      </c>
      <c r="Q741" s="173">
        <v>4</v>
      </c>
      <c r="R741" s="173">
        <v>1</v>
      </c>
      <c r="S741" s="175">
        <v>4000</v>
      </c>
      <c r="T741" s="173">
        <v>0</v>
      </c>
      <c r="U741" s="173">
        <v>0</v>
      </c>
      <c r="V741" s="173">
        <v>0</v>
      </c>
      <c r="W741" s="211"/>
      <c r="X741" s="173">
        <v>1</v>
      </c>
      <c r="Y741" s="175">
        <v>730800</v>
      </c>
      <c r="Z741" s="174">
        <f>S741*R741*K741*EXP(-Definitions!$E$4*CAPEX!V741)*U741</f>
        <v>0</v>
      </c>
      <c r="AA741" s="174">
        <f>CEILING(Z741/Definitions!$F$10,10)</f>
        <v>0</v>
      </c>
      <c r="AB741" s="176">
        <v>2</v>
      </c>
      <c r="AC741" s="177" t="s">
        <v>426</v>
      </c>
      <c r="AD741" s="177" t="s">
        <v>616</v>
      </c>
      <c r="AE741" s="29"/>
      <c r="AF741" s="30"/>
    </row>
    <row r="742" spans="1:32" s="8" customFormat="1" ht="60" x14ac:dyDescent="0.25">
      <c r="A742" s="170">
        <v>570</v>
      </c>
      <c r="B742" s="171" t="s">
        <v>427</v>
      </c>
      <c r="C742" s="171" t="s">
        <v>94</v>
      </c>
      <c r="D742" s="172" t="s">
        <v>225</v>
      </c>
      <c r="E742" s="171" t="s">
        <v>249</v>
      </c>
      <c r="F742" s="171" t="s">
        <v>142</v>
      </c>
      <c r="G742" s="171" t="s">
        <v>195</v>
      </c>
      <c r="H742" s="171" t="s">
        <v>196</v>
      </c>
      <c r="I742" s="171" t="s">
        <v>142</v>
      </c>
      <c r="J742" s="173">
        <v>2006</v>
      </c>
      <c r="K742" s="174">
        <v>10564</v>
      </c>
      <c r="L742" s="211"/>
      <c r="M742" s="173" t="s">
        <v>139</v>
      </c>
      <c r="N742" s="173">
        <v>5</v>
      </c>
      <c r="O742" s="173">
        <v>3</v>
      </c>
      <c r="P742" s="173">
        <v>1</v>
      </c>
      <c r="Q742" s="173">
        <v>4</v>
      </c>
      <c r="R742" s="173">
        <v>0.5</v>
      </c>
      <c r="S742" s="175">
        <v>27000</v>
      </c>
      <c r="T742" s="173">
        <v>0</v>
      </c>
      <c r="U742" s="173">
        <v>0</v>
      </c>
      <c r="V742" s="173">
        <v>0</v>
      </c>
      <c r="W742" s="211"/>
      <c r="X742" s="173">
        <v>1</v>
      </c>
      <c r="Y742" s="175">
        <v>2885000</v>
      </c>
      <c r="Z742" s="174">
        <f>S742*R742*K742*EXP(-Definitions!$E$4*CAPEX!V742)*U742</f>
        <v>0</v>
      </c>
      <c r="AA742" s="174">
        <f>CEILING(Z742/Definitions!$F$10,10)</f>
        <v>0</v>
      </c>
      <c r="AB742" s="176">
        <v>1</v>
      </c>
      <c r="AC742" s="177" t="s">
        <v>617</v>
      </c>
      <c r="AD742" s="177" t="s">
        <v>618</v>
      </c>
      <c r="AE742" s="29"/>
      <c r="AF742" s="31"/>
    </row>
    <row r="743" spans="1:32" s="8" customFormat="1" ht="60" x14ac:dyDescent="0.25">
      <c r="A743" s="170">
        <v>571</v>
      </c>
      <c r="B743" s="171" t="s">
        <v>428</v>
      </c>
      <c r="C743" s="171" t="s">
        <v>94</v>
      </c>
      <c r="D743" s="172" t="s">
        <v>225</v>
      </c>
      <c r="E743" s="171" t="s">
        <v>249</v>
      </c>
      <c r="F743" s="171" t="s">
        <v>142</v>
      </c>
      <c r="G743" s="171" t="s">
        <v>211</v>
      </c>
      <c r="H743" s="171" t="s">
        <v>235</v>
      </c>
      <c r="I743" s="171" t="s">
        <v>142</v>
      </c>
      <c r="J743" s="173">
        <v>2006</v>
      </c>
      <c r="K743" s="174">
        <v>529</v>
      </c>
      <c r="L743" s="211"/>
      <c r="M743" s="173" t="s">
        <v>321</v>
      </c>
      <c r="N743" s="173">
        <v>5</v>
      </c>
      <c r="O743" s="173">
        <v>1</v>
      </c>
      <c r="P743" s="173">
        <v>1</v>
      </c>
      <c r="Q743" s="173">
        <v>5</v>
      </c>
      <c r="R743" s="173">
        <v>0.7</v>
      </c>
      <c r="S743" s="175">
        <v>138000</v>
      </c>
      <c r="T743" s="173">
        <v>30</v>
      </c>
      <c r="U743" s="173">
        <v>0</v>
      </c>
      <c r="V743" s="173">
        <v>0</v>
      </c>
      <c r="W743" s="211"/>
      <c r="X743" s="173">
        <v>1</v>
      </c>
      <c r="Y743" s="175">
        <v>35000</v>
      </c>
      <c r="Z743" s="174">
        <f>S743*R743*K743*EXP(-Definitions!$E$4*CAPEX!V743)*U743</f>
        <v>0</v>
      </c>
      <c r="AA743" s="174">
        <f>CEILING(Z743/Definitions!$F$10,10)</f>
        <v>0</v>
      </c>
      <c r="AB743" s="176">
        <v>1</v>
      </c>
      <c r="AC743" s="177" t="s">
        <v>619</v>
      </c>
      <c r="AD743" s="177" t="s">
        <v>620</v>
      </c>
      <c r="AE743" s="29"/>
      <c r="AF743" s="30"/>
    </row>
    <row r="744" spans="1:32" s="8" customFormat="1" ht="36" x14ac:dyDescent="0.25">
      <c r="A744" s="170">
        <v>571</v>
      </c>
      <c r="B744" s="171" t="s">
        <v>428</v>
      </c>
      <c r="C744" s="171" t="s">
        <v>94</v>
      </c>
      <c r="D744" s="172" t="s">
        <v>225</v>
      </c>
      <c r="E744" s="171" t="s">
        <v>249</v>
      </c>
      <c r="F744" s="171" t="s">
        <v>142</v>
      </c>
      <c r="G744" s="171" t="s">
        <v>211</v>
      </c>
      <c r="H744" s="171" t="s">
        <v>235</v>
      </c>
      <c r="I744" s="171" t="s">
        <v>142</v>
      </c>
      <c r="J744" s="173">
        <v>2006</v>
      </c>
      <c r="K744" s="174">
        <v>1</v>
      </c>
      <c r="L744" s="211"/>
      <c r="M744" s="173" t="s">
        <v>236</v>
      </c>
      <c r="N744" s="173">
        <v>5</v>
      </c>
      <c r="O744" s="173">
        <v>1</v>
      </c>
      <c r="P744" s="173">
        <v>1</v>
      </c>
      <c r="Q744" s="173">
        <v>5</v>
      </c>
      <c r="R744" s="173">
        <v>1</v>
      </c>
      <c r="S744" s="175">
        <v>138000</v>
      </c>
      <c r="T744" s="173">
        <v>30</v>
      </c>
      <c r="U744" s="173">
        <v>0</v>
      </c>
      <c r="V744" s="173">
        <v>5</v>
      </c>
      <c r="W744" s="211"/>
      <c r="X744" s="173">
        <v>1</v>
      </c>
      <c r="Y744" s="175">
        <v>1077500</v>
      </c>
      <c r="Z744" s="174">
        <f>S744*R744*K744*EXP(-Definitions!$E$4*CAPEX!V744)*U744</f>
        <v>0</v>
      </c>
      <c r="AA744" s="174">
        <f>CEILING(Z744/Definitions!$F$10,10)</f>
        <v>0</v>
      </c>
      <c r="AB744" s="176">
        <v>1</v>
      </c>
      <c r="AC744" s="177" t="s">
        <v>664</v>
      </c>
      <c r="AD744" s="177" t="s">
        <v>663</v>
      </c>
      <c r="AE744" s="29"/>
      <c r="AF744" s="30"/>
    </row>
    <row r="745" spans="1:32" s="8" customFormat="1" ht="60" x14ac:dyDescent="0.25">
      <c r="A745" s="170">
        <v>572</v>
      </c>
      <c r="B745" s="171" t="s">
        <v>429</v>
      </c>
      <c r="C745" s="171" t="s">
        <v>94</v>
      </c>
      <c r="D745" s="172" t="s">
        <v>225</v>
      </c>
      <c r="E745" s="171" t="s">
        <v>249</v>
      </c>
      <c r="F745" s="171" t="s">
        <v>142</v>
      </c>
      <c r="G745" s="171" t="s">
        <v>217</v>
      </c>
      <c r="H745" s="171" t="s">
        <v>218</v>
      </c>
      <c r="I745" s="171" t="s">
        <v>142</v>
      </c>
      <c r="J745" s="173">
        <v>2006</v>
      </c>
      <c r="K745" s="174">
        <v>10564</v>
      </c>
      <c r="L745" s="211"/>
      <c r="M745" s="173" t="s">
        <v>139</v>
      </c>
      <c r="N745" s="173">
        <v>5</v>
      </c>
      <c r="O745" s="173">
        <v>1</v>
      </c>
      <c r="P745" s="173">
        <v>1</v>
      </c>
      <c r="Q745" s="173">
        <v>5</v>
      </c>
      <c r="R745" s="173">
        <v>0.2</v>
      </c>
      <c r="S745" s="175">
        <v>3300</v>
      </c>
      <c r="T745" s="173">
        <v>0</v>
      </c>
      <c r="U745" s="173">
        <v>0</v>
      </c>
      <c r="V745" s="173">
        <v>0</v>
      </c>
      <c r="W745" s="211"/>
      <c r="X745" s="173">
        <v>1</v>
      </c>
      <c r="Y745" s="175">
        <v>109700</v>
      </c>
      <c r="Z745" s="174">
        <f>S745*R745*K745*EXP(-Definitions!$E$4*CAPEX!V745)*U745</f>
        <v>0</v>
      </c>
      <c r="AA745" s="174">
        <f>CEILING(Z745/Definitions!$F$10,10)</f>
        <v>0</v>
      </c>
      <c r="AB745" s="176">
        <v>1</v>
      </c>
      <c r="AC745" s="177" t="s">
        <v>621</v>
      </c>
      <c r="AD745" s="177" t="s">
        <v>622</v>
      </c>
      <c r="AE745" s="29"/>
      <c r="AF745" s="30"/>
    </row>
    <row r="746" spans="1:32" s="8" customFormat="1" ht="36" x14ac:dyDescent="0.25">
      <c r="A746" s="170">
        <v>573</v>
      </c>
      <c r="B746" s="171" t="s">
        <v>430</v>
      </c>
      <c r="C746" s="171" t="s">
        <v>94</v>
      </c>
      <c r="D746" s="172" t="s">
        <v>236</v>
      </c>
      <c r="E746" s="171" t="s">
        <v>249</v>
      </c>
      <c r="F746" s="171" t="s">
        <v>142</v>
      </c>
      <c r="G746" s="171" t="s">
        <v>228</v>
      </c>
      <c r="H746" s="171" t="s">
        <v>229</v>
      </c>
      <c r="I746" s="171" t="s">
        <v>142</v>
      </c>
      <c r="J746" s="173">
        <v>2006</v>
      </c>
      <c r="K746" s="174">
        <v>10564</v>
      </c>
      <c r="L746" s="211"/>
      <c r="M746" s="173" t="s">
        <v>139</v>
      </c>
      <c r="N746" s="173">
        <v>5</v>
      </c>
      <c r="O746" s="173">
        <v>1</v>
      </c>
      <c r="P746" s="173">
        <v>1</v>
      </c>
      <c r="Q746" s="173">
        <v>5</v>
      </c>
      <c r="R746" s="173">
        <v>0.4</v>
      </c>
      <c r="S746" s="175">
        <v>900</v>
      </c>
      <c r="T746" s="173">
        <v>0</v>
      </c>
      <c r="U746" s="173">
        <v>0</v>
      </c>
      <c r="V746" s="173">
        <v>0</v>
      </c>
      <c r="W746" s="211"/>
      <c r="X746" s="173">
        <v>1</v>
      </c>
      <c r="Y746" s="175">
        <v>83800</v>
      </c>
      <c r="Z746" s="174">
        <f>S746*R746*K746*EXP(-Definitions!$E$4*CAPEX!V746)*U746</f>
        <v>0</v>
      </c>
      <c r="AA746" s="174">
        <f>CEILING(Z746/Definitions!$F$10,10)</f>
        <v>0</v>
      </c>
      <c r="AB746" s="176">
        <v>1</v>
      </c>
      <c r="AC746" s="177" t="s">
        <v>623</v>
      </c>
      <c r="AD746" s="177" t="s">
        <v>624</v>
      </c>
      <c r="AE746" s="29"/>
      <c r="AF746" s="31"/>
    </row>
    <row r="747" spans="1:32" s="8" customFormat="1" ht="36" x14ac:dyDescent="0.25">
      <c r="A747" s="170">
        <v>574</v>
      </c>
      <c r="B747" s="171" t="s">
        <v>431</v>
      </c>
      <c r="C747" s="171" t="s">
        <v>94</v>
      </c>
      <c r="D747" s="172" t="s">
        <v>236</v>
      </c>
      <c r="E747" s="171" t="s">
        <v>249</v>
      </c>
      <c r="F747" s="171" t="s">
        <v>142</v>
      </c>
      <c r="G747" s="171" t="s">
        <v>226</v>
      </c>
      <c r="H747" s="171" t="s">
        <v>226</v>
      </c>
      <c r="I747" s="171" t="s">
        <v>142</v>
      </c>
      <c r="J747" s="173">
        <v>2006</v>
      </c>
      <c r="K747" s="174">
        <v>3521.3333333333335</v>
      </c>
      <c r="L747" s="211"/>
      <c r="M747" s="173" t="s">
        <v>139</v>
      </c>
      <c r="N747" s="173">
        <v>5</v>
      </c>
      <c r="O747" s="173">
        <v>1</v>
      </c>
      <c r="P747" s="173">
        <v>1</v>
      </c>
      <c r="Q747" s="173">
        <v>5</v>
      </c>
      <c r="R747" s="173">
        <v>1</v>
      </c>
      <c r="S747" s="175">
        <v>5500</v>
      </c>
      <c r="T747" s="173">
        <v>25</v>
      </c>
      <c r="U747" s="173">
        <v>0</v>
      </c>
      <c r="V747" s="173">
        <v>0</v>
      </c>
      <c r="W747" s="211"/>
      <c r="X747" s="173">
        <v>1</v>
      </c>
      <c r="Y747" s="175">
        <v>410920</v>
      </c>
      <c r="Z747" s="174">
        <f>S747*R747*K747*EXP(-Definitions!$E$4*CAPEX!V747)*U747</f>
        <v>0</v>
      </c>
      <c r="AA747" s="174">
        <f>CEILING(Z747/Definitions!$F$10,10)</f>
        <v>0</v>
      </c>
      <c r="AB747" s="176">
        <v>1</v>
      </c>
      <c r="AC747" s="177" t="s">
        <v>625</v>
      </c>
      <c r="AD747" s="177" t="s">
        <v>626</v>
      </c>
      <c r="AE747" s="29"/>
      <c r="AF747" s="31"/>
    </row>
    <row r="748" spans="1:32" s="8" customFormat="1" ht="36" x14ac:dyDescent="0.25">
      <c r="A748" s="170">
        <v>575</v>
      </c>
      <c r="B748" s="171" t="s">
        <v>683</v>
      </c>
      <c r="C748" s="171" t="s">
        <v>94</v>
      </c>
      <c r="D748" s="172" t="s">
        <v>236</v>
      </c>
      <c r="E748" s="171" t="s">
        <v>249</v>
      </c>
      <c r="F748" s="171" t="s">
        <v>142</v>
      </c>
      <c r="G748" s="171" t="s">
        <v>488</v>
      </c>
      <c r="H748" s="171" t="s">
        <v>485</v>
      </c>
      <c r="I748" s="171" t="s">
        <v>142</v>
      </c>
      <c r="J748" s="173">
        <v>2006</v>
      </c>
      <c r="K748" s="174">
        <v>10564</v>
      </c>
      <c r="L748" s="211"/>
      <c r="M748" s="173" t="s">
        <v>139</v>
      </c>
      <c r="N748" s="173">
        <v>5</v>
      </c>
      <c r="O748" s="173">
        <v>1</v>
      </c>
      <c r="P748" s="173">
        <v>1</v>
      </c>
      <c r="Q748" s="173">
        <v>1</v>
      </c>
      <c r="R748" s="173">
        <v>1</v>
      </c>
      <c r="S748" s="175">
        <v>4000</v>
      </c>
      <c r="T748" s="173">
        <v>0</v>
      </c>
      <c r="U748" s="173">
        <v>1</v>
      </c>
      <c r="V748" s="173">
        <v>10</v>
      </c>
      <c r="W748" s="211"/>
      <c r="X748" s="173">
        <v>0</v>
      </c>
      <c r="Y748" s="175">
        <v>0</v>
      </c>
      <c r="Z748" s="174">
        <f>S748*R748*K748*EXP(-Definitions!$E$4*CAPEX!V748)*U748</f>
        <v>42256000</v>
      </c>
      <c r="AA748" s="174">
        <f>CEILING(Z748/Definitions!$F$10,10)</f>
        <v>828550</v>
      </c>
      <c r="AB748" s="176">
        <v>3</v>
      </c>
      <c r="AC748" s="177"/>
      <c r="AD748" s="177"/>
      <c r="AE748" s="29"/>
      <c r="AF748" s="31"/>
    </row>
    <row r="749" spans="1:32" s="8" customFormat="1" ht="36" x14ac:dyDescent="0.25">
      <c r="A749" s="170">
        <v>576</v>
      </c>
      <c r="B749" s="171" t="s">
        <v>238</v>
      </c>
      <c r="C749" s="171" t="s">
        <v>94</v>
      </c>
      <c r="D749" s="172" t="s">
        <v>236</v>
      </c>
      <c r="E749" s="171" t="s">
        <v>249</v>
      </c>
      <c r="F749" s="171" t="s">
        <v>142</v>
      </c>
      <c r="G749" s="171" t="s">
        <v>239</v>
      </c>
      <c r="H749" s="171" t="s">
        <v>524</v>
      </c>
      <c r="I749" s="171" t="s">
        <v>142</v>
      </c>
      <c r="J749" s="173">
        <v>2006</v>
      </c>
      <c r="K749" s="174">
        <v>1</v>
      </c>
      <c r="L749" s="211"/>
      <c r="M749" s="173" t="s">
        <v>236</v>
      </c>
      <c r="N749" s="173">
        <v>0</v>
      </c>
      <c r="O749" s="173">
        <v>1</v>
      </c>
      <c r="P749" s="173">
        <v>1</v>
      </c>
      <c r="Q749" s="173">
        <v>9</v>
      </c>
      <c r="R749" s="173">
        <v>1</v>
      </c>
      <c r="S749" s="175">
        <v>4225600</v>
      </c>
      <c r="T749" s="173">
        <v>0</v>
      </c>
      <c r="U749" s="173">
        <v>1</v>
      </c>
      <c r="V749" s="173">
        <v>10</v>
      </c>
      <c r="W749" s="211"/>
      <c r="X749" s="173">
        <v>0</v>
      </c>
      <c r="Y749" s="175">
        <v>0</v>
      </c>
      <c r="Z749" s="174">
        <f>S749*R749*K749*EXP(-Definitions!$E$4*CAPEX!V749)*U749</f>
        <v>4225600</v>
      </c>
      <c r="AA749" s="174">
        <f>CEILING(Z749/Definitions!$F$10,10)</f>
        <v>82860</v>
      </c>
      <c r="AB749" s="176">
        <v>1</v>
      </c>
      <c r="AC749" s="177" t="s">
        <v>240</v>
      </c>
      <c r="AD749" s="177" t="s">
        <v>241</v>
      </c>
      <c r="AE749" s="29"/>
      <c r="AF749" s="31"/>
    </row>
    <row r="750" spans="1:32" s="8" customFormat="1" ht="36" x14ac:dyDescent="0.25">
      <c r="A750" s="170">
        <v>577</v>
      </c>
      <c r="B750" s="171" t="s">
        <v>242</v>
      </c>
      <c r="C750" s="171" t="s">
        <v>94</v>
      </c>
      <c r="D750" s="172" t="s">
        <v>236</v>
      </c>
      <c r="E750" s="171" t="s">
        <v>249</v>
      </c>
      <c r="F750" s="171" t="s">
        <v>142</v>
      </c>
      <c r="G750" s="171" t="s">
        <v>243</v>
      </c>
      <c r="H750" s="171" t="s">
        <v>524</v>
      </c>
      <c r="I750" s="171" t="s">
        <v>142</v>
      </c>
      <c r="J750" s="173">
        <v>2006</v>
      </c>
      <c r="K750" s="174">
        <v>1</v>
      </c>
      <c r="L750" s="211"/>
      <c r="M750" s="173" t="s">
        <v>236</v>
      </c>
      <c r="N750" s="173">
        <v>0</v>
      </c>
      <c r="O750" s="173">
        <v>1</v>
      </c>
      <c r="P750" s="173">
        <v>1</v>
      </c>
      <c r="Q750" s="173">
        <v>9</v>
      </c>
      <c r="R750" s="173">
        <v>1</v>
      </c>
      <c r="S750" s="175">
        <v>4648200</v>
      </c>
      <c r="T750" s="173">
        <v>0</v>
      </c>
      <c r="U750" s="173">
        <v>1</v>
      </c>
      <c r="V750" s="173">
        <v>10</v>
      </c>
      <c r="W750" s="211"/>
      <c r="X750" s="173">
        <v>0</v>
      </c>
      <c r="Y750" s="175">
        <v>0</v>
      </c>
      <c r="Z750" s="174">
        <f>S750*R750*K750*EXP(-Definitions!$E$4*CAPEX!V750)*U750</f>
        <v>4648200</v>
      </c>
      <c r="AA750" s="174">
        <f>CEILING(Z750/Definitions!$F$10,10)</f>
        <v>91150</v>
      </c>
      <c r="AB750" s="176">
        <v>1</v>
      </c>
      <c r="AC750" s="177" t="s">
        <v>244</v>
      </c>
      <c r="AD750" s="177" t="s">
        <v>567</v>
      </c>
      <c r="AE750" s="29"/>
      <c r="AF750" s="30"/>
    </row>
    <row r="751" spans="1:32" s="8" customFormat="1" ht="48" x14ac:dyDescent="0.25">
      <c r="A751" s="170">
        <v>578</v>
      </c>
      <c r="B751" s="171" t="s">
        <v>245</v>
      </c>
      <c r="C751" s="171" t="s">
        <v>94</v>
      </c>
      <c r="D751" s="172" t="s">
        <v>236</v>
      </c>
      <c r="E751" s="171" t="s">
        <v>249</v>
      </c>
      <c r="F751" s="171" t="s">
        <v>142</v>
      </c>
      <c r="G751" s="171" t="s">
        <v>246</v>
      </c>
      <c r="H751" s="171" t="s">
        <v>524</v>
      </c>
      <c r="I751" s="171" t="s">
        <v>142</v>
      </c>
      <c r="J751" s="173">
        <v>2006</v>
      </c>
      <c r="K751" s="174">
        <v>1</v>
      </c>
      <c r="L751" s="211"/>
      <c r="M751" s="173" t="s">
        <v>236</v>
      </c>
      <c r="N751" s="173">
        <v>0</v>
      </c>
      <c r="O751" s="173">
        <v>1</v>
      </c>
      <c r="P751" s="173">
        <v>1</v>
      </c>
      <c r="Q751" s="173">
        <v>9</v>
      </c>
      <c r="R751" s="173">
        <v>1</v>
      </c>
      <c r="S751" s="175">
        <v>2556500</v>
      </c>
      <c r="T751" s="173">
        <v>0</v>
      </c>
      <c r="U751" s="173">
        <v>1</v>
      </c>
      <c r="V751" s="173">
        <v>10</v>
      </c>
      <c r="W751" s="211"/>
      <c r="X751" s="173">
        <v>0</v>
      </c>
      <c r="Y751" s="175">
        <v>0</v>
      </c>
      <c r="Z751" s="174">
        <f>S751*R751*K751*EXP(-Definitions!$E$4*CAPEX!V751)*U751</f>
        <v>2556500</v>
      </c>
      <c r="AA751" s="174">
        <f>CEILING(Z751/Definitions!$F$10,10)</f>
        <v>50130</v>
      </c>
      <c r="AB751" s="176">
        <v>1</v>
      </c>
      <c r="AC751" s="177" t="s">
        <v>247</v>
      </c>
      <c r="AD751" s="177" t="s">
        <v>568</v>
      </c>
      <c r="AE751" s="29"/>
      <c r="AF751" s="30"/>
    </row>
    <row r="752" spans="1:32" s="8" customFormat="1" ht="60" x14ac:dyDescent="0.25">
      <c r="A752" s="170">
        <v>579</v>
      </c>
      <c r="B752" s="171" t="s">
        <v>262</v>
      </c>
      <c r="C752" s="171" t="s">
        <v>30</v>
      </c>
      <c r="D752" s="172">
        <v>1</v>
      </c>
      <c r="E752" s="171" t="s">
        <v>249</v>
      </c>
      <c r="F752" s="171" t="s">
        <v>142</v>
      </c>
      <c r="G752" s="171" t="s">
        <v>578</v>
      </c>
      <c r="H752" s="171" t="s">
        <v>257</v>
      </c>
      <c r="I752" s="171" t="s">
        <v>142</v>
      </c>
      <c r="J752" s="173">
        <v>2006</v>
      </c>
      <c r="K752" s="174">
        <v>13895</v>
      </c>
      <c r="L752" s="211"/>
      <c r="M752" s="173" t="s">
        <v>139</v>
      </c>
      <c r="N752" s="173">
        <v>2</v>
      </c>
      <c r="O752" s="173">
        <v>1</v>
      </c>
      <c r="P752" s="173">
        <v>0</v>
      </c>
      <c r="Q752" s="173">
        <v>2</v>
      </c>
      <c r="R752" s="173">
        <v>1</v>
      </c>
      <c r="S752" s="175">
        <v>4000</v>
      </c>
      <c r="T752" s="173">
        <v>0</v>
      </c>
      <c r="U752" s="173">
        <v>0.25</v>
      </c>
      <c r="V752" s="173">
        <v>0</v>
      </c>
      <c r="W752" s="211"/>
      <c r="X752" s="173">
        <v>1</v>
      </c>
      <c r="Y752" s="175">
        <v>403300</v>
      </c>
      <c r="Z752" s="174">
        <f>S752*R752*K752*EXP(-Definitions!$E$4*CAPEX!V752)*U752</f>
        <v>13895000</v>
      </c>
      <c r="AA752" s="174">
        <f>CEILING(Z752/Definitions!$F$10,10)</f>
        <v>272460</v>
      </c>
      <c r="AB752" s="176">
        <v>2</v>
      </c>
      <c r="AC752" s="177" t="s">
        <v>354</v>
      </c>
      <c r="AD752" s="177" t="s">
        <v>264</v>
      </c>
      <c r="AE752" s="29"/>
      <c r="AF752" s="30"/>
    </row>
    <row r="753" spans="1:32" s="8" customFormat="1" ht="48" x14ac:dyDescent="0.25">
      <c r="A753" s="170">
        <v>580</v>
      </c>
      <c r="B753" s="171" t="s">
        <v>248</v>
      </c>
      <c r="C753" s="171" t="s">
        <v>30</v>
      </c>
      <c r="D753" s="172">
        <v>1</v>
      </c>
      <c r="E753" s="171" t="s">
        <v>249</v>
      </c>
      <c r="F753" s="171" t="s">
        <v>142</v>
      </c>
      <c r="G753" s="171" t="s">
        <v>217</v>
      </c>
      <c r="H753" s="171" t="s">
        <v>218</v>
      </c>
      <c r="I753" s="171" t="s">
        <v>142</v>
      </c>
      <c r="J753" s="173">
        <v>2006</v>
      </c>
      <c r="K753" s="174">
        <v>1</v>
      </c>
      <c r="L753" s="211"/>
      <c r="M753" s="173" t="s">
        <v>236</v>
      </c>
      <c r="N753" s="173">
        <v>0</v>
      </c>
      <c r="O753" s="173">
        <v>1</v>
      </c>
      <c r="P753" s="173">
        <v>1</v>
      </c>
      <c r="Q753" s="173">
        <v>8</v>
      </c>
      <c r="R753" s="173">
        <v>1</v>
      </c>
      <c r="S753" s="175">
        <v>1031730</v>
      </c>
      <c r="T753" s="173">
        <v>25</v>
      </c>
      <c r="U753" s="173">
        <v>1</v>
      </c>
      <c r="V753" s="173">
        <v>11</v>
      </c>
      <c r="W753" s="211"/>
      <c r="X753" s="173">
        <v>0</v>
      </c>
      <c r="Y753" s="175">
        <v>0</v>
      </c>
      <c r="Z753" s="174">
        <f>S753*R753*K753*EXP(-Definitions!$E$4*CAPEX!V753)*U753</f>
        <v>1031730</v>
      </c>
      <c r="AA753" s="174">
        <f>CEILING(Z753/Definitions!$F$10,10)</f>
        <v>20230</v>
      </c>
      <c r="AB753" s="176">
        <v>1</v>
      </c>
      <c r="AC753" s="177" t="s">
        <v>250</v>
      </c>
      <c r="AD753" s="177" t="s">
        <v>569</v>
      </c>
      <c r="AE753" s="29"/>
      <c r="AF753" s="31"/>
    </row>
    <row r="754" spans="1:32" s="8" customFormat="1" ht="36" x14ac:dyDescent="0.25">
      <c r="A754" s="170">
        <v>581</v>
      </c>
      <c r="B754" s="171" t="s">
        <v>272</v>
      </c>
      <c r="C754" s="171" t="s">
        <v>30</v>
      </c>
      <c r="D754" s="172">
        <v>1</v>
      </c>
      <c r="E754" s="171" t="s">
        <v>249</v>
      </c>
      <c r="F754" s="171" t="s">
        <v>142</v>
      </c>
      <c r="G754" s="171" t="s">
        <v>265</v>
      </c>
      <c r="H754" s="171" t="s">
        <v>266</v>
      </c>
      <c r="I754" s="171" t="s">
        <v>142</v>
      </c>
      <c r="J754" s="173">
        <v>2006</v>
      </c>
      <c r="K754" s="174">
        <v>1</v>
      </c>
      <c r="L754" s="211"/>
      <c r="M754" s="173" t="s">
        <v>236</v>
      </c>
      <c r="N754" s="173">
        <v>0</v>
      </c>
      <c r="O754" s="173">
        <v>1</v>
      </c>
      <c r="P754" s="173">
        <v>1</v>
      </c>
      <c r="Q754" s="173">
        <v>1</v>
      </c>
      <c r="R754" s="173">
        <v>1</v>
      </c>
      <c r="S754" s="175">
        <v>30528600</v>
      </c>
      <c r="T754" s="173">
        <v>0</v>
      </c>
      <c r="U754" s="173">
        <v>0</v>
      </c>
      <c r="V754" s="173">
        <v>0</v>
      </c>
      <c r="W754" s="211"/>
      <c r="X754" s="173">
        <v>1</v>
      </c>
      <c r="Y754" s="175">
        <v>598600</v>
      </c>
      <c r="Z754" s="174">
        <f>S754*R754*K754*EXP(-Definitions!$E$4*CAPEX!V754)*U754</f>
        <v>0</v>
      </c>
      <c r="AA754" s="174">
        <f>CEILING(Z754/Definitions!$F$10,10)</f>
        <v>0</v>
      </c>
      <c r="AB754" s="176">
        <v>0</v>
      </c>
      <c r="AC754" s="177" t="s">
        <v>610</v>
      </c>
      <c r="AD754" s="177" t="s">
        <v>573</v>
      </c>
      <c r="AE754" s="29"/>
      <c r="AF754" s="31"/>
    </row>
    <row r="755" spans="1:32" s="8" customFormat="1" ht="84" x14ac:dyDescent="0.25">
      <c r="A755" s="170">
        <v>582</v>
      </c>
      <c r="B755" s="171" t="s">
        <v>269</v>
      </c>
      <c r="C755" s="171" t="s">
        <v>30</v>
      </c>
      <c r="D755" s="172" t="s">
        <v>236</v>
      </c>
      <c r="E755" s="171" t="s">
        <v>249</v>
      </c>
      <c r="F755" s="171" t="s">
        <v>142</v>
      </c>
      <c r="G755" s="171" t="s">
        <v>364</v>
      </c>
      <c r="H755" s="171" t="s">
        <v>364</v>
      </c>
      <c r="I755" s="171" t="s">
        <v>142</v>
      </c>
      <c r="J755" s="173">
        <v>2006</v>
      </c>
      <c r="K755" s="174">
        <v>1</v>
      </c>
      <c r="L755" s="211"/>
      <c r="M755" s="173" t="s">
        <v>236</v>
      </c>
      <c r="N755" s="173">
        <v>3</v>
      </c>
      <c r="O755" s="173">
        <v>2</v>
      </c>
      <c r="P755" s="173">
        <v>1</v>
      </c>
      <c r="Q755" s="173">
        <v>5</v>
      </c>
      <c r="R755" s="173">
        <v>1</v>
      </c>
      <c r="S755" s="175">
        <v>1389500</v>
      </c>
      <c r="T755" s="173">
        <v>0</v>
      </c>
      <c r="U755" s="173">
        <v>1</v>
      </c>
      <c r="V755" s="173">
        <v>0</v>
      </c>
      <c r="W755" s="211"/>
      <c r="X755" s="173">
        <v>0</v>
      </c>
      <c r="Y755" s="175">
        <v>0</v>
      </c>
      <c r="Z755" s="174">
        <f>S755*R755*K755*EXP(-Definitions!$E$4*CAPEX!V755)*U755</f>
        <v>1389500</v>
      </c>
      <c r="AA755" s="174">
        <f>CEILING(Z755/Definitions!$F$10,10)</f>
        <v>27250</v>
      </c>
      <c r="AB755" s="176">
        <v>1</v>
      </c>
      <c r="AC755" s="177" t="s">
        <v>432</v>
      </c>
      <c r="AD755" s="177" t="s">
        <v>432</v>
      </c>
      <c r="AE755" s="29"/>
      <c r="AF755" s="31"/>
    </row>
    <row r="756" spans="1:32" s="8" customFormat="1" ht="24" x14ac:dyDescent="0.25">
      <c r="A756" s="170">
        <v>583</v>
      </c>
      <c r="B756" s="171" t="s">
        <v>238</v>
      </c>
      <c r="C756" s="171" t="s">
        <v>30</v>
      </c>
      <c r="D756" s="172" t="s">
        <v>236</v>
      </c>
      <c r="E756" s="171" t="s">
        <v>249</v>
      </c>
      <c r="F756" s="171" t="s">
        <v>142</v>
      </c>
      <c r="G756" s="171" t="s">
        <v>239</v>
      </c>
      <c r="H756" s="171" t="s">
        <v>524</v>
      </c>
      <c r="I756" s="171" t="s">
        <v>142</v>
      </c>
      <c r="J756" s="173">
        <v>2006</v>
      </c>
      <c r="K756" s="174">
        <v>1</v>
      </c>
      <c r="L756" s="211"/>
      <c r="M756" s="173" t="s">
        <v>236</v>
      </c>
      <c r="N756" s="173">
        <v>0</v>
      </c>
      <c r="O756" s="173">
        <v>1</v>
      </c>
      <c r="P756" s="173">
        <v>1</v>
      </c>
      <c r="Q756" s="173">
        <v>9</v>
      </c>
      <c r="R756" s="173">
        <v>1</v>
      </c>
      <c r="S756" s="175">
        <v>1528500</v>
      </c>
      <c r="T756" s="173">
        <v>0</v>
      </c>
      <c r="U756" s="173">
        <v>1</v>
      </c>
      <c r="V756" s="173">
        <v>0</v>
      </c>
      <c r="W756" s="211"/>
      <c r="X756" s="173">
        <v>0</v>
      </c>
      <c r="Y756" s="175">
        <v>0</v>
      </c>
      <c r="Z756" s="174">
        <f>S756*R756*K756*EXP(-Definitions!$E$4*CAPEX!V756)*U756</f>
        <v>1528500</v>
      </c>
      <c r="AA756" s="174">
        <f>CEILING(Z756/Definitions!$F$10,10)</f>
        <v>29980</v>
      </c>
      <c r="AB756" s="176">
        <v>1</v>
      </c>
      <c r="AC756" s="177" t="s">
        <v>240</v>
      </c>
      <c r="AD756" s="177" t="s">
        <v>241</v>
      </c>
      <c r="AE756" s="29"/>
      <c r="AF756" s="31"/>
    </row>
    <row r="757" spans="1:32" s="8" customFormat="1" ht="36" x14ac:dyDescent="0.25">
      <c r="A757" s="170">
        <v>584</v>
      </c>
      <c r="B757" s="171" t="s">
        <v>242</v>
      </c>
      <c r="C757" s="171" t="s">
        <v>30</v>
      </c>
      <c r="D757" s="172" t="s">
        <v>236</v>
      </c>
      <c r="E757" s="171" t="s">
        <v>249</v>
      </c>
      <c r="F757" s="171" t="s">
        <v>142</v>
      </c>
      <c r="G757" s="171" t="s">
        <v>243</v>
      </c>
      <c r="H757" s="171" t="s">
        <v>524</v>
      </c>
      <c r="I757" s="171" t="s">
        <v>142</v>
      </c>
      <c r="J757" s="173">
        <v>2006</v>
      </c>
      <c r="K757" s="174">
        <v>1</v>
      </c>
      <c r="L757" s="211"/>
      <c r="M757" s="173" t="s">
        <v>236</v>
      </c>
      <c r="N757" s="173">
        <v>0</v>
      </c>
      <c r="O757" s="173">
        <v>1</v>
      </c>
      <c r="P757" s="173">
        <v>1</v>
      </c>
      <c r="Q757" s="173">
        <v>9</v>
      </c>
      <c r="R757" s="173">
        <v>1</v>
      </c>
      <c r="S757" s="175">
        <v>1681300</v>
      </c>
      <c r="T757" s="173">
        <v>0</v>
      </c>
      <c r="U757" s="173">
        <v>1</v>
      </c>
      <c r="V757" s="173">
        <v>0</v>
      </c>
      <c r="W757" s="211"/>
      <c r="X757" s="173">
        <v>0</v>
      </c>
      <c r="Y757" s="175">
        <v>0</v>
      </c>
      <c r="Z757" s="174">
        <f>S757*R757*K757*EXP(-Definitions!$E$4*CAPEX!V757)*U757</f>
        <v>1681300</v>
      </c>
      <c r="AA757" s="174">
        <f>CEILING(Z757/Definitions!$F$10,10)</f>
        <v>32970</v>
      </c>
      <c r="AB757" s="176">
        <v>1</v>
      </c>
      <c r="AC757" s="177" t="s">
        <v>244</v>
      </c>
      <c r="AD757" s="177" t="s">
        <v>567</v>
      </c>
      <c r="AE757" s="29"/>
      <c r="AF757" s="30"/>
    </row>
    <row r="758" spans="1:32" s="8" customFormat="1" ht="48" x14ac:dyDescent="0.25">
      <c r="A758" s="170">
        <v>585</v>
      </c>
      <c r="B758" s="171" t="s">
        <v>245</v>
      </c>
      <c r="C758" s="171" t="s">
        <v>30</v>
      </c>
      <c r="D758" s="172" t="s">
        <v>236</v>
      </c>
      <c r="E758" s="171" t="s">
        <v>249</v>
      </c>
      <c r="F758" s="171" t="s">
        <v>142</v>
      </c>
      <c r="G758" s="171" t="s">
        <v>246</v>
      </c>
      <c r="H758" s="171" t="s">
        <v>524</v>
      </c>
      <c r="I758" s="171" t="s">
        <v>142</v>
      </c>
      <c r="J758" s="173">
        <v>2006</v>
      </c>
      <c r="K758" s="174">
        <v>1</v>
      </c>
      <c r="L758" s="211"/>
      <c r="M758" s="173" t="s">
        <v>236</v>
      </c>
      <c r="N758" s="173">
        <v>0</v>
      </c>
      <c r="O758" s="173">
        <v>1</v>
      </c>
      <c r="P758" s="173">
        <v>1</v>
      </c>
      <c r="Q758" s="173">
        <v>9</v>
      </c>
      <c r="R758" s="173">
        <v>1</v>
      </c>
      <c r="S758" s="175">
        <v>1849500</v>
      </c>
      <c r="T758" s="173">
        <v>0</v>
      </c>
      <c r="U758" s="173">
        <v>1</v>
      </c>
      <c r="V758" s="173">
        <v>0</v>
      </c>
      <c r="W758" s="211"/>
      <c r="X758" s="173">
        <v>0</v>
      </c>
      <c r="Y758" s="175">
        <v>0</v>
      </c>
      <c r="Z758" s="174">
        <f>S758*R758*K758*EXP(-Definitions!$E$4*CAPEX!V758)*U758</f>
        <v>1849500</v>
      </c>
      <c r="AA758" s="174">
        <f>CEILING(Z758/Definitions!$F$10,10)</f>
        <v>36270</v>
      </c>
      <c r="AB758" s="176">
        <v>1</v>
      </c>
      <c r="AC758" s="177" t="s">
        <v>247</v>
      </c>
      <c r="AD758" s="177" t="s">
        <v>568</v>
      </c>
      <c r="AE758" s="29"/>
      <c r="AF758" s="30"/>
    </row>
    <row r="759" spans="1:32" s="8" customFormat="1" ht="60" x14ac:dyDescent="0.25">
      <c r="A759" s="170">
        <v>586</v>
      </c>
      <c r="B759" s="171" t="s">
        <v>252</v>
      </c>
      <c r="C759" s="171" t="s">
        <v>134</v>
      </c>
      <c r="D759" s="172">
        <v>1</v>
      </c>
      <c r="E759" s="171" t="s">
        <v>249</v>
      </c>
      <c r="F759" s="171" t="s">
        <v>142</v>
      </c>
      <c r="G759" s="171" t="s">
        <v>364</v>
      </c>
      <c r="H759" s="171" t="s">
        <v>364</v>
      </c>
      <c r="I759" s="171" t="s">
        <v>142</v>
      </c>
      <c r="J759" s="173">
        <v>2006</v>
      </c>
      <c r="K759" s="174">
        <v>985</v>
      </c>
      <c r="L759" s="211"/>
      <c r="M759" s="173" t="s">
        <v>139</v>
      </c>
      <c r="N759" s="173">
        <v>0</v>
      </c>
      <c r="O759" s="173">
        <v>1</v>
      </c>
      <c r="P759" s="173">
        <v>1</v>
      </c>
      <c r="Q759" s="173">
        <v>5</v>
      </c>
      <c r="R759" s="173">
        <v>0.3</v>
      </c>
      <c r="S759" s="175">
        <v>5000</v>
      </c>
      <c r="T759" s="173">
        <v>0</v>
      </c>
      <c r="U759" s="173">
        <v>1</v>
      </c>
      <c r="V759" s="173">
        <v>0</v>
      </c>
      <c r="W759" s="211"/>
      <c r="X759" s="173">
        <v>0</v>
      </c>
      <c r="Y759" s="175">
        <v>0</v>
      </c>
      <c r="Z759" s="174">
        <f>S759*R759*K759*EXP(-Definitions!$E$4*CAPEX!V759)*U759</f>
        <v>1477500</v>
      </c>
      <c r="AA759" s="174">
        <f>CEILING(Z759/Definitions!$F$10,10)</f>
        <v>28980</v>
      </c>
      <c r="AB759" s="176">
        <v>1</v>
      </c>
      <c r="AC759" s="177" t="s">
        <v>374</v>
      </c>
      <c r="AD759" s="177" t="s">
        <v>374</v>
      </c>
      <c r="AE759" s="29"/>
      <c r="AF759" s="30"/>
    </row>
    <row r="760" spans="1:32" s="8" customFormat="1" ht="24" x14ac:dyDescent="0.25">
      <c r="A760" s="170">
        <v>587</v>
      </c>
      <c r="B760" s="171" t="s">
        <v>238</v>
      </c>
      <c r="C760" s="171" t="s">
        <v>134</v>
      </c>
      <c r="D760" s="172" t="s">
        <v>236</v>
      </c>
      <c r="E760" s="171" t="s">
        <v>249</v>
      </c>
      <c r="F760" s="171" t="s">
        <v>142</v>
      </c>
      <c r="G760" s="171" t="s">
        <v>239</v>
      </c>
      <c r="H760" s="171" t="s">
        <v>524</v>
      </c>
      <c r="I760" s="171" t="s">
        <v>142</v>
      </c>
      <c r="J760" s="173">
        <v>2006</v>
      </c>
      <c r="K760" s="174">
        <v>1</v>
      </c>
      <c r="L760" s="211"/>
      <c r="M760" s="173" t="s">
        <v>236</v>
      </c>
      <c r="N760" s="173">
        <v>0</v>
      </c>
      <c r="O760" s="173">
        <v>1</v>
      </c>
      <c r="P760" s="173">
        <v>1</v>
      </c>
      <c r="Q760" s="173">
        <v>9</v>
      </c>
      <c r="R760" s="173">
        <v>1</v>
      </c>
      <c r="S760" s="175">
        <v>147800</v>
      </c>
      <c r="T760" s="173">
        <v>0</v>
      </c>
      <c r="U760" s="173">
        <v>1</v>
      </c>
      <c r="V760" s="173">
        <v>0</v>
      </c>
      <c r="W760" s="211"/>
      <c r="X760" s="173">
        <v>0</v>
      </c>
      <c r="Y760" s="175">
        <v>0</v>
      </c>
      <c r="Z760" s="174">
        <f>S760*R760*K760*EXP(-Definitions!$E$4*CAPEX!V760)*U760</f>
        <v>147800</v>
      </c>
      <c r="AA760" s="174">
        <f>CEILING(Z760/Definitions!$F$10,10)</f>
        <v>2900</v>
      </c>
      <c r="AB760" s="176">
        <v>1</v>
      </c>
      <c r="AC760" s="177" t="s">
        <v>240</v>
      </c>
      <c r="AD760" s="177" t="s">
        <v>241</v>
      </c>
      <c r="AE760" s="29"/>
      <c r="AF760" s="31"/>
    </row>
    <row r="761" spans="1:32" s="8" customFormat="1" ht="36" x14ac:dyDescent="0.25">
      <c r="A761" s="170">
        <v>588</v>
      </c>
      <c r="B761" s="171" t="s">
        <v>242</v>
      </c>
      <c r="C761" s="171" t="s">
        <v>134</v>
      </c>
      <c r="D761" s="172" t="s">
        <v>236</v>
      </c>
      <c r="E761" s="171" t="s">
        <v>249</v>
      </c>
      <c r="F761" s="171" t="s">
        <v>142</v>
      </c>
      <c r="G761" s="171" t="s">
        <v>243</v>
      </c>
      <c r="H761" s="171" t="s">
        <v>524</v>
      </c>
      <c r="I761" s="171" t="s">
        <v>142</v>
      </c>
      <c r="J761" s="173">
        <v>2006</v>
      </c>
      <c r="K761" s="174">
        <v>1</v>
      </c>
      <c r="L761" s="211"/>
      <c r="M761" s="173" t="s">
        <v>236</v>
      </c>
      <c r="N761" s="173">
        <v>0</v>
      </c>
      <c r="O761" s="173">
        <v>1</v>
      </c>
      <c r="P761" s="173">
        <v>1</v>
      </c>
      <c r="Q761" s="173">
        <v>9</v>
      </c>
      <c r="R761" s="173">
        <v>1</v>
      </c>
      <c r="S761" s="175">
        <v>162600</v>
      </c>
      <c r="T761" s="173">
        <v>0</v>
      </c>
      <c r="U761" s="173">
        <v>1</v>
      </c>
      <c r="V761" s="173">
        <v>0</v>
      </c>
      <c r="W761" s="211"/>
      <c r="X761" s="173">
        <v>0</v>
      </c>
      <c r="Y761" s="175">
        <v>0</v>
      </c>
      <c r="Z761" s="174">
        <f>S761*R761*K761*EXP(-Definitions!$E$4*CAPEX!V761)*U761</f>
        <v>162600</v>
      </c>
      <c r="AA761" s="174">
        <f>CEILING(Z761/Definitions!$F$10,10)</f>
        <v>3190</v>
      </c>
      <c r="AB761" s="176">
        <v>1</v>
      </c>
      <c r="AC761" s="177" t="s">
        <v>244</v>
      </c>
      <c r="AD761" s="177" t="s">
        <v>567</v>
      </c>
      <c r="AE761" s="29"/>
      <c r="AF761" s="30"/>
    </row>
    <row r="762" spans="1:32" s="8" customFormat="1" ht="48" x14ac:dyDescent="0.25">
      <c r="A762" s="170">
        <v>589</v>
      </c>
      <c r="B762" s="171" t="s">
        <v>245</v>
      </c>
      <c r="C762" s="171" t="s">
        <v>134</v>
      </c>
      <c r="D762" s="172" t="s">
        <v>236</v>
      </c>
      <c r="E762" s="171" t="s">
        <v>249</v>
      </c>
      <c r="F762" s="171" t="s">
        <v>142</v>
      </c>
      <c r="G762" s="171" t="s">
        <v>246</v>
      </c>
      <c r="H762" s="171" t="s">
        <v>524</v>
      </c>
      <c r="I762" s="171" t="s">
        <v>142</v>
      </c>
      <c r="J762" s="173">
        <v>2006</v>
      </c>
      <c r="K762" s="174">
        <v>1</v>
      </c>
      <c r="L762" s="211"/>
      <c r="M762" s="173" t="s">
        <v>236</v>
      </c>
      <c r="N762" s="173">
        <v>0</v>
      </c>
      <c r="O762" s="173">
        <v>1</v>
      </c>
      <c r="P762" s="173">
        <v>1</v>
      </c>
      <c r="Q762" s="173">
        <v>9</v>
      </c>
      <c r="R762" s="173">
        <v>1</v>
      </c>
      <c r="S762" s="175">
        <v>89400</v>
      </c>
      <c r="T762" s="173">
        <v>0</v>
      </c>
      <c r="U762" s="173">
        <v>1</v>
      </c>
      <c r="V762" s="173">
        <v>0</v>
      </c>
      <c r="W762" s="211"/>
      <c r="X762" s="173">
        <v>0</v>
      </c>
      <c r="Y762" s="175">
        <v>0</v>
      </c>
      <c r="Z762" s="174">
        <f>S762*R762*K762*EXP(-Definitions!$E$4*CAPEX!V762)*U762</f>
        <v>89400</v>
      </c>
      <c r="AA762" s="174">
        <f>CEILING(Z762/Definitions!$F$10,10)</f>
        <v>1760</v>
      </c>
      <c r="AB762" s="176">
        <v>1</v>
      </c>
      <c r="AC762" s="177" t="s">
        <v>247</v>
      </c>
      <c r="AD762" s="177" t="s">
        <v>568</v>
      </c>
      <c r="AE762" s="29"/>
      <c r="AF762" s="30"/>
    </row>
    <row r="763" spans="1:32" s="8" customFormat="1" ht="48" x14ac:dyDescent="0.25">
      <c r="A763" s="170">
        <v>590</v>
      </c>
      <c r="B763" s="171" t="s">
        <v>248</v>
      </c>
      <c r="C763" s="171" t="s">
        <v>116</v>
      </c>
      <c r="D763" s="172">
        <v>1</v>
      </c>
      <c r="E763" s="171" t="s">
        <v>249</v>
      </c>
      <c r="F763" s="171" t="s">
        <v>142</v>
      </c>
      <c r="G763" s="171" t="s">
        <v>217</v>
      </c>
      <c r="H763" s="171" t="s">
        <v>218</v>
      </c>
      <c r="I763" s="171" t="s">
        <v>142</v>
      </c>
      <c r="J763" s="173">
        <v>2006</v>
      </c>
      <c r="K763" s="174">
        <v>1</v>
      </c>
      <c r="L763" s="211"/>
      <c r="M763" s="173" t="s">
        <v>236</v>
      </c>
      <c r="N763" s="173">
        <v>0</v>
      </c>
      <c r="O763" s="173">
        <v>1</v>
      </c>
      <c r="P763" s="173">
        <v>1</v>
      </c>
      <c r="Q763" s="173">
        <v>8</v>
      </c>
      <c r="R763" s="173">
        <v>1</v>
      </c>
      <c r="S763" s="175">
        <v>24900</v>
      </c>
      <c r="T763" s="173">
        <v>25</v>
      </c>
      <c r="U763" s="173">
        <v>1</v>
      </c>
      <c r="V763" s="173">
        <v>11</v>
      </c>
      <c r="W763" s="211"/>
      <c r="X763" s="173">
        <v>1</v>
      </c>
      <c r="Y763" s="175">
        <v>490</v>
      </c>
      <c r="Z763" s="174">
        <f>S763*R763*K763*EXP(-Definitions!$E$4*CAPEX!V763)*U763</f>
        <v>24900</v>
      </c>
      <c r="AA763" s="174">
        <f>CEILING(Z763/Definitions!$F$10,10)</f>
        <v>490</v>
      </c>
      <c r="AB763" s="176">
        <v>1</v>
      </c>
      <c r="AC763" s="177" t="s">
        <v>250</v>
      </c>
      <c r="AD763" s="177" t="s">
        <v>569</v>
      </c>
      <c r="AE763" s="29"/>
      <c r="AF763" s="30"/>
    </row>
    <row r="764" spans="1:32" s="8" customFormat="1" ht="36" x14ac:dyDescent="0.25">
      <c r="A764" s="170">
        <v>591</v>
      </c>
      <c r="B764" s="171" t="s">
        <v>251</v>
      </c>
      <c r="C764" s="171" t="s">
        <v>116</v>
      </c>
      <c r="D764" s="172">
        <v>1</v>
      </c>
      <c r="E764" s="171" t="s">
        <v>249</v>
      </c>
      <c r="F764" s="171" t="s">
        <v>142</v>
      </c>
      <c r="G764" s="171" t="s">
        <v>217</v>
      </c>
      <c r="H764" s="171" t="s">
        <v>218</v>
      </c>
      <c r="I764" s="171" t="s">
        <v>142</v>
      </c>
      <c r="J764" s="173">
        <v>2006</v>
      </c>
      <c r="K764" s="174">
        <v>1</v>
      </c>
      <c r="L764" s="211"/>
      <c r="M764" s="173" t="s">
        <v>236</v>
      </c>
      <c r="N764" s="173">
        <v>0</v>
      </c>
      <c r="O764" s="173">
        <v>1</v>
      </c>
      <c r="P764" s="173">
        <v>1</v>
      </c>
      <c r="Q764" s="173">
        <v>3</v>
      </c>
      <c r="R764" s="173">
        <v>1</v>
      </c>
      <c r="S764" s="175">
        <v>500000</v>
      </c>
      <c r="T764" s="173">
        <v>25</v>
      </c>
      <c r="U764" s="173">
        <v>1</v>
      </c>
      <c r="V764" s="173">
        <v>0</v>
      </c>
      <c r="W764" s="211"/>
      <c r="X764" s="173">
        <v>0</v>
      </c>
      <c r="Y764" s="175">
        <v>0</v>
      </c>
      <c r="Z764" s="174">
        <f>S764*R764*K764*EXP(-Definitions!$E$4*CAPEX!V764)*U764</f>
        <v>500000</v>
      </c>
      <c r="AA764" s="174">
        <f>CEILING(Z764/Definitions!$F$10,10)</f>
        <v>9810</v>
      </c>
      <c r="AB764" s="176">
        <v>1</v>
      </c>
      <c r="AC764" s="177" t="s">
        <v>570</v>
      </c>
      <c r="AD764" s="177" t="s">
        <v>571</v>
      </c>
      <c r="AE764" s="29"/>
      <c r="AF764" s="31"/>
    </row>
    <row r="765" spans="1:32" s="8" customFormat="1" ht="36" x14ac:dyDescent="0.25">
      <c r="A765" s="170">
        <v>592</v>
      </c>
      <c r="B765" s="171" t="s">
        <v>227</v>
      </c>
      <c r="C765" s="171" t="s">
        <v>116</v>
      </c>
      <c r="D765" s="172" t="s">
        <v>236</v>
      </c>
      <c r="E765" s="171" t="s">
        <v>249</v>
      </c>
      <c r="F765" s="171" t="s">
        <v>142</v>
      </c>
      <c r="G765" s="171" t="s">
        <v>228</v>
      </c>
      <c r="H765" s="171" t="s">
        <v>229</v>
      </c>
      <c r="I765" s="171" t="s">
        <v>142</v>
      </c>
      <c r="J765" s="173">
        <v>2006</v>
      </c>
      <c r="K765" s="174">
        <v>70</v>
      </c>
      <c r="L765" s="211"/>
      <c r="M765" s="173" t="s">
        <v>230</v>
      </c>
      <c r="N765" s="173">
        <v>5</v>
      </c>
      <c r="O765" s="173">
        <v>3</v>
      </c>
      <c r="P765" s="173">
        <v>0</v>
      </c>
      <c r="Q765" s="173">
        <v>6</v>
      </c>
      <c r="R765" s="173">
        <v>1</v>
      </c>
      <c r="S765" s="175">
        <v>5000</v>
      </c>
      <c r="T765" s="173">
        <v>0</v>
      </c>
      <c r="U765" s="173">
        <v>1</v>
      </c>
      <c r="V765" s="173">
        <v>0</v>
      </c>
      <c r="W765" s="211"/>
      <c r="X765" s="173">
        <v>0</v>
      </c>
      <c r="Y765" s="175">
        <v>0</v>
      </c>
      <c r="Z765" s="174">
        <f>S765*R765*K765*EXP(-Definitions!$E$4*CAPEX!V765)*U765</f>
        <v>350000</v>
      </c>
      <c r="AA765" s="174">
        <f>CEILING(Z765/Definitions!$F$10,10)</f>
        <v>6870</v>
      </c>
      <c r="AB765" s="176">
        <v>2</v>
      </c>
      <c r="AC765" s="177" t="s">
        <v>231</v>
      </c>
      <c r="AD765" s="177" t="s">
        <v>232</v>
      </c>
      <c r="AE765" s="29"/>
      <c r="AF765" s="31"/>
    </row>
    <row r="766" spans="1:32" s="8" customFormat="1" ht="108" x14ac:dyDescent="0.25">
      <c r="A766" s="170">
        <v>593</v>
      </c>
      <c r="B766" s="171" t="s">
        <v>252</v>
      </c>
      <c r="C766" s="171" t="s">
        <v>116</v>
      </c>
      <c r="D766" s="172">
        <v>1</v>
      </c>
      <c r="E766" s="171" t="s">
        <v>249</v>
      </c>
      <c r="F766" s="171" t="s">
        <v>142</v>
      </c>
      <c r="G766" s="171" t="s">
        <v>364</v>
      </c>
      <c r="H766" s="171" t="s">
        <v>364</v>
      </c>
      <c r="I766" s="171" t="s">
        <v>142</v>
      </c>
      <c r="J766" s="173">
        <v>2006</v>
      </c>
      <c r="K766" s="174">
        <v>390</v>
      </c>
      <c r="L766" s="211"/>
      <c r="M766" s="173" t="s">
        <v>139</v>
      </c>
      <c r="N766" s="173">
        <v>0</v>
      </c>
      <c r="O766" s="173">
        <v>1</v>
      </c>
      <c r="P766" s="173">
        <v>1</v>
      </c>
      <c r="Q766" s="173">
        <v>5</v>
      </c>
      <c r="R766" s="173">
        <v>1</v>
      </c>
      <c r="S766" s="175">
        <v>1000</v>
      </c>
      <c r="T766" s="173">
        <v>0</v>
      </c>
      <c r="U766" s="173">
        <v>1</v>
      </c>
      <c r="V766" s="173">
        <v>0</v>
      </c>
      <c r="W766" s="211"/>
      <c r="X766" s="173">
        <v>0</v>
      </c>
      <c r="Y766" s="175">
        <v>0</v>
      </c>
      <c r="Z766" s="174">
        <f>S766*R766*K766*EXP(-Definitions!$E$4*CAPEX!V766)*U766</f>
        <v>390000</v>
      </c>
      <c r="AA766" s="174">
        <f>CEILING(Z766/Definitions!$F$10,10)</f>
        <v>7650</v>
      </c>
      <c r="AB766" s="176">
        <v>1</v>
      </c>
      <c r="AC766" s="177" t="s">
        <v>253</v>
      </c>
      <c r="AD766" s="177" t="s">
        <v>254</v>
      </c>
      <c r="AE766" s="29"/>
      <c r="AF766" s="30"/>
    </row>
    <row r="767" spans="1:32" s="8" customFormat="1" ht="24" x14ac:dyDescent="0.25">
      <c r="A767" s="170">
        <v>594</v>
      </c>
      <c r="B767" s="171" t="s">
        <v>238</v>
      </c>
      <c r="C767" s="171" t="s">
        <v>116</v>
      </c>
      <c r="D767" s="172" t="s">
        <v>236</v>
      </c>
      <c r="E767" s="171" t="s">
        <v>249</v>
      </c>
      <c r="F767" s="171" t="s">
        <v>142</v>
      </c>
      <c r="G767" s="171" t="s">
        <v>239</v>
      </c>
      <c r="H767" s="171" t="s">
        <v>524</v>
      </c>
      <c r="I767" s="171" t="s">
        <v>142</v>
      </c>
      <c r="J767" s="173">
        <v>2006</v>
      </c>
      <c r="K767" s="174">
        <v>1</v>
      </c>
      <c r="L767" s="211"/>
      <c r="M767" s="173" t="s">
        <v>236</v>
      </c>
      <c r="N767" s="173">
        <v>0</v>
      </c>
      <c r="O767" s="173">
        <v>1</v>
      </c>
      <c r="P767" s="173">
        <v>1</v>
      </c>
      <c r="Q767" s="173">
        <v>9</v>
      </c>
      <c r="R767" s="173">
        <v>1</v>
      </c>
      <c r="S767" s="175">
        <v>124000</v>
      </c>
      <c r="T767" s="173">
        <v>0</v>
      </c>
      <c r="U767" s="173">
        <v>1</v>
      </c>
      <c r="V767" s="173">
        <v>0</v>
      </c>
      <c r="W767" s="211"/>
      <c r="X767" s="173">
        <v>0</v>
      </c>
      <c r="Y767" s="175">
        <v>0</v>
      </c>
      <c r="Z767" s="174">
        <f>S767*R767*K767*EXP(-Definitions!$E$4*CAPEX!V767)*U767</f>
        <v>124000</v>
      </c>
      <c r="AA767" s="174">
        <f>CEILING(Z767/Definitions!$F$10,10)</f>
        <v>2440</v>
      </c>
      <c r="AB767" s="176">
        <v>1</v>
      </c>
      <c r="AC767" s="177" t="s">
        <v>240</v>
      </c>
      <c r="AD767" s="177" t="s">
        <v>241</v>
      </c>
      <c r="AE767" s="29"/>
      <c r="AF767" s="30"/>
    </row>
    <row r="768" spans="1:32" s="8" customFormat="1" ht="36" x14ac:dyDescent="0.25">
      <c r="A768" s="170">
        <v>595</v>
      </c>
      <c r="B768" s="171" t="s">
        <v>242</v>
      </c>
      <c r="C768" s="171" t="s">
        <v>116</v>
      </c>
      <c r="D768" s="172" t="s">
        <v>236</v>
      </c>
      <c r="E768" s="171" t="s">
        <v>249</v>
      </c>
      <c r="F768" s="171" t="s">
        <v>142</v>
      </c>
      <c r="G768" s="171" t="s">
        <v>243</v>
      </c>
      <c r="H768" s="171" t="s">
        <v>524</v>
      </c>
      <c r="I768" s="171" t="s">
        <v>142</v>
      </c>
      <c r="J768" s="173">
        <v>2006</v>
      </c>
      <c r="K768" s="174">
        <v>1</v>
      </c>
      <c r="L768" s="211"/>
      <c r="M768" s="173" t="s">
        <v>236</v>
      </c>
      <c r="N768" s="173">
        <v>0</v>
      </c>
      <c r="O768" s="173">
        <v>1</v>
      </c>
      <c r="P768" s="173">
        <v>1</v>
      </c>
      <c r="Q768" s="173">
        <v>9</v>
      </c>
      <c r="R768" s="173">
        <v>1</v>
      </c>
      <c r="S768" s="175">
        <v>136400</v>
      </c>
      <c r="T768" s="173">
        <v>0</v>
      </c>
      <c r="U768" s="173">
        <v>1</v>
      </c>
      <c r="V768" s="173">
        <v>0</v>
      </c>
      <c r="W768" s="211"/>
      <c r="X768" s="173">
        <v>0</v>
      </c>
      <c r="Y768" s="175">
        <v>0</v>
      </c>
      <c r="Z768" s="174">
        <f>S768*R768*K768*EXP(-Definitions!$E$4*CAPEX!V768)*U768</f>
        <v>136400</v>
      </c>
      <c r="AA768" s="174">
        <f>CEILING(Z768/Definitions!$F$10,10)</f>
        <v>2680</v>
      </c>
      <c r="AB768" s="176">
        <v>1</v>
      </c>
      <c r="AC768" s="177" t="s">
        <v>244</v>
      </c>
      <c r="AD768" s="177" t="s">
        <v>567</v>
      </c>
      <c r="AE768" s="29"/>
      <c r="AF768" s="30"/>
    </row>
    <row r="769" spans="1:32" s="8" customFormat="1" ht="48" x14ac:dyDescent="0.25">
      <c r="A769" s="170">
        <v>596</v>
      </c>
      <c r="B769" s="171" t="s">
        <v>245</v>
      </c>
      <c r="C769" s="171" t="s">
        <v>116</v>
      </c>
      <c r="D769" s="172" t="s">
        <v>236</v>
      </c>
      <c r="E769" s="171" t="s">
        <v>249</v>
      </c>
      <c r="F769" s="171" t="s">
        <v>142</v>
      </c>
      <c r="G769" s="171" t="s">
        <v>246</v>
      </c>
      <c r="H769" s="171" t="s">
        <v>524</v>
      </c>
      <c r="I769" s="171" t="s">
        <v>142</v>
      </c>
      <c r="J769" s="173">
        <v>2006</v>
      </c>
      <c r="K769" s="174">
        <v>1</v>
      </c>
      <c r="L769" s="211"/>
      <c r="M769" s="173" t="s">
        <v>236</v>
      </c>
      <c r="N769" s="173">
        <v>0</v>
      </c>
      <c r="O769" s="173">
        <v>1</v>
      </c>
      <c r="P769" s="173">
        <v>1</v>
      </c>
      <c r="Q769" s="173">
        <v>9</v>
      </c>
      <c r="R769" s="173">
        <v>1</v>
      </c>
      <c r="S769" s="175">
        <v>75100</v>
      </c>
      <c r="T769" s="173">
        <v>0</v>
      </c>
      <c r="U769" s="173">
        <v>1</v>
      </c>
      <c r="V769" s="173">
        <v>0</v>
      </c>
      <c r="W769" s="211"/>
      <c r="X769" s="173">
        <v>0</v>
      </c>
      <c r="Y769" s="175">
        <v>0</v>
      </c>
      <c r="Z769" s="174">
        <f>S769*R769*K769*EXP(-Definitions!$E$4*CAPEX!V769)*U769</f>
        <v>75100</v>
      </c>
      <c r="AA769" s="174">
        <f>CEILING(Z769/Definitions!$F$10,10)</f>
        <v>1480</v>
      </c>
      <c r="AB769" s="176">
        <v>1</v>
      </c>
      <c r="AC769" s="177" t="s">
        <v>247</v>
      </c>
      <c r="AD769" s="177" t="s">
        <v>568</v>
      </c>
      <c r="AE769" s="29"/>
      <c r="AF769" s="31"/>
    </row>
    <row r="770" spans="1:32" s="8" customFormat="1" ht="48" x14ac:dyDescent="0.25">
      <c r="A770" s="170">
        <v>597</v>
      </c>
      <c r="B770" s="171" t="s">
        <v>248</v>
      </c>
      <c r="C770" s="171" t="s">
        <v>106</v>
      </c>
      <c r="D770" s="172">
        <v>1</v>
      </c>
      <c r="E770" s="171" t="s">
        <v>249</v>
      </c>
      <c r="F770" s="171" t="s">
        <v>138</v>
      </c>
      <c r="G770" s="171" t="s">
        <v>217</v>
      </c>
      <c r="H770" s="171" t="s">
        <v>218</v>
      </c>
      <c r="I770" s="171" t="s">
        <v>138</v>
      </c>
      <c r="J770" s="173">
        <v>2009</v>
      </c>
      <c r="K770" s="174">
        <v>1</v>
      </c>
      <c r="L770" s="211"/>
      <c r="M770" s="173" t="s">
        <v>236</v>
      </c>
      <c r="N770" s="173">
        <v>0</v>
      </c>
      <c r="O770" s="173">
        <v>1</v>
      </c>
      <c r="P770" s="173">
        <v>1</v>
      </c>
      <c r="Q770" s="173">
        <v>8</v>
      </c>
      <c r="R770" s="173">
        <v>1</v>
      </c>
      <c r="S770" s="175">
        <v>24900</v>
      </c>
      <c r="T770" s="173">
        <v>25</v>
      </c>
      <c r="U770" s="173">
        <v>1</v>
      </c>
      <c r="V770" s="173">
        <v>11</v>
      </c>
      <c r="W770" s="211"/>
      <c r="X770" s="173">
        <v>1</v>
      </c>
      <c r="Y770" s="175">
        <v>490</v>
      </c>
      <c r="Z770" s="174">
        <f>S770*R770*K770*EXP(-Definitions!$E$4*CAPEX!V770)*U770</f>
        <v>24900</v>
      </c>
      <c r="AA770" s="174">
        <f>CEILING(Z770/Definitions!$F$10,10)</f>
        <v>490</v>
      </c>
      <c r="AB770" s="176">
        <v>1</v>
      </c>
      <c r="AC770" s="177" t="s">
        <v>250</v>
      </c>
      <c r="AD770" s="177" t="s">
        <v>569</v>
      </c>
      <c r="AE770" s="29"/>
      <c r="AF770" s="31"/>
    </row>
    <row r="771" spans="1:32" s="8" customFormat="1" ht="36" x14ac:dyDescent="0.25">
      <c r="A771" s="170">
        <v>598</v>
      </c>
      <c r="B771" s="171" t="s">
        <v>251</v>
      </c>
      <c r="C771" s="171" t="s">
        <v>106</v>
      </c>
      <c r="D771" s="172">
        <v>1</v>
      </c>
      <c r="E771" s="171" t="s">
        <v>249</v>
      </c>
      <c r="F771" s="171" t="s">
        <v>138</v>
      </c>
      <c r="G771" s="171" t="s">
        <v>217</v>
      </c>
      <c r="H771" s="171" t="s">
        <v>218</v>
      </c>
      <c r="I771" s="171" t="s">
        <v>138</v>
      </c>
      <c r="J771" s="173">
        <v>2009</v>
      </c>
      <c r="K771" s="174">
        <v>1</v>
      </c>
      <c r="L771" s="211"/>
      <c r="M771" s="173" t="s">
        <v>236</v>
      </c>
      <c r="N771" s="173">
        <v>0</v>
      </c>
      <c r="O771" s="173">
        <v>1</v>
      </c>
      <c r="P771" s="173">
        <v>1</v>
      </c>
      <c r="Q771" s="173">
        <v>3</v>
      </c>
      <c r="R771" s="173">
        <v>1</v>
      </c>
      <c r="S771" s="175">
        <v>500000</v>
      </c>
      <c r="T771" s="173">
        <v>25</v>
      </c>
      <c r="U771" s="173">
        <v>1</v>
      </c>
      <c r="V771" s="173">
        <v>0</v>
      </c>
      <c r="W771" s="211"/>
      <c r="X771" s="173">
        <v>0</v>
      </c>
      <c r="Y771" s="175">
        <v>0</v>
      </c>
      <c r="Z771" s="174">
        <f>S771*R771*K771*EXP(-Definitions!$E$4*CAPEX!V771)*U771</f>
        <v>500000</v>
      </c>
      <c r="AA771" s="174">
        <f>CEILING(Z771/Definitions!$F$10,10)</f>
        <v>9810</v>
      </c>
      <c r="AB771" s="176">
        <v>1</v>
      </c>
      <c r="AC771" s="177" t="s">
        <v>570</v>
      </c>
      <c r="AD771" s="177" t="s">
        <v>571</v>
      </c>
      <c r="AE771" s="29"/>
      <c r="AF771" s="31"/>
    </row>
    <row r="772" spans="1:32" s="8" customFormat="1" ht="36" x14ac:dyDescent="0.25">
      <c r="A772" s="170">
        <v>599</v>
      </c>
      <c r="B772" s="171" t="s">
        <v>227</v>
      </c>
      <c r="C772" s="171" t="s">
        <v>106</v>
      </c>
      <c r="D772" s="172" t="s">
        <v>236</v>
      </c>
      <c r="E772" s="171" t="s">
        <v>249</v>
      </c>
      <c r="F772" s="171" t="s">
        <v>138</v>
      </c>
      <c r="G772" s="171" t="s">
        <v>228</v>
      </c>
      <c r="H772" s="171" t="s">
        <v>229</v>
      </c>
      <c r="I772" s="171" t="s">
        <v>138</v>
      </c>
      <c r="J772" s="173">
        <v>2009</v>
      </c>
      <c r="K772" s="174">
        <v>70</v>
      </c>
      <c r="L772" s="211"/>
      <c r="M772" s="173" t="s">
        <v>230</v>
      </c>
      <c r="N772" s="173">
        <v>5</v>
      </c>
      <c r="O772" s="173">
        <v>3</v>
      </c>
      <c r="P772" s="173">
        <v>0</v>
      </c>
      <c r="Q772" s="173">
        <v>6</v>
      </c>
      <c r="R772" s="173">
        <v>1</v>
      </c>
      <c r="S772" s="175">
        <v>5000</v>
      </c>
      <c r="T772" s="173">
        <v>0</v>
      </c>
      <c r="U772" s="173">
        <v>1</v>
      </c>
      <c r="V772" s="173">
        <v>0</v>
      </c>
      <c r="W772" s="211"/>
      <c r="X772" s="173">
        <v>0</v>
      </c>
      <c r="Y772" s="175">
        <v>0</v>
      </c>
      <c r="Z772" s="174">
        <f>S772*R772*K772*EXP(-Definitions!$E$4*CAPEX!V772)*U772</f>
        <v>350000</v>
      </c>
      <c r="AA772" s="174">
        <f>CEILING(Z772/Definitions!$F$10,10)</f>
        <v>6870</v>
      </c>
      <c r="AB772" s="176">
        <v>2</v>
      </c>
      <c r="AC772" s="177" t="s">
        <v>231</v>
      </c>
      <c r="AD772" s="177" t="s">
        <v>232</v>
      </c>
      <c r="AE772" s="29"/>
      <c r="AF772" s="30"/>
    </row>
    <row r="773" spans="1:32" s="8" customFormat="1" ht="108" x14ac:dyDescent="0.25">
      <c r="A773" s="170">
        <v>600</v>
      </c>
      <c r="B773" s="171" t="s">
        <v>252</v>
      </c>
      <c r="C773" s="171" t="s">
        <v>106</v>
      </c>
      <c r="D773" s="172">
        <v>1</v>
      </c>
      <c r="E773" s="171" t="s">
        <v>249</v>
      </c>
      <c r="F773" s="171" t="s">
        <v>138</v>
      </c>
      <c r="G773" s="171" t="s">
        <v>364</v>
      </c>
      <c r="H773" s="171" t="s">
        <v>364</v>
      </c>
      <c r="I773" s="171" t="s">
        <v>138</v>
      </c>
      <c r="J773" s="173">
        <v>2009</v>
      </c>
      <c r="K773" s="174">
        <v>207</v>
      </c>
      <c r="L773" s="211"/>
      <c r="M773" s="173" t="s">
        <v>139</v>
      </c>
      <c r="N773" s="173">
        <v>0</v>
      </c>
      <c r="O773" s="173">
        <v>1</v>
      </c>
      <c r="P773" s="173">
        <v>1</v>
      </c>
      <c r="Q773" s="173">
        <v>5</v>
      </c>
      <c r="R773" s="173">
        <v>1</v>
      </c>
      <c r="S773" s="175">
        <v>1000</v>
      </c>
      <c r="T773" s="173">
        <v>0</v>
      </c>
      <c r="U773" s="173">
        <v>1</v>
      </c>
      <c r="V773" s="173">
        <v>0</v>
      </c>
      <c r="W773" s="211"/>
      <c r="X773" s="173">
        <v>0</v>
      </c>
      <c r="Y773" s="175">
        <v>0</v>
      </c>
      <c r="Z773" s="174">
        <f>S773*R773*K773*EXP(-Definitions!$E$4*CAPEX!V773)*U773</f>
        <v>207000</v>
      </c>
      <c r="AA773" s="174">
        <f>CEILING(Z773/Definitions!$F$10,10)</f>
        <v>4060</v>
      </c>
      <c r="AB773" s="176">
        <v>1</v>
      </c>
      <c r="AC773" s="177" t="s">
        <v>253</v>
      </c>
      <c r="AD773" s="177" t="s">
        <v>254</v>
      </c>
      <c r="AE773" s="142"/>
      <c r="AF773" s="30"/>
    </row>
    <row r="774" spans="1:32" s="8" customFormat="1" ht="24" x14ac:dyDescent="0.25">
      <c r="A774" s="170">
        <v>601</v>
      </c>
      <c r="B774" s="171" t="s">
        <v>238</v>
      </c>
      <c r="C774" s="171" t="s">
        <v>106</v>
      </c>
      <c r="D774" s="172" t="s">
        <v>236</v>
      </c>
      <c r="E774" s="171" t="s">
        <v>249</v>
      </c>
      <c r="F774" s="171" t="s">
        <v>138</v>
      </c>
      <c r="G774" s="171" t="s">
        <v>239</v>
      </c>
      <c r="H774" s="171" t="s">
        <v>524</v>
      </c>
      <c r="I774" s="171" t="s">
        <v>138</v>
      </c>
      <c r="J774" s="173">
        <v>2009</v>
      </c>
      <c r="K774" s="174">
        <v>1</v>
      </c>
      <c r="L774" s="211"/>
      <c r="M774" s="173" t="s">
        <v>236</v>
      </c>
      <c r="N774" s="173">
        <v>0</v>
      </c>
      <c r="O774" s="173">
        <v>1</v>
      </c>
      <c r="P774" s="173">
        <v>1</v>
      </c>
      <c r="Q774" s="173">
        <v>9</v>
      </c>
      <c r="R774" s="173">
        <v>1</v>
      </c>
      <c r="S774" s="175">
        <v>105700</v>
      </c>
      <c r="T774" s="173">
        <v>0</v>
      </c>
      <c r="U774" s="173">
        <v>1</v>
      </c>
      <c r="V774" s="173">
        <v>0</v>
      </c>
      <c r="W774" s="211"/>
      <c r="X774" s="173">
        <v>0</v>
      </c>
      <c r="Y774" s="175">
        <v>0</v>
      </c>
      <c r="Z774" s="174">
        <f>S774*R774*K774*EXP(-Definitions!$E$4*CAPEX!V774)*U774</f>
        <v>105700</v>
      </c>
      <c r="AA774" s="174">
        <f>CEILING(Z774/Definitions!$F$10,10)</f>
        <v>2080</v>
      </c>
      <c r="AB774" s="176">
        <v>1</v>
      </c>
      <c r="AC774" s="177" t="s">
        <v>240</v>
      </c>
      <c r="AD774" s="177" t="s">
        <v>241</v>
      </c>
      <c r="AE774" s="29"/>
      <c r="AF774" s="30"/>
    </row>
    <row r="775" spans="1:32" s="8" customFormat="1" ht="36" x14ac:dyDescent="0.25">
      <c r="A775" s="170">
        <v>602</v>
      </c>
      <c r="B775" s="171" t="s">
        <v>242</v>
      </c>
      <c r="C775" s="171" t="s">
        <v>106</v>
      </c>
      <c r="D775" s="172" t="s">
        <v>236</v>
      </c>
      <c r="E775" s="171" t="s">
        <v>249</v>
      </c>
      <c r="F775" s="171" t="s">
        <v>138</v>
      </c>
      <c r="G775" s="171" t="s">
        <v>243</v>
      </c>
      <c r="H775" s="171" t="s">
        <v>524</v>
      </c>
      <c r="I775" s="171" t="s">
        <v>138</v>
      </c>
      <c r="J775" s="173">
        <v>2009</v>
      </c>
      <c r="K775" s="174">
        <v>1</v>
      </c>
      <c r="L775" s="211"/>
      <c r="M775" s="173" t="s">
        <v>236</v>
      </c>
      <c r="N775" s="173">
        <v>0</v>
      </c>
      <c r="O775" s="173">
        <v>1</v>
      </c>
      <c r="P775" s="173">
        <v>1</v>
      </c>
      <c r="Q775" s="173">
        <v>9</v>
      </c>
      <c r="R775" s="173">
        <v>1</v>
      </c>
      <c r="S775" s="175">
        <v>116300</v>
      </c>
      <c r="T775" s="173">
        <v>0</v>
      </c>
      <c r="U775" s="173">
        <v>1</v>
      </c>
      <c r="V775" s="173">
        <v>0</v>
      </c>
      <c r="W775" s="211"/>
      <c r="X775" s="173">
        <v>0</v>
      </c>
      <c r="Y775" s="175">
        <v>0</v>
      </c>
      <c r="Z775" s="174">
        <f>S775*R775*K775*EXP(-Definitions!$E$4*CAPEX!V775)*U775</f>
        <v>116300</v>
      </c>
      <c r="AA775" s="174">
        <f>CEILING(Z775/Definitions!$F$10,10)</f>
        <v>2290</v>
      </c>
      <c r="AB775" s="176">
        <v>1</v>
      </c>
      <c r="AC775" s="177" t="s">
        <v>244</v>
      </c>
      <c r="AD775" s="177" t="s">
        <v>567</v>
      </c>
      <c r="AE775" s="29"/>
      <c r="AF775" s="31"/>
    </row>
    <row r="776" spans="1:32" s="8" customFormat="1" ht="48" x14ac:dyDescent="0.25">
      <c r="A776" s="170">
        <v>603</v>
      </c>
      <c r="B776" s="171" t="s">
        <v>245</v>
      </c>
      <c r="C776" s="171" t="s">
        <v>106</v>
      </c>
      <c r="D776" s="172" t="s">
        <v>236</v>
      </c>
      <c r="E776" s="171" t="s">
        <v>249</v>
      </c>
      <c r="F776" s="171" t="s">
        <v>138</v>
      </c>
      <c r="G776" s="171" t="s">
        <v>246</v>
      </c>
      <c r="H776" s="171" t="s">
        <v>524</v>
      </c>
      <c r="I776" s="171" t="s">
        <v>138</v>
      </c>
      <c r="J776" s="173">
        <v>2009</v>
      </c>
      <c r="K776" s="174">
        <v>1</v>
      </c>
      <c r="L776" s="211"/>
      <c r="M776" s="173" t="s">
        <v>236</v>
      </c>
      <c r="N776" s="173">
        <v>0</v>
      </c>
      <c r="O776" s="173">
        <v>1</v>
      </c>
      <c r="P776" s="173">
        <v>1</v>
      </c>
      <c r="Q776" s="173">
        <v>9</v>
      </c>
      <c r="R776" s="173">
        <v>1</v>
      </c>
      <c r="S776" s="175">
        <v>64000</v>
      </c>
      <c r="T776" s="173">
        <v>0</v>
      </c>
      <c r="U776" s="173">
        <v>1</v>
      </c>
      <c r="V776" s="173">
        <v>0</v>
      </c>
      <c r="W776" s="211"/>
      <c r="X776" s="173">
        <v>0</v>
      </c>
      <c r="Y776" s="175">
        <v>0</v>
      </c>
      <c r="Z776" s="174">
        <f>S776*R776*K776*EXP(-Definitions!$E$4*CAPEX!V776)*U776</f>
        <v>64000</v>
      </c>
      <c r="AA776" s="174">
        <f>CEILING(Z776/Definitions!$F$10,10)</f>
        <v>1260</v>
      </c>
      <c r="AB776" s="176">
        <v>1</v>
      </c>
      <c r="AC776" s="177" t="s">
        <v>247</v>
      </c>
      <c r="AD776" s="177" t="s">
        <v>568</v>
      </c>
      <c r="AE776" s="29"/>
      <c r="AF776" s="30"/>
    </row>
    <row r="777" spans="1:32" s="8" customFormat="1" ht="60" x14ac:dyDescent="0.25">
      <c r="A777" s="170">
        <v>604</v>
      </c>
      <c r="B777" s="171" t="s">
        <v>252</v>
      </c>
      <c r="C777" s="171" t="s">
        <v>62</v>
      </c>
      <c r="D777" s="172">
        <v>1</v>
      </c>
      <c r="E777" s="171" t="s">
        <v>249</v>
      </c>
      <c r="F777" s="171" t="s">
        <v>138</v>
      </c>
      <c r="G777" s="171" t="s">
        <v>364</v>
      </c>
      <c r="H777" s="171" t="s">
        <v>364</v>
      </c>
      <c r="I777" s="171" t="s">
        <v>138</v>
      </c>
      <c r="J777" s="173">
        <v>2009</v>
      </c>
      <c r="K777" s="174">
        <v>225</v>
      </c>
      <c r="L777" s="211"/>
      <c r="M777" s="173" t="s">
        <v>139</v>
      </c>
      <c r="N777" s="173">
        <v>0</v>
      </c>
      <c r="O777" s="173">
        <v>1</v>
      </c>
      <c r="P777" s="173">
        <v>1</v>
      </c>
      <c r="Q777" s="173">
        <v>5</v>
      </c>
      <c r="R777" s="173">
        <v>1</v>
      </c>
      <c r="S777" s="175">
        <v>5000</v>
      </c>
      <c r="T777" s="173">
        <v>0</v>
      </c>
      <c r="U777" s="173">
        <v>1</v>
      </c>
      <c r="V777" s="173">
        <v>0</v>
      </c>
      <c r="W777" s="211"/>
      <c r="X777" s="173">
        <v>0</v>
      </c>
      <c r="Y777" s="175">
        <v>0</v>
      </c>
      <c r="Z777" s="174">
        <f>S777*R777*K777*EXP(-Definitions!$E$4*CAPEX!V777)*U777</f>
        <v>1125000</v>
      </c>
      <c r="AA777" s="174">
        <f>CEILING(Z777/Definitions!$F$10,10)</f>
        <v>22060</v>
      </c>
      <c r="AB777" s="176">
        <v>1</v>
      </c>
      <c r="AC777" s="177" t="s">
        <v>374</v>
      </c>
      <c r="AD777" s="177" t="s">
        <v>374</v>
      </c>
      <c r="AE777" s="29"/>
      <c r="AF777" s="30"/>
    </row>
    <row r="778" spans="1:32" s="8" customFormat="1" ht="24" x14ac:dyDescent="0.25">
      <c r="A778" s="170">
        <v>605</v>
      </c>
      <c r="B778" s="171" t="s">
        <v>238</v>
      </c>
      <c r="C778" s="171" t="s">
        <v>62</v>
      </c>
      <c r="D778" s="172" t="s">
        <v>236</v>
      </c>
      <c r="E778" s="171" t="s">
        <v>249</v>
      </c>
      <c r="F778" s="171" t="s">
        <v>138</v>
      </c>
      <c r="G778" s="171" t="s">
        <v>239</v>
      </c>
      <c r="H778" s="171" t="s">
        <v>524</v>
      </c>
      <c r="I778" s="171" t="s">
        <v>138</v>
      </c>
      <c r="J778" s="173">
        <v>2009</v>
      </c>
      <c r="K778" s="174">
        <v>1</v>
      </c>
      <c r="L778" s="211"/>
      <c r="M778" s="173" t="s">
        <v>236</v>
      </c>
      <c r="N778" s="173">
        <v>0</v>
      </c>
      <c r="O778" s="173">
        <v>1</v>
      </c>
      <c r="P778" s="173">
        <v>1</v>
      </c>
      <c r="Q778" s="173">
        <v>9</v>
      </c>
      <c r="R778" s="173">
        <v>1</v>
      </c>
      <c r="S778" s="175">
        <v>141100</v>
      </c>
      <c r="T778" s="173">
        <v>0</v>
      </c>
      <c r="U778" s="173">
        <v>1</v>
      </c>
      <c r="V778" s="173">
        <v>0</v>
      </c>
      <c r="W778" s="211"/>
      <c r="X778" s="173">
        <v>0</v>
      </c>
      <c r="Y778" s="175">
        <v>0</v>
      </c>
      <c r="Z778" s="174">
        <f>S778*R778*K778*EXP(-Definitions!$E$4*CAPEX!V778)*U778</f>
        <v>141100</v>
      </c>
      <c r="AA778" s="174">
        <f>CEILING(Z778/Definitions!$F$10,10)</f>
        <v>2770</v>
      </c>
      <c r="AB778" s="176">
        <v>1</v>
      </c>
      <c r="AC778" s="177" t="s">
        <v>240</v>
      </c>
      <c r="AD778" s="177" t="s">
        <v>241</v>
      </c>
      <c r="AE778" s="142"/>
      <c r="AF778" s="30"/>
    </row>
    <row r="779" spans="1:32" s="8" customFormat="1" ht="36" x14ac:dyDescent="0.25">
      <c r="A779" s="170">
        <v>606</v>
      </c>
      <c r="B779" s="171" t="s">
        <v>242</v>
      </c>
      <c r="C779" s="171" t="s">
        <v>62</v>
      </c>
      <c r="D779" s="172" t="s">
        <v>236</v>
      </c>
      <c r="E779" s="171" t="s">
        <v>249</v>
      </c>
      <c r="F779" s="171" t="s">
        <v>138</v>
      </c>
      <c r="G779" s="171" t="s">
        <v>243</v>
      </c>
      <c r="H779" s="171" t="s">
        <v>524</v>
      </c>
      <c r="I779" s="171" t="s">
        <v>138</v>
      </c>
      <c r="J779" s="173">
        <v>2009</v>
      </c>
      <c r="K779" s="174">
        <v>1</v>
      </c>
      <c r="L779" s="211"/>
      <c r="M779" s="173" t="s">
        <v>236</v>
      </c>
      <c r="N779" s="173">
        <v>0</v>
      </c>
      <c r="O779" s="173">
        <v>1</v>
      </c>
      <c r="P779" s="173">
        <v>1</v>
      </c>
      <c r="Q779" s="173">
        <v>9</v>
      </c>
      <c r="R779" s="173">
        <v>1</v>
      </c>
      <c r="S779" s="175">
        <v>155300</v>
      </c>
      <c r="T779" s="173">
        <v>0</v>
      </c>
      <c r="U779" s="173">
        <v>1</v>
      </c>
      <c r="V779" s="173">
        <v>0</v>
      </c>
      <c r="W779" s="211"/>
      <c r="X779" s="173">
        <v>0</v>
      </c>
      <c r="Y779" s="175">
        <v>0</v>
      </c>
      <c r="Z779" s="174">
        <f>S779*R779*K779*EXP(-Definitions!$E$4*CAPEX!V779)*U779</f>
        <v>155300</v>
      </c>
      <c r="AA779" s="174">
        <f>CEILING(Z779/Definitions!$F$10,10)</f>
        <v>3050</v>
      </c>
      <c r="AB779" s="176">
        <v>1</v>
      </c>
      <c r="AC779" s="177" t="s">
        <v>244</v>
      </c>
      <c r="AD779" s="177" t="s">
        <v>567</v>
      </c>
      <c r="AE779" s="29"/>
      <c r="AF779" s="31"/>
    </row>
    <row r="780" spans="1:32" s="8" customFormat="1" ht="48" x14ac:dyDescent="0.25">
      <c r="A780" s="170">
        <v>607</v>
      </c>
      <c r="B780" s="171" t="s">
        <v>245</v>
      </c>
      <c r="C780" s="171" t="s">
        <v>62</v>
      </c>
      <c r="D780" s="172" t="s">
        <v>236</v>
      </c>
      <c r="E780" s="171" t="s">
        <v>249</v>
      </c>
      <c r="F780" s="171" t="s">
        <v>138</v>
      </c>
      <c r="G780" s="171" t="s">
        <v>246</v>
      </c>
      <c r="H780" s="171" t="s">
        <v>524</v>
      </c>
      <c r="I780" s="171" t="s">
        <v>138</v>
      </c>
      <c r="J780" s="173">
        <v>2009</v>
      </c>
      <c r="K780" s="174">
        <v>1</v>
      </c>
      <c r="L780" s="211"/>
      <c r="M780" s="173" t="s">
        <v>236</v>
      </c>
      <c r="N780" s="173">
        <v>0</v>
      </c>
      <c r="O780" s="173">
        <v>1</v>
      </c>
      <c r="P780" s="173">
        <v>1</v>
      </c>
      <c r="Q780" s="173">
        <v>9</v>
      </c>
      <c r="R780" s="173">
        <v>1</v>
      </c>
      <c r="S780" s="175">
        <v>170800</v>
      </c>
      <c r="T780" s="173">
        <v>0</v>
      </c>
      <c r="U780" s="173">
        <v>1</v>
      </c>
      <c r="V780" s="173">
        <v>0</v>
      </c>
      <c r="W780" s="211"/>
      <c r="X780" s="173">
        <v>0</v>
      </c>
      <c r="Y780" s="175">
        <v>0</v>
      </c>
      <c r="Z780" s="174">
        <f>S780*R780*K780*EXP(-Definitions!$E$4*CAPEX!V780)*U780</f>
        <v>170800</v>
      </c>
      <c r="AA780" s="174">
        <f>CEILING(Z780/Definitions!$F$10,10)</f>
        <v>3350</v>
      </c>
      <c r="AB780" s="176">
        <v>1</v>
      </c>
      <c r="AC780" s="177" t="s">
        <v>247</v>
      </c>
      <c r="AD780" s="177" t="s">
        <v>568</v>
      </c>
      <c r="AE780" s="29"/>
      <c r="AF780" s="30"/>
    </row>
    <row r="781" spans="1:32" s="8" customFormat="1" ht="60" x14ac:dyDescent="0.25">
      <c r="A781" s="170">
        <v>608</v>
      </c>
      <c r="B781" s="171" t="s">
        <v>262</v>
      </c>
      <c r="C781" s="171" t="s">
        <v>72</v>
      </c>
      <c r="D781" s="172">
        <v>1</v>
      </c>
      <c r="E781" s="171" t="s">
        <v>249</v>
      </c>
      <c r="F781" s="171" t="s">
        <v>138</v>
      </c>
      <c r="G781" s="171" t="s">
        <v>578</v>
      </c>
      <c r="H781" s="171" t="s">
        <v>257</v>
      </c>
      <c r="I781" s="171" t="s">
        <v>138</v>
      </c>
      <c r="J781" s="173">
        <v>2009</v>
      </c>
      <c r="K781" s="174">
        <v>1500</v>
      </c>
      <c r="L781" s="211"/>
      <c r="M781" s="173" t="s">
        <v>139</v>
      </c>
      <c r="N781" s="173">
        <v>0</v>
      </c>
      <c r="O781" s="173">
        <v>1</v>
      </c>
      <c r="P781" s="173">
        <v>0</v>
      </c>
      <c r="Q781" s="173">
        <v>5</v>
      </c>
      <c r="R781" s="173">
        <v>1</v>
      </c>
      <c r="S781" s="175">
        <v>4000</v>
      </c>
      <c r="T781" s="173">
        <v>0</v>
      </c>
      <c r="U781" s="173">
        <v>0.25</v>
      </c>
      <c r="V781" s="173">
        <v>0</v>
      </c>
      <c r="W781" s="211"/>
      <c r="X781" s="173">
        <v>1</v>
      </c>
      <c r="Y781" s="175">
        <v>43120</v>
      </c>
      <c r="Z781" s="174">
        <f>S781*R781*K781*EXP(-Definitions!$E$4*CAPEX!V781)*U781</f>
        <v>1500000</v>
      </c>
      <c r="AA781" s="174">
        <f>CEILING(Z781/Definitions!$F$10,10)</f>
        <v>29420</v>
      </c>
      <c r="AB781" s="176">
        <v>2</v>
      </c>
      <c r="AC781" s="177" t="s">
        <v>410</v>
      </c>
      <c r="AD781" s="177" t="s">
        <v>264</v>
      </c>
      <c r="AE781" s="29"/>
      <c r="AF781" s="30"/>
    </row>
    <row r="782" spans="1:32" s="8" customFormat="1" ht="60" x14ac:dyDescent="0.25">
      <c r="A782" s="170">
        <v>609</v>
      </c>
      <c r="B782" s="171" t="s">
        <v>269</v>
      </c>
      <c r="C782" s="171" t="s">
        <v>72</v>
      </c>
      <c r="D782" s="172">
        <v>1</v>
      </c>
      <c r="E782" s="171" t="s">
        <v>249</v>
      </c>
      <c r="F782" s="171" t="s">
        <v>138</v>
      </c>
      <c r="G782" s="171" t="s">
        <v>364</v>
      </c>
      <c r="H782" s="171" t="s">
        <v>364</v>
      </c>
      <c r="I782" s="171" t="s">
        <v>138</v>
      </c>
      <c r="J782" s="173">
        <v>2009</v>
      </c>
      <c r="K782" s="174">
        <v>1</v>
      </c>
      <c r="L782" s="211"/>
      <c r="M782" s="173" t="s">
        <v>236</v>
      </c>
      <c r="N782" s="173">
        <v>3</v>
      </c>
      <c r="O782" s="173">
        <v>2</v>
      </c>
      <c r="P782" s="173">
        <v>1</v>
      </c>
      <c r="Q782" s="173">
        <v>5</v>
      </c>
      <c r="R782" s="173">
        <v>1</v>
      </c>
      <c r="S782" s="175">
        <v>150000</v>
      </c>
      <c r="T782" s="173">
        <v>0</v>
      </c>
      <c r="U782" s="173">
        <v>1</v>
      </c>
      <c r="V782" s="173">
        <v>0</v>
      </c>
      <c r="W782" s="211"/>
      <c r="X782" s="173">
        <v>0</v>
      </c>
      <c r="Y782" s="175">
        <v>0</v>
      </c>
      <c r="Z782" s="174">
        <f>S782*R782*K782*EXP(-Definitions!$E$4*CAPEX!V782)*U782</f>
        <v>150000</v>
      </c>
      <c r="AA782" s="174">
        <f>CEILING(Z782/Definitions!$F$10,10)</f>
        <v>2950</v>
      </c>
      <c r="AB782" s="176">
        <v>1</v>
      </c>
      <c r="AC782" s="177" t="s">
        <v>374</v>
      </c>
      <c r="AD782" s="177" t="s">
        <v>374</v>
      </c>
      <c r="AE782" s="29"/>
      <c r="AF782" s="30"/>
    </row>
    <row r="783" spans="1:32" s="8" customFormat="1" ht="24" x14ac:dyDescent="0.25">
      <c r="A783" s="170">
        <v>610</v>
      </c>
      <c r="B783" s="171" t="s">
        <v>238</v>
      </c>
      <c r="C783" s="171" t="s">
        <v>72</v>
      </c>
      <c r="D783" s="172" t="s">
        <v>236</v>
      </c>
      <c r="E783" s="171" t="s">
        <v>249</v>
      </c>
      <c r="F783" s="171" t="s">
        <v>138</v>
      </c>
      <c r="G783" s="171" t="s">
        <v>239</v>
      </c>
      <c r="H783" s="171" t="s">
        <v>524</v>
      </c>
      <c r="I783" s="171" t="s">
        <v>138</v>
      </c>
      <c r="J783" s="173">
        <v>2009</v>
      </c>
      <c r="K783" s="174">
        <v>1</v>
      </c>
      <c r="L783" s="211"/>
      <c r="M783" s="173" t="s">
        <v>236</v>
      </c>
      <c r="N783" s="173">
        <v>0</v>
      </c>
      <c r="O783" s="173">
        <v>1</v>
      </c>
      <c r="P783" s="173">
        <v>1</v>
      </c>
      <c r="Q783" s="173">
        <v>9</v>
      </c>
      <c r="R783" s="173">
        <v>1</v>
      </c>
      <c r="S783" s="175">
        <v>165000</v>
      </c>
      <c r="T783" s="173">
        <v>0</v>
      </c>
      <c r="U783" s="173">
        <v>1</v>
      </c>
      <c r="V783" s="173">
        <v>0</v>
      </c>
      <c r="W783" s="211"/>
      <c r="X783" s="173">
        <v>0</v>
      </c>
      <c r="Y783" s="175">
        <v>0</v>
      </c>
      <c r="Z783" s="174">
        <f>S783*R783*K783*EXP(-Definitions!$E$4*CAPEX!V783)*U783</f>
        <v>165000</v>
      </c>
      <c r="AA783" s="174">
        <f>CEILING(Z783/Definitions!$F$10,10)</f>
        <v>3240</v>
      </c>
      <c r="AB783" s="176">
        <v>1</v>
      </c>
      <c r="AC783" s="177" t="s">
        <v>240</v>
      </c>
      <c r="AD783" s="177" t="s">
        <v>241</v>
      </c>
      <c r="AE783" s="29"/>
      <c r="AF783" s="31"/>
    </row>
    <row r="784" spans="1:32" s="8" customFormat="1" ht="36" x14ac:dyDescent="0.25">
      <c r="A784" s="170">
        <v>611</v>
      </c>
      <c r="B784" s="171" t="s">
        <v>242</v>
      </c>
      <c r="C784" s="171" t="s">
        <v>72</v>
      </c>
      <c r="D784" s="172" t="s">
        <v>236</v>
      </c>
      <c r="E784" s="171" t="s">
        <v>249</v>
      </c>
      <c r="F784" s="171" t="s">
        <v>138</v>
      </c>
      <c r="G784" s="171" t="s">
        <v>243</v>
      </c>
      <c r="H784" s="171" t="s">
        <v>524</v>
      </c>
      <c r="I784" s="171" t="s">
        <v>138</v>
      </c>
      <c r="J784" s="173">
        <v>2009</v>
      </c>
      <c r="K784" s="174">
        <v>1</v>
      </c>
      <c r="L784" s="211"/>
      <c r="M784" s="173" t="s">
        <v>236</v>
      </c>
      <c r="N784" s="173">
        <v>0</v>
      </c>
      <c r="O784" s="173">
        <v>1</v>
      </c>
      <c r="P784" s="173">
        <v>1</v>
      </c>
      <c r="Q784" s="173">
        <v>9</v>
      </c>
      <c r="R784" s="173">
        <v>1</v>
      </c>
      <c r="S784" s="175">
        <v>181500</v>
      </c>
      <c r="T784" s="173">
        <v>0</v>
      </c>
      <c r="U784" s="173">
        <v>1</v>
      </c>
      <c r="V784" s="173">
        <v>0</v>
      </c>
      <c r="W784" s="211"/>
      <c r="X784" s="173">
        <v>0</v>
      </c>
      <c r="Y784" s="175">
        <v>0</v>
      </c>
      <c r="Z784" s="174">
        <f>S784*R784*K784*EXP(-Definitions!$E$4*CAPEX!V784)*U784</f>
        <v>181500</v>
      </c>
      <c r="AA784" s="174">
        <f>CEILING(Z784/Definitions!$F$10,10)</f>
        <v>3560</v>
      </c>
      <c r="AB784" s="176">
        <v>1</v>
      </c>
      <c r="AC784" s="177" t="s">
        <v>244</v>
      </c>
      <c r="AD784" s="177" t="s">
        <v>567</v>
      </c>
      <c r="AE784" s="29"/>
      <c r="AF784" s="30"/>
    </row>
    <row r="785" spans="1:32" s="8" customFormat="1" ht="48" x14ac:dyDescent="0.25">
      <c r="A785" s="170">
        <v>612</v>
      </c>
      <c r="B785" s="171" t="s">
        <v>245</v>
      </c>
      <c r="C785" s="171" t="s">
        <v>72</v>
      </c>
      <c r="D785" s="172" t="s">
        <v>236</v>
      </c>
      <c r="E785" s="171" t="s">
        <v>249</v>
      </c>
      <c r="F785" s="171" t="s">
        <v>138</v>
      </c>
      <c r="G785" s="171" t="s">
        <v>246</v>
      </c>
      <c r="H785" s="171" t="s">
        <v>524</v>
      </c>
      <c r="I785" s="171" t="s">
        <v>138</v>
      </c>
      <c r="J785" s="173">
        <v>2009</v>
      </c>
      <c r="K785" s="174">
        <v>1</v>
      </c>
      <c r="L785" s="211"/>
      <c r="M785" s="173" t="s">
        <v>236</v>
      </c>
      <c r="N785" s="173">
        <v>0</v>
      </c>
      <c r="O785" s="173">
        <v>1</v>
      </c>
      <c r="P785" s="173">
        <v>1</v>
      </c>
      <c r="Q785" s="173">
        <v>9</v>
      </c>
      <c r="R785" s="173">
        <v>1</v>
      </c>
      <c r="S785" s="175">
        <v>99900</v>
      </c>
      <c r="T785" s="173">
        <v>0</v>
      </c>
      <c r="U785" s="173">
        <v>1</v>
      </c>
      <c r="V785" s="173">
        <v>0</v>
      </c>
      <c r="W785" s="211"/>
      <c r="X785" s="173">
        <v>0</v>
      </c>
      <c r="Y785" s="175">
        <v>0</v>
      </c>
      <c r="Z785" s="174">
        <f>S785*R785*K785*EXP(-Definitions!$E$4*CAPEX!V785)*U785</f>
        <v>99900</v>
      </c>
      <c r="AA785" s="174">
        <f>CEILING(Z785/Definitions!$F$10,10)</f>
        <v>1960</v>
      </c>
      <c r="AB785" s="176">
        <v>1</v>
      </c>
      <c r="AC785" s="177" t="s">
        <v>247</v>
      </c>
      <c r="AD785" s="177" t="s">
        <v>568</v>
      </c>
      <c r="AE785" s="29"/>
      <c r="AF785" s="30"/>
    </row>
    <row r="786" spans="1:32" s="8" customFormat="1" ht="60" x14ac:dyDescent="0.25">
      <c r="A786" s="170">
        <v>613</v>
      </c>
      <c r="B786" s="171" t="s">
        <v>262</v>
      </c>
      <c r="C786" s="171" t="s">
        <v>80</v>
      </c>
      <c r="D786" s="172">
        <v>1</v>
      </c>
      <c r="E786" s="171" t="s">
        <v>249</v>
      </c>
      <c r="F786" s="171" t="s">
        <v>138</v>
      </c>
      <c r="G786" s="171" t="s">
        <v>578</v>
      </c>
      <c r="H786" s="171" t="s">
        <v>257</v>
      </c>
      <c r="I786" s="171" t="s">
        <v>138</v>
      </c>
      <c r="J786" s="173">
        <v>2009</v>
      </c>
      <c r="K786" s="174">
        <v>1550</v>
      </c>
      <c r="L786" s="211"/>
      <c r="M786" s="173" t="s">
        <v>139</v>
      </c>
      <c r="N786" s="173">
        <v>0</v>
      </c>
      <c r="O786" s="173">
        <v>1</v>
      </c>
      <c r="P786" s="173">
        <v>0</v>
      </c>
      <c r="Q786" s="173">
        <v>5</v>
      </c>
      <c r="R786" s="173">
        <v>1</v>
      </c>
      <c r="S786" s="175">
        <v>4000</v>
      </c>
      <c r="T786" s="173">
        <v>0</v>
      </c>
      <c r="U786" s="173">
        <v>0.25</v>
      </c>
      <c r="V786" s="173">
        <v>0</v>
      </c>
      <c r="W786" s="211"/>
      <c r="X786" s="173">
        <v>1</v>
      </c>
      <c r="Y786" s="175">
        <v>44670</v>
      </c>
      <c r="Z786" s="174">
        <f>S786*R786*K786*EXP(-Definitions!$E$4*CAPEX!V786)*U786</f>
        <v>1550000</v>
      </c>
      <c r="AA786" s="174">
        <f>CEILING(Z786/Definitions!$F$10,10)</f>
        <v>30400</v>
      </c>
      <c r="AB786" s="176">
        <v>2</v>
      </c>
      <c r="AC786" s="177" t="s">
        <v>410</v>
      </c>
      <c r="AD786" s="177" t="s">
        <v>264</v>
      </c>
      <c r="AE786" s="29"/>
      <c r="AF786" s="30"/>
    </row>
    <row r="787" spans="1:32" s="8" customFormat="1" ht="36" x14ac:dyDescent="0.25">
      <c r="A787" s="170">
        <v>614</v>
      </c>
      <c r="B787" s="171" t="s">
        <v>272</v>
      </c>
      <c r="C787" s="171" t="s">
        <v>80</v>
      </c>
      <c r="D787" s="172">
        <v>1</v>
      </c>
      <c r="E787" s="171" t="s">
        <v>249</v>
      </c>
      <c r="F787" s="171" t="s">
        <v>138</v>
      </c>
      <c r="G787" s="171" t="s">
        <v>265</v>
      </c>
      <c r="H787" s="171" t="s">
        <v>266</v>
      </c>
      <c r="I787" s="171" t="s">
        <v>138</v>
      </c>
      <c r="J787" s="173">
        <v>2009</v>
      </c>
      <c r="K787" s="174">
        <v>1</v>
      </c>
      <c r="L787" s="211"/>
      <c r="M787" s="173" t="s">
        <v>236</v>
      </c>
      <c r="N787" s="173">
        <v>0</v>
      </c>
      <c r="O787" s="173">
        <v>1</v>
      </c>
      <c r="P787" s="173">
        <v>1</v>
      </c>
      <c r="Q787" s="173">
        <v>1</v>
      </c>
      <c r="R787" s="173">
        <v>1</v>
      </c>
      <c r="S787" s="175">
        <v>3462900</v>
      </c>
      <c r="T787" s="173">
        <v>0</v>
      </c>
      <c r="U787" s="173">
        <v>0</v>
      </c>
      <c r="V787" s="173">
        <v>0</v>
      </c>
      <c r="W787" s="211"/>
      <c r="X787" s="173">
        <v>1</v>
      </c>
      <c r="Y787" s="175">
        <v>67900</v>
      </c>
      <c r="Z787" s="174">
        <f>S787*R787*K787*EXP(-Definitions!$E$4*CAPEX!V787)*U787</f>
        <v>0</v>
      </c>
      <c r="AA787" s="174">
        <f>CEILING(Z787/Definitions!$F$10,10)</f>
        <v>0</v>
      </c>
      <c r="AB787" s="176">
        <v>0</v>
      </c>
      <c r="AC787" s="177" t="s">
        <v>610</v>
      </c>
      <c r="AD787" s="177" t="s">
        <v>573</v>
      </c>
      <c r="AE787" s="29"/>
      <c r="AF787" s="31"/>
    </row>
    <row r="788" spans="1:32" s="8" customFormat="1" ht="60" x14ac:dyDescent="0.25">
      <c r="A788" s="170">
        <v>615</v>
      </c>
      <c r="B788" s="171" t="s">
        <v>269</v>
      </c>
      <c r="C788" s="171" t="s">
        <v>80</v>
      </c>
      <c r="D788" s="172">
        <v>1</v>
      </c>
      <c r="E788" s="171" t="s">
        <v>249</v>
      </c>
      <c r="F788" s="171" t="s">
        <v>138</v>
      </c>
      <c r="G788" s="171" t="s">
        <v>364</v>
      </c>
      <c r="H788" s="171" t="s">
        <v>364</v>
      </c>
      <c r="I788" s="171" t="s">
        <v>138</v>
      </c>
      <c r="J788" s="173">
        <v>2009</v>
      </c>
      <c r="K788" s="174">
        <v>1</v>
      </c>
      <c r="L788" s="211"/>
      <c r="M788" s="173" t="s">
        <v>236</v>
      </c>
      <c r="N788" s="173">
        <v>3</v>
      </c>
      <c r="O788" s="173">
        <v>2</v>
      </c>
      <c r="P788" s="173">
        <v>1</v>
      </c>
      <c r="Q788" s="173">
        <v>5</v>
      </c>
      <c r="R788" s="173">
        <v>1</v>
      </c>
      <c r="S788" s="175">
        <v>155000</v>
      </c>
      <c r="T788" s="173">
        <v>0</v>
      </c>
      <c r="U788" s="173">
        <v>1</v>
      </c>
      <c r="V788" s="173">
        <v>0</v>
      </c>
      <c r="W788" s="211"/>
      <c r="X788" s="173">
        <v>0</v>
      </c>
      <c r="Y788" s="175">
        <v>0</v>
      </c>
      <c r="Z788" s="174">
        <f>S788*R788*K788*EXP(-Definitions!$E$4*CAPEX!V788)*U788</f>
        <v>155000</v>
      </c>
      <c r="AA788" s="174">
        <f>CEILING(Z788/Definitions!$F$10,10)</f>
        <v>3040</v>
      </c>
      <c r="AB788" s="176">
        <v>1</v>
      </c>
      <c r="AC788" s="177" t="s">
        <v>374</v>
      </c>
      <c r="AD788" s="177" t="s">
        <v>374</v>
      </c>
      <c r="AE788" s="29"/>
      <c r="AF788" s="30"/>
    </row>
    <row r="789" spans="1:32" s="8" customFormat="1" ht="24" x14ac:dyDescent="0.25">
      <c r="A789" s="170">
        <v>616</v>
      </c>
      <c r="B789" s="171" t="s">
        <v>238</v>
      </c>
      <c r="C789" s="171" t="s">
        <v>80</v>
      </c>
      <c r="D789" s="172" t="s">
        <v>236</v>
      </c>
      <c r="E789" s="171" t="s">
        <v>249</v>
      </c>
      <c r="F789" s="171" t="s">
        <v>138</v>
      </c>
      <c r="G789" s="171" t="s">
        <v>239</v>
      </c>
      <c r="H789" s="171" t="s">
        <v>524</v>
      </c>
      <c r="I789" s="171" t="s">
        <v>138</v>
      </c>
      <c r="J789" s="173">
        <v>2009</v>
      </c>
      <c r="K789" s="174">
        <v>1</v>
      </c>
      <c r="L789" s="211"/>
      <c r="M789" s="173" t="s">
        <v>236</v>
      </c>
      <c r="N789" s="173">
        <v>0</v>
      </c>
      <c r="O789" s="173">
        <v>1</v>
      </c>
      <c r="P789" s="173">
        <v>1</v>
      </c>
      <c r="Q789" s="173">
        <v>9</v>
      </c>
      <c r="R789" s="173">
        <v>1</v>
      </c>
      <c r="S789" s="175">
        <v>170500</v>
      </c>
      <c r="T789" s="173">
        <v>0</v>
      </c>
      <c r="U789" s="173">
        <v>1</v>
      </c>
      <c r="V789" s="173">
        <v>0</v>
      </c>
      <c r="W789" s="211"/>
      <c r="X789" s="173">
        <v>0</v>
      </c>
      <c r="Y789" s="211">
        <v>0</v>
      </c>
      <c r="Z789" s="174">
        <f>S789*R789*K789*EXP(-Definitions!$E$4*CAPEX!V789)*U789</f>
        <v>170500</v>
      </c>
      <c r="AA789" s="174">
        <f>CEILING(Z789/Definitions!$F$10,10)</f>
        <v>3350</v>
      </c>
      <c r="AB789" s="176">
        <v>1</v>
      </c>
      <c r="AC789" s="177" t="s">
        <v>240</v>
      </c>
      <c r="AD789" s="177" t="s">
        <v>241</v>
      </c>
      <c r="AE789" s="29"/>
      <c r="AF789" s="30"/>
    </row>
    <row r="790" spans="1:32" s="8" customFormat="1" ht="36" x14ac:dyDescent="0.25">
      <c r="A790" s="170">
        <v>617</v>
      </c>
      <c r="B790" s="171" t="s">
        <v>242</v>
      </c>
      <c r="C790" s="171" t="s">
        <v>80</v>
      </c>
      <c r="D790" s="172" t="s">
        <v>236</v>
      </c>
      <c r="E790" s="171" t="s">
        <v>249</v>
      </c>
      <c r="F790" s="171" t="s">
        <v>138</v>
      </c>
      <c r="G790" s="171" t="s">
        <v>243</v>
      </c>
      <c r="H790" s="171" t="s">
        <v>524</v>
      </c>
      <c r="I790" s="171" t="s">
        <v>138</v>
      </c>
      <c r="J790" s="173">
        <v>2009</v>
      </c>
      <c r="K790" s="174">
        <v>1</v>
      </c>
      <c r="L790" s="211"/>
      <c r="M790" s="173" t="s">
        <v>236</v>
      </c>
      <c r="N790" s="173">
        <v>0</v>
      </c>
      <c r="O790" s="173">
        <v>1</v>
      </c>
      <c r="P790" s="173">
        <v>1</v>
      </c>
      <c r="Q790" s="173">
        <v>9</v>
      </c>
      <c r="R790" s="173">
        <v>1</v>
      </c>
      <c r="S790" s="175">
        <v>187600</v>
      </c>
      <c r="T790" s="173">
        <v>0</v>
      </c>
      <c r="U790" s="173">
        <v>1</v>
      </c>
      <c r="V790" s="173">
        <v>0</v>
      </c>
      <c r="W790" s="211"/>
      <c r="X790" s="173">
        <v>0</v>
      </c>
      <c r="Y790" s="175">
        <v>0</v>
      </c>
      <c r="Z790" s="174">
        <f>S790*R790*K790*EXP(-Definitions!$E$4*CAPEX!V790)*U790</f>
        <v>187600</v>
      </c>
      <c r="AA790" s="174">
        <f>CEILING(Z790/Definitions!$F$10,10)</f>
        <v>3680</v>
      </c>
      <c r="AB790" s="176">
        <v>1</v>
      </c>
      <c r="AC790" s="177" t="s">
        <v>244</v>
      </c>
      <c r="AD790" s="177" t="s">
        <v>567</v>
      </c>
      <c r="AE790" s="29"/>
      <c r="AF790" s="30"/>
    </row>
    <row r="791" spans="1:32" s="8" customFormat="1" ht="48" x14ac:dyDescent="0.25">
      <c r="A791" s="170">
        <v>618</v>
      </c>
      <c r="B791" s="171" t="s">
        <v>245</v>
      </c>
      <c r="C791" s="171" t="s">
        <v>80</v>
      </c>
      <c r="D791" s="172" t="s">
        <v>236</v>
      </c>
      <c r="E791" s="171" t="s">
        <v>249</v>
      </c>
      <c r="F791" s="171" t="s">
        <v>138</v>
      </c>
      <c r="G791" s="171" t="s">
        <v>246</v>
      </c>
      <c r="H791" s="171" t="s">
        <v>524</v>
      </c>
      <c r="I791" s="171" t="s">
        <v>138</v>
      </c>
      <c r="J791" s="173">
        <v>2009</v>
      </c>
      <c r="K791" s="174">
        <v>1</v>
      </c>
      <c r="L791" s="211"/>
      <c r="M791" s="173" t="s">
        <v>236</v>
      </c>
      <c r="N791" s="173">
        <v>0</v>
      </c>
      <c r="O791" s="173">
        <v>1</v>
      </c>
      <c r="P791" s="173">
        <v>1</v>
      </c>
      <c r="Q791" s="173">
        <v>9</v>
      </c>
      <c r="R791" s="173">
        <v>1</v>
      </c>
      <c r="S791" s="175">
        <v>103200</v>
      </c>
      <c r="T791" s="173">
        <v>0</v>
      </c>
      <c r="U791" s="173">
        <v>1</v>
      </c>
      <c r="V791" s="173">
        <v>0</v>
      </c>
      <c r="W791" s="211"/>
      <c r="X791" s="173">
        <v>0</v>
      </c>
      <c r="Y791" s="175">
        <v>0</v>
      </c>
      <c r="Z791" s="174">
        <f>S791*R791*K791*EXP(-Definitions!$E$4*CAPEX!V791)*U791</f>
        <v>103200</v>
      </c>
      <c r="AA791" s="174">
        <f>CEILING(Z791/Definitions!$F$10,10)</f>
        <v>2030</v>
      </c>
      <c r="AB791" s="176">
        <v>1</v>
      </c>
      <c r="AC791" s="177" t="s">
        <v>247</v>
      </c>
      <c r="AD791" s="177" t="s">
        <v>568</v>
      </c>
      <c r="AE791" s="29"/>
      <c r="AF791" s="31"/>
    </row>
    <row r="792" spans="1:32" s="8" customFormat="1" ht="60" x14ac:dyDescent="0.25">
      <c r="A792" s="170">
        <v>619</v>
      </c>
      <c r="B792" s="171" t="s">
        <v>252</v>
      </c>
      <c r="C792" s="171" t="s">
        <v>433</v>
      </c>
      <c r="D792" s="172">
        <v>1</v>
      </c>
      <c r="E792" s="171" t="s">
        <v>249</v>
      </c>
      <c r="F792" s="171" t="s">
        <v>138</v>
      </c>
      <c r="G792" s="171" t="s">
        <v>364</v>
      </c>
      <c r="H792" s="171" t="s">
        <v>364</v>
      </c>
      <c r="I792" s="171" t="s">
        <v>138</v>
      </c>
      <c r="J792" s="173">
        <v>2009</v>
      </c>
      <c r="K792" s="174">
        <v>2600</v>
      </c>
      <c r="L792" s="211"/>
      <c r="M792" s="173" t="s">
        <v>139</v>
      </c>
      <c r="N792" s="173">
        <v>0</v>
      </c>
      <c r="O792" s="173">
        <v>1</v>
      </c>
      <c r="P792" s="173">
        <v>1</v>
      </c>
      <c r="Q792" s="173">
        <v>5</v>
      </c>
      <c r="R792" s="173">
        <v>0.3</v>
      </c>
      <c r="S792" s="175">
        <v>5000</v>
      </c>
      <c r="T792" s="173">
        <v>0</v>
      </c>
      <c r="U792" s="173">
        <v>1</v>
      </c>
      <c r="V792" s="173">
        <v>0</v>
      </c>
      <c r="W792" s="211"/>
      <c r="X792" s="173">
        <v>0</v>
      </c>
      <c r="Y792" s="175">
        <v>0</v>
      </c>
      <c r="Z792" s="174">
        <f>S792*R792*K792*EXP(-Definitions!$E$4*CAPEX!V792)*U792</f>
        <v>3900000</v>
      </c>
      <c r="AA792" s="174">
        <f>CEILING(Z792/Definitions!$F$10,10)</f>
        <v>76480</v>
      </c>
      <c r="AB792" s="176">
        <v>1</v>
      </c>
      <c r="AC792" s="177" t="s">
        <v>374</v>
      </c>
      <c r="AD792" s="177" t="s">
        <v>374</v>
      </c>
      <c r="AE792" s="29"/>
      <c r="AF792" s="30"/>
    </row>
    <row r="793" spans="1:32" s="8" customFormat="1" ht="24" x14ac:dyDescent="0.25">
      <c r="A793" s="170">
        <v>620</v>
      </c>
      <c r="B793" s="171" t="s">
        <v>238</v>
      </c>
      <c r="C793" s="171" t="s">
        <v>433</v>
      </c>
      <c r="D793" s="172" t="s">
        <v>236</v>
      </c>
      <c r="E793" s="171" t="s">
        <v>249</v>
      </c>
      <c r="F793" s="171" t="s">
        <v>138</v>
      </c>
      <c r="G793" s="171" t="s">
        <v>239</v>
      </c>
      <c r="H793" s="171" t="s">
        <v>524</v>
      </c>
      <c r="I793" s="171" t="s">
        <v>138</v>
      </c>
      <c r="J793" s="173">
        <v>2009</v>
      </c>
      <c r="K793" s="174">
        <v>1</v>
      </c>
      <c r="L793" s="211"/>
      <c r="M793" s="173" t="s">
        <v>236</v>
      </c>
      <c r="N793" s="173">
        <v>0</v>
      </c>
      <c r="O793" s="173">
        <v>1</v>
      </c>
      <c r="P793" s="173">
        <v>1</v>
      </c>
      <c r="Q793" s="173">
        <v>9</v>
      </c>
      <c r="R793" s="173">
        <v>1</v>
      </c>
      <c r="S793" s="175">
        <v>390000</v>
      </c>
      <c r="T793" s="173">
        <v>0</v>
      </c>
      <c r="U793" s="173">
        <v>1</v>
      </c>
      <c r="V793" s="173">
        <v>0</v>
      </c>
      <c r="W793" s="211"/>
      <c r="X793" s="173">
        <v>0</v>
      </c>
      <c r="Y793" s="175">
        <v>0</v>
      </c>
      <c r="Z793" s="174">
        <f>S793*R793*K793*EXP(-Definitions!$E$4*CAPEX!V793)*U793</f>
        <v>390000</v>
      </c>
      <c r="AA793" s="174">
        <f>CEILING(Z793/Definitions!$F$10,10)</f>
        <v>7650</v>
      </c>
      <c r="AB793" s="176">
        <v>1</v>
      </c>
      <c r="AC793" s="177" t="s">
        <v>240</v>
      </c>
      <c r="AD793" s="177" t="s">
        <v>241</v>
      </c>
      <c r="AE793" s="29"/>
      <c r="AF793" s="30"/>
    </row>
    <row r="794" spans="1:32" s="8" customFormat="1" ht="36" x14ac:dyDescent="0.25">
      <c r="A794" s="170">
        <v>621</v>
      </c>
      <c r="B794" s="171" t="s">
        <v>242</v>
      </c>
      <c r="C794" s="171" t="s">
        <v>433</v>
      </c>
      <c r="D794" s="172" t="s">
        <v>236</v>
      </c>
      <c r="E794" s="171" t="s">
        <v>249</v>
      </c>
      <c r="F794" s="171" t="s">
        <v>138</v>
      </c>
      <c r="G794" s="171" t="s">
        <v>243</v>
      </c>
      <c r="H794" s="171" t="s">
        <v>524</v>
      </c>
      <c r="I794" s="171" t="s">
        <v>138</v>
      </c>
      <c r="J794" s="173">
        <v>2009</v>
      </c>
      <c r="K794" s="174">
        <v>1</v>
      </c>
      <c r="L794" s="211"/>
      <c r="M794" s="173" t="s">
        <v>236</v>
      </c>
      <c r="N794" s="173">
        <v>0</v>
      </c>
      <c r="O794" s="173">
        <v>1</v>
      </c>
      <c r="P794" s="173">
        <v>1</v>
      </c>
      <c r="Q794" s="173">
        <v>9</v>
      </c>
      <c r="R794" s="173">
        <v>1</v>
      </c>
      <c r="S794" s="175">
        <v>429000</v>
      </c>
      <c r="T794" s="173">
        <v>0</v>
      </c>
      <c r="U794" s="173">
        <v>1</v>
      </c>
      <c r="V794" s="173">
        <v>0</v>
      </c>
      <c r="W794" s="211"/>
      <c r="X794" s="173">
        <v>0</v>
      </c>
      <c r="Y794" s="175">
        <v>0</v>
      </c>
      <c r="Z794" s="174">
        <f>S794*R794*K794*EXP(-Definitions!$E$4*CAPEX!V794)*U794</f>
        <v>429000</v>
      </c>
      <c r="AA794" s="174">
        <f>CEILING(Z794/Definitions!$F$10,10)</f>
        <v>8420</v>
      </c>
      <c r="AB794" s="176">
        <v>1</v>
      </c>
      <c r="AC794" s="177" t="s">
        <v>244</v>
      </c>
      <c r="AD794" s="177" t="s">
        <v>567</v>
      </c>
      <c r="AE794" s="29"/>
      <c r="AF794" s="30"/>
    </row>
    <row r="795" spans="1:32" s="8" customFormat="1" ht="48" x14ac:dyDescent="0.25">
      <c r="A795" s="170">
        <v>622</v>
      </c>
      <c r="B795" s="171" t="s">
        <v>245</v>
      </c>
      <c r="C795" s="171" t="s">
        <v>433</v>
      </c>
      <c r="D795" s="172" t="s">
        <v>236</v>
      </c>
      <c r="E795" s="171" t="s">
        <v>249</v>
      </c>
      <c r="F795" s="171" t="s">
        <v>138</v>
      </c>
      <c r="G795" s="171" t="s">
        <v>246</v>
      </c>
      <c r="H795" s="171" t="s">
        <v>524</v>
      </c>
      <c r="I795" s="171" t="s">
        <v>138</v>
      </c>
      <c r="J795" s="173">
        <v>2009</v>
      </c>
      <c r="K795" s="174">
        <v>1</v>
      </c>
      <c r="L795" s="211"/>
      <c r="M795" s="173" t="s">
        <v>236</v>
      </c>
      <c r="N795" s="173">
        <v>0</v>
      </c>
      <c r="O795" s="173">
        <v>1</v>
      </c>
      <c r="P795" s="173">
        <v>1</v>
      </c>
      <c r="Q795" s="173">
        <v>9</v>
      </c>
      <c r="R795" s="173">
        <v>1</v>
      </c>
      <c r="S795" s="175">
        <v>236000</v>
      </c>
      <c r="T795" s="173">
        <v>0</v>
      </c>
      <c r="U795" s="173">
        <v>1</v>
      </c>
      <c r="V795" s="173">
        <v>0</v>
      </c>
      <c r="W795" s="211"/>
      <c r="X795" s="173">
        <v>0</v>
      </c>
      <c r="Y795" s="211">
        <v>0</v>
      </c>
      <c r="Z795" s="174">
        <f>S795*R795*K795*EXP(-Definitions!$E$4*CAPEX!V795)*U795</f>
        <v>236000</v>
      </c>
      <c r="AA795" s="174">
        <f>CEILING(Z795/Definitions!$F$10,10)</f>
        <v>4630</v>
      </c>
      <c r="AB795" s="176">
        <v>1</v>
      </c>
      <c r="AC795" s="177" t="s">
        <v>247</v>
      </c>
      <c r="AD795" s="177" t="s">
        <v>568</v>
      </c>
      <c r="AE795" s="29"/>
      <c r="AF795" s="31"/>
    </row>
    <row r="796" spans="1:32" s="8" customFormat="1" ht="84" x14ac:dyDescent="0.25">
      <c r="A796" s="170">
        <v>623</v>
      </c>
      <c r="B796" s="171" t="s">
        <v>252</v>
      </c>
      <c r="C796" s="171" t="s">
        <v>28</v>
      </c>
      <c r="D796" s="172">
        <v>1</v>
      </c>
      <c r="E796" s="171" t="s">
        <v>194</v>
      </c>
      <c r="F796" s="171" t="s">
        <v>140</v>
      </c>
      <c r="G796" s="171" t="s">
        <v>364</v>
      </c>
      <c r="H796" s="171" t="s">
        <v>364</v>
      </c>
      <c r="I796" s="171" t="s">
        <v>140</v>
      </c>
      <c r="J796" s="173">
        <v>2006</v>
      </c>
      <c r="K796" s="174">
        <v>2600</v>
      </c>
      <c r="L796" s="211"/>
      <c r="M796" s="173" t="s">
        <v>139</v>
      </c>
      <c r="N796" s="173">
        <v>0</v>
      </c>
      <c r="O796" s="173">
        <v>1</v>
      </c>
      <c r="P796" s="173">
        <v>1</v>
      </c>
      <c r="Q796" s="173">
        <v>5</v>
      </c>
      <c r="R796" s="173">
        <v>1</v>
      </c>
      <c r="S796" s="175">
        <v>5000</v>
      </c>
      <c r="T796" s="173">
        <v>0</v>
      </c>
      <c r="U796" s="173">
        <v>0.2</v>
      </c>
      <c r="V796" s="173">
        <v>0</v>
      </c>
      <c r="W796" s="211"/>
      <c r="X796" s="173">
        <v>0</v>
      </c>
      <c r="Y796" s="175">
        <v>0</v>
      </c>
      <c r="Z796" s="174">
        <f>S796*R796*K796*EXP(-Definitions!$E$4*CAPEX!V796)*U796</f>
        <v>2600000</v>
      </c>
      <c r="AA796" s="174">
        <f>CEILING(Z796/Definitions!$F$10,10)</f>
        <v>50990</v>
      </c>
      <c r="AB796" s="176">
        <v>1</v>
      </c>
      <c r="AC796" s="177" t="s">
        <v>434</v>
      </c>
      <c r="AD796" s="177" t="s">
        <v>434</v>
      </c>
      <c r="AE796" s="29"/>
      <c r="AF796" s="31"/>
    </row>
    <row r="797" spans="1:32" s="8" customFormat="1" ht="24" x14ac:dyDescent="0.25">
      <c r="A797" s="170">
        <v>624</v>
      </c>
      <c r="B797" s="171" t="s">
        <v>238</v>
      </c>
      <c r="C797" s="171" t="s">
        <v>28</v>
      </c>
      <c r="D797" s="172" t="s">
        <v>236</v>
      </c>
      <c r="E797" s="171" t="s">
        <v>194</v>
      </c>
      <c r="F797" s="171" t="s">
        <v>140</v>
      </c>
      <c r="G797" s="171" t="s">
        <v>239</v>
      </c>
      <c r="H797" s="171" t="s">
        <v>524</v>
      </c>
      <c r="I797" s="171" t="s">
        <v>140</v>
      </c>
      <c r="J797" s="173">
        <v>2006</v>
      </c>
      <c r="K797" s="174">
        <v>1</v>
      </c>
      <c r="L797" s="211"/>
      <c r="M797" s="173" t="s">
        <v>236</v>
      </c>
      <c r="N797" s="173">
        <v>0</v>
      </c>
      <c r="O797" s="173">
        <v>1</v>
      </c>
      <c r="P797" s="173">
        <v>1</v>
      </c>
      <c r="Q797" s="173">
        <v>9</v>
      </c>
      <c r="R797" s="173">
        <v>1</v>
      </c>
      <c r="S797" s="175">
        <v>260000</v>
      </c>
      <c r="T797" s="173">
        <v>0</v>
      </c>
      <c r="U797" s="173">
        <v>1</v>
      </c>
      <c r="V797" s="173">
        <v>0</v>
      </c>
      <c r="W797" s="211"/>
      <c r="X797" s="173">
        <v>0</v>
      </c>
      <c r="Y797" s="175">
        <v>0</v>
      </c>
      <c r="Z797" s="174">
        <f>S797*R797*K797*EXP(-Definitions!$E$4*CAPEX!V797)*U797</f>
        <v>260000</v>
      </c>
      <c r="AA797" s="174">
        <f>CEILING(Z797/Definitions!$F$10,10)</f>
        <v>5100</v>
      </c>
      <c r="AB797" s="176">
        <v>1</v>
      </c>
      <c r="AC797" s="177" t="s">
        <v>240</v>
      </c>
      <c r="AD797" s="177" t="s">
        <v>241</v>
      </c>
      <c r="AE797" s="29"/>
      <c r="AF797" s="31"/>
    </row>
    <row r="798" spans="1:32" s="8" customFormat="1" ht="36" x14ac:dyDescent="0.25">
      <c r="A798" s="170">
        <v>625</v>
      </c>
      <c r="B798" s="171" t="s">
        <v>242</v>
      </c>
      <c r="C798" s="171" t="s">
        <v>28</v>
      </c>
      <c r="D798" s="172" t="s">
        <v>236</v>
      </c>
      <c r="E798" s="171" t="s">
        <v>194</v>
      </c>
      <c r="F798" s="171" t="s">
        <v>140</v>
      </c>
      <c r="G798" s="171" t="s">
        <v>243</v>
      </c>
      <c r="H798" s="171" t="s">
        <v>524</v>
      </c>
      <c r="I798" s="171" t="s">
        <v>140</v>
      </c>
      <c r="J798" s="173">
        <v>2006</v>
      </c>
      <c r="K798" s="174">
        <v>1</v>
      </c>
      <c r="L798" s="211"/>
      <c r="M798" s="173" t="s">
        <v>236</v>
      </c>
      <c r="N798" s="173">
        <v>0</v>
      </c>
      <c r="O798" s="173">
        <v>1</v>
      </c>
      <c r="P798" s="173">
        <v>1</v>
      </c>
      <c r="Q798" s="173">
        <v>9</v>
      </c>
      <c r="R798" s="173">
        <v>1</v>
      </c>
      <c r="S798" s="175">
        <v>286000</v>
      </c>
      <c r="T798" s="173">
        <v>0</v>
      </c>
      <c r="U798" s="173">
        <v>1</v>
      </c>
      <c r="V798" s="173">
        <v>0</v>
      </c>
      <c r="W798" s="211"/>
      <c r="X798" s="173">
        <v>0</v>
      </c>
      <c r="Y798" s="175">
        <v>0</v>
      </c>
      <c r="Z798" s="174">
        <f>S798*R798*K798*EXP(-Definitions!$E$4*CAPEX!V798)*U798</f>
        <v>286000</v>
      </c>
      <c r="AA798" s="174">
        <f>CEILING(Z798/Definitions!$F$10,10)</f>
        <v>5610</v>
      </c>
      <c r="AB798" s="176">
        <v>1</v>
      </c>
      <c r="AC798" s="177" t="s">
        <v>244</v>
      </c>
      <c r="AD798" s="177" t="s">
        <v>567</v>
      </c>
      <c r="AE798" s="29"/>
      <c r="AF798" s="30"/>
    </row>
    <row r="799" spans="1:32" s="8" customFormat="1" ht="48" x14ac:dyDescent="0.25">
      <c r="A799" s="170">
        <v>626</v>
      </c>
      <c r="B799" s="171" t="s">
        <v>245</v>
      </c>
      <c r="C799" s="171" t="s">
        <v>28</v>
      </c>
      <c r="D799" s="172" t="s">
        <v>236</v>
      </c>
      <c r="E799" s="171" t="s">
        <v>194</v>
      </c>
      <c r="F799" s="171" t="s">
        <v>140</v>
      </c>
      <c r="G799" s="171" t="s">
        <v>246</v>
      </c>
      <c r="H799" s="171" t="s">
        <v>524</v>
      </c>
      <c r="I799" s="171" t="s">
        <v>140</v>
      </c>
      <c r="J799" s="173">
        <v>2006</v>
      </c>
      <c r="K799" s="174">
        <v>1</v>
      </c>
      <c r="L799" s="211"/>
      <c r="M799" s="173" t="s">
        <v>236</v>
      </c>
      <c r="N799" s="173">
        <v>0</v>
      </c>
      <c r="O799" s="173">
        <v>1</v>
      </c>
      <c r="P799" s="173">
        <v>1</v>
      </c>
      <c r="Q799" s="173">
        <v>9</v>
      </c>
      <c r="R799" s="173">
        <v>1</v>
      </c>
      <c r="S799" s="175">
        <v>157300</v>
      </c>
      <c r="T799" s="173">
        <v>0</v>
      </c>
      <c r="U799" s="173">
        <v>1</v>
      </c>
      <c r="V799" s="173">
        <v>0</v>
      </c>
      <c r="W799" s="211"/>
      <c r="X799" s="173">
        <v>0</v>
      </c>
      <c r="Y799" s="175">
        <v>0</v>
      </c>
      <c r="Z799" s="174">
        <f>S799*R799*K799*EXP(-Definitions!$E$4*CAPEX!V799)*U799</f>
        <v>157300</v>
      </c>
      <c r="AA799" s="174">
        <f>CEILING(Z799/Definitions!$F$10,10)</f>
        <v>3090</v>
      </c>
      <c r="AB799" s="176">
        <v>1</v>
      </c>
      <c r="AC799" s="177" t="s">
        <v>247</v>
      </c>
      <c r="AD799" s="177" t="s">
        <v>568</v>
      </c>
      <c r="AE799" s="29"/>
      <c r="AF799" s="30"/>
    </row>
    <row r="800" spans="1:32" s="8" customFormat="1" ht="84" x14ac:dyDescent="0.25">
      <c r="A800" s="170">
        <v>627</v>
      </c>
      <c r="B800" s="171" t="s">
        <v>252</v>
      </c>
      <c r="C800" s="171" t="s">
        <v>29</v>
      </c>
      <c r="D800" s="172">
        <v>1</v>
      </c>
      <c r="E800" s="171" t="s">
        <v>194</v>
      </c>
      <c r="F800" s="171" t="s">
        <v>140</v>
      </c>
      <c r="G800" s="171" t="s">
        <v>364</v>
      </c>
      <c r="H800" s="171" t="s">
        <v>364</v>
      </c>
      <c r="I800" s="171" t="s">
        <v>140</v>
      </c>
      <c r="J800" s="173">
        <v>2006</v>
      </c>
      <c r="K800" s="174">
        <v>210</v>
      </c>
      <c r="L800" s="211"/>
      <c r="M800" s="173" t="s">
        <v>139</v>
      </c>
      <c r="N800" s="173">
        <v>0</v>
      </c>
      <c r="O800" s="173">
        <v>1</v>
      </c>
      <c r="P800" s="173">
        <v>1</v>
      </c>
      <c r="Q800" s="173">
        <v>5</v>
      </c>
      <c r="R800" s="173">
        <v>1</v>
      </c>
      <c r="S800" s="175">
        <v>5000</v>
      </c>
      <c r="T800" s="173">
        <v>0</v>
      </c>
      <c r="U800" s="173">
        <v>0.5</v>
      </c>
      <c r="V800" s="173">
        <v>0</v>
      </c>
      <c r="W800" s="211"/>
      <c r="X800" s="173">
        <v>0</v>
      </c>
      <c r="Y800" s="175">
        <v>0</v>
      </c>
      <c r="Z800" s="174">
        <f>S800*R800*K800*EXP(-Definitions!$E$4*CAPEX!V800)*U800</f>
        <v>525000</v>
      </c>
      <c r="AA800" s="174">
        <f>CEILING(Z800/Definitions!$F$10,10)</f>
        <v>10300</v>
      </c>
      <c r="AB800" s="176">
        <v>1</v>
      </c>
      <c r="AC800" s="177" t="s">
        <v>435</v>
      </c>
      <c r="AD800" s="177" t="s">
        <v>435</v>
      </c>
      <c r="AE800" s="29"/>
      <c r="AF800" s="30"/>
    </row>
    <row r="801" spans="1:32" s="8" customFormat="1" ht="24" x14ac:dyDescent="0.25">
      <c r="A801" s="170">
        <v>628</v>
      </c>
      <c r="B801" s="171" t="s">
        <v>238</v>
      </c>
      <c r="C801" s="171" t="s">
        <v>29</v>
      </c>
      <c r="D801" s="172" t="s">
        <v>236</v>
      </c>
      <c r="E801" s="171" t="s">
        <v>194</v>
      </c>
      <c r="F801" s="171" t="s">
        <v>140</v>
      </c>
      <c r="G801" s="171" t="s">
        <v>239</v>
      </c>
      <c r="H801" s="171" t="s">
        <v>524</v>
      </c>
      <c r="I801" s="171" t="s">
        <v>140</v>
      </c>
      <c r="J801" s="173">
        <v>2006</v>
      </c>
      <c r="K801" s="174">
        <v>1</v>
      </c>
      <c r="L801" s="211"/>
      <c r="M801" s="173" t="s">
        <v>236</v>
      </c>
      <c r="N801" s="173">
        <v>0</v>
      </c>
      <c r="O801" s="173">
        <v>1</v>
      </c>
      <c r="P801" s="173">
        <v>1</v>
      </c>
      <c r="Q801" s="173">
        <v>9</v>
      </c>
      <c r="R801" s="173">
        <v>1</v>
      </c>
      <c r="S801" s="175">
        <v>52500</v>
      </c>
      <c r="T801" s="173">
        <v>0</v>
      </c>
      <c r="U801" s="173">
        <v>1</v>
      </c>
      <c r="V801" s="173">
        <v>0</v>
      </c>
      <c r="W801" s="211"/>
      <c r="X801" s="173">
        <v>0</v>
      </c>
      <c r="Y801" s="175">
        <v>0</v>
      </c>
      <c r="Z801" s="174">
        <f>S801*R801*K801*EXP(-Definitions!$E$4*CAPEX!V801)*U801</f>
        <v>52500</v>
      </c>
      <c r="AA801" s="174">
        <f>CEILING(Z801/Definitions!$F$10,10)</f>
        <v>1030</v>
      </c>
      <c r="AB801" s="176">
        <v>1</v>
      </c>
      <c r="AC801" s="177" t="s">
        <v>240</v>
      </c>
      <c r="AD801" s="177" t="s">
        <v>241</v>
      </c>
      <c r="AE801" s="29"/>
      <c r="AF801" s="31"/>
    </row>
    <row r="802" spans="1:32" s="8" customFormat="1" ht="36" x14ac:dyDescent="0.25">
      <c r="A802" s="170">
        <v>629</v>
      </c>
      <c r="B802" s="171" t="s">
        <v>242</v>
      </c>
      <c r="C802" s="171" t="s">
        <v>29</v>
      </c>
      <c r="D802" s="172" t="s">
        <v>236</v>
      </c>
      <c r="E802" s="171" t="s">
        <v>194</v>
      </c>
      <c r="F802" s="171" t="s">
        <v>140</v>
      </c>
      <c r="G802" s="171" t="s">
        <v>243</v>
      </c>
      <c r="H802" s="171" t="s">
        <v>524</v>
      </c>
      <c r="I802" s="171" t="s">
        <v>140</v>
      </c>
      <c r="J802" s="173">
        <v>2006</v>
      </c>
      <c r="K802" s="174">
        <v>1</v>
      </c>
      <c r="L802" s="211"/>
      <c r="M802" s="173" t="s">
        <v>236</v>
      </c>
      <c r="N802" s="173">
        <v>0</v>
      </c>
      <c r="O802" s="173">
        <v>1</v>
      </c>
      <c r="P802" s="173">
        <v>1</v>
      </c>
      <c r="Q802" s="173">
        <v>9</v>
      </c>
      <c r="R802" s="173">
        <v>1</v>
      </c>
      <c r="S802" s="175">
        <v>57800</v>
      </c>
      <c r="T802" s="173">
        <v>0</v>
      </c>
      <c r="U802" s="173">
        <v>1</v>
      </c>
      <c r="V802" s="173">
        <v>0</v>
      </c>
      <c r="W802" s="211"/>
      <c r="X802" s="173">
        <v>0</v>
      </c>
      <c r="Y802" s="175">
        <v>0</v>
      </c>
      <c r="Z802" s="174">
        <f>S802*R802*K802*EXP(-Definitions!$E$4*CAPEX!V802)*U802</f>
        <v>57800</v>
      </c>
      <c r="AA802" s="174">
        <f>CEILING(Z802/Definitions!$F$10,10)</f>
        <v>1140</v>
      </c>
      <c r="AB802" s="176">
        <v>1</v>
      </c>
      <c r="AC802" s="177" t="s">
        <v>244</v>
      </c>
      <c r="AD802" s="177" t="s">
        <v>567</v>
      </c>
      <c r="AE802" s="29"/>
      <c r="AF802" s="31"/>
    </row>
    <row r="803" spans="1:32" s="8" customFormat="1" ht="48" x14ac:dyDescent="0.25">
      <c r="A803" s="170">
        <v>630</v>
      </c>
      <c r="B803" s="171" t="s">
        <v>245</v>
      </c>
      <c r="C803" s="171" t="s">
        <v>29</v>
      </c>
      <c r="D803" s="172" t="s">
        <v>236</v>
      </c>
      <c r="E803" s="171" t="s">
        <v>194</v>
      </c>
      <c r="F803" s="171" t="s">
        <v>140</v>
      </c>
      <c r="G803" s="171" t="s">
        <v>246</v>
      </c>
      <c r="H803" s="171" t="s">
        <v>524</v>
      </c>
      <c r="I803" s="171" t="s">
        <v>140</v>
      </c>
      <c r="J803" s="173">
        <v>2006</v>
      </c>
      <c r="K803" s="174">
        <v>1</v>
      </c>
      <c r="L803" s="211"/>
      <c r="M803" s="173" t="s">
        <v>236</v>
      </c>
      <c r="N803" s="173">
        <v>0</v>
      </c>
      <c r="O803" s="173">
        <v>1</v>
      </c>
      <c r="P803" s="173">
        <v>1</v>
      </c>
      <c r="Q803" s="173">
        <v>9</v>
      </c>
      <c r="R803" s="173">
        <v>1</v>
      </c>
      <c r="S803" s="175">
        <v>31800</v>
      </c>
      <c r="T803" s="173">
        <v>0</v>
      </c>
      <c r="U803" s="173">
        <v>1</v>
      </c>
      <c r="V803" s="173">
        <v>0</v>
      </c>
      <c r="W803" s="211"/>
      <c r="X803" s="173">
        <v>0</v>
      </c>
      <c r="Y803" s="175">
        <v>0</v>
      </c>
      <c r="Z803" s="174">
        <f>S803*R803*K803*EXP(-Definitions!$E$4*CAPEX!V803)*U803</f>
        <v>31800</v>
      </c>
      <c r="AA803" s="174">
        <f>CEILING(Z803/Definitions!$F$10,10)</f>
        <v>630</v>
      </c>
      <c r="AB803" s="176">
        <v>1</v>
      </c>
      <c r="AC803" s="177" t="s">
        <v>247</v>
      </c>
      <c r="AD803" s="177" t="s">
        <v>568</v>
      </c>
      <c r="AE803" s="29"/>
      <c r="AF803" s="31"/>
    </row>
    <row r="804" spans="1:32" s="8" customFormat="1" ht="84" x14ac:dyDescent="0.25">
      <c r="A804" s="170">
        <v>631</v>
      </c>
      <c r="B804" s="171" t="s">
        <v>252</v>
      </c>
      <c r="C804" s="171" t="s">
        <v>24</v>
      </c>
      <c r="D804" s="172">
        <v>1</v>
      </c>
      <c r="E804" s="171" t="s">
        <v>194</v>
      </c>
      <c r="F804" s="171" t="s">
        <v>140</v>
      </c>
      <c r="G804" s="171" t="s">
        <v>364</v>
      </c>
      <c r="H804" s="171" t="s">
        <v>364</v>
      </c>
      <c r="I804" s="171" t="s">
        <v>140</v>
      </c>
      <c r="J804" s="173">
        <v>2006</v>
      </c>
      <c r="K804" s="174">
        <v>700</v>
      </c>
      <c r="L804" s="211"/>
      <c r="M804" s="173" t="s">
        <v>139</v>
      </c>
      <c r="N804" s="173">
        <v>0</v>
      </c>
      <c r="O804" s="173">
        <v>1</v>
      </c>
      <c r="P804" s="173">
        <v>1</v>
      </c>
      <c r="Q804" s="173">
        <v>5</v>
      </c>
      <c r="R804" s="173">
        <v>1</v>
      </c>
      <c r="S804" s="175">
        <v>5000</v>
      </c>
      <c r="T804" s="173">
        <v>0</v>
      </c>
      <c r="U804" s="173">
        <v>0.5</v>
      </c>
      <c r="V804" s="173">
        <v>0</v>
      </c>
      <c r="W804" s="211"/>
      <c r="X804" s="173">
        <v>0</v>
      </c>
      <c r="Y804" s="175">
        <v>0</v>
      </c>
      <c r="Z804" s="174">
        <f>S804*R804*K804*EXP(-Definitions!$E$4*CAPEX!V804)*U804</f>
        <v>1750000</v>
      </c>
      <c r="AA804" s="174">
        <f>CEILING(Z804/Definitions!$F$10,10)</f>
        <v>34320</v>
      </c>
      <c r="AB804" s="176">
        <v>1</v>
      </c>
      <c r="AC804" s="177" t="s">
        <v>434</v>
      </c>
      <c r="AD804" s="177" t="s">
        <v>434</v>
      </c>
      <c r="AE804" s="29"/>
      <c r="AF804" s="30"/>
    </row>
    <row r="805" spans="1:32" s="8" customFormat="1" ht="24" x14ac:dyDescent="0.25">
      <c r="A805" s="170">
        <v>632</v>
      </c>
      <c r="B805" s="171" t="s">
        <v>238</v>
      </c>
      <c r="C805" s="171" t="s">
        <v>24</v>
      </c>
      <c r="D805" s="172" t="s">
        <v>236</v>
      </c>
      <c r="E805" s="171" t="s">
        <v>194</v>
      </c>
      <c r="F805" s="171" t="s">
        <v>140</v>
      </c>
      <c r="G805" s="171" t="s">
        <v>239</v>
      </c>
      <c r="H805" s="171" t="s">
        <v>524</v>
      </c>
      <c r="I805" s="171" t="s">
        <v>140</v>
      </c>
      <c r="J805" s="173">
        <v>2006</v>
      </c>
      <c r="K805" s="174">
        <v>1</v>
      </c>
      <c r="L805" s="211"/>
      <c r="M805" s="173" t="s">
        <v>236</v>
      </c>
      <c r="N805" s="173">
        <v>0</v>
      </c>
      <c r="O805" s="173">
        <v>1</v>
      </c>
      <c r="P805" s="173">
        <v>1</v>
      </c>
      <c r="Q805" s="173">
        <v>9</v>
      </c>
      <c r="R805" s="173">
        <v>1</v>
      </c>
      <c r="S805" s="175">
        <v>175000</v>
      </c>
      <c r="T805" s="173">
        <v>0</v>
      </c>
      <c r="U805" s="173">
        <v>1</v>
      </c>
      <c r="V805" s="173">
        <v>0</v>
      </c>
      <c r="W805" s="211"/>
      <c r="X805" s="173">
        <v>0</v>
      </c>
      <c r="Y805" s="175">
        <v>0</v>
      </c>
      <c r="Z805" s="174">
        <f>S805*R805*K805*EXP(-Definitions!$E$4*CAPEX!V805)*U805</f>
        <v>175000</v>
      </c>
      <c r="AA805" s="174">
        <f>CEILING(Z805/Definitions!$F$10,10)</f>
        <v>3440</v>
      </c>
      <c r="AB805" s="176">
        <v>1</v>
      </c>
      <c r="AC805" s="177" t="s">
        <v>240</v>
      </c>
      <c r="AD805" s="177" t="s">
        <v>241</v>
      </c>
      <c r="AE805" s="29"/>
      <c r="AF805" s="30"/>
    </row>
    <row r="806" spans="1:32" s="8" customFormat="1" ht="36" x14ac:dyDescent="0.25">
      <c r="A806" s="170">
        <v>633</v>
      </c>
      <c r="B806" s="171" t="s">
        <v>242</v>
      </c>
      <c r="C806" s="171" t="s">
        <v>24</v>
      </c>
      <c r="D806" s="172" t="s">
        <v>236</v>
      </c>
      <c r="E806" s="171" t="s">
        <v>194</v>
      </c>
      <c r="F806" s="171" t="s">
        <v>140</v>
      </c>
      <c r="G806" s="171" t="s">
        <v>243</v>
      </c>
      <c r="H806" s="171" t="s">
        <v>524</v>
      </c>
      <c r="I806" s="171" t="s">
        <v>140</v>
      </c>
      <c r="J806" s="173">
        <v>2006</v>
      </c>
      <c r="K806" s="174">
        <v>1</v>
      </c>
      <c r="L806" s="211"/>
      <c r="M806" s="173" t="s">
        <v>236</v>
      </c>
      <c r="N806" s="173">
        <v>0</v>
      </c>
      <c r="O806" s="173">
        <v>1</v>
      </c>
      <c r="P806" s="173">
        <v>1</v>
      </c>
      <c r="Q806" s="173">
        <v>9</v>
      </c>
      <c r="R806" s="173">
        <v>1</v>
      </c>
      <c r="S806" s="175">
        <v>192500</v>
      </c>
      <c r="T806" s="173">
        <v>0</v>
      </c>
      <c r="U806" s="173">
        <v>1</v>
      </c>
      <c r="V806" s="173">
        <v>0</v>
      </c>
      <c r="W806" s="211"/>
      <c r="X806" s="173">
        <v>0</v>
      </c>
      <c r="Y806" s="175">
        <v>0</v>
      </c>
      <c r="Z806" s="174">
        <f>S806*R806*K806*EXP(-Definitions!$E$4*CAPEX!V806)*U806</f>
        <v>192500</v>
      </c>
      <c r="AA806" s="174">
        <f>CEILING(Z806/Definitions!$F$10,10)</f>
        <v>3780</v>
      </c>
      <c r="AB806" s="176">
        <v>1</v>
      </c>
      <c r="AC806" s="177" t="s">
        <v>244</v>
      </c>
      <c r="AD806" s="177" t="s">
        <v>567</v>
      </c>
      <c r="AE806" s="29"/>
      <c r="AF806" s="30"/>
    </row>
    <row r="807" spans="1:32" s="8" customFormat="1" ht="48" x14ac:dyDescent="0.25">
      <c r="A807" s="170">
        <v>634</v>
      </c>
      <c r="B807" s="171" t="s">
        <v>245</v>
      </c>
      <c r="C807" s="171" t="s">
        <v>24</v>
      </c>
      <c r="D807" s="172" t="s">
        <v>236</v>
      </c>
      <c r="E807" s="171" t="s">
        <v>194</v>
      </c>
      <c r="F807" s="171" t="s">
        <v>140</v>
      </c>
      <c r="G807" s="171" t="s">
        <v>246</v>
      </c>
      <c r="H807" s="171" t="s">
        <v>524</v>
      </c>
      <c r="I807" s="171" t="s">
        <v>140</v>
      </c>
      <c r="J807" s="173">
        <v>2006</v>
      </c>
      <c r="K807" s="174">
        <v>1</v>
      </c>
      <c r="L807" s="211"/>
      <c r="M807" s="173" t="s">
        <v>236</v>
      </c>
      <c r="N807" s="173">
        <v>0</v>
      </c>
      <c r="O807" s="173">
        <v>1</v>
      </c>
      <c r="P807" s="173">
        <v>1</v>
      </c>
      <c r="Q807" s="173">
        <v>9</v>
      </c>
      <c r="R807" s="173">
        <v>1</v>
      </c>
      <c r="S807" s="175">
        <v>105900</v>
      </c>
      <c r="T807" s="173">
        <v>0</v>
      </c>
      <c r="U807" s="173">
        <v>1</v>
      </c>
      <c r="V807" s="173">
        <v>0</v>
      </c>
      <c r="W807" s="211"/>
      <c r="X807" s="173">
        <v>0</v>
      </c>
      <c r="Y807" s="175">
        <v>0</v>
      </c>
      <c r="Z807" s="174">
        <f>S807*R807*K807*EXP(-Definitions!$E$4*CAPEX!V807)*U807</f>
        <v>105900</v>
      </c>
      <c r="AA807" s="174">
        <f>CEILING(Z807/Definitions!$F$10,10)</f>
        <v>2080</v>
      </c>
      <c r="AB807" s="176">
        <v>1</v>
      </c>
      <c r="AC807" s="177" t="s">
        <v>247</v>
      </c>
      <c r="AD807" s="177" t="s">
        <v>568</v>
      </c>
      <c r="AE807" s="29"/>
      <c r="AF807" s="31"/>
    </row>
    <row r="808" spans="1:32" s="8" customFormat="1" ht="84" x14ac:dyDescent="0.25">
      <c r="A808" s="170">
        <v>635</v>
      </c>
      <c r="B808" s="171" t="s">
        <v>252</v>
      </c>
      <c r="C808" s="171" t="s">
        <v>27</v>
      </c>
      <c r="D808" s="172">
        <v>1</v>
      </c>
      <c r="E808" s="171" t="s">
        <v>194</v>
      </c>
      <c r="F808" s="171" t="s">
        <v>140</v>
      </c>
      <c r="G808" s="171" t="s">
        <v>364</v>
      </c>
      <c r="H808" s="171" t="s">
        <v>364</v>
      </c>
      <c r="I808" s="171" t="s">
        <v>140</v>
      </c>
      <c r="J808" s="173">
        <v>2006</v>
      </c>
      <c r="K808" s="174">
        <v>210</v>
      </c>
      <c r="L808" s="211"/>
      <c r="M808" s="173" t="s">
        <v>139</v>
      </c>
      <c r="N808" s="173">
        <v>0</v>
      </c>
      <c r="O808" s="173">
        <v>1</v>
      </c>
      <c r="P808" s="173">
        <v>1</v>
      </c>
      <c r="Q808" s="173">
        <v>5</v>
      </c>
      <c r="R808" s="173">
        <v>1</v>
      </c>
      <c r="S808" s="175">
        <v>5000</v>
      </c>
      <c r="T808" s="173">
        <v>0</v>
      </c>
      <c r="U808" s="173">
        <v>0.5</v>
      </c>
      <c r="V808" s="173">
        <v>0</v>
      </c>
      <c r="W808" s="211"/>
      <c r="X808" s="173">
        <v>0</v>
      </c>
      <c r="Y808" s="175">
        <v>0</v>
      </c>
      <c r="Z808" s="174">
        <f>S808*R808*K808*EXP(-Definitions!$E$4*CAPEX!V808)*U808</f>
        <v>525000</v>
      </c>
      <c r="AA808" s="174">
        <f>CEILING(Z808/Definitions!$F$10,10)</f>
        <v>10300</v>
      </c>
      <c r="AB808" s="176">
        <v>1</v>
      </c>
      <c r="AC808" s="177" t="s">
        <v>435</v>
      </c>
      <c r="AD808" s="177" t="s">
        <v>435</v>
      </c>
      <c r="AE808" s="29"/>
      <c r="AF808" s="31"/>
    </row>
    <row r="809" spans="1:32" s="8" customFormat="1" ht="24" x14ac:dyDescent="0.25">
      <c r="A809" s="170">
        <v>636</v>
      </c>
      <c r="B809" s="171" t="s">
        <v>238</v>
      </c>
      <c r="C809" s="171" t="s">
        <v>27</v>
      </c>
      <c r="D809" s="172" t="s">
        <v>236</v>
      </c>
      <c r="E809" s="171" t="s">
        <v>194</v>
      </c>
      <c r="F809" s="171" t="s">
        <v>140</v>
      </c>
      <c r="G809" s="171" t="s">
        <v>239</v>
      </c>
      <c r="H809" s="171" t="s">
        <v>524</v>
      </c>
      <c r="I809" s="171" t="s">
        <v>140</v>
      </c>
      <c r="J809" s="173">
        <v>2006</v>
      </c>
      <c r="K809" s="174">
        <v>1</v>
      </c>
      <c r="L809" s="211"/>
      <c r="M809" s="173" t="s">
        <v>236</v>
      </c>
      <c r="N809" s="173">
        <v>0</v>
      </c>
      <c r="O809" s="173">
        <v>1</v>
      </c>
      <c r="P809" s="173">
        <v>1</v>
      </c>
      <c r="Q809" s="173">
        <v>9</v>
      </c>
      <c r="R809" s="173">
        <v>1</v>
      </c>
      <c r="S809" s="175">
        <v>52500</v>
      </c>
      <c r="T809" s="173">
        <v>0</v>
      </c>
      <c r="U809" s="173">
        <v>1</v>
      </c>
      <c r="V809" s="173">
        <v>0</v>
      </c>
      <c r="W809" s="211"/>
      <c r="X809" s="173">
        <v>0</v>
      </c>
      <c r="Y809" s="175">
        <v>0</v>
      </c>
      <c r="Z809" s="174">
        <f>S809*R809*K809*EXP(-Definitions!$E$4*CAPEX!V809)*U809</f>
        <v>52500</v>
      </c>
      <c r="AA809" s="174">
        <f>CEILING(Z809/Definitions!$F$10,10)</f>
        <v>1030</v>
      </c>
      <c r="AB809" s="176">
        <v>1</v>
      </c>
      <c r="AC809" s="177" t="s">
        <v>240</v>
      </c>
      <c r="AD809" s="177" t="s">
        <v>241</v>
      </c>
      <c r="AE809" s="29"/>
      <c r="AF809" s="31"/>
    </row>
    <row r="810" spans="1:32" s="8" customFormat="1" ht="36" x14ac:dyDescent="0.25">
      <c r="A810" s="170">
        <v>637</v>
      </c>
      <c r="B810" s="171" t="s">
        <v>242</v>
      </c>
      <c r="C810" s="171" t="s">
        <v>27</v>
      </c>
      <c r="D810" s="172" t="s">
        <v>236</v>
      </c>
      <c r="E810" s="171" t="s">
        <v>194</v>
      </c>
      <c r="F810" s="171" t="s">
        <v>140</v>
      </c>
      <c r="G810" s="171" t="s">
        <v>243</v>
      </c>
      <c r="H810" s="171" t="s">
        <v>524</v>
      </c>
      <c r="I810" s="171" t="s">
        <v>140</v>
      </c>
      <c r="J810" s="173">
        <v>2006</v>
      </c>
      <c r="K810" s="174">
        <v>1</v>
      </c>
      <c r="L810" s="211"/>
      <c r="M810" s="173" t="s">
        <v>236</v>
      </c>
      <c r="N810" s="173">
        <v>0</v>
      </c>
      <c r="O810" s="173">
        <v>1</v>
      </c>
      <c r="P810" s="173">
        <v>1</v>
      </c>
      <c r="Q810" s="173">
        <v>9</v>
      </c>
      <c r="R810" s="173">
        <v>1</v>
      </c>
      <c r="S810" s="175">
        <v>57800</v>
      </c>
      <c r="T810" s="173">
        <v>0</v>
      </c>
      <c r="U810" s="173">
        <v>1</v>
      </c>
      <c r="V810" s="173">
        <v>0</v>
      </c>
      <c r="W810" s="211"/>
      <c r="X810" s="173">
        <v>0</v>
      </c>
      <c r="Y810" s="175">
        <v>0</v>
      </c>
      <c r="Z810" s="174">
        <f>S810*R810*K810*EXP(-Definitions!$E$4*CAPEX!V810)*U810</f>
        <v>57800</v>
      </c>
      <c r="AA810" s="174">
        <f>CEILING(Z810/Definitions!$F$10,10)</f>
        <v>1140</v>
      </c>
      <c r="AB810" s="176">
        <v>1</v>
      </c>
      <c r="AC810" s="177" t="s">
        <v>244</v>
      </c>
      <c r="AD810" s="177" t="s">
        <v>567</v>
      </c>
      <c r="AE810" s="29"/>
      <c r="AF810" s="31"/>
    </row>
    <row r="811" spans="1:32" s="8" customFormat="1" ht="48" x14ac:dyDescent="0.25">
      <c r="A811" s="170">
        <v>638</v>
      </c>
      <c r="B811" s="171" t="s">
        <v>245</v>
      </c>
      <c r="C811" s="171" t="s">
        <v>27</v>
      </c>
      <c r="D811" s="172" t="s">
        <v>236</v>
      </c>
      <c r="E811" s="171" t="s">
        <v>194</v>
      </c>
      <c r="F811" s="171" t="s">
        <v>140</v>
      </c>
      <c r="G811" s="171" t="s">
        <v>246</v>
      </c>
      <c r="H811" s="171" t="s">
        <v>524</v>
      </c>
      <c r="I811" s="171" t="s">
        <v>140</v>
      </c>
      <c r="J811" s="173">
        <v>2006</v>
      </c>
      <c r="K811" s="174">
        <v>1</v>
      </c>
      <c r="L811" s="211"/>
      <c r="M811" s="173" t="s">
        <v>236</v>
      </c>
      <c r="N811" s="173">
        <v>0</v>
      </c>
      <c r="O811" s="173">
        <v>1</v>
      </c>
      <c r="P811" s="173">
        <v>1</v>
      </c>
      <c r="Q811" s="173">
        <v>9</v>
      </c>
      <c r="R811" s="173">
        <v>1</v>
      </c>
      <c r="S811" s="175">
        <v>31800</v>
      </c>
      <c r="T811" s="173">
        <v>0</v>
      </c>
      <c r="U811" s="173">
        <v>1</v>
      </c>
      <c r="V811" s="173">
        <v>0</v>
      </c>
      <c r="W811" s="211"/>
      <c r="X811" s="173">
        <v>0</v>
      </c>
      <c r="Y811" s="175">
        <v>0</v>
      </c>
      <c r="Z811" s="174">
        <f>S811*R811*K811*EXP(-Definitions!$E$4*CAPEX!V811)*U811</f>
        <v>31800</v>
      </c>
      <c r="AA811" s="174">
        <f>CEILING(Z811/Definitions!$F$10,10)</f>
        <v>630</v>
      </c>
      <c r="AB811" s="176">
        <v>1</v>
      </c>
      <c r="AC811" s="177" t="s">
        <v>247</v>
      </c>
      <c r="AD811" s="177" t="s">
        <v>568</v>
      </c>
      <c r="AE811" s="29"/>
      <c r="AF811" s="31"/>
    </row>
    <row r="812" spans="1:32" s="8" customFormat="1" ht="48" x14ac:dyDescent="0.25">
      <c r="A812" s="170">
        <v>639</v>
      </c>
      <c r="B812" s="171" t="s">
        <v>248</v>
      </c>
      <c r="C812" s="171" t="s">
        <v>122</v>
      </c>
      <c r="D812" s="172">
        <v>1</v>
      </c>
      <c r="E812" s="171" t="s">
        <v>249</v>
      </c>
      <c r="F812" s="171" t="s">
        <v>140</v>
      </c>
      <c r="G812" s="171" t="s">
        <v>217</v>
      </c>
      <c r="H812" s="171" t="s">
        <v>218</v>
      </c>
      <c r="I812" s="171" t="s">
        <v>140</v>
      </c>
      <c r="J812" s="173">
        <v>2009</v>
      </c>
      <c r="K812" s="174">
        <v>1</v>
      </c>
      <c r="L812" s="211"/>
      <c r="M812" s="173" t="s">
        <v>236</v>
      </c>
      <c r="N812" s="173">
        <v>0</v>
      </c>
      <c r="O812" s="173">
        <v>1</v>
      </c>
      <c r="P812" s="173">
        <v>1</v>
      </c>
      <c r="Q812" s="173">
        <v>8</v>
      </c>
      <c r="R812" s="173">
        <v>1</v>
      </c>
      <c r="S812" s="175">
        <v>24900</v>
      </c>
      <c r="T812" s="173">
        <v>25</v>
      </c>
      <c r="U812" s="173">
        <v>1</v>
      </c>
      <c r="V812" s="173">
        <v>11</v>
      </c>
      <c r="W812" s="211"/>
      <c r="X812" s="173">
        <v>1</v>
      </c>
      <c r="Y812" s="175">
        <v>490</v>
      </c>
      <c r="Z812" s="174">
        <f>S812*R812*K812*EXP(-Definitions!$E$4*CAPEX!V812)*U812</f>
        <v>24900</v>
      </c>
      <c r="AA812" s="174">
        <f>CEILING(Z812/Definitions!$F$10,10)</f>
        <v>490</v>
      </c>
      <c r="AB812" s="176">
        <v>1</v>
      </c>
      <c r="AC812" s="177" t="s">
        <v>250</v>
      </c>
      <c r="AD812" s="177" t="s">
        <v>569</v>
      </c>
      <c r="AE812" s="29"/>
      <c r="AF812" s="31"/>
    </row>
    <row r="813" spans="1:32" s="8" customFormat="1" ht="36" x14ac:dyDescent="0.25">
      <c r="A813" s="170">
        <v>640</v>
      </c>
      <c r="B813" s="171" t="s">
        <v>251</v>
      </c>
      <c r="C813" s="171" t="s">
        <v>122</v>
      </c>
      <c r="D813" s="172">
        <v>1</v>
      </c>
      <c r="E813" s="171" t="s">
        <v>249</v>
      </c>
      <c r="F813" s="171" t="s">
        <v>140</v>
      </c>
      <c r="G813" s="171" t="s">
        <v>217</v>
      </c>
      <c r="H813" s="171" t="s">
        <v>218</v>
      </c>
      <c r="I813" s="171" t="s">
        <v>140</v>
      </c>
      <c r="J813" s="173">
        <v>2009</v>
      </c>
      <c r="K813" s="174">
        <v>1</v>
      </c>
      <c r="L813" s="211"/>
      <c r="M813" s="173" t="s">
        <v>236</v>
      </c>
      <c r="N813" s="173">
        <v>0</v>
      </c>
      <c r="O813" s="173">
        <v>1</v>
      </c>
      <c r="P813" s="173">
        <v>1</v>
      </c>
      <c r="Q813" s="173">
        <v>3</v>
      </c>
      <c r="R813" s="173">
        <v>1</v>
      </c>
      <c r="S813" s="175">
        <v>500000</v>
      </c>
      <c r="T813" s="173">
        <v>25</v>
      </c>
      <c r="U813" s="173">
        <v>1</v>
      </c>
      <c r="V813" s="173">
        <v>0</v>
      </c>
      <c r="W813" s="211"/>
      <c r="X813" s="173">
        <v>0</v>
      </c>
      <c r="Y813" s="175"/>
      <c r="Z813" s="174">
        <f>S813*R813*K813*EXP(-Definitions!$E$4*CAPEX!V813)*U813</f>
        <v>500000</v>
      </c>
      <c r="AA813" s="174">
        <f>CEILING(Z813/Definitions!$F$10,10)</f>
        <v>9810</v>
      </c>
      <c r="AB813" s="176">
        <v>1</v>
      </c>
      <c r="AC813" s="177" t="s">
        <v>570</v>
      </c>
      <c r="AD813" s="177" t="s">
        <v>571</v>
      </c>
      <c r="AE813" s="29"/>
      <c r="AF813" s="30"/>
    </row>
    <row r="814" spans="1:32" s="8" customFormat="1" ht="108" x14ac:dyDescent="0.25">
      <c r="A814" s="170">
        <v>641</v>
      </c>
      <c r="B814" s="171" t="s">
        <v>252</v>
      </c>
      <c r="C814" s="171" t="s">
        <v>122</v>
      </c>
      <c r="D814" s="172">
        <v>1</v>
      </c>
      <c r="E814" s="171" t="s">
        <v>249</v>
      </c>
      <c r="F814" s="171" t="s">
        <v>140</v>
      </c>
      <c r="G814" s="171" t="s">
        <v>364</v>
      </c>
      <c r="H814" s="171" t="s">
        <v>364</v>
      </c>
      <c r="I814" s="171" t="s">
        <v>140</v>
      </c>
      <c r="J814" s="173">
        <v>2009</v>
      </c>
      <c r="K814" s="174">
        <v>260</v>
      </c>
      <c r="L814" s="211"/>
      <c r="M814" s="173" t="s">
        <v>139</v>
      </c>
      <c r="N814" s="173">
        <v>0</v>
      </c>
      <c r="O814" s="173">
        <v>1</v>
      </c>
      <c r="P814" s="173">
        <v>1</v>
      </c>
      <c r="Q814" s="173">
        <v>5</v>
      </c>
      <c r="R814" s="173">
        <v>1</v>
      </c>
      <c r="S814" s="175">
        <v>1000</v>
      </c>
      <c r="T814" s="173">
        <v>0</v>
      </c>
      <c r="U814" s="173">
        <v>1</v>
      </c>
      <c r="V814" s="173">
        <v>0</v>
      </c>
      <c r="W814" s="211"/>
      <c r="X814" s="173">
        <v>0</v>
      </c>
      <c r="Y814" s="175">
        <v>0</v>
      </c>
      <c r="Z814" s="174">
        <f>S814*R814*K814*EXP(-Definitions!$E$4*CAPEX!V814)*U814</f>
        <v>260000</v>
      </c>
      <c r="AA814" s="174">
        <f>CEILING(Z814/Definitions!$F$10,10)</f>
        <v>5100</v>
      </c>
      <c r="AB814" s="176">
        <v>1</v>
      </c>
      <c r="AC814" s="177" t="s">
        <v>253</v>
      </c>
      <c r="AD814" s="177" t="s">
        <v>254</v>
      </c>
      <c r="AE814" s="29"/>
      <c r="AF814" s="30"/>
    </row>
    <row r="815" spans="1:32" s="8" customFormat="1" ht="24" x14ac:dyDescent="0.25">
      <c r="A815" s="170">
        <v>642</v>
      </c>
      <c r="B815" s="171" t="s">
        <v>238</v>
      </c>
      <c r="C815" s="171" t="s">
        <v>122</v>
      </c>
      <c r="D815" s="172" t="s">
        <v>236</v>
      </c>
      <c r="E815" s="171" t="s">
        <v>249</v>
      </c>
      <c r="F815" s="171" t="s">
        <v>140</v>
      </c>
      <c r="G815" s="171" t="s">
        <v>239</v>
      </c>
      <c r="H815" s="171" t="s">
        <v>524</v>
      </c>
      <c r="I815" s="171" t="s">
        <v>140</v>
      </c>
      <c r="J815" s="173">
        <v>2009</v>
      </c>
      <c r="K815" s="174">
        <v>1</v>
      </c>
      <c r="L815" s="211"/>
      <c r="M815" s="173" t="s">
        <v>236</v>
      </c>
      <c r="N815" s="173">
        <v>0</v>
      </c>
      <c r="O815" s="173">
        <v>1</v>
      </c>
      <c r="P815" s="173">
        <v>1</v>
      </c>
      <c r="Q815" s="173">
        <v>9</v>
      </c>
      <c r="R815" s="173">
        <v>1</v>
      </c>
      <c r="S815" s="175">
        <v>76000</v>
      </c>
      <c r="T815" s="173">
        <v>0</v>
      </c>
      <c r="U815" s="173">
        <v>1</v>
      </c>
      <c r="V815" s="173">
        <v>0</v>
      </c>
      <c r="W815" s="211"/>
      <c r="X815" s="173">
        <v>0</v>
      </c>
      <c r="Y815" s="175">
        <v>0</v>
      </c>
      <c r="Z815" s="174">
        <f>S815*R815*K815*EXP(-Definitions!$E$4*CAPEX!V815)*U815</f>
        <v>76000</v>
      </c>
      <c r="AA815" s="174">
        <f>CEILING(Z815/Definitions!$F$10,10)</f>
        <v>1500</v>
      </c>
      <c r="AB815" s="176">
        <v>1</v>
      </c>
      <c r="AC815" s="177" t="s">
        <v>240</v>
      </c>
      <c r="AD815" s="177" t="s">
        <v>241</v>
      </c>
      <c r="AE815" s="29"/>
      <c r="AF815" s="30"/>
    </row>
    <row r="816" spans="1:32" s="8" customFormat="1" ht="36" x14ac:dyDescent="0.25">
      <c r="A816" s="170">
        <v>643</v>
      </c>
      <c r="B816" s="171" t="s">
        <v>242</v>
      </c>
      <c r="C816" s="171" t="s">
        <v>122</v>
      </c>
      <c r="D816" s="172" t="s">
        <v>236</v>
      </c>
      <c r="E816" s="171" t="s">
        <v>249</v>
      </c>
      <c r="F816" s="171" t="s">
        <v>140</v>
      </c>
      <c r="G816" s="171" t="s">
        <v>243</v>
      </c>
      <c r="H816" s="171" t="s">
        <v>524</v>
      </c>
      <c r="I816" s="171" t="s">
        <v>140</v>
      </c>
      <c r="J816" s="173">
        <v>2009</v>
      </c>
      <c r="K816" s="174">
        <v>1</v>
      </c>
      <c r="L816" s="211"/>
      <c r="M816" s="173" t="s">
        <v>236</v>
      </c>
      <c r="N816" s="173">
        <v>0</v>
      </c>
      <c r="O816" s="173">
        <v>1</v>
      </c>
      <c r="P816" s="173">
        <v>1</v>
      </c>
      <c r="Q816" s="173">
        <v>9</v>
      </c>
      <c r="R816" s="173">
        <v>1</v>
      </c>
      <c r="S816" s="175">
        <v>83600</v>
      </c>
      <c r="T816" s="173">
        <v>0</v>
      </c>
      <c r="U816" s="173">
        <v>1</v>
      </c>
      <c r="V816" s="173">
        <v>0</v>
      </c>
      <c r="W816" s="211"/>
      <c r="X816" s="173">
        <v>0</v>
      </c>
      <c r="Y816" s="175">
        <v>0</v>
      </c>
      <c r="Z816" s="174">
        <f>S816*R816*K816*EXP(-Definitions!$E$4*CAPEX!V816)*U816</f>
        <v>83600</v>
      </c>
      <c r="AA816" s="174">
        <f>CEILING(Z816/Definitions!$F$10,10)</f>
        <v>1640</v>
      </c>
      <c r="AB816" s="176">
        <v>1</v>
      </c>
      <c r="AC816" s="177" t="s">
        <v>244</v>
      </c>
      <c r="AD816" s="177" t="s">
        <v>567</v>
      </c>
      <c r="AE816" s="142"/>
      <c r="AF816" s="31"/>
    </row>
    <row r="817" spans="1:32" s="8" customFormat="1" ht="48" x14ac:dyDescent="0.25">
      <c r="A817" s="170">
        <v>644</v>
      </c>
      <c r="B817" s="171" t="s">
        <v>245</v>
      </c>
      <c r="C817" s="171" t="s">
        <v>122</v>
      </c>
      <c r="D817" s="172" t="s">
        <v>236</v>
      </c>
      <c r="E817" s="171" t="s">
        <v>249</v>
      </c>
      <c r="F817" s="171" t="s">
        <v>140</v>
      </c>
      <c r="G817" s="171" t="s">
        <v>246</v>
      </c>
      <c r="H817" s="171" t="s">
        <v>524</v>
      </c>
      <c r="I817" s="171" t="s">
        <v>140</v>
      </c>
      <c r="J817" s="173">
        <v>2009</v>
      </c>
      <c r="K817" s="174">
        <v>1</v>
      </c>
      <c r="L817" s="211"/>
      <c r="M817" s="173" t="s">
        <v>236</v>
      </c>
      <c r="N817" s="173">
        <v>0</v>
      </c>
      <c r="O817" s="173">
        <v>1</v>
      </c>
      <c r="P817" s="173">
        <v>1</v>
      </c>
      <c r="Q817" s="173">
        <v>9</v>
      </c>
      <c r="R817" s="173">
        <v>1</v>
      </c>
      <c r="S817" s="175">
        <v>46000</v>
      </c>
      <c r="T817" s="173">
        <v>0</v>
      </c>
      <c r="U817" s="173">
        <v>1</v>
      </c>
      <c r="V817" s="173">
        <v>0</v>
      </c>
      <c r="W817" s="211"/>
      <c r="X817" s="173">
        <v>0</v>
      </c>
      <c r="Y817" s="175">
        <v>0</v>
      </c>
      <c r="Z817" s="174">
        <f>S817*R817*K817*EXP(-Definitions!$E$4*CAPEX!V817)*U817</f>
        <v>46000</v>
      </c>
      <c r="AA817" s="174">
        <f>CEILING(Z817/Definitions!$F$10,10)</f>
        <v>910</v>
      </c>
      <c r="AB817" s="176">
        <v>1</v>
      </c>
      <c r="AC817" s="177" t="s">
        <v>247</v>
      </c>
      <c r="AD817" s="177" t="s">
        <v>568</v>
      </c>
      <c r="AE817" s="29"/>
      <c r="AF817" s="31"/>
    </row>
    <row r="818" spans="1:32" s="8" customFormat="1" ht="48" x14ac:dyDescent="0.25">
      <c r="A818" s="170">
        <v>645</v>
      </c>
      <c r="B818" s="171" t="s">
        <v>248</v>
      </c>
      <c r="C818" s="171" t="s">
        <v>121</v>
      </c>
      <c r="D818" s="172">
        <v>1</v>
      </c>
      <c r="E818" s="171" t="s">
        <v>249</v>
      </c>
      <c r="F818" s="171" t="s">
        <v>138</v>
      </c>
      <c r="G818" s="171" t="s">
        <v>217</v>
      </c>
      <c r="H818" s="171" t="s">
        <v>218</v>
      </c>
      <c r="I818" s="171" t="s">
        <v>138</v>
      </c>
      <c r="J818" s="173">
        <v>2009</v>
      </c>
      <c r="K818" s="174">
        <v>1</v>
      </c>
      <c r="L818" s="211"/>
      <c r="M818" s="173" t="s">
        <v>236</v>
      </c>
      <c r="N818" s="173">
        <v>0</v>
      </c>
      <c r="O818" s="173">
        <v>1</v>
      </c>
      <c r="P818" s="173">
        <v>1</v>
      </c>
      <c r="Q818" s="173">
        <v>8</v>
      </c>
      <c r="R818" s="173">
        <v>1</v>
      </c>
      <c r="S818" s="175">
        <v>24900</v>
      </c>
      <c r="T818" s="173">
        <v>25</v>
      </c>
      <c r="U818" s="173">
        <v>1</v>
      </c>
      <c r="V818" s="173">
        <v>11</v>
      </c>
      <c r="W818" s="211"/>
      <c r="X818" s="173">
        <v>1</v>
      </c>
      <c r="Y818" s="175">
        <v>490</v>
      </c>
      <c r="Z818" s="174">
        <f>S818*R818*K818*EXP(-Definitions!$E$4*CAPEX!V818)*U818</f>
        <v>24900</v>
      </c>
      <c r="AA818" s="174">
        <f>CEILING(Z818/Definitions!$F$10,10)</f>
        <v>490</v>
      </c>
      <c r="AB818" s="176">
        <v>1</v>
      </c>
      <c r="AC818" s="177" t="s">
        <v>250</v>
      </c>
      <c r="AD818" s="177" t="s">
        <v>569</v>
      </c>
      <c r="AE818" s="29"/>
      <c r="AF818" s="31"/>
    </row>
    <row r="819" spans="1:32" s="8" customFormat="1" ht="36" x14ac:dyDescent="0.25">
      <c r="A819" s="170">
        <v>646</v>
      </c>
      <c r="B819" s="171" t="s">
        <v>251</v>
      </c>
      <c r="C819" s="171" t="s">
        <v>121</v>
      </c>
      <c r="D819" s="172">
        <v>1</v>
      </c>
      <c r="E819" s="171" t="s">
        <v>249</v>
      </c>
      <c r="F819" s="171" t="s">
        <v>138</v>
      </c>
      <c r="G819" s="171" t="s">
        <v>217</v>
      </c>
      <c r="H819" s="171" t="s">
        <v>218</v>
      </c>
      <c r="I819" s="171" t="s">
        <v>138</v>
      </c>
      <c r="J819" s="173">
        <v>2009</v>
      </c>
      <c r="K819" s="174">
        <v>1</v>
      </c>
      <c r="L819" s="211"/>
      <c r="M819" s="173" t="s">
        <v>236</v>
      </c>
      <c r="N819" s="173">
        <v>0</v>
      </c>
      <c r="O819" s="173">
        <v>1</v>
      </c>
      <c r="P819" s="173">
        <v>1</v>
      </c>
      <c r="Q819" s="173">
        <v>3</v>
      </c>
      <c r="R819" s="173">
        <v>1</v>
      </c>
      <c r="S819" s="175">
        <v>500000</v>
      </c>
      <c r="T819" s="173">
        <v>25</v>
      </c>
      <c r="U819" s="173">
        <v>1</v>
      </c>
      <c r="V819" s="173">
        <v>0</v>
      </c>
      <c r="W819" s="211"/>
      <c r="X819" s="173">
        <v>0</v>
      </c>
      <c r="Y819" s="175"/>
      <c r="Z819" s="174">
        <f>S819*R819*K819*EXP(-Definitions!$E$4*CAPEX!V819)*U819</f>
        <v>500000</v>
      </c>
      <c r="AA819" s="174">
        <f>CEILING(Z819/Definitions!$F$10,10)</f>
        <v>9810</v>
      </c>
      <c r="AB819" s="176">
        <v>1</v>
      </c>
      <c r="AC819" s="177" t="s">
        <v>570</v>
      </c>
      <c r="AD819" s="177" t="s">
        <v>571</v>
      </c>
      <c r="AE819" s="29"/>
      <c r="AF819" s="31"/>
    </row>
    <row r="820" spans="1:32" s="8" customFormat="1" ht="108" x14ac:dyDescent="0.25">
      <c r="A820" s="170">
        <v>647</v>
      </c>
      <c r="B820" s="171" t="s">
        <v>252</v>
      </c>
      <c r="C820" s="171" t="s">
        <v>121</v>
      </c>
      <c r="D820" s="172">
        <v>1</v>
      </c>
      <c r="E820" s="171" t="s">
        <v>249</v>
      </c>
      <c r="F820" s="171" t="s">
        <v>138</v>
      </c>
      <c r="G820" s="171" t="s">
        <v>364</v>
      </c>
      <c r="H820" s="171" t="s">
        <v>364</v>
      </c>
      <c r="I820" s="171" t="s">
        <v>138</v>
      </c>
      <c r="J820" s="173">
        <v>2009</v>
      </c>
      <c r="K820" s="174">
        <v>260</v>
      </c>
      <c r="L820" s="211"/>
      <c r="M820" s="173" t="s">
        <v>139</v>
      </c>
      <c r="N820" s="173">
        <v>0</v>
      </c>
      <c r="O820" s="173">
        <v>1</v>
      </c>
      <c r="P820" s="173">
        <v>1</v>
      </c>
      <c r="Q820" s="173">
        <v>5</v>
      </c>
      <c r="R820" s="173">
        <v>1</v>
      </c>
      <c r="S820" s="175">
        <v>1000</v>
      </c>
      <c r="T820" s="173">
        <v>0</v>
      </c>
      <c r="U820" s="173">
        <v>1</v>
      </c>
      <c r="V820" s="173">
        <v>0</v>
      </c>
      <c r="W820" s="211"/>
      <c r="X820" s="173">
        <v>0</v>
      </c>
      <c r="Y820" s="175">
        <v>0</v>
      </c>
      <c r="Z820" s="174">
        <f>S820*R820*K820*EXP(-Definitions!$E$4*CAPEX!V820)*U820</f>
        <v>260000</v>
      </c>
      <c r="AA820" s="174">
        <f>CEILING(Z820/Definitions!$F$10,10)</f>
        <v>5100</v>
      </c>
      <c r="AB820" s="180">
        <v>1</v>
      </c>
      <c r="AC820" s="177" t="s">
        <v>253</v>
      </c>
      <c r="AD820" s="177" t="s">
        <v>254</v>
      </c>
      <c r="AE820" s="29"/>
      <c r="AF820" s="31"/>
    </row>
    <row r="821" spans="1:32" s="8" customFormat="1" ht="24" x14ac:dyDescent="0.25">
      <c r="A821" s="170">
        <v>648</v>
      </c>
      <c r="B821" s="171" t="s">
        <v>238</v>
      </c>
      <c r="C821" s="171" t="s">
        <v>121</v>
      </c>
      <c r="D821" s="172" t="s">
        <v>236</v>
      </c>
      <c r="E821" s="171" t="s">
        <v>249</v>
      </c>
      <c r="F821" s="171" t="s">
        <v>138</v>
      </c>
      <c r="G821" s="171" t="s">
        <v>239</v>
      </c>
      <c r="H821" s="171" t="s">
        <v>524</v>
      </c>
      <c r="I821" s="171" t="s">
        <v>138</v>
      </c>
      <c r="J821" s="173">
        <v>2009</v>
      </c>
      <c r="K821" s="174">
        <v>1</v>
      </c>
      <c r="L821" s="211"/>
      <c r="M821" s="173" t="s">
        <v>236</v>
      </c>
      <c r="N821" s="173">
        <v>0</v>
      </c>
      <c r="O821" s="173">
        <v>1</v>
      </c>
      <c r="P821" s="173">
        <v>1</v>
      </c>
      <c r="Q821" s="173">
        <v>9</v>
      </c>
      <c r="R821" s="173">
        <v>1</v>
      </c>
      <c r="S821" s="175">
        <v>76000</v>
      </c>
      <c r="T821" s="173">
        <v>0</v>
      </c>
      <c r="U821" s="173">
        <v>1</v>
      </c>
      <c r="V821" s="173">
        <v>0</v>
      </c>
      <c r="W821" s="211"/>
      <c r="X821" s="173">
        <v>0</v>
      </c>
      <c r="Y821" s="175">
        <v>0</v>
      </c>
      <c r="Z821" s="174">
        <f>S821*R821*K821*EXP(-Definitions!$E$4*CAPEX!V821)*U821</f>
        <v>76000</v>
      </c>
      <c r="AA821" s="174">
        <f>CEILING(Z821/Definitions!$F$10,10)</f>
        <v>1500</v>
      </c>
      <c r="AB821" s="180">
        <v>1</v>
      </c>
      <c r="AC821" s="177" t="s">
        <v>240</v>
      </c>
      <c r="AD821" s="177" t="s">
        <v>241</v>
      </c>
      <c r="AE821" s="29"/>
      <c r="AF821" s="31"/>
    </row>
    <row r="822" spans="1:32" s="8" customFormat="1" ht="36" x14ac:dyDescent="0.25">
      <c r="A822" s="170">
        <v>649</v>
      </c>
      <c r="B822" s="171" t="s">
        <v>242</v>
      </c>
      <c r="C822" s="171" t="s">
        <v>121</v>
      </c>
      <c r="D822" s="172" t="s">
        <v>236</v>
      </c>
      <c r="E822" s="171" t="s">
        <v>249</v>
      </c>
      <c r="F822" s="171" t="s">
        <v>138</v>
      </c>
      <c r="G822" s="171" t="s">
        <v>243</v>
      </c>
      <c r="H822" s="171" t="s">
        <v>524</v>
      </c>
      <c r="I822" s="171" t="s">
        <v>138</v>
      </c>
      <c r="J822" s="173">
        <v>2009</v>
      </c>
      <c r="K822" s="174">
        <v>1</v>
      </c>
      <c r="L822" s="211"/>
      <c r="M822" s="173" t="s">
        <v>236</v>
      </c>
      <c r="N822" s="173">
        <v>0</v>
      </c>
      <c r="O822" s="173">
        <v>1</v>
      </c>
      <c r="P822" s="173">
        <v>1</v>
      </c>
      <c r="Q822" s="173">
        <v>9</v>
      </c>
      <c r="R822" s="173">
        <v>1</v>
      </c>
      <c r="S822" s="175">
        <v>83600</v>
      </c>
      <c r="T822" s="173">
        <v>0</v>
      </c>
      <c r="U822" s="173">
        <v>1</v>
      </c>
      <c r="V822" s="173">
        <v>0</v>
      </c>
      <c r="W822" s="211"/>
      <c r="X822" s="173">
        <v>0</v>
      </c>
      <c r="Y822" s="175">
        <v>0</v>
      </c>
      <c r="Z822" s="174">
        <f>S822*R822*K822*EXP(-Definitions!$E$4*CAPEX!V822)*U822</f>
        <v>83600</v>
      </c>
      <c r="AA822" s="174">
        <f>CEILING(Z822/Definitions!$F$10,10)</f>
        <v>1640</v>
      </c>
      <c r="AB822" s="180">
        <v>1</v>
      </c>
      <c r="AC822" s="177" t="s">
        <v>244</v>
      </c>
      <c r="AD822" s="177" t="s">
        <v>567</v>
      </c>
      <c r="AE822" s="29"/>
      <c r="AF822" s="30"/>
    </row>
    <row r="823" spans="1:32" s="8" customFormat="1" ht="48" x14ac:dyDescent="0.25">
      <c r="A823" s="170">
        <v>650</v>
      </c>
      <c r="B823" s="171" t="s">
        <v>245</v>
      </c>
      <c r="C823" s="171" t="s">
        <v>121</v>
      </c>
      <c r="D823" s="172" t="s">
        <v>236</v>
      </c>
      <c r="E823" s="171" t="s">
        <v>249</v>
      </c>
      <c r="F823" s="171" t="s">
        <v>138</v>
      </c>
      <c r="G823" s="171" t="s">
        <v>246</v>
      </c>
      <c r="H823" s="171" t="s">
        <v>524</v>
      </c>
      <c r="I823" s="171" t="s">
        <v>138</v>
      </c>
      <c r="J823" s="173">
        <v>2009</v>
      </c>
      <c r="K823" s="174">
        <v>1</v>
      </c>
      <c r="L823" s="211"/>
      <c r="M823" s="173" t="s">
        <v>236</v>
      </c>
      <c r="N823" s="173">
        <v>0</v>
      </c>
      <c r="O823" s="173">
        <v>1</v>
      </c>
      <c r="P823" s="173">
        <v>1</v>
      </c>
      <c r="Q823" s="173">
        <v>9</v>
      </c>
      <c r="R823" s="173">
        <v>1</v>
      </c>
      <c r="S823" s="175">
        <v>46000</v>
      </c>
      <c r="T823" s="173">
        <v>0</v>
      </c>
      <c r="U823" s="173">
        <v>1</v>
      </c>
      <c r="V823" s="173">
        <v>0</v>
      </c>
      <c r="W823" s="211"/>
      <c r="X823" s="173">
        <v>0</v>
      </c>
      <c r="Y823" s="175">
        <v>0</v>
      </c>
      <c r="Z823" s="174">
        <f>S823*R823*K823*EXP(-Definitions!$E$4*CAPEX!V823)*U823</f>
        <v>46000</v>
      </c>
      <c r="AA823" s="174">
        <f>CEILING(Z823/Definitions!$F$10,10)</f>
        <v>910</v>
      </c>
      <c r="AB823" s="176">
        <v>1</v>
      </c>
      <c r="AC823" s="177" t="s">
        <v>247</v>
      </c>
      <c r="AD823" s="177" t="s">
        <v>568</v>
      </c>
      <c r="AE823" s="29"/>
      <c r="AF823" s="30"/>
    </row>
    <row r="824" spans="1:32" s="8" customFormat="1" ht="60" x14ac:dyDescent="0.25">
      <c r="A824" s="170">
        <v>651</v>
      </c>
      <c r="B824" s="171" t="s">
        <v>262</v>
      </c>
      <c r="C824" s="171" t="s">
        <v>16</v>
      </c>
      <c r="D824" s="172">
        <v>1</v>
      </c>
      <c r="E824" s="171" t="s">
        <v>249</v>
      </c>
      <c r="F824" s="171" t="s">
        <v>138</v>
      </c>
      <c r="G824" s="171" t="s">
        <v>578</v>
      </c>
      <c r="H824" s="171" t="s">
        <v>257</v>
      </c>
      <c r="I824" s="171" t="s">
        <v>138</v>
      </c>
      <c r="J824" s="173">
        <v>2009</v>
      </c>
      <c r="K824" s="174">
        <v>27025</v>
      </c>
      <c r="L824" s="211"/>
      <c r="M824" s="173" t="s">
        <v>139</v>
      </c>
      <c r="N824" s="173">
        <v>0</v>
      </c>
      <c r="O824" s="173">
        <v>1</v>
      </c>
      <c r="P824" s="173">
        <v>0</v>
      </c>
      <c r="Q824" s="173">
        <v>5</v>
      </c>
      <c r="R824" s="173">
        <v>1</v>
      </c>
      <c r="S824" s="175">
        <v>4000</v>
      </c>
      <c r="T824" s="173">
        <v>0</v>
      </c>
      <c r="U824" s="173">
        <v>0.2</v>
      </c>
      <c r="V824" s="173">
        <v>0</v>
      </c>
      <c r="W824" s="211"/>
      <c r="X824" s="173">
        <v>1</v>
      </c>
      <c r="Y824" s="175">
        <v>779570</v>
      </c>
      <c r="Z824" s="174">
        <f>S824*R824*K824*EXP(-Definitions!$E$4*CAPEX!V824)*U824</f>
        <v>21620000</v>
      </c>
      <c r="AA824" s="174">
        <f>CEILING(Z824/Definitions!$F$10,10)</f>
        <v>423930</v>
      </c>
      <c r="AB824" s="176">
        <v>2</v>
      </c>
      <c r="AC824" s="177" t="s">
        <v>410</v>
      </c>
      <c r="AD824" s="177" t="s">
        <v>264</v>
      </c>
      <c r="AE824" s="29"/>
      <c r="AF824" s="30"/>
    </row>
    <row r="825" spans="1:32" s="8" customFormat="1" ht="24" x14ac:dyDescent="0.25">
      <c r="A825" s="170">
        <v>652</v>
      </c>
      <c r="B825" s="171" t="s">
        <v>368</v>
      </c>
      <c r="C825" s="171" t="s">
        <v>16</v>
      </c>
      <c r="D825" s="172">
        <v>1</v>
      </c>
      <c r="E825" s="171" t="s">
        <v>249</v>
      </c>
      <c r="F825" s="171" t="s">
        <v>138</v>
      </c>
      <c r="G825" s="171" t="s">
        <v>226</v>
      </c>
      <c r="H825" s="171" t="s">
        <v>226</v>
      </c>
      <c r="I825" s="171" t="s">
        <v>138</v>
      </c>
      <c r="J825" s="173">
        <v>2009</v>
      </c>
      <c r="K825" s="174">
        <v>27025</v>
      </c>
      <c r="L825" s="211"/>
      <c r="M825" s="173" t="s">
        <v>139</v>
      </c>
      <c r="N825" s="173">
        <v>3</v>
      </c>
      <c r="O825" s="173">
        <v>1</v>
      </c>
      <c r="P825" s="173">
        <v>1</v>
      </c>
      <c r="Q825" s="173">
        <v>5</v>
      </c>
      <c r="R825" s="173">
        <v>0.01</v>
      </c>
      <c r="S825" s="175">
        <v>2000</v>
      </c>
      <c r="T825" s="173">
        <v>25</v>
      </c>
      <c r="U825" s="173">
        <v>1</v>
      </c>
      <c r="V825" s="173">
        <v>0</v>
      </c>
      <c r="W825" s="211"/>
      <c r="X825" s="173">
        <v>0</v>
      </c>
      <c r="Y825" s="175">
        <v>0</v>
      </c>
      <c r="Z825" s="174">
        <f>S825*R825*K825*EXP(-Definitions!$E$4*CAPEX!V825)*U825</f>
        <v>540500</v>
      </c>
      <c r="AA825" s="174">
        <f>CEILING(Z825/Definitions!$F$10,10)</f>
        <v>10600</v>
      </c>
      <c r="AB825" s="176">
        <v>1</v>
      </c>
      <c r="AC825" s="177" t="s">
        <v>600</v>
      </c>
      <c r="AD825" s="177" t="s">
        <v>601</v>
      </c>
      <c r="AE825" s="142"/>
      <c r="AF825" s="30"/>
    </row>
    <row r="826" spans="1:32" s="8" customFormat="1" ht="48" x14ac:dyDescent="0.25">
      <c r="A826" s="170">
        <v>652</v>
      </c>
      <c r="B826" s="171" t="s">
        <v>368</v>
      </c>
      <c r="C826" s="171" t="s">
        <v>16</v>
      </c>
      <c r="D826" s="172">
        <v>1</v>
      </c>
      <c r="E826" s="171" t="s">
        <v>249</v>
      </c>
      <c r="F826" s="171" t="s">
        <v>138</v>
      </c>
      <c r="G826" s="171" t="s">
        <v>226</v>
      </c>
      <c r="H826" s="171" t="s">
        <v>226</v>
      </c>
      <c r="I826" s="171" t="s">
        <v>138</v>
      </c>
      <c r="J826" s="173">
        <v>2009</v>
      </c>
      <c r="K826" s="174">
        <v>27025</v>
      </c>
      <c r="L826" s="211"/>
      <c r="M826" s="173" t="s">
        <v>139</v>
      </c>
      <c r="N826" s="173">
        <v>3</v>
      </c>
      <c r="O826" s="173">
        <v>1</v>
      </c>
      <c r="P826" s="173">
        <v>1</v>
      </c>
      <c r="Q826" s="173">
        <v>5</v>
      </c>
      <c r="R826" s="173">
        <v>0.5</v>
      </c>
      <c r="S826" s="175">
        <v>2000</v>
      </c>
      <c r="T826" s="173">
        <v>25</v>
      </c>
      <c r="U826" s="173">
        <v>1</v>
      </c>
      <c r="V826" s="173">
        <v>14</v>
      </c>
      <c r="W826" s="211"/>
      <c r="X826" s="173">
        <v>1</v>
      </c>
      <c r="Y826" s="175">
        <v>129930</v>
      </c>
      <c r="Z826" s="174">
        <f>S826*R826*K826*EXP(-Definitions!$E$4*CAPEX!V826)*U826</f>
        <v>27025000</v>
      </c>
      <c r="AA826" s="174">
        <f>CEILING(Z826/Definitions!$F$10,10)</f>
        <v>529910</v>
      </c>
      <c r="AB826" s="176">
        <v>1</v>
      </c>
      <c r="AC826" s="177" t="s">
        <v>576</v>
      </c>
      <c r="AD826" s="177" t="s">
        <v>577</v>
      </c>
      <c r="AE826" s="29"/>
      <c r="AF826" s="30"/>
    </row>
    <row r="827" spans="1:32" s="8" customFormat="1" ht="48" x14ac:dyDescent="0.25">
      <c r="A827" s="170">
        <v>653</v>
      </c>
      <c r="B827" s="171" t="s">
        <v>248</v>
      </c>
      <c r="C827" s="171" t="s">
        <v>16</v>
      </c>
      <c r="D827" s="172">
        <v>1</v>
      </c>
      <c r="E827" s="171" t="s">
        <v>249</v>
      </c>
      <c r="F827" s="171" t="s">
        <v>138</v>
      </c>
      <c r="G827" s="171" t="s">
        <v>217</v>
      </c>
      <c r="H827" s="171" t="s">
        <v>218</v>
      </c>
      <c r="I827" s="171" t="s">
        <v>138</v>
      </c>
      <c r="J827" s="173">
        <v>2009</v>
      </c>
      <c r="K827" s="174">
        <v>1</v>
      </c>
      <c r="L827" s="211"/>
      <c r="M827" s="173" t="s">
        <v>236</v>
      </c>
      <c r="N827" s="173">
        <v>0</v>
      </c>
      <c r="O827" s="173">
        <v>1</v>
      </c>
      <c r="P827" s="173">
        <v>1</v>
      </c>
      <c r="Q827" s="173">
        <v>8</v>
      </c>
      <c r="R827" s="173">
        <v>1</v>
      </c>
      <c r="S827" s="175">
        <v>1856400</v>
      </c>
      <c r="T827" s="173">
        <v>25</v>
      </c>
      <c r="U827" s="173">
        <v>0</v>
      </c>
      <c r="V827" s="173">
        <v>11</v>
      </c>
      <c r="W827" s="211"/>
      <c r="X827" s="173">
        <v>1</v>
      </c>
      <c r="Y827" s="175">
        <v>36400</v>
      </c>
      <c r="Z827" s="174">
        <f>S827*R827*K827*EXP(-Definitions!$E$4*CAPEX!V827)*U827</f>
        <v>0</v>
      </c>
      <c r="AA827" s="174">
        <f>CEILING(Z827/Definitions!$F$10,10)</f>
        <v>0</v>
      </c>
      <c r="AB827" s="176">
        <v>0</v>
      </c>
      <c r="AC827" s="177" t="s">
        <v>271</v>
      </c>
      <c r="AD827" s="177" t="s">
        <v>573</v>
      </c>
      <c r="AE827" s="29"/>
      <c r="AF827" s="31"/>
    </row>
    <row r="828" spans="1:32" s="8" customFormat="1" ht="72" x14ac:dyDescent="0.25">
      <c r="A828" s="170">
        <v>654</v>
      </c>
      <c r="B828" s="171" t="s">
        <v>702</v>
      </c>
      <c r="C828" s="171" t="s">
        <v>16</v>
      </c>
      <c r="D828" s="172">
        <v>1</v>
      </c>
      <c r="E828" s="171" t="s">
        <v>249</v>
      </c>
      <c r="F828" s="171" t="s">
        <v>138</v>
      </c>
      <c r="G828" s="171" t="s">
        <v>265</v>
      </c>
      <c r="H828" s="171" t="s">
        <v>266</v>
      </c>
      <c r="I828" s="171" t="s">
        <v>138</v>
      </c>
      <c r="J828" s="173">
        <v>2009</v>
      </c>
      <c r="K828" s="174">
        <v>1</v>
      </c>
      <c r="L828" s="211"/>
      <c r="M828" s="173" t="s">
        <v>236</v>
      </c>
      <c r="N828" s="173">
        <v>0</v>
      </c>
      <c r="O828" s="173">
        <v>1</v>
      </c>
      <c r="P828" s="173">
        <v>1</v>
      </c>
      <c r="Q828" s="173">
        <v>5</v>
      </c>
      <c r="R828" s="173">
        <v>1</v>
      </c>
      <c r="S828" s="175">
        <v>858000</v>
      </c>
      <c r="T828" s="173">
        <v>25</v>
      </c>
      <c r="U828" s="173">
        <v>0</v>
      </c>
      <c r="V828" s="173">
        <v>2</v>
      </c>
      <c r="W828" s="211"/>
      <c r="X828" s="173">
        <v>1</v>
      </c>
      <c r="Y828" s="175">
        <v>635900</v>
      </c>
      <c r="Z828" s="174">
        <f>S828*R828*K828*EXP(-Definitions!$E$4*CAPEX!V828)*U828</f>
        <v>0</v>
      </c>
      <c r="AA828" s="174">
        <f>CEILING(Z828/Definitions!$F$10,10)</f>
        <v>0</v>
      </c>
      <c r="AB828" s="176">
        <v>2</v>
      </c>
      <c r="AC828" s="177" t="s">
        <v>267</v>
      </c>
      <c r="AD828" s="177" t="s">
        <v>268</v>
      </c>
      <c r="AE828" s="29"/>
      <c r="AF828" s="31"/>
    </row>
    <row r="829" spans="1:32" s="8" customFormat="1" ht="72" x14ac:dyDescent="0.25">
      <c r="A829" s="170">
        <v>654</v>
      </c>
      <c r="B829" s="171" t="s">
        <v>702</v>
      </c>
      <c r="C829" s="171" t="s">
        <v>16</v>
      </c>
      <c r="D829" s="172">
        <v>1</v>
      </c>
      <c r="E829" s="171" t="s">
        <v>249</v>
      </c>
      <c r="F829" s="171" t="s">
        <v>138</v>
      </c>
      <c r="G829" s="171" t="s">
        <v>265</v>
      </c>
      <c r="H829" s="171" t="s">
        <v>266</v>
      </c>
      <c r="I829" s="171" t="s">
        <v>138</v>
      </c>
      <c r="J829" s="173">
        <v>2009</v>
      </c>
      <c r="K829" s="174">
        <v>1</v>
      </c>
      <c r="L829" s="211"/>
      <c r="M829" s="173" t="s">
        <v>236</v>
      </c>
      <c r="N829" s="173">
        <v>0</v>
      </c>
      <c r="O829" s="173">
        <v>1</v>
      </c>
      <c r="P829" s="173">
        <v>1</v>
      </c>
      <c r="Q829" s="173">
        <v>5</v>
      </c>
      <c r="R829" s="173">
        <v>1</v>
      </c>
      <c r="S829" s="175">
        <v>858000</v>
      </c>
      <c r="T829" s="173">
        <v>25</v>
      </c>
      <c r="U829" s="173">
        <v>1</v>
      </c>
      <c r="V829" s="173">
        <v>0</v>
      </c>
      <c r="W829" s="211"/>
      <c r="X829" s="173">
        <v>1</v>
      </c>
      <c r="Y829" s="175"/>
      <c r="Z829" s="174">
        <f>S829*R829*K829*EXP(-Definitions!$E$4*CAPEX!V829)*U829</f>
        <v>858000</v>
      </c>
      <c r="AA829" s="174">
        <f>CEILING(Z829/Definitions!$F$10,10)</f>
        <v>16830</v>
      </c>
      <c r="AB829" s="176">
        <v>2</v>
      </c>
      <c r="AC829" s="177" t="s">
        <v>267</v>
      </c>
      <c r="AD829" s="177" t="s">
        <v>268</v>
      </c>
      <c r="AE829" s="29"/>
      <c r="AF829" s="31"/>
    </row>
    <row r="830" spans="1:32" s="8" customFormat="1" ht="72" x14ac:dyDescent="0.25">
      <c r="A830" s="170">
        <v>655</v>
      </c>
      <c r="B830" s="171" t="s">
        <v>269</v>
      </c>
      <c r="C830" s="171" t="s">
        <v>16</v>
      </c>
      <c r="D830" s="172" t="s">
        <v>236</v>
      </c>
      <c r="E830" s="171" t="s">
        <v>249</v>
      </c>
      <c r="F830" s="171" t="s">
        <v>138</v>
      </c>
      <c r="G830" s="171" t="s">
        <v>364</v>
      </c>
      <c r="H830" s="171" t="s">
        <v>364</v>
      </c>
      <c r="I830" s="171" t="s">
        <v>138</v>
      </c>
      <c r="J830" s="173">
        <v>2009</v>
      </c>
      <c r="K830" s="174">
        <v>1</v>
      </c>
      <c r="L830" s="211"/>
      <c r="M830" s="173" t="s">
        <v>236</v>
      </c>
      <c r="N830" s="173">
        <v>3</v>
      </c>
      <c r="O830" s="173">
        <v>2</v>
      </c>
      <c r="P830" s="173">
        <v>1</v>
      </c>
      <c r="Q830" s="173">
        <v>5</v>
      </c>
      <c r="R830" s="173">
        <v>1</v>
      </c>
      <c r="S830" s="175">
        <v>2216100</v>
      </c>
      <c r="T830" s="173">
        <v>0</v>
      </c>
      <c r="U830" s="173">
        <v>1</v>
      </c>
      <c r="V830" s="173">
        <v>0</v>
      </c>
      <c r="W830" s="211"/>
      <c r="X830" s="173">
        <v>0</v>
      </c>
      <c r="Y830" s="175">
        <v>0</v>
      </c>
      <c r="Z830" s="174">
        <f>S830*R830*K830*EXP(-Definitions!$E$4*CAPEX!V830)*U830</f>
        <v>2216100</v>
      </c>
      <c r="AA830" s="174">
        <f>CEILING(Z830/Definitions!$F$10,10)</f>
        <v>43460</v>
      </c>
      <c r="AB830" s="176">
        <v>1</v>
      </c>
      <c r="AC830" s="177" t="s">
        <v>413</v>
      </c>
      <c r="AD830" s="177" t="s">
        <v>414</v>
      </c>
      <c r="AE830" s="29"/>
      <c r="AF830" s="31"/>
    </row>
    <row r="831" spans="1:32" s="8" customFormat="1" ht="24" x14ac:dyDescent="0.25">
      <c r="A831" s="170">
        <v>656</v>
      </c>
      <c r="B831" s="171" t="s">
        <v>238</v>
      </c>
      <c r="C831" s="171" t="s">
        <v>16</v>
      </c>
      <c r="D831" s="172" t="s">
        <v>236</v>
      </c>
      <c r="E831" s="171" t="s">
        <v>249</v>
      </c>
      <c r="F831" s="171" t="s">
        <v>138</v>
      </c>
      <c r="G831" s="171" t="s">
        <v>239</v>
      </c>
      <c r="H831" s="171" t="s">
        <v>524</v>
      </c>
      <c r="I831" s="171" t="s">
        <v>138</v>
      </c>
      <c r="J831" s="173">
        <v>2009</v>
      </c>
      <c r="K831" s="174">
        <v>1</v>
      </c>
      <c r="L831" s="174"/>
      <c r="M831" s="173" t="s">
        <v>236</v>
      </c>
      <c r="N831" s="173">
        <v>0</v>
      </c>
      <c r="O831" s="173">
        <v>1</v>
      </c>
      <c r="P831" s="173">
        <v>1</v>
      </c>
      <c r="Q831" s="173">
        <v>9</v>
      </c>
      <c r="R831" s="173">
        <v>1</v>
      </c>
      <c r="S831" s="175">
        <v>2523500</v>
      </c>
      <c r="T831" s="173">
        <v>0</v>
      </c>
      <c r="U831" s="173">
        <v>1</v>
      </c>
      <c r="V831" s="173">
        <v>0</v>
      </c>
      <c r="W831" s="173"/>
      <c r="X831" s="173">
        <v>0</v>
      </c>
      <c r="Y831" s="175">
        <v>0</v>
      </c>
      <c r="Z831" s="174">
        <f>S831*R831*K831*EXP(-Definitions!$E$4*CAPEX!V831)*U831</f>
        <v>2523500</v>
      </c>
      <c r="AA831" s="174">
        <f>CEILING(Z831/Definitions!$F$10,10)</f>
        <v>49490</v>
      </c>
      <c r="AB831" s="176">
        <v>1</v>
      </c>
      <c r="AC831" s="177" t="s">
        <v>240</v>
      </c>
      <c r="AD831" s="177" t="s">
        <v>241</v>
      </c>
      <c r="AE831" s="29"/>
      <c r="AF831" s="31"/>
    </row>
    <row r="832" spans="1:32" s="8" customFormat="1" ht="36" x14ac:dyDescent="0.25">
      <c r="A832" s="170">
        <v>657</v>
      </c>
      <c r="B832" s="171" t="s">
        <v>242</v>
      </c>
      <c r="C832" s="171" t="s">
        <v>16</v>
      </c>
      <c r="D832" s="172" t="s">
        <v>236</v>
      </c>
      <c r="E832" s="171" t="s">
        <v>249</v>
      </c>
      <c r="F832" s="171" t="s">
        <v>138</v>
      </c>
      <c r="G832" s="171" t="s">
        <v>243</v>
      </c>
      <c r="H832" s="171" t="s">
        <v>524</v>
      </c>
      <c r="I832" s="171" t="s">
        <v>138</v>
      </c>
      <c r="J832" s="173">
        <v>2009</v>
      </c>
      <c r="K832" s="174">
        <v>1</v>
      </c>
      <c r="L832" s="174"/>
      <c r="M832" s="173" t="s">
        <v>236</v>
      </c>
      <c r="N832" s="173">
        <v>0</v>
      </c>
      <c r="O832" s="173">
        <v>1</v>
      </c>
      <c r="P832" s="173">
        <v>1</v>
      </c>
      <c r="Q832" s="173">
        <v>9</v>
      </c>
      <c r="R832" s="173">
        <v>1</v>
      </c>
      <c r="S832" s="175">
        <v>2775900</v>
      </c>
      <c r="T832" s="173">
        <v>0</v>
      </c>
      <c r="U832" s="173">
        <v>1</v>
      </c>
      <c r="V832" s="173">
        <v>0</v>
      </c>
      <c r="W832" s="173"/>
      <c r="X832" s="173">
        <v>0</v>
      </c>
      <c r="Y832" s="175">
        <v>0</v>
      </c>
      <c r="Z832" s="174">
        <f>S832*R832*K832*EXP(-Definitions!$E$4*CAPEX!V832)*U832</f>
        <v>2775900</v>
      </c>
      <c r="AA832" s="174">
        <f>CEILING(Z832/Definitions!$F$10,10)</f>
        <v>54430</v>
      </c>
      <c r="AB832" s="176">
        <v>1</v>
      </c>
      <c r="AC832" s="177" t="s">
        <v>244</v>
      </c>
      <c r="AD832" s="177" t="s">
        <v>567</v>
      </c>
      <c r="AE832" s="29"/>
      <c r="AF832" s="31"/>
    </row>
    <row r="833" spans="1:32" s="8" customFormat="1" ht="48" x14ac:dyDescent="0.25">
      <c r="A833" s="170">
        <v>658</v>
      </c>
      <c r="B833" s="171" t="s">
        <v>245</v>
      </c>
      <c r="C833" s="171" t="s">
        <v>16</v>
      </c>
      <c r="D833" s="172" t="s">
        <v>236</v>
      </c>
      <c r="E833" s="171" t="s">
        <v>249</v>
      </c>
      <c r="F833" s="171" t="s">
        <v>138</v>
      </c>
      <c r="G833" s="171" t="s">
        <v>246</v>
      </c>
      <c r="H833" s="171" t="s">
        <v>524</v>
      </c>
      <c r="I833" s="171" t="s">
        <v>138</v>
      </c>
      <c r="J833" s="173">
        <v>2009</v>
      </c>
      <c r="K833" s="174">
        <v>1</v>
      </c>
      <c r="L833" s="174"/>
      <c r="M833" s="173" t="s">
        <v>236</v>
      </c>
      <c r="N833" s="173">
        <v>0</v>
      </c>
      <c r="O833" s="173">
        <v>1</v>
      </c>
      <c r="P833" s="173">
        <v>1</v>
      </c>
      <c r="Q833" s="173">
        <v>9</v>
      </c>
      <c r="R833" s="173">
        <v>1</v>
      </c>
      <c r="S833" s="175">
        <v>1526700</v>
      </c>
      <c r="T833" s="173">
        <v>0</v>
      </c>
      <c r="U833" s="173">
        <v>1</v>
      </c>
      <c r="V833" s="173">
        <v>0</v>
      </c>
      <c r="W833" s="173"/>
      <c r="X833" s="173">
        <v>0</v>
      </c>
      <c r="Y833" s="175">
        <v>0</v>
      </c>
      <c r="Z833" s="174">
        <f>S833*R833*K833*EXP(-Definitions!$E$4*CAPEX!V833)*U833</f>
        <v>1526700</v>
      </c>
      <c r="AA833" s="174">
        <f>CEILING(Z833/Definitions!$F$10,10)</f>
        <v>29940</v>
      </c>
      <c r="AB833" s="176">
        <v>1</v>
      </c>
      <c r="AC833" s="177" t="s">
        <v>247</v>
      </c>
      <c r="AD833" s="177" t="s">
        <v>568</v>
      </c>
      <c r="AE833" s="29"/>
      <c r="AF833" s="31"/>
    </row>
    <row r="834" spans="1:32" s="8" customFormat="1" ht="60" x14ac:dyDescent="0.25">
      <c r="A834" s="170">
        <v>659</v>
      </c>
      <c r="B834" s="171" t="s">
        <v>262</v>
      </c>
      <c r="C834" s="171" t="s">
        <v>34</v>
      </c>
      <c r="D834" s="172">
        <v>1</v>
      </c>
      <c r="E834" s="171" t="s">
        <v>249</v>
      </c>
      <c r="F834" s="171" t="s">
        <v>138</v>
      </c>
      <c r="G834" s="171" t="s">
        <v>578</v>
      </c>
      <c r="H834" s="171" t="s">
        <v>257</v>
      </c>
      <c r="I834" s="171" t="s">
        <v>138</v>
      </c>
      <c r="J834" s="173">
        <v>2009</v>
      </c>
      <c r="K834" s="174">
        <v>5485.2</v>
      </c>
      <c r="L834" s="211"/>
      <c r="M834" s="173" t="s">
        <v>139</v>
      </c>
      <c r="N834" s="173">
        <v>2</v>
      </c>
      <c r="O834" s="173">
        <v>1</v>
      </c>
      <c r="P834" s="173">
        <v>0</v>
      </c>
      <c r="Q834" s="173">
        <v>2</v>
      </c>
      <c r="R834" s="173">
        <v>1</v>
      </c>
      <c r="S834" s="175">
        <v>4000</v>
      </c>
      <c r="T834" s="173">
        <v>0</v>
      </c>
      <c r="U834" s="173">
        <v>0.2</v>
      </c>
      <c r="V834" s="173">
        <v>0</v>
      </c>
      <c r="W834" s="211"/>
      <c r="X834" s="173">
        <v>1</v>
      </c>
      <c r="Y834" s="175">
        <v>158230</v>
      </c>
      <c r="Z834" s="174">
        <f>S834*R834*K834*EXP(-Definitions!$E$4*CAPEX!V834)*U834</f>
        <v>4388160</v>
      </c>
      <c r="AA834" s="174">
        <f>CEILING(Z834/Definitions!$F$10,10)</f>
        <v>86050</v>
      </c>
      <c r="AB834" s="176">
        <v>2</v>
      </c>
      <c r="AC834" s="177" t="s">
        <v>410</v>
      </c>
      <c r="AD834" s="177" t="s">
        <v>264</v>
      </c>
      <c r="AE834" s="29"/>
      <c r="AF834" s="31"/>
    </row>
    <row r="835" spans="1:32" s="8" customFormat="1" ht="48" x14ac:dyDescent="0.25">
      <c r="A835" s="170">
        <v>660</v>
      </c>
      <c r="B835" s="171" t="s">
        <v>248</v>
      </c>
      <c r="C835" s="171" t="s">
        <v>34</v>
      </c>
      <c r="D835" s="172">
        <v>1</v>
      </c>
      <c r="E835" s="171" t="s">
        <v>249</v>
      </c>
      <c r="F835" s="171" t="s">
        <v>138</v>
      </c>
      <c r="G835" s="171" t="s">
        <v>217</v>
      </c>
      <c r="H835" s="171" t="s">
        <v>218</v>
      </c>
      <c r="I835" s="171" t="s">
        <v>138</v>
      </c>
      <c r="J835" s="173">
        <v>2009</v>
      </c>
      <c r="K835" s="174">
        <v>1</v>
      </c>
      <c r="L835" s="211"/>
      <c r="M835" s="173" t="s">
        <v>236</v>
      </c>
      <c r="N835" s="173">
        <v>0</v>
      </c>
      <c r="O835" s="173">
        <v>1</v>
      </c>
      <c r="P835" s="173">
        <v>1</v>
      </c>
      <c r="Q835" s="173">
        <v>8</v>
      </c>
      <c r="R835" s="173">
        <v>1</v>
      </c>
      <c r="S835" s="175">
        <v>378420</v>
      </c>
      <c r="T835" s="173">
        <v>25</v>
      </c>
      <c r="U835" s="173">
        <v>1</v>
      </c>
      <c r="V835" s="173">
        <v>14</v>
      </c>
      <c r="W835" s="211"/>
      <c r="X835" s="173">
        <v>1</v>
      </c>
      <c r="Y835" s="175">
        <v>7420</v>
      </c>
      <c r="Z835" s="174">
        <f>S835*R835*K835*EXP(-Definitions!$E$4*CAPEX!V835)*U835</f>
        <v>378420</v>
      </c>
      <c r="AA835" s="174">
        <f>CEILING(Z835/Definitions!$F$10,10)</f>
        <v>7420</v>
      </c>
      <c r="AB835" s="176">
        <v>1</v>
      </c>
      <c r="AC835" s="177" t="s">
        <v>250</v>
      </c>
      <c r="AD835" s="177" t="s">
        <v>569</v>
      </c>
      <c r="AE835" s="29"/>
      <c r="AF835" s="31"/>
    </row>
    <row r="836" spans="1:32" s="8" customFormat="1" ht="24" x14ac:dyDescent="0.25">
      <c r="A836" s="170">
        <v>661</v>
      </c>
      <c r="B836" s="171" t="s">
        <v>436</v>
      </c>
      <c r="C836" s="171" t="s">
        <v>34</v>
      </c>
      <c r="D836" s="172">
        <v>1</v>
      </c>
      <c r="E836" s="171" t="s">
        <v>249</v>
      </c>
      <c r="F836" s="171" t="s">
        <v>138</v>
      </c>
      <c r="G836" s="171" t="s">
        <v>211</v>
      </c>
      <c r="H836" s="171" t="s">
        <v>212</v>
      </c>
      <c r="I836" s="171" t="s">
        <v>138</v>
      </c>
      <c r="J836" s="173">
        <v>2009</v>
      </c>
      <c r="K836" s="174">
        <v>2</v>
      </c>
      <c r="L836" s="211"/>
      <c r="M836" s="173" t="s">
        <v>213</v>
      </c>
      <c r="N836" s="173">
        <v>5</v>
      </c>
      <c r="O836" s="173">
        <v>3</v>
      </c>
      <c r="P836" s="173">
        <v>1</v>
      </c>
      <c r="Q836" s="173">
        <v>5</v>
      </c>
      <c r="R836" s="173">
        <v>1</v>
      </c>
      <c r="S836" s="175">
        <v>140000</v>
      </c>
      <c r="T836" s="173">
        <v>10</v>
      </c>
      <c r="U836" s="173">
        <v>1</v>
      </c>
      <c r="V836" s="173">
        <v>0</v>
      </c>
      <c r="W836" s="211"/>
      <c r="X836" s="173">
        <v>0</v>
      </c>
      <c r="Y836" s="175">
        <v>0</v>
      </c>
      <c r="Z836" s="174">
        <f>S836*R836*K836*EXP(-Definitions!$E$4*CAPEX!V836)*U836</f>
        <v>280000</v>
      </c>
      <c r="AA836" s="174">
        <f>CEILING(Z836/Definitions!$F$10,10)</f>
        <v>5500</v>
      </c>
      <c r="AB836" s="176">
        <v>1</v>
      </c>
      <c r="AC836" s="177" t="s">
        <v>437</v>
      </c>
      <c r="AD836" s="177" t="s">
        <v>438</v>
      </c>
      <c r="AE836" s="29"/>
      <c r="AF836" s="31"/>
    </row>
    <row r="837" spans="1:32" s="8" customFormat="1" ht="15" x14ac:dyDescent="0.25">
      <c r="A837" s="170">
        <v>661</v>
      </c>
      <c r="B837" s="171" t="s">
        <v>436</v>
      </c>
      <c r="C837" s="171" t="s">
        <v>34</v>
      </c>
      <c r="D837" s="172">
        <v>1</v>
      </c>
      <c r="E837" s="171" t="s">
        <v>249</v>
      </c>
      <c r="F837" s="171" t="s">
        <v>138</v>
      </c>
      <c r="G837" s="171" t="s">
        <v>211</v>
      </c>
      <c r="H837" s="171" t="s">
        <v>212</v>
      </c>
      <c r="I837" s="171" t="s">
        <v>138</v>
      </c>
      <c r="J837" s="173">
        <v>2009</v>
      </c>
      <c r="K837" s="174">
        <v>2</v>
      </c>
      <c r="L837" s="211"/>
      <c r="M837" s="173" t="s">
        <v>213</v>
      </c>
      <c r="N837" s="173">
        <v>0</v>
      </c>
      <c r="O837" s="173">
        <v>1</v>
      </c>
      <c r="P837" s="173">
        <v>1</v>
      </c>
      <c r="Q837" s="173">
        <v>8</v>
      </c>
      <c r="R837" s="173">
        <v>1</v>
      </c>
      <c r="S837" s="175">
        <v>140000</v>
      </c>
      <c r="T837" s="173">
        <v>10</v>
      </c>
      <c r="U837" s="173">
        <v>1</v>
      </c>
      <c r="V837" s="173">
        <v>10</v>
      </c>
      <c r="W837" s="211"/>
      <c r="X837" s="173">
        <v>0</v>
      </c>
      <c r="Y837" s="175">
        <v>0</v>
      </c>
      <c r="Z837" s="174">
        <f>S837*R837*K837*EXP(-Definitions!$E$4*CAPEX!V837)*U837</f>
        <v>280000</v>
      </c>
      <c r="AA837" s="174">
        <f>CEILING(Z837/Definitions!$F$10,10)</f>
        <v>5500</v>
      </c>
      <c r="AB837" s="176">
        <v>1</v>
      </c>
      <c r="AC837" s="177" t="s">
        <v>215</v>
      </c>
      <c r="AD837" s="177" t="s">
        <v>627</v>
      </c>
      <c r="AE837" s="29"/>
      <c r="AF837" s="31"/>
    </row>
    <row r="838" spans="1:32" s="8" customFormat="1" ht="15" x14ac:dyDescent="0.25">
      <c r="A838" s="170">
        <v>661</v>
      </c>
      <c r="B838" s="171" t="s">
        <v>436</v>
      </c>
      <c r="C838" s="171" t="s">
        <v>34</v>
      </c>
      <c r="D838" s="172">
        <v>1</v>
      </c>
      <c r="E838" s="171" t="s">
        <v>249</v>
      </c>
      <c r="F838" s="171" t="s">
        <v>138</v>
      </c>
      <c r="G838" s="171" t="s">
        <v>211</v>
      </c>
      <c r="H838" s="171" t="s">
        <v>212</v>
      </c>
      <c r="I838" s="171" t="s">
        <v>138</v>
      </c>
      <c r="J838" s="173">
        <v>2009</v>
      </c>
      <c r="K838" s="174">
        <v>2</v>
      </c>
      <c r="L838" s="211"/>
      <c r="M838" s="173" t="s">
        <v>213</v>
      </c>
      <c r="N838" s="173">
        <v>0</v>
      </c>
      <c r="O838" s="173">
        <v>1</v>
      </c>
      <c r="P838" s="173">
        <v>1</v>
      </c>
      <c r="Q838" s="173">
        <v>8</v>
      </c>
      <c r="R838" s="173">
        <v>1</v>
      </c>
      <c r="S838" s="175">
        <v>140000</v>
      </c>
      <c r="T838" s="173">
        <v>10</v>
      </c>
      <c r="U838" s="173">
        <v>1</v>
      </c>
      <c r="V838" s="173">
        <v>20</v>
      </c>
      <c r="W838" s="211"/>
      <c r="X838" s="173">
        <v>0</v>
      </c>
      <c r="Y838" s="175">
        <v>0</v>
      </c>
      <c r="Z838" s="174">
        <f>S838*R838*K838*EXP(-Definitions!$E$4*CAPEX!V838)*U838</f>
        <v>280000</v>
      </c>
      <c r="AA838" s="174">
        <f>CEILING(Z838/Definitions!$F$10,10)</f>
        <v>5500</v>
      </c>
      <c r="AB838" s="176">
        <v>1</v>
      </c>
      <c r="AC838" s="177" t="s">
        <v>215</v>
      </c>
      <c r="AD838" s="177" t="s">
        <v>627</v>
      </c>
      <c r="AE838" s="29"/>
      <c r="AF838" s="31"/>
    </row>
    <row r="839" spans="1:32" s="8" customFormat="1" ht="84" x14ac:dyDescent="0.25">
      <c r="A839" s="170">
        <v>662</v>
      </c>
      <c r="B839" s="171" t="s">
        <v>269</v>
      </c>
      <c r="C839" s="171" t="s">
        <v>34</v>
      </c>
      <c r="D839" s="172" t="s">
        <v>236</v>
      </c>
      <c r="E839" s="171" t="s">
        <v>249</v>
      </c>
      <c r="F839" s="171" t="s">
        <v>138</v>
      </c>
      <c r="G839" s="171" t="s">
        <v>364</v>
      </c>
      <c r="H839" s="171" t="s">
        <v>364</v>
      </c>
      <c r="I839" s="171" t="s">
        <v>138</v>
      </c>
      <c r="J839" s="173">
        <v>2009</v>
      </c>
      <c r="K839" s="174">
        <v>1</v>
      </c>
      <c r="L839" s="211"/>
      <c r="M839" s="173" t="s">
        <v>236</v>
      </c>
      <c r="N839" s="173">
        <v>3</v>
      </c>
      <c r="O839" s="173">
        <v>2</v>
      </c>
      <c r="P839" s="173">
        <v>1</v>
      </c>
      <c r="Q839" s="173">
        <v>5</v>
      </c>
      <c r="R839" s="173">
        <v>1</v>
      </c>
      <c r="S839" s="175">
        <v>1400500</v>
      </c>
      <c r="T839" s="173">
        <v>0</v>
      </c>
      <c r="U839" s="173">
        <v>1</v>
      </c>
      <c r="V839" s="173">
        <v>0</v>
      </c>
      <c r="W839" s="211"/>
      <c r="X839" s="173">
        <v>0</v>
      </c>
      <c r="Y839" s="175">
        <v>0</v>
      </c>
      <c r="Z839" s="174">
        <f>S839*R839*K839*EXP(-Definitions!$E$4*CAPEX!V839)*U839</f>
        <v>1400500</v>
      </c>
      <c r="AA839" s="174">
        <f>CEILING(Z839/Definitions!$F$10,10)</f>
        <v>27470</v>
      </c>
      <c r="AB839" s="176">
        <v>1</v>
      </c>
      <c r="AC839" s="177" t="s">
        <v>439</v>
      </c>
      <c r="AD839" s="177" t="s">
        <v>439</v>
      </c>
      <c r="AE839" s="29"/>
      <c r="AF839" s="31"/>
    </row>
    <row r="840" spans="1:32" s="8" customFormat="1" ht="24" x14ac:dyDescent="0.25">
      <c r="A840" s="170">
        <v>663</v>
      </c>
      <c r="B840" s="171" t="s">
        <v>238</v>
      </c>
      <c r="C840" s="171" t="s">
        <v>34</v>
      </c>
      <c r="D840" s="172" t="s">
        <v>236</v>
      </c>
      <c r="E840" s="171" t="s">
        <v>249</v>
      </c>
      <c r="F840" s="171" t="s">
        <v>138</v>
      </c>
      <c r="G840" s="171" t="s">
        <v>239</v>
      </c>
      <c r="H840" s="171" t="s">
        <v>524</v>
      </c>
      <c r="I840" s="171" t="s">
        <v>138</v>
      </c>
      <c r="J840" s="173">
        <v>2009</v>
      </c>
      <c r="K840" s="174">
        <v>1</v>
      </c>
      <c r="L840" s="211"/>
      <c r="M840" s="173" t="s">
        <v>236</v>
      </c>
      <c r="N840" s="173">
        <v>0</v>
      </c>
      <c r="O840" s="173">
        <v>1</v>
      </c>
      <c r="P840" s="173">
        <v>1</v>
      </c>
      <c r="Q840" s="173">
        <v>9</v>
      </c>
      <c r="R840" s="173">
        <v>1</v>
      </c>
      <c r="S840" s="175">
        <v>606900</v>
      </c>
      <c r="T840" s="173">
        <v>0</v>
      </c>
      <c r="U840" s="173">
        <v>1</v>
      </c>
      <c r="V840" s="173">
        <v>0</v>
      </c>
      <c r="W840" s="211"/>
      <c r="X840" s="173">
        <v>0</v>
      </c>
      <c r="Y840" s="175">
        <v>0</v>
      </c>
      <c r="Z840" s="174">
        <f>S840*R840*K840*EXP(-Definitions!$E$4*CAPEX!V840)*U840</f>
        <v>606900</v>
      </c>
      <c r="AA840" s="174">
        <f>CEILING(Z840/Definitions!$F$10,10)</f>
        <v>11900</v>
      </c>
      <c r="AB840" s="176">
        <v>1</v>
      </c>
      <c r="AC840" s="177" t="s">
        <v>240</v>
      </c>
      <c r="AD840" s="177" t="s">
        <v>241</v>
      </c>
      <c r="AE840" s="29"/>
      <c r="AF840" s="31"/>
    </row>
    <row r="841" spans="1:32" s="8" customFormat="1" ht="36" x14ac:dyDescent="0.25">
      <c r="A841" s="170">
        <v>664</v>
      </c>
      <c r="B841" s="171" t="s">
        <v>242</v>
      </c>
      <c r="C841" s="171" t="s">
        <v>34</v>
      </c>
      <c r="D841" s="172" t="s">
        <v>236</v>
      </c>
      <c r="E841" s="171" t="s">
        <v>249</v>
      </c>
      <c r="F841" s="171" t="s">
        <v>138</v>
      </c>
      <c r="G841" s="171" t="s">
        <v>243</v>
      </c>
      <c r="H841" s="171" t="s">
        <v>524</v>
      </c>
      <c r="I841" s="171" t="s">
        <v>138</v>
      </c>
      <c r="J841" s="173">
        <v>2009</v>
      </c>
      <c r="K841" s="174">
        <v>1</v>
      </c>
      <c r="L841" s="211"/>
      <c r="M841" s="173" t="s">
        <v>236</v>
      </c>
      <c r="N841" s="173">
        <v>0</v>
      </c>
      <c r="O841" s="173">
        <v>1</v>
      </c>
      <c r="P841" s="173">
        <v>1</v>
      </c>
      <c r="Q841" s="173">
        <v>9</v>
      </c>
      <c r="R841" s="173">
        <v>1</v>
      </c>
      <c r="S841" s="175">
        <v>667600</v>
      </c>
      <c r="T841" s="173">
        <v>0</v>
      </c>
      <c r="U841" s="173">
        <v>1</v>
      </c>
      <c r="V841" s="173">
        <v>0</v>
      </c>
      <c r="W841" s="211"/>
      <c r="X841" s="173">
        <v>0</v>
      </c>
      <c r="Y841" s="175">
        <v>0</v>
      </c>
      <c r="Z841" s="174">
        <f>S841*R841*K841*EXP(-Definitions!$E$4*CAPEX!V841)*U841</f>
        <v>667600</v>
      </c>
      <c r="AA841" s="174">
        <f>CEILING(Z841/Definitions!$F$10,10)</f>
        <v>13100</v>
      </c>
      <c r="AB841" s="180">
        <v>1</v>
      </c>
      <c r="AC841" s="177" t="s">
        <v>244</v>
      </c>
      <c r="AD841" s="177" t="s">
        <v>567</v>
      </c>
      <c r="AE841" s="29"/>
      <c r="AF841" s="31"/>
    </row>
    <row r="842" spans="1:32" s="8" customFormat="1" ht="48" x14ac:dyDescent="0.25">
      <c r="A842" s="170">
        <v>665</v>
      </c>
      <c r="B842" s="171" t="s">
        <v>245</v>
      </c>
      <c r="C842" s="171" t="s">
        <v>34</v>
      </c>
      <c r="D842" s="172" t="s">
        <v>236</v>
      </c>
      <c r="E842" s="171" t="s">
        <v>249</v>
      </c>
      <c r="F842" s="171" t="s">
        <v>138</v>
      </c>
      <c r="G842" s="171" t="s">
        <v>246</v>
      </c>
      <c r="H842" s="171" t="s">
        <v>524</v>
      </c>
      <c r="I842" s="171" t="s">
        <v>138</v>
      </c>
      <c r="J842" s="173">
        <v>2009</v>
      </c>
      <c r="K842" s="174">
        <v>1</v>
      </c>
      <c r="L842" s="211"/>
      <c r="M842" s="173" t="s">
        <v>236</v>
      </c>
      <c r="N842" s="173">
        <v>0</v>
      </c>
      <c r="O842" s="173">
        <v>1</v>
      </c>
      <c r="P842" s="173">
        <v>1</v>
      </c>
      <c r="Q842" s="173">
        <v>9</v>
      </c>
      <c r="R842" s="173">
        <v>1</v>
      </c>
      <c r="S842" s="175">
        <v>367200</v>
      </c>
      <c r="T842" s="173">
        <v>0</v>
      </c>
      <c r="U842" s="173">
        <v>1</v>
      </c>
      <c r="V842" s="173">
        <v>0</v>
      </c>
      <c r="W842" s="211"/>
      <c r="X842" s="173">
        <v>0</v>
      </c>
      <c r="Y842" s="175">
        <v>0</v>
      </c>
      <c r="Z842" s="174">
        <f>S842*R842*K842*EXP(-Definitions!$E$4*CAPEX!V842)*U842</f>
        <v>367200</v>
      </c>
      <c r="AA842" s="174">
        <f>CEILING(Z842/Definitions!$F$10,10)</f>
        <v>7200</v>
      </c>
      <c r="AB842" s="180">
        <v>1</v>
      </c>
      <c r="AC842" s="177" t="s">
        <v>247</v>
      </c>
      <c r="AD842" s="177" t="s">
        <v>568</v>
      </c>
      <c r="AE842" s="29"/>
      <c r="AF842" s="30"/>
    </row>
    <row r="843" spans="1:32" s="8" customFormat="1" ht="24" x14ac:dyDescent="0.25">
      <c r="A843" s="170">
        <v>666</v>
      </c>
      <c r="B843" s="171" t="s">
        <v>193</v>
      </c>
      <c r="C843" s="171" t="s">
        <v>47</v>
      </c>
      <c r="D843" s="172">
        <v>2</v>
      </c>
      <c r="E843" s="171" t="s">
        <v>249</v>
      </c>
      <c r="F843" s="171" t="s">
        <v>138</v>
      </c>
      <c r="G843" s="171" t="s">
        <v>195</v>
      </c>
      <c r="H843" s="171" t="s">
        <v>196</v>
      </c>
      <c r="I843" s="171" t="s">
        <v>138</v>
      </c>
      <c r="J843" s="173">
        <v>2009</v>
      </c>
      <c r="K843" s="174">
        <v>785</v>
      </c>
      <c r="L843" s="211"/>
      <c r="M843" s="173" t="s">
        <v>139</v>
      </c>
      <c r="N843" s="173">
        <v>3</v>
      </c>
      <c r="O843" s="173">
        <v>2</v>
      </c>
      <c r="P843" s="173">
        <v>1</v>
      </c>
      <c r="Q843" s="173">
        <v>5</v>
      </c>
      <c r="R843" s="173">
        <v>1</v>
      </c>
      <c r="S843" s="175">
        <v>300</v>
      </c>
      <c r="T843" s="173">
        <v>10</v>
      </c>
      <c r="U843" s="173">
        <v>1</v>
      </c>
      <c r="V843" s="173">
        <v>0</v>
      </c>
      <c r="W843" s="211"/>
      <c r="X843" s="173">
        <v>0</v>
      </c>
      <c r="Y843" s="175">
        <v>0</v>
      </c>
      <c r="Z843" s="174">
        <f>S843*R843*K843*EXP(-Definitions!$E$4*CAPEX!V843)*U843</f>
        <v>235500</v>
      </c>
      <c r="AA843" s="174">
        <f>CEILING(Z843/Definitions!$F$10,10)</f>
        <v>4620</v>
      </c>
      <c r="AB843" s="180">
        <v>1</v>
      </c>
      <c r="AC843" s="177" t="s">
        <v>540</v>
      </c>
      <c r="AD843" s="177" t="s">
        <v>197</v>
      </c>
      <c r="AE843" s="29"/>
      <c r="AF843" s="30"/>
    </row>
    <row r="844" spans="1:32" s="8" customFormat="1" ht="24" x14ac:dyDescent="0.25">
      <c r="A844" s="170">
        <v>667</v>
      </c>
      <c r="B844" s="171" t="s">
        <v>198</v>
      </c>
      <c r="C844" s="171" t="s">
        <v>47</v>
      </c>
      <c r="D844" s="172">
        <v>1</v>
      </c>
      <c r="E844" s="171" t="s">
        <v>249</v>
      </c>
      <c r="F844" s="171" t="s">
        <v>138</v>
      </c>
      <c r="G844" s="171" t="s">
        <v>195</v>
      </c>
      <c r="H844" s="171" t="s">
        <v>196</v>
      </c>
      <c r="I844" s="171" t="s">
        <v>138</v>
      </c>
      <c r="J844" s="173">
        <v>2009</v>
      </c>
      <c r="K844" s="174">
        <v>785</v>
      </c>
      <c r="L844" s="211"/>
      <c r="M844" s="173" t="s">
        <v>139</v>
      </c>
      <c r="N844" s="173">
        <v>3</v>
      </c>
      <c r="O844" s="173">
        <v>2</v>
      </c>
      <c r="P844" s="173">
        <v>1</v>
      </c>
      <c r="Q844" s="173">
        <v>5</v>
      </c>
      <c r="R844" s="173">
        <v>1</v>
      </c>
      <c r="S844" s="175">
        <v>300</v>
      </c>
      <c r="T844" s="173">
        <v>10</v>
      </c>
      <c r="U844" s="173">
        <v>1</v>
      </c>
      <c r="V844" s="173">
        <v>0</v>
      </c>
      <c r="W844" s="211"/>
      <c r="X844" s="173">
        <v>0</v>
      </c>
      <c r="Y844" s="175">
        <v>0</v>
      </c>
      <c r="Z844" s="174">
        <f>S844*R844*K844*EXP(-Definitions!$E$4*CAPEX!V844)*U844</f>
        <v>235500</v>
      </c>
      <c r="AA844" s="174">
        <f>CEILING(Z844/Definitions!$F$10,10)</f>
        <v>4620</v>
      </c>
      <c r="AB844" s="176">
        <v>1</v>
      </c>
      <c r="AC844" s="177" t="s">
        <v>541</v>
      </c>
      <c r="AD844" s="177" t="s">
        <v>197</v>
      </c>
      <c r="AE844" s="29"/>
      <c r="AF844" s="30"/>
    </row>
    <row r="845" spans="1:32" s="8" customFormat="1" ht="24" x14ac:dyDescent="0.25">
      <c r="A845" s="170">
        <v>668</v>
      </c>
      <c r="B845" s="171" t="s">
        <v>202</v>
      </c>
      <c r="C845" s="171" t="s">
        <v>47</v>
      </c>
      <c r="D845" s="172">
        <v>2</v>
      </c>
      <c r="E845" s="171" t="s">
        <v>249</v>
      </c>
      <c r="F845" s="171" t="s">
        <v>138</v>
      </c>
      <c r="G845" s="171" t="s">
        <v>195</v>
      </c>
      <c r="H845" s="171" t="s">
        <v>196</v>
      </c>
      <c r="I845" s="171" t="s">
        <v>138</v>
      </c>
      <c r="J845" s="173">
        <v>2009</v>
      </c>
      <c r="K845" s="174">
        <v>1430</v>
      </c>
      <c r="L845" s="211"/>
      <c r="M845" s="173" t="s">
        <v>139</v>
      </c>
      <c r="N845" s="173">
        <v>3</v>
      </c>
      <c r="O845" s="173">
        <v>2</v>
      </c>
      <c r="P845" s="173">
        <v>1</v>
      </c>
      <c r="Q845" s="173">
        <v>5</v>
      </c>
      <c r="R845" s="173">
        <v>1</v>
      </c>
      <c r="S845" s="175">
        <v>250</v>
      </c>
      <c r="T845" s="173">
        <v>10</v>
      </c>
      <c r="U845" s="173">
        <v>0</v>
      </c>
      <c r="V845" s="173">
        <v>2</v>
      </c>
      <c r="W845" s="211"/>
      <c r="X845" s="173">
        <v>1</v>
      </c>
      <c r="Y845" s="175">
        <v>45200</v>
      </c>
      <c r="Z845" s="174">
        <f>S845*R845*K845*EXP(-Definitions!$E$4*CAPEX!V845)*U845</f>
        <v>0</v>
      </c>
      <c r="AA845" s="174">
        <f>CEILING(Z845/Definitions!$F$10,10)</f>
        <v>0</v>
      </c>
      <c r="AB845" s="176">
        <v>0</v>
      </c>
      <c r="AC845" s="177" t="s">
        <v>359</v>
      </c>
      <c r="AD845" s="177" t="s">
        <v>676</v>
      </c>
      <c r="AE845" s="29"/>
      <c r="AF845" s="30"/>
    </row>
    <row r="846" spans="1:32" s="8" customFormat="1" ht="24" x14ac:dyDescent="0.25">
      <c r="A846" s="170">
        <v>668</v>
      </c>
      <c r="B846" s="171" t="s">
        <v>202</v>
      </c>
      <c r="C846" s="171" t="s">
        <v>47</v>
      </c>
      <c r="D846" s="172">
        <v>2</v>
      </c>
      <c r="E846" s="171" t="s">
        <v>249</v>
      </c>
      <c r="F846" s="171" t="s">
        <v>138</v>
      </c>
      <c r="G846" s="171" t="s">
        <v>195</v>
      </c>
      <c r="H846" s="171" t="s">
        <v>196</v>
      </c>
      <c r="I846" s="171" t="s">
        <v>138</v>
      </c>
      <c r="J846" s="173">
        <v>2009</v>
      </c>
      <c r="K846" s="174">
        <v>1430</v>
      </c>
      <c r="L846" s="211"/>
      <c r="M846" s="173" t="s">
        <v>139</v>
      </c>
      <c r="N846" s="173">
        <v>3</v>
      </c>
      <c r="O846" s="173">
        <v>2</v>
      </c>
      <c r="P846" s="173">
        <v>1</v>
      </c>
      <c r="Q846" s="173">
        <v>5</v>
      </c>
      <c r="R846" s="173">
        <v>1</v>
      </c>
      <c r="S846" s="175">
        <v>250</v>
      </c>
      <c r="T846" s="173">
        <v>10</v>
      </c>
      <c r="U846" s="173">
        <v>1</v>
      </c>
      <c r="V846" s="173">
        <v>0</v>
      </c>
      <c r="W846" s="211"/>
      <c r="X846" s="173">
        <v>0</v>
      </c>
      <c r="Y846" s="175">
        <v>0</v>
      </c>
      <c r="Z846" s="174">
        <f>S846*R846*K846*EXP(-Definitions!$E$4*CAPEX!V846)*U846</f>
        <v>357500</v>
      </c>
      <c r="AA846" s="174">
        <f>CEILING(Z846/Definitions!$F$10,10)</f>
        <v>7010</v>
      </c>
      <c r="AB846" s="176">
        <v>1</v>
      </c>
      <c r="AC846" s="177" t="s">
        <v>359</v>
      </c>
      <c r="AD846" s="177" t="s">
        <v>360</v>
      </c>
      <c r="AE846" s="29"/>
      <c r="AF846" s="30"/>
    </row>
    <row r="847" spans="1:32" s="8" customFormat="1" ht="15" x14ac:dyDescent="0.25">
      <c r="A847" s="170">
        <v>668</v>
      </c>
      <c r="B847" s="171" t="s">
        <v>202</v>
      </c>
      <c r="C847" s="171" t="s">
        <v>47</v>
      </c>
      <c r="D847" s="172">
        <v>2</v>
      </c>
      <c r="E847" s="171" t="s">
        <v>249</v>
      </c>
      <c r="F847" s="171" t="s">
        <v>138</v>
      </c>
      <c r="G847" s="171" t="s">
        <v>195</v>
      </c>
      <c r="H847" s="171" t="s">
        <v>196</v>
      </c>
      <c r="I847" s="171" t="s">
        <v>138</v>
      </c>
      <c r="J847" s="173">
        <v>2009</v>
      </c>
      <c r="K847" s="174">
        <v>1430</v>
      </c>
      <c r="L847" s="211"/>
      <c r="M847" s="173" t="s">
        <v>139</v>
      </c>
      <c r="N847" s="173">
        <v>0</v>
      </c>
      <c r="O847" s="173">
        <v>1</v>
      </c>
      <c r="P847" s="173">
        <v>1</v>
      </c>
      <c r="Q847" s="173">
        <v>8</v>
      </c>
      <c r="R847" s="173">
        <v>1</v>
      </c>
      <c r="S847" s="175">
        <v>250</v>
      </c>
      <c r="T847" s="173">
        <v>10</v>
      </c>
      <c r="U847" s="173">
        <v>1</v>
      </c>
      <c r="V847" s="173">
        <v>10</v>
      </c>
      <c r="W847" s="211"/>
      <c r="X847" s="173">
        <v>0</v>
      </c>
      <c r="Y847" s="175">
        <v>0</v>
      </c>
      <c r="Z847" s="174">
        <f>S847*R847*K847*EXP(-Definitions!$E$4*CAPEX!V847)*U847</f>
        <v>357500</v>
      </c>
      <c r="AA847" s="174">
        <f>CEILING(Z847/Definitions!$F$10,10)</f>
        <v>7010</v>
      </c>
      <c r="AB847" s="176">
        <v>1</v>
      </c>
      <c r="AC847" s="177" t="s">
        <v>201</v>
      </c>
      <c r="AD847" s="177" t="s">
        <v>203</v>
      </c>
      <c r="AE847" s="29"/>
      <c r="AF847" s="30"/>
    </row>
    <row r="848" spans="1:32" s="8" customFormat="1" ht="15" x14ac:dyDescent="0.25">
      <c r="A848" s="170">
        <v>668</v>
      </c>
      <c r="B848" s="171" t="s">
        <v>202</v>
      </c>
      <c r="C848" s="171" t="s">
        <v>47</v>
      </c>
      <c r="D848" s="172">
        <v>2</v>
      </c>
      <c r="E848" s="171" t="s">
        <v>249</v>
      </c>
      <c r="F848" s="171" t="s">
        <v>138</v>
      </c>
      <c r="G848" s="171" t="s">
        <v>195</v>
      </c>
      <c r="H848" s="171" t="s">
        <v>196</v>
      </c>
      <c r="I848" s="171" t="s">
        <v>138</v>
      </c>
      <c r="J848" s="173">
        <v>2009</v>
      </c>
      <c r="K848" s="174">
        <v>1430</v>
      </c>
      <c r="L848" s="211"/>
      <c r="M848" s="173" t="s">
        <v>139</v>
      </c>
      <c r="N848" s="173">
        <v>0</v>
      </c>
      <c r="O848" s="173">
        <v>1</v>
      </c>
      <c r="P848" s="173">
        <v>1</v>
      </c>
      <c r="Q848" s="173">
        <v>8</v>
      </c>
      <c r="R848" s="173">
        <v>1</v>
      </c>
      <c r="S848" s="175">
        <v>250</v>
      </c>
      <c r="T848" s="173">
        <v>10</v>
      </c>
      <c r="U848" s="173">
        <v>1</v>
      </c>
      <c r="V848" s="173">
        <v>20</v>
      </c>
      <c r="W848" s="211"/>
      <c r="X848" s="173">
        <v>0</v>
      </c>
      <c r="Y848" s="175">
        <v>0</v>
      </c>
      <c r="Z848" s="174">
        <f>S848*R848*K848*EXP(-Definitions!$E$4*CAPEX!V848)*U848</f>
        <v>357500</v>
      </c>
      <c r="AA848" s="174">
        <f>CEILING(Z848/Definitions!$F$10,10)</f>
        <v>7010</v>
      </c>
      <c r="AB848" s="176">
        <v>1</v>
      </c>
      <c r="AC848" s="177" t="s">
        <v>201</v>
      </c>
      <c r="AD848" s="177" t="s">
        <v>203</v>
      </c>
      <c r="AE848" s="29"/>
      <c r="AF848" s="31"/>
    </row>
    <row r="849" spans="1:32" s="8" customFormat="1" ht="24" x14ac:dyDescent="0.25">
      <c r="A849" s="170">
        <v>669</v>
      </c>
      <c r="B849" s="171" t="s">
        <v>204</v>
      </c>
      <c r="C849" s="171" t="s">
        <v>47</v>
      </c>
      <c r="D849" s="172">
        <v>1</v>
      </c>
      <c r="E849" s="171" t="s">
        <v>249</v>
      </c>
      <c r="F849" s="171" t="s">
        <v>138</v>
      </c>
      <c r="G849" s="171" t="s">
        <v>195</v>
      </c>
      <c r="H849" s="171" t="s">
        <v>196</v>
      </c>
      <c r="I849" s="171" t="s">
        <v>138</v>
      </c>
      <c r="J849" s="173">
        <v>2009</v>
      </c>
      <c r="K849" s="174">
        <v>1430</v>
      </c>
      <c r="L849" s="211"/>
      <c r="M849" s="173" t="s">
        <v>139</v>
      </c>
      <c r="N849" s="173">
        <v>3</v>
      </c>
      <c r="O849" s="173">
        <v>2</v>
      </c>
      <c r="P849" s="173">
        <v>1</v>
      </c>
      <c r="Q849" s="173">
        <v>5</v>
      </c>
      <c r="R849" s="173">
        <v>1</v>
      </c>
      <c r="S849" s="175">
        <v>250</v>
      </c>
      <c r="T849" s="173">
        <v>10</v>
      </c>
      <c r="U849" s="173">
        <v>1</v>
      </c>
      <c r="V849" s="173">
        <v>0</v>
      </c>
      <c r="W849" s="211"/>
      <c r="X849" s="173">
        <v>0</v>
      </c>
      <c r="Y849" s="175">
        <v>0</v>
      </c>
      <c r="Z849" s="174">
        <f>S849*R849*K849*EXP(-Definitions!$E$4*CAPEX!V849)*U849</f>
        <v>357500</v>
      </c>
      <c r="AA849" s="174">
        <f>CEILING(Z849/Definitions!$F$10,10)</f>
        <v>7010</v>
      </c>
      <c r="AB849" s="176">
        <v>1</v>
      </c>
      <c r="AC849" s="177" t="s">
        <v>359</v>
      </c>
      <c r="AD849" s="177" t="s">
        <v>360</v>
      </c>
      <c r="AE849" s="29"/>
      <c r="AF849" s="31"/>
    </row>
    <row r="850" spans="1:32" s="8" customFormat="1" ht="15" x14ac:dyDescent="0.25">
      <c r="A850" s="170">
        <v>669</v>
      </c>
      <c r="B850" s="171" t="s">
        <v>204</v>
      </c>
      <c r="C850" s="171" t="s">
        <v>47</v>
      </c>
      <c r="D850" s="172">
        <v>1</v>
      </c>
      <c r="E850" s="171" t="s">
        <v>249</v>
      </c>
      <c r="F850" s="171" t="s">
        <v>138</v>
      </c>
      <c r="G850" s="171" t="s">
        <v>195</v>
      </c>
      <c r="H850" s="171" t="s">
        <v>196</v>
      </c>
      <c r="I850" s="171" t="s">
        <v>138</v>
      </c>
      <c r="J850" s="173">
        <v>2009</v>
      </c>
      <c r="K850" s="174">
        <v>1430</v>
      </c>
      <c r="L850" s="211"/>
      <c r="M850" s="173" t="s">
        <v>139</v>
      </c>
      <c r="N850" s="173">
        <v>0</v>
      </c>
      <c r="O850" s="173">
        <v>1</v>
      </c>
      <c r="P850" s="173">
        <v>1</v>
      </c>
      <c r="Q850" s="173">
        <v>8</v>
      </c>
      <c r="R850" s="173">
        <v>1</v>
      </c>
      <c r="S850" s="175">
        <v>250</v>
      </c>
      <c r="T850" s="173">
        <v>10</v>
      </c>
      <c r="U850" s="173">
        <v>1</v>
      </c>
      <c r="V850" s="173">
        <v>10</v>
      </c>
      <c r="W850" s="211"/>
      <c r="X850" s="173">
        <v>0</v>
      </c>
      <c r="Y850" s="175">
        <v>0</v>
      </c>
      <c r="Z850" s="174">
        <f>S850*R850*K850*EXP(-Definitions!$E$4*CAPEX!V850)*U850</f>
        <v>357500</v>
      </c>
      <c r="AA850" s="174">
        <f>CEILING(Z850/Definitions!$F$10,10)</f>
        <v>7010</v>
      </c>
      <c r="AB850" s="176">
        <v>1</v>
      </c>
      <c r="AC850" s="177" t="s">
        <v>201</v>
      </c>
      <c r="AD850" s="177" t="s">
        <v>203</v>
      </c>
      <c r="AE850" s="29"/>
      <c r="AF850" s="31"/>
    </row>
    <row r="851" spans="1:32" s="8" customFormat="1" ht="15" x14ac:dyDescent="0.25">
      <c r="A851" s="170">
        <v>669</v>
      </c>
      <c r="B851" s="171" t="s">
        <v>204</v>
      </c>
      <c r="C851" s="171" t="s">
        <v>47</v>
      </c>
      <c r="D851" s="172">
        <v>1</v>
      </c>
      <c r="E851" s="171" t="s">
        <v>249</v>
      </c>
      <c r="F851" s="171" t="s">
        <v>138</v>
      </c>
      <c r="G851" s="171" t="s">
        <v>195</v>
      </c>
      <c r="H851" s="171" t="s">
        <v>196</v>
      </c>
      <c r="I851" s="171" t="s">
        <v>138</v>
      </c>
      <c r="J851" s="173">
        <v>2009</v>
      </c>
      <c r="K851" s="174">
        <v>1430</v>
      </c>
      <c r="L851" s="211"/>
      <c r="M851" s="173" t="s">
        <v>139</v>
      </c>
      <c r="N851" s="173">
        <v>0</v>
      </c>
      <c r="O851" s="173">
        <v>1</v>
      </c>
      <c r="P851" s="173">
        <v>1</v>
      </c>
      <c r="Q851" s="173">
        <v>8</v>
      </c>
      <c r="R851" s="173">
        <v>1</v>
      </c>
      <c r="S851" s="175">
        <v>250</v>
      </c>
      <c r="T851" s="173">
        <v>10</v>
      </c>
      <c r="U851" s="173">
        <v>1</v>
      </c>
      <c r="V851" s="173">
        <v>20</v>
      </c>
      <c r="W851" s="211"/>
      <c r="X851" s="173">
        <v>0</v>
      </c>
      <c r="Y851" s="175">
        <v>0</v>
      </c>
      <c r="Z851" s="174">
        <f>S851*R851*K851*EXP(-Definitions!$E$4*CAPEX!V851)*U851</f>
        <v>357500</v>
      </c>
      <c r="AA851" s="174">
        <f>CEILING(Z851/Definitions!$F$10,10)</f>
        <v>7010</v>
      </c>
      <c r="AB851" s="176">
        <v>1</v>
      </c>
      <c r="AC851" s="177" t="s">
        <v>201</v>
      </c>
      <c r="AD851" s="177" t="s">
        <v>203</v>
      </c>
      <c r="AE851" s="29"/>
      <c r="AF851" s="31"/>
    </row>
    <row r="852" spans="1:32" s="8" customFormat="1" ht="24" x14ac:dyDescent="0.25">
      <c r="A852" s="170">
        <v>670</v>
      </c>
      <c r="B852" s="171" t="s">
        <v>206</v>
      </c>
      <c r="C852" s="171" t="s">
        <v>47</v>
      </c>
      <c r="D852" s="172">
        <v>2</v>
      </c>
      <c r="E852" s="171" t="s">
        <v>249</v>
      </c>
      <c r="F852" s="171" t="s">
        <v>138</v>
      </c>
      <c r="G852" s="171" t="s">
        <v>195</v>
      </c>
      <c r="H852" s="171" t="s">
        <v>196</v>
      </c>
      <c r="I852" s="171" t="s">
        <v>138</v>
      </c>
      <c r="J852" s="173">
        <v>2009</v>
      </c>
      <c r="K852" s="174">
        <v>785</v>
      </c>
      <c r="L852" s="174"/>
      <c r="M852" s="173" t="s">
        <v>139</v>
      </c>
      <c r="N852" s="173">
        <v>3</v>
      </c>
      <c r="O852" s="173">
        <v>1</v>
      </c>
      <c r="P852" s="173">
        <v>1</v>
      </c>
      <c r="Q852" s="173">
        <v>8</v>
      </c>
      <c r="R852" s="173">
        <v>1</v>
      </c>
      <c r="S852" s="175">
        <v>600</v>
      </c>
      <c r="T852" s="173">
        <v>15</v>
      </c>
      <c r="U852" s="173">
        <v>1</v>
      </c>
      <c r="V852" s="173">
        <v>4</v>
      </c>
      <c r="W852" s="173"/>
      <c r="X852" s="173">
        <v>0</v>
      </c>
      <c r="Y852" s="175">
        <v>0</v>
      </c>
      <c r="Z852" s="174">
        <f>S852*R852*K852*EXP(-Definitions!$E$4*CAPEX!V852)*U852</f>
        <v>471000</v>
      </c>
      <c r="AA852" s="174">
        <f>CEILING(Z852/Definitions!$F$10,10)</f>
        <v>9240</v>
      </c>
      <c r="AB852" s="176">
        <v>1</v>
      </c>
      <c r="AC852" s="177" t="s">
        <v>418</v>
      </c>
      <c r="AD852" s="177" t="s">
        <v>419</v>
      </c>
      <c r="AE852" s="29"/>
      <c r="AF852" s="31"/>
    </row>
    <row r="853" spans="1:32" s="8" customFormat="1" x14ac:dyDescent="0.25">
      <c r="A853" s="170">
        <v>670</v>
      </c>
      <c r="B853" s="171" t="s">
        <v>206</v>
      </c>
      <c r="C853" s="171" t="s">
        <v>47</v>
      </c>
      <c r="D853" s="172">
        <v>2</v>
      </c>
      <c r="E853" s="171" t="s">
        <v>249</v>
      </c>
      <c r="F853" s="171" t="s">
        <v>138</v>
      </c>
      <c r="G853" s="171" t="s">
        <v>195</v>
      </c>
      <c r="H853" s="171" t="s">
        <v>196</v>
      </c>
      <c r="I853" s="171" t="s">
        <v>138</v>
      </c>
      <c r="J853" s="173">
        <v>2009</v>
      </c>
      <c r="K853" s="174">
        <v>785</v>
      </c>
      <c r="L853" s="174"/>
      <c r="M853" s="173" t="s">
        <v>139</v>
      </c>
      <c r="N853" s="173">
        <v>0</v>
      </c>
      <c r="O853" s="173">
        <v>1</v>
      </c>
      <c r="P853" s="173">
        <v>1</v>
      </c>
      <c r="Q853" s="173">
        <v>8</v>
      </c>
      <c r="R853" s="173">
        <v>1</v>
      </c>
      <c r="S853" s="175">
        <v>600</v>
      </c>
      <c r="T853" s="173">
        <v>15</v>
      </c>
      <c r="U853" s="173">
        <v>1</v>
      </c>
      <c r="V853" s="173">
        <v>19</v>
      </c>
      <c r="W853" s="173"/>
      <c r="X853" s="173">
        <v>0</v>
      </c>
      <c r="Y853" s="175">
        <v>0</v>
      </c>
      <c r="Z853" s="174">
        <f>S853*R853*K853*EXP(-Definitions!$E$4*CAPEX!V853)*U853</f>
        <v>471000</v>
      </c>
      <c r="AA853" s="174">
        <f>CEILING(Z853/Definitions!$F$10,10)</f>
        <v>9240</v>
      </c>
      <c r="AB853" s="176">
        <v>1</v>
      </c>
      <c r="AC853" s="177" t="s">
        <v>208</v>
      </c>
      <c r="AD853" s="177" t="s">
        <v>361</v>
      </c>
      <c r="AE853" s="29"/>
      <c r="AF853" s="31"/>
    </row>
    <row r="854" spans="1:32" s="8" customFormat="1" ht="24" x14ac:dyDescent="0.25">
      <c r="A854" s="170">
        <v>671</v>
      </c>
      <c r="B854" s="171" t="s">
        <v>423</v>
      </c>
      <c r="C854" s="171" t="s">
        <v>47</v>
      </c>
      <c r="D854" s="172">
        <v>2</v>
      </c>
      <c r="E854" s="171" t="s">
        <v>249</v>
      </c>
      <c r="F854" s="171" t="s">
        <v>138</v>
      </c>
      <c r="G854" s="171" t="s">
        <v>211</v>
      </c>
      <c r="H854" s="171" t="s">
        <v>212</v>
      </c>
      <c r="I854" s="171" t="s">
        <v>138</v>
      </c>
      <c r="J854" s="173">
        <v>2009</v>
      </c>
      <c r="K854" s="174">
        <v>40</v>
      </c>
      <c r="L854" s="211"/>
      <c r="M854" s="173" t="s">
        <v>321</v>
      </c>
      <c r="N854" s="173">
        <v>3</v>
      </c>
      <c r="O854" s="173">
        <v>1</v>
      </c>
      <c r="P854" s="173">
        <v>1</v>
      </c>
      <c r="Q854" s="173">
        <v>5</v>
      </c>
      <c r="R854" s="173">
        <v>1</v>
      </c>
      <c r="S854" s="175">
        <v>138000</v>
      </c>
      <c r="T854" s="173">
        <v>10</v>
      </c>
      <c r="U854" s="173">
        <v>1</v>
      </c>
      <c r="V854" s="173">
        <v>5</v>
      </c>
      <c r="W854" s="211"/>
      <c r="X854" s="173">
        <v>0</v>
      </c>
      <c r="Y854" s="175">
        <v>0</v>
      </c>
      <c r="Z854" s="174">
        <f>S854*R854*K854*EXP(-Definitions!$E$4*CAPEX!V854)*U854</f>
        <v>5520000</v>
      </c>
      <c r="AA854" s="174">
        <f>CEILING(Z854/Definitions!$F$10,10)</f>
        <v>108240</v>
      </c>
      <c r="AB854" s="176">
        <v>2</v>
      </c>
      <c r="AC854" s="177" t="s">
        <v>421</v>
      </c>
      <c r="AD854" s="177" t="s">
        <v>323</v>
      </c>
      <c r="AE854" s="29"/>
      <c r="AF854" s="31"/>
    </row>
    <row r="855" spans="1:32" s="8" customFormat="1" ht="24" x14ac:dyDescent="0.25">
      <c r="A855" s="170">
        <v>671</v>
      </c>
      <c r="B855" s="171" t="s">
        <v>423</v>
      </c>
      <c r="C855" s="171" t="s">
        <v>47</v>
      </c>
      <c r="D855" s="172">
        <v>2</v>
      </c>
      <c r="E855" s="171" t="s">
        <v>249</v>
      </c>
      <c r="F855" s="171" t="s">
        <v>138</v>
      </c>
      <c r="G855" s="171" t="s">
        <v>211</v>
      </c>
      <c r="H855" s="171" t="s">
        <v>212</v>
      </c>
      <c r="I855" s="171" t="s">
        <v>138</v>
      </c>
      <c r="J855" s="173">
        <v>2009</v>
      </c>
      <c r="K855" s="174">
        <v>40</v>
      </c>
      <c r="L855" s="211"/>
      <c r="M855" s="173" t="s">
        <v>321</v>
      </c>
      <c r="N855" s="173">
        <v>0</v>
      </c>
      <c r="O855" s="173">
        <v>1</v>
      </c>
      <c r="P855" s="173">
        <v>1</v>
      </c>
      <c r="Q855" s="173">
        <v>8</v>
      </c>
      <c r="R855" s="173">
        <v>1</v>
      </c>
      <c r="S855" s="175">
        <v>138000</v>
      </c>
      <c r="T855" s="173">
        <v>10</v>
      </c>
      <c r="U855" s="173">
        <v>1</v>
      </c>
      <c r="V855" s="173">
        <v>15</v>
      </c>
      <c r="W855" s="211"/>
      <c r="X855" s="173">
        <v>0</v>
      </c>
      <c r="Y855" s="175">
        <v>0</v>
      </c>
      <c r="Z855" s="174">
        <f>S855*R855*K855*EXP(-Definitions!$E$4*CAPEX!V855)*U855</f>
        <v>5520000</v>
      </c>
      <c r="AA855" s="174">
        <f>CEILING(Z855/Definitions!$F$10,10)</f>
        <v>108240</v>
      </c>
      <c r="AB855" s="176">
        <v>2</v>
      </c>
      <c r="AC855" s="177" t="s">
        <v>421</v>
      </c>
      <c r="AD855" s="177" t="s">
        <v>422</v>
      </c>
      <c r="AE855" s="29"/>
      <c r="AF855" s="31"/>
    </row>
    <row r="856" spans="1:32" s="8" customFormat="1" ht="24" x14ac:dyDescent="0.25">
      <c r="A856" s="170">
        <v>671</v>
      </c>
      <c r="B856" s="171" t="s">
        <v>423</v>
      </c>
      <c r="C856" s="171" t="s">
        <v>47</v>
      </c>
      <c r="D856" s="172">
        <v>2</v>
      </c>
      <c r="E856" s="171" t="s">
        <v>249</v>
      </c>
      <c r="F856" s="171" t="s">
        <v>138</v>
      </c>
      <c r="G856" s="171" t="s">
        <v>211</v>
      </c>
      <c r="H856" s="171" t="s">
        <v>212</v>
      </c>
      <c r="I856" s="171" t="s">
        <v>138</v>
      </c>
      <c r="J856" s="173">
        <v>2009</v>
      </c>
      <c r="K856" s="174">
        <v>40</v>
      </c>
      <c r="L856" s="211"/>
      <c r="M856" s="173" t="s">
        <v>321</v>
      </c>
      <c r="N856" s="173">
        <v>0</v>
      </c>
      <c r="O856" s="173">
        <v>1</v>
      </c>
      <c r="P856" s="173">
        <v>1</v>
      </c>
      <c r="Q856" s="173">
        <v>8</v>
      </c>
      <c r="R856" s="173">
        <v>1</v>
      </c>
      <c r="S856" s="175">
        <v>138000</v>
      </c>
      <c r="T856" s="173">
        <v>10</v>
      </c>
      <c r="U856" s="173">
        <v>1</v>
      </c>
      <c r="V856" s="173">
        <v>25</v>
      </c>
      <c r="W856" s="211"/>
      <c r="X856" s="173">
        <v>0</v>
      </c>
      <c r="Y856" s="175">
        <v>0</v>
      </c>
      <c r="Z856" s="174">
        <f>S856*R856*K856*EXP(-Definitions!$E$4*CAPEX!V856)*U856</f>
        <v>5520000</v>
      </c>
      <c r="AA856" s="174">
        <f>CEILING(Z856/Definitions!$F$10,10)</f>
        <v>108240</v>
      </c>
      <c r="AB856" s="176">
        <v>2</v>
      </c>
      <c r="AC856" s="177" t="s">
        <v>421</v>
      </c>
      <c r="AD856" s="177" t="s">
        <v>422</v>
      </c>
      <c r="AE856" s="29"/>
      <c r="AF856" s="31"/>
    </row>
    <row r="857" spans="1:32" s="8" customFormat="1" ht="60" x14ac:dyDescent="0.25">
      <c r="A857" s="170">
        <v>672</v>
      </c>
      <c r="B857" s="171" t="s">
        <v>560</v>
      </c>
      <c r="C857" s="171" t="s">
        <v>47</v>
      </c>
      <c r="D857" s="172">
        <v>1</v>
      </c>
      <c r="E857" s="171" t="s">
        <v>249</v>
      </c>
      <c r="F857" s="171" t="s">
        <v>138</v>
      </c>
      <c r="G857" s="171" t="s">
        <v>217</v>
      </c>
      <c r="H857" s="171" t="s">
        <v>218</v>
      </c>
      <c r="I857" s="171" t="s">
        <v>138</v>
      </c>
      <c r="J857" s="173">
        <v>2009</v>
      </c>
      <c r="K857" s="174">
        <v>785</v>
      </c>
      <c r="L857" s="211"/>
      <c r="M857" s="173" t="s">
        <v>139</v>
      </c>
      <c r="N857" s="173">
        <v>3</v>
      </c>
      <c r="O857" s="173">
        <v>2</v>
      </c>
      <c r="P857" s="173">
        <v>1</v>
      </c>
      <c r="Q857" s="173">
        <v>5</v>
      </c>
      <c r="R857" s="173">
        <v>1</v>
      </c>
      <c r="S857" s="175">
        <v>1000</v>
      </c>
      <c r="T857" s="173">
        <v>25</v>
      </c>
      <c r="U857" s="173">
        <v>1</v>
      </c>
      <c r="V857" s="173">
        <v>0</v>
      </c>
      <c r="W857" s="211"/>
      <c r="X857" s="173">
        <v>0</v>
      </c>
      <c r="Y857" s="175">
        <v>0</v>
      </c>
      <c r="Z857" s="174">
        <f>S857*R857*K857*EXP(-Definitions!$E$4*CAPEX!V857)*U857</f>
        <v>785000</v>
      </c>
      <c r="AA857" s="174">
        <f>CEILING(Z857/Definitions!$F$10,10)</f>
        <v>15400</v>
      </c>
      <c r="AB857" s="176">
        <v>2</v>
      </c>
      <c r="AC857" s="177" t="s">
        <v>219</v>
      </c>
      <c r="AD857" s="177" t="s">
        <v>220</v>
      </c>
      <c r="AE857" s="29"/>
      <c r="AF857" s="31"/>
    </row>
    <row r="858" spans="1:32" s="8" customFormat="1" ht="72" x14ac:dyDescent="0.25">
      <c r="A858" s="170">
        <v>673</v>
      </c>
      <c r="B858" s="171" t="s">
        <v>221</v>
      </c>
      <c r="C858" s="171" t="s">
        <v>47</v>
      </c>
      <c r="D858" s="172">
        <v>1</v>
      </c>
      <c r="E858" s="171" t="s">
        <v>249</v>
      </c>
      <c r="F858" s="171" t="s">
        <v>138</v>
      </c>
      <c r="G858" s="171" t="s">
        <v>217</v>
      </c>
      <c r="H858" s="171" t="s">
        <v>218</v>
      </c>
      <c r="I858" s="171" t="s">
        <v>138</v>
      </c>
      <c r="J858" s="173">
        <v>2009</v>
      </c>
      <c r="K858" s="174">
        <v>785</v>
      </c>
      <c r="L858" s="211"/>
      <c r="M858" s="173" t="s">
        <v>139</v>
      </c>
      <c r="N858" s="173">
        <v>3</v>
      </c>
      <c r="O858" s="173">
        <v>2</v>
      </c>
      <c r="P858" s="173">
        <v>1</v>
      </c>
      <c r="Q858" s="173">
        <v>5</v>
      </c>
      <c r="R858" s="173">
        <v>1</v>
      </c>
      <c r="S858" s="175">
        <v>2000</v>
      </c>
      <c r="T858" s="173">
        <v>25</v>
      </c>
      <c r="U858" s="173">
        <v>1</v>
      </c>
      <c r="V858" s="173">
        <v>0</v>
      </c>
      <c r="W858" s="211"/>
      <c r="X858" s="173">
        <v>0</v>
      </c>
      <c r="Y858" s="175">
        <v>0</v>
      </c>
      <c r="Z858" s="174">
        <f>S858*R858*K858*EXP(-Definitions!$E$4*CAPEX!V858)*U858</f>
        <v>1570000</v>
      </c>
      <c r="AA858" s="174">
        <f>CEILING(Z858/Definitions!$F$10,10)</f>
        <v>30790</v>
      </c>
      <c r="AB858" s="176">
        <v>2</v>
      </c>
      <c r="AC858" s="177" t="s">
        <v>552</v>
      </c>
      <c r="AD858" s="177" t="s">
        <v>222</v>
      </c>
      <c r="AE858" s="29"/>
      <c r="AF858" s="31"/>
    </row>
    <row r="859" spans="1:32" s="8" customFormat="1" ht="36" x14ac:dyDescent="0.25">
      <c r="A859" s="170">
        <v>674</v>
      </c>
      <c r="B859" s="171" t="s">
        <v>223</v>
      </c>
      <c r="C859" s="171" t="s">
        <v>47</v>
      </c>
      <c r="D859" s="172">
        <v>1</v>
      </c>
      <c r="E859" s="171" t="s">
        <v>249</v>
      </c>
      <c r="F859" s="171" t="s">
        <v>138</v>
      </c>
      <c r="G859" s="171" t="s">
        <v>195</v>
      </c>
      <c r="H859" s="171" t="s">
        <v>196</v>
      </c>
      <c r="I859" s="171" t="s">
        <v>138</v>
      </c>
      <c r="J859" s="173">
        <v>2009</v>
      </c>
      <c r="K859" s="174">
        <v>99</v>
      </c>
      <c r="L859" s="211"/>
      <c r="M859" s="173" t="s">
        <v>139</v>
      </c>
      <c r="N859" s="173">
        <v>4</v>
      </c>
      <c r="O859" s="173">
        <v>3</v>
      </c>
      <c r="P859" s="173">
        <v>1</v>
      </c>
      <c r="Q859" s="173">
        <v>4</v>
      </c>
      <c r="R859" s="173">
        <v>1</v>
      </c>
      <c r="S859" s="175">
        <v>2000</v>
      </c>
      <c r="T859" s="173">
        <v>0</v>
      </c>
      <c r="U859" s="173">
        <v>1</v>
      </c>
      <c r="V859" s="173">
        <v>0</v>
      </c>
      <c r="W859" s="211"/>
      <c r="X859" s="173">
        <v>0</v>
      </c>
      <c r="Y859" s="175">
        <v>0</v>
      </c>
      <c r="Z859" s="174">
        <f>S859*R859*K859*EXP(-Definitions!$E$4*CAPEX!V859)*U859</f>
        <v>198000</v>
      </c>
      <c r="AA859" s="174">
        <f>CEILING(Z859/Definitions!$F$10,10)</f>
        <v>3890</v>
      </c>
      <c r="AB859" s="176">
        <v>1</v>
      </c>
      <c r="AC859" s="177" t="s">
        <v>562</v>
      </c>
      <c r="AD859" s="177" t="s">
        <v>563</v>
      </c>
      <c r="AE859" s="29"/>
      <c r="AF859" s="31"/>
    </row>
    <row r="860" spans="1:32" s="8" customFormat="1" ht="36" x14ac:dyDescent="0.25">
      <c r="A860" s="170">
        <v>675</v>
      </c>
      <c r="B860" s="171" t="s">
        <v>224</v>
      </c>
      <c r="C860" s="171" t="s">
        <v>47</v>
      </c>
      <c r="D860" s="172" t="s">
        <v>225</v>
      </c>
      <c r="E860" s="171" t="s">
        <v>249</v>
      </c>
      <c r="F860" s="171" t="s">
        <v>138</v>
      </c>
      <c r="G860" s="171" t="s">
        <v>226</v>
      </c>
      <c r="H860" s="171" t="s">
        <v>226</v>
      </c>
      <c r="I860" s="171" t="s">
        <v>138</v>
      </c>
      <c r="J860" s="173">
        <v>2009</v>
      </c>
      <c r="K860" s="174">
        <v>845</v>
      </c>
      <c r="L860" s="211"/>
      <c r="M860" s="173" t="s">
        <v>139</v>
      </c>
      <c r="N860" s="173">
        <v>3</v>
      </c>
      <c r="O860" s="173">
        <v>1</v>
      </c>
      <c r="P860" s="173">
        <v>1</v>
      </c>
      <c r="Q860" s="173">
        <v>1</v>
      </c>
      <c r="R860" s="173">
        <v>1</v>
      </c>
      <c r="S860" s="175">
        <v>2800</v>
      </c>
      <c r="T860" s="173">
        <v>50</v>
      </c>
      <c r="U860" s="173">
        <v>0</v>
      </c>
      <c r="V860" s="173">
        <v>0</v>
      </c>
      <c r="W860" s="211"/>
      <c r="X860" s="173">
        <v>1</v>
      </c>
      <c r="Y860" s="175">
        <v>12500</v>
      </c>
      <c r="Z860" s="174">
        <f>S860*R860*K860*EXP(-Definitions!$E$4*CAPEX!V860)*U860</f>
        <v>0</v>
      </c>
      <c r="AA860" s="174">
        <f>CEILING(Z860/Definitions!$F$10,10)</f>
        <v>0</v>
      </c>
      <c r="AB860" s="176">
        <v>0</v>
      </c>
      <c r="AC860" s="177" t="s">
        <v>564</v>
      </c>
      <c r="AD860" s="177" t="s">
        <v>565</v>
      </c>
      <c r="AE860" s="29"/>
      <c r="AF860" s="31"/>
    </row>
    <row r="861" spans="1:32" s="8" customFormat="1" ht="108" x14ac:dyDescent="0.25">
      <c r="A861" s="170">
        <v>676</v>
      </c>
      <c r="B861" s="171" t="s">
        <v>233</v>
      </c>
      <c r="C861" s="171" t="s">
        <v>47</v>
      </c>
      <c r="D861" s="172" t="s">
        <v>225</v>
      </c>
      <c r="E861" s="171" t="s">
        <v>249</v>
      </c>
      <c r="F861" s="171" t="s">
        <v>138</v>
      </c>
      <c r="G861" s="171" t="s">
        <v>364</v>
      </c>
      <c r="H861" s="171" t="s">
        <v>364</v>
      </c>
      <c r="I861" s="171" t="s">
        <v>138</v>
      </c>
      <c r="J861" s="173">
        <v>2009</v>
      </c>
      <c r="K861" s="174">
        <v>1</v>
      </c>
      <c r="L861" s="211"/>
      <c r="M861" s="173" t="s">
        <v>236</v>
      </c>
      <c r="N861" s="173">
        <v>3</v>
      </c>
      <c r="O861" s="173">
        <v>2</v>
      </c>
      <c r="P861" s="173">
        <v>1</v>
      </c>
      <c r="Q861" s="173">
        <v>5</v>
      </c>
      <c r="R861" s="173">
        <v>1</v>
      </c>
      <c r="S861" s="175">
        <v>973000</v>
      </c>
      <c r="T861" s="173">
        <v>0</v>
      </c>
      <c r="U861" s="173">
        <v>1</v>
      </c>
      <c r="V861" s="173">
        <v>0</v>
      </c>
      <c r="W861" s="211"/>
      <c r="X861" s="173">
        <v>0</v>
      </c>
      <c r="Y861" s="175">
        <v>0</v>
      </c>
      <c r="Z861" s="174">
        <f>S861*R861*K861*EXP(-Definitions!$E$4*CAPEX!V861)*U861</f>
        <v>973000</v>
      </c>
      <c r="AA861" s="174">
        <f>CEILING(Z861/Definitions!$F$10,10)</f>
        <v>19080</v>
      </c>
      <c r="AB861" s="180">
        <v>1</v>
      </c>
      <c r="AC861" s="177" t="s">
        <v>628</v>
      </c>
      <c r="AD861" s="177" t="s">
        <v>628</v>
      </c>
      <c r="AE861" s="29"/>
      <c r="AF861" s="31"/>
    </row>
    <row r="862" spans="1:32" s="8" customFormat="1" ht="24" x14ac:dyDescent="0.25">
      <c r="A862" s="170">
        <v>677</v>
      </c>
      <c r="B862" s="171" t="s">
        <v>238</v>
      </c>
      <c r="C862" s="171" t="s">
        <v>47</v>
      </c>
      <c r="D862" s="172" t="s">
        <v>236</v>
      </c>
      <c r="E862" s="171" t="s">
        <v>249</v>
      </c>
      <c r="F862" s="171" t="s">
        <v>138</v>
      </c>
      <c r="G862" s="171" t="s">
        <v>239</v>
      </c>
      <c r="H862" s="171" t="s">
        <v>524</v>
      </c>
      <c r="I862" s="171" t="s">
        <v>138</v>
      </c>
      <c r="J862" s="173">
        <v>2009</v>
      </c>
      <c r="K862" s="174">
        <v>1</v>
      </c>
      <c r="L862" s="211"/>
      <c r="M862" s="173" t="s">
        <v>236</v>
      </c>
      <c r="N862" s="173">
        <v>0</v>
      </c>
      <c r="O862" s="173">
        <v>1</v>
      </c>
      <c r="P862" s="173">
        <v>1</v>
      </c>
      <c r="Q862" s="173">
        <v>9</v>
      </c>
      <c r="R862" s="173">
        <v>1</v>
      </c>
      <c r="S862" s="175">
        <v>1070300</v>
      </c>
      <c r="T862" s="173">
        <v>0</v>
      </c>
      <c r="U862" s="173">
        <v>1</v>
      </c>
      <c r="V862" s="173">
        <v>0</v>
      </c>
      <c r="W862" s="211"/>
      <c r="X862" s="173">
        <v>0</v>
      </c>
      <c r="Y862" s="175">
        <v>0</v>
      </c>
      <c r="Z862" s="174">
        <f>S862*R862*K862*EXP(-Definitions!$E$4*CAPEX!V862)*U862</f>
        <v>1070300</v>
      </c>
      <c r="AA862" s="174">
        <f>CEILING(Z862/Definitions!$F$10,10)</f>
        <v>20990</v>
      </c>
      <c r="AB862" s="180">
        <v>1</v>
      </c>
      <c r="AC862" s="177" t="s">
        <v>240</v>
      </c>
      <c r="AD862" s="177" t="s">
        <v>241</v>
      </c>
      <c r="AE862" s="29"/>
      <c r="AF862" s="30"/>
    </row>
    <row r="863" spans="1:32" s="8" customFormat="1" ht="36" x14ac:dyDescent="0.25">
      <c r="A863" s="170">
        <v>678</v>
      </c>
      <c r="B863" s="171" t="s">
        <v>242</v>
      </c>
      <c r="C863" s="171" t="s">
        <v>47</v>
      </c>
      <c r="D863" s="172" t="s">
        <v>236</v>
      </c>
      <c r="E863" s="171" t="s">
        <v>249</v>
      </c>
      <c r="F863" s="171" t="s">
        <v>138</v>
      </c>
      <c r="G863" s="171" t="s">
        <v>243</v>
      </c>
      <c r="H863" s="171" t="s">
        <v>524</v>
      </c>
      <c r="I863" s="171" t="s">
        <v>138</v>
      </c>
      <c r="J863" s="173">
        <v>2009</v>
      </c>
      <c r="K863" s="174">
        <v>1</v>
      </c>
      <c r="L863" s="211"/>
      <c r="M863" s="173" t="s">
        <v>236</v>
      </c>
      <c r="N863" s="173">
        <v>0</v>
      </c>
      <c r="O863" s="173">
        <v>1</v>
      </c>
      <c r="P863" s="173">
        <v>1</v>
      </c>
      <c r="Q863" s="173">
        <v>9</v>
      </c>
      <c r="R863" s="173">
        <v>1</v>
      </c>
      <c r="S863" s="175">
        <v>1177400</v>
      </c>
      <c r="T863" s="173">
        <v>0</v>
      </c>
      <c r="U863" s="173">
        <v>1</v>
      </c>
      <c r="V863" s="173">
        <v>0</v>
      </c>
      <c r="W863" s="211"/>
      <c r="X863" s="173">
        <v>0</v>
      </c>
      <c r="Y863" s="175">
        <v>0</v>
      </c>
      <c r="Z863" s="174">
        <f>S863*R863*K863*EXP(-Definitions!$E$4*CAPEX!V863)*U863</f>
        <v>1177400</v>
      </c>
      <c r="AA863" s="174">
        <f>CEILING(Z863/Definitions!$F$10,10)</f>
        <v>23090</v>
      </c>
      <c r="AB863" s="180">
        <v>1</v>
      </c>
      <c r="AC863" s="177" t="s">
        <v>244</v>
      </c>
      <c r="AD863" s="177" t="s">
        <v>567</v>
      </c>
      <c r="AE863" s="29"/>
      <c r="AF863" s="30"/>
    </row>
    <row r="864" spans="1:32" s="8" customFormat="1" ht="48" x14ac:dyDescent="0.25">
      <c r="A864" s="170">
        <v>679</v>
      </c>
      <c r="B864" s="171" t="s">
        <v>245</v>
      </c>
      <c r="C864" s="171" t="s">
        <v>47</v>
      </c>
      <c r="D864" s="172" t="s">
        <v>236</v>
      </c>
      <c r="E864" s="171" t="s">
        <v>249</v>
      </c>
      <c r="F864" s="171" t="s">
        <v>138</v>
      </c>
      <c r="G864" s="171" t="s">
        <v>246</v>
      </c>
      <c r="H864" s="171" t="s">
        <v>524</v>
      </c>
      <c r="I864" s="171" t="s">
        <v>138</v>
      </c>
      <c r="J864" s="173">
        <v>2009</v>
      </c>
      <c r="K864" s="174">
        <v>1</v>
      </c>
      <c r="L864" s="211"/>
      <c r="M864" s="173" t="s">
        <v>236</v>
      </c>
      <c r="N864" s="173">
        <v>0</v>
      </c>
      <c r="O864" s="173">
        <v>1</v>
      </c>
      <c r="P864" s="173">
        <v>1</v>
      </c>
      <c r="Q864" s="173">
        <v>9</v>
      </c>
      <c r="R864" s="173">
        <v>1</v>
      </c>
      <c r="S864" s="175">
        <v>647600</v>
      </c>
      <c r="T864" s="173">
        <v>0</v>
      </c>
      <c r="U864" s="173">
        <v>1</v>
      </c>
      <c r="V864" s="173">
        <v>0</v>
      </c>
      <c r="W864" s="211"/>
      <c r="X864" s="173">
        <v>0</v>
      </c>
      <c r="Y864" s="175">
        <v>0</v>
      </c>
      <c r="Z864" s="174">
        <f>S864*R864*K864*EXP(-Definitions!$E$4*CAPEX!V864)*U864</f>
        <v>647600</v>
      </c>
      <c r="AA864" s="174">
        <f>CEILING(Z864/Definitions!$F$10,10)</f>
        <v>12700</v>
      </c>
      <c r="AB864" s="176">
        <v>1</v>
      </c>
      <c r="AC864" s="177" t="s">
        <v>247</v>
      </c>
      <c r="AD864" s="177" t="s">
        <v>568</v>
      </c>
      <c r="AE864" s="29"/>
      <c r="AF864" s="30"/>
    </row>
    <row r="865" spans="1:32" s="8" customFormat="1" ht="15" x14ac:dyDescent="0.25">
      <c r="A865" s="170">
        <v>680</v>
      </c>
      <c r="B865" s="171" t="s">
        <v>415</v>
      </c>
      <c r="C865" s="171" t="s">
        <v>58</v>
      </c>
      <c r="D865" s="172">
        <v>2</v>
      </c>
      <c r="E865" s="171" t="s">
        <v>249</v>
      </c>
      <c r="F865" s="171" t="s">
        <v>142</v>
      </c>
      <c r="G865" s="171" t="s">
        <v>195</v>
      </c>
      <c r="H865" s="171" t="s">
        <v>196</v>
      </c>
      <c r="I865" s="171" t="s">
        <v>142</v>
      </c>
      <c r="J865" s="173">
        <v>2006</v>
      </c>
      <c r="K865" s="174">
        <v>575</v>
      </c>
      <c r="L865" s="211"/>
      <c r="M865" s="173" t="s">
        <v>139</v>
      </c>
      <c r="N865" s="173">
        <v>3</v>
      </c>
      <c r="O865" s="173">
        <v>2</v>
      </c>
      <c r="P865" s="173">
        <v>1</v>
      </c>
      <c r="Q865" s="173">
        <v>8</v>
      </c>
      <c r="R865" s="173">
        <v>1</v>
      </c>
      <c r="S865" s="175">
        <v>750</v>
      </c>
      <c r="T865" s="173">
        <v>20</v>
      </c>
      <c r="U865" s="173">
        <v>1</v>
      </c>
      <c r="V865" s="173">
        <v>6</v>
      </c>
      <c r="W865" s="211"/>
      <c r="X865" s="173">
        <v>0</v>
      </c>
      <c r="Y865" s="175">
        <v>0</v>
      </c>
      <c r="Z865" s="174">
        <f>S865*R865*K865*EXP(-Definitions!$E$4*CAPEX!V865)*U865</f>
        <v>431250</v>
      </c>
      <c r="AA865" s="174">
        <f>CEILING(Z865/Definitions!$F$10,10)</f>
        <v>8460</v>
      </c>
      <c r="AB865" s="176">
        <v>1</v>
      </c>
      <c r="AC865" s="177" t="s">
        <v>416</v>
      </c>
      <c r="AD865" s="177" t="s">
        <v>417</v>
      </c>
      <c r="AE865" s="29"/>
      <c r="AF865" s="30"/>
    </row>
    <row r="866" spans="1:32" s="8" customFormat="1" ht="24" x14ac:dyDescent="0.25">
      <c r="A866" s="170">
        <v>681</v>
      </c>
      <c r="B866" s="171" t="s">
        <v>198</v>
      </c>
      <c r="C866" s="171" t="s">
        <v>58</v>
      </c>
      <c r="D866" s="172">
        <v>1</v>
      </c>
      <c r="E866" s="171" t="s">
        <v>249</v>
      </c>
      <c r="F866" s="171" t="s">
        <v>142</v>
      </c>
      <c r="G866" s="171" t="s">
        <v>195</v>
      </c>
      <c r="H866" s="171" t="s">
        <v>196</v>
      </c>
      <c r="I866" s="171" t="s">
        <v>142</v>
      </c>
      <c r="J866" s="173">
        <v>2006</v>
      </c>
      <c r="K866" s="174">
        <v>575</v>
      </c>
      <c r="L866" s="211"/>
      <c r="M866" s="173" t="s">
        <v>139</v>
      </c>
      <c r="N866" s="173">
        <v>3</v>
      </c>
      <c r="O866" s="173">
        <v>2</v>
      </c>
      <c r="P866" s="173">
        <v>1</v>
      </c>
      <c r="Q866" s="173">
        <v>5</v>
      </c>
      <c r="R866" s="173">
        <v>1</v>
      </c>
      <c r="S866" s="175">
        <v>300</v>
      </c>
      <c r="T866" s="173">
        <v>10</v>
      </c>
      <c r="U866" s="173">
        <v>1</v>
      </c>
      <c r="V866" s="173">
        <v>0</v>
      </c>
      <c r="W866" s="211"/>
      <c r="X866" s="173">
        <v>0</v>
      </c>
      <c r="Y866" s="175">
        <v>0</v>
      </c>
      <c r="Z866" s="174">
        <f>S866*R866*K866*EXP(-Definitions!$E$4*CAPEX!V866)*U866</f>
        <v>172500</v>
      </c>
      <c r="AA866" s="174">
        <f>CEILING(Z866/Definitions!$F$10,10)</f>
        <v>3390</v>
      </c>
      <c r="AB866" s="176">
        <v>1</v>
      </c>
      <c r="AC866" s="177" t="s">
        <v>541</v>
      </c>
      <c r="AD866" s="177" t="s">
        <v>197</v>
      </c>
      <c r="AE866" s="29"/>
      <c r="AF866" s="30"/>
    </row>
    <row r="867" spans="1:32" s="8" customFormat="1" ht="24" x14ac:dyDescent="0.25">
      <c r="A867" s="170">
        <v>682</v>
      </c>
      <c r="B867" s="171" t="s">
        <v>202</v>
      </c>
      <c r="C867" s="171" t="s">
        <v>58</v>
      </c>
      <c r="D867" s="172">
        <v>2</v>
      </c>
      <c r="E867" s="171" t="s">
        <v>249</v>
      </c>
      <c r="F867" s="171" t="s">
        <v>142</v>
      </c>
      <c r="G867" s="171" t="s">
        <v>195</v>
      </c>
      <c r="H867" s="171" t="s">
        <v>196</v>
      </c>
      <c r="I867" s="171" t="s">
        <v>142</v>
      </c>
      <c r="J867" s="173">
        <v>2006</v>
      </c>
      <c r="K867" s="174">
        <v>480</v>
      </c>
      <c r="L867" s="211"/>
      <c r="M867" s="173" t="s">
        <v>139</v>
      </c>
      <c r="N867" s="173">
        <v>3</v>
      </c>
      <c r="O867" s="173">
        <v>2</v>
      </c>
      <c r="P867" s="173">
        <v>1</v>
      </c>
      <c r="Q867" s="173">
        <v>5</v>
      </c>
      <c r="R867" s="173">
        <v>1</v>
      </c>
      <c r="S867" s="175">
        <v>250</v>
      </c>
      <c r="T867" s="173">
        <v>10</v>
      </c>
      <c r="U867" s="173">
        <v>0</v>
      </c>
      <c r="V867" s="173">
        <v>2</v>
      </c>
      <c r="W867" s="211"/>
      <c r="X867" s="173">
        <v>1</v>
      </c>
      <c r="Y867" s="175">
        <v>24500</v>
      </c>
      <c r="Z867" s="174">
        <f>S867*R867*K867*EXP(-Definitions!$E$4*CAPEX!V867)*U867</f>
        <v>0</v>
      </c>
      <c r="AA867" s="174">
        <f>CEILING(Z867/Definitions!$F$10,10)</f>
        <v>0</v>
      </c>
      <c r="AB867" s="176">
        <v>0</v>
      </c>
      <c r="AC867" s="177" t="s">
        <v>359</v>
      </c>
      <c r="AD867" s="177" t="s">
        <v>676</v>
      </c>
      <c r="AE867" s="29"/>
      <c r="AF867" s="30"/>
    </row>
    <row r="868" spans="1:32" s="8" customFormat="1" ht="24" x14ac:dyDescent="0.25">
      <c r="A868" s="170">
        <v>682</v>
      </c>
      <c r="B868" s="171" t="s">
        <v>202</v>
      </c>
      <c r="C868" s="171" t="s">
        <v>58</v>
      </c>
      <c r="D868" s="172">
        <v>2</v>
      </c>
      <c r="E868" s="171" t="s">
        <v>249</v>
      </c>
      <c r="F868" s="171" t="s">
        <v>142</v>
      </c>
      <c r="G868" s="171" t="s">
        <v>195</v>
      </c>
      <c r="H868" s="171" t="s">
        <v>196</v>
      </c>
      <c r="I868" s="171" t="s">
        <v>142</v>
      </c>
      <c r="J868" s="173">
        <v>2006</v>
      </c>
      <c r="K868" s="174">
        <v>480</v>
      </c>
      <c r="L868" s="211"/>
      <c r="M868" s="173" t="s">
        <v>139</v>
      </c>
      <c r="N868" s="173">
        <v>3</v>
      </c>
      <c r="O868" s="173">
        <v>2</v>
      </c>
      <c r="P868" s="173">
        <v>1</v>
      </c>
      <c r="Q868" s="173">
        <v>5</v>
      </c>
      <c r="R868" s="173">
        <v>1</v>
      </c>
      <c r="S868" s="175">
        <v>250</v>
      </c>
      <c r="T868" s="173">
        <v>10</v>
      </c>
      <c r="U868" s="173">
        <v>1</v>
      </c>
      <c r="V868" s="173">
        <v>0</v>
      </c>
      <c r="W868" s="211"/>
      <c r="X868" s="173">
        <v>0</v>
      </c>
      <c r="Y868" s="175">
        <v>0</v>
      </c>
      <c r="Z868" s="174">
        <f>S868*R868*K868*EXP(-Definitions!$E$4*CAPEX!V868)*U868</f>
        <v>120000</v>
      </c>
      <c r="AA868" s="174">
        <f>CEILING(Z868/Definitions!$F$10,10)</f>
        <v>2360</v>
      </c>
      <c r="AB868" s="176">
        <v>1</v>
      </c>
      <c r="AC868" s="177" t="s">
        <v>359</v>
      </c>
      <c r="AD868" s="177" t="s">
        <v>360</v>
      </c>
      <c r="AE868" s="29"/>
      <c r="AF868" s="31"/>
    </row>
    <row r="869" spans="1:32" s="8" customFormat="1" ht="15" x14ac:dyDescent="0.25">
      <c r="A869" s="170">
        <v>682</v>
      </c>
      <c r="B869" s="171" t="s">
        <v>202</v>
      </c>
      <c r="C869" s="171" t="s">
        <v>58</v>
      </c>
      <c r="D869" s="172">
        <v>2</v>
      </c>
      <c r="E869" s="171" t="s">
        <v>249</v>
      </c>
      <c r="F869" s="171" t="s">
        <v>142</v>
      </c>
      <c r="G869" s="171" t="s">
        <v>195</v>
      </c>
      <c r="H869" s="171" t="s">
        <v>196</v>
      </c>
      <c r="I869" s="171" t="s">
        <v>142</v>
      </c>
      <c r="J869" s="173">
        <v>2006</v>
      </c>
      <c r="K869" s="174">
        <v>480</v>
      </c>
      <c r="L869" s="211"/>
      <c r="M869" s="173" t="s">
        <v>139</v>
      </c>
      <c r="N869" s="173">
        <v>0</v>
      </c>
      <c r="O869" s="173">
        <v>1</v>
      </c>
      <c r="P869" s="173">
        <v>1</v>
      </c>
      <c r="Q869" s="173">
        <v>8</v>
      </c>
      <c r="R869" s="173">
        <v>1</v>
      </c>
      <c r="S869" s="175">
        <v>250</v>
      </c>
      <c r="T869" s="173">
        <v>10</v>
      </c>
      <c r="U869" s="173">
        <v>1</v>
      </c>
      <c r="V869" s="173">
        <v>10</v>
      </c>
      <c r="W869" s="211"/>
      <c r="X869" s="173">
        <v>0</v>
      </c>
      <c r="Y869" s="175">
        <v>0</v>
      </c>
      <c r="Z869" s="174">
        <f>S869*R869*K869*EXP(-Definitions!$E$4*CAPEX!V869)*U869</f>
        <v>120000</v>
      </c>
      <c r="AA869" s="174">
        <f>CEILING(Z869/Definitions!$F$10,10)</f>
        <v>2360</v>
      </c>
      <c r="AB869" s="176">
        <v>1</v>
      </c>
      <c r="AC869" s="177" t="s">
        <v>201</v>
      </c>
      <c r="AD869" s="177" t="s">
        <v>203</v>
      </c>
      <c r="AE869" s="29"/>
      <c r="AF869" s="31"/>
    </row>
    <row r="870" spans="1:32" s="8" customFormat="1" ht="15" x14ac:dyDescent="0.25">
      <c r="A870" s="170">
        <v>682</v>
      </c>
      <c r="B870" s="171" t="s">
        <v>202</v>
      </c>
      <c r="C870" s="171" t="s">
        <v>58</v>
      </c>
      <c r="D870" s="172">
        <v>2</v>
      </c>
      <c r="E870" s="171" t="s">
        <v>249</v>
      </c>
      <c r="F870" s="171" t="s">
        <v>142</v>
      </c>
      <c r="G870" s="171" t="s">
        <v>195</v>
      </c>
      <c r="H870" s="171" t="s">
        <v>196</v>
      </c>
      <c r="I870" s="171" t="s">
        <v>142</v>
      </c>
      <c r="J870" s="173">
        <v>2006</v>
      </c>
      <c r="K870" s="174">
        <v>480</v>
      </c>
      <c r="L870" s="211"/>
      <c r="M870" s="173" t="s">
        <v>139</v>
      </c>
      <c r="N870" s="173">
        <v>0</v>
      </c>
      <c r="O870" s="173">
        <v>1</v>
      </c>
      <c r="P870" s="173">
        <v>1</v>
      </c>
      <c r="Q870" s="173">
        <v>8</v>
      </c>
      <c r="R870" s="173">
        <v>1</v>
      </c>
      <c r="S870" s="175">
        <v>250</v>
      </c>
      <c r="T870" s="173">
        <v>10</v>
      </c>
      <c r="U870" s="173">
        <v>1</v>
      </c>
      <c r="V870" s="173">
        <v>20</v>
      </c>
      <c r="W870" s="211"/>
      <c r="X870" s="173">
        <v>0</v>
      </c>
      <c r="Y870" s="175">
        <v>0</v>
      </c>
      <c r="Z870" s="174">
        <f>S870*R870*K870*EXP(-Definitions!$E$4*CAPEX!V870)*U870</f>
        <v>120000</v>
      </c>
      <c r="AA870" s="174">
        <f>CEILING(Z870/Definitions!$F$10,10)</f>
        <v>2360</v>
      </c>
      <c r="AB870" s="176">
        <v>1</v>
      </c>
      <c r="AC870" s="177" t="s">
        <v>201</v>
      </c>
      <c r="AD870" s="177" t="s">
        <v>203</v>
      </c>
      <c r="AE870" s="29"/>
      <c r="AF870" s="31"/>
    </row>
    <row r="871" spans="1:32" s="8" customFormat="1" ht="24" x14ac:dyDescent="0.25">
      <c r="A871" s="170">
        <v>683</v>
      </c>
      <c r="B871" s="171" t="s">
        <v>204</v>
      </c>
      <c r="C871" s="171" t="s">
        <v>58</v>
      </c>
      <c r="D871" s="172">
        <v>1</v>
      </c>
      <c r="E871" s="171" t="s">
        <v>249</v>
      </c>
      <c r="F871" s="171" t="s">
        <v>142</v>
      </c>
      <c r="G871" s="171" t="s">
        <v>195</v>
      </c>
      <c r="H871" s="171" t="s">
        <v>196</v>
      </c>
      <c r="I871" s="171" t="s">
        <v>142</v>
      </c>
      <c r="J871" s="173">
        <v>2006</v>
      </c>
      <c r="K871" s="174">
        <v>480</v>
      </c>
      <c r="L871" s="211"/>
      <c r="M871" s="173" t="s">
        <v>139</v>
      </c>
      <c r="N871" s="173">
        <v>3</v>
      </c>
      <c r="O871" s="173">
        <v>2</v>
      </c>
      <c r="P871" s="173">
        <v>1</v>
      </c>
      <c r="Q871" s="173">
        <v>5</v>
      </c>
      <c r="R871" s="173">
        <v>1</v>
      </c>
      <c r="S871" s="175">
        <v>250</v>
      </c>
      <c r="T871" s="173">
        <v>10</v>
      </c>
      <c r="U871" s="173">
        <v>1</v>
      </c>
      <c r="V871" s="173">
        <v>0</v>
      </c>
      <c r="W871" s="211"/>
      <c r="X871" s="173">
        <v>0</v>
      </c>
      <c r="Y871" s="175">
        <v>0</v>
      </c>
      <c r="Z871" s="174">
        <f>S871*R871*K871*EXP(-Definitions!$E$4*CAPEX!V871)*U871</f>
        <v>120000</v>
      </c>
      <c r="AA871" s="174">
        <f>CEILING(Z871/Definitions!$F$10,10)</f>
        <v>2360</v>
      </c>
      <c r="AB871" s="176">
        <v>1</v>
      </c>
      <c r="AC871" s="177" t="s">
        <v>359</v>
      </c>
      <c r="AD871" s="177" t="s">
        <v>360</v>
      </c>
      <c r="AE871" s="29"/>
      <c r="AF871" s="31"/>
    </row>
    <row r="872" spans="1:32" s="8" customFormat="1" x14ac:dyDescent="0.25">
      <c r="A872" s="170">
        <v>683</v>
      </c>
      <c r="B872" s="171" t="s">
        <v>204</v>
      </c>
      <c r="C872" s="171" t="s">
        <v>58</v>
      </c>
      <c r="D872" s="172">
        <v>1</v>
      </c>
      <c r="E872" s="171" t="s">
        <v>249</v>
      </c>
      <c r="F872" s="171" t="s">
        <v>142</v>
      </c>
      <c r="G872" s="171" t="s">
        <v>195</v>
      </c>
      <c r="H872" s="171" t="s">
        <v>196</v>
      </c>
      <c r="I872" s="171" t="s">
        <v>142</v>
      </c>
      <c r="J872" s="173">
        <v>2006</v>
      </c>
      <c r="K872" s="174">
        <v>480</v>
      </c>
      <c r="L872" s="174"/>
      <c r="M872" s="173" t="s">
        <v>139</v>
      </c>
      <c r="N872" s="173">
        <v>0</v>
      </c>
      <c r="O872" s="173">
        <v>1</v>
      </c>
      <c r="P872" s="173">
        <v>1</v>
      </c>
      <c r="Q872" s="173">
        <v>8</v>
      </c>
      <c r="R872" s="173">
        <v>1</v>
      </c>
      <c r="S872" s="175">
        <v>250</v>
      </c>
      <c r="T872" s="173">
        <v>10</v>
      </c>
      <c r="U872" s="173">
        <v>1</v>
      </c>
      <c r="V872" s="173">
        <v>10</v>
      </c>
      <c r="W872" s="173"/>
      <c r="X872" s="173">
        <v>0</v>
      </c>
      <c r="Y872" s="175">
        <v>0</v>
      </c>
      <c r="Z872" s="174">
        <f>S872*R872*K872*EXP(-Definitions!$E$4*CAPEX!V872)*U872</f>
        <v>120000</v>
      </c>
      <c r="AA872" s="174">
        <f>CEILING(Z872/Definitions!$F$10,10)</f>
        <v>2360</v>
      </c>
      <c r="AB872" s="176">
        <v>1</v>
      </c>
      <c r="AC872" s="177" t="s">
        <v>201</v>
      </c>
      <c r="AD872" s="177" t="s">
        <v>203</v>
      </c>
      <c r="AE872" s="29"/>
      <c r="AF872" s="31"/>
    </row>
    <row r="873" spans="1:32" s="8" customFormat="1" x14ac:dyDescent="0.25">
      <c r="A873" s="170">
        <v>683</v>
      </c>
      <c r="B873" s="171" t="s">
        <v>204</v>
      </c>
      <c r="C873" s="171" t="s">
        <v>58</v>
      </c>
      <c r="D873" s="172">
        <v>1</v>
      </c>
      <c r="E873" s="171" t="s">
        <v>249</v>
      </c>
      <c r="F873" s="171" t="s">
        <v>142</v>
      </c>
      <c r="G873" s="171" t="s">
        <v>195</v>
      </c>
      <c r="H873" s="171" t="s">
        <v>196</v>
      </c>
      <c r="I873" s="171" t="s">
        <v>142</v>
      </c>
      <c r="J873" s="173">
        <v>2006</v>
      </c>
      <c r="K873" s="174">
        <v>480</v>
      </c>
      <c r="L873" s="174"/>
      <c r="M873" s="173" t="s">
        <v>139</v>
      </c>
      <c r="N873" s="173">
        <v>0</v>
      </c>
      <c r="O873" s="173">
        <v>1</v>
      </c>
      <c r="P873" s="173">
        <v>1</v>
      </c>
      <c r="Q873" s="173">
        <v>8</v>
      </c>
      <c r="R873" s="173">
        <v>1</v>
      </c>
      <c r="S873" s="175">
        <v>250</v>
      </c>
      <c r="T873" s="173">
        <v>10</v>
      </c>
      <c r="U873" s="173">
        <v>1</v>
      </c>
      <c r="V873" s="173">
        <v>20</v>
      </c>
      <c r="W873" s="173"/>
      <c r="X873" s="173">
        <v>0</v>
      </c>
      <c r="Y873" s="175">
        <v>0</v>
      </c>
      <c r="Z873" s="174">
        <f>S873*R873*K873*EXP(-Definitions!$E$4*CAPEX!V873)*U873</f>
        <v>120000</v>
      </c>
      <c r="AA873" s="174">
        <f>CEILING(Z873/Definitions!$F$10,10)</f>
        <v>2360</v>
      </c>
      <c r="AB873" s="176">
        <v>1</v>
      </c>
      <c r="AC873" s="177" t="s">
        <v>201</v>
      </c>
      <c r="AD873" s="177" t="s">
        <v>203</v>
      </c>
      <c r="AE873" s="29"/>
      <c r="AF873" s="31"/>
    </row>
    <row r="874" spans="1:32" s="8" customFormat="1" ht="24" x14ac:dyDescent="0.25">
      <c r="A874" s="170">
        <v>684</v>
      </c>
      <c r="B874" s="171" t="s">
        <v>206</v>
      </c>
      <c r="C874" s="171" t="s">
        <v>58</v>
      </c>
      <c r="D874" s="172">
        <v>2</v>
      </c>
      <c r="E874" s="171" t="s">
        <v>249</v>
      </c>
      <c r="F874" s="171" t="s">
        <v>142</v>
      </c>
      <c r="G874" s="171" t="s">
        <v>195</v>
      </c>
      <c r="H874" s="171" t="s">
        <v>196</v>
      </c>
      <c r="I874" s="171" t="s">
        <v>142</v>
      </c>
      <c r="J874" s="173">
        <v>2006</v>
      </c>
      <c r="K874" s="174">
        <v>575</v>
      </c>
      <c r="L874" s="174"/>
      <c r="M874" s="173" t="s">
        <v>139</v>
      </c>
      <c r="N874" s="173">
        <v>3</v>
      </c>
      <c r="O874" s="173">
        <v>1</v>
      </c>
      <c r="P874" s="173">
        <v>1</v>
      </c>
      <c r="Q874" s="173">
        <v>8</v>
      </c>
      <c r="R874" s="173">
        <v>1</v>
      </c>
      <c r="S874" s="175">
        <v>600</v>
      </c>
      <c r="T874" s="173">
        <v>15</v>
      </c>
      <c r="U874" s="173">
        <v>1</v>
      </c>
      <c r="V874" s="173">
        <v>1</v>
      </c>
      <c r="W874" s="173"/>
      <c r="X874" s="173">
        <v>0</v>
      </c>
      <c r="Y874" s="175">
        <v>0</v>
      </c>
      <c r="Z874" s="174">
        <f>S874*R874*K874*EXP(-Definitions!$E$4*CAPEX!V874)*U874</f>
        <v>345000</v>
      </c>
      <c r="AA874" s="174">
        <f>CEILING(Z874/Definitions!$F$10,10)</f>
        <v>6770</v>
      </c>
      <c r="AB874" s="176">
        <v>1</v>
      </c>
      <c r="AC874" s="177" t="s">
        <v>351</v>
      </c>
      <c r="AD874" s="177" t="s">
        <v>352</v>
      </c>
      <c r="AE874" s="29"/>
      <c r="AF874" s="31"/>
    </row>
    <row r="875" spans="1:32" s="8" customFormat="1" ht="15" x14ac:dyDescent="0.25">
      <c r="A875" s="170">
        <v>684</v>
      </c>
      <c r="B875" s="171" t="s">
        <v>206</v>
      </c>
      <c r="C875" s="171" t="s">
        <v>58</v>
      </c>
      <c r="D875" s="172">
        <v>2</v>
      </c>
      <c r="E875" s="171" t="s">
        <v>249</v>
      </c>
      <c r="F875" s="171" t="s">
        <v>142</v>
      </c>
      <c r="G875" s="171" t="s">
        <v>195</v>
      </c>
      <c r="H875" s="171" t="s">
        <v>196</v>
      </c>
      <c r="I875" s="171" t="s">
        <v>142</v>
      </c>
      <c r="J875" s="173">
        <v>2006</v>
      </c>
      <c r="K875" s="174">
        <v>575</v>
      </c>
      <c r="L875" s="211"/>
      <c r="M875" s="173" t="s">
        <v>139</v>
      </c>
      <c r="N875" s="173">
        <v>0</v>
      </c>
      <c r="O875" s="173">
        <v>1</v>
      </c>
      <c r="P875" s="173">
        <v>1</v>
      </c>
      <c r="Q875" s="173">
        <v>8</v>
      </c>
      <c r="R875" s="173">
        <v>1</v>
      </c>
      <c r="S875" s="175">
        <v>600</v>
      </c>
      <c r="T875" s="173">
        <v>15</v>
      </c>
      <c r="U875" s="173">
        <v>1</v>
      </c>
      <c r="V875" s="173">
        <v>16</v>
      </c>
      <c r="W875" s="211"/>
      <c r="X875" s="173">
        <v>0</v>
      </c>
      <c r="Y875" s="175">
        <v>0</v>
      </c>
      <c r="Z875" s="174">
        <f>S875*R875*K875*EXP(-Definitions!$E$4*CAPEX!V875)*U875</f>
        <v>345000</v>
      </c>
      <c r="AA875" s="174">
        <f>CEILING(Z875/Definitions!$F$10,10)</f>
        <v>6770</v>
      </c>
      <c r="AB875" s="176">
        <v>1</v>
      </c>
      <c r="AC875" s="177" t="s">
        <v>208</v>
      </c>
      <c r="AD875" s="177" t="s">
        <v>361</v>
      </c>
      <c r="AE875" s="29"/>
      <c r="AF875" s="31"/>
    </row>
    <row r="876" spans="1:32" s="8" customFormat="1" ht="24" x14ac:dyDescent="0.25">
      <c r="A876" s="170">
        <v>685</v>
      </c>
      <c r="B876" s="171" t="s">
        <v>423</v>
      </c>
      <c r="C876" s="171" t="s">
        <v>58</v>
      </c>
      <c r="D876" s="172">
        <v>2</v>
      </c>
      <c r="E876" s="171" t="s">
        <v>249</v>
      </c>
      <c r="F876" s="171" t="s">
        <v>142</v>
      </c>
      <c r="G876" s="171" t="s">
        <v>211</v>
      </c>
      <c r="H876" s="171" t="s">
        <v>212</v>
      </c>
      <c r="I876" s="171" t="s">
        <v>142</v>
      </c>
      <c r="J876" s="173">
        <v>2006</v>
      </c>
      <c r="K876" s="174">
        <v>29</v>
      </c>
      <c r="L876" s="211"/>
      <c r="M876" s="173" t="s">
        <v>321</v>
      </c>
      <c r="N876" s="173">
        <v>3</v>
      </c>
      <c r="O876" s="173">
        <v>1</v>
      </c>
      <c r="P876" s="173">
        <v>1</v>
      </c>
      <c r="Q876" s="173">
        <v>5</v>
      </c>
      <c r="R876" s="173">
        <v>1</v>
      </c>
      <c r="S876" s="175">
        <v>138000</v>
      </c>
      <c r="T876" s="173">
        <v>10</v>
      </c>
      <c r="U876" s="173">
        <v>1</v>
      </c>
      <c r="V876" s="173">
        <v>5</v>
      </c>
      <c r="W876" s="211"/>
      <c r="X876" s="173">
        <v>0</v>
      </c>
      <c r="Y876" s="175">
        <v>0</v>
      </c>
      <c r="Z876" s="174">
        <f>S876*R876*K876*EXP(-Definitions!$E$4*CAPEX!V876)*U876</f>
        <v>4002000</v>
      </c>
      <c r="AA876" s="174">
        <f>CEILING(Z876/Definitions!$F$10,10)</f>
        <v>78480</v>
      </c>
      <c r="AB876" s="176">
        <v>2</v>
      </c>
      <c r="AC876" s="177" t="s">
        <v>421</v>
      </c>
      <c r="AD876" s="177" t="s">
        <v>323</v>
      </c>
      <c r="AE876" s="29"/>
      <c r="AF876" s="31"/>
    </row>
    <row r="877" spans="1:32" s="8" customFormat="1" ht="24" x14ac:dyDescent="0.25">
      <c r="A877" s="170">
        <v>685</v>
      </c>
      <c r="B877" s="171" t="s">
        <v>423</v>
      </c>
      <c r="C877" s="171" t="s">
        <v>58</v>
      </c>
      <c r="D877" s="172">
        <v>2</v>
      </c>
      <c r="E877" s="171" t="s">
        <v>249</v>
      </c>
      <c r="F877" s="171" t="s">
        <v>142</v>
      </c>
      <c r="G877" s="171" t="s">
        <v>211</v>
      </c>
      <c r="H877" s="171" t="s">
        <v>212</v>
      </c>
      <c r="I877" s="171" t="s">
        <v>142</v>
      </c>
      <c r="J877" s="173">
        <v>2006</v>
      </c>
      <c r="K877" s="174">
        <v>29</v>
      </c>
      <c r="L877" s="211"/>
      <c r="M877" s="173" t="s">
        <v>321</v>
      </c>
      <c r="N877" s="173">
        <v>0</v>
      </c>
      <c r="O877" s="173">
        <v>1</v>
      </c>
      <c r="P877" s="173">
        <v>1</v>
      </c>
      <c r="Q877" s="173">
        <v>8</v>
      </c>
      <c r="R877" s="173">
        <v>1</v>
      </c>
      <c r="S877" s="175">
        <v>138000</v>
      </c>
      <c r="T877" s="173">
        <v>10</v>
      </c>
      <c r="U877" s="173">
        <v>1</v>
      </c>
      <c r="V877" s="173">
        <v>15</v>
      </c>
      <c r="W877" s="211"/>
      <c r="X877" s="173">
        <v>0</v>
      </c>
      <c r="Y877" s="175">
        <v>0</v>
      </c>
      <c r="Z877" s="174">
        <f>S877*R877*K877*EXP(-Definitions!$E$4*CAPEX!V877)*U877</f>
        <v>4002000</v>
      </c>
      <c r="AA877" s="174">
        <f>CEILING(Z877/Definitions!$F$10,10)</f>
        <v>78480</v>
      </c>
      <c r="AB877" s="176">
        <v>2</v>
      </c>
      <c r="AC877" s="177" t="s">
        <v>421</v>
      </c>
      <c r="AD877" s="177" t="s">
        <v>422</v>
      </c>
      <c r="AE877" s="29"/>
      <c r="AF877" s="31"/>
    </row>
    <row r="878" spans="1:32" s="8" customFormat="1" ht="24" x14ac:dyDescent="0.25">
      <c r="A878" s="170">
        <v>685</v>
      </c>
      <c r="B878" s="171" t="s">
        <v>423</v>
      </c>
      <c r="C878" s="171" t="s">
        <v>58</v>
      </c>
      <c r="D878" s="172">
        <v>2</v>
      </c>
      <c r="E878" s="171" t="s">
        <v>249</v>
      </c>
      <c r="F878" s="171" t="s">
        <v>142</v>
      </c>
      <c r="G878" s="171" t="s">
        <v>211</v>
      </c>
      <c r="H878" s="171" t="s">
        <v>212</v>
      </c>
      <c r="I878" s="171" t="s">
        <v>142</v>
      </c>
      <c r="J878" s="173">
        <v>2006</v>
      </c>
      <c r="K878" s="174">
        <v>29</v>
      </c>
      <c r="L878" s="211"/>
      <c r="M878" s="173" t="s">
        <v>321</v>
      </c>
      <c r="N878" s="173">
        <v>0</v>
      </c>
      <c r="O878" s="173">
        <v>1</v>
      </c>
      <c r="P878" s="173">
        <v>1</v>
      </c>
      <c r="Q878" s="173">
        <v>8</v>
      </c>
      <c r="R878" s="173">
        <v>1</v>
      </c>
      <c r="S878" s="175">
        <v>138000</v>
      </c>
      <c r="T878" s="173">
        <v>10</v>
      </c>
      <c r="U878" s="173">
        <v>1</v>
      </c>
      <c r="V878" s="173">
        <v>25</v>
      </c>
      <c r="W878" s="211"/>
      <c r="X878" s="173">
        <v>0</v>
      </c>
      <c r="Y878" s="175">
        <v>0</v>
      </c>
      <c r="Z878" s="174">
        <f>S878*R878*K878*EXP(-Definitions!$E$4*CAPEX!V878)*U878</f>
        <v>4002000</v>
      </c>
      <c r="AA878" s="174">
        <f>CEILING(Z878/Definitions!$F$10,10)</f>
        <v>78480</v>
      </c>
      <c r="AB878" s="176">
        <v>2</v>
      </c>
      <c r="AC878" s="177" t="s">
        <v>421</v>
      </c>
      <c r="AD878" s="177" t="s">
        <v>422</v>
      </c>
      <c r="AE878" s="29"/>
      <c r="AF878" s="31"/>
    </row>
    <row r="879" spans="1:32" s="8" customFormat="1" ht="60" x14ac:dyDescent="0.25">
      <c r="A879" s="170">
        <v>686</v>
      </c>
      <c r="B879" s="171" t="s">
        <v>560</v>
      </c>
      <c r="C879" s="171" t="s">
        <v>58</v>
      </c>
      <c r="D879" s="172">
        <v>1</v>
      </c>
      <c r="E879" s="171" t="s">
        <v>249</v>
      </c>
      <c r="F879" s="171" t="s">
        <v>142</v>
      </c>
      <c r="G879" s="171" t="s">
        <v>217</v>
      </c>
      <c r="H879" s="171" t="s">
        <v>218</v>
      </c>
      <c r="I879" s="171" t="s">
        <v>142</v>
      </c>
      <c r="J879" s="173">
        <v>2006</v>
      </c>
      <c r="K879" s="174">
        <v>575</v>
      </c>
      <c r="L879" s="211"/>
      <c r="M879" s="173" t="s">
        <v>139</v>
      </c>
      <c r="N879" s="173">
        <v>3</v>
      </c>
      <c r="O879" s="173">
        <v>2</v>
      </c>
      <c r="P879" s="173">
        <v>1</v>
      </c>
      <c r="Q879" s="173">
        <v>5</v>
      </c>
      <c r="R879" s="173">
        <v>1</v>
      </c>
      <c r="S879" s="175">
        <v>1000</v>
      </c>
      <c r="T879" s="173">
        <v>25</v>
      </c>
      <c r="U879" s="173">
        <v>1</v>
      </c>
      <c r="V879" s="173">
        <v>0</v>
      </c>
      <c r="W879" s="211"/>
      <c r="X879" s="173">
        <v>0</v>
      </c>
      <c r="Y879" s="175">
        <v>0</v>
      </c>
      <c r="Z879" s="174">
        <f>S879*R879*K879*EXP(-Definitions!$E$4*CAPEX!V879)*U879</f>
        <v>575000</v>
      </c>
      <c r="AA879" s="174">
        <f>CEILING(Z879/Definitions!$F$10,10)</f>
        <v>11280</v>
      </c>
      <c r="AB879" s="176">
        <v>2</v>
      </c>
      <c r="AC879" s="177" t="s">
        <v>219</v>
      </c>
      <c r="AD879" s="177" t="s">
        <v>220</v>
      </c>
      <c r="AE879" s="29"/>
      <c r="AF879" s="31"/>
    </row>
    <row r="880" spans="1:32" s="8" customFormat="1" ht="72" x14ac:dyDescent="0.25">
      <c r="A880" s="170">
        <v>687</v>
      </c>
      <c r="B880" s="171" t="s">
        <v>221</v>
      </c>
      <c r="C880" s="171" t="s">
        <v>58</v>
      </c>
      <c r="D880" s="172">
        <v>1</v>
      </c>
      <c r="E880" s="171" t="s">
        <v>249</v>
      </c>
      <c r="F880" s="171" t="s">
        <v>142</v>
      </c>
      <c r="G880" s="171" t="s">
        <v>217</v>
      </c>
      <c r="H880" s="171" t="s">
        <v>218</v>
      </c>
      <c r="I880" s="171" t="s">
        <v>142</v>
      </c>
      <c r="J880" s="173">
        <v>2006</v>
      </c>
      <c r="K880" s="174">
        <v>575</v>
      </c>
      <c r="L880" s="211"/>
      <c r="M880" s="173" t="s">
        <v>139</v>
      </c>
      <c r="N880" s="173">
        <v>3</v>
      </c>
      <c r="O880" s="173">
        <v>2</v>
      </c>
      <c r="P880" s="173">
        <v>1</v>
      </c>
      <c r="Q880" s="173">
        <v>5</v>
      </c>
      <c r="R880" s="173">
        <v>1</v>
      </c>
      <c r="S880" s="175">
        <v>2000</v>
      </c>
      <c r="T880" s="173">
        <v>25</v>
      </c>
      <c r="U880" s="173">
        <v>1</v>
      </c>
      <c r="V880" s="173">
        <v>0</v>
      </c>
      <c r="W880" s="211"/>
      <c r="X880" s="173">
        <v>0</v>
      </c>
      <c r="Y880" s="175">
        <v>0</v>
      </c>
      <c r="Z880" s="174">
        <f>S880*R880*K880*EXP(-Definitions!$E$4*CAPEX!V880)*U880</f>
        <v>1150000</v>
      </c>
      <c r="AA880" s="174">
        <f>CEILING(Z880/Definitions!$F$10,10)</f>
        <v>22550</v>
      </c>
      <c r="AB880" s="176">
        <v>2</v>
      </c>
      <c r="AC880" s="177" t="s">
        <v>552</v>
      </c>
      <c r="AD880" s="177" t="s">
        <v>222</v>
      </c>
      <c r="AE880" s="29"/>
      <c r="AF880" s="31"/>
    </row>
    <row r="881" spans="1:32" s="8" customFormat="1" ht="36" x14ac:dyDescent="0.25">
      <c r="A881" s="170">
        <v>688</v>
      </c>
      <c r="B881" s="171" t="s">
        <v>224</v>
      </c>
      <c r="C881" s="171" t="s">
        <v>58</v>
      </c>
      <c r="D881" s="172" t="s">
        <v>225</v>
      </c>
      <c r="E881" s="171" t="s">
        <v>249</v>
      </c>
      <c r="F881" s="171" t="s">
        <v>142</v>
      </c>
      <c r="G881" s="171" t="s">
        <v>226</v>
      </c>
      <c r="H881" s="171" t="s">
        <v>226</v>
      </c>
      <c r="I881" s="171" t="s">
        <v>142</v>
      </c>
      <c r="J881" s="173">
        <v>2006</v>
      </c>
      <c r="K881" s="174">
        <v>575</v>
      </c>
      <c r="L881" s="211"/>
      <c r="M881" s="173" t="s">
        <v>139</v>
      </c>
      <c r="N881" s="173">
        <v>3</v>
      </c>
      <c r="O881" s="173">
        <v>1</v>
      </c>
      <c r="P881" s="173">
        <v>1</v>
      </c>
      <c r="Q881" s="173">
        <v>1</v>
      </c>
      <c r="R881" s="173">
        <v>1</v>
      </c>
      <c r="S881" s="175">
        <v>2800</v>
      </c>
      <c r="T881" s="173">
        <v>50</v>
      </c>
      <c r="U881" s="173">
        <v>0</v>
      </c>
      <c r="V881" s="173">
        <v>0</v>
      </c>
      <c r="W881" s="211"/>
      <c r="X881" s="173">
        <v>1</v>
      </c>
      <c r="Y881" s="175">
        <v>6800</v>
      </c>
      <c r="Z881" s="174">
        <f>S881*R881*K881*EXP(-Definitions!$E$4*CAPEX!V881)*U881</f>
        <v>0</v>
      </c>
      <c r="AA881" s="174">
        <f>CEILING(Z881/Definitions!$F$10,10)</f>
        <v>0</v>
      </c>
      <c r="AB881" s="176">
        <v>0</v>
      </c>
      <c r="AC881" s="177" t="s">
        <v>564</v>
      </c>
      <c r="AD881" s="177" t="s">
        <v>565</v>
      </c>
      <c r="AE881" s="29"/>
      <c r="AF881" s="31"/>
    </row>
    <row r="882" spans="1:32" s="8" customFormat="1" ht="132" x14ac:dyDescent="0.25">
      <c r="A882" s="170">
        <v>689</v>
      </c>
      <c r="B882" s="171" t="s">
        <v>233</v>
      </c>
      <c r="C882" s="171" t="s">
        <v>58</v>
      </c>
      <c r="D882" s="172" t="s">
        <v>225</v>
      </c>
      <c r="E882" s="171" t="s">
        <v>249</v>
      </c>
      <c r="F882" s="171" t="s">
        <v>142</v>
      </c>
      <c r="G882" s="171" t="s">
        <v>364</v>
      </c>
      <c r="H882" s="171" t="s">
        <v>364</v>
      </c>
      <c r="I882" s="171" t="s">
        <v>142</v>
      </c>
      <c r="J882" s="173">
        <v>2006</v>
      </c>
      <c r="K882" s="174">
        <v>1</v>
      </c>
      <c r="L882" s="211"/>
      <c r="M882" s="173" t="s">
        <v>236</v>
      </c>
      <c r="N882" s="173">
        <v>3</v>
      </c>
      <c r="O882" s="173">
        <v>2</v>
      </c>
      <c r="P882" s="173">
        <v>1</v>
      </c>
      <c r="Q882" s="173">
        <v>5</v>
      </c>
      <c r="R882" s="173">
        <v>1</v>
      </c>
      <c r="S882" s="175">
        <v>972700</v>
      </c>
      <c r="T882" s="173">
        <v>0</v>
      </c>
      <c r="U882" s="173">
        <v>1</v>
      </c>
      <c r="V882" s="173">
        <v>0</v>
      </c>
      <c r="W882" s="211"/>
      <c r="X882" s="173">
        <v>0</v>
      </c>
      <c r="Y882" s="175">
        <v>0</v>
      </c>
      <c r="Z882" s="174">
        <f>S882*R882*K882*EXP(-Definitions!$E$4*CAPEX!V882)*U882</f>
        <v>972700</v>
      </c>
      <c r="AA882" s="174">
        <f>CEILING(Z882/Definitions!$F$10,10)</f>
        <v>19080</v>
      </c>
      <c r="AB882" s="176">
        <v>1</v>
      </c>
      <c r="AC882" s="177" t="s">
        <v>629</v>
      </c>
      <c r="AD882" s="177" t="s">
        <v>629</v>
      </c>
      <c r="AE882" s="29"/>
      <c r="AF882" s="31"/>
    </row>
    <row r="883" spans="1:32" s="8" customFormat="1" ht="24" x14ac:dyDescent="0.25">
      <c r="A883" s="170">
        <v>690</v>
      </c>
      <c r="B883" s="171" t="s">
        <v>238</v>
      </c>
      <c r="C883" s="171" t="s">
        <v>58</v>
      </c>
      <c r="D883" s="172" t="s">
        <v>236</v>
      </c>
      <c r="E883" s="171" t="s">
        <v>249</v>
      </c>
      <c r="F883" s="171" t="s">
        <v>142</v>
      </c>
      <c r="G883" s="171" t="s">
        <v>239</v>
      </c>
      <c r="H883" s="171" t="s">
        <v>524</v>
      </c>
      <c r="I883" s="171" t="s">
        <v>142</v>
      </c>
      <c r="J883" s="173">
        <v>2006</v>
      </c>
      <c r="K883" s="174">
        <v>1</v>
      </c>
      <c r="L883" s="211"/>
      <c r="M883" s="173" t="s">
        <v>236</v>
      </c>
      <c r="N883" s="173">
        <v>0</v>
      </c>
      <c r="O883" s="173">
        <v>1</v>
      </c>
      <c r="P883" s="173">
        <v>1</v>
      </c>
      <c r="Q883" s="173">
        <v>9</v>
      </c>
      <c r="R883" s="173">
        <v>1</v>
      </c>
      <c r="S883" s="175">
        <v>745800</v>
      </c>
      <c r="T883" s="173">
        <v>0</v>
      </c>
      <c r="U883" s="173">
        <v>1</v>
      </c>
      <c r="V883" s="173">
        <v>0</v>
      </c>
      <c r="W883" s="211"/>
      <c r="X883" s="173">
        <v>0</v>
      </c>
      <c r="Y883" s="175">
        <v>0</v>
      </c>
      <c r="Z883" s="174">
        <f>S883*R883*K883*EXP(-Definitions!$E$4*CAPEX!V883)*U883</f>
        <v>745800</v>
      </c>
      <c r="AA883" s="174">
        <f>CEILING(Z883/Definitions!$F$10,10)</f>
        <v>14630</v>
      </c>
      <c r="AB883" s="176">
        <v>1</v>
      </c>
      <c r="AC883" s="177" t="s">
        <v>240</v>
      </c>
      <c r="AD883" s="177" t="s">
        <v>241</v>
      </c>
      <c r="AE883" s="29"/>
      <c r="AF883" s="30"/>
    </row>
    <row r="884" spans="1:32" s="8" customFormat="1" ht="36" x14ac:dyDescent="0.25">
      <c r="A884" s="170">
        <v>691</v>
      </c>
      <c r="B884" s="171" t="s">
        <v>242</v>
      </c>
      <c r="C884" s="171" t="s">
        <v>58</v>
      </c>
      <c r="D884" s="172" t="s">
        <v>236</v>
      </c>
      <c r="E884" s="171" t="s">
        <v>249</v>
      </c>
      <c r="F884" s="171" t="s">
        <v>142</v>
      </c>
      <c r="G884" s="171" t="s">
        <v>243</v>
      </c>
      <c r="H884" s="171" t="s">
        <v>524</v>
      </c>
      <c r="I884" s="171" t="s">
        <v>142</v>
      </c>
      <c r="J884" s="173">
        <v>2006</v>
      </c>
      <c r="K884" s="174">
        <v>1</v>
      </c>
      <c r="L884" s="211"/>
      <c r="M884" s="173" t="s">
        <v>236</v>
      </c>
      <c r="N884" s="173">
        <v>0</v>
      </c>
      <c r="O884" s="173">
        <v>1</v>
      </c>
      <c r="P884" s="173">
        <v>1</v>
      </c>
      <c r="Q884" s="173">
        <v>9</v>
      </c>
      <c r="R884" s="173">
        <v>1</v>
      </c>
      <c r="S884" s="175">
        <v>820300</v>
      </c>
      <c r="T884" s="173">
        <v>0</v>
      </c>
      <c r="U884" s="173">
        <v>1</v>
      </c>
      <c r="V884" s="173">
        <v>0</v>
      </c>
      <c r="W884" s="211"/>
      <c r="X884" s="173">
        <v>0</v>
      </c>
      <c r="Y884" s="175">
        <v>0</v>
      </c>
      <c r="Z884" s="174">
        <f>S884*R884*K884*EXP(-Definitions!$E$4*CAPEX!V884)*U884</f>
        <v>820300</v>
      </c>
      <c r="AA884" s="174">
        <f>CEILING(Z884/Definitions!$F$10,10)</f>
        <v>16090</v>
      </c>
      <c r="AB884" s="176">
        <v>1</v>
      </c>
      <c r="AC884" s="177" t="s">
        <v>244</v>
      </c>
      <c r="AD884" s="177" t="s">
        <v>567</v>
      </c>
      <c r="AE884" s="29"/>
      <c r="AF884" s="30"/>
    </row>
    <row r="885" spans="1:32" s="8" customFormat="1" ht="48" x14ac:dyDescent="0.25">
      <c r="A885" s="170">
        <v>692</v>
      </c>
      <c r="B885" s="171" t="s">
        <v>245</v>
      </c>
      <c r="C885" s="171" t="s">
        <v>58</v>
      </c>
      <c r="D885" s="172" t="s">
        <v>236</v>
      </c>
      <c r="E885" s="171" t="s">
        <v>249</v>
      </c>
      <c r="F885" s="171" t="s">
        <v>142</v>
      </c>
      <c r="G885" s="171" t="s">
        <v>246</v>
      </c>
      <c r="H885" s="171" t="s">
        <v>524</v>
      </c>
      <c r="I885" s="171" t="s">
        <v>142</v>
      </c>
      <c r="J885" s="173">
        <v>2006</v>
      </c>
      <c r="K885" s="174">
        <v>1</v>
      </c>
      <c r="L885" s="211"/>
      <c r="M885" s="173" t="s">
        <v>236</v>
      </c>
      <c r="N885" s="173">
        <v>0</v>
      </c>
      <c r="O885" s="173">
        <v>1</v>
      </c>
      <c r="P885" s="173">
        <v>1</v>
      </c>
      <c r="Q885" s="173">
        <v>9</v>
      </c>
      <c r="R885" s="173">
        <v>1</v>
      </c>
      <c r="S885" s="175">
        <v>451200</v>
      </c>
      <c r="T885" s="173">
        <v>0</v>
      </c>
      <c r="U885" s="173">
        <v>1</v>
      </c>
      <c r="V885" s="173">
        <v>0</v>
      </c>
      <c r="W885" s="211"/>
      <c r="X885" s="173">
        <v>0</v>
      </c>
      <c r="Y885" s="175">
        <v>0</v>
      </c>
      <c r="Z885" s="174">
        <f>S885*R885*K885*EXP(-Definitions!$E$4*CAPEX!V885)*U885</f>
        <v>451200</v>
      </c>
      <c r="AA885" s="174">
        <f>CEILING(Z885/Definitions!$F$10,10)</f>
        <v>8850</v>
      </c>
      <c r="AB885" s="176">
        <v>1</v>
      </c>
      <c r="AC885" s="177" t="s">
        <v>247</v>
      </c>
      <c r="AD885" s="177" t="s">
        <v>568</v>
      </c>
      <c r="AE885" s="29"/>
      <c r="AF885" s="30"/>
    </row>
    <row r="886" spans="1:32" s="8" customFormat="1" ht="24" x14ac:dyDescent="0.25">
      <c r="A886" s="170">
        <v>693</v>
      </c>
      <c r="B886" s="171" t="s">
        <v>193</v>
      </c>
      <c r="C886" s="171" t="s">
        <v>60</v>
      </c>
      <c r="D886" s="172">
        <v>2</v>
      </c>
      <c r="E886" s="171" t="s">
        <v>249</v>
      </c>
      <c r="F886" s="171" t="s">
        <v>138</v>
      </c>
      <c r="G886" s="171" t="s">
        <v>195</v>
      </c>
      <c r="H886" s="171" t="s">
        <v>196</v>
      </c>
      <c r="I886" s="171" t="s">
        <v>138</v>
      </c>
      <c r="J886" s="173">
        <v>2009</v>
      </c>
      <c r="K886" s="174">
        <v>1265</v>
      </c>
      <c r="L886" s="211"/>
      <c r="M886" s="173" t="s">
        <v>139</v>
      </c>
      <c r="N886" s="173">
        <v>3</v>
      </c>
      <c r="O886" s="173">
        <v>2</v>
      </c>
      <c r="P886" s="173">
        <v>1</v>
      </c>
      <c r="Q886" s="173">
        <v>5</v>
      </c>
      <c r="R886" s="173">
        <v>1</v>
      </c>
      <c r="S886" s="175">
        <v>300</v>
      </c>
      <c r="T886" s="173">
        <v>10</v>
      </c>
      <c r="U886" s="173">
        <v>1</v>
      </c>
      <c r="V886" s="173">
        <v>0</v>
      </c>
      <c r="W886" s="211"/>
      <c r="X886" s="173">
        <v>0</v>
      </c>
      <c r="Y886" s="175">
        <v>0</v>
      </c>
      <c r="Z886" s="174">
        <f>S886*R886*K886*EXP(-Definitions!$E$4*CAPEX!V886)*U886</f>
        <v>379500</v>
      </c>
      <c r="AA886" s="174">
        <f>CEILING(Z886/Definitions!$F$10,10)</f>
        <v>7450</v>
      </c>
      <c r="AB886" s="176">
        <v>1</v>
      </c>
      <c r="AC886" s="177" t="s">
        <v>540</v>
      </c>
      <c r="AD886" s="177" t="s">
        <v>197</v>
      </c>
      <c r="AE886" s="29"/>
      <c r="AF886" s="30"/>
    </row>
    <row r="887" spans="1:32" s="8" customFormat="1" ht="24" x14ac:dyDescent="0.25">
      <c r="A887" s="170">
        <v>694</v>
      </c>
      <c r="B887" s="171" t="s">
        <v>198</v>
      </c>
      <c r="C887" s="171" t="s">
        <v>60</v>
      </c>
      <c r="D887" s="172">
        <v>1</v>
      </c>
      <c r="E887" s="171" t="s">
        <v>249</v>
      </c>
      <c r="F887" s="171" t="s">
        <v>138</v>
      </c>
      <c r="G887" s="171" t="s">
        <v>195</v>
      </c>
      <c r="H887" s="171" t="s">
        <v>196</v>
      </c>
      <c r="I887" s="171" t="s">
        <v>138</v>
      </c>
      <c r="J887" s="173">
        <v>2009</v>
      </c>
      <c r="K887" s="174">
        <v>1265</v>
      </c>
      <c r="L887" s="211"/>
      <c r="M887" s="173" t="s">
        <v>139</v>
      </c>
      <c r="N887" s="173">
        <v>3</v>
      </c>
      <c r="O887" s="173">
        <v>2</v>
      </c>
      <c r="P887" s="173">
        <v>1</v>
      </c>
      <c r="Q887" s="173">
        <v>5</v>
      </c>
      <c r="R887" s="173">
        <v>1</v>
      </c>
      <c r="S887" s="175">
        <v>300</v>
      </c>
      <c r="T887" s="173">
        <v>10</v>
      </c>
      <c r="U887" s="173">
        <v>1</v>
      </c>
      <c r="V887" s="173">
        <v>0</v>
      </c>
      <c r="W887" s="211"/>
      <c r="X887" s="173">
        <v>0</v>
      </c>
      <c r="Y887" s="175">
        <v>0</v>
      </c>
      <c r="Z887" s="174">
        <f>S887*R887*K887*EXP(-Definitions!$E$4*CAPEX!V887)*U887</f>
        <v>379500</v>
      </c>
      <c r="AA887" s="174">
        <f>CEILING(Z887/Definitions!$F$10,10)</f>
        <v>7450</v>
      </c>
      <c r="AB887" s="176">
        <v>1</v>
      </c>
      <c r="AC887" s="177" t="s">
        <v>541</v>
      </c>
      <c r="AD887" s="177" t="s">
        <v>197</v>
      </c>
      <c r="AE887" s="29"/>
      <c r="AF887" s="31"/>
    </row>
    <row r="888" spans="1:32" s="8" customFormat="1" ht="24" x14ac:dyDescent="0.25">
      <c r="A888" s="170">
        <v>695</v>
      </c>
      <c r="B888" s="171" t="s">
        <v>202</v>
      </c>
      <c r="C888" s="171" t="s">
        <v>60</v>
      </c>
      <c r="D888" s="172">
        <v>2</v>
      </c>
      <c r="E888" s="171" t="s">
        <v>249</v>
      </c>
      <c r="F888" s="171" t="s">
        <v>138</v>
      </c>
      <c r="G888" s="171" t="s">
        <v>195</v>
      </c>
      <c r="H888" s="171" t="s">
        <v>196</v>
      </c>
      <c r="I888" s="171" t="s">
        <v>138</v>
      </c>
      <c r="J888" s="173">
        <v>2009</v>
      </c>
      <c r="K888" s="174">
        <v>1980</v>
      </c>
      <c r="L888" s="211"/>
      <c r="M888" s="173" t="s">
        <v>139</v>
      </c>
      <c r="N888" s="173">
        <v>3</v>
      </c>
      <c r="O888" s="173">
        <v>2</v>
      </c>
      <c r="P888" s="173">
        <v>1</v>
      </c>
      <c r="Q888" s="173">
        <v>5</v>
      </c>
      <c r="R888" s="173">
        <v>1</v>
      </c>
      <c r="S888" s="175">
        <v>250</v>
      </c>
      <c r="T888" s="173">
        <v>10</v>
      </c>
      <c r="U888" s="173">
        <v>0</v>
      </c>
      <c r="V888" s="173">
        <v>2</v>
      </c>
      <c r="W888" s="211"/>
      <c r="X888" s="173">
        <v>1</v>
      </c>
      <c r="Y888" s="175">
        <v>43500</v>
      </c>
      <c r="Z888" s="174">
        <f>S888*R888*K888*EXP(-Definitions!$E$4*CAPEX!V888)*U888</f>
        <v>0</v>
      </c>
      <c r="AA888" s="174">
        <f>CEILING(Z888/Definitions!$F$10,10)</f>
        <v>0</v>
      </c>
      <c r="AB888" s="176">
        <v>0</v>
      </c>
      <c r="AC888" s="177" t="s">
        <v>359</v>
      </c>
      <c r="AD888" s="177" t="s">
        <v>676</v>
      </c>
      <c r="AE888" s="29"/>
      <c r="AF888" s="30"/>
    </row>
    <row r="889" spans="1:32" s="8" customFormat="1" ht="24" x14ac:dyDescent="0.25">
      <c r="A889" s="170">
        <v>695</v>
      </c>
      <c r="B889" s="171" t="s">
        <v>202</v>
      </c>
      <c r="C889" s="171" t="s">
        <v>60</v>
      </c>
      <c r="D889" s="172">
        <v>2</v>
      </c>
      <c r="E889" s="171" t="s">
        <v>249</v>
      </c>
      <c r="F889" s="171" t="s">
        <v>138</v>
      </c>
      <c r="G889" s="171" t="s">
        <v>195</v>
      </c>
      <c r="H889" s="171" t="s">
        <v>196</v>
      </c>
      <c r="I889" s="171" t="s">
        <v>138</v>
      </c>
      <c r="J889" s="173">
        <v>2009</v>
      </c>
      <c r="K889" s="174">
        <v>1980</v>
      </c>
      <c r="L889" s="211"/>
      <c r="M889" s="173" t="s">
        <v>139</v>
      </c>
      <c r="N889" s="173">
        <v>3</v>
      </c>
      <c r="O889" s="173">
        <v>2</v>
      </c>
      <c r="P889" s="173">
        <v>1</v>
      </c>
      <c r="Q889" s="173">
        <v>5</v>
      </c>
      <c r="R889" s="173">
        <v>1</v>
      </c>
      <c r="S889" s="175">
        <v>250</v>
      </c>
      <c r="T889" s="173">
        <v>10</v>
      </c>
      <c r="U889" s="173">
        <v>1</v>
      </c>
      <c r="V889" s="173">
        <v>0</v>
      </c>
      <c r="W889" s="211"/>
      <c r="X889" s="173">
        <v>0</v>
      </c>
      <c r="Y889" s="175">
        <v>0</v>
      </c>
      <c r="Z889" s="174">
        <f>S889*R889*K889*EXP(-Definitions!$E$4*CAPEX!V889)*U889</f>
        <v>495000</v>
      </c>
      <c r="AA889" s="174">
        <f>CEILING(Z889/Definitions!$F$10,10)</f>
        <v>9710</v>
      </c>
      <c r="AB889" s="176">
        <v>1</v>
      </c>
      <c r="AC889" s="177" t="s">
        <v>359</v>
      </c>
      <c r="AD889" s="177" t="s">
        <v>360</v>
      </c>
      <c r="AE889" s="29"/>
      <c r="AF889" s="30"/>
    </row>
    <row r="890" spans="1:32" s="8" customFormat="1" ht="15" x14ac:dyDescent="0.25">
      <c r="A890" s="170">
        <v>695</v>
      </c>
      <c r="B890" s="171" t="s">
        <v>202</v>
      </c>
      <c r="C890" s="171" t="s">
        <v>60</v>
      </c>
      <c r="D890" s="172">
        <v>2</v>
      </c>
      <c r="E890" s="171" t="s">
        <v>249</v>
      </c>
      <c r="F890" s="171" t="s">
        <v>138</v>
      </c>
      <c r="G890" s="171" t="s">
        <v>195</v>
      </c>
      <c r="H890" s="171" t="s">
        <v>196</v>
      </c>
      <c r="I890" s="171" t="s">
        <v>138</v>
      </c>
      <c r="J890" s="173">
        <v>2009</v>
      </c>
      <c r="K890" s="174">
        <v>1980</v>
      </c>
      <c r="L890" s="211"/>
      <c r="M890" s="173" t="s">
        <v>139</v>
      </c>
      <c r="N890" s="173">
        <v>0</v>
      </c>
      <c r="O890" s="173">
        <v>1</v>
      </c>
      <c r="P890" s="173">
        <v>1</v>
      </c>
      <c r="Q890" s="173">
        <v>8</v>
      </c>
      <c r="R890" s="173">
        <v>1</v>
      </c>
      <c r="S890" s="175">
        <v>250</v>
      </c>
      <c r="T890" s="173">
        <v>10</v>
      </c>
      <c r="U890" s="173">
        <v>1</v>
      </c>
      <c r="V890" s="173">
        <v>10</v>
      </c>
      <c r="W890" s="211"/>
      <c r="X890" s="173">
        <v>0</v>
      </c>
      <c r="Y890" s="175">
        <v>0</v>
      </c>
      <c r="Z890" s="174">
        <f>S890*R890*K890*EXP(-Definitions!$E$4*CAPEX!V890)*U890</f>
        <v>495000</v>
      </c>
      <c r="AA890" s="174">
        <f>CEILING(Z890/Definitions!$F$10,10)</f>
        <v>9710</v>
      </c>
      <c r="AB890" s="176">
        <v>1</v>
      </c>
      <c r="AC890" s="177" t="s">
        <v>201</v>
      </c>
      <c r="AD890" s="177" t="s">
        <v>203</v>
      </c>
      <c r="AE890" s="29"/>
      <c r="AF890" s="30"/>
    </row>
    <row r="891" spans="1:32" s="8" customFormat="1" ht="15" x14ac:dyDescent="0.25">
      <c r="A891" s="170">
        <v>695</v>
      </c>
      <c r="B891" s="171" t="s">
        <v>202</v>
      </c>
      <c r="C891" s="171" t="s">
        <v>60</v>
      </c>
      <c r="D891" s="172">
        <v>2</v>
      </c>
      <c r="E891" s="171" t="s">
        <v>249</v>
      </c>
      <c r="F891" s="171" t="s">
        <v>138</v>
      </c>
      <c r="G891" s="171" t="s">
        <v>195</v>
      </c>
      <c r="H891" s="171" t="s">
        <v>196</v>
      </c>
      <c r="I891" s="171" t="s">
        <v>138</v>
      </c>
      <c r="J891" s="173">
        <v>2009</v>
      </c>
      <c r="K891" s="174">
        <v>1980</v>
      </c>
      <c r="L891" s="211"/>
      <c r="M891" s="173" t="s">
        <v>139</v>
      </c>
      <c r="N891" s="173">
        <v>0</v>
      </c>
      <c r="O891" s="173">
        <v>1</v>
      </c>
      <c r="P891" s="173">
        <v>1</v>
      </c>
      <c r="Q891" s="173">
        <v>8</v>
      </c>
      <c r="R891" s="173">
        <v>1</v>
      </c>
      <c r="S891" s="175">
        <v>250</v>
      </c>
      <c r="T891" s="173">
        <v>10</v>
      </c>
      <c r="U891" s="173">
        <v>1</v>
      </c>
      <c r="V891" s="173">
        <v>20</v>
      </c>
      <c r="W891" s="211"/>
      <c r="X891" s="173">
        <v>0</v>
      </c>
      <c r="Y891" s="175">
        <v>0</v>
      </c>
      <c r="Z891" s="174">
        <f>S891*R891*K891*EXP(-Definitions!$E$4*CAPEX!V891)*U891</f>
        <v>495000</v>
      </c>
      <c r="AA891" s="174">
        <f>CEILING(Z891/Definitions!$F$10,10)</f>
        <v>9710</v>
      </c>
      <c r="AB891" s="176">
        <v>1</v>
      </c>
      <c r="AC891" s="177" t="s">
        <v>201</v>
      </c>
      <c r="AD891" s="177" t="s">
        <v>203</v>
      </c>
      <c r="AE891" s="29"/>
      <c r="AF891" s="31"/>
    </row>
    <row r="892" spans="1:32" s="8" customFormat="1" ht="24" x14ac:dyDescent="0.25">
      <c r="A892" s="170">
        <v>696</v>
      </c>
      <c r="B892" s="171" t="s">
        <v>204</v>
      </c>
      <c r="C892" s="171" t="s">
        <v>60</v>
      </c>
      <c r="D892" s="172">
        <v>1</v>
      </c>
      <c r="E892" s="171" t="s">
        <v>249</v>
      </c>
      <c r="F892" s="171" t="s">
        <v>138</v>
      </c>
      <c r="G892" s="171" t="s">
        <v>195</v>
      </c>
      <c r="H892" s="171" t="s">
        <v>196</v>
      </c>
      <c r="I892" s="171" t="s">
        <v>138</v>
      </c>
      <c r="J892" s="173">
        <v>2009</v>
      </c>
      <c r="K892" s="174">
        <v>1980</v>
      </c>
      <c r="L892" s="211"/>
      <c r="M892" s="173" t="s">
        <v>139</v>
      </c>
      <c r="N892" s="173">
        <v>3</v>
      </c>
      <c r="O892" s="173">
        <v>2</v>
      </c>
      <c r="P892" s="173">
        <v>1</v>
      </c>
      <c r="Q892" s="173">
        <v>5</v>
      </c>
      <c r="R892" s="173">
        <v>1</v>
      </c>
      <c r="S892" s="175">
        <v>250</v>
      </c>
      <c r="T892" s="173">
        <v>10</v>
      </c>
      <c r="U892" s="173">
        <v>1</v>
      </c>
      <c r="V892" s="173">
        <v>0</v>
      </c>
      <c r="W892" s="211"/>
      <c r="X892" s="173">
        <v>0</v>
      </c>
      <c r="Y892" s="175">
        <v>0</v>
      </c>
      <c r="Z892" s="174">
        <f>S892*R892*K892*EXP(-Definitions!$E$4*CAPEX!V892)*U892</f>
        <v>495000</v>
      </c>
      <c r="AA892" s="174">
        <f>CEILING(Z892/Definitions!$F$10,10)</f>
        <v>9710</v>
      </c>
      <c r="AB892" s="176">
        <v>1</v>
      </c>
      <c r="AC892" s="177" t="s">
        <v>359</v>
      </c>
      <c r="AD892" s="177" t="s">
        <v>360</v>
      </c>
      <c r="AE892" s="29"/>
      <c r="AF892" s="31"/>
    </row>
    <row r="893" spans="1:32" s="8" customFormat="1" ht="15" x14ac:dyDescent="0.25">
      <c r="A893" s="170">
        <v>696</v>
      </c>
      <c r="B893" s="171" t="s">
        <v>204</v>
      </c>
      <c r="C893" s="171" t="s">
        <v>60</v>
      </c>
      <c r="D893" s="172">
        <v>1</v>
      </c>
      <c r="E893" s="171" t="s">
        <v>249</v>
      </c>
      <c r="F893" s="171" t="s">
        <v>138</v>
      </c>
      <c r="G893" s="171" t="s">
        <v>195</v>
      </c>
      <c r="H893" s="171" t="s">
        <v>196</v>
      </c>
      <c r="I893" s="171" t="s">
        <v>138</v>
      </c>
      <c r="J893" s="173">
        <v>2009</v>
      </c>
      <c r="K893" s="174">
        <v>1980</v>
      </c>
      <c r="L893" s="211"/>
      <c r="M893" s="173" t="s">
        <v>139</v>
      </c>
      <c r="N893" s="173">
        <v>0</v>
      </c>
      <c r="O893" s="173">
        <v>1</v>
      </c>
      <c r="P893" s="173">
        <v>1</v>
      </c>
      <c r="Q893" s="173">
        <v>8</v>
      </c>
      <c r="R893" s="173">
        <v>1</v>
      </c>
      <c r="S893" s="175">
        <v>250</v>
      </c>
      <c r="T893" s="173">
        <v>10</v>
      </c>
      <c r="U893" s="173">
        <v>1</v>
      </c>
      <c r="V893" s="173">
        <v>10</v>
      </c>
      <c r="W893" s="211"/>
      <c r="X893" s="173">
        <v>0</v>
      </c>
      <c r="Y893" s="175">
        <v>0</v>
      </c>
      <c r="Z893" s="174">
        <f>S893*R893*K893*EXP(-Definitions!$E$4*CAPEX!V893)*U893</f>
        <v>495000</v>
      </c>
      <c r="AA893" s="174">
        <f>CEILING(Z893/Definitions!$F$10,10)</f>
        <v>9710</v>
      </c>
      <c r="AB893" s="176">
        <v>1</v>
      </c>
      <c r="AC893" s="177" t="s">
        <v>201</v>
      </c>
      <c r="AD893" s="177" t="s">
        <v>203</v>
      </c>
      <c r="AE893" s="29"/>
      <c r="AF893" s="31"/>
    </row>
    <row r="894" spans="1:32" s="8" customFormat="1" ht="15" x14ac:dyDescent="0.25">
      <c r="A894" s="170">
        <v>696</v>
      </c>
      <c r="B894" s="171" t="s">
        <v>204</v>
      </c>
      <c r="C894" s="171" t="s">
        <v>60</v>
      </c>
      <c r="D894" s="172">
        <v>1</v>
      </c>
      <c r="E894" s="171" t="s">
        <v>249</v>
      </c>
      <c r="F894" s="171" t="s">
        <v>138</v>
      </c>
      <c r="G894" s="171" t="s">
        <v>195</v>
      </c>
      <c r="H894" s="171" t="s">
        <v>196</v>
      </c>
      <c r="I894" s="171" t="s">
        <v>138</v>
      </c>
      <c r="J894" s="173">
        <v>2009</v>
      </c>
      <c r="K894" s="174">
        <v>1980</v>
      </c>
      <c r="L894" s="211"/>
      <c r="M894" s="173" t="s">
        <v>139</v>
      </c>
      <c r="N894" s="173">
        <v>0</v>
      </c>
      <c r="O894" s="173">
        <v>1</v>
      </c>
      <c r="P894" s="173">
        <v>1</v>
      </c>
      <c r="Q894" s="173">
        <v>8</v>
      </c>
      <c r="R894" s="173">
        <v>1</v>
      </c>
      <c r="S894" s="175">
        <v>250</v>
      </c>
      <c r="T894" s="173">
        <v>10</v>
      </c>
      <c r="U894" s="173">
        <v>1</v>
      </c>
      <c r="V894" s="173">
        <v>20</v>
      </c>
      <c r="W894" s="211"/>
      <c r="X894" s="173">
        <v>0</v>
      </c>
      <c r="Y894" s="175">
        <v>0</v>
      </c>
      <c r="Z894" s="174">
        <f>S894*R894*K894*EXP(-Definitions!$E$4*CAPEX!V894)*U894</f>
        <v>495000</v>
      </c>
      <c r="AA894" s="174">
        <f>CEILING(Z894/Definitions!$F$10,10)</f>
        <v>9710</v>
      </c>
      <c r="AB894" s="176">
        <v>1</v>
      </c>
      <c r="AC894" s="177" t="s">
        <v>201</v>
      </c>
      <c r="AD894" s="177" t="s">
        <v>203</v>
      </c>
      <c r="AE894" s="29"/>
      <c r="AF894" s="31"/>
    </row>
    <row r="895" spans="1:32" s="8" customFormat="1" ht="24" x14ac:dyDescent="0.25">
      <c r="A895" s="170">
        <v>697</v>
      </c>
      <c r="B895" s="171" t="s">
        <v>206</v>
      </c>
      <c r="C895" s="171" t="s">
        <v>60</v>
      </c>
      <c r="D895" s="172">
        <v>2</v>
      </c>
      <c r="E895" s="171" t="s">
        <v>249</v>
      </c>
      <c r="F895" s="171" t="s">
        <v>138</v>
      </c>
      <c r="G895" s="171" t="s">
        <v>195</v>
      </c>
      <c r="H895" s="171" t="s">
        <v>196</v>
      </c>
      <c r="I895" s="171" t="s">
        <v>138</v>
      </c>
      <c r="J895" s="173">
        <v>2009</v>
      </c>
      <c r="K895" s="174">
        <v>1265</v>
      </c>
      <c r="L895" s="211"/>
      <c r="M895" s="173" t="s">
        <v>139</v>
      </c>
      <c r="N895" s="173">
        <v>3</v>
      </c>
      <c r="O895" s="173">
        <v>1</v>
      </c>
      <c r="P895" s="173">
        <v>1</v>
      </c>
      <c r="Q895" s="173">
        <v>8</v>
      </c>
      <c r="R895" s="173">
        <v>1</v>
      </c>
      <c r="S895" s="175">
        <v>600</v>
      </c>
      <c r="T895" s="173">
        <v>15</v>
      </c>
      <c r="U895" s="173">
        <v>1</v>
      </c>
      <c r="V895" s="173">
        <v>4</v>
      </c>
      <c r="W895" s="211"/>
      <c r="X895" s="173">
        <v>0</v>
      </c>
      <c r="Y895" s="175">
        <v>0</v>
      </c>
      <c r="Z895" s="174">
        <f>S895*R895*K895*EXP(-Definitions!$E$4*CAPEX!V895)*U895</f>
        <v>759000</v>
      </c>
      <c r="AA895" s="174">
        <f>CEILING(Z895/Definitions!$F$10,10)</f>
        <v>14890</v>
      </c>
      <c r="AB895" s="176">
        <v>1</v>
      </c>
      <c r="AC895" s="177" t="s">
        <v>418</v>
      </c>
      <c r="AD895" s="177" t="s">
        <v>419</v>
      </c>
      <c r="AE895" s="29"/>
      <c r="AF895" s="31"/>
    </row>
    <row r="896" spans="1:32" s="8" customFormat="1" ht="15" x14ac:dyDescent="0.25">
      <c r="A896" s="170">
        <v>697</v>
      </c>
      <c r="B896" s="171" t="s">
        <v>206</v>
      </c>
      <c r="C896" s="171" t="s">
        <v>60</v>
      </c>
      <c r="D896" s="172">
        <v>2</v>
      </c>
      <c r="E896" s="171" t="s">
        <v>249</v>
      </c>
      <c r="F896" s="171" t="s">
        <v>138</v>
      </c>
      <c r="G896" s="171" t="s">
        <v>195</v>
      </c>
      <c r="H896" s="171" t="s">
        <v>196</v>
      </c>
      <c r="I896" s="171" t="s">
        <v>138</v>
      </c>
      <c r="J896" s="173">
        <v>2009</v>
      </c>
      <c r="K896" s="174">
        <v>1265</v>
      </c>
      <c r="L896" s="211"/>
      <c r="M896" s="173" t="s">
        <v>139</v>
      </c>
      <c r="N896" s="173">
        <v>0</v>
      </c>
      <c r="O896" s="173">
        <v>1</v>
      </c>
      <c r="P896" s="173">
        <v>1</v>
      </c>
      <c r="Q896" s="173">
        <v>8</v>
      </c>
      <c r="R896" s="173">
        <v>1</v>
      </c>
      <c r="S896" s="175">
        <v>600</v>
      </c>
      <c r="T896" s="173">
        <v>15</v>
      </c>
      <c r="U896" s="173">
        <v>1</v>
      </c>
      <c r="V896" s="173">
        <v>19</v>
      </c>
      <c r="W896" s="211"/>
      <c r="X896" s="173">
        <v>0</v>
      </c>
      <c r="Y896" s="175">
        <v>0</v>
      </c>
      <c r="Z896" s="174">
        <f>S896*R896*K896*EXP(-Definitions!$E$4*CAPEX!V896)*U896</f>
        <v>759000</v>
      </c>
      <c r="AA896" s="174">
        <f>CEILING(Z896/Definitions!$F$10,10)</f>
        <v>14890</v>
      </c>
      <c r="AB896" s="176">
        <v>1</v>
      </c>
      <c r="AC896" s="177" t="s">
        <v>208</v>
      </c>
      <c r="AD896" s="177" t="s">
        <v>361</v>
      </c>
      <c r="AE896" s="29"/>
      <c r="AF896" s="31"/>
    </row>
    <row r="897" spans="1:32" s="8" customFormat="1" ht="24" x14ac:dyDescent="0.25">
      <c r="A897" s="170">
        <v>698</v>
      </c>
      <c r="B897" s="171" t="s">
        <v>423</v>
      </c>
      <c r="C897" s="171" t="s">
        <v>60</v>
      </c>
      <c r="D897" s="172">
        <v>2</v>
      </c>
      <c r="E897" s="171" t="s">
        <v>249</v>
      </c>
      <c r="F897" s="171" t="s">
        <v>138</v>
      </c>
      <c r="G897" s="171" t="s">
        <v>211</v>
      </c>
      <c r="H897" s="171" t="s">
        <v>212</v>
      </c>
      <c r="I897" s="171" t="s">
        <v>138</v>
      </c>
      <c r="J897" s="173">
        <v>2009</v>
      </c>
      <c r="K897" s="174">
        <v>64</v>
      </c>
      <c r="L897" s="211"/>
      <c r="M897" s="173" t="s">
        <v>321</v>
      </c>
      <c r="N897" s="173">
        <v>3</v>
      </c>
      <c r="O897" s="173">
        <v>1</v>
      </c>
      <c r="P897" s="173">
        <v>1</v>
      </c>
      <c r="Q897" s="173">
        <v>5</v>
      </c>
      <c r="R897" s="173">
        <v>1</v>
      </c>
      <c r="S897" s="175">
        <v>138000</v>
      </c>
      <c r="T897" s="173">
        <v>10</v>
      </c>
      <c r="U897" s="173">
        <v>1</v>
      </c>
      <c r="V897" s="173">
        <v>5</v>
      </c>
      <c r="W897" s="211"/>
      <c r="X897" s="173">
        <v>0</v>
      </c>
      <c r="Y897" s="175">
        <v>0</v>
      </c>
      <c r="Z897" s="174">
        <f>S897*R897*K897*EXP(-Definitions!$E$4*CAPEX!V897)*U897</f>
        <v>8832000</v>
      </c>
      <c r="AA897" s="174">
        <f>CEILING(Z897/Definitions!$F$10,10)</f>
        <v>173180</v>
      </c>
      <c r="AB897" s="176">
        <v>2</v>
      </c>
      <c r="AC897" s="177" t="s">
        <v>421</v>
      </c>
      <c r="AD897" s="177" t="s">
        <v>323</v>
      </c>
      <c r="AE897" s="29"/>
      <c r="AF897" s="30"/>
    </row>
    <row r="898" spans="1:32" s="8" customFormat="1" ht="24" x14ac:dyDescent="0.25">
      <c r="A898" s="170">
        <v>698</v>
      </c>
      <c r="B898" s="171" t="s">
        <v>423</v>
      </c>
      <c r="C898" s="171" t="s">
        <v>60</v>
      </c>
      <c r="D898" s="172">
        <v>2</v>
      </c>
      <c r="E898" s="171" t="s">
        <v>249</v>
      </c>
      <c r="F898" s="171" t="s">
        <v>138</v>
      </c>
      <c r="G898" s="171" t="s">
        <v>211</v>
      </c>
      <c r="H898" s="171" t="s">
        <v>212</v>
      </c>
      <c r="I898" s="171" t="s">
        <v>138</v>
      </c>
      <c r="J898" s="173">
        <v>2009</v>
      </c>
      <c r="K898" s="174">
        <v>64</v>
      </c>
      <c r="L898" s="211"/>
      <c r="M898" s="173" t="s">
        <v>321</v>
      </c>
      <c r="N898" s="173">
        <v>0</v>
      </c>
      <c r="O898" s="173">
        <v>1</v>
      </c>
      <c r="P898" s="173">
        <v>1</v>
      </c>
      <c r="Q898" s="173">
        <v>8</v>
      </c>
      <c r="R898" s="173">
        <v>1</v>
      </c>
      <c r="S898" s="175">
        <v>138000</v>
      </c>
      <c r="T898" s="173">
        <v>10</v>
      </c>
      <c r="U898" s="173">
        <v>1</v>
      </c>
      <c r="V898" s="173">
        <v>15</v>
      </c>
      <c r="W898" s="211"/>
      <c r="X898" s="173">
        <v>0</v>
      </c>
      <c r="Y898" s="175">
        <v>0</v>
      </c>
      <c r="Z898" s="174">
        <f>S898*R898*K898*EXP(-Definitions!$E$4*CAPEX!V898)*U898</f>
        <v>8832000</v>
      </c>
      <c r="AA898" s="174">
        <f>CEILING(Z898/Definitions!$F$10,10)</f>
        <v>173180</v>
      </c>
      <c r="AB898" s="176">
        <v>2</v>
      </c>
      <c r="AC898" s="177" t="s">
        <v>421</v>
      </c>
      <c r="AD898" s="177" t="s">
        <v>422</v>
      </c>
      <c r="AE898" s="29"/>
      <c r="AF898" s="30"/>
    </row>
    <row r="899" spans="1:32" s="8" customFormat="1" ht="24" x14ac:dyDescent="0.25">
      <c r="A899" s="170">
        <v>698</v>
      </c>
      <c r="B899" s="171" t="s">
        <v>423</v>
      </c>
      <c r="C899" s="171" t="s">
        <v>60</v>
      </c>
      <c r="D899" s="172">
        <v>2</v>
      </c>
      <c r="E899" s="171" t="s">
        <v>249</v>
      </c>
      <c r="F899" s="171" t="s">
        <v>138</v>
      </c>
      <c r="G899" s="171" t="s">
        <v>211</v>
      </c>
      <c r="H899" s="171" t="s">
        <v>212</v>
      </c>
      <c r="I899" s="171" t="s">
        <v>138</v>
      </c>
      <c r="J899" s="173">
        <v>2009</v>
      </c>
      <c r="K899" s="174">
        <v>64</v>
      </c>
      <c r="L899" s="211"/>
      <c r="M899" s="173" t="s">
        <v>321</v>
      </c>
      <c r="N899" s="173">
        <v>0</v>
      </c>
      <c r="O899" s="173">
        <v>1</v>
      </c>
      <c r="P899" s="173">
        <v>1</v>
      </c>
      <c r="Q899" s="173">
        <v>8</v>
      </c>
      <c r="R899" s="173">
        <v>1</v>
      </c>
      <c r="S899" s="175">
        <v>138000</v>
      </c>
      <c r="T899" s="173">
        <v>10</v>
      </c>
      <c r="U899" s="173">
        <v>1</v>
      </c>
      <c r="V899" s="173">
        <v>25</v>
      </c>
      <c r="W899" s="211"/>
      <c r="X899" s="173">
        <v>0</v>
      </c>
      <c r="Y899" s="175">
        <v>0</v>
      </c>
      <c r="Z899" s="174">
        <f>S899*R899*K899*EXP(-Definitions!$E$4*CAPEX!V899)*U899</f>
        <v>8832000</v>
      </c>
      <c r="AA899" s="174">
        <f>CEILING(Z899/Definitions!$F$10,10)</f>
        <v>173180</v>
      </c>
      <c r="AB899" s="176">
        <v>2</v>
      </c>
      <c r="AC899" s="177" t="s">
        <v>421</v>
      </c>
      <c r="AD899" s="177" t="s">
        <v>422</v>
      </c>
      <c r="AE899" s="29"/>
      <c r="AF899" s="30"/>
    </row>
    <row r="900" spans="1:32" s="8" customFormat="1" ht="60" x14ac:dyDescent="0.25">
      <c r="A900" s="170">
        <v>699</v>
      </c>
      <c r="B900" s="171" t="s">
        <v>560</v>
      </c>
      <c r="C900" s="171" t="s">
        <v>60</v>
      </c>
      <c r="D900" s="172">
        <v>1</v>
      </c>
      <c r="E900" s="171" t="s">
        <v>249</v>
      </c>
      <c r="F900" s="171" t="s">
        <v>138</v>
      </c>
      <c r="G900" s="171" t="s">
        <v>217</v>
      </c>
      <c r="H900" s="171" t="s">
        <v>218</v>
      </c>
      <c r="I900" s="171" t="s">
        <v>138</v>
      </c>
      <c r="J900" s="173">
        <v>2009</v>
      </c>
      <c r="K900" s="174">
        <v>1265</v>
      </c>
      <c r="L900" s="211"/>
      <c r="M900" s="173" t="s">
        <v>139</v>
      </c>
      <c r="N900" s="173">
        <v>3</v>
      </c>
      <c r="O900" s="173">
        <v>2</v>
      </c>
      <c r="P900" s="173">
        <v>1</v>
      </c>
      <c r="Q900" s="173">
        <v>5</v>
      </c>
      <c r="R900" s="173">
        <v>1</v>
      </c>
      <c r="S900" s="175">
        <v>1000</v>
      </c>
      <c r="T900" s="173">
        <v>25</v>
      </c>
      <c r="U900" s="173">
        <v>1</v>
      </c>
      <c r="V900" s="173">
        <v>0</v>
      </c>
      <c r="W900" s="211"/>
      <c r="X900" s="173">
        <v>0</v>
      </c>
      <c r="Y900" s="175">
        <v>0</v>
      </c>
      <c r="Z900" s="174">
        <f>S900*R900*K900*EXP(-Definitions!$E$4*CAPEX!V900)*U900</f>
        <v>1265000</v>
      </c>
      <c r="AA900" s="174">
        <f>CEILING(Z900/Definitions!$F$10,10)</f>
        <v>24810</v>
      </c>
      <c r="AB900" s="176">
        <v>2</v>
      </c>
      <c r="AC900" s="177" t="s">
        <v>219</v>
      </c>
      <c r="AD900" s="177" t="s">
        <v>220</v>
      </c>
      <c r="AE900" s="29"/>
      <c r="AF900" s="31"/>
    </row>
    <row r="901" spans="1:32" s="8" customFormat="1" ht="72" x14ac:dyDescent="0.25">
      <c r="A901" s="170">
        <v>700</v>
      </c>
      <c r="B901" s="171" t="s">
        <v>221</v>
      </c>
      <c r="C901" s="171" t="s">
        <v>60</v>
      </c>
      <c r="D901" s="172">
        <v>1</v>
      </c>
      <c r="E901" s="171" t="s">
        <v>249</v>
      </c>
      <c r="F901" s="171" t="s">
        <v>138</v>
      </c>
      <c r="G901" s="171" t="s">
        <v>217</v>
      </c>
      <c r="H901" s="171" t="s">
        <v>218</v>
      </c>
      <c r="I901" s="171" t="s">
        <v>138</v>
      </c>
      <c r="J901" s="173">
        <v>2009</v>
      </c>
      <c r="K901" s="174">
        <v>1265</v>
      </c>
      <c r="L901" s="211"/>
      <c r="M901" s="173" t="s">
        <v>139</v>
      </c>
      <c r="N901" s="173">
        <v>3</v>
      </c>
      <c r="O901" s="173">
        <v>2</v>
      </c>
      <c r="P901" s="173">
        <v>1</v>
      </c>
      <c r="Q901" s="173">
        <v>5</v>
      </c>
      <c r="R901" s="173">
        <v>1</v>
      </c>
      <c r="S901" s="175">
        <v>2000</v>
      </c>
      <c r="T901" s="173">
        <v>25</v>
      </c>
      <c r="U901" s="173">
        <v>1</v>
      </c>
      <c r="V901" s="173">
        <v>0</v>
      </c>
      <c r="W901" s="211"/>
      <c r="X901" s="173">
        <v>0</v>
      </c>
      <c r="Y901" s="175">
        <v>0</v>
      </c>
      <c r="Z901" s="174">
        <f>S901*R901*K901*EXP(-Definitions!$E$4*CAPEX!V901)*U901</f>
        <v>2530000</v>
      </c>
      <c r="AA901" s="174">
        <f>CEILING(Z901/Definitions!$F$10,10)</f>
        <v>49610</v>
      </c>
      <c r="AB901" s="176">
        <v>2</v>
      </c>
      <c r="AC901" s="177" t="s">
        <v>552</v>
      </c>
      <c r="AD901" s="177" t="s">
        <v>222</v>
      </c>
      <c r="AE901" s="29"/>
      <c r="AF901" s="31"/>
    </row>
    <row r="902" spans="1:32" s="8" customFormat="1" ht="36" x14ac:dyDescent="0.25">
      <c r="A902" s="170">
        <v>701</v>
      </c>
      <c r="B902" s="171" t="s">
        <v>223</v>
      </c>
      <c r="C902" s="171" t="s">
        <v>60</v>
      </c>
      <c r="D902" s="172">
        <v>1</v>
      </c>
      <c r="E902" s="171" t="s">
        <v>249</v>
      </c>
      <c r="F902" s="171" t="s">
        <v>138</v>
      </c>
      <c r="G902" s="171" t="s">
        <v>195</v>
      </c>
      <c r="H902" s="171" t="s">
        <v>196</v>
      </c>
      <c r="I902" s="171" t="s">
        <v>138</v>
      </c>
      <c r="J902" s="173">
        <v>2009</v>
      </c>
      <c r="K902" s="174">
        <v>99</v>
      </c>
      <c r="L902" s="211"/>
      <c r="M902" s="173" t="s">
        <v>139</v>
      </c>
      <c r="N902" s="173">
        <v>4</v>
      </c>
      <c r="O902" s="173">
        <v>3</v>
      </c>
      <c r="P902" s="173">
        <v>1</v>
      </c>
      <c r="Q902" s="173">
        <v>4</v>
      </c>
      <c r="R902" s="173">
        <v>1</v>
      </c>
      <c r="S902" s="175">
        <v>2000</v>
      </c>
      <c r="T902" s="173">
        <v>0</v>
      </c>
      <c r="U902" s="173">
        <v>1</v>
      </c>
      <c r="V902" s="173">
        <v>0</v>
      </c>
      <c r="W902" s="211"/>
      <c r="X902" s="173">
        <v>0</v>
      </c>
      <c r="Y902" s="175">
        <v>0</v>
      </c>
      <c r="Z902" s="174">
        <f>S902*R902*K902*EXP(-Definitions!$E$4*CAPEX!V902)*U902</f>
        <v>198000</v>
      </c>
      <c r="AA902" s="174">
        <f>CEILING(Z902/Definitions!$F$10,10)</f>
        <v>3890</v>
      </c>
      <c r="AB902" s="176">
        <v>1</v>
      </c>
      <c r="AC902" s="177" t="s">
        <v>562</v>
      </c>
      <c r="AD902" s="177" t="s">
        <v>563</v>
      </c>
      <c r="AE902" s="29"/>
      <c r="AF902" s="31"/>
    </row>
    <row r="903" spans="1:32" s="8" customFormat="1" ht="36" x14ac:dyDescent="0.25">
      <c r="A903" s="170">
        <v>702</v>
      </c>
      <c r="B903" s="171" t="s">
        <v>224</v>
      </c>
      <c r="C903" s="171" t="s">
        <v>60</v>
      </c>
      <c r="D903" s="172" t="s">
        <v>225</v>
      </c>
      <c r="E903" s="171" t="s">
        <v>249</v>
      </c>
      <c r="F903" s="171" t="s">
        <v>138</v>
      </c>
      <c r="G903" s="171" t="s">
        <v>226</v>
      </c>
      <c r="H903" s="171" t="s">
        <v>226</v>
      </c>
      <c r="I903" s="171" t="s">
        <v>138</v>
      </c>
      <c r="J903" s="173">
        <v>2009</v>
      </c>
      <c r="K903" s="174">
        <v>845</v>
      </c>
      <c r="L903" s="211"/>
      <c r="M903" s="173" t="s">
        <v>139</v>
      </c>
      <c r="N903" s="173">
        <v>3</v>
      </c>
      <c r="O903" s="173">
        <v>1</v>
      </c>
      <c r="P903" s="173">
        <v>1</v>
      </c>
      <c r="Q903" s="173">
        <v>1</v>
      </c>
      <c r="R903" s="173">
        <v>1</v>
      </c>
      <c r="S903" s="175">
        <v>2800</v>
      </c>
      <c r="T903" s="173">
        <v>50</v>
      </c>
      <c r="U903" s="173">
        <v>0</v>
      </c>
      <c r="V903" s="173">
        <v>0</v>
      </c>
      <c r="W903" s="211"/>
      <c r="X903" s="173">
        <v>1</v>
      </c>
      <c r="Y903" s="175">
        <v>12100</v>
      </c>
      <c r="Z903" s="174">
        <f>S903*R903*K903*EXP(-Definitions!$E$4*CAPEX!V903)*U903</f>
        <v>0</v>
      </c>
      <c r="AA903" s="174">
        <f>CEILING(Z903/Definitions!$F$10,10)</f>
        <v>0</v>
      </c>
      <c r="AB903" s="176">
        <v>0</v>
      </c>
      <c r="AC903" s="177" t="s">
        <v>564</v>
      </c>
      <c r="AD903" s="177" t="s">
        <v>565</v>
      </c>
      <c r="AE903" s="29"/>
      <c r="AF903" s="31"/>
    </row>
    <row r="904" spans="1:32" s="8" customFormat="1" ht="108" x14ac:dyDescent="0.25">
      <c r="A904" s="170">
        <v>703</v>
      </c>
      <c r="B904" s="171" t="s">
        <v>233</v>
      </c>
      <c r="C904" s="171" t="s">
        <v>60</v>
      </c>
      <c r="D904" s="172" t="s">
        <v>225</v>
      </c>
      <c r="E904" s="171" t="s">
        <v>249</v>
      </c>
      <c r="F904" s="171" t="s">
        <v>138</v>
      </c>
      <c r="G904" s="171" t="s">
        <v>364</v>
      </c>
      <c r="H904" s="171" t="s">
        <v>364</v>
      </c>
      <c r="I904" s="171" t="s">
        <v>138</v>
      </c>
      <c r="J904" s="173">
        <v>2009</v>
      </c>
      <c r="K904" s="174">
        <v>1</v>
      </c>
      <c r="L904" s="211"/>
      <c r="M904" s="173" t="s">
        <v>236</v>
      </c>
      <c r="N904" s="173">
        <v>3</v>
      </c>
      <c r="O904" s="173">
        <v>2</v>
      </c>
      <c r="P904" s="173">
        <v>1</v>
      </c>
      <c r="Q904" s="173">
        <v>5</v>
      </c>
      <c r="R904" s="173">
        <v>1</v>
      </c>
      <c r="S904" s="175">
        <v>1533300</v>
      </c>
      <c r="T904" s="173">
        <v>0</v>
      </c>
      <c r="U904" s="173">
        <v>1</v>
      </c>
      <c r="V904" s="173">
        <v>0</v>
      </c>
      <c r="W904" s="211"/>
      <c r="X904" s="173">
        <v>0</v>
      </c>
      <c r="Y904" s="175">
        <v>0</v>
      </c>
      <c r="Z904" s="174">
        <f>S904*R904*K904*EXP(-Definitions!$E$4*CAPEX!V904)*U904</f>
        <v>1533300</v>
      </c>
      <c r="AA904" s="174">
        <f>CEILING(Z904/Definitions!$F$10,10)</f>
        <v>30070</v>
      </c>
      <c r="AB904" s="176">
        <v>1</v>
      </c>
      <c r="AC904" s="177" t="s">
        <v>628</v>
      </c>
      <c r="AD904" s="177" t="s">
        <v>628</v>
      </c>
      <c r="AE904" s="29"/>
      <c r="AF904" s="31"/>
    </row>
    <row r="905" spans="1:32" s="8" customFormat="1" ht="24" x14ac:dyDescent="0.25">
      <c r="A905" s="170">
        <v>704</v>
      </c>
      <c r="B905" s="171" t="s">
        <v>238</v>
      </c>
      <c r="C905" s="171" t="s">
        <v>60</v>
      </c>
      <c r="D905" s="172" t="s">
        <v>236</v>
      </c>
      <c r="E905" s="171" t="s">
        <v>249</v>
      </c>
      <c r="F905" s="171" t="s">
        <v>138</v>
      </c>
      <c r="G905" s="171" t="s">
        <v>239</v>
      </c>
      <c r="H905" s="171" t="s">
        <v>524</v>
      </c>
      <c r="I905" s="171" t="s">
        <v>138</v>
      </c>
      <c r="J905" s="173">
        <v>2009</v>
      </c>
      <c r="K905" s="174">
        <v>1</v>
      </c>
      <c r="L905" s="211"/>
      <c r="M905" s="173" t="s">
        <v>236</v>
      </c>
      <c r="N905" s="173">
        <v>0</v>
      </c>
      <c r="O905" s="173">
        <v>1</v>
      </c>
      <c r="P905" s="173">
        <v>1</v>
      </c>
      <c r="Q905" s="173">
        <v>9</v>
      </c>
      <c r="R905" s="173">
        <v>1</v>
      </c>
      <c r="S905" s="175">
        <v>1686700</v>
      </c>
      <c r="T905" s="173">
        <v>0</v>
      </c>
      <c r="U905" s="173">
        <v>1</v>
      </c>
      <c r="V905" s="173">
        <v>0</v>
      </c>
      <c r="W905" s="211"/>
      <c r="X905" s="173">
        <v>0</v>
      </c>
      <c r="Y905" s="175">
        <v>0</v>
      </c>
      <c r="Z905" s="174">
        <f>S905*R905*K905*EXP(-Definitions!$E$4*CAPEX!V905)*U905</f>
        <v>1686700</v>
      </c>
      <c r="AA905" s="174">
        <f>CEILING(Z905/Definitions!$F$10,10)</f>
        <v>33080</v>
      </c>
      <c r="AB905" s="176">
        <v>1</v>
      </c>
      <c r="AC905" s="177" t="s">
        <v>240</v>
      </c>
      <c r="AD905" s="177" t="s">
        <v>241</v>
      </c>
      <c r="AE905" s="29"/>
      <c r="AF905" s="31"/>
    </row>
    <row r="906" spans="1:32" s="8" customFormat="1" ht="36" x14ac:dyDescent="0.25">
      <c r="A906" s="170">
        <v>705</v>
      </c>
      <c r="B906" s="171" t="s">
        <v>242</v>
      </c>
      <c r="C906" s="171" t="s">
        <v>60</v>
      </c>
      <c r="D906" s="172" t="s">
        <v>236</v>
      </c>
      <c r="E906" s="171" t="s">
        <v>249</v>
      </c>
      <c r="F906" s="171" t="s">
        <v>138</v>
      </c>
      <c r="G906" s="171" t="s">
        <v>243</v>
      </c>
      <c r="H906" s="171" t="s">
        <v>524</v>
      </c>
      <c r="I906" s="171" t="s">
        <v>138</v>
      </c>
      <c r="J906" s="173">
        <v>2009</v>
      </c>
      <c r="K906" s="174">
        <v>1</v>
      </c>
      <c r="L906" s="211"/>
      <c r="M906" s="173" t="s">
        <v>236</v>
      </c>
      <c r="N906" s="173">
        <v>0</v>
      </c>
      <c r="O906" s="173">
        <v>1</v>
      </c>
      <c r="P906" s="173">
        <v>1</v>
      </c>
      <c r="Q906" s="173">
        <v>9</v>
      </c>
      <c r="R906" s="173">
        <v>1</v>
      </c>
      <c r="S906" s="175">
        <v>1855300</v>
      </c>
      <c r="T906" s="173">
        <v>0</v>
      </c>
      <c r="U906" s="173">
        <v>1</v>
      </c>
      <c r="V906" s="173">
        <v>0</v>
      </c>
      <c r="W906" s="211"/>
      <c r="X906" s="173">
        <v>0</v>
      </c>
      <c r="Y906" s="175">
        <v>0</v>
      </c>
      <c r="Z906" s="174">
        <f>S906*R906*K906*EXP(-Definitions!$E$4*CAPEX!V906)*U906</f>
        <v>1855300</v>
      </c>
      <c r="AA906" s="174">
        <f>CEILING(Z906/Definitions!$F$10,10)</f>
        <v>36380</v>
      </c>
      <c r="AB906" s="176">
        <v>1</v>
      </c>
      <c r="AC906" s="177" t="s">
        <v>244</v>
      </c>
      <c r="AD906" s="177" t="s">
        <v>567</v>
      </c>
      <c r="AE906" s="29"/>
      <c r="AF906" s="30"/>
    </row>
    <row r="907" spans="1:32" s="8" customFormat="1" ht="48" x14ac:dyDescent="0.25">
      <c r="A907" s="170">
        <v>706</v>
      </c>
      <c r="B907" s="171" t="s">
        <v>245</v>
      </c>
      <c r="C907" s="171" t="s">
        <v>60</v>
      </c>
      <c r="D907" s="172" t="s">
        <v>236</v>
      </c>
      <c r="E907" s="171" t="s">
        <v>249</v>
      </c>
      <c r="F907" s="171" t="s">
        <v>138</v>
      </c>
      <c r="G907" s="171" t="s">
        <v>246</v>
      </c>
      <c r="H907" s="171" t="s">
        <v>524</v>
      </c>
      <c r="I907" s="171" t="s">
        <v>138</v>
      </c>
      <c r="J907" s="173">
        <v>2009</v>
      </c>
      <c r="K907" s="174">
        <v>1</v>
      </c>
      <c r="L907" s="211"/>
      <c r="M907" s="173" t="s">
        <v>236</v>
      </c>
      <c r="N907" s="173">
        <v>0</v>
      </c>
      <c r="O907" s="173">
        <v>1</v>
      </c>
      <c r="P907" s="173">
        <v>1</v>
      </c>
      <c r="Q907" s="173">
        <v>9</v>
      </c>
      <c r="R907" s="173">
        <v>1</v>
      </c>
      <c r="S907" s="175">
        <v>1020500</v>
      </c>
      <c r="T907" s="173">
        <v>0</v>
      </c>
      <c r="U907" s="173">
        <v>1</v>
      </c>
      <c r="V907" s="173">
        <v>0</v>
      </c>
      <c r="W907" s="211"/>
      <c r="X907" s="173">
        <v>0</v>
      </c>
      <c r="Y907" s="175">
        <v>0</v>
      </c>
      <c r="Z907" s="174">
        <f>S907*R907*K907*EXP(-Definitions!$E$4*CAPEX!V907)*U907</f>
        <v>1020500</v>
      </c>
      <c r="AA907" s="174">
        <f>CEILING(Z907/Definitions!$F$10,10)</f>
        <v>20010</v>
      </c>
      <c r="AB907" s="176">
        <v>1</v>
      </c>
      <c r="AC907" s="177" t="s">
        <v>247</v>
      </c>
      <c r="AD907" s="177" t="s">
        <v>568</v>
      </c>
      <c r="AE907" s="29"/>
      <c r="AF907" s="30"/>
    </row>
    <row r="908" spans="1:32" s="8" customFormat="1" ht="96" x14ac:dyDescent="0.25">
      <c r="A908" s="170">
        <v>707</v>
      </c>
      <c r="B908" s="171" t="s">
        <v>252</v>
      </c>
      <c r="C908" s="171" t="s">
        <v>61</v>
      </c>
      <c r="D908" s="172">
        <v>1</v>
      </c>
      <c r="E908" s="171" t="s">
        <v>194</v>
      </c>
      <c r="F908" s="171" t="s">
        <v>482</v>
      </c>
      <c r="G908" s="171" t="s">
        <v>364</v>
      </c>
      <c r="H908" s="171" t="s">
        <v>364</v>
      </c>
      <c r="I908" s="171" t="s">
        <v>440</v>
      </c>
      <c r="J908" s="173">
        <v>2006</v>
      </c>
      <c r="K908" s="174">
        <v>350</v>
      </c>
      <c r="L908" s="211"/>
      <c r="M908" s="173" t="s">
        <v>139</v>
      </c>
      <c r="N908" s="173">
        <v>0</v>
      </c>
      <c r="O908" s="173">
        <v>1</v>
      </c>
      <c r="P908" s="173">
        <v>1</v>
      </c>
      <c r="Q908" s="173">
        <v>5</v>
      </c>
      <c r="R908" s="173">
        <v>1</v>
      </c>
      <c r="S908" s="175">
        <v>5000</v>
      </c>
      <c r="T908" s="173">
        <v>0</v>
      </c>
      <c r="U908" s="173">
        <v>1</v>
      </c>
      <c r="V908" s="173">
        <v>2</v>
      </c>
      <c r="W908" s="211"/>
      <c r="X908" s="173">
        <v>1</v>
      </c>
      <c r="Y908" s="175">
        <v>8900</v>
      </c>
      <c r="Z908" s="174">
        <f>S908*R908*K908*EXP(-Definitions!$E$4*CAPEX!V908)*U908</f>
        <v>1750000</v>
      </c>
      <c r="AA908" s="174">
        <f>CEILING(Z908/Definitions!$F$10,10)</f>
        <v>34320</v>
      </c>
      <c r="AB908" s="176">
        <v>1</v>
      </c>
      <c r="AC908" s="177" t="s">
        <v>441</v>
      </c>
      <c r="AD908" s="177" t="s">
        <v>441</v>
      </c>
      <c r="AE908" s="29"/>
      <c r="AF908" s="30"/>
    </row>
    <row r="909" spans="1:32" s="8" customFormat="1" ht="24" x14ac:dyDescent="0.25">
      <c r="A909" s="170">
        <v>708</v>
      </c>
      <c r="B909" s="171" t="s">
        <v>238</v>
      </c>
      <c r="C909" s="171" t="s">
        <v>61</v>
      </c>
      <c r="D909" s="172" t="s">
        <v>236</v>
      </c>
      <c r="E909" s="171" t="s">
        <v>194</v>
      </c>
      <c r="F909" s="171" t="s">
        <v>482</v>
      </c>
      <c r="G909" s="171" t="s">
        <v>239</v>
      </c>
      <c r="H909" s="171" t="s">
        <v>524</v>
      </c>
      <c r="I909" s="171" t="s">
        <v>440</v>
      </c>
      <c r="J909" s="173">
        <v>2006</v>
      </c>
      <c r="K909" s="174">
        <v>1</v>
      </c>
      <c r="L909" s="211"/>
      <c r="M909" s="173" t="s">
        <v>236</v>
      </c>
      <c r="N909" s="173">
        <v>0</v>
      </c>
      <c r="O909" s="173">
        <v>1</v>
      </c>
      <c r="P909" s="173">
        <v>1</v>
      </c>
      <c r="Q909" s="173">
        <v>9</v>
      </c>
      <c r="R909" s="173">
        <v>1</v>
      </c>
      <c r="S909" s="175">
        <v>175000</v>
      </c>
      <c r="T909" s="173">
        <v>0</v>
      </c>
      <c r="U909" s="173">
        <v>1</v>
      </c>
      <c r="V909" s="173">
        <v>2</v>
      </c>
      <c r="W909" s="211"/>
      <c r="X909" s="173">
        <v>0</v>
      </c>
      <c r="Y909" s="175">
        <v>0</v>
      </c>
      <c r="Z909" s="174">
        <f>S909*R909*K909*EXP(-Definitions!$E$4*CAPEX!V909)*U909</f>
        <v>175000</v>
      </c>
      <c r="AA909" s="174">
        <f>CEILING(Z909/Definitions!$F$10,10)</f>
        <v>3440</v>
      </c>
      <c r="AB909" s="176">
        <v>1</v>
      </c>
      <c r="AC909" s="177" t="s">
        <v>240</v>
      </c>
      <c r="AD909" s="177" t="s">
        <v>241</v>
      </c>
      <c r="AE909" s="29"/>
      <c r="AF909" s="31"/>
    </row>
    <row r="910" spans="1:32" s="8" customFormat="1" ht="36" x14ac:dyDescent="0.25">
      <c r="A910" s="170">
        <v>709</v>
      </c>
      <c r="B910" s="171" t="s">
        <v>242</v>
      </c>
      <c r="C910" s="171" t="s">
        <v>61</v>
      </c>
      <c r="D910" s="172" t="s">
        <v>236</v>
      </c>
      <c r="E910" s="171" t="s">
        <v>194</v>
      </c>
      <c r="F910" s="171" t="s">
        <v>482</v>
      </c>
      <c r="G910" s="171" t="s">
        <v>243</v>
      </c>
      <c r="H910" s="171" t="s">
        <v>524</v>
      </c>
      <c r="I910" s="171" t="s">
        <v>440</v>
      </c>
      <c r="J910" s="173">
        <v>2006</v>
      </c>
      <c r="K910" s="174">
        <v>1</v>
      </c>
      <c r="L910" s="211"/>
      <c r="M910" s="173" t="s">
        <v>236</v>
      </c>
      <c r="N910" s="173">
        <v>0</v>
      </c>
      <c r="O910" s="173">
        <v>1</v>
      </c>
      <c r="P910" s="173">
        <v>1</v>
      </c>
      <c r="Q910" s="173">
        <v>9</v>
      </c>
      <c r="R910" s="173">
        <v>1</v>
      </c>
      <c r="S910" s="175">
        <v>192500</v>
      </c>
      <c r="T910" s="173">
        <v>0</v>
      </c>
      <c r="U910" s="173">
        <v>1</v>
      </c>
      <c r="V910" s="173">
        <v>2</v>
      </c>
      <c r="W910" s="211"/>
      <c r="X910" s="173">
        <v>0</v>
      </c>
      <c r="Y910" s="175">
        <v>0</v>
      </c>
      <c r="Z910" s="174">
        <f>S910*R910*K910*EXP(-Definitions!$E$4*CAPEX!V910)*U910</f>
        <v>192500</v>
      </c>
      <c r="AA910" s="174">
        <f>CEILING(Z910/Definitions!$F$10,10)</f>
        <v>3780</v>
      </c>
      <c r="AB910" s="176">
        <v>1</v>
      </c>
      <c r="AC910" s="177" t="s">
        <v>244</v>
      </c>
      <c r="AD910" s="177" t="s">
        <v>567</v>
      </c>
      <c r="AE910" s="29"/>
      <c r="AF910" s="31"/>
    </row>
    <row r="911" spans="1:32" s="8" customFormat="1" ht="48" x14ac:dyDescent="0.25">
      <c r="A911" s="170">
        <v>710</v>
      </c>
      <c r="B911" s="171" t="s">
        <v>245</v>
      </c>
      <c r="C911" s="171" t="s">
        <v>61</v>
      </c>
      <c r="D911" s="172" t="s">
        <v>236</v>
      </c>
      <c r="E911" s="171" t="s">
        <v>194</v>
      </c>
      <c r="F911" s="171" t="s">
        <v>482</v>
      </c>
      <c r="G911" s="171" t="s">
        <v>246</v>
      </c>
      <c r="H911" s="171" t="s">
        <v>524</v>
      </c>
      <c r="I911" s="171" t="s">
        <v>440</v>
      </c>
      <c r="J911" s="173">
        <v>2006</v>
      </c>
      <c r="K911" s="174">
        <v>1</v>
      </c>
      <c r="L911" s="211"/>
      <c r="M911" s="173" t="s">
        <v>236</v>
      </c>
      <c r="N911" s="173">
        <v>0</v>
      </c>
      <c r="O911" s="173">
        <v>1</v>
      </c>
      <c r="P911" s="173">
        <v>1</v>
      </c>
      <c r="Q911" s="173">
        <v>9</v>
      </c>
      <c r="R911" s="173">
        <v>1</v>
      </c>
      <c r="S911" s="175">
        <v>105900</v>
      </c>
      <c r="T911" s="173">
        <v>0</v>
      </c>
      <c r="U911" s="173">
        <v>1</v>
      </c>
      <c r="V911" s="173">
        <v>2</v>
      </c>
      <c r="W911" s="211"/>
      <c r="X911" s="173">
        <v>0</v>
      </c>
      <c r="Y911" s="175">
        <v>0</v>
      </c>
      <c r="Z911" s="174">
        <f>S911*R911*K911*EXP(-Definitions!$E$4*CAPEX!V911)*U911</f>
        <v>105900</v>
      </c>
      <c r="AA911" s="174">
        <f>CEILING(Z911/Definitions!$F$10,10)</f>
        <v>2080</v>
      </c>
      <c r="AB911" s="176">
        <v>1</v>
      </c>
      <c r="AC911" s="177" t="s">
        <v>247</v>
      </c>
      <c r="AD911" s="177" t="s">
        <v>568</v>
      </c>
      <c r="AE911" s="29"/>
      <c r="AF911" s="31"/>
    </row>
    <row r="912" spans="1:32" s="8" customFormat="1" ht="60" x14ac:dyDescent="0.25">
      <c r="A912" s="170">
        <v>711</v>
      </c>
      <c r="B912" s="171" t="s">
        <v>262</v>
      </c>
      <c r="C912" s="171" t="s">
        <v>14</v>
      </c>
      <c r="D912" s="172">
        <v>1</v>
      </c>
      <c r="E912" s="171" t="s">
        <v>249</v>
      </c>
      <c r="F912" s="171" t="s">
        <v>142</v>
      </c>
      <c r="G912" s="171" t="s">
        <v>578</v>
      </c>
      <c r="H912" s="171" t="s">
        <v>257</v>
      </c>
      <c r="I912" s="171" t="s">
        <v>142</v>
      </c>
      <c r="J912" s="173">
        <v>2006</v>
      </c>
      <c r="K912" s="174">
        <v>27390</v>
      </c>
      <c r="L912" s="211"/>
      <c r="M912" s="173" t="s">
        <v>139</v>
      </c>
      <c r="N912" s="173">
        <v>0</v>
      </c>
      <c r="O912" s="173">
        <v>1</v>
      </c>
      <c r="P912" s="173">
        <v>0</v>
      </c>
      <c r="Q912" s="173">
        <v>5</v>
      </c>
      <c r="R912" s="173">
        <v>1</v>
      </c>
      <c r="S912" s="175">
        <v>4000</v>
      </c>
      <c r="T912" s="173">
        <v>0</v>
      </c>
      <c r="U912" s="173">
        <v>0.25</v>
      </c>
      <c r="V912" s="173">
        <v>0</v>
      </c>
      <c r="W912" s="211"/>
      <c r="X912" s="173">
        <v>0</v>
      </c>
      <c r="Y912" s="175">
        <v>537350</v>
      </c>
      <c r="Z912" s="174">
        <f>S912*R912*K912*EXP(-Definitions!$E$4*CAPEX!V912)*U912</f>
        <v>27390000</v>
      </c>
      <c r="AA912" s="174">
        <f>CEILING(Z912/Definitions!$F$10,10)</f>
        <v>537060</v>
      </c>
      <c r="AB912" s="176">
        <v>2</v>
      </c>
      <c r="AC912" s="177" t="s">
        <v>354</v>
      </c>
      <c r="AD912" s="177" t="s">
        <v>264</v>
      </c>
      <c r="AE912" s="29"/>
      <c r="AF912" s="31"/>
    </row>
    <row r="913" spans="1:32" s="8" customFormat="1" ht="24" x14ac:dyDescent="0.25">
      <c r="A913" s="170">
        <v>712</v>
      </c>
      <c r="B913" s="171" t="s">
        <v>368</v>
      </c>
      <c r="C913" s="171" t="s">
        <v>14</v>
      </c>
      <c r="D913" s="172">
        <v>1</v>
      </c>
      <c r="E913" s="171" t="s">
        <v>249</v>
      </c>
      <c r="F913" s="171" t="s">
        <v>142</v>
      </c>
      <c r="G913" s="171" t="s">
        <v>226</v>
      </c>
      <c r="H913" s="171" t="s">
        <v>226</v>
      </c>
      <c r="I913" s="171" t="s">
        <v>142</v>
      </c>
      <c r="J913" s="173">
        <v>2006</v>
      </c>
      <c r="K913" s="174">
        <v>27390</v>
      </c>
      <c r="L913" s="211"/>
      <c r="M913" s="173" t="s">
        <v>139</v>
      </c>
      <c r="N913" s="173">
        <v>3</v>
      </c>
      <c r="O913" s="173">
        <v>1</v>
      </c>
      <c r="P913" s="173">
        <v>1</v>
      </c>
      <c r="Q913" s="173">
        <v>5</v>
      </c>
      <c r="R913" s="173">
        <v>0.03</v>
      </c>
      <c r="S913" s="175">
        <v>2000</v>
      </c>
      <c r="T913" s="173">
        <v>25</v>
      </c>
      <c r="U913" s="173">
        <v>1</v>
      </c>
      <c r="V913" s="173">
        <v>0</v>
      </c>
      <c r="W913" s="211"/>
      <c r="X913" s="173">
        <v>0</v>
      </c>
      <c r="Y913" s="175">
        <v>0</v>
      </c>
      <c r="Z913" s="174">
        <f>S913*R913*K913*EXP(-Definitions!$E$4*CAPEX!V913)*U913</f>
        <v>1643400</v>
      </c>
      <c r="AA913" s="174">
        <f>CEILING(Z913/Definitions!$F$10,10)</f>
        <v>32230</v>
      </c>
      <c r="AB913" s="176">
        <v>1</v>
      </c>
      <c r="AC913" s="177" t="s">
        <v>600</v>
      </c>
      <c r="AD913" s="177" t="s">
        <v>601</v>
      </c>
      <c r="AE913" s="29"/>
      <c r="AF913" s="31"/>
    </row>
    <row r="914" spans="1:32" s="8" customFormat="1" ht="48" x14ac:dyDescent="0.25">
      <c r="A914" s="170">
        <v>712</v>
      </c>
      <c r="B914" s="171" t="s">
        <v>368</v>
      </c>
      <c r="C914" s="171" t="s">
        <v>14</v>
      </c>
      <c r="D914" s="172">
        <v>1</v>
      </c>
      <c r="E914" s="171" t="s">
        <v>249</v>
      </c>
      <c r="F914" s="171" t="s">
        <v>142</v>
      </c>
      <c r="G914" s="171" t="s">
        <v>226</v>
      </c>
      <c r="H914" s="171" t="s">
        <v>226</v>
      </c>
      <c r="I914" s="171" t="s">
        <v>142</v>
      </c>
      <c r="J914" s="173">
        <v>2006</v>
      </c>
      <c r="K914" s="174">
        <v>27390</v>
      </c>
      <c r="L914" s="211"/>
      <c r="M914" s="173" t="s">
        <v>139</v>
      </c>
      <c r="N914" s="173">
        <v>3</v>
      </c>
      <c r="O914" s="173">
        <v>1</v>
      </c>
      <c r="P914" s="173">
        <v>1</v>
      </c>
      <c r="Q914" s="173">
        <v>5</v>
      </c>
      <c r="R914" s="173">
        <v>0.3</v>
      </c>
      <c r="S914" s="175">
        <v>2000</v>
      </c>
      <c r="T914" s="173">
        <v>25</v>
      </c>
      <c r="U914" s="173">
        <v>1</v>
      </c>
      <c r="V914" s="173">
        <v>12</v>
      </c>
      <c r="W914" s="211"/>
      <c r="X914" s="173">
        <v>1</v>
      </c>
      <c r="Y914" s="175">
        <v>89600</v>
      </c>
      <c r="Z914" s="174">
        <f>S914*R914*K914*EXP(-Definitions!$E$4*CAPEX!V914)*U914</f>
        <v>16434000</v>
      </c>
      <c r="AA914" s="174">
        <f>CEILING(Z914/Definitions!$F$10,10)</f>
        <v>322240</v>
      </c>
      <c r="AB914" s="176">
        <v>1</v>
      </c>
      <c r="AC914" s="177" t="s">
        <v>576</v>
      </c>
      <c r="AD914" s="177" t="s">
        <v>577</v>
      </c>
      <c r="AE914" s="29"/>
      <c r="AF914" s="31"/>
    </row>
    <row r="915" spans="1:32" s="8" customFormat="1" ht="48" x14ac:dyDescent="0.25">
      <c r="A915" s="170">
        <v>713</v>
      </c>
      <c r="B915" s="171" t="s">
        <v>248</v>
      </c>
      <c r="C915" s="171" t="s">
        <v>14</v>
      </c>
      <c r="D915" s="172">
        <v>1</v>
      </c>
      <c r="E915" s="171" t="s">
        <v>249</v>
      </c>
      <c r="F915" s="171" t="s">
        <v>142</v>
      </c>
      <c r="G915" s="171" t="s">
        <v>217</v>
      </c>
      <c r="H915" s="171" t="s">
        <v>218</v>
      </c>
      <c r="I915" s="171" t="s">
        <v>142</v>
      </c>
      <c r="J915" s="173">
        <v>2006</v>
      </c>
      <c r="K915" s="174">
        <v>1</v>
      </c>
      <c r="L915" s="211"/>
      <c r="M915" s="173" t="s">
        <v>236</v>
      </c>
      <c r="N915" s="173">
        <v>0</v>
      </c>
      <c r="O915" s="173">
        <v>1</v>
      </c>
      <c r="P915" s="173">
        <v>1</v>
      </c>
      <c r="Q915" s="173">
        <v>8</v>
      </c>
      <c r="R915" s="173">
        <v>1</v>
      </c>
      <c r="S915" s="175">
        <v>3134460</v>
      </c>
      <c r="T915" s="173">
        <v>25</v>
      </c>
      <c r="U915" s="173">
        <v>0</v>
      </c>
      <c r="V915" s="173">
        <v>12</v>
      </c>
      <c r="W915" s="211"/>
      <c r="X915" s="173">
        <v>1</v>
      </c>
      <c r="Y915" s="175">
        <v>61460</v>
      </c>
      <c r="Z915" s="174">
        <f>S915*R915*K915*EXP(-Definitions!$E$4*CAPEX!V915)*U915</f>
        <v>0</v>
      </c>
      <c r="AA915" s="174">
        <f>CEILING(Z915/Definitions!$F$10,10)</f>
        <v>0</v>
      </c>
      <c r="AB915" s="176">
        <v>0</v>
      </c>
      <c r="AC915" s="177" t="s">
        <v>271</v>
      </c>
      <c r="AD915" s="177" t="s">
        <v>573</v>
      </c>
      <c r="AE915" s="29"/>
      <c r="AF915" s="30"/>
    </row>
    <row r="916" spans="1:32" s="8" customFormat="1" ht="72" x14ac:dyDescent="0.25">
      <c r="A916" s="170">
        <v>714</v>
      </c>
      <c r="B916" s="171" t="s">
        <v>702</v>
      </c>
      <c r="C916" s="171" t="s">
        <v>14</v>
      </c>
      <c r="D916" s="172">
        <v>1</v>
      </c>
      <c r="E916" s="171" t="s">
        <v>249</v>
      </c>
      <c r="F916" s="171" t="s">
        <v>142</v>
      </c>
      <c r="G916" s="171" t="s">
        <v>265</v>
      </c>
      <c r="H916" s="171" t="s">
        <v>266</v>
      </c>
      <c r="I916" s="171" t="s">
        <v>142</v>
      </c>
      <c r="J916" s="173">
        <v>2006</v>
      </c>
      <c r="K916" s="174">
        <v>1</v>
      </c>
      <c r="L916" s="211"/>
      <c r="M916" s="173" t="s">
        <v>236</v>
      </c>
      <c r="N916" s="173">
        <v>0</v>
      </c>
      <c r="O916" s="173">
        <v>1</v>
      </c>
      <c r="P916" s="173">
        <v>1</v>
      </c>
      <c r="Q916" s="173">
        <v>5</v>
      </c>
      <c r="R916" s="173">
        <v>1</v>
      </c>
      <c r="S916" s="175">
        <v>3718000</v>
      </c>
      <c r="T916" s="173">
        <v>25</v>
      </c>
      <c r="U916" s="173">
        <v>0</v>
      </c>
      <c r="V916" s="173">
        <v>2</v>
      </c>
      <c r="W916" s="211"/>
      <c r="X916" s="173">
        <v>0</v>
      </c>
      <c r="Y916" s="175">
        <v>0</v>
      </c>
      <c r="Z916" s="174">
        <f>S916*R916*K916*EXP(-Definitions!$E$4*CAPEX!V916)*U916</f>
        <v>0</v>
      </c>
      <c r="AA916" s="174">
        <f>CEILING(Z916/Definitions!$F$10,10)</f>
        <v>0</v>
      </c>
      <c r="AB916" s="176">
        <v>2</v>
      </c>
      <c r="AC916" s="177" t="s">
        <v>267</v>
      </c>
      <c r="AD916" s="177" t="s">
        <v>268</v>
      </c>
      <c r="AE916" s="29"/>
      <c r="AF916" s="30"/>
    </row>
    <row r="917" spans="1:32" s="8" customFormat="1" ht="72" x14ac:dyDescent="0.25">
      <c r="A917" s="170">
        <v>714</v>
      </c>
      <c r="B917" s="171" t="s">
        <v>702</v>
      </c>
      <c r="C917" s="171" t="s">
        <v>14</v>
      </c>
      <c r="D917" s="172">
        <v>1</v>
      </c>
      <c r="E917" s="171" t="s">
        <v>249</v>
      </c>
      <c r="F917" s="171" t="s">
        <v>142</v>
      </c>
      <c r="G917" s="171" t="s">
        <v>265</v>
      </c>
      <c r="H917" s="171" t="s">
        <v>266</v>
      </c>
      <c r="I917" s="171" t="s">
        <v>142</v>
      </c>
      <c r="J917" s="173">
        <v>2006</v>
      </c>
      <c r="K917" s="174">
        <v>1</v>
      </c>
      <c r="L917" s="211"/>
      <c r="M917" s="173" t="s">
        <v>236</v>
      </c>
      <c r="N917" s="173">
        <v>0</v>
      </c>
      <c r="O917" s="173">
        <v>1</v>
      </c>
      <c r="P917" s="173">
        <v>1</v>
      </c>
      <c r="Q917" s="173">
        <v>5</v>
      </c>
      <c r="R917" s="173">
        <v>1</v>
      </c>
      <c r="S917" s="175">
        <v>3718000</v>
      </c>
      <c r="T917" s="173">
        <v>25</v>
      </c>
      <c r="U917" s="173">
        <v>1</v>
      </c>
      <c r="V917" s="173">
        <v>0</v>
      </c>
      <c r="W917" s="211"/>
      <c r="X917" s="173">
        <v>0</v>
      </c>
      <c r="Y917" s="175">
        <v>0</v>
      </c>
      <c r="Z917" s="174">
        <f>S917*R917*K917*EXP(-Definitions!$E$4*CAPEX!V917)*U917</f>
        <v>3718000</v>
      </c>
      <c r="AA917" s="174">
        <f>CEILING(Z917/Definitions!$F$10,10)</f>
        <v>72910</v>
      </c>
      <c r="AB917" s="176">
        <v>2</v>
      </c>
      <c r="AC917" s="177" t="s">
        <v>267</v>
      </c>
      <c r="AD917" s="177" t="s">
        <v>268</v>
      </c>
      <c r="AE917" s="29"/>
      <c r="AF917" s="30"/>
    </row>
    <row r="918" spans="1:32" s="8" customFormat="1" ht="60" x14ac:dyDescent="0.25">
      <c r="A918" s="170">
        <v>715</v>
      </c>
      <c r="B918" s="171" t="s">
        <v>269</v>
      </c>
      <c r="C918" s="171" t="s">
        <v>14</v>
      </c>
      <c r="D918" s="172" t="s">
        <v>236</v>
      </c>
      <c r="E918" s="171" t="s">
        <v>249</v>
      </c>
      <c r="F918" s="171" t="s">
        <v>142</v>
      </c>
      <c r="G918" s="171" t="s">
        <v>364</v>
      </c>
      <c r="H918" s="171" t="s">
        <v>364</v>
      </c>
      <c r="I918" s="171" t="s">
        <v>142</v>
      </c>
      <c r="J918" s="173">
        <v>2006</v>
      </c>
      <c r="K918" s="174">
        <v>1</v>
      </c>
      <c r="L918" s="211"/>
      <c r="M918" s="173" t="s">
        <v>236</v>
      </c>
      <c r="N918" s="173">
        <v>3</v>
      </c>
      <c r="O918" s="173">
        <v>2</v>
      </c>
      <c r="P918" s="173">
        <v>1</v>
      </c>
      <c r="Q918" s="173">
        <v>5</v>
      </c>
      <c r="R918" s="173">
        <v>1</v>
      </c>
      <c r="S918" s="175">
        <v>2903400</v>
      </c>
      <c r="T918" s="173">
        <v>0</v>
      </c>
      <c r="U918" s="173">
        <v>1</v>
      </c>
      <c r="V918" s="173">
        <v>0</v>
      </c>
      <c r="W918" s="211"/>
      <c r="X918" s="173">
        <v>0</v>
      </c>
      <c r="Y918" s="175">
        <v>0</v>
      </c>
      <c r="Z918" s="174">
        <f>S918*R918*K918*EXP(-Definitions!$E$4*CAPEX!V918)*U918</f>
        <v>2903400</v>
      </c>
      <c r="AA918" s="174">
        <f>CEILING(Z918/Definitions!$F$10,10)</f>
        <v>56930</v>
      </c>
      <c r="AB918" s="176">
        <v>1</v>
      </c>
      <c r="AC918" s="177" t="s">
        <v>442</v>
      </c>
      <c r="AD918" s="177" t="s">
        <v>442</v>
      </c>
      <c r="AE918" s="29"/>
      <c r="AF918" s="31"/>
    </row>
    <row r="919" spans="1:32" s="8" customFormat="1" ht="24" x14ac:dyDescent="0.25">
      <c r="A919" s="170">
        <v>716</v>
      </c>
      <c r="B919" s="171" t="s">
        <v>238</v>
      </c>
      <c r="C919" s="171" t="s">
        <v>14</v>
      </c>
      <c r="D919" s="172" t="s">
        <v>236</v>
      </c>
      <c r="E919" s="171" t="s">
        <v>249</v>
      </c>
      <c r="F919" s="171" t="s">
        <v>142</v>
      </c>
      <c r="G919" s="171" t="s">
        <v>239</v>
      </c>
      <c r="H919" s="171" t="s">
        <v>524</v>
      </c>
      <c r="I919" s="171" t="s">
        <v>142</v>
      </c>
      <c r="J919" s="173">
        <v>2006</v>
      </c>
      <c r="K919" s="174">
        <v>1</v>
      </c>
      <c r="L919" s="211"/>
      <c r="M919" s="173" t="s">
        <v>236</v>
      </c>
      <c r="N919" s="173">
        <v>0</v>
      </c>
      <c r="O919" s="173">
        <v>1</v>
      </c>
      <c r="P919" s="173">
        <v>1</v>
      </c>
      <c r="Q919" s="173">
        <v>9</v>
      </c>
      <c r="R919" s="173">
        <v>1</v>
      </c>
      <c r="S919" s="175">
        <v>3565500</v>
      </c>
      <c r="T919" s="173">
        <v>0</v>
      </c>
      <c r="U919" s="173">
        <v>1</v>
      </c>
      <c r="V919" s="173">
        <v>0</v>
      </c>
      <c r="W919" s="211"/>
      <c r="X919" s="173">
        <v>0</v>
      </c>
      <c r="Y919" s="175">
        <v>0</v>
      </c>
      <c r="Z919" s="174">
        <f>S919*R919*K919*EXP(-Definitions!$E$4*CAPEX!V919)*U919</f>
        <v>3565500</v>
      </c>
      <c r="AA919" s="174">
        <f>CEILING(Z919/Definitions!$F$10,10)</f>
        <v>69920</v>
      </c>
      <c r="AB919" s="176">
        <v>1</v>
      </c>
      <c r="AC919" s="177" t="s">
        <v>240</v>
      </c>
      <c r="AD919" s="177" t="s">
        <v>241</v>
      </c>
      <c r="AE919" s="29"/>
      <c r="AF919" s="31"/>
    </row>
    <row r="920" spans="1:32" s="8" customFormat="1" ht="36" x14ac:dyDescent="0.25">
      <c r="A920" s="170">
        <v>717</v>
      </c>
      <c r="B920" s="171" t="s">
        <v>242</v>
      </c>
      <c r="C920" s="171" t="s">
        <v>14</v>
      </c>
      <c r="D920" s="172" t="s">
        <v>236</v>
      </c>
      <c r="E920" s="171" t="s">
        <v>249</v>
      </c>
      <c r="F920" s="171" t="s">
        <v>142</v>
      </c>
      <c r="G920" s="171" t="s">
        <v>243</v>
      </c>
      <c r="H920" s="171" t="s">
        <v>524</v>
      </c>
      <c r="I920" s="171" t="s">
        <v>142</v>
      </c>
      <c r="J920" s="173">
        <v>2006</v>
      </c>
      <c r="K920" s="174">
        <v>1</v>
      </c>
      <c r="L920" s="211"/>
      <c r="M920" s="173" t="s">
        <v>236</v>
      </c>
      <c r="N920" s="173">
        <v>0</v>
      </c>
      <c r="O920" s="173">
        <v>1</v>
      </c>
      <c r="P920" s="173">
        <v>1</v>
      </c>
      <c r="Q920" s="173">
        <v>9</v>
      </c>
      <c r="R920" s="173">
        <v>1</v>
      </c>
      <c r="S920" s="175">
        <v>3922100</v>
      </c>
      <c r="T920" s="173">
        <v>0</v>
      </c>
      <c r="U920" s="173">
        <v>1</v>
      </c>
      <c r="V920" s="173">
        <v>0</v>
      </c>
      <c r="W920" s="211"/>
      <c r="X920" s="173">
        <v>0</v>
      </c>
      <c r="Y920" s="175">
        <v>0</v>
      </c>
      <c r="Z920" s="174">
        <f>S920*R920*K920*EXP(-Definitions!$E$4*CAPEX!V920)*U920</f>
        <v>3922100</v>
      </c>
      <c r="AA920" s="174">
        <f>CEILING(Z920/Definitions!$F$10,10)</f>
        <v>76910</v>
      </c>
      <c r="AB920" s="176">
        <v>1</v>
      </c>
      <c r="AC920" s="177" t="s">
        <v>244</v>
      </c>
      <c r="AD920" s="177" t="s">
        <v>567</v>
      </c>
      <c r="AE920" s="29"/>
      <c r="AF920" s="31"/>
    </row>
    <row r="921" spans="1:32" s="8" customFormat="1" ht="48" x14ac:dyDescent="0.25">
      <c r="A921" s="170">
        <v>718</v>
      </c>
      <c r="B921" s="171" t="s">
        <v>245</v>
      </c>
      <c r="C921" s="171" t="s">
        <v>14</v>
      </c>
      <c r="D921" s="172" t="s">
        <v>236</v>
      </c>
      <c r="E921" s="171" t="s">
        <v>249</v>
      </c>
      <c r="F921" s="171" t="s">
        <v>142</v>
      </c>
      <c r="G921" s="171" t="s">
        <v>246</v>
      </c>
      <c r="H921" s="171" t="s">
        <v>524</v>
      </c>
      <c r="I921" s="171" t="s">
        <v>142</v>
      </c>
      <c r="J921" s="173">
        <v>2006</v>
      </c>
      <c r="K921" s="174">
        <v>1</v>
      </c>
      <c r="L921" s="211"/>
      <c r="M921" s="173" t="s">
        <v>236</v>
      </c>
      <c r="N921" s="173">
        <v>0</v>
      </c>
      <c r="O921" s="173">
        <v>1</v>
      </c>
      <c r="P921" s="173">
        <v>1</v>
      </c>
      <c r="Q921" s="173">
        <v>9</v>
      </c>
      <c r="R921" s="173">
        <v>1</v>
      </c>
      <c r="S921" s="175">
        <v>2157200</v>
      </c>
      <c r="T921" s="173">
        <v>0</v>
      </c>
      <c r="U921" s="173">
        <v>1</v>
      </c>
      <c r="V921" s="173">
        <v>0</v>
      </c>
      <c r="W921" s="211"/>
      <c r="X921" s="173">
        <v>0</v>
      </c>
      <c r="Y921" s="175">
        <v>0</v>
      </c>
      <c r="Z921" s="174">
        <f>S921*R921*K921*EXP(-Definitions!$E$4*CAPEX!V921)*U921</f>
        <v>2157200</v>
      </c>
      <c r="AA921" s="174">
        <f>CEILING(Z921/Definitions!$F$10,10)</f>
        <v>42300</v>
      </c>
      <c r="AB921" s="176">
        <v>1</v>
      </c>
      <c r="AC921" s="177" t="s">
        <v>247</v>
      </c>
      <c r="AD921" s="177" t="s">
        <v>568</v>
      </c>
      <c r="AE921" s="29"/>
      <c r="AF921" s="31"/>
    </row>
    <row r="922" spans="1:32" s="8" customFormat="1" ht="60" x14ac:dyDescent="0.25">
      <c r="A922" s="170">
        <v>719</v>
      </c>
      <c r="B922" s="171" t="s">
        <v>262</v>
      </c>
      <c r="C922" s="171" t="s">
        <v>67</v>
      </c>
      <c r="D922" s="172">
        <v>1</v>
      </c>
      <c r="E922" s="171" t="s">
        <v>249</v>
      </c>
      <c r="F922" s="171" t="s">
        <v>142</v>
      </c>
      <c r="G922" s="171" t="s">
        <v>578</v>
      </c>
      <c r="H922" s="171" t="s">
        <v>257</v>
      </c>
      <c r="I922" s="171" t="s">
        <v>142</v>
      </c>
      <c r="J922" s="173">
        <v>2006</v>
      </c>
      <c r="K922" s="174">
        <v>37736</v>
      </c>
      <c r="L922" s="211"/>
      <c r="M922" s="173" t="s">
        <v>139</v>
      </c>
      <c r="N922" s="173">
        <v>2</v>
      </c>
      <c r="O922" s="173">
        <v>1</v>
      </c>
      <c r="P922" s="173">
        <v>0</v>
      </c>
      <c r="Q922" s="173">
        <v>2</v>
      </c>
      <c r="R922" s="173">
        <v>1</v>
      </c>
      <c r="S922" s="175">
        <v>4000</v>
      </c>
      <c r="T922" s="173">
        <v>0</v>
      </c>
      <c r="U922" s="173">
        <v>0.25</v>
      </c>
      <c r="V922" s="173">
        <v>0</v>
      </c>
      <c r="W922" s="211"/>
      <c r="X922" s="173">
        <v>1</v>
      </c>
      <c r="Y922" s="175">
        <v>1291740</v>
      </c>
      <c r="Z922" s="174">
        <f>S922*R922*K922*EXP(-Definitions!$E$4*CAPEX!V922)*U922</f>
        <v>37736000</v>
      </c>
      <c r="AA922" s="174">
        <f>CEILING(Z922/Definitions!$F$10,10)</f>
        <v>739930</v>
      </c>
      <c r="AB922" s="176">
        <v>2</v>
      </c>
      <c r="AC922" s="177" t="s">
        <v>354</v>
      </c>
      <c r="AD922" s="177" t="s">
        <v>264</v>
      </c>
      <c r="AE922" s="29"/>
      <c r="AF922" s="31"/>
    </row>
    <row r="923" spans="1:32" s="8" customFormat="1" ht="24" x14ac:dyDescent="0.25">
      <c r="A923" s="170">
        <v>720</v>
      </c>
      <c r="B923" s="171" t="s">
        <v>368</v>
      </c>
      <c r="C923" s="171" t="s">
        <v>67</v>
      </c>
      <c r="D923" s="172">
        <v>1</v>
      </c>
      <c r="E923" s="171" t="s">
        <v>249</v>
      </c>
      <c r="F923" s="171" t="s">
        <v>142</v>
      </c>
      <c r="G923" s="171" t="s">
        <v>226</v>
      </c>
      <c r="H923" s="171" t="s">
        <v>226</v>
      </c>
      <c r="I923" s="171" t="s">
        <v>142</v>
      </c>
      <c r="J923" s="173">
        <v>2006</v>
      </c>
      <c r="K923" s="174">
        <v>37736</v>
      </c>
      <c r="L923" s="211"/>
      <c r="M923" s="173" t="s">
        <v>139</v>
      </c>
      <c r="N923" s="173">
        <v>3</v>
      </c>
      <c r="O923" s="173">
        <v>1</v>
      </c>
      <c r="P923" s="173">
        <v>1</v>
      </c>
      <c r="Q923" s="173">
        <v>5</v>
      </c>
      <c r="R923" s="173">
        <v>3.5000000000000003E-2</v>
      </c>
      <c r="S923" s="175">
        <v>2000</v>
      </c>
      <c r="T923" s="173">
        <v>25</v>
      </c>
      <c r="U923" s="173">
        <v>1</v>
      </c>
      <c r="V923" s="173">
        <v>0</v>
      </c>
      <c r="W923" s="211"/>
      <c r="X923" s="173">
        <v>0</v>
      </c>
      <c r="Y923" s="175">
        <v>0</v>
      </c>
      <c r="Z923" s="174">
        <f>S923*R923*K923*EXP(-Definitions!$E$4*CAPEX!V923)*U923</f>
        <v>2641520</v>
      </c>
      <c r="AA923" s="174">
        <f>CEILING(Z923/Definitions!$F$10,10)</f>
        <v>51800</v>
      </c>
      <c r="AB923" s="176">
        <v>1</v>
      </c>
      <c r="AC923" s="177" t="s">
        <v>600</v>
      </c>
      <c r="AD923" s="177" t="s">
        <v>601</v>
      </c>
      <c r="AE923" s="29"/>
      <c r="AF923" s="30"/>
    </row>
    <row r="924" spans="1:32" s="8" customFormat="1" ht="48" x14ac:dyDescent="0.25">
      <c r="A924" s="170">
        <v>720</v>
      </c>
      <c r="B924" s="171" t="s">
        <v>368</v>
      </c>
      <c r="C924" s="171" t="s">
        <v>67</v>
      </c>
      <c r="D924" s="172">
        <v>1</v>
      </c>
      <c r="E924" s="171" t="s">
        <v>249</v>
      </c>
      <c r="F924" s="171" t="s">
        <v>142</v>
      </c>
      <c r="G924" s="171" t="s">
        <v>226</v>
      </c>
      <c r="H924" s="171" t="s">
        <v>226</v>
      </c>
      <c r="I924" s="171" t="s">
        <v>142</v>
      </c>
      <c r="J924" s="173">
        <v>2006</v>
      </c>
      <c r="K924" s="174">
        <v>37736</v>
      </c>
      <c r="L924" s="211"/>
      <c r="M924" s="173" t="s">
        <v>139</v>
      </c>
      <c r="N924" s="173">
        <v>3</v>
      </c>
      <c r="O924" s="173">
        <v>1</v>
      </c>
      <c r="P924" s="173">
        <v>1</v>
      </c>
      <c r="Q924" s="173">
        <v>5</v>
      </c>
      <c r="R924" s="173">
        <v>0.3</v>
      </c>
      <c r="S924" s="175">
        <v>2000</v>
      </c>
      <c r="T924" s="173">
        <v>25</v>
      </c>
      <c r="U924" s="173">
        <v>1</v>
      </c>
      <c r="V924" s="173">
        <v>11</v>
      </c>
      <c r="W924" s="211"/>
      <c r="X924" s="173">
        <v>1</v>
      </c>
      <c r="Y924" s="175">
        <v>215290</v>
      </c>
      <c r="Z924" s="174">
        <f>S924*R924*K924*EXP(-Definitions!$E$4*CAPEX!V924)*U924</f>
        <v>22641600</v>
      </c>
      <c r="AA924" s="174">
        <f>CEILING(Z924/Definitions!$F$10,10)</f>
        <v>443960</v>
      </c>
      <c r="AB924" s="176">
        <v>1</v>
      </c>
      <c r="AC924" s="177" t="s">
        <v>576</v>
      </c>
      <c r="AD924" s="177" t="s">
        <v>577</v>
      </c>
      <c r="AE924" s="29"/>
      <c r="AF924" s="30"/>
    </row>
    <row r="925" spans="1:32" s="8" customFormat="1" ht="48" x14ac:dyDescent="0.25">
      <c r="A925" s="170">
        <v>721</v>
      </c>
      <c r="B925" s="171" t="s">
        <v>248</v>
      </c>
      <c r="C925" s="171" t="s">
        <v>67</v>
      </c>
      <c r="D925" s="172">
        <v>1</v>
      </c>
      <c r="E925" s="171" t="s">
        <v>249</v>
      </c>
      <c r="F925" s="171" t="s">
        <v>142</v>
      </c>
      <c r="G925" s="171" t="s">
        <v>217</v>
      </c>
      <c r="H925" s="171" t="s">
        <v>218</v>
      </c>
      <c r="I925" s="171" t="s">
        <v>142</v>
      </c>
      <c r="J925" s="173">
        <v>2006</v>
      </c>
      <c r="K925" s="174">
        <v>1</v>
      </c>
      <c r="L925" s="211"/>
      <c r="M925" s="173" t="s">
        <v>236</v>
      </c>
      <c r="N925" s="173">
        <v>0</v>
      </c>
      <c r="O925" s="173">
        <v>1</v>
      </c>
      <c r="P925" s="173">
        <v>1</v>
      </c>
      <c r="Q925" s="173">
        <v>8</v>
      </c>
      <c r="R925" s="173">
        <v>1</v>
      </c>
      <c r="S925" s="175">
        <v>5369280</v>
      </c>
      <c r="T925" s="173">
        <v>25</v>
      </c>
      <c r="U925" s="173">
        <v>0</v>
      </c>
      <c r="V925" s="173">
        <v>11</v>
      </c>
      <c r="W925" s="211"/>
      <c r="X925" s="173">
        <v>1</v>
      </c>
      <c r="Y925" s="175">
        <v>105280</v>
      </c>
      <c r="Z925" s="174">
        <f>S925*R925*K925*EXP(-Definitions!$E$4*CAPEX!V925)*U925</f>
        <v>0</v>
      </c>
      <c r="AA925" s="174">
        <f>CEILING(Z925/Definitions!$F$10,10)</f>
        <v>0</v>
      </c>
      <c r="AB925" s="176">
        <v>0</v>
      </c>
      <c r="AC925" s="177" t="s">
        <v>271</v>
      </c>
      <c r="AD925" s="177" t="s">
        <v>573</v>
      </c>
      <c r="AE925" s="29"/>
      <c r="AF925" s="30"/>
    </row>
    <row r="926" spans="1:32" s="8" customFormat="1" ht="72" x14ac:dyDescent="0.25">
      <c r="A926" s="170">
        <v>722</v>
      </c>
      <c r="B926" s="171" t="s">
        <v>702</v>
      </c>
      <c r="C926" s="171" t="s">
        <v>67</v>
      </c>
      <c r="D926" s="172">
        <v>1</v>
      </c>
      <c r="E926" s="171" t="s">
        <v>249</v>
      </c>
      <c r="F926" s="171" t="s">
        <v>142</v>
      </c>
      <c r="G926" s="171" t="s">
        <v>265</v>
      </c>
      <c r="H926" s="171" t="s">
        <v>266</v>
      </c>
      <c r="I926" s="171" t="s">
        <v>142</v>
      </c>
      <c r="J926" s="173">
        <v>2006</v>
      </c>
      <c r="K926" s="174">
        <v>1</v>
      </c>
      <c r="L926" s="211"/>
      <c r="M926" s="173" t="s">
        <v>236</v>
      </c>
      <c r="N926" s="173">
        <v>0</v>
      </c>
      <c r="O926" s="173">
        <v>1</v>
      </c>
      <c r="P926" s="173">
        <v>1</v>
      </c>
      <c r="Q926" s="173">
        <v>5</v>
      </c>
      <c r="R926" s="173">
        <v>1</v>
      </c>
      <c r="S926" s="175">
        <v>3718000</v>
      </c>
      <c r="T926" s="173">
        <v>25</v>
      </c>
      <c r="U926" s="173">
        <v>0</v>
      </c>
      <c r="V926" s="173">
        <v>2</v>
      </c>
      <c r="W926" s="211"/>
      <c r="X926" s="173">
        <v>1</v>
      </c>
      <c r="Y926" s="175">
        <v>780400</v>
      </c>
      <c r="Z926" s="174">
        <f>S926*R926*K926*EXP(-Definitions!$E$4*CAPEX!V926)*U926</f>
        <v>0</v>
      </c>
      <c r="AA926" s="174">
        <f>CEILING(Z926/Definitions!$F$10,10)</f>
        <v>0</v>
      </c>
      <c r="AB926" s="176">
        <v>2</v>
      </c>
      <c r="AC926" s="177" t="s">
        <v>267</v>
      </c>
      <c r="AD926" s="177" t="s">
        <v>268</v>
      </c>
      <c r="AE926" s="29"/>
      <c r="AF926" s="31"/>
    </row>
    <row r="927" spans="1:32" s="8" customFormat="1" ht="72" x14ac:dyDescent="0.25">
      <c r="A927" s="170">
        <v>722</v>
      </c>
      <c r="B927" s="171" t="s">
        <v>702</v>
      </c>
      <c r="C927" s="171" t="s">
        <v>67</v>
      </c>
      <c r="D927" s="172">
        <v>1</v>
      </c>
      <c r="E927" s="171" t="s">
        <v>249</v>
      </c>
      <c r="F927" s="171" t="s">
        <v>142</v>
      </c>
      <c r="G927" s="171" t="s">
        <v>265</v>
      </c>
      <c r="H927" s="171" t="s">
        <v>266</v>
      </c>
      <c r="I927" s="171" t="s">
        <v>142</v>
      </c>
      <c r="J927" s="173">
        <v>2006</v>
      </c>
      <c r="K927" s="174">
        <v>1</v>
      </c>
      <c r="L927" s="211"/>
      <c r="M927" s="173" t="s">
        <v>236</v>
      </c>
      <c r="N927" s="173">
        <v>0</v>
      </c>
      <c r="O927" s="173">
        <v>1</v>
      </c>
      <c r="P927" s="173">
        <v>1</v>
      </c>
      <c r="Q927" s="173">
        <v>5</v>
      </c>
      <c r="R927" s="173">
        <v>1</v>
      </c>
      <c r="S927" s="175">
        <v>3718000</v>
      </c>
      <c r="T927" s="173">
        <v>25</v>
      </c>
      <c r="U927" s="173">
        <v>1</v>
      </c>
      <c r="V927" s="173">
        <v>0</v>
      </c>
      <c r="W927" s="211"/>
      <c r="X927" s="173">
        <v>1</v>
      </c>
      <c r="Y927" s="175"/>
      <c r="Z927" s="174">
        <f>S927*R927*K927*EXP(-Definitions!$E$4*CAPEX!V927)*U927</f>
        <v>3718000</v>
      </c>
      <c r="AA927" s="174">
        <f>CEILING(Z927/Definitions!$F$10,10)</f>
        <v>72910</v>
      </c>
      <c r="AB927" s="176">
        <v>2</v>
      </c>
      <c r="AC927" s="177" t="s">
        <v>267</v>
      </c>
      <c r="AD927" s="177" t="s">
        <v>268</v>
      </c>
      <c r="AE927" s="29"/>
      <c r="AF927" s="31"/>
    </row>
    <row r="928" spans="1:32" s="8" customFormat="1" ht="72" x14ac:dyDescent="0.25">
      <c r="A928" s="170">
        <v>723</v>
      </c>
      <c r="B928" s="171" t="s">
        <v>269</v>
      </c>
      <c r="C928" s="171" t="s">
        <v>67</v>
      </c>
      <c r="D928" s="172" t="s">
        <v>236</v>
      </c>
      <c r="E928" s="171" t="s">
        <v>249</v>
      </c>
      <c r="F928" s="171" t="s">
        <v>142</v>
      </c>
      <c r="G928" s="171" t="s">
        <v>364</v>
      </c>
      <c r="H928" s="171" t="s">
        <v>364</v>
      </c>
      <c r="I928" s="171" t="s">
        <v>142</v>
      </c>
      <c r="J928" s="173">
        <v>2006</v>
      </c>
      <c r="K928" s="174">
        <v>1</v>
      </c>
      <c r="L928" s="211"/>
      <c r="M928" s="173" t="s">
        <v>236</v>
      </c>
      <c r="N928" s="173">
        <v>3</v>
      </c>
      <c r="O928" s="173">
        <v>2</v>
      </c>
      <c r="P928" s="173">
        <v>1</v>
      </c>
      <c r="Q928" s="173">
        <v>5</v>
      </c>
      <c r="R928" s="173">
        <v>1</v>
      </c>
      <c r="S928" s="175">
        <v>4037800</v>
      </c>
      <c r="T928" s="173">
        <v>0</v>
      </c>
      <c r="U928" s="173">
        <v>1</v>
      </c>
      <c r="V928" s="173">
        <v>0</v>
      </c>
      <c r="W928" s="211"/>
      <c r="X928" s="173">
        <v>0</v>
      </c>
      <c r="Y928" s="175">
        <v>0</v>
      </c>
      <c r="Z928" s="174">
        <f>S928*R928*K928*EXP(-Definitions!$E$4*CAPEX!V928)*U928</f>
        <v>4037800</v>
      </c>
      <c r="AA928" s="174">
        <f>CEILING(Z928/Definitions!$F$10,10)</f>
        <v>79180</v>
      </c>
      <c r="AB928" s="176">
        <v>1</v>
      </c>
      <c r="AC928" s="177" t="s">
        <v>413</v>
      </c>
      <c r="AD928" s="177" t="s">
        <v>414</v>
      </c>
      <c r="AE928" s="29"/>
      <c r="AF928" s="31"/>
    </row>
    <row r="929" spans="1:32" s="8" customFormat="1" ht="24" x14ac:dyDescent="0.25">
      <c r="A929" s="170">
        <v>724</v>
      </c>
      <c r="B929" s="171" t="s">
        <v>238</v>
      </c>
      <c r="C929" s="171" t="s">
        <v>67</v>
      </c>
      <c r="D929" s="172" t="s">
        <v>236</v>
      </c>
      <c r="E929" s="171" t="s">
        <v>249</v>
      </c>
      <c r="F929" s="171" t="s">
        <v>142</v>
      </c>
      <c r="G929" s="171" t="s">
        <v>239</v>
      </c>
      <c r="H929" s="171" t="s">
        <v>524</v>
      </c>
      <c r="I929" s="171" t="s">
        <v>142</v>
      </c>
      <c r="J929" s="173">
        <v>2006</v>
      </c>
      <c r="K929" s="174">
        <v>1</v>
      </c>
      <c r="L929" s="211"/>
      <c r="M929" s="173" t="s">
        <v>236</v>
      </c>
      <c r="N929" s="173">
        <v>0</v>
      </c>
      <c r="O929" s="173">
        <v>1</v>
      </c>
      <c r="P929" s="173">
        <v>1</v>
      </c>
      <c r="Q929" s="173">
        <v>9</v>
      </c>
      <c r="R929" s="173">
        <v>1</v>
      </c>
      <c r="S929" s="175">
        <v>4813400</v>
      </c>
      <c r="T929" s="173">
        <v>0</v>
      </c>
      <c r="U929" s="173">
        <v>1</v>
      </c>
      <c r="V929" s="173">
        <v>0</v>
      </c>
      <c r="W929" s="211"/>
      <c r="X929" s="173">
        <v>0</v>
      </c>
      <c r="Y929" s="175">
        <v>0</v>
      </c>
      <c r="Z929" s="174">
        <f>S929*R929*K929*EXP(-Definitions!$E$4*CAPEX!V929)*U929</f>
        <v>4813400</v>
      </c>
      <c r="AA929" s="174">
        <f>CEILING(Z929/Definitions!$F$10,10)</f>
        <v>94390</v>
      </c>
      <c r="AB929" s="176">
        <v>1</v>
      </c>
      <c r="AC929" s="177" t="s">
        <v>240</v>
      </c>
      <c r="AD929" s="177" t="s">
        <v>241</v>
      </c>
      <c r="AE929" s="29"/>
      <c r="AF929" s="31"/>
    </row>
    <row r="930" spans="1:32" s="8" customFormat="1" ht="36" x14ac:dyDescent="0.25">
      <c r="A930" s="170">
        <v>725</v>
      </c>
      <c r="B930" s="171" t="s">
        <v>242</v>
      </c>
      <c r="C930" s="171" t="s">
        <v>67</v>
      </c>
      <c r="D930" s="172" t="s">
        <v>236</v>
      </c>
      <c r="E930" s="171" t="s">
        <v>249</v>
      </c>
      <c r="F930" s="171" t="s">
        <v>142</v>
      </c>
      <c r="G930" s="171" t="s">
        <v>243</v>
      </c>
      <c r="H930" s="171" t="s">
        <v>524</v>
      </c>
      <c r="I930" s="171" t="s">
        <v>142</v>
      </c>
      <c r="J930" s="173">
        <v>2006</v>
      </c>
      <c r="K930" s="174">
        <v>1</v>
      </c>
      <c r="L930" s="211"/>
      <c r="M930" s="173" t="s">
        <v>236</v>
      </c>
      <c r="N930" s="173">
        <v>0</v>
      </c>
      <c r="O930" s="173">
        <v>1</v>
      </c>
      <c r="P930" s="173">
        <v>1</v>
      </c>
      <c r="Q930" s="173">
        <v>9</v>
      </c>
      <c r="R930" s="173">
        <v>1</v>
      </c>
      <c r="S930" s="175">
        <v>5294700</v>
      </c>
      <c r="T930" s="173">
        <v>0</v>
      </c>
      <c r="U930" s="173">
        <v>1</v>
      </c>
      <c r="V930" s="173">
        <v>0</v>
      </c>
      <c r="W930" s="211"/>
      <c r="X930" s="173">
        <v>0</v>
      </c>
      <c r="Y930" s="175">
        <v>0</v>
      </c>
      <c r="Z930" s="174">
        <f>S930*R930*K930*EXP(-Definitions!$E$4*CAPEX!V930)*U930</f>
        <v>5294700</v>
      </c>
      <c r="AA930" s="174">
        <f>CEILING(Z930/Definitions!$F$10,10)</f>
        <v>103820</v>
      </c>
      <c r="AB930" s="176">
        <v>1</v>
      </c>
      <c r="AC930" s="177" t="s">
        <v>244</v>
      </c>
      <c r="AD930" s="177" t="s">
        <v>567</v>
      </c>
      <c r="AE930" s="29"/>
      <c r="AF930" s="31"/>
    </row>
    <row r="931" spans="1:32" s="8" customFormat="1" ht="48" x14ac:dyDescent="0.25">
      <c r="A931" s="170">
        <v>726</v>
      </c>
      <c r="B931" s="171" t="s">
        <v>245</v>
      </c>
      <c r="C931" s="171" t="s">
        <v>67</v>
      </c>
      <c r="D931" s="172" t="s">
        <v>236</v>
      </c>
      <c r="E931" s="171" t="s">
        <v>249</v>
      </c>
      <c r="F931" s="171" t="s">
        <v>142</v>
      </c>
      <c r="G931" s="171" t="s">
        <v>246</v>
      </c>
      <c r="H931" s="171" t="s">
        <v>524</v>
      </c>
      <c r="I931" s="171" t="s">
        <v>142</v>
      </c>
      <c r="J931" s="173">
        <v>2006</v>
      </c>
      <c r="K931" s="174">
        <v>1</v>
      </c>
      <c r="L931" s="211"/>
      <c r="M931" s="173" t="s">
        <v>236</v>
      </c>
      <c r="N931" s="173">
        <v>0</v>
      </c>
      <c r="O931" s="173">
        <v>1</v>
      </c>
      <c r="P931" s="173">
        <v>1</v>
      </c>
      <c r="Q931" s="173">
        <v>9</v>
      </c>
      <c r="R931" s="173">
        <v>1</v>
      </c>
      <c r="S931" s="175">
        <v>2912100</v>
      </c>
      <c r="T931" s="173">
        <v>0</v>
      </c>
      <c r="U931" s="173">
        <v>1</v>
      </c>
      <c r="V931" s="173">
        <v>0</v>
      </c>
      <c r="W931" s="211"/>
      <c r="X931" s="173">
        <v>0</v>
      </c>
      <c r="Y931" s="175">
        <v>0</v>
      </c>
      <c r="Z931" s="174">
        <f>S931*R931*K931*EXP(-Definitions!$E$4*CAPEX!V931)*U931</f>
        <v>2912100</v>
      </c>
      <c r="AA931" s="174">
        <f>CEILING(Z931/Definitions!$F$10,10)</f>
        <v>57100</v>
      </c>
      <c r="AB931" s="176">
        <v>1</v>
      </c>
      <c r="AC931" s="177" t="s">
        <v>247</v>
      </c>
      <c r="AD931" s="177" t="s">
        <v>568</v>
      </c>
      <c r="AE931" s="29"/>
      <c r="AF931" s="30"/>
    </row>
    <row r="932" spans="1:32" s="8" customFormat="1" ht="60" x14ac:dyDescent="0.25">
      <c r="A932" s="170">
        <v>727</v>
      </c>
      <c r="B932" s="171" t="s">
        <v>262</v>
      </c>
      <c r="C932" s="171" t="s">
        <v>87</v>
      </c>
      <c r="D932" s="172">
        <v>1</v>
      </c>
      <c r="E932" s="171" t="s">
        <v>194</v>
      </c>
      <c r="F932" s="171" t="s">
        <v>482</v>
      </c>
      <c r="G932" s="171" t="s">
        <v>578</v>
      </c>
      <c r="H932" s="171" t="s">
        <v>257</v>
      </c>
      <c r="I932" s="171" t="s">
        <v>440</v>
      </c>
      <c r="J932" s="173">
        <v>2006</v>
      </c>
      <c r="K932" s="174">
        <v>1100</v>
      </c>
      <c r="L932" s="211"/>
      <c r="M932" s="173" t="s">
        <v>139</v>
      </c>
      <c r="N932" s="173">
        <v>2</v>
      </c>
      <c r="O932" s="173">
        <v>1</v>
      </c>
      <c r="P932" s="173">
        <v>0</v>
      </c>
      <c r="Q932" s="173">
        <v>2</v>
      </c>
      <c r="R932" s="173">
        <v>1</v>
      </c>
      <c r="S932" s="175">
        <v>4000</v>
      </c>
      <c r="T932" s="173">
        <v>0</v>
      </c>
      <c r="U932" s="173">
        <v>0.5</v>
      </c>
      <c r="V932" s="173">
        <v>0</v>
      </c>
      <c r="W932" s="211"/>
      <c r="X932" s="173">
        <v>1</v>
      </c>
      <c r="Y932" s="175">
        <v>88840</v>
      </c>
      <c r="Z932" s="174">
        <f>S932*R932*K932*EXP(-Definitions!$E$4*CAPEX!V932)*U932</f>
        <v>2200000</v>
      </c>
      <c r="AA932" s="174">
        <f>CEILING(Z932/Definitions!$F$10,10)</f>
        <v>43140</v>
      </c>
      <c r="AB932" s="176">
        <v>2</v>
      </c>
      <c r="AC932" s="177" t="s">
        <v>354</v>
      </c>
      <c r="AD932" s="177" t="s">
        <v>264</v>
      </c>
      <c r="AE932" s="29"/>
      <c r="AF932" s="30"/>
    </row>
    <row r="933" spans="1:32" s="8" customFormat="1" ht="24" x14ac:dyDescent="0.25">
      <c r="A933" s="170">
        <v>728</v>
      </c>
      <c r="B933" s="171" t="s">
        <v>443</v>
      </c>
      <c r="C933" s="171" t="s">
        <v>87</v>
      </c>
      <c r="D933" s="172">
        <v>1</v>
      </c>
      <c r="E933" s="171" t="s">
        <v>194</v>
      </c>
      <c r="F933" s="171" t="s">
        <v>482</v>
      </c>
      <c r="G933" s="171" t="s">
        <v>256</v>
      </c>
      <c r="H933" s="171" t="s">
        <v>257</v>
      </c>
      <c r="I933" s="171" t="s">
        <v>440</v>
      </c>
      <c r="J933" s="173">
        <v>2006</v>
      </c>
      <c r="K933" s="174">
        <v>1100</v>
      </c>
      <c r="L933" s="211"/>
      <c r="M933" s="173" t="s">
        <v>139</v>
      </c>
      <c r="N933" s="173">
        <v>3</v>
      </c>
      <c r="O933" s="173">
        <v>3</v>
      </c>
      <c r="P933" s="173">
        <v>1</v>
      </c>
      <c r="Q933" s="173">
        <v>4</v>
      </c>
      <c r="R933" s="173">
        <v>0.85</v>
      </c>
      <c r="S933" s="175">
        <v>2500</v>
      </c>
      <c r="T933" s="173">
        <v>0</v>
      </c>
      <c r="U933" s="173">
        <v>1</v>
      </c>
      <c r="V933" s="173">
        <v>0</v>
      </c>
      <c r="W933" s="211"/>
      <c r="X933" s="173">
        <v>0</v>
      </c>
      <c r="Y933" s="175">
        <v>0</v>
      </c>
      <c r="Z933" s="174">
        <f>S933*R933*K933*EXP(-Definitions!$E$4*CAPEX!V933)*U933</f>
        <v>2337500</v>
      </c>
      <c r="AA933" s="174">
        <f>CEILING(Z933/Definitions!$F$10,10)</f>
        <v>45840</v>
      </c>
      <c r="AB933" s="176">
        <v>1</v>
      </c>
      <c r="AC933" s="177" t="s">
        <v>373</v>
      </c>
      <c r="AD933" s="177" t="s">
        <v>356</v>
      </c>
      <c r="AE933" s="29"/>
      <c r="AF933" s="30"/>
    </row>
    <row r="934" spans="1:32" s="8" customFormat="1" ht="24" x14ac:dyDescent="0.25">
      <c r="A934" s="170">
        <v>728</v>
      </c>
      <c r="B934" s="171" t="s">
        <v>443</v>
      </c>
      <c r="C934" s="171" t="s">
        <v>87</v>
      </c>
      <c r="D934" s="172">
        <v>1</v>
      </c>
      <c r="E934" s="171" t="s">
        <v>194</v>
      </c>
      <c r="F934" s="171" t="s">
        <v>482</v>
      </c>
      <c r="G934" s="171" t="s">
        <v>256</v>
      </c>
      <c r="H934" s="171" t="s">
        <v>257</v>
      </c>
      <c r="I934" s="171" t="s">
        <v>440</v>
      </c>
      <c r="J934" s="173">
        <v>2006</v>
      </c>
      <c r="K934" s="174">
        <v>1100</v>
      </c>
      <c r="L934" s="211"/>
      <c r="M934" s="173" t="s">
        <v>139</v>
      </c>
      <c r="N934" s="173">
        <v>3</v>
      </c>
      <c r="O934" s="173">
        <v>1</v>
      </c>
      <c r="P934" s="173">
        <v>1</v>
      </c>
      <c r="Q934" s="173">
        <v>4</v>
      </c>
      <c r="R934" s="173">
        <v>1</v>
      </c>
      <c r="S934" s="175">
        <v>2500</v>
      </c>
      <c r="T934" s="173">
        <v>0</v>
      </c>
      <c r="U934" s="173">
        <v>0</v>
      </c>
      <c r="V934" s="173">
        <v>3</v>
      </c>
      <c r="W934" s="211"/>
      <c r="X934" s="173">
        <v>0</v>
      </c>
      <c r="Y934" s="175">
        <v>58500</v>
      </c>
      <c r="Z934" s="174">
        <f>S934*R934*K934*EXP(-Definitions!$E$4*CAPEX!V934)*U934</f>
        <v>0</v>
      </c>
      <c r="AA934" s="174">
        <f>CEILING(Z934/Definitions!$F$10,10)</f>
        <v>0</v>
      </c>
      <c r="AB934" s="176">
        <v>1</v>
      </c>
      <c r="AC934" s="177" t="s">
        <v>662</v>
      </c>
      <c r="AD934" s="177" t="s">
        <v>663</v>
      </c>
      <c r="AE934" s="29"/>
      <c r="AF934" s="31"/>
    </row>
    <row r="935" spans="1:32" s="8" customFormat="1" ht="24" x14ac:dyDescent="0.25">
      <c r="A935" s="170">
        <v>728</v>
      </c>
      <c r="B935" s="171" t="s">
        <v>443</v>
      </c>
      <c r="C935" s="171" t="s">
        <v>87</v>
      </c>
      <c r="D935" s="172">
        <v>1</v>
      </c>
      <c r="E935" s="171" t="s">
        <v>194</v>
      </c>
      <c r="F935" s="171" t="s">
        <v>482</v>
      </c>
      <c r="G935" s="171" t="s">
        <v>256</v>
      </c>
      <c r="H935" s="171" t="s">
        <v>257</v>
      </c>
      <c r="I935" s="171" t="s">
        <v>440</v>
      </c>
      <c r="J935" s="173">
        <v>2006</v>
      </c>
      <c r="K935" s="174">
        <v>1100</v>
      </c>
      <c r="L935" s="211"/>
      <c r="M935" s="173" t="s">
        <v>139</v>
      </c>
      <c r="N935" s="173">
        <v>3</v>
      </c>
      <c r="O935" s="173">
        <v>1</v>
      </c>
      <c r="P935" s="173">
        <v>1</v>
      </c>
      <c r="Q935" s="173">
        <v>4</v>
      </c>
      <c r="R935" s="173">
        <v>1</v>
      </c>
      <c r="S935" s="175">
        <v>2500</v>
      </c>
      <c r="T935" s="173">
        <v>0</v>
      </c>
      <c r="U935" s="173">
        <v>0</v>
      </c>
      <c r="V935" s="173">
        <v>5</v>
      </c>
      <c r="W935" s="211"/>
      <c r="X935" s="173">
        <v>0</v>
      </c>
      <c r="Y935" s="175">
        <v>58500</v>
      </c>
      <c r="Z935" s="174">
        <f>S935*R935*K935*EXP(-Definitions!$E$4*CAPEX!V935)*U935</f>
        <v>0</v>
      </c>
      <c r="AA935" s="174">
        <f>CEILING(Z935/Definitions!$F$10,10)</f>
        <v>0</v>
      </c>
      <c r="AB935" s="176">
        <v>1</v>
      </c>
      <c r="AC935" s="177" t="s">
        <v>662</v>
      </c>
      <c r="AD935" s="177" t="s">
        <v>663</v>
      </c>
      <c r="AE935" s="29"/>
      <c r="AF935" s="31"/>
    </row>
    <row r="936" spans="1:32" s="8" customFormat="1" ht="24" x14ac:dyDescent="0.25">
      <c r="A936" s="170">
        <v>729</v>
      </c>
      <c r="B936" s="171" t="s">
        <v>431</v>
      </c>
      <c r="C936" s="171" t="s">
        <v>87</v>
      </c>
      <c r="D936" s="172">
        <v>1</v>
      </c>
      <c r="E936" s="171" t="s">
        <v>194</v>
      </c>
      <c r="F936" s="171" t="s">
        <v>482</v>
      </c>
      <c r="G936" s="171" t="s">
        <v>226</v>
      </c>
      <c r="H936" s="171" t="s">
        <v>226</v>
      </c>
      <c r="I936" s="171" t="s">
        <v>440</v>
      </c>
      <c r="J936" s="173">
        <v>2006</v>
      </c>
      <c r="K936" s="174">
        <v>1100</v>
      </c>
      <c r="L936" s="211"/>
      <c r="M936" s="173" t="s">
        <v>139</v>
      </c>
      <c r="N936" s="173">
        <v>3</v>
      </c>
      <c r="O936" s="173">
        <v>1</v>
      </c>
      <c r="P936" s="173">
        <v>1</v>
      </c>
      <c r="Q936" s="173">
        <v>5</v>
      </c>
      <c r="R936" s="173">
        <v>1</v>
      </c>
      <c r="S936" s="175">
        <v>2500</v>
      </c>
      <c r="T936" s="173">
        <v>25</v>
      </c>
      <c r="U936" s="173">
        <v>1</v>
      </c>
      <c r="V936" s="173">
        <v>0</v>
      </c>
      <c r="W936" s="211"/>
      <c r="X936" s="173">
        <v>1</v>
      </c>
      <c r="Y936" s="175">
        <v>65500</v>
      </c>
      <c r="Z936" s="174">
        <f>S936*R936*K936*EXP(-Definitions!$E$4*CAPEX!V936)*U936</f>
        <v>2750000</v>
      </c>
      <c r="AA936" s="174">
        <f>CEILING(Z936/Definitions!$F$10,10)</f>
        <v>53930</v>
      </c>
      <c r="AB936" s="176">
        <v>1</v>
      </c>
      <c r="AC936" s="177" t="s">
        <v>625</v>
      </c>
      <c r="AD936" s="177" t="s">
        <v>626</v>
      </c>
      <c r="AE936" s="29"/>
      <c r="AF936" s="31"/>
    </row>
    <row r="937" spans="1:32" s="8" customFormat="1" ht="24" x14ac:dyDescent="0.25">
      <c r="A937" s="170">
        <v>730</v>
      </c>
      <c r="B937" s="171" t="s">
        <v>318</v>
      </c>
      <c r="C937" s="171" t="s">
        <v>87</v>
      </c>
      <c r="D937" s="172">
        <v>1</v>
      </c>
      <c r="E937" s="171" t="s">
        <v>194</v>
      </c>
      <c r="F937" s="171" t="s">
        <v>482</v>
      </c>
      <c r="G937" s="171" t="s">
        <v>195</v>
      </c>
      <c r="H937" s="171" t="s">
        <v>196</v>
      </c>
      <c r="I937" s="171" t="s">
        <v>440</v>
      </c>
      <c r="J937" s="173">
        <v>2006</v>
      </c>
      <c r="K937" s="174">
        <v>1100</v>
      </c>
      <c r="L937" s="211"/>
      <c r="M937" s="173" t="s">
        <v>139</v>
      </c>
      <c r="N937" s="173">
        <v>3</v>
      </c>
      <c r="O937" s="173">
        <v>2</v>
      </c>
      <c r="P937" s="173">
        <v>1</v>
      </c>
      <c r="Q937" s="173">
        <v>5</v>
      </c>
      <c r="R937" s="173">
        <v>1</v>
      </c>
      <c r="S937" s="175">
        <v>250</v>
      </c>
      <c r="T937" s="173">
        <v>10</v>
      </c>
      <c r="U937" s="173">
        <v>1</v>
      </c>
      <c r="V937" s="173">
        <v>0</v>
      </c>
      <c r="W937" s="211"/>
      <c r="X937" s="173">
        <v>0</v>
      </c>
      <c r="Y937" s="175">
        <v>0</v>
      </c>
      <c r="Z937" s="174">
        <f>S937*R937*K937*EXP(-Definitions!$E$4*CAPEX!V937)*U937</f>
        <v>275000</v>
      </c>
      <c r="AA937" s="174">
        <f>CEILING(Z937/Definitions!$F$10,10)</f>
        <v>5400</v>
      </c>
      <c r="AB937" s="176">
        <v>1</v>
      </c>
      <c r="AC937" s="177" t="s">
        <v>630</v>
      </c>
      <c r="AD937" s="177" t="s">
        <v>631</v>
      </c>
      <c r="AE937" s="29"/>
      <c r="AF937" s="31"/>
    </row>
    <row r="938" spans="1:32" s="8" customFormat="1" ht="24" x14ac:dyDescent="0.25">
      <c r="A938" s="170">
        <v>730</v>
      </c>
      <c r="B938" s="171" t="s">
        <v>318</v>
      </c>
      <c r="C938" s="171" t="s">
        <v>87</v>
      </c>
      <c r="D938" s="172">
        <v>1</v>
      </c>
      <c r="E938" s="171" t="s">
        <v>194</v>
      </c>
      <c r="F938" s="171" t="s">
        <v>482</v>
      </c>
      <c r="G938" s="171" t="s">
        <v>195</v>
      </c>
      <c r="H938" s="171" t="s">
        <v>196</v>
      </c>
      <c r="I938" s="171" t="s">
        <v>440</v>
      </c>
      <c r="J938" s="173">
        <v>2006</v>
      </c>
      <c r="K938" s="174">
        <v>1100</v>
      </c>
      <c r="L938" s="211"/>
      <c r="M938" s="173" t="s">
        <v>139</v>
      </c>
      <c r="N938" s="173">
        <v>0</v>
      </c>
      <c r="O938" s="173">
        <v>1</v>
      </c>
      <c r="P938" s="173">
        <v>1</v>
      </c>
      <c r="Q938" s="173">
        <v>8</v>
      </c>
      <c r="R938" s="173">
        <v>1</v>
      </c>
      <c r="S938" s="175">
        <v>250</v>
      </c>
      <c r="T938" s="173">
        <v>10</v>
      </c>
      <c r="U938" s="173">
        <v>1</v>
      </c>
      <c r="V938" s="173">
        <v>10</v>
      </c>
      <c r="W938" s="211"/>
      <c r="X938" s="173">
        <v>0</v>
      </c>
      <c r="Y938" s="175">
        <v>0</v>
      </c>
      <c r="Z938" s="174">
        <f>S938*R938*K938*EXP(-Definitions!$E$4*CAPEX!V938)*U938</f>
        <v>275000</v>
      </c>
      <c r="AA938" s="174">
        <f>CEILING(Z938/Definitions!$F$10,10)</f>
        <v>5400</v>
      </c>
      <c r="AB938" s="176">
        <v>1</v>
      </c>
      <c r="AC938" s="177" t="s">
        <v>201</v>
      </c>
      <c r="AD938" s="177" t="s">
        <v>203</v>
      </c>
      <c r="AE938" s="29"/>
      <c r="AF938" s="31"/>
    </row>
    <row r="939" spans="1:32" s="8" customFormat="1" ht="24" x14ac:dyDescent="0.25">
      <c r="A939" s="170">
        <v>730</v>
      </c>
      <c r="B939" s="171" t="s">
        <v>318</v>
      </c>
      <c r="C939" s="171" t="s">
        <v>87</v>
      </c>
      <c r="D939" s="172">
        <v>1</v>
      </c>
      <c r="E939" s="171" t="s">
        <v>194</v>
      </c>
      <c r="F939" s="171" t="s">
        <v>482</v>
      </c>
      <c r="G939" s="171" t="s">
        <v>195</v>
      </c>
      <c r="H939" s="171" t="s">
        <v>196</v>
      </c>
      <c r="I939" s="171" t="s">
        <v>440</v>
      </c>
      <c r="J939" s="173">
        <v>2006</v>
      </c>
      <c r="K939" s="174">
        <v>1100</v>
      </c>
      <c r="L939" s="211"/>
      <c r="M939" s="173" t="s">
        <v>139</v>
      </c>
      <c r="N939" s="173">
        <v>0</v>
      </c>
      <c r="O939" s="173">
        <v>1</v>
      </c>
      <c r="P939" s="173">
        <v>1</v>
      </c>
      <c r="Q939" s="173">
        <v>8</v>
      </c>
      <c r="R939" s="173">
        <v>1</v>
      </c>
      <c r="S939" s="175">
        <v>250</v>
      </c>
      <c r="T939" s="173">
        <v>10</v>
      </c>
      <c r="U939" s="173">
        <v>1</v>
      </c>
      <c r="V939" s="173">
        <v>20</v>
      </c>
      <c r="W939" s="211"/>
      <c r="X939" s="173">
        <v>0</v>
      </c>
      <c r="Y939" s="175">
        <v>0</v>
      </c>
      <c r="Z939" s="174">
        <f>S939*R939*K939*EXP(-Definitions!$E$4*CAPEX!V939)*U939</f>
        <v>275000</v>
      </c>
      <c r="AA939" s="174">
        <f>CEILING(Z939/Definitions!$F$10,10)</f>
        <v>5400</v>
      </c>
      <c r="AB939" s="176">
        <v>1</v>
      </c>
      <c r="AC939" s="177" t="s">
        <v>201</v>
      </c>
      <c r="AD939" s="177" t="s">
        <v>203</v>
      </c>
      <c r="AE939" s="29"/>
      <c r="AF939" s="31"/>
    </row>
    <row r="940" spans="1:32" s="8" customFormat="1" ht="48" x14ac:dyDescent="0.25">
      <c r="A940" s="170">
        <v>731</v>
      </c>
      <c r="B940" s="171" t="s">
        <v>248</v>
      </c>
      <c r="C940" s="171" t="s">
        <v>87</v>
      </c>
      <c r="D940" s="172">
        <v>1</v>
      </c>
      <c r="E940" s="171" t="s">
        <v>194</v>
      </c>
      <c r="F940" s="171" t="s">
        <v>482</v>
      </c>
      <c r="G940" s="171" t="s">
        <v>217</v>
      </c>
      <c r="H940" s="171" t="s">
        <v>218</v>
      </c>
      <c r="I940" s="171" t="s">
        <v>440</v>
      </c>
      <c r="J940" s="173">
        <v>2006</v>
      </c>
      <c r="K940" s="174">
        <v>1</v>
      </c>
      <c r="L940" s="211"/>
      <c r="M940" s="173" t="s">
        <v>236</v>
      </c>
      <c r="N940" s="173">
        <v>0</v>
      </c>
      <c r="O940" s="173">
        <v>1</v>
      </c>
      <c r="P940" s="173">
        <v>1</v>
      </c>
      <c r="Q940" s="173">
        <v>8</v>
      </c>
      <c r="R940" s="173">
        <v>1</v>
      </c>
      <c r="S940" s="175">
        <v>82110</v>
      </c>
      <c r="T940" s="173">
        <v>25</v>
      </c>
      <c r="U940" s="173">
        <v>1</v>
      </c>
      <c r="V940" s="173">
        <v>11</v>
      </c>
      <c r="W940" s="211"/>
      <c r="X940" s="173">
        <v>1</v>
      </c>
      <c r="Y940" s="175">
        <v>1610</v>
      </c>
      <c r="Z940" s="174">
        <f>S940*R940*K940*EXP(-Definitions!$E$4*CAPEX!V940)*U940</f>
        <v>82110</v>
      </c>
      <c r="AA940" s="174">
        <f>CEILING(Z940/Definitions!$F$10,10)</f>
        <v>1610</v>
      </c>
      <c r="AB940" s="176">
        <v>1</v>
      </c>
      <c r="AC940" s="177" t="s">
        <v>250</v>
      </c>
      <c r="AD940" s="177" t="s">
        <v>569</v>
      </c>
      <c r="AE940" s="29"/>
      <c r="AF940" s="31"/>
    </row>
    <row r="941" spans="1:32" s="8" customFormat="1" ht="72" x14ac:dyDescent="0.25">
      <c r="A941" s="170">
        <v>732</v>
      </c>
      <c r="B941" s="171" t="s">
        <v>269</v>
      </c>
      <c r="C941" s="171" t="s">
        <v>87</v>
      </c>
      <c r="D941" s="172" t="s">
        <v>236</v>
      </c>
      <c r="E941" s="171" t="s">
        <v>194</v>
      </c>
      <c r="F941" s="171" t="s">
        <v>482</v>
      </c>
      <c r="G941" s="171" t="s">
        <v>364</v>
      </c>
      <c r="H941" s="171" t="s">
        <v>364</v>
      </c>
      <c r="I941" s="171" t="s">
        <v>440</v>
      </c>
      <c r="J941" s="173">
        <v>2006</v>
      </c>
      <c r="K941" s="174">
        <v>1</v>
      </c>
      <c r="L941" s="211"/>
      <c r="M941" s="173" t="s">
        <v>236</v>
      </c>
      <c r="N941" s="173">
        <v>3</v>
      </c>
      <c r="O941" s="173">
        <v>2</v>
      </c>
      <c r="P941" s="173">
        <v>1</v>
      </c>
      <c r="Q941" s="173">
        <v>5</v>
      </c>
      <c r="R941" s="173">
        <v>1</v>
      </c>
      <c r="S941" s="175">
        <v>756300</v>
      </c>
      <c r="T941" s="173">
        <v>0</v>
      </c>
      <c r="U941" s="173">
        <v>1</v>
      </c>
      <c r="V941" s="173">
        <v>0</v>
      </c>
      <c r="W941" s="211"/>
      <c r="X941" s="173">
        <v>0</v>
      </c>
      <c r="Y941" s="175">
        <v>0</v>
      </c>
      <c r="Z941" s="174">
        <f>S941*R941*K941*EXP(-Definitions!$E$4*CAPEX!V941)*U941</f>
        <v>756300</v>
      </c>
      <c r="AA941" s="174">
        <f>CEILING(Z941/Definitions!$F$10,10)</f>
        <v>14830</v>
      </c>
      <c r="AB941" s="176">
        <v>1</v>
      </c>
      <c r="AC941" s="177" t="s">
        <v>413</v>
      </c>
      <c r="AD941" s="177" t="s">
        <v>414</v>
      </c>
      <c r="AE941" s="29"/>
      <c r="AF941" s="30"/>
    </row>
    <row r="942" spans="1:32" s="8" customFormat="1" ht="24" x14ac:dyDescent="0.25">
      <c r="A942" s="170">
        <v>733</v>
      </c>
      <c r="B942" s="171" t="s">
        <v>238</v>
      </c>
      <c r="C942" s="171" t="s">
        <v>87</v>
      </c>
      <c r="D942" s="172" t="s">
        <v>236</v>
      </c>
      <c r="E942" s="171" t="s">
        <v>194</v>
      </c>
      <c r="F942" s="171" t="s">
        <v>482</v>
      </c>
      <c r="G942" s="171" t="s">
        <v>239</v>
      </c>
      <c r="H942" s="171" t="s">
        <v>524</v>
      </c>
      <c r="I942" s="171" t="s">
        <v>440</v>
      </c>
      <c r="J942" s="173">
        <v>2006</v>
      </c>
      <c r="K942" s="174">
        <v>1</v>
      </c>
      <c r="L942" s="211"/>
      <c r="M942" s="173" t="s">
        <v>236</v>
      </c>
      <c r="N942" s="173">
        <v>0</v>
      </c>
      <c r="O942" s="173">
        <v>1</v>
      </c>
      <c r="P942" s="173">
        <v>1</v>
      </c>
      <c r="Q942" s="173">
        <v>9</v>
      </c>
      <c r="R942" s="173">
        <v>1</v>
      </c>
      <c r="S942" s="175">
        <v>831900</v>
      </c>
      <c r="T942" s="173">
        <v>0</v>
      </c>
      <c r="U942" s="173">
        <v>1</v>
      </c>
      <c r="V942" s="173">
        <v>0</v>
      </c>
      <c r="W942" s="211"/>
      <c r="X942" s="173">
        <v>0</v>
      </c>
      <c r="Y942" s="175">
        <v>0</v>
      </c>
      <c r="Z942" s="174">
        <f>S942*R942*K942*EXP(-Definitions!$E$4*CAPEX!V942)*U942</f>
        <v>831900</v>
      </c>
      <c r="AA942" s="174">
        <f>CEILING(Z942/Definitions!$F$10,10)</f>
        <v>16320</v>
      </c>
      <c r="AB942" s="176">
        <v>1</v>
      </c>
      <c r="AC942" s="177" t="s">
        <v>240</v>
      </c>
      <c r="AD942" s="177" t="s">
        <v>241</v>
      </c>
      <c r="AE942" s="29"/>
      <c r="AF942" s="30"/>
    </row>
    <row r="943" spans="1:32" s="8" customFormat="1" ht="36" x14ac:dyDescent="0.25">
      <c r="A943" s="170">
        <v>734</v>
      </c>
      <c r="B943" s="171" t="s">
        <v>242</v>
      </c>
      <c r="C943" s="171" t="s">
        <v>87</v>
      </c>
      <c r="D943" s="172" t="s">
        <v>236</v>
      </c>
      <c r="E943" s="171" t="s">
        <v>194</v>
      </c>
      <c r="F943" s="171" t="s">
        <v>482</v>
      </c>
      <c r="G943" s="171" t="s">
        <v>243</v>
      </c>
      <c r="H943" s="171" t="s">
        <v>524</v>
      </c>
      <c r="I943" s="171" t="s">
        <v>440</v>
      </c>
      <c r="J943" s="173">
        <v>2006</v>
      </c>
      <c r="K943" s="174">
        <v>1</v>
      </c>
      <c r="L943" s="211"/>
      <c r="M943" s="173" t="s">
        <v>236</v>
      </c>
      <c r="N943" s="173">
        <v>0</v>
      </c>
      <c r="O943" s="173">
        <v>1</v>
      </c>
      <c r="P943" s="173">
        <v>1</v>
      </c>
      <c r="Q943" s="173">
        <v>9</v>
      </c>
      <c r="R943" s="173">
        <v>1</v>
      </c>
      <c r="S943" s="175">
        <v>915100</v>
      </c>
      <c r="T943" s="173">
        <v>0</v>
      </c>
      <c r="U943" s="173">
        <v>1</v>
      </c>
      <c r="V943" s="173">
        <v>0</v>
      </c>
      <c r="W943" s="211"/>
      <c r="X943" s="173">
        <v>0</v>
      </c>
      <c r="Y943" s="175">
        <v>0</v>
      </c>
      <c r="Z943" s="174">
        <f>S943*R943*K943*EXP(-Definitions!$E$4*CAPEX!V943)*U943</f>
        <v>915100</v>
      </c>
      <c r="AA943" s="174">
        <f>CEILING(Z943/Definitions!$F$10,10)</f>
        <v>17950</v>
      </c>
      <c r="AB943" s="176">
        <v>1</v>
      </c>
      <c r="AC943" s="177" t="s">
        <v>244</v>
      </c>
      <c r="AD943" s="177" t="s">
        <v>567</v>
      </c>
      <c r="AE943" s="29"/>
      <c r="AF943" s="30"/>
    </row>
    <row r="944" spans="1:32" s="8" customFormat="1" ht="48" x14ac:dyDescent="0.25">
      <c r="A944" s="170">
        <v>735</v>
      </c>
      <c r="B944" s="171" t="s">
        <v>245</v>
      </c>
      <c r="C944" s="171" t="s">
        <v>87</v>
      </c>
      <c r="D944" s="172" t="s">
        <v>236</v>
      </c>
      <c r="E944" s="171" t="s">
        <v>194</v>
      </c>
      <c r="F944" s="171" t="s">
        <v>482</v>
      </c>
      <c r="G944" s="171" t="s">
        <v>246</v>
      </c>
      <c r="H944" s="171" t="s">
        <v>524</v>
      </c>
      <c r="I944" s="171" t="s">
        <v>440</v>
      </c>
      <c r="J944" s="173">
        <v>2006</v>
      </c>
      <c r="K944" s="174">
        <v>1</v>
      </c>
      <c r="L944" s="211"/>
      <c r="M944" s="173" t="s">
        <v>236</v>
      </c>
      <c r="N944" s="173">
        <v>0</v>
      </c>
      <c r="O944" s="173">
        <v>1</v>
      </c>
      <c r="P944" s="173">
        <v>1</v>
      </c>
      <c r="Q944" s="173">
        <v>9</v>
      </c>
      <c r="R944" s="173">
        <v>1</v>
      </c>
      <c r="S944" s="175">
        <v>503300</v>
      </c>
      <c r="T944" s="173">
        <v>0</v>
      </c>
      <c r="U944" s="173">
        <v>1</v>
      </c>
      <c r="V944" s="173">
        <v>0</v>
      </c>
      <c r="W944" s="211"/>
      <c r="X944" s="173">
        <v>0</v>
      </c>
      <c r="Y944" s="175">
        <v>0</v>
      </c>
      <c r="Z944" s="174">
        <f>S944*R944*K944*EXP(-Definitions!$E$4*CAPEX!V944)*U944</f>
        <v>503300</v>
      </c>
      <c r="AA944" s="174">
        <f>CEILING(Z944/Definitions!$F$10,10)</f>
        <v>9870</v>
      </c>
      <c r="AB944" s="176">
        <v>1</v>
      </c>
      <c r="AC944" s="177" t="s">
        <v>247</v>
      </c>
      <c r="AD944" s="177" t="s">
        <v>568</v>
      </c>
      <c r="AE944" s="29"/>
      <c r="AF944" s="31"/>
    </row>
    <row r="945" spans="1:32" s="8" customFormat="1" ht="60" x14ac:dyDescent="0.25">
      <c r="A945" s="170">
        <v>736</v>
      </c>
      <c r="B945" s="171" t="s">
        <v>262</v>
      </c>
      <c r="C945" s="171" t="s">
        <v>88</v>
      </c>
      <c r="D945" s="172">
        <v>1</v>
      </c>
      <c r="E945" s="171" t="s">
        <v>249</v>
      </c>
      <c r="F945" s="171" t="s">
        <v>142</v>
      </c>
      <c r="G945" s="171" t="s">
        <v>578</v>
      </c>
      <c r="H945" s="171" t="s">
        <v>257</v>
      </c>
      <c r="I945" s="171" t="s">
        <v>142</v>
      </c>
      <c r="J945" s="173">
        <v>2006</v>
      </c>
      <c r="K945" s="174">
        <v>4662</v>
      </c>
      <c r="L945" s="211"/>
      <c r="M945" s="173" t="s">
        <v>139</v>
      </c>
      <c r="N945" s="173">
        <v>2</v>
      </c>
      <c r="O945" s="173">
        <v>1</v>
      </c>
      <c r="P945" s="173">
        <v>0</v>
      </c>
      <c r="Q945" s="173">
        <v>2</v>
      </c>
      <c r="R945" s="173">
        <v>1</v>
      </c>
      <c r="S945" s="175">
        <v>4000</v>
      </c>
      <c r="T945" s="173">
        <v>0</v>
      </c>
      <c r="U945" s="173">
        <v>0.25</v>
      </c>
      <c r="V945" s="173">
        <v>0</v>
      </c>
      <c r="W945" s="211"/>
      <c r="X945" s="173">
        <v>1</v>
      </c>
      <c r="Y945" s="175">
        <v>92015</v>
      </c>
      <c r="Z945" s="174">
        <f>S945*R945*K945*EXP(-Definitions!$E$4*CAPEX!V945)*U945</f>
        <v>4662000</v>
      </c>
      <c r="AA945" s="174">
        <f>CEILING(Z945/Definitions!$F$10,10)</f>
        <v>91420</v>
      </c>
      <c r="AB945" s="176">
        <v>2</v>
      </c>
      <c r="AC945" s="177" t="s">
        <v>354</v>
      </c>
      <c r="AD945" s="177" t="s">
        <v>264</v>
      </c>
      <c r="AE945" s="29"/>
      <c r="AF945" s="30"/>
    </row>
    <row r="946" spans="1:32" s="8" customFormat="1" ht="48" x14ac:dyDescent="0.25">
      <c r="A946" s="170">
        <v>737</v>
      </c>
      <c r="B946" s="171" t="s">
        <v>368</v>
      </c>
      <c r="C946" s="171" t="s">
        <v>88</v>
      </c>
      <c r="D946" s="172">
        <v>1</v>
      </c>
      <c r="E946" s="171" t="s">
        <v>249</v>
      </c>
      <c r="F946" s="171" t="s">
        <v>142</v>
      </c>
      <c r="G946" s="171" t="s">
        <v>226</v>
      </c>
      <c r="H946" s="171" t="s">
        <v>226</v>
      </c>
      <c r="I946" s="171" t="s">
        <v>142</v>
      </c>
      <c r="J946" s="173">
        <v>2006</v>
      </c>
      <c r="K946" s="174">
        <v>4662</v>
      </c>
      <c r="L946" s="211"/>
      <c r="M946" s="173" t="s">
        <v>139</v>
      </c>
      <c r="N946" s="173">
        <v>3</v>
      </c>
      <c r="O946" s="173">
        <v>1</v>
      </c>
      <c r="P946" s="173">
        <v>1</v>
      </c>
      <c r="Q946" s="173">
        <v>5</v>
      </c>
      <c r="R946" s="173">
        <v>0.1</v>
      </c>
      <c r="S946" s="175">
        <v>2000</v>
      </c>
      <c r="T946" s="173">
        <v>25</v>
      </c>
      <c r="U946" s="173">
        <v>1</v>
      </c>
      <c r="V946" s="173">
        <v>11</v>
      </c>
      <c r="W946" s="211"/>
      <c r="X946" s="173">
        <v>0</v>
      </c>
      <c r="Y946" s="175">
        <v>0</v>
      </c>
      <c r="Z946" s="174">
        <f>S946*R946*K946*EXP(-Definitions!$E$4*CAPEX!V946)*U946</f>
        <v>932400</v>
      </c>
      <c r="AA946" s="174">
        <f>CEILING(Z946/Definitions!$F$10,10)</f>
        <v>18290</v>
      </c>
      <c r="AB946" s="176">
        <v>1</v>
      </c>
      <c r="AC946" s="177" t="s">
        <v>576</v>
      </c>
      <c r="AD946" s="177" t="s">
        <v>577</v>
      </c>
      <c r="AE946" s="29"/>
      <c r="AF946" s="30"/>
    </row>
    <row r="947" spans="1:32" s="8" customFormat="1" ht="48" x14ac:dyDescent="0.25">
      <c r="A947" s="170">
        <v>738</v>
      </c>
      <c r="B947" s="171" t="s">
        <v>248</v>
      </c>
      <c r="C947" s="171" t="s">
        <v>88</v>
      </c>
      <c r="D947" s="172">
        <v>1</v>
      </c>
      <c r="E947" s="171" t="s">
        <v>249</v>
      </c>
      <c r="F947" s="171" t="s">
        <v>142</v>
      </c>
      <c r="G947" s="171" t="s">
        <v>217</v>
      </c>
      <c r="H947" s="171" t="s">
        <v>218</v>
      </c>
      <c r="I947" s="171" t="s">
        <v>142</v>
      </c>
      <c r="J947" s="173">
        <v>2006</v>
      </c>
      <c r="K947" s="174">
        <v>1</v>
      </c>
      <c r="L947" s="211"/>
      <c r="M947" s="173" t="s">
        <v>236</v>
      </c>
      <c r="N947" s="173">
        <v>0</v>
      </c>
      <c r="O947" s="173">
        <v>1</v>
      </c>
      <c r="P947" s="173">
        <v>1</v>
      </c>
      <c r="Q947" s="173">
        <v>8</v>
      </c>
      <c r="R947" s="173">
        <v>1</v>
      </c>
      <c r="S947" s="175">
        <v>439110</v>
      </c>
      <c r="T947" s="173">
        <v>25</v>
      </c>
      <c r="U947" s="173">
        <v>0</v>
      </c>
      <c r="V947" s="173">
        <v>11</v>
      </c>
      <c r="W947" s="211"/>
      <c r="X947" s="173">
        <v>1</v>
      </c>
      <c r="Y947" s="175">
        <v>4305</v>
      </c>
      <c r="Z947" s="174">
        <f>S947*R947*K947*EXP(-Definitions!$E$4*CAPEX!V947)*U947</f>
        <v>0</v>
      </c>
      <c r="AA947" s="174">
        <f>CEILING(Z947/Definitions!$F$10,10)</f>
        <v>0</v>
      </c>
      <c r="AB947" s="176">
        <v>0</v>
      </c>
      <c r="AC947" s="177" t="s">
        <v>271</v>
      </c>
      <c r="AD947" s="177" t="s">
        <v>573</v>
      </c>
      <c r="AE947" s="29"/>
      <c r="AF947" s="30"/>
    </row>
    <row r="948" spans="1:32" s="8" customFormat="1" ht="36" x14ac:dyDescent="0.25">
      <c r="A948" s="170">
        <v>739</v>
      </c>
      <c r="B948" s="171" t="s">
        <v>702</v>
      </c>
      <c r="C948" s="171" t="s">
        <v>88</v>
      </c>
      <c r="D948" s="172">
        <v>1</v>
      </c>
      <c r="E948" s="171" t="s">
        <v>249</v>
      </c>
      <c r="F948" s="171" t="s">
        <v>142</v>
      </c>
      <c r="G948" s="171" t="s">
        <v>265</v>
      </c>
      <c r="H948" s="171" t="s">
        <v>266</v>
      </c>
      <c r="I948" s="171" t="s">
        <v>142</v>
      </c>
      <c r="J948" s="173">
        <v>2006</v>
      </c>
      <c r="K948" s="174">
        <v>1</v>
      </c>
      <c r="L948" s="211"/>
      <c r="M948" s="173" t="s">
        <v>236</v>
      </c>
      <c r="N948" s="173">
        <v>0</v>
      </c>
      <c r="O948" s="173">
        <v>1</v>
      </c>
      <c r="P948" s="173">
        <v>1</v>
      </c>
      <c r="Q948" s="173">
        <v>5</v>
      </c>
      <c r="R948" s="173">
        <v>1</v>
      </c>
      <c r="S948" s="175">
        <v>3498600</v>
      </c>
      <c r="T948" s="173">
        <v>25</v>
      </c>
      <c r="U948" s="173">
        <v>0</v>
      </c>
      <c r="V948" s="173">
        <v>2</v>
      </c>
      <c r="W948" s="211"/>
      <c r="X948" s="173">
        <v>1</v>
      </c>
      <c r="Y948" s="175">
        <v>68600</v>
      </c>
      <c r="Z948" s="174">
        <f>S948*R948*K948*EXP(-Definitions!$E$4*CAPEX!V948)*U948</f>
        <v>0</v>
      </c>
      <c r="AA948" s="174">
        <f>CEILING(Z948/Definitions!$F$10,10)</f>
        <v>0</v>
      </c>
      <c r="AB948" s="176">
        <v>0</v>
      </c>
      <c r="AC948" s="177" t="s">
        <v>632</v>
      </c>
      <c r="AD948" s="177" t="s">
        <v>573</v>
      </c>
      <c r="AE948" s="29"/>
      <c r="AF948" s="31"/>
    </row>
    <row r="949" spans="1:32" s="8" customFormat="1" ht="72" x14ac:dyDescent="0.25">
      <c r="A949" s="170">
        <v>740</v>
      </c>
      <c r="B949" s="171" t="s">
        <v>269</v>
      </c>
      <c r="C949" s="171" t="s">
        <v>88</v>
      </c>
      <c r="D949" s="172" t="s">
        <v>236</v>
      </c>
      <c r="E949" s="171" t="s">
        <v>249</v>
      </c>
      <c r="F949" s="171" t="s">
        <v>142</v>
      </c>
      <c r="G949" s="171" t="s">
        <v>364</v>
      </c>
      <c r="H949" s="171" t="s">
        <v>364</v>
      </c>
      <c r="I949" s="171" t="s">
        <v>142</v>
      </c>
      <c r="J949" s="173">
        <v>2006</v>
      </c>
      <c r="K949" s="174">
        <v>1</v>
      </c>
      <c r="L949" s="211"/>
      <c r="M949" s="173" t="s">
        <v>236</v>
      </c>
      <c r="N949" s="173">
        <v>3</v>
      </c>
      <c r="O949" s="173">
        <v>2</v>
      </c>
      <c r="P949" s="173">
        <v>1</v>
      </c>
      <c r="Q949" s="173">
        <v>5</v>
      </c>
      <c r="R949" s="173">
        <v>1</v>
      </c>
      <c r="S949" s="175">
        <v>466200</v>
      </c>
      <c r="T949" s="173">
        <v>0</v>
      </c>
      <c r="U949" s="173">
        <v>1</v>
      </c>
      <c r="V949" s="173">
        <v>0</v>
      </c>
      <c r="W949" s="211"/>
      <c r="X949" s="173">
        <v>0</v>
      </c>
      <c r="Y949" s="175">
        <v>0</v>
      </c>
      <c r="Z949" s="174">
        <f>S949*R949*K949*EXP(-Definitions!$E$4*CAPEX!V949)*U949</f>
        <v>466200</v>
      </c>
      <c r="AA949" s="174">
        <f>CEILING(Z949/Definitions!$F$10,10)</f>
        <v>9150</v>
      </c>
      <c r="AB949" s="176">
        <v>1</v>
      </c>
      <c r="AC949" s="177" t="s">
        <v>413</v>
      </c>
      <c r="AD949" s="177" t="s">
        <v>414</v>
      </c>
      <c r="AE949" s="29"/>
      <c r="AF949" s="31"/>
    </row>
    <row r="950" spans="1:32" s="8" customFormat="1" ht="24" x14ac:dyDescent="0.25">
      <c r="A950" s="170">
        <v>741</v>
      </c>
      <c r="B950" s="171" t="s">
        <v>238</v>
      </c>
      <c r="C950" s="171" t="s">
        <v>88</v>
      </c>
      <c r="D950" s="172" t="s">
        <v>236</v>
      </c>
      <c r="E950" s="171" t="s">
        <v>249</v>
      </c>
      <c r="F950" s="171" t="s">
        <v>142</v>
      </c>
      <c r="G950" s="171" t="s">
        <v>239</v>
      </c>
      <c r="H950" s="171" t="s">
        <v>524</v>
      </c>
      <c r="I950" s="171" t="s">
        <v>142</v>
      </c>
      <c r="J950" s="173">
        <v>2006</v>
      </c>
      <c r="K950" s="174">
        <v>1</v>
      </c>
      <c r="L950" s="211"/>
      <c r="M950" s="173" t="s">
        <v>236</v>
      </c>
      <c r="N950" s="173">
        <v>0</v>
      </c>
      <c r="O950" s="173">
        <v>1</v>
      </c>
      <c r="P950" s="173">
        <v>1</v>
      </c>
      <c r="Q950" s="173">
        <v>9</v>
      </c>
      <c r="R950" s="173">
        <v>1</v>
      </c>
      <c r="S950" s="175">
        <v>512900</v>
      </c>
      <c r="T950" s="173">
        <v>0</v>
      </c>
      <c r="U950" s="173">
        <v>1</v>
      </c>
      <c r="V950" s="173">
        <v>0</v>
      </c>
      <c r="W950" s="211"/>
      <c r="X950" s="173">
        <v>0</v>
      </c>
      <c r="Y950" s="175">
        <v>0</v>
      </c>
      <c r="Z950" s="174">
        <f>S950*R950*K950*EXP(-Definitions!$E$4*CAPEX!V950)*U950</f>
        <v>512900</v>
      </c>
      <c r="AA950" s="174">
        <f>CEILING(Z950/Definitions!$F$10,10)</f>
        <v>10060</v>
      </c>
      <c r="AB950" s="176">
        <v>1</v>
      </c>
      <c r="AC950" s="177" t="s">
        <v>240</v>
      </c>
      <c r="AD950" s="177" t="s">
        <v>241</v>
      </c>
      <c r="AE950" s="142"/>
      <c r="AF950" s="31"/>
    </row>
    <row r="951" spans="1:32" s="8" customFormat="1" ht="36" x14ac:dyDescent="0.25">
      <c r="A951" s="170">
        <v>742</v>
      </c>
      <c r="B951" s="171" t="s">
        <v>242</v>
      </c>
      <c r="C951" s="171" t="s">
        <v>88</v>
      </c>
      <c r="D951" s="172" t="s">
        <v>236</v>
      </c>
      <c r="E951" s="171" t="s">
        <v>249</v>
      </c>
      <c r="F951" s="171" t="s">
        <v>142</v>
      </c>
      <c r="G951" s="171" t="s">
        <v>243</v>
      </c>
      <c r="H951" s="171" t="s">
        <v>524</v>
      </c>
      <c r="I951" s="171" t="s">
        <v>142</v>
      </c>
      <c r="J951" s="173">
        <v>2006</v>
      </c>
      <c r="K951" s="174">
        <v>1</v>
      </c>
      <c r="L951" s="211"/>
      <c r="M951" s="173" t="s">
        <v>236</v>
      </c>
      <c r="N951" s="173">
        <v>0</v>
      </c>
      <c r="O951" s="173">
        <v>1</v>
      </c>
      <c r="P951" s="173">
        <v>1</v>
      </c>
      <c r="Q951" s="173">
        <v>9</v>
      </c>
      <c r="R951" s="173">
        <v>1</v>
      </c>
      <c r="S951" s="175">
        <v>564200</v>
      </c>
      <c r="T951" s="173">
        <v>0</v>
      </c>
      <c r="U951" s="173">
        <v>1</v>
      </c>
      <c r="V951" s="173">
        <v>0</v>
      </c>
      <c r="W951" s="211"/>
      <c r="X951" s="173">
        <v>0</v>
      </c>
      <c r="Y951" s="175">
        <v>0</v>
      </c>
      <c r="Z951" s="174">
        <f>S951*R951*K951*EXP(-Definitions!$E$4*CAPEX!V951)*U951</f>
        <v>564200</v>
      </c>
      <c r="AA951" s="174">
        <f>CEILING(Z951/Definitions!$F$10,10)</f>
        <v>11070</v>
      </c>
      <c r="AB951" s="176">
        <v>1</v>
      </c>
      <c r="AC951" s="177" t="s">
        <v>244</v>
      </c>
      <c r="AD951" s="177" t="s">
        <v>567</v>
      </c>
      <c r="AE951" s="29"/>
      <c r="AF951" s="31"/>
    </row>
    <row r="952" spans="1:32" s="8" customFormat="1" ht="48" x14ac:dyDescent="0.25">
      <c r="A952" s="170">
        <v>743</v>
      </c>
      <c r="B952" s="171" t="s">
        <v>245</v>
      </c>
      <c r="C952" s="171" t="s">
        <v>88</v>
      </c>
      <c r="D952" s="172" t="s">
        <v>236</v>
      </c>
      <c r="E952" s="171" t="s">
        <v>249</v>
      </c>
      <c r="F952" s="171" t="s">
        <v>142</v>
      </c>
      <c r="G952" s="171" t="s">
        <v>246</v>
      </c>
      <c r="H952" s="171" t="s">
        <v>524</v>
      </c>
      <c r="I952" s="171" t="s">
        <v>142</v>
      </c>
      <c r="J952" s="173">
        <v>2006</v>
      </c>
      <c r="K952" s="174">
        <v>1</v>
      </c>
      <c r="L952" s="211"/>
      <c r="M952" s="173" t="s">
        <v>236</v>
      </c>
      <c r="N952" s="173">
        <v>0</v>
      </c>
      <c r="O952" s="173">
        <v>1</v>
      </c>
      <c r="P952" s="173">
        <v>1</v>
      </c>
      <c r="Q952" s="173">
        <v>9</v>
      </c>
      <c r="R952" s="173">
        <v>1</v>
      </c>
      <c r="S952" s="175">
        <v>310300</v>
      </c>
      <c r="T952" s="173">
        <v>0</v>
      </c>
      <c r="U952" s="173">
        <v>1</v>
      </c>
      <c r="V952" s="173">
        <v>0</v>
      </c>
      <c r="W952" s="211"/>
      <c r="X952" s="173">
        <v>0</v>
      </c>
      <c r="Y952" s="175">
        <v>0</v>
      </c>
      <c r="Z952" s="174">
        <f>S952*R952*K952*EXP(-Definitions!$E$4*CAPEX!V952)*U952</f>
        <v>310300</v>
      </c>
      <c r="AA952" s="174">
        <f>CEILING(Z952/Definitions!$F$10,10)</f>
        <v>6090</v>
      </c>
      <c r="AB952" s="176">
        <v>1</v>
      </c>
      <c r="AC952" s="177" t="s">
        <v>247</v>
      </c>
      <c r="AD952" s="177" t="s">
        <v>568</v>
      </c>
      <c r="AE952" s="29"/>
      <c r="AF952" s="31"/>
    </row>
    <row r="953" spans="1:32" s="8" customFormat="1" ht="60" x14ac:dyDescent="0.25">
      <c r="A953" s="170">
        <v>744</v>
      </c>
      <c r="B953" s="171" t="s">
        <v>262</v>
      </c>
      <c r="C953" s="171" t="s">
        <v>89</v>
      </c>
      <c r="D953" s="172">
        <v>1</v>
      </c>
      <c r="E953" s="171" t="s">
        <v>249</v>
      </c>
      <c r="F953" s="171" t="s">
        <v>142</v>
      </c>
      <c r="G953" s="171" t="s">
        <v>578</v>
      </c>
      <c r="H953" s="171" t="s">
        <v>257</v>
      </c>
      <c r="I953" s="171" t="s">
        <v>142</v>
      </c>
      <c r="J953" s="173">
        <v>2006</v>
      </c>
      <c r="K953" s="174">
        <v>3362</v>
      </c>
      <c r="L953" s="211"/>
      <c r="M953" s="173" t="s">
        <v>139</v>
      </c>
      <c r="N953" s="173">
        <v>2</v>
      </c>
      <c r="O953" s="173">
        <v>1</v>
      </c>
      <c r="P953" s="173">
        <v>0</v>
      </c>
      <c r="Q953" s="173">
        <v>2</v>
      </c>
      <c r="R953" s="173">
        <v>1</v>
      </c>
      <c r="S953" s="175">
        <v>4000</v>
      </c>
      <c r="T953" s="173">
        <v>0</v>
      </c>
      <c r="U953" s="173">
        <v>0.25</v>
      </c>
      <c r="V953" s="173">
        <v>0</v>
      </c>
      <c r="W953" s="211"/>
      <c r="X953" s="173">
        <v>1</v>
      </c>
      <c r="Y953" s="175">
        <v>92015</v>
      </c>
      <c r="Z953" s="174">
        <f>S953*R953*K953*EXP(-Definitions!$E$4*CAPEX!V953)*U953</f>
        <v>3362000</v>
      </c>
      <c r="AA953" s="174">
        <f>CEILING(Z953/Definitions!$F$10,10)</f>
        <v>65930</v>
      </c>
      <c r="AB953" s="176">
        <v>2</v>
      </c>
      <c r="AC953" s="177" t="s">
        <v>354</v>
      </c>
      <c r="AD953" s="177" t="s">
        <v>264</v>
      </c>
      <c r="AE953" s="29"/>
      <c r="AF953" s="31"/>
    </row>
    <row r="954" spans="1:32" s="8" customFormat="1" ht="48" x14ac:dyDescent="0.25">
      <c r="A954" s="170">
        <v>745</v>
      </c>
      <c r="B954" s="171" t="s">
        <v>368</v>
      </c>
      <c r="C954" s="171" t="s">
        <v>89</v>
      </c>
      <c r="D954" s="172">
        <v>1</v>
      </c>
      <c r="E954" s="171" t="s">
        <v>249</v>
      </c>
      <c r="F954" s="171" t="s">
        <v>142</v>
      </c>
      <c r="G954" s="171" t="s">
        <v>226</v>
      </c>
      <c r="H954" s="171" t="s">
        <v>226</v>
      </c>
      <c r="I954" s="171" t="s">
        <v>138</v>
      </c>
      <c r="J954" s="173">
        <v>2006</v>
      </c>
      <c r="K954" s="174">
        <v>3362</v>
      </c>
      <c r="L954" s="211"/>
      <c r="M954" s="173" t="s">
        <v>139</v>
      </c>
      <c r="N954" s="173">
        <v>3</v>
      </c>
      <c r="O954" s="173">
        <v>1</v>
      </c>
      <c r="P954" s="173">
        <v>1</v>
      </c>
      <c r="Q954" s="173">
        <v>5</v>
      </c>
      <c r="R954" s="173">
        <v>0.1</v>
      </c>
      <c r="S954" s="175">
        <v>2000</v>
      </c>
      <c r="T954" s="173">
        <v>25</v>
      </c>
      <c r="U954" s="173">
        <v>1</v>
      </c>
      <c r="V954" s="173">
        <v>11</v>
      </c>
      <c r="W954" s="211"/>
      <c r="X954" s="173">
        <v>0</v>
      </c>
      <c r="Y954" s="175">
        <v>0</v>
      </c>
      <c r="Z954" s="174">
        <f>S954*R954*K954*EXP(-Definitions!$E$4*CAPEX!V954)*U954</f>
        <v>672400</v>
      </c>
      <c r="AA954" s="174">
        <f>CEILING(Z954/Definitions!$F$10,10)</f>
        <v>13190</v>
      </c>
      <c r="AB954" s="176">
        <v>1</v>
      </c>
      <c r="AC954" s="177" t="s">
        <v>576</v>
      </c>
      <c r="AD954" s="177" t="s">
        <v>577</v>
      </c>
      <c r="AE954" s="29"/>
      <c r="AF954" s="30"/>
    </row>
    <row r="955" spans="1:32" s="8" customFormat="1" ht="48" x14ac:dyDescent="0.25">
      <c r="A955" s="170">
        <v>746</v>
      </c>
      <c r="B955" s="171" t="s">
        <v>248</v>
      </c>
      <c r="C955" s="171" t="s">
        <v>89</v>
      </c>
      <c r="D955" s="172">
        <v>1</v>
      </c>
      <c r="E955" s="171" t="s">
        <v>249</v>
      </c>
      <c r="F955" s="171" t="s">
        <v>142</v>
      </c>
      <c r="G955" s="171" t="s">
        <v>217</v>
      </c>
      <c r="H955" s="171" t="s">
        <v>218</v>
      </c>
      <c r="I955" s="171" t="s">
        <v>138</v>
      </c>
      <c r="J955" s="173">
        <v>2006</v>
      </c>
      <c r="K955" s="174">
        <v>1</v>
      </c>
      <c r="L955" s="211"/>
      <c r="M955" s="173" t="s">
        <v>236</v>
      </c>
      <c r="N955" s="173">
        <v>0</v>
      </c>
      <c r="O955" s="173">
        <v>1</v>
      </c>
      <c r="P955" s="173">
        <v>1</v>
      </c>
      <c r="Q955" s="173">
        <v>8</v>
      </c>
      <c r="R955" s="173">
        <v>1</v>
      </c>
      <c r="S955" s="175">
        <v>439110</v>
      </c>
      <c r="T955" s="173">
        <v>25</v>
      </c>
      <c r="U955" s="173">
        <v>0</v>
      </c>
      <c r="V955" s="173">
        <v>11</v>
      </c>
      <c r="W955" s="211"/>
      <c r="X955" s="173">
        <v>1</v>
      </c>
      <c r="Y955" s="211">
        <v>4305</v>
      </c>
      <c r="Z955" s="174">
        <f>S955*R955*K955*EXP(-Definitions!$E$4*CAPEX!V955)*U955</f>
        <v>0</v>
      </c>
      <c r="AA955" s="174">
        <f>CEILING(Z955/Definitions!$F$10,10)</f>
        <v>0</v>
      </c>
      <c r="AB955" s="176">
        <v>0</v>
      </c>
      <c r="AC955" s="177" t="s">
        <v>271</v>
      </c>
      <c r="AD955" s="177" t="s">
        <v>573</v>
      </c>
      <c r="AE955" s="29"/>
      <c r="AF955" s="30"/>
    </row>
    <row r="956" spans="1:32" s="8" customFormat="1" ht="36" x14ac:dyDescent="0.25">
      <c r="A956" s="170">
        <v>747</v>
      </c>
      <c r="B956" s="171" t="s">
        <v>702</v>
      </c>
      <c r="C956" s="171" t="s">
        <v>89</v>
      </c>
      <c r="D956" s="172">
        <v>1</v>
      </c>
      <c r="E956" s="171" t="s">
        <v>249</v>
      </c>
      <c r="F956" s="171" t="s">
        <v>142</v>
      </c>
      <c r="G956" s="171" t="s">
        <v>265</v>
      </c>
      <c r="H956" s="171" t="s">
        <v>266</v>
      </c>
      <c r="I956" s="171" t="s">
        <v>138</v>
      </c>
      <c r="J956" s="173">
        <v>2006</v>
      </c>
      <c r="K956" s="174">
        <v>1</v>
      </c>
      <c r="L956" s="211"/>
      <c r="M956" s="173" t="s">
        <v>236</v>
      </c>
      <c r="N956" s="173">
        <v>0</v>
      </c>
      <c r="O956" s="173">
        <v>1</v>
      </c>
      <c r="P956" s="173">
        <v>1</v>
      </c>
      <c r="Q956" s="173">
        <v>5</v>
      </c>
      <c r="R956" s="173">
        <v>1</v>
      </c>
      <c r="S956" s="175">
        <v>3498600</v>
      </c>
      <c r="T956" s="173">
        <v>25</v>
      </c>
      <c r="U956" s="173">
        <v>0</v>
      </c>
      <c r="V956" s="173">
        <v>2</v>
      </c>
      <c r="W956" s="211"/>
      <c r="X956" s="173">
        <v>1</v>
      </c>
      <c r="Y956" s="175">
        <v>68600</v>
      </c>
      <c r="Z956" s="174">
        <f>S956*R956*K956*EXP(-Definitions!$E$4*CAPEX!V956)*U956</f>
        <v>0</v>
      </c>
      <c r="AA956" s="174">
        <f>CEILING(Z956/Definitions!$F$10,10)</f>
        <v>0</v>
      </c>
      <c r="AB956" s="176">
        <v>0</v>
      </c>
      <c r="AC956" s="177" t="s">
        <v>632</v>
      </c>
      <c r="AD956" s="177" t="s">
        <v>573</v>
      </c>
      <c r="AE956" s="29"/>
      <c r="AF956" s="30"/>
    </row>
    <row r="957" spans="1:32" s="8" customFormat="1" ht="72" x14ac:dyDescent="0.25">
      <c r="A957" s="170">
        <v>748</v>
      </c>
      <c r="B957" s="171" t="s">
        <v>269</v>
      </c>
      <c r="C957" s="171" t="s">
        <v>89</v>
      </c>
      <c r="D957" s="172" t="s">
        <v>236</v>
      </c>
      <c r="E957" s="171" t="s">
        <v>249</v>
      </c>
      <c r="F957" s="171" t="s">
        <v>142</v>
      </c>
      <c r="G957" s="171" t="s">
        <v>364</v>
      </c>
      <c r="H957" s="171" t="s">
        <v>364</v>
      </c>
      <c r="I957" s="171" t="s">
        <v>138</v>
      </c>
      <c r="J957" s="173">
        <v>2006</v>
      </c>
      <c r="K957" s="174">
        <v>1</v>
      </c>
      <c r="L957" s="211"/>
      <c r="M957" s="173" t="s">
        <v>236</v>
      </c>
      <c r="N957" s="173">
        <v>3</v>
      </c>
      <c r="O957" s="173">
        <v>2</v>
      </c>
      <c r="P957" s="173">
        <v>1</v>
      </c>
      <c r="Q957" s="173">
        <v>5</v>
      </c>
      <c r="R957" s="173">
        <v>1</v>
      </c>
      <c r="S957" s="175">
        <v>336200</v>
      </c>
      <c r="T957" s="173">
        <v>0</v>
      </c>
      <c r="U957" s="173">
        <v>1</v>
      </c>
      <c r="V957" s="173">
        <v>0</v>
      </c>
      <c r="W957" s="211"/>
      <c r="X957" s="173">
        <v>0</v>
      </c>
      <c r="Y957" s="175">
        <v>0</v>
      </c>
      <c r="Z957" s="174">
        <f>S957*R957*K957*EXP(-Definitions!$E$4*CAPEX!V957)*U957</f>
        <v>336200</v>
      </c>
      <c r="AA957" s="174">
        <f>CEILING(Z957/Definitions!$F$10,10)</f>
        <v>6600</v>
      </c>
      <c r="AB957" s="176">
        <v>1</v>
      </c>
      <c r="AC957" s="177" t="s">
        <v>413</v>
      </c>
      <c r="AD957" s="177" t="s">
        <v>414</v>
      </c>
      <c r="AE957" s="29"/>
      <c r="AF957" s="31"/>
    </row>
    <row r="958" spans="1:32" s="8" customFormat="1" ht="24" x14ac:dyDescent="0.25">
      <c r="A958" s="170">
        <v>749</v>
      </c>
      <c r="B958" s="171" t="s">
        <v>238</v>
      </c>
      <c r="C958" s="171" t="s">
        <v>89</v>
      </c>
      <c r="D958" s="172" t="s">
        <v>236</v>
      </c>
      <c r="E958" s="171" t="s">
        <v>249</v>
      </c>
      <c r="F958" s="171" t="s">
        <v>142</v>
      </c>
      <c r="G958" s="171" t="s">
        <v>239</v>
      </c>
      <c r="H958" s="171" t="s">
        <v>524</v>
      </c>
      <c r="I958" s="171" t="s">
        <v>138</v>
      </c>
      <c r="J958" s="173">
        <v>2006</v>
      </c>
      <c r="K958" s="174">
        <v>1</v>
      </c>
      <c r="L958" s="211"/>
      <c r="M958" s="173" t="s">
        <v>236</v>
      </c>
      <c r="N958" s="173">
        <v>0</v>
      </c>
      <c r="O958" s="173">
        <v>1</v>
      </c>
      <c r="P958" s="173">
        <v>1</v>
      </c>
      <c r="Q958" s="173">
        <v>9</v>
      </c>
      <c r="R958" s="173">
        <v>1</v>
      </c>
      <c r="S958" s="175">
        <v>369900</v>
      </c>
      <c r="T958" s="173">
        <v>0</v>
      </c>
      <c r="U958" s="173">
        <v>1</v>
      </c>
      <c r="V958" s="173">
        <v>0</v>
      </c>
      <c r="W958" s="211"/>
      <c r="X958" s="173">
        <v>0</v>
      </c>
      <c r="Y958" s="175">
        <v>0</v>
      </c>
      <c r="Z958" s="174">
        <f>S958*R958*K958*EXP(-Definitions!$E$4*CAPEX!V958)*U958</f>
        <v>369900</v>
      </c>
      <c r="AA958" s="174">
        <f>CEILING(Z958/Definitions!$F$10,10)</f>
        <v>7260</v>
      </c>
      <c r="AB958" s="176">
        <v>1</v>
      </c>
      <c r="AC958" s="177" t="s">
        <v>240</v>
      </c>
      <c r="AD958" s="177" t="s">
        <v>241</v>
      </c>
      <c r="AE958" s="29"/>
      <c r="AF958" s="31"/>
    </row>
    <row r="959" spans="1:32" s="8" customFormat="1" ht="36" x14ac:dyDescent="0.25">
      <c r="A959" s="170">
        <v>750</v>
      </c>
      <c r="B959" s="171" t="s">
        <v>242</v>
      </c>
      <c r="C959" s="171" t="s">
        <v>89</v>
      </c>
      <c r="D959" s="172" t="s">
        <v>236</v>
      </c>
      <c r="E959" s="171" t="s">
        <v>249</v>
      </c>
      <c r="F959" s="171" t="s">
        <v>142</v>
      </c>
      <c r="G959" s="171" t="s">
        <v>243</v>
      </c>
      <c r="H959" s="171" t="s">
        <v>524</v>
      </c>
      <c r="I959" s="171" t="s">
        <v>138</v>
      </c>
      <c r="J959" s="173">
        <v>2006</v>
      </c>
      <c r="K959" s="174">
        <v>1</v>
      </c>
      <c r="L959" s="211"/>
      <c r="M959" s="173" t="s">
        <v>236</v>
      </c>
      <c r="N959" s="173">
        <v>0</v>
      </c>
      <c r="O959" s="173">
        <v>1</v>
      </c>
      <c r="P959" s="173">
        <v>1</v>
      </c>
      <c r="Q959" s="173">
        <v>9</v>
      </c>
      <c r="R959" s="173">
        <v>1</v>
      </c>
      <c r="S959" s="175">
        <v>406900</v>
      </c>
      <c r="T959" s="173">
        <v>0</v>
      </c>
      <c r="U959" s="173">
        <v>1</v>
      </c>
      <c r="V959" s="173">
        <v>0</v>
      </c>
      <c r="W959" s="211"/>
      <c r="X959" s="173">
        <v>0</v>
      </c>
      <c r="Y959" s="175">
        <v>0</v>
      </c>
      <c r="Z959" s="174">
        <f>S959*R959*K959*EXP(-Definitions!$E$4*CAPEX!V959)*U959</f>
        <v>406900</v>
      </c>
      <c r="AA959" s="174">
        <f>CEILING(Z959/Definitions!$F$10,10)</f>
        <v>7980</v>
      </c>
      <c r="AB959" s="176">
        <v>1</v>
      </c>
      <c r="AC959" s="177" t="s">
        <v>244</v>
      </c>
      <c r="AD959" s="177" t="s">
        <v>567</v>
      </c>
      <c r="AE959" s="29"/>
      <c r="AF959" s="31"/>
    </row>
    <row r="960" spans="1:32" s="8" customFormat="1" ht="48" x14ac:dyDescent="0.25">
      <c r="A960" s="170">
        <v>751</v>
      </c>
      <c r="B960" s="171" t="s">
        <v>245</v>
      </c>
      <c r="C960" s="171" t="s">
        <v>89</v>
      </c>
      <c r="D960" s="172" t="s">
        <v>236</v>
      </c>
      <c r="E960" s="171" t="s">
        <v>249</v>
      </c>
      <c r="F960" s="171" t="s">
        <v>142</v>
      </c>
      <c r="G960" s="171" t="s">
        <v>246</v>
      </c>
      <c r="H960" s="171" t="s">
        <v>524</v>
      </c>
      <c r="I960" s="171" t="s">
        <v>138</v>
      </c>
      <c r="J960" s="173">
        <v>2006</v>
      </c>
      <c r="K960" s="174">
        <v>1</v>
      </c>
      <c r="L960" s="211"/>
      <c r="M960" s="173" t="s">
        <v>236</v>
      </c>
      <c r="N960" s="173">
        <v>0</v>
      </c>
      <c r="O960" s="173">
        <v>1</v>
      </c>
      <c r="P960" s="173">
        <v>1</v>
      </c>
      <c r="Q960" s="173">
        <v>9</v>
      </c>
      <c r="R960" s="173">
        <v>1</v>
      </c>
      <c r="S960" s="175">
        <v>223800</v>
      </c>
      <c r="T960" s="173">
        <v>0</v>
      </c>
      <c r="U960" s="173">
        <v>1</v>
      </c>
      <c r="V960" s="173">
        <v>0</v>
      </c>
      <c r="W960" s="211"/>
      <c r="X960" s="173">
        <v>0</v>
      </c>
      <c r="Y960" s="175">
        <v>0</v>
      </c>
      <c r="Z960" s="174">
        <f>S960*R960*K960*EXP(-Definitions!$E$4*CAPEX!V960)*U960</f>
        <v>223800</v>
      </c>
      <c r="AA960" s="174">
        <f>CEILING(Z960/Definitions!$F$10,10)</f>
        <v>4390</v>
      </c>
      <c r="AB960" s="176">
        <v>1</v>
      </c>
      <c r="AC960" s="177" t="s">
        <v>247</v>
      </c>
      <c r="AD960" s="177" t="s">
        <v>568</v>
      </c>
      <c r="AE960" s="29"/>
      <c r="AF960" s="30"/>
    </row>
    <row r="961" spans="1:32" s="8" customFormat="1" ht="60" x14ac:dyDescent="0.25">
      <c r="A961" s="170">
        <v>752</v>
      </c>
      <c r="B961" s="171" t="s">
        <v>262</v>
      </c>
      <c r="C961" s="171" t="s">
        <v>93</v>
      </c>
      <c r="D961" s="172">
        <v>1</v>
      </c>
      <c r="E961" s="171" t="s">
        <v>249</v>
      </c>
      <c r="F961" s="171" t="s">
        <v>138</v>
      </c>
      <c r="G961" s="171" t="s">
        <v>578</v>
      </c>
      <c r="H961" s="171" t="s">
        <v>257</v>
      </c>
      <c r="I961" s="171" t="s">
        <v>138</v>
      </c>
      <c r="J961" s="173">
        <v>2009</v>
      </c>
      <c r="K961" s="174">
        <v>5734</v>
      </c>
      <c r="L961" s="211"/>
      <c r="M961" s="173" t="s">
        <v>139</v>
      </c>
      <c r="N961" s="173">
        <v>2</v>
      </c>
      <c r="O961" s="173">
        <v>1</v>
      </c>
      <c r="P961" s="173">
        <v>0</v>
      </c>
      <c r="Q961" s="173">
        <v>2</v>
      </c>
      <c r="R961" s="173">
        <v>1</v>
      </c>
      <c r="S961" s="175">
        <v>4000</v>
      </c>
      <c r="T961" s="173">
        <v>0</v>
      </c>
      <c r="U961" s="173">
        <v>0.2</v>
      </c>
      <c r="V961" s="173">
        <v>0</v>
      </c>
      <c r="W961" s="211"/>
      <c r="X961" s="173">
        <v>1</v>
      </c>
      <c r="Y961" s="211">
        <v>164770</v>
      </c>
      <c r="Z961" s="174">
        <f>S961*R961*K961*EXP(-Definitions!$E$4*CAPEX!V961)*U961</f>
        <v>4587200</v>
      </c>
      <c r="AA961" s="174">
        <f>CEILING(Z961/Definitions!$F$10,10)</f>
        <v>89950</v>
      </c>
      <c r="AB961" s="176">
        <v>2</v>
      </c>
      <c r="AC961" s="177" t="s">
        <v>354</v>
      </c>
      <c r="AD961" s="177" t="s">
        <v>264</v>
      </c>
      <c r="AE961" s="29"/>
      <c r="AF961" s="30"/>
    </row>
    <row r="962" spans="1:32" s="8" customFormat="1" ht="15" x14ac:dyDescent="0.25">
      <c r="A962" s="170">
        <v>753</v>
      </c>
      <c r="B962" s="171" t="s">
        <v>369</v>
      </c>
      <c r="C962" s="171" t="s">
        <v>93</v>
      </c>
      <c r="D962" s="172">
        <v>1</v>
      </c>
      <c r="E962" s="171" t="s">
        <v>249</v>
      </c>
      <c r="F962" s="171" t="s">
        <v>138</v>
      </c>
      <c r="G962" s="171" t="s">
        <v>226</v>
      </c>
      <c r="H962" s="171" t="s">
        <v>226</v>
      </c>
      <c r="I962" s="171" t="s">
        <v>138</v>
      </c>
      <c r="J962" s="173">
        <v>2009</v>
      </c>
      <c r="K962" s="174">
        <v>2140</v>
      </c>
      <c r="L962" s="211"/>
      <c r="M962" s="173" t="s">
        <v>139</v>
      </c>
      <c r="N962" s="173">
        <v>2</v>
      </c>
      <c r="O962" s="173">
        <v>1</v>
      </c>
      <c r="P962" s="173">
        <v>1</v>
      </c>
      <c r="Q962" s="173">
        <v>2</v>
      </c>
      <c r="R962" s="173">
        <v>0.1</v>
      </c>
      <c r="S962" s="175">
        <v>2500</v>
      </c>
      <c r="T962" s="173">
        <v>50</v>
      </c>
      <c r="U962" s="173">
        <v>1</v>
      </c>
      <c r="V962" s="173">
        <v>0</v>
      </c>
      <c r="W962" s="211"/>
      <c r="X962" s="173">
        <v>0</v>
      </c>
      <c r="Y962" s="175">
        <v>0</v>
      </c>
      <c r="Z962" s="174">
        <f>S962*R962*K962*EXP(-Definitions!$E$4*CAPEX!V962)*U962</f>
        <v>535000</v>
      </c>
      <c r="AA962" s="174">
        <f>CEILING(Z962/Definitions!$F$10,10)</f>
        <v>10500</v>
      </c>
      <c r="AB962" s="176">
        <v>1</v>
      </c>
      <c r="AC962" s="177" t="s">
        <v>598</v>
      </c>
      <c r="AD962" s="177" t="s">
        <v>599</v>
      </c>
      <c r="AE962" s="29"/>
      <c r="AF962" s="30"/>
    </row>
    <row r="963" spans="1:32" s="8" customFormat="1" ht="24" x14ac:dyDescent="0.25">
      <c r="A963" s="170">
        <v>754</v>
      </c>
      <c r="B963" s="171" t="s">
        <v>368</v>
      </c>
      <c r="C963" s="171" t="s">
        <v>93</v>
      </c>
      <c r="D963" s="172">
        <v>1</v>
      </c>
      <c r="E963" s="171" t="s">
        <v>249</v>
      </c>
      <c r="F963" s="171" t="s">
        <v>138</v>
      </c>
      <c r="G963" s="171" t="s">
        <v>226</v>
      </c>
      <c r="H963" s="171" t="s">
        <v>226</v>
      </c>
      <c r="I963" s="171" t="s">
        <v>138</v>
      </c>
      <c r="J963" s="173">
        <v>2009</v>
      </c>
      <c r="K963" s="174">
        <v>5734</v>
      </c>
      <c r="L963" s="211"/>
      <c r="M963" s="173" t="s">
        <v>139</v>
      </c>
      <c r="N963" s="173">
        <v>3</v>
      </c>
      <c r="O963" s="173">
        <v>1</v>
      </c>
      <c r="P963" s="173">
        <v>1</v>
      </c>
      <c r="Q963" s="173">
        <v>5</v>
      </c>
      <c r="R963" s="173">
        <v>0.03</v>
      </c>
      <c r="S963" s="175">
        <v>2000</v>
      </c>
      <c r="T963" s="173">
        <v>25</v>
      </c>
      <c r="U963" s="173">
        <v>1</v>
      </c>
      <c r="V963" s="173">
        <v>0</v>
      </c>
      <c r="W963" s="211"/>
      <c r="X963" s="173">
        <v>0</v>
      </c>
      <c r="Y963" s="175">
        <v>0</v>
      </c>
      <c r="Z963" s="174">
        <f>S963*R963*K963*EXP(-Definitions!$E$4*CAPEX!V963)*U963</f>
        <v>344040</v>
      </c>
      <c r="AA963" s="174">
        <f>CEILING(Z963/Definitions!$F$10,10)</f>
        <v>6750</v>
      </c>
      <c r="AB963" s="176">
        <v>1</v>
      </c>
      <c r="AC963" s="177" t="s">
        <v>600</v>
      </c>
      <c r="AD963" s="177" t="s">
        <v>601</v>
      </c>
      <c r="AE963" s="29"/>
      <c r="AF963" s="31"/>
    </row>
    <row r="964" spans="1:32" s="8" customFormat="1" ht="48" x14ac:dyDescent="0.25">
      <c r="A964" s="170">
        <v>754</v>
      </c>
      <c r="B964" s="171" t="s">
        <v>368</v>
      </c>
      <c r="C964" s="171" t="s">
        <v>93</v>
      </c>
      <c r="D964" s="172">
        <v>1</v>
      </c>
      <c r="E964" s="171" t="s">
        <v>249</v>
      </c>
      <c r="F964" s="171" t="s">
        <v>138</v>
      </c>
      <c r="G964" s="171" t="s">
        <v>226</v>
      </c>
      <c r="H964" s="171" t="s">
        <v>226</v>
      </c>
      <c r="I964" s="171" t="s">
        <v>138</v>
      </c>
      <c r="J964" s="173">
        <v>2009</v>
      </c>
      <c r="K964" s="174">
        <v>5734</v>
      </c>
      <c r="L964" s="211"/>
      <c r="M964" s="173" t="s">
        <v>139</v>
      </c>
      <c r="N964" s="173">
        <v>0</v>
      </c>
      <c r="O964" s="173">
        <v>1</v>
      </c>
      <c r="P964" s="173">
        <v>1</v>
      </c>
      <c r="Q964" s="173">
        <v>8</v>
      </c>
      <c r="R964" s="173">
        <v>0.3</v>
      </c>
      <c r="S964" s="175">
        <v>2000</v>
      </c>
      <c r="T964" s="173">
        <v>25</v>
      </c>
      <c r="U964" s="173">
        <v>1</v>
      </c>
      <c r="V964" s="173">
        <v>14</v>
      </c>
      <c r="W964" s="211"/>
      <c r="X964" s="173">
        <v>1</v>
      </c>
      <c r="Y964" s="175">
        <v>24520</v>
      </c>
      <c r="Z964" s="174">
        <f>S964*R964*K964*EXP(-Definitions!$E$4*CAPEX!V964)*U964</f>
        <v>3440400</v>
      </c>
      <c r="AA964" s="174">
        <f>CEILING(Z964/Definitions!$F$10,10)</f>
        <v>67460</v>
      </c>
      <c r="AB964" s="176">
        <v>1</v>
      </c>
      <c r="AC964" s="177" t="s">
        <v>576</v>
      </c>
      <c r="AD964" s="177" t="s">
        <v>577</v>
      </c>
      <c r="AE964" s="29"/>
      <c r="AF964" s="31"/>
    </row>
    <row r="965" spans="1:32" s="8" customFormat="1" ht="48" x14ac:dyDescent="0.25">
      <c r="A965" s="170">
        <v>755</v>
      </c>
      <c r="B965" s="171" t="s">
        <v>248</v>
      </c>
      <c r="C965" s="171" t="s">
        <v>93</v>
      </c>
      <c r="D965" s="172">
        <v>1</v>
      </c>
      <c r="E965" s="171" t="s">
        <v>249</v>
      </c>
      <c r="F965" s="171" t="s">
        <v>138</v>
      </c>
      <c r="G965" s="171" t="s">
        <v>217</v>
      </c>
      <c r="H965" s="171" t="s">
        <v>218</v>
      </c>
      <c r="I965" s="171" t="s">
        <v>138</v>
      </c>
      <c r="J965" s="173">
        <v>2009</v>
      </c>
      <c r="K965" s="174">
        <v>1</v>
      </c>
      <c r="L965" s="211"/>
      <c r="M965" s="173" t="s">
        <v>236</v>
      </c>
      <c r="N965" s="173">
        <v>0</v>
      </c>
      <c r="O965" s="173">
        <v>1</v>
      </c>
      <c r="P965" s="173">
        <v>1</v>
      </c>
      <c r="Q965" s="173">
        <v>8</v>
      </c>
      <c r="R965" s="173">
        <v>1</v>
      </c>
      <c r="S965" s="175">
        <v>439110</v>
      </c>
      <c r="T965" s="173">
        <v>25</v>
      </c>
      <c r="U965" s="173">
        <v>0</v>
      </c>
      <c r="V965" s="173">
        <v>14</v>
      </c>
      <c r="W965" s="211"/>
      <c r="X965" s="173">
        <v>1</v>
      </c>
      <c r="Y965" s="175">
        <v>7700</v>
      </c>
      <c r="Z965" s="174">
        <f>S965*R965*K965*EXP(-Definitions!$E$4*CAPEX!V965)*U965</f>
        <v>0</v>
      </c>
      <c r="AA965" s="174">
        <f>CEILING(Z965/Definitions!$F$10,10)</f>
        <v>0</v>
      </c>
      <c r="AB965" s="176">
        <v>0</v>
      </c>
      <c r="AC965" s="177" t="s">
        <v>271</v>
      </c>
      <c r="AD965" s="177" t="s">
        <v>573</v>
      </c>
      <c r="AE965" s="29"/>
      <c r="AF965" s="31"/>
    </row>
    <row r="966" spans="1:32" s="8" customFormat="1" ht="72" x14ac:dyDescent="0.25">
      <c r="A966" s="170">
        <v>756</v>
      </c>
      <c r="B966" s="171" t="s">
        <v>702</v>
      </c>
      <c r="C966" s="171" t="s">
        <v>93</v>
      </c>
      <c r="D966" s="172">
        <v>1</v>
      </c>
      <c r="E966" s="171" t="s">
        <v>249</v>
      </c>
      <c r="F966" s="171" t="s">
        <v>138</v>
      </c>
      <c r="G966" s="171" t="s">
        <v>265</v>
      </c>
      <c r="H966" s="171" t="s">
        <v>266</v>
      </c>
      <c r="I966" s="171" t="s">
        <v>138</v>
      </c>
      <c r="J966" s="173">
        <v>2009</v>
      </c>
      <c r="K966" s="174">
        <v>1</v>
      </c>
      <c r="L966" s="211"/>
      <c r="M966" s="173" t="s">
        <v>236</v>
      </c>
      <c r="N966" s="173">
        <v>0</v>
      </c>
      <c r="O966" s="173">
        <v>1</v>
      </c>
      <c r="P966" s="173">
        <v>1</v>
      </c>
      <c r="Q966" s="173">
        <v>5</v>
      </c>
      <c r="R966" s="173">
        <v>1</v>
      </c>
      <c r="S966" s="175">
        <v>988000</v>
      </c>
      <c r="T966" s="173">
        <v>25</v>
      </c>
      <c r="U966" s="173">
        <v>0</v>
      </c>
      <c r="V966" s="173">
        <v>2</v>
      </c>
      <c r="W966" s="211"/>
      <c r="X966" s="173">
        <v>1</v>
      </c>
      <c r="Y966" s="175">
        <v>134400</v>
      </c>
      <c r="Z966" s="174">
        <f>S966*R966*K966*EXP(-Definitions!$E$4*CAPEX!V966)*U966</f>
        <v>0</v>
      </c>
      <c r="AA966" s="174">
        <f>CEILING(Z966/Definitions!$F$10,10)</f>
        <v>0</v>
      </c>
      <c r="AB966" s="176">
        <v>2</v>
      </c>
      <c r="AC966" s="177" t="s">
        <v>267</v>
      </c>
      <c r="AD966" s="177" t="s">
        <v>268</v>
      </c>
      <c r="AE966" s="29"/>
      <c r="AF966" s="30"/>
    </row>
    <row r="967" spans="1:32" s="8" customFormat="1" ht="72" x14ac:dyDescent="0.25">
      <c r="A967" s="170">
        <v>756</v>
      </c>
      <c r="B967" s="171" t="s">
        <v>702</v>
      </c>
      <c r="C967" s="171" t="s">
        <v>93</v>
      </c>
      <c r="D967" s="172">
        <v>1</v>
      </c>
      <c r="E967" s="171" t="s">
        <v>249</v>
      </c>
      <c r="F967" s="171" t="s">
        <v>138</v>
      </c>
      <c r="G967" s="171" t="s">
        <v>265</v>
      </c>
      <c r="H967" s="171" t="s">
        <v>266</v>
      </c>
      <c r="I967" s="171" t="s">
        <v>138</v>
      </c>
      <c r="J967" s="173">
        <v>2009</v>
      </c>
      <c r="K967" s="174">
        <v>1</v>
      </c>
      <c r="L967" s="211"/>
      <c r="M967" s="173" t="s">
        <v>236</v>
      </c>
      <c r="N967" s="173">
        <v>0</v>
      </c>
      <c r="O967" s="173">
        <v>1</v>
      </c>
      <c r="P967" s="173">
        <v>1</v>
      </c>
      <c r="Q967" s="173">
        <v>5</v>
      </c>
      <c r="R967" s="173">
        <v>1</v>
      </c>
      <c r="S967" s="175">
        <v>988000</v>
      </c>
      <c r="T967" s="173">
        <v>25</v>
      </c>
      <c r="U967" s="173">
        <v>1</v>
      </c>
      <c r="V967" s="173">
        <v>0</v>
      </c>
      <c r="W967" s="211"/>
      <c r="X967" s="173">
        <v>1</v>
      </c>
      <c r="Y967" s="211"/>
      <c r="Z967" s="174">
        <f>S967*R967*K967*EXP(-Definitions!$E$4*CAPEX!V967)*U967</f>
        <v>988000</v>
      </c>
      <c r="AA967" s="174">
        <f>CEILING(Z967/Definitions!$F$10,10)</f>
        <v>19380</v>
      </c>
      <c r="AB967" s="176">
        <v>2</v>
      </c>
      <c r="AC967" s="177" t="s">
        <v>267</v>
      </c>
      <c r="AD967" s="177" t="s">
        <v>268</v>
      </c>
      <c r="AE967" s="29"/>
      <c r="AF967" s="30"/>
    </row>
    <row r="968" spans="1:32" s="8" customFormat="1" ht="72" x14ac:dyDescent="0.25">
      <c r="A968" s="170">
        <v>757</v>
      </c>
      <c r="B968" s="171" t="s">
        <v>269</v>
      </c>
      <c r="C968" s="171" t="s">
        <v>93</v>
      </c>
      <c r="D968" s="172" t="s">
        <v>236</v>
      </c>
      <c r="E968" s="171" t="s">
        <v>249</v>
      </c>
      <c r="F968" s="171" t="s">
        <v>138</v>
      </c>
      <c r="G968" s="171" t="s">
        <v>364</v>
      </c>
      <c r="H968" s="171" t="s">
        <v>364</v>
      </c>
      <c r="I968" s="171" t="s">
        <v>138</v>
      </c>
      <c r="J968" s="173">
        <v>2009</v>
      </c>
      <c r="K968" s="174">
        <v>1</v>
      </c>
      <c r="L968" s="211"/>
      <c r="M968" s="173" t="s">
        <v>236</v>
      </c>
      <c r="N968" s="173">
        <v>3</v>
      </c>
      <c r="O968" s="173">
        <v>2</v>
      </c>
      <c r="P968" s="173">
        <v>1</v>
      </c>
      <c r="Q968" s="173">
        <v>5</v>
      </c>
      <c r="R968" s="173">
        <v>1</v>
      </c>
      <c r="S968" s="175">
        <v>546700</v>
      </c>
      <c r="T968" s="173">
        <v>0</v>
      </c>
      <c r="U968" s="173">
        <v>1</v>
      </c>
      <c r="V968" s="173">
        <v>0</v>
      </c>
      <c r="W968" s="211"/>
      <c r="X968" s="173">
        <v>0</v>
      </c>
      <c r="Y968" s="175">
        <v>0</v>
      </c>
      <c r="Z968" s="174">
        <f>S968*R968*K968*EXP(-Definitions!$E$4*CAPEX!V968)*U968</f>
        <v>546700</v>
      </c>
      <c r="AA968" s="174">
        <f>CEILING(Z968/Definitions!$F$10,10)</f>
        <v>10720</v>
      </c>
      <c r="AB968" s="176">
        <v>1</v>
      </c>
      <c r="AC968" s="177" t="s">
        <v>413</v>
      </c>
      <c r="AD968" s="177" t="s">
        <v>414</v>
      </c>
      <c r="AE968" s="29"/>
      <c r="AF968" s="30"/>
    </row>
    <row r="969" spans="1:32" s="8" customFormat="1" ht="24" x14ac:dyDescent="0.25">
      <c r="A969" s="170">
        <v>758</v>
      </c>
      <c r="B969" s="171" t="s">
        <v>238</v>
      </c>
      <c r="C969" s="171" t="s">
        <v>93</v>
      </c>
      <c r="D969" s="172" t="s">
        <v>236</v>
      </c>
      <c r="E969" s="171" t="s">
        <v>249</v>
      </c>
      <c r="F969" s="171" t="s">
        <v>138</v>
      </c>
      <c r="G969" s="171" t="s">
        <v>239</v>
      </c>
      <c r="H969" s="171" t="s">
        <v>524</v>
      </c>
      <c r="I969" s="171" t="s">
        <v>138</v>
      </c>
      <c r="J969" s="173">
        <v>2009</v>
      </c>
      <c r="K969" s="174">
        <v>1</v>
      </c>
      <c r="L969" s="211"/>
      <c r="M969" s="173" t="s">
        <v>236</v>
      </c>
      <c r="N969" s="173">
        <v>0</v>
      </c>
      <c r="O969" s="173">
        <v>1</v>
      </c>
      <c r="P969" s="173">
        <v>1</v>
      </c>
      <c r="Q969" s="173">
        <v>9</v>
      </c>
      <c r="R969" s="173">
        <v>1</v>
      </c>
      <c r="S969" s="175">
        <v>700100</v>
      </c>
      <c r="T969" s="173">
        <v>0</v>
      </c>
      <c r="U969" s="173">
        <v>1</v>
      </c>
      <c r="V969" s="173">
        <v>0</v>
      </c>
      <c r="W969" s="211"/>
      <c r="X969" s="173">
        <v>0</v>
      </c>
      <c r="Y969" s="175">
        <v>0</v>
      </c>
      <c r="Z969" s="174">
        <f>S969*R969*K969*EXP(-Definitions!$E$4*CAPEX!V969)*U969</f>
        <v>700100</v>
      </c>
      <c r="AA969" s="174">
        <f>CEILING(Z969/Definitions!$F$10,10)</f>
        <v>13730</v>
      </c>
      <c r="AB969" s="176">
        <v>1</v>
      </c>
      <c r="AC969" s="177" t="s">
        <v>240</v>
      </c>
      <c r="AD969" s="177" t="s">
        <v>241</v>
      </c>
      <c r="AE969" s="29"/>
      <c r="AF969" s="31"/>
    </row>
    <row r="970" spans="1:32" s="8" customFormat="1" ht="36" x14ac:dyDescent="0.25">
      <c r="A970" s="170">
        <v>759</v>
      </c>
      <c r="B970" s="171" t="s">
        <v>242</v>
      </c>
      <c r="C970" s="171" t="s">
        <v>93</v>
      </c>
      <c r="D970" s="172" t="s">
        <v>236</v>
      </c>
      <c r="E970" s="171" t="s">
        <v>249</v>
      </c>
      <c r="F970" s="171" t="s">
        <v>138</v>
      </c>
      <c r="G970" s="171" t="s">
        <v>243</v>
      </c>
      <c r="H970" s="171" t="s">
        <v>524</v>
      </c>
      <c r="I970" s="171" t="s">
        <v>138</v>
      </c>
      <c r="J970" s="173">
        <v>2009</v>
      </c>
      <c r="K970" s="174">
        <v>1</v>
      </c>
      <c r="L970" s="211"/>
      <c r="M970" s="173" t="s">
        <v>236</v>
      </c>
      <c r="N970" s="173">
        <v>0</v>
      </c>
      <c r="O970" s="173">
        <v>1</v>
      </c>
      <c r="P970" s="173">
        <v>1</v>
      </c>
      <c r="Q970" s="173">
        <v>9</v>
      </c>
      <c r="R970" s="173">
        <v>1</v>
      </c>
      <c r="S970" s="175">
        <v>770200</v>
      </c>
      <c r="T970" s="173">
        <v>0</v>
      </c>
      <c r="U970" s="173">
        <v>1</v>
      </c>
      <c r="V970" s="173">
        <v>0</v>
      </c>
      <c r="W970" s="211"/>
      <c r="X970" s="173">
        <v>0</v>
      </c>
      <c r="Y970" s="175">
        <v>0</v>
      </c>
      <c r="Z970" s="174">
        <f>S970*R970*K970*EXP(-Definitions!$E$4*CAPEX!V970)*U970</f>
        <v>770200</v>
      </c>
      <c r="AA970" s="174">
        <f>CEILING(Z970/Definitions!$F$10,10)</f>
        <v>15110</v>
      </c>
      <c r="AB970" s="176">
        <v>1</v>
      </c>
      <c r="AC970" s="177" t="s">
        <v>244</v>
      </c>
      <c r="AD970" s="177" t="s">
        <v>567</v>
      </c>
      <c r="AE970" s="29"/>
      <c r="AF970" s="31"/>
    </row>
    <row r="971" spans="1:32" s="8" customFormat="1" ht="48" x14ac:dyDescent="0.25">
      <c r="A971" s="170">
        <v>760</v>
      </c>
      <c r="B971" s="171" t="s">
        <v>245</v>
      </c>
      <c r="C971" s="171" t="s">
        <v>93</v>
      </c>
      <c r="D971" s="172" t="s">
        <v>236</v>
      </c>
      <c r="E971" s="171" t="s">
        <v>249</v>
      </c>
      <c r="F971" s="171" t="s">
        <v>138</v>
      </c>
      <c r="G971" s="171" t="s">
        <v>246</v>
      </c>
      <c r="H971" s="171" t="s">
        <v>524</v>
      </c>
      <c r="I971" s="171" t="s">
        <v>138</v>
      </c>
      <c r="J971" s="173">
        <v>2009</v>
      </c>
      <c r="K971" s="174">
        <v>1</v>
      </c>
      <c r="L971" s="211"/>
      <c r="M971" s="173" t="s">
        <v>236</v>
      </c>
      <c r="N971" s="173">
        <v>0</v>
      </c>
      <c r="O971" s="173">
        <v>1</v>
      </c>
      <c r="P971" s="173">
        <v>1</v>
      </c>
      <c r="Q971" s="173">
        <v>9</v>
      </c>
      <c r="R971" s="173">
        <v>1</v>
      </c>
      <c r="S971" s="175">
        <v>423600</v>
      </c>
      <c r="T971" s="173">
        <v>0</v>
      </c>
      <c r="U971" s="173">
        <v>1</v>
      </c>
      <c r="V971" s="173">
        <v>0</v>
      </c>
      <c r="W971" s="211"/>
      <c r="X971" s="173">
        <v>0</v>
      </c>
      <c r="Y971" s="175">
        <v>0</v>
      </c>
      <c r="Z971" s="174">
        <f>S971*R971*K971*EXP(-Definitions!$E$4*CAPEX!V971)*U971</f>
        <v>423600</v>
      </c>
      <c r="AA971" s="174">
        <f>CEILING(Z971/Definitions!$F$10,10)</f>
        <v>8310</v>
      </c>
      <c r="AB971" s="176">
        <v>1</v>
      </c>
      <c r="AC971" s="177" t="s">
        <v>247</v>
      </c>
      <c r="AD971" s="177" t="s">
        <v>568</v>
      </c>
      <c r="AE971" s="29"/>
      <c r="AF971" s="31"/>
    </row>
    <row r="972" spans="1:32" s="8" customFormat="1" ht="108" x14ac:dyDescent="0.25">
      <c r="A972" s="170">
        <v>761</v>
      </c>
      <c r="B972" s="171" t="s">
        <v>252</v>
      </c>
      <c r="C972" s="171" t="s">
        <v>98</v>
      </c>
      <c r="D972" s="172">
        <v>1</v>
      </c>
      <c r="E972" s="171" t="s">
        <v>249</v>
      </c>
      <c r="F972" s="171" t="s">
        <v>482</v>
      </c>
      <c r="G972" s="171" t="s">
        <v>364</v>
      </c>
      <c r="H972" s="171" t="s">
        <v>364</v>
      </c>
      <c r="I972" s="171" t="s">
        <v>440</v>
      </c>
      <c r="J972" s="173">
        <v>2006</v>
      </c>
      <c r="K972" s="174">
        <v>1120</v>
      </c>
      <c r="L972" s="211"/>
      <c r="M972" s="173" t="s">
        <v>139</v>
      </c>
      <c r="N972" s="173">
        <v>0</v>
      </c>
      <c r="O972" s="173">
        <v>1</v>
      </c>
      <c r="P972" s="173">
        <v>1</v>
      </c>
      <c r="Q972" s="173">
        <v>5</v>
      </c>
      <c r="R972" s="173">
        <v>1</v>
      </c>
      <c r="S972" s="175">
        <v>5000</v>
      </c>
      <c r="T972" s="173">
        <v>0</v>
      </c>
      <c r="U972" s="173">
        <v>0.5</v>
      </c>
      <c r="V972" s="173">
        <v>0</v>
      </c>
      <c r="W972" s="211"/>
      <c r="X972" s="173">
        <v>0</v>
      </c>
      <c r="Y972" s="175">
        <v>0</v>
      </c>
      <c r="Z972" s="174">
        <f>S972*R972*K972*EXP(-Definitions!$E$4*CAPEX!V972)*U972</f>
        <v>2800000</v>
      </c>
      <c r="AA972" s="174">
        <f>CEILING(Z972/Definitions!$F$10,10)</f>
        <v>54910</v>
      </c>
      <c r="AB972" s="176">
        <v>2</v>
      </c>
      <c r="AC972" s="177" t="s">
        <v>444</v>
      </c>
      <c r="AD972" s="177" t="s">
        <v>445</v>
      </c>
      <c r="AE972" s="29"/>
      <c r="AF972" s="30"/>
    </row>
    <row r="973" spans="1:32" s="8" customFormat="1" ht="24" x14ac:dyDescent="0.25">
      <c r="A973" s="170">
        <v>762</v>
      </c>
      <c r="B973" s="171" t="s">
        <v>699</v>
      </c>
      <c r="C973" s="171" t="s">
        <v>98</v>
      </c>
      <c r="D973" s="172" t="s">
        <v>236</v>
      </c>
      <c r="E973" s="171" t="s">
        <v>249</v>
      </c>
      <c r="F973" s="171" t="s">
        <v>482</v>
      </c>
      <c r="G973" s="171" t="s">
        <v>228</v>
      </c>
      <c r="H973" s="171" t="s">
        <v>489</v>
      </c>
      <c r="I973" s="171" t="s">
        <v>440</v>
      </c>
      <c r="J973" s="173">
        <v>2006</v>
      </c>
      <c r="K973" s="174">
        <v>1</v>
      </c>
      <c r="L973" s="211"/>
      <c r="M973" s="173" t="s">
        <v>236</v>
      </c>
      <c r="N973" s="173">
        <v>0</v>
      </c>
      <c r="O973" s="173">
        <v>3</v>
      </c>
      <c r="P973" s="173">
        <v>0</v>
      </c>
      <c r="Q973" s="173">
        <v>4</v>
      </c>
      <c r="R973" s="173">
        <v>1</v>
      </c>
      <c r="S973" s="175">
        <v>10000000</v>
      </c>
      <c r="T973" s="173">
        <v>0</v>
      </c>
      <c r="U973" s="173">
        <v>1</v>
      </c>
      <c r="V973" s="173">
        <v>0</v>
      </c>
      <c r="W973" s="211"/>
      <c r="X973" s="173">
        <v>0</v>
      </c>
      <c r="Y973" s="211"/>
      <c r="Z973" s="174">
        <f>S973*R973*K973*EXP(-Definitions!$E$4*CAPEX!V973)*U973</f>
        <v>10000000</v>
      </c>
      <c r="AA973" s="174">
        <f>CEILING(Z973/Definitions!$F$10,10)</f>
        <v>196080</v>
      </c>
      <c r="AB973" s="176">
        <v>2</v>
      </c>
      <c r="AC973" s="177" t="s">
        <v>700</v>
      </c>
      <c r="AD973" s="177" t="s">
        <v>701</v>
      </c>
      <c r="AE973" s="29"/>
      <c r="AF973" s="30"/>
    </row>
    <row r="974" spans="1:32" s="8" customFormat="1" ht="24" x14ac:dyDescent="0.25">
      <c r="A974" s="170">
        <v>763</v>
      </c>
      <c r="B974" s="171" t="s">
        <v>238</v>
      </c>
      <c r="C974" s="171" t="s">
        <v>98</v>
      </c>
      <c r="D974" s="172" t="s">
        <v>236</v>
      </c>
      <c r="E974" s="171" t="s">
        <v>249</v>
      </c>
      <c r="F974" s="171" t="s">
        <v>482</v>
      </c>
      <c r="G974" s="171" t="s">
        <v>239</v>
      </c>
      <c r="H974" s="171" t="s">
        <v>524</v>
      </c>
      <c r="I974" s="171" t="s">
        <v>440</v>
      </c>
      <c r="J974" s="173">
        <v>2006</v>
      </c>
      <c r="K974" s="174">
        <v>1</v>
      </c>
      <c r="L974" s="211"/>
      <c r="M974" s="173" t="s">
        <v>236</v>
      </c>
      <c r="N974" s="173">
        <v>0</v>
      </c>
      <c r="O974" s="173">
        <v>1</v>
      </c>
      <c r="P974" s="173">
        <v>1</v>
      </c>
      <c r="Q974" s="173">
        <v>9</v>
      </c>
      <c r="R974" s="173">
        <v>1</v>
      </c>
      <c r="S974" s="175">
        <v>280000</v>
      </c>
      <c r="T974" s="173">
        <v>0</v>
      </c>
      <c r="U974" s="173">
        <v>1</v>
      </c>
      <c r="V974" s="173">
        <v>0</v>
      </c>
      <c r="W974" s="211"/>
      <c r="X974" s="173">
        <v>0</v>
      </c>
      <c r="Y974" s="175">
        <v>0</v>
      </c>
      <c r="Z974" s="174">
        <f>S974*R974*K974*EXP(-Definitions!$E$4*CAPEX!V974)*U974</f>
        <v>280000</v>
      </c>
      <c r="AA974" s="174">
        <f>CEILING(Z974/Definitions!$F$10,10)</f>
        <v>5500</v>
      </c>
      <c r="AB974" s="176">
        <v>2</v>
      </c>
      <c r="AC974" s="177" t="s">
        <v>240</v>
      </c>
      <c r="AD974" s="177" t="s">
        <v>241</v>
      </c>
      <c r="AE974" s="29"/>
      <c r="AF974" s="30"/>
    </row>
    <row r="975" spans="1:32" s="8" customFormat="1" ht="36" x14ac:dyDescent="0.25">
      <c r="A975" s="170">
        <v>764</v>
      </c>
      <c r="B975" s="171" t="s">
        <v>242</v>
      </c>
      <c r="C975" s="171" t="s">
        <v>98</v>
      </c>
      <c r="D975" s="172" t="s">
        <v>236</v>
      </c>
      <c r="E975" s="171" t="s">
        <v>249</v>
      </c>
      <c r="F975" s="171" t="s">
        <v>482</v>
      </c>
      <c r="G975" s="171" t="s">
        <v>243</v>
      </c>
      <c r="H975" s="171" t="s">
        <v>524</v>
      </c>
      <c r="I975" s="171" t="s">
        <v>440</v>
      </c>
      <c r="J975" s="173">
        <v>2006</v>
      </c>
      <c r="K975" s="174">
        <v>1</v>
      </c>
      <c r="L975" s="211"/>
      <c r="M975" s="173" t="s">
        <v>236</v>
      </c>
      <c r="N975" s="173">
        <v>0</v>
      </c>
      <c r="O975" s="173">
        <v>1</v>
      </c>
      <c r="P975" s="173">
        <v>1</v>
      </c>
      <c r="Q975" s="173">
        <v>9</v>
      </c>
      <c r="R975" s="173">
        <v>1</v>
      </c>
      <c r="S975" s="175">
        <v>1308000</v>
      </c>
      <c r="T975" s="173">
        <v>0</v>
      </c>
      <c r="U975" s="173">
        <v>1</v>
      </c>
      <c r="V975" s="173">
        <v>0</v>
      </c>
      <c r="W975" s="211"/>
      <c r="X975" s="173">
        <v>0</v>
      </c>
      <c r="Y975" s="175">
        <v>0</v>
      </c>
      <c r="Z975" s="174">
        <f>S975*R975*K975*EXP(-Definitions!$E$4*CAPEX!V975)*U975</f>
        <v>1308000</v>
      </c>
      <c r="AA975" s="174">
        <f>CEILING(Z975/Definitions!$F$10,10)</f>
        <v>25650</v>
      </c>
      <c r="AB975" s="176">
        <v>2</v>
      </c>
      <c r="AC975" s="177" t="s">
        <v>244</v>
      </c>
      <c r="AD975" s="177" t="s">
        <v>567</v>
      </c>
      <c r="AE975" s="29"/>
      <c r="AF975" s="31"/>
    </row>
    <row r="976" spans="1:32" s="8" customFormat="1" ht="48" x14ac:dyDescent="0.25">
      <c r="A976" s="170">
        <v>765</v>
      </c>
      <c r="B976" s="171" t="s">
        <v>245</v>
      </c>
      <c r="C976" s="171" t="s">
        <v>98</v>
      </c>
      <c r="D976" s="172" t="s">
        <v>236</v>
      </c>
      <c r="E976" s="171" t="s">
        <v>249</v>
      </c>
      <c r="F976" s="171" t="s">
        <v>482</v>
      </c>
      <c r="G976" s="171" t="s">
        <v>246</v>
      </c>
      <c r="H976" s="171" t="s">
        <v>524</v>
      </c>
      <c r="I976" s="171" t="s">
        <v>440</v>
      </c>
      <c r="J976" s="173">
        <v>2006</v>
      </c>
      <c r="K976" s="174">
        <v>1</v>
      </c>
      <c r="L976" s="211"/>
      <c r="M976" s="173" t="s">
        <v>236</v>
      </c>
      <c r="N976" s="173">
        <v>0</v>
      </c>
      <c r="O976" s="173">
        <v>1</v>
      </c>
      <c r="P976" s="173">
        <v>1</v>
      </c>
      <c r="Q976" s="173">
        <v>9</v>
      </c>
      <c r="R976" s="173">
        <v>1</v>
      </c>
      <c r="S976" s="175">
        <v>719400</v>
      </c>
      <c r="T976" s="173">
        <v>0</v>
      </c>
      <c r="U976" s="173">
        <v>1</v>
      </c>
      <c r="V976" s="173">
        <v>0</v>
      </c>
      <c r="W976" s="211"/>
      <c r="X976" s="173">
        <v>0</v>
      </c>
      <c r="Y976" s="175">
        <v>0</v>
      </c>
      <c r="Z976" s="174">
        <f>S976*R976*K976*EXP(-Definitions!$E$4*CAPEX!V976)*U976</f>
        <v>719400</v>
      </c>
      <c r="AA976" s="174">
        <f>CEILING(Z976/Definitions!$F$10,10)</f>
        <v>14110</v>
      </c>
      <c r="AB976" s="176">
        <v>2</v>
      </c>
      <c r="AC976" s="177" t="s">
        <v>247</v>
      </c>
      <c r="AD976" s="177" t="s">
        <v>568</v>
      </c>
      <c r="AE976" s="29"/>
      <c r="AF976" s="31"/>
    </row>
    <row r="977" spans="1:32" s="8" customFormat="1" ht="60" x14ac:dyDescent="0.25">
      <c r="A977" s="170">
        <v>766</v>
      </c>
      <c r="B977" s="171" t="s">
        <v>262</v>
      </c>
      <c r="C977" s="171" t="s">
        <v>105</v>
      </c>
      <c r="D977" s="172">
        <v>1</v>
      </c>
      <c r="E977" s="171" t="s">
        <v>249</v>
      </c>
      <c r="F977" s="171" t="s">
        <v>142</v>
      </c>
      <c r="G977" s="171" t="s">
        <v>578</v>
      </c>
      <c r="H977" s="171" t="s">
        <v>257</v>
      </c>
      <c r="I977" s="171" t="s">
        <v>142</v>
      </c>
      <c r="J977" s="173">
        <v>2006</v>
      </c>
      <c r="K977" s="174">
        <v>15560</v>
      </c>
      <c r="L977" s="211"/>
      <c r="M977" s="173" t="s">
        <v>139</v>
      </c>
      <c r="N977" s="173">
        <v>2</v>
      </c>
      <c r="O977" s="173">
        <v>1</v>
      </c>
      <c r="P977" s="173">
        <v>0</v>
      </c>
      <c r="Q977" s="173">
        <v>2</v>
      </c>
      <c r="R977" s="173">
        <v>1</v>
      </c>
      <c r="S977" s="175">
        <v>4000</v>
      </c>
      <c r="T977" s="173">
        <v>0</v>
      </c>
      <c r="U977" s="173">
        <v>0.25</v>
      </c>
      <c r="V977" s="173">
        <v>0</v>
      </c>
      <c r="W977" s="211"/>
      <c r="X977" s="173">
        <v>1</v>
      </c>
      <c r="Y977" s="175">
        <v>378400</v>
      </c>
      <c r="Z977" s="174">
        <f>S977*R977*K977*EXP(-Definitions!$E$4*CAPEX!V977)*U977</f>
        <v>15560000</v>
      </c>
      <c r="AA977" s="174">
        <f>CEILING(Z977/Definitions!$F$10,10)</f>
        <v>305100</v>
      </c>
      <c r="AB977" s="176">
        <v>2</v>
      </c>
      <c r="AC977" s="177" t="s">
        <v>354</v>
      </c>
      <c r="AD977" s="177" t="s">
        <v>264</v>
      </c>
      <c r="AE977" s="29"/>
      <c r="AF977" s="31"/>
    </row>
    <row r="978" spans="1:32" s="8" customFormat="1" ht="24" x14ac:dyDescent="0.25">
      <c r="A978" s="170">
        <v>767</v>
      </c>
      <c r="B978" s="171" t="s">
        <v>368</v>
      </c>
      <c r="C978" s="171" t="s">
        <v>105</v>
      </c>
      <c r="D978" s="172">
        <v>1</v>
      </c>
      <c r="E978" s="171" t="s">
        <v>249</v>
      </c>
      <c r="F978" s="171" t="s">
        <v>142</v>
      </c>
      <c r="G978" s="171" t="s">
        <v>226</v>
      </c>
      <c r="H978" s="171" t="s">
        <v>226</v>
      </c>
      <c r="I978" s="171" t="s">
        <v>142</v>
      </c>
      <c r="J978" s="173">
        <v>2006</v>
      </c>
      <c r="K978" s="174">
        <v>15560</v>
      </c>
      <c r="L978" s="211"/>
      <c r="M978" s="173" t="s">
        <v>139</v>
      </c>
      <c r="N978" s="173">
        <v>3</v>
      </c>
      <c r="O978" s="173">
        <v>1</v>
      </c>
      <c r="P978" s="173">
        <v>1</v>
      </c>
      <c r="Q978" s="173">
        <v>5</v>
      </c>
      <c r="R978" s="173">
        <v>0.02</v>
      </c>
      <c r="S978" s="175">
        <v>2000</v>
      </c>
      <c r="T978" s="173">
        <v>25</v>
      </c>
      <c r="U978" s="173">
        <v>1</v>
      </c>
      <c r="V978" s="173">
        <v>0</v>
      </c>
      <c r="W978" s="211"/>
      <c r="X978" s="173">
        <v>0</v>
      </c>
      <c r="Y978" s="175">
        <v>0</v>
      </c>
      <c r="Z978" s="174">
        <f>S978*R978*K978*EXP(-Definitions!$E$4*CAPEX!V978)*U978</f>
        <v>622400</v>
      </c>
      <c r="AA978" s="174">
        <f>CEILING(Z978/Definitions!$F$10,10)</f>
        <v>12210</v>
      </c>
      <c r="AB978" s="176">
        <v>1</v>
      </c>
      <c r="AC978" s="177" t="s">
        <v>600</v>
      </c>
      <c r="AD978" s="177" t="s">
        <v>601</v>
      </c>
      <c r="AE978" s="29"/>
      <c r="AF978" s="30"/>
    </row>
    <row r="979" spans="1:32" s="8" customFormat="1" ht="48" x14ac:dyDescent="0.25">
      <c r="A979" s="170">
        <v>767</v>
      </c>
      <c r="B979" s="171" t="s">
        <v>368</v>
      </c>
      <c r="C979" s="171" t="s">
        <v>105</v>
      </c>
      <c r="D979" s="172">
        <v>1</v>
      </c>
      <c r="E979" s="171" t="s">
        <v>249</v>
      </c>
      <c r="F979" s="171" t="s">
        <v>142</v>
      </c>
      <c r="G979" s="171" t="s">
        <v>226</v>
      </c>
      <c r="H979" s="171" t="s">
        <v>226</v>
      </c>
      <c r="I979" s="171" t="s">
        <v>142</v>
      </c>
      <c r="J979" s="173">
        <v>2006</v>
      </c>
      <c r="K979" s="174">
        <v>15560</v>
      </c>
      <c r="L979" s="211"/>
      <c r="M979" s="173" t="s">
        <v>139</v>
      </c>
      <c r="N979" s="173">
        <v>0</v>
      </c>
      <c r="O979" s="173">
        <v>1</v>
      </c>
      <c r="P979" s="173">
        <v>1</v>
      </c>
      <c r="Q979" s="173">
        <v>8</v>
      </c>
      <c r="R979" s="173">
        <v>0.2</v>
      </c>
      <c r="S979" s="175">
        <v>2000</v>
      </c>
      <c r="T979" s="173">
        <v>25</v>
      </c>
      <c r="U979" s="173">
        <v>1</v>
      </c>
      <c r="V979" s="173">
        <v>11</v>
      </c>
      <c r="W979" s="211"/>
      <c r="X979" s="173">
        <v>1</v>
      </c>
      <c r="Y979" s="175">
        <v>63070</v>
      </c>
      <c r="Z979" s="174">
        <f>S979*R979*K979*EXP(-Definitions!$E$4*CAPEX!V979)*U979</f>
        <v>6224000</v>
      </c>
      <c r="AA979" s="174">
        <f>CEILING(Z979/Definitions!$F$10,10)</f>
        <v>122040</v>
      </c>
      <c r="AB979" s="176">
        <v>1</v>
      </c>
      <c r="AC979" s="177" t="s">
        <v>576</v>
      </c>
      <c r="AD979" s="177" t="s">
        <v>577</v>
      </c>
      <c r="AE979" s="29"/>
      <c r="AF979" s="30"/>
    </row>
    <row r="980" spans="1:32" s="8" customFormat="1" ht="48" x14ac:dyDescent="0.25">
      <c r="A980" s="170">
        <v>768</v>
      </c>
      <c r="B980" s="171" t="s">
        <v>248</v>
      </c>
      <c r="C980" s="171" t="s">
        <v>105</v>
      </c>
      <c r="D980" s="172">
        <v>1</v>
      </c>
      <c r="E980" s="171" t="s">
        <v>249</v>
      </c>
      <c r="F980" s="171" t="s">
        <v>142</v>
      </c>
      <c r="G980" s="171" t="s">
        <v>217</v>
      </c>
      <c r="H980" s="171" t="s">
        <v>218</v>
      </c>
      <c r="I980" s="171" t="s">
        <v>142</v>
      </c>
      <c r="J980" s="173">
        <v>2006</v>
      </c>
      <c r="K980" s="174">
        <v>1</v>
      </c>
      <c r="L980" s="211"/>
      <c r="M980" s="173" t="s">
        <v>236</v>
      </c>
      <c r="N980" s="173">
        <v>0</v>
      </c>
      <c r="O980" s="173">
        <v>1</v>
      </c>
      <c r="P980" s="173">
        <v>1</v>
      </c>
      <c r="Q980" s="173">
        <v>8</v>
      </c>
      <c r="R980" s="173">
        <v>1</v>
      </c>
      <c r="S980" s="175">
        <v>439110</v>
      </c>
      <c r="T980" s="173">
        <v>25</v>
      </c>
      <c r="U980" s="173">
        <v>0</v>
      </c>
      <c r="V980" s="173">
        <v>11</v>
      </c>
      <c r="W980" s="211"/>
      <c r="X980" s="173">
        <v>1</v>
      </c>
      <c r="Y980" s="175">
        <v>17710</v>
      </c>
      <c r="Z980" s="174">
        <f>S980*R980*K980*EXP(-Definitions!$E$4*CAPEX!V980)*U980</f>
        <v>0</v>
      </c>
      <c r="AA980" s="174">
        <f>CEILING(Z980/Definitions!$F$10,10)</f>
        <v>0</v>
      </c>
      <c r="AB980" s="180">
        <v>0</v>
      </c>
      <c r="AC980" s="177" t="s">
        <v>271</v>
      </c>
      <c r="AD980" s="177" t="s">
        <v>573</v>
      </c>
      <c r="AE980" s="29"/>
      <c r="AF980" s="30"/>
    </row>
    <row r="981" spans="1:32" s="8" customFormat="1" ht="72" x14ac:dyDescent="0.25">
      <c r="A981" s="170">
        <v>769</v>
      </c>
      <c r="B981" s="171" t="s">
        <v>702</v>
      </c>
      <c r="C981" s="171" t="s">
        <v>105</v>
      </c>
      <c r="D981" s="172">
        <v>1</v>
      </c>
      <c r="E981" s="171" t="s">
        <v>249</v>
      </c>
      <c r="F981" s="171" t="s">
        <v>142</v>
      </c>
      <c r="G981" s="171" t="s">
        <v>265</v>
      </c>
      <c r="H981" s="171" t="s">
        <v>266</v>
      </c>
      <c r="I981" s="171" t="s">
        <v>142</v>
      </c>
      <c r="J981" s="173">
        <v>2006</v>
      </c>
      <c r="K981" s="174">
        <v>1</v>
      </c>
      <c r="L981" s="211"/>
      <c r="M981" s="173" t="s">
        <v>236</v>
      </c>
      <c r="N981" s="173">
        <v>0</v>
      </c>
      <c r="O981" s="173">
        <v>1</v>
      </c>
      <c r="P981" s="173">
        <v>1</v>
      </c>
      <c r="Q981" s="173">
        <v>5</v>
      </c>
      <c r="R981" s="173">
        <v>1</v>
      </c>
      <c r="S981" s="175">
        <v>3770000</v>
      </c>
      <c r="T981" s="173">
        <v>25</v>
      </c>
      <c r="U981" s="173">
        <v>0</v>
      </c>
      <c r="V981" s="173">
        <v>2</v>
      </c>
      <c r="W981" s="211"/>
      <c r="X981" s="173">
        <v>1</v>
      </c>
      <c r="Y981" s="175">
        <v>143700</v>
      </c>
      <c r="Z981" s="174">
        <f>S981*R981*K981*EXP(-Definitions!$E$4*CAPEX!V981)*U981</f>
        <v>0</v>
      </c>
      <c r="AA981" s="174">
        <f>CEILING(Z981/Definitions!$F$10,10)</f>
        <v>0</v>
      </c>
      <c r="AB981" s="180">
        <v>2</v>
      </c>
      <c r="AC981" s="177" t="s">
        <v>267</v>
      </c>
      <c r="AD981" s="177" t="s">
        <v>268</v>
      </c>
      <c r="AE981" s="29"/>
      <c r="AF981" s="30"/>
    </row>
    <row r="982" spans="1:32" s="8" customFormat="1" ht="72" x14ac:dyDescent="0.25">
      <c r="A982" s="170">
        <v>769</v>
      </c>
      <c r="B982" s="171" t="s">
        <v>702</v>
      </c>
      <c r="C982" s="171" t="s">
        <v>105</v>
      </c>
      <c r="D982" s="172">
        <v>1</v>
      </c>
      <c r="E982" s="171" t="s">
        <v>249</v>
      </c>
      <c r="F982" s="171" t="s">
        <v>142</v>
      </c>
      <c r="G982" s="171" t="s">
        <v>265</v>
      </c>
      <c r="H982" s="171" t="s">
        <v>266</v>
      </c>
      <c r="I982" s="171" t="s">
        <v>142</v>
      </c>
      <c r="J982" s="173">
        <v>2006</v>
      </c>
      <c r="K982" s="174">
        <v>1</v>
      </c>
      <c r="L982" s="211"/>
      <c r="M982" s="173" t="s">
        <v>236</v>
      </c>
      <c r="N982" s="173">
        <v>0</v>
      </c>
      <c r="O982" s="173">
        <v>1</v>
      </c>
      <c r="P982" s="173">
        <v>1</v>
      </c>
      <c r="Q982" s="173">
        <v>5</v>
      </c>
      <c r="R982" s="173">
        <v>1</v>
      </c>
      <c r="S982" s="175">
        <v>3770000</v>
      </c>
      <c r="T982" s="173">
        <v>25</v>
      </c>
      <c r="U982" s="173">
        <v>1</v>
      </c>
      <c r="V982" s="173">
        <v>0</v>
      </c>
      <c r="W982" s="211"/>
      <c r="X982" s="173">
        <v>1</v>
      </c>
      <c r="Y982" s="175"/>
      <c r="Z982" s="174">
        <f>S982*R982*K982*EXP(-Definitions!$E$4*CAPEX!V982)*U982</f>
        <v>3770000</v>
      </c>
      <c r="AA982" s="174">
        <f>CEILING(Z982/Definitions!$F$10,10)</f>
        <v>73930</v>
      </c>
      <c r="AB982" s="180">
        <v>2</v>
      </c>
      <c r="AC982" s="177" t="s">
        <v>267</v>
      </c>
      <c r="AD982" s="177" t="s">
        <v>268</v>
      </c>
      <c r="AE982" s="29"/>
      <c r="AF982" s="30"/>
    </row>
    <row r="983" spans="1:32" s="8" customFormat="1" ht="72" x14ac:dyDescent="0.25">
      <c r="A983" s="170">
        <v>770</v>
      </c>
      <c r="B983" s="171" t="s">
        <v>269</v>
      </c>
      <c r="C983" s="171" t="s">
        <v>105</v>
      </c>
      <c r="D983" s="172" t="s">
        <v>236</v>
      </c>
      <c r="E983" s="171" t="s">
        <v>249</v>
      </c>
      <c r="F983" s="171" t="s">
        <v>142</v>
      </c>
      <c r="G983" s="171" t="s">
        <v>364</v>
      </c>
      <c r="H983" s="171" t="s">
        <v>364</v>
      </c>
      <c r="I983" s="171" t="s">
        <v>142</v>
      </c>
      <c r="J983" s="173">
        <v>2006</v>
      </c>
      <c r="K983" s="174">
        <v>1</v>
      </c>
      <c r="L983" s="211"/>
      <c r="M983" s="173" t="s">
        <v>236</v>
      </c>
      <c r="N983" s="173">
        <v>3</v>
      </c>
      <c r="O983" s="173">
        <v>2</v>
      </c>
      <c r="P983" s="173">
        <v>1</v>
      </c>
      <c r="Q983" s="173">
        <v>5</v>
      </c>
      <c r="R983" s="173">
        <v>1</v>
      </c>
      <c r="S983" s="175">
        <v>1618300</v>
      </c>
      <c r="T983" s="173">
        <v>0</v>
      </c>
      <c r="U983" s="173">
        <v>1</v>
      </c>
      <c r="V983" s="173">
        <v>0</v>
      </c>
      <c r="W983" s="211"/>
      <c r="X983" s="173">
        <v>0</v>
      </c>
      <c r="Y983" s="175">
        <v>0</v>
      </c>
      <c r="Z983" s="174">
        <f>S983*R983*K983*EXP(-Definitions!$E$4*CAPEX!V983)*U983</f>
        <v>1618300</v>
      </c>
      <c r="AA983" s="174">
        <f>CEILING(Z983/Definitions!$F$10,10)</f>
        <v>31740</v>
      </c>
      <c r="AB983" s="176">
        <v>1</v>
      </c>
      <c r="AC983" s="177" t="s">
        <v>413</v>
      </c>
      <c r="AD983" s="177" t="s">
        <v>414</v>
      </c>
      <c r="AE983" s="29"/>
      <c r="AF983" s="31"/>
    </row>
    <row r="984" spans="1:32" s="8" customFormat="1" ht="24" x14ac:dyDescent="0.25">
      <c r="A984" s="170">
        <v>771</v>
      </c>
      <c r="B984" s="171" t="s">
        <v>238</v>
      </c>
      <c r="C984" s="171" t="s">
        <v>105</v>
      </c>
      <c r="D984" s="172" t="s">
        <v>236</v>
      </c>
      <c r="E984" s="171" t="s">
        <v>249</v>
      </c>
      <c r="F984" s="171" t="s">
        <v>142</v>
      </c>
      <c r="G984" s="171" t="s">
        <v>239</v>
      </c>
      <c r="H984" s="171" t="s">
        <v>524</v>
      </c>
      <c r="I984" s="171" t="s">
        <v>142</v>
      </c>
      <c r="J984" s="173">
        <v>2006</v>
      </c>
      <c r="K984" s="174">
        <v>1</v>
      </c>
      <c r="L984" s="211"/>
      <c r="M984" s="173" t="s">
        <v>236</v>
      </c>
      <c r="N984" s="173">
        <v>0</v>
      </c>
      <c r="O984" s="173">
        <v>1</v>
      </c>
      <c r="P984" s="173">
        <v>1</v>
      </c>
      <c r="Q984" s="173">
        <v>9</v>
      </c>
      <c r="R984" s="173">
        <v>1</v>
      </c>
      <c r="S984" s="175">
        <v>2157100</v>
      </c>
      <c r="T984" s="173">
        <v>0</v>
      </c>
      <c r="U984" s="173">
        <v>1</v>
      </c>
      <c r="V984" s="173">
        <v>0</v>
      </c>
      <c r="W984" s="211"/>
      <c r="X984" s="173">
        <v>0</v>
      </c>
      <c r="Y984" s="175">
        <v>0</v>
      </c>
      <c r="Z984" s="174">
        <f>S984*R984*K984*EXP(-Definitions!$E$4*CAPEX!V984)*U984</f>
        <v>2157100</v>
      </c>
      <c r="AA984" s="174">
        <f>CEILING(Z984/Definitions!$F$10,10)</f>
        <v>42300</v>
      </c>
      <c r="AB984" s="176">
        <v>1</v>
      </c>
      <c r="AC984" s="177" t="s">
        <v>240</v>
      </c>
      <c r="AD984" s="177" t="s">
        <v>241</v>
      </c>
      <c r="AE984" s="29"/>
      <c r="AF984" s="31"/>
    </row>
    <row r="985" spans="1:32" s="8" customFormat="1" ht="36" x14ac:dyDescent="0.25">
      <c r="A985" s="170">
        <v>772</v>
      </c>
      <c r="B985" s="171" t="s">
        <v>242</v>
      </c>
      <c r="C985" s="171" t="s">
        <v>105</v>
      </c>
      <c r="D985" s="172" t="s">
        <v>236</v>
      </c>
      <c r="E985" s="171" t="s">
        <v>249</v>
      </c>
      <c r="F985" s="171" t="s">
        <v>142</v>
      </c>
      <c r="G985" s="171" t="s">
        <v>243</v>
      </c>
      <c r="H985" s="171" t="s">
        <v>524</v>
      </c>
      <c r="I985" s="171" t="s">
        <v>142</v>
      </c>
      <c r="J985" s="173">
        <v>2006</v>
      </c>
      <c r="K985" s="174">
        <v>1</v>
      </c>
      <c r="L985" s="211"/>
      <c r="M985" s="173" t="s">
        <v>236</v>
      </c>
      <c r="N985" s="173">
        <v>0</v>
      </c>
      <c r="O985" s="173">
        <v>1</v>
      </c>
      <c r="P985" s="173">
        <v>1</v>
      </c>
      <c r="Q985" s="173">
        <v>9</v>
      </c>
      <c r="R985" s="173">
        <v>1</v>
      </c>
      <c r="S985" s="175">
        <v>2372800</v>
      </c>
      <c r="T985" s="173">
        <v>0</v>
      </c>
      <c r="U985" s="173">
        <v>1</v>
      </c>
      <c r="V985" s="173">
        <v>0</v>
      </c>
      <c r="W985" s="211"/>
      <c r="X985" s="173">
        <v>0</v>
      </c>
      <c r="Y985" s="175">
        <v>0</v>
      </c>
      <c r="Z985" s="174">
        <f>S985*R985*K985*EXP(-Definitions!$E$4*CAPEX!V985)*U985</f>
        <v>2372800</v>
      </c>
      <c r="AA985" s="174">
        <f>CEILING(Z985/Definitions!$F$10,10)</f>
        <v>46530</v>
      </c>
      <c r="AB985" s="176">
        <v>1</v>
      </c>
      <c r="AC985" s="177" t="s">
        <v>244</v>
      </c>
      <c r="AD985" s="177" t="s">
        <v>567</v>
      </c>
      <c r="AE985" s="29"/>
      <c r="AF985" s="31"/>
    </row>
    <row r="986" spans="1:32" s="8" customFormat="1" ht="48" x14ac:dyDescent="0.25">
      <c r="A986" s="170">
        <v>773</v>
      </c>
      <c r="B986" s="171" t="s">
        <v>245</v>
      </c>
      <c r="C986" s="171" t="s">
        <v>105</v>
      </c>
      <c r="D986" s="172" t="s">
        <v>236</v>
      </c>
      <c r="E986" s="171" t="s">
        <v>249</v>
      </c>
      <c r="F986" s="171" t="s">
        <v>142</v>
      </c>
      <c r="G986" s="171" t="s">
        <v>246</v>
      </c>
      <c r="H986" s="171" t="s">
        <v>524</v>
      </c>
      <c r="I986" s="171" t="s">
        <v>142</v>
      </c>
      <c r="J986" s="173">
        <v>2006</v>
      </c>
      <c r="K986" s="174">
        <v>1</v>
      </c>
      <c r="L986" s="211"/>
      <c r="M986" s="173" t="s">
        <v>236</v>
      </c>
      <c r="N986" s="173">
        <v>0</v>
      </c>
      <c r="O986" s="173">
        <v>1</v>
      </c>
      <c r="P986" s="173">
        <v>1</v>
      </c>
      <c r="Q986" s="173">
        <v>9</v>
      </c>
      <c r="R986" s="173">
        <v>1</v>
      </c>
      <c r="S986" s="175">
        <v>1305100</v>
      </c>
      <c r="T986" s="173">
        <v>0</v>
      </c>
      <c r="U986" s="173">
        <v>1</v>
      </c>
      <c r="V986" s="173">
        <v>0</v>
      </c>
      <c r="W986" s="211"/>
      <c r="X986" s="173">
        <v>0</v>
      </c>
      <c r="Y986" s="175">
        <v>0</v>
      </c>
      <c r="Z986" s="174">
        <f>S986*R986*K986*EXP(-Definitions!$E$4*CAPEX!V986)*U986</f>
        <v>1305100</v>
      </c>
      <c r="AA986" s="174">
        <f>CEILING(Z986/Definitions!$F$10,10)</f>
        <v>25600</v>
      </c>
      <c r="AB986" s="176">
        <v>1</v>
      </c>
      <c r="AC986" s="177" t="s">
        <v>247</v>
      </c>
      <c r="AD986" s="177" t="s">
        <v>568</v>
      </c>
      <c r="AE986" s="29"/>
      <c r="AF986" s="31"/>
    </row>
    <row r="987" spans="1:32" s="8" customFormat="1" ht="48" x14ac:dyDescent="0.25">
      <c r="A987" s="170">
        <v>774</v>
      </c>
      <c r="B987" s="171" t="s">
        <v>248</v>
      </c>
      <c r="C987" s="171" t="s">
        <v>108</v>
      </c>
      <c r="D987" s="172">
        <v>1</v>
      </c>
      <c r="E987" s="171" t="s">
        <v>249</v>
      </c>
      <c r="F987" s="171" t="s">
        <v>142</v>
      </c>
      <c r="G987" s="171" t="s">
        <v>217</v>
      </c>
      <c r="H987" s="171" t="s">
        <v>218</v>
      </c>
      <c r="I987" s="171" t="s">
        <v>142</v>
      </c>
      <c r="J987" s="173">
        <v>2006</v>
      </c>
      <c r="K987" s="174">
        <v>1</v>
      </c>
      <c r="L987" s="211"/>
      <c r="M987" s="173" t="s">
        <v>236</v>
      </c>
      <c r="N987" s="173">
        <v>0</v>
      </c>
      <c r="O987" s="173">
        <v>1</v>
      </c>
      <c r="P987" s="173">
        <v>1</v>
      </c>
      <c r="Q987" s="173">
        <v>8</v>
      </c>
      <c r="R987" s="173">
        <v>1</v>
      </c>
      <c r="S987" s="175">
        <v>24900</v>
      </c>
      <c r="T987" s="173">
        <v>25</v>
      </c>
      <c r="U987" s="173">
        <v>1</v>
      </c>
      <c r="V987" s="173">
        <v>11</v>
      </c>
      <c r="W987" s="211"/>
      <c r="X987" s="173">
        <v>1</v>
      </c>
      <c r="Y987" s="175">
        <v>490</v>
      </c>
      <c r="Z987" s="174">
        <f>S987*R987*K987*EXP(-Definitions!$E$4*CAPEX!V987)*U987</f>
        <v>24900</v>
      </c>
      <c r="AA987" s="174">
        <f>CEILING(Z987/Definitions!$F$10,10)</f>
        <v>490</v>
      </c>
      <c r="AB987" s="176">
        <v>1</v>
      </c>
      <c r="AC987" s="177" t="s">
        <v>250</v>
      </c>
      <c r="AD987" s="177" t="s">
        <v>569</v>
      </c>
      <c r="AE987" s="29"/>
      <c r="AF987" s="31"/>
    </row>
    <row r="988" spans="1:32" s="8" customFormat="1" ht="36" x14ac:dyDescent="0.25">
      <c r="A988" s="170">
        <v>775</v>
      </c>
      <c r="B988" s="171" t="s">
        <v>251</v>
      </c>
      <c r="C988" s="171" t="s">
        <v>108</v>
      </c>
      <c r="D988" s="172">
        <v>1</v>
      </c>
      <c r="E988" s="171" t="s">
        <v>249</v>
      </c>
      <c r="F988" s="171" t="s">
        <v>142</v>
      </c>
      <c r="G988" s="171" t="s">
        <v>217</v>
      </c>
      <c r="H988" s="171" t="s">
        <v>218</v>
      </c>
      <c r="I988" s="171" t="s">
        <v>142</v>
      </c>
      <c r="J988" s="173">
        <v>2006</v>
      </c>
      <c r="K988" s="174">
        <v>1</v>
      </c>
      <c r="L988" s="211"/>
      <c r="M988" s="173" t="s">
        <v>236</v>
      </c>
      <c r="N988" s="173">
        <v>0</v>
      </c>
      <c r="O988" s="173">
        <v>1</v>
      </c>
      <c r="P988" s="173">
        <v>1</v>
      </c>
      <c r="Q988" s="173">
        <v>3</v>
      </c>
      <c r="R988" s="173">
        <v>1</v>
      </c>
      <c r="S988" s="175">
        <v>500000</v>
      </c>
      <c r="T988" s="173">
        <v>25</v>
      </c>
      <c r="U988" s="173">
        <v>1</v>
      </c>
      <c r="V988" s="173">
        <v>0</v>
      </c>
      <c r="W988" s="211"/>
      <c r="X988" s="173">
        <v>0</v>
      </c>
      <c r="Y988" s="175"/>
      <c r="Z988" s="174">
        <f>S988*R988*K988*EXP(-Definitions!$E$4*CAPEX!V988)*U988</f>
        <v>500000</v>
      </c>
      <c r="AA988" s="174">
        <f>CEILING(Z988/Definitions!$F$10,10)</f>
        <v>9810</v>
      </c>
      <c r="AB988" s="176">
        <v>1</v>
      </c>
      <c r="AC988" s="177" t="s">
        <v>570</v>
      </c>
      <c r="AD988" s="177" t="s">
        <v>571</v>
      </c>
      <c r="AE988" s="29"/>
      <c r="AF988" s="31"/>
    </row>
    <row r="989" spans="1:32" s="8" customFormat="1" ht="108" x14ac:dyDescent="0.25">
      <c r="A989" s="170">
        <v>776</v>
      </c>
      <c r="B989" s="171" t="s">
        <v>252</v>
      </c>
      <c r="C989" s="171" t="s">
        <v>108</v>
      </c>
      <c r="D989" s="172">
        <v>1</v>
      </c>
      <c r="E989" s="171" t="s">
        <v>249</v>
      </c>
      <c r="F989" s="171" t="s">
        <v>142</v>
      </c>
      <c r="G989" s="171" t="s">
        <v>364</v>
      </c>
      <c r="H989" s="171" t="s">
        <v>364</v>
      </c>
      <c r="I989" s="171" t="s">
        <v>142</v>
      </c>
      <c r="J989" s="173">
        <v>2006</v>
      </c>
      <c r="K989" s="174">
        <v>371</v>
      </c>
      <c r="L989" s="211"/>
      <c r="M989" s="173" t="s">
        <v>139</v>
      </c>
      <c r="N989" s="173">
        <v>0</v>
      </c>
      <c r="O989" s="173">
        <v>1</v>
      </c>
      <c r="P989" s="173">
        <v>1</v>
      </c>
      <c r="Q989" s="173">
        <v>5</v>
      </c>
      <c r="R989" s="173">
        <v>1</v>
      </c>
      <c r="S989" s="175">
        <v>3000</v>
      </c>
      <c r="T989" s="173">
        <v>0</v>
      </c>
      <c r="U989" s="173">
        <v>1</v>
      </c>
      <c r="V989" s="173">
        <v>0</v>
      </c>
      <c r="W989" s="211"/>
      <c r="X989" s="173">
        <v>0</v>
      </c>
      <c r="Y989" s="175">
        <v>0</v>
      </c>
      <c r="Z989" s="174">
        <f>S989*R989*K989*EXP(-Definitions!$E$4*CAPEX!V989)*U989</f>
        <v>1113000</v>
      </c>
      <c r="AA989" s="174">
        <f>CEILING(Z989/Definitions!$F$10,10)</f>
        <v>21830</v>
      </c>
      <c r="AB989" s="176">
        <v>1</v>
      </c>
      <c r="AC989" s="177" t="s">
        <v>253</v>
      </c>
      <c r="AD989" s="177" t="s">
        <v>254</v>
      </c>
      <c r="AE989" s="29"/>
      <c r="AF989" s="31"/>
    </row>
    <row r="990" spans="1:32" s="8" customFormat="1" ht="24" x14ac:dyDescent="0.25">
      <c r="A990" s="170">
        <v>777</v>
      </c>
      <c r="B990" s="171" t="s">
        <v>238</v>
      </c>
      <c r="C990" s="171" t="s">
        <v>108</v>
      </c>
      <c r="D990" s="172" t="s">
        <v>236</v>
      </c>
      <c r="E990" s="171" t="s">
        <v>249</v>
      </c>
      <c r="F990" s="171" t="s">
        <v>142</v>
      </c>
      <c r="G990" s="171" t="s">
        <v>239</v>
      </c>
      <c r="H990" s="171" t="s">
        <v>524</v>
      </c>
      <c r="I990" s="171" t="s">
        <v>142</v>
      </c>
      <c r="J990" s="173">
        <v>2006</v>
      </c>
      <c r="K990" s="174">
        <v>1</v>
      </c>
      <c r="L990" s="211"/>
      <c r="M990" s="173" t="s">
        <v>236</v>
      </c>
      <c r="N990" s="173">
        <v>0</v>
      </c>
      <c r="O990" s="173">
        <v>1</v>
      </c>
      <c r="P990" s="173">
        <v>1</v>
      </c>
      <c r="Q990" s="173">
        <v>9</v>
      </c>
      <c r="R990" s="173">
        <v>1</v>
      </c>
      <c r="S990" s="175">
        <v>161300</v>
      </c>
      <c r="T990" s="173">
        <v>0</v>
      </c>
      <c r="U990" s="173">
        <v>1</v>
      </c>
      <c r="V990" s="173">
        <v>0</v>
      </c>
      <c r="W990" s="211"/>
      <c r="X990" s="173">
        <v>0</v>
      </c>
      <c r="Y990" s="175">
        <v>0</v>
      </c>
      <c r="Z990" s="174">
        <f>S990*R990*K990*EXP(-Definitions!$E$4*CAPEX!V990)*U990</f>
        <v>161300</v>
      </c>
      <c r="AA990" s="174">
        <f>CEILING(Z990/Definitions!$F$10,10)</f>
        <v>3170</v>
      </c>
      <c r="AB990" s="176">
        <v>1</v>
      </c>
      <c r="AC990" s="177" t="s">
        <v>240</v>
      </c>
      <c r="AD990" s="177" t="s">
        <v>241</v>
      </c>
      <c r="AE990" s="29"/>
      <c r="AF990" s="31"/>
    </row>
    <row r="991" spans="1:32" s="8" customFormat="1" ht="36" x14ac:dyDescent="0.25">
      <c r="A991" s="170">
        <v>778</v>
      </c>
      <c r="B991" s="171" t="s">
        <v>242</v>
      </c>
      <c r="C991" s="171" t="s">
        <v>108</v>
      </c>
      <c r="D991" s="172" t="s">
        <v>236</v>
      </c>
      <c r="E991" s="171" t="s">
        <v>249</v>
      </c>
      <c r="F991" s="171" t="s">
        <v>142</v>
      </c>
      <c r="G991" s="171" t="s">
        <v>243</v>
      </c>
      <c r="H991" s="171" t="s">
        <v>524</v>
      </c>
      <c r="I991" s="171" t="s">
        <v>142</v>
      </c>
      <c r="J991" s="173">
        <v>2006</v>
      </c>
      <c r="K991" s="174">
        <v>1</v>
      </c>
      <c r="L991" s="174"/>
      <c r="M991" s="173" t="s">
        <v>236</v>
      </c>
      <c r="N991" s="173">
        <v>0</v>
      </c>
      <c r="O991" s="173">
        <v>1</v>
      </c>
      <c r="P991" s="173">
        <v>1</v>
      </c>
      <c r="Q991" s="173">
        <v>9</v>
      </c>
      <c r="R991" s="173">
        <v>1</v>
      </c>
      <c r="S991" s="175">
        <v>177500</v>
      </c>
      <c r="T991" s="173">
        <v>0</v>
      </c>
      <c r="U991" s="173">
        <v>1</v>
      </c>
      <c r="V991" s="173">
        <v>0</v>
      </c>
      <c r="W991" s="173"/>
      <c r="X991" s="173">
        <v>0</v>
      </c>
      <c r="Y991" s="175">
        <v>0</v>
      </c>
      <c r="Z991" s="174">
        <f>S991*R991*K991*EXP(-Definitions!$E$4*CAPEX!V991)*U991</f>
        <v>177500</v>
      </c>
      <c r="AA991" s="174">
        <f>CEILING(Z991/Definitions!$F$10,10)</f>
        <v>3490</v>
      </c>
      <c r="AB991" s="176">
        <v>1</v>
      </c>
      <c r="AC991" s="177" t="s">
        <v>244</v>
      </c>
      <c r="AD991" s="177" t="s">
        <v>567</v>
      </c>
      <c r="AE991" s="29"/>
      <c r="AF991" s="31"/>
    </row>
    <row r="992" spans="1:32" s="8" customFormat="1" ht="48" x14ac:dyDescent="0.25">
      <c r="A992" s="170">
        <v>779</v>
      </c>
      <c r="B992" s="171" t="s">
        <v>245</v>
      </c>
      <c r="C992" s="171" t="s">
        <v>108</v>
      </c>
      <c r="D992" s="172" t="s">
        <v>236</v>
      </c>
      <c r="E992" s="171" t="s">
        <v>249</v>
      </c>
      <c r="F992" s="171" t="s">
        <v>142</v>
      </c>
      <c r="G992" s="171" t="s">
        <v>246</v>
      </c>
      <c r="H992" s="171" t="s">
        <v>524</v>
      </c>
      <c r="I992" s="171" t="s">
        <v>142</v>
      </c>
      <c r="J992" s="173">
        <v>2006</v>
      </c>
      <c r="K992" s="174">
        <v>1</v>
      </c>
      <c r="L992" s="174"/>
      <c r="M992" s="173" t="s">
        <v>236</v>
      </c>
      <c r="N992" s="173">
        <v>0</v>
      </c>
      <c r="O992" s="173">
        <v>1</v>
      </c>
      <c r="P992" s="173">
        <v>1</v>
      </c>
      <c r="Q992" s="173">
        <v>9</v>
      </c>
      <c r="R992" s="173">
        <v>1</v>
      </c>
      <c r="S992" s="175">
        <v>97600</v>
      </c>
      <c r="T992" s="173">
        <v>0</v>
      </c>
      <c r="U992" s="173">
        <v>1</v>
      </c>
      <c r="V992" s="173">
        <v>0</v>
      </c>
      <c r="W992" s="173"/>
      <c r="X992" s="173">
        <v>0</v>
      </c>
      <c r="Y992" s="175">
        <v>0</v>
      </c>
      <c r="Z992" s="174">
        <f>S992*R992*K992*EXP(-Definitions!$E$4*CAPEX!V992)*U992</f>
        <v>97600</v>
      </c>
      <c r="AA992" s="174">
        <f>CEILING(Z992/Definitions!$F$10,10)</f>
        <v>1920</v>
      </c>
      <c r="AB992" s="176">
        <v>1</v>
      </c>
      <c r="AC992" s="177" t="s">
        <v>247</v>
      </c>
      <c r="AD992" s="177" t="s">
        <v>568</v>
      </c>
      <c r="AE992" s="29"/>
      <c r="AF992" s="31"/>
    </row>
    <row r="993" spans="1:32" s="8" customFormat="1" ht="48" x14ac:dyDescent="0.25">
      <c r="A993" s="170">
        <v>780</v>
      </c>
      <c r="B993" s="171" t="s">
        <v>248</v>
      </c>
      <c r="C993" s="171" t="s">
        <v>109</v>
      </c>
      <c r="D993" s="172">
        <v>1</v>
      </c>
      <c r="E993" s="171" t="s">
        <v>249</v>
      </c>
      <c r="F993" s="171" t="s">
        <v>142</v>
      </c>
      <c r="G993" s="171" t="s">
        <v>217</v>
      </c>
      <c r="H993" s="171" t="s">
        <v>218</v>
      </c>
      <c r="I993" s="171" t="s">
        <v>142</v>
      </c>
      <c r="J993" s="173">
        <v>2006</v>
      </c>
      <c r="K993" s="174">
        <v>1</v>
      </c>
      <c r="L993" s="211"/>
      <c r="M993" s="173" t="s">
        <v>236</v>
      </c>
      <c r="N993" s="173">
        <v>0</v>
      </c>
      <c r="O993" s="173">
        <v>1</v>
      </c>
      <c r="P993" s="173">
        <v>1</v>
      </c>
      <c r="Q993" s="173">
        <v>8</v>
      </c>
      <c r="R993" s="173">
        <v>1</v>
      </c>
      <c r="S993" s="175">
        <v>24900</v>
      </c>
      <c r="T993" s="173">
        <v>25</v>
      </c>
      <c r="U993" s="173">
        <v>1</v>
      </c>
      <c r="V993" s="173">
        <v>11</v>
      </c>
      <c r="W993" s="211"/>
      <c r="X993" s="173">
        <v>0</v>
      </c>
      <c r="Y993" s="175">
        <v>0</v>
      </c>
      <c r="Z993" s="174">
        <f>S993*R993*K993*EXP(-Definitions!$E$4*CAPEX!V993)*U993</f>
        <v>24900</v>
      </c>
      <c r="AA993" s="174">
        <f>CEILING(Z993/Definitions!$F$10,10)</f>
        <v>490</v>
      </c>
      <c r="AB993" s="176">
        <v>1</v>
      </c>
      <c r="AC993" s="177" t="s">
        <v>250</v>
      </c>
      <c r="AD993" s="177" t="s">
        <v>569</v>
      </c>
      <c r="AE993" s="29"/>
      <c r="AF993" s="31"/>
    </row>
    <row r="994" spans="1:32" s="8" customFormat="1" ht="36" x14ac:dyDescent="0.25">
      <c r="A994" s="170">
        <v>781</v>
      </c>
      <c r="B994" s="171" t="s">
        <v>251</v>
      </c>
      <c r="C994" s="171" t="s">
        <v>109</v>
      </c>
      <c r="D994" s="172">
        <v>1</v>
      </c>
      <c r="E994" s="171" t="s">
        <v>249</v>
      </c>
      <c r="F994" s="171" t="s">
        <v>142</v>
      </c>
      <c r="G994" s="171" t="s">
        <v>217</v>
      </c>
      <c r="H994" s="171" t="s">
        <v>218</v>
      </c>
      <c r="I994" s="171" t="s">
        <v>142</v>
      </c>
      <c r="J994" s="173">
        <v>2006</v>
      </c>
      <c r="K994" s="174">
        <v>1</v>
      </c>
      <c r="L994" s="211"/>
      <c r="M994" s="173" t="s">
        <v>236</v>
      </c>
      <c r="N994" s="173">
        <v>0</v>
      </c>
      <c r="O994" s="173">
        <v>1</v>
      </c>
      <c r="P994" s="173">
        <v>1</v>
      </c>
      <c r="Q994" s="173">
        <v>3</v>
      </c>
      <c r="R994" s="173">
        <v>1</v>
      </c>
      <c r="S994" s="175">
        <v>500000</v>
      </c>
      <c r="T994" s="173">
        <v>25</v>
      </c>
      <c r="U994" s="173">
        <v>1</v>
      </c>
      <c r="V994" s="173">
        <v>0</v>
      </c>
      <c r="W994" s="211"/>
      <c r="X994" s="173">
        <v>0</v>
      </c>
      <c r="Y994" s="175"/>
      <c r="Z994" s="174">
        <f>S994*R994*K994*EXP(-Definitions!$E$4*CAPEX!V994)*U994</f>
        <v>500000</v>
      </c>
      <c r="AA994" s="174">
        <f>CEILING(Z994/Definitions!$F$10,10)</f>
        <v>9810</v>
      </c>
      <c r="AB994" s="176">
        <v>1</v>
      </c>
      <c r="AC994" s="177" t="s">
        <v>570</v>
      </c>
      <c r="AD994" s="177" t="s">
        <v>571</v>
      </c>
      <c r="AE994" s="29"/>
      <c r="AF994" s="31"/>
    </row>
    <row r="995" spans="1:32" s="8" customFormat="1" ht="108" x14ac:dyDescent="0.25">
      <c r="A995" s="170">
        <v>782</v>
      </c>
      <c r="B995" s="171" t="s">
        <v>252</v>
      </c>
      <c r="C995" s="171" t="s">
        <v>109</v>
      </c>
      <c r="D995" s="172">
        <v>1</v>
      </c>
      <c r="E995" s="171" t="s">
        <v>249</v>
      </c>
      <c r="F995" s="171" t="s">
        <v>142</v>
      </c>
      <c r="G995" s="171" t="s">
        <v>364</v>
      </c>
      <c r="H995" s="171" t="s">
        <v>364</v>
      </c>
      <c r="I995" s="171" t="s">
        <v>142</v>
      </c>
      <c r="J995" s="173">
        <v>2006</v>
      </c>
      <c r="K995" s="174">
        <v>612</v>
      </c>
      <c r="L995" s="211"/>
      <c r="M995" s="173" t="s">
        <v>139</v>
      </c>
      <c r="N995" s="173">
        <v>0</v>
      </c>
      <c r="O995" s="173">
        <v>1</v>
      </c>
      <c r="P995" s="173">
        <v>1</v>
      </c>
      <c r="Q995" s="173">
        <v>5</v>
      </c>
      <c r="R995" s="173">
        <v>1</v>
      </c>
      <c r="S995" s="175">
        <v>3000</v>
      </c>
      <c r="T995" s="173">
        <v>0</v>
      </c>
      <c r="U995" s="173">
        <v>1</v>
      </c>
      <c r="V995" s="173">
        <v>0</v>
      </c>
      <c r="W995" s="211"/>
      <c r="X995" s="173">
        <v>0</v>
      </c>
      <c r="Y995" s="175">
        <v>0</v>
      </c>
      <c r="Z995" s="174">
        <f>S995*R995*K995*EXP(-Definitions!$E$4*CAPEX!V995)*U995</f>
        <v>1836000</v>
      </c>
      <c r="AA995" s="174">
        <f>CEILING(Z995/Definitions!$F$10,10)</f>
        <v>36000</v>
      </c>
      <c r="AB995" s="176">
        <v>1</v>
      </c>
      <c r="AC995" s="177" t="s">
        <v>253</v>
      </c>
      <c r="AD995" s="177" t="s">
        <v>254</v>
      </c>
      <c r="AE995" s="29"/>
      <c r="AF995" s="31"/>
    </row>
    <row r="996" spans="1:32" s="8" customFormat="1" ht="24" x14ac:dyDescent="0.25">
      <c r="A996" s="170">
        <v>783</v>
      </c>
      <c r="B996" s="171" t="s">
        <v>238</v>
      </c>
      <c r="C996" s="171" t="s">
        <v>109</v>
      </c>
      <c r="D996" s="172" t="s">
        <v>236</v>
      </c>
      <c r="E996" s="171" t="s">
        <v>249</v>
      </c>
      <c r="F996" s="171" t="s">
        <v>142</v>
      </c>
      <c r="G996" s="171" t="s">
        <v>239</v>
      </c>
      <c r="H996" s="171" t="s">
        <v>524</v>
      </c>
      <c r="I996" s="171" t="s">
        <v>142</v>
      </c>
      <c r="J996" s="173">
        <v>2006</v>
      </c>
      <c r="K996" s="174">
        <v>1</v>
      </c>
      <c r="L996" s="211"/>
      <c r="M996" s="173" t="s">
        <v>236</v>
      </c>
      <c r="N996" s="173">
        <v>0</v>
      </c>
      <c r="O996" s="173">
        <v>1</v>
      </c>
      <c r="P996" s="173">
        <v>1</v>
      </c>
      <c r="Q996" s="173">
        <v>9</v>
      </c>
      <c r="R996" s="173">
        <v>1</v>
      </c>
      <c r="S996" s="175">
        <v>233600</v>
      </c>
      <c r="T996" s="173">
        <v>0</v>
      </c>
      <c r="U996" s="173">
        <v>1</v>
      </c>
      <c r="V996" s="173">
        <v>0</v>
      </c>
      <c r="W996" s="211"/>
      <c r="X996" s="173">
        <v>0</v>
      </c>
      <c r="Y996" s="175">
        <v>0</v>
      </c>
      <c r="Z996" s="174">
        <f>S996*R996*K996*EXP(-Definitions!$E$4*CAPEX!V996)*U996</f>
        <v>233600</v>
      </c>
      <c r="AA996" s="174">
        <f>CEILING(Z996/Definitions!$F$10,10)</f>
        <v>4590</v>
      </c>
      <c r="AB996" s="176">
        <v>1</v>
      </c>
      <c r="AC996" s="177" t="s">
        <v>240</v>
      </c>
      <c r="AD996" s="177" t="s">
        <v>241</v>
      </c>
      <c r="AE996" s="29"/>
      <c r="AF996" s="31"/>
    </row>
    <row r="997" spans="1:32" s="8" customFormat="1" ht="36" x14ac:dyDescent="0.25">
      <c r="A997" s="170">
        <v>784</v>
      </c>
      <c r="B997" s="171" t="s">
        <v>242</v>
      </c>
      <c r="C997" s="171" t="s">
        <v>109</v>
      </c>
      <c r="D997" s="172" t="s">
        <v>236</v>
      </c>
      <c r="E997" s="171" t="s">
        <v>249</v>
      </c>
      <c r="F997" s="171" t="s">
        <v>142</v>
      </c>
      <c r="G997" s="171" t="s">
        <v>243</v>
      </c>
      <c r="H997" s="171" t="s">
        <v>524</v>
      </c>
      <c r="I997" s="171" t="s">
        <v>142</v>
      </c>
      <c r="J997" s="173">
        <v>2006</v>
      </c>
      <c r="K997" s="174">
        <v>1</v>
      </c>
      <c r="L997" s="211"/>
      <c r="M997" s="173" t="s">
        <v>236</v>
      </c>
      <c r="N997" s="173">
        <v>0</v>
      </c>
      <c r="O997" s="173">
        <v>1</v>
      </c>
      <c r="P997" s="173">
        <v>1</v>
      </c>
      <c r="Q997" s="173">
        <v>9</v>
      </c>
      <c r="R997" s="173">
        <v>1</v>
      </c>
      <c r="S997" s="175">
        <v>257000</v>
      </c>
      <c r="T997" s="173">
        <v>0</v>
      </c>
      <c r="U997" s="173">
        <v>1</v>
      </c>
      <c r="V997" s="173">
        <v>0</v>
      </c>
      <c r="W997" s="211"/>
      <c r="X997" s="173">
        <v>0</v>
      </c>
      <c r="Y997" s="175">
        <v>0</v>
      </c>
      <c r="Z997" s="174">
        <f>S997*R997*K997*EXP(-Definitions!$E$4*CAPEX!V997)*U997</f>
        <v>257000</v>
      </c>
      <c r="AA997" s="174">
        <f>CEILING(Z997/Definitions!$F$10,10)</f>
        <v>5040</v>
      </c>
      <c r="AB997" s="176">
        <v>1</v>
      </c>
      <c r="AC997" s="177" t="s">
        <v>244</v>
      </c>
      <c r="AD997" s="177" t="s">
        <v>567</v>
      </c>
      <c r="AE997" s="29"/>
      <c r="AF997" s="30"/>
    </row>
    <row r="998" spans="1:32" s="8" customFormat="1" ht="48" x14ac:dyDescent="0.25">
      <c r="A998" s="170">
        <v>785</v>
      </c>
      <c r="B998" s="171" t="s">
        <v>245</v>
      </c>
      <c r="C998" s="171" t="s">
        <v>109</v>
      </c>
      <c r="D998" s="172" t="s">
        <v>236</v>
      </c>
      <c r="E998" s="171" t="s">
        <v>249</v>
      </c>
      <c r="F998" s="171" t="s">
        <v>142</v>
      </c>
      <c r="G998" s="171" t="s">
        <v>246</v>
      </c>
      <c r="H998" s="171" t="s">
        <v>524</v>
      </c>
      <c r="I998" s="171" t="s">
        <v>142</v>
      </c>
      <c r="J998" s="173">
        <v>2006</v>
      </c>
      <c r="K998" s="174">
        <v>1</v>
      </c>
      <c r="L998" s="211"/>
      <c r="M998" s="173" t="s">
        <v>236</v>
      </c>
      <c r="N998" s="173">
        <v>0</v>
      </c>
      <c r="O998" s="173">
        <v>1</v>
      </c>
      <c r="P998" s="173">
        <v>1</v>
      </c>
      <c r="Q998" s="173">
        <v>9</v>
      </c>
      <c r="R998" s="173">
        <v>1</v>
      </c>
      <c r="S998" s="175">
        <v>141400</v>
      </c>
      <c r="T998" s="173">
        <v>0</v>
      </c>
      <c r="U998" s="173">
        <v>1</v>
      </c>
      <c r="V998" s="173">
        <v>0</v>
      </c>
      <c r="W998" s="211"/>
      <c r="X998" s="173">
        <v>0</v>
      </c>
      <c r="Y998" s="175">
        <v>0</v>
      </c>
      <c r="Z998" s="174">
        <f>S998*R998*K998*EXP(-Definitions!$E$4*CAPEX!V998)*U998</f>
        <v>141400</v>
      </c>
      <c r="AA998" s="174">
        <f>CEILING(Z998/Definitions!$F$10,10)</f>
        <v>2780</v>
      </c>
      <c r="AB998" s="176">
        <v>1</v>
      </c>
      <c r="AC998" s="177" t="s">
        <v>247</v>
      </c>
      <c r="AD998" s="177" t="s">
        <v>568</v>
      </c>
      <c r="AE998" s="29"/>
      <c r="AF998" s="30"/>
    </row>
    <row r="999" spans="1:32" s="8" customFormat="1" ht="48" x14ac:dyDescent="0.25">
      <c r="A999" s="170">
        <v>786</v>
      </c>
      <c r="B999" s="171" t="s">
        <v>248</v>
      </c>
      <c r="C999" s="171" t="s">
        <v>110</v>
      </c>
      <c r="D999" s="172">
        <v>1</v>
      </c>
      <c r="E999" s="171" t="s">
        <v>249</v>
      </c>
      <c r="F999" s="171" t="s">
        <v>142</v>
      </c>
      <c r="G999" s="171" t="s">
        <v>217</v>
      </c>
      <c r="H999" s="171" t="s">
        <v>218</v>
      </c>
      <c r="I999" s="171" t="s">
        <v>142</v>
      </c>
      <c r="J999" s="173">
        <v>2006</v>
      </c>
      <c r="K999" s="174">
        <v>1</v>
      </c>
      <c r="L999" s="211"/>
      <c r="M999" s="173" t="s">
        <v>236</v>
      </c>
      <c r="N999" s="173">
        <v>0</v>
      </c>
      <c r="O999" s="173">
        <v>1</v>
      </c>
      <c r="P999" s="173">
        <v>1</v>
      </c>
      <c r="Q999" s="173">
        <v>8</v>
      </c>
      <c r="R999" s="173">
        <v>1</v>
      </c>
      <c r="S999" s="175">
        <v>24900</v>
      </c>
      <c r="T999" s="173">
        <v>25</v>
      </c>
      <c r="U999" s="173">
        <v>1</v>
      </c>
      <c r="V999" s="173">
        <v>11</v>
      </c>
      <c r="W999" s="211"/>
      <c r="X999" s="173">
        <v>1</v>
      </c>
      <c r="Y999" s="175">
        <v>490</v>
      </c>
      <c r="Z999" s="174">
        <f>S999*R999*K999*EXP(-Definitions!$E$4*CAPEX!V999)*U999</f>
        <v>24900</v>
      </c>
      <c r="AA999" s="174">
        <f>CEILING(Z999/Definitions!$F$10,10)</f>
        <v>490</v>
      </c>
      <c r="AB999" s="176">
        <v>1</v>
      </c>
      <c r="AC999" s="177" t="s">
        <v>250</v>
      </c>
      <c r="AD999" s="177" t="s">
        <v>569</v>
      </c>
      <c r="AE999" s="29"/>
      <c r="AF999" s="30"/>
    </row>
    <row r="1000" spans="1:32" s="8" customFormat="1" ht="36" x14ac:dyDescent="0.25">
      <c r="A1000" s="170">
        <v>787</v>
      </c>
      <c r="B1000" s="171" t="s">
        <v>251</v>
      </c>
      <c r="C1000" s="171" t="s">
        <v>110</v>
      </c>
      <c r="D1000" s="172">
        <v>1</v>
      </c>
      <c r="E1000" s="171" t="s">
        <v>249</v>
      </c>
      <c r="F1000" s="171" t="s">
        <v>142</v>
      </c>
      <c r="G1000" s="171" t="s">
        <v>217</v>
      </c>
      <c r="H1000" s="171" t="s">
        <v>218</v>
      </c>
      <c r="I1000" s="171" t="s">
        <v>142</v>
      </c>
      <c r="J1000" s="173">
        <v>2006</v>
      </c>
      <c r="K1000" s="174">
        <v>1</v>
      </c>
      <c r="L1000" s="211"/>
      <c r="M1000" s="173" t="s">
        <v>236</v>
      </c>
      <c r="N1000" s="173">
        <v>0</v>
      </c>
      <c r="O1000" s="173">
        <v>1</v>
      </c>
      <c r="P1000" s="173">
        <v>1</v>
      </c>
      <c r="Q1000" s="173">
        <v>3</v>
      </c>
      <c r="R1000" s="173">
        <v>1</v>
      </c>
      <c r="S1000" s="175">
        <v>500000</v>
      </c>
      <c r="T1000" s="173">
        <v>25</v>
      </c>
      <c r="U1000" s="173">
        <v>1</v>
      </c>
      <c r="V1000" s="173">
        <v>0</v>
      </c>
      <c r="W1000" s="211"/>
      <c r="X1000" s="173">
        <v>0</v>
      </c>
      <c r="Y1000" s="175"/>
      <c r="Z1000" s="174">
        <f>S1000*R1000*K1000*EXP(-Definitions!$E$4*CAPEX!V1000)*U1000</f>
        <v>500000</v>
      </c>
      <c r="AA1000" s="174">
        <f>CEILING(Z1000/Definitions!$F$10,10)</f>
        <v>9810</v>
      </c>
      <c r="AB1000" s="180">
        <v>1</v>
      </c>
      <c r="AC1000" s="177" t="s">
        <v>570</v>
      </c>
      <c r="AD1000" s="177" t="s">
        <v>571</v>
      </c>
      <c r="AE1000" s="29"/>
      <c r="AF1000" s="30"/>
    </row>
    <row r="1001" spans="1:32" s="8" customFormat="1" ht="108" x14ac:dyDescent="0.25">
      <c r="A1001" s="170">
        <v>788</v>
      </c>
      <c r="B1001" s="171" t="s">
        <v>252</v>
      </c>
      <c r="C1001" s="171" t="s">
        <v>110</v>
      </c>
      <c r="D1001" s="172">
        <v>1</v>
      </c>
      <c r="E1001" s="171" t="s">
        <v>249</v>
      </c>
      <c r="F1001" s="171" t="s">
        <v>142</v>
      </c>
      <c r="G1001" s="171" t="s">
        <v>364</v>
      </c>
      <c r="H1001" s="171" t="s">
        <v>364</v>
      </c>
      <c r="I1001" s="171" t="s">
        <v>142</v>
      </c>
      <c r="J1001" s="173">
        <v>2006</v>
      </c>
      <c r="K1001" s="174">
        <v>332</v>
      </c>
      <c r="L1001" s="211"/>
      <c r="M1001" s="173" t="s">
        <v>139</v>
      </c>
      <c r="N1001" s="173">
        <v>0</v>
      </c>
      <c r="O1001" s="173">
        <v>1</v>
      </c>
      <c r="P1001" s="173">
        <v>1</v>
      </c>
      <c r="Q1001" s="173">
        <v>5</v>
      </c>
      <c r="R1001" s="173">
        <v>1</v>
      </c>
      <c r="S1001" s="175">
        <v>3000</v>
      </c>
      <c r="T1001" s="173">
        <v>0</v>
      </c>
      <c r="U1001" s="173">
        <v>1</v>
      </c>
      <c r="V1001" s="173">
        <v>0</v>
      </c>
      <c r="W1001" s="211"/>
      <c r="X1001" s="173">
        <v>0</v>
      </c>
      <c r="Y1001" s="175">
        <v>0</v>
      </c>
      <c r="Z1001" s="174">
        <f>S1001*R1001*K1001*EXP(-Definitions!$E$4*CAPEX!V1001)*U1001</f>
        <v>996000</v>
      </c>
      <c r="AA1001" s="174">
        <f>CEILING(Z1001/Definitions!$F$10,10)</f>
        <v>19530</v>
      </c>
      <c r="AB1001" s="180">
        <v>1</v>
      </c>
      <c r="AC1001" s="177" t="s">
        <v>253</v>
      </c>
      <c r="AD1001" s="177" t="s">
        <v>254</v>
      </c>
      <c r="AE1001" s="29"/>
      <c r="AF1001" s="30"/>
    </row>
    <row r="1002" spans="1:32" s="8" customFormat="1" ht="24" x14ac:dyDescent="0.25">
      <c r="A1002" s="170">
        <v>789</v>
      </c>
      <c r="B1002" s="171" t="s">
        <v>238</v>
      </c>
      <c r="C1002" s="171" t="s">
        <v>110</v>
      </c>
      <c r="D1002" s="172" t="s">
        <v>236</v>
      </c>
      <c r="E1002" s="171" t="s">
        <v>249</v>
      </c>
      <c r="F1002" s="171" t="s">
        <v>142</v>
      </c>
      <c r="G1002" s="171" t="s">
        <v>239</v>
      </c>
      <c r="H1002" s="171" t="s">
        <v>524</v>
      </c>
      <c r="I1002" s="171" t="s">
        <v>142</v>
      </c>
      <c r="J1002" s="173">
        <v>2006</v>
      </c>
      <c r="K1002" s="174">
        <v>1</v>
      </c>
      <c r="L1002" s="211"/>
      <c r="M1002" s="173" t="s">
        <v>236</v>
      </c>
      <c r="N1002" s="173">
        <v>0</v>
      </c>
      <c r="O1002" s="173">
        <v>1</v>
      </c>
      <c r="P1002" s="173">
        <v>1</v>
      </c>
      <c r="Q1002" s="173">
        <v>9</v>
      </c>
      <c r="R1002" s="173">
        <v>1</v>
      </c>
      <c r="S1002" s="175">
        <v>149600</v>
      </c>
      <c r="T1002" s="173">
        <v>0</v>
      </c>
      <c r="U1002" s="173">
        <v>1</v>
      </c>
      <c r="V1002" s="173">
        <v>0</v>
      </c>
      <c r="W1002" s="211"/>
      <c r="X1002" s="173">
        <v>0</v>
      </c>
      <c r="Y1002" s="175">
        <v>0</v>
      </c>
      <c r="Z1002" s="174">
        <f>S1002*R1002*K1002*EXP(-Definitions!$E$4*CAPEX!V1002)*U1002</f>
        <v>149600</v>
      </c>
      <c r="AA1002" s="174">
        <f>CEILING(Z1002/Definitions!$F$10,10)</f>
        <v>2940</v>
      </c>
      <c r="AB1002" s="180">
        <v>1</v>
      </c>
      <c r="AC1002" s="177" t="s">
        <v>240</v>
      </c>
      <c r="AD1002" s="177" t="s">
        <v>241</v>
      </c>
      <c r="AE1002" s="29"/>
      <c r="AF1002" s="30"/>
    </row>
    <row r="1003" spans="1:32" s="8" customFormat="1" ht="36" x14ac:dyDescent="0.25">
      <c r="A1003" s="170">
        <v>790</v>
      </c>
      <c r="B1003" s="171" t="s">
        <v>242</v>
      </c>
      <c r="C1003" s="171" t="s">
        <v>110</v>
      </c>
      <c r="D1003" s="172" t="s">
        <v>236</v>
      </c>
      <c r="E1003" s="171" t="s">
        <v>249</v>
      </c>
      <c r="F1003" s="171" t="s">
        <v>142</v>
      </c>
      <c r="G1003" s="171" t="s">
        <v>243</v>
      </c>
      <c r="H1003" s="171" t="s">
        <v>524</v>
      </c>
      <c r="I1003" s="171" t="s">
        <v>142</v>
      </c>
      <c r="J1003" s="173">
        <v>2006</v>
      </c>
      <c r="K1003" s="174">
        <v>1</v>
      </c>
      <c r="L1003" s="211"/>
      <c r="M1003" s="173" t="s">
        <v>236</v>
      </c>
      <c r="N1003" s="173">
        <v>0</v>
      </c>
      <c r="O1003" s="173">
        <v>1</v>
      </c>
      <c r="P1003" s="173">
        <v>1</v>
      </c>
      <c r="Q1003" s="173">
        <v>9</v>
      </c>
      <c r="R1003" s="173">
        <v>1</v>
      </c>
      <c r="S1003" s="175">
        <v>164600</v>
      </c>
      <c r="T1003" s="173">
        <v>0</v>
      </c>
      <c r="U1003" s="173">
        <v>1</v>
      </c>
      <c r="V1003" s="173">
        <v>0</v>
      </c>
      <c r="W1003" s="211"/>
      <c r="X1003" s="173">
        <v>0</v>
      </c>
      <c r="Y1003" s="175">
        <v>0</v>
      </c>
      <c r="Z1003" s="174">
        <f>S1003*R1003*K1003*EXP(-Definitions!$E$4*CAPEX!V1003)*U1003</f>
        <v>164600</v>
      </c>
      <c r="AA1003" s="174">
        <f>CEILING(Z1003/Definitions!$F$10,10)</f>
        <v>3230</v>
      </c>
      <c r="AB1003" s="176">
        <v>1</v>
      </c>
      <c r="AC1003" s="177" t="s">
        <v>244</v>
      </c>
      <c r="AD1003" s="177" t="s">
        <v>567</v>
      </c>
      <c r="AE1003" s="29"/>
      <c r="AF1003" s="31"/>
    </row>
    <row r="1004" spans="1:32" s="8" customFormat="1" ht="48" x14ac:dyDescent="0.25">
      <c r="A1004" s="170">
        <v>791</v>
      </c>
      <c r="B1004" s="171" t="s">
        <v>245</v>
      </c>
      <c r="C1004" s="171" t="s">
        <v>110</v>
      </c>
      <c r="D1004" s="172" t="s">
        <v>236</v>
      </c>
      <c r="E1004" s="171" t="s">
        <v>249</v>
      </c>
      <c r="F1004" s="171" t="s">
        <v>142</v>
      </c>
      <c r="G1004" s="171" t="s">
        <v>246</v>
      </c>
      <c r="H1004" s="171" t="s">
        <v>524</v>
      </c>
      <c r="I1004" s="171" t="s">
        <v>142</v>
      </c>
      <c r="J1004" s="173">
        <v>2006</v>
      </c>
      <c r="K1004" s="174">
        <v>1</v>
      </c>
      <c r="L1004" s="211"/>
      <c r="M1004" s="173" t="s">
        <v>236</v>
      </c>
      <c r="N1004" s="173">
        <v>0</v>
      </c>
      <c r="O1004" s="173">
        <v>1</v>
      </c>
      <c r="P1004" s="173">
        <v>1</v>
      </c>
      <c r="Q1004" s="173">
        <v>9</v>
      </c>
      <c r="R1004" s="173">
        <v>1</v>
      </c>
      <c r="S1004" s="175">
        <v>90600</v>
      </c>
      <c r="T1004" s="173">
        <v>0</v>
      </c>
      <c r="U1004" s="173">
        <v>1</v>
      </c>
      <c r="V1004" s="173">
        <v>0</v>
      </c>
      <c r="W1004" s="211"/>
      <c r="X1004" s="173">
        <v>0</v>
      </c>
      <c r="Y1004" s="175">
        <v>0</v>
      </c>
      <c r="Z1004" s="174">
        <f>S1004*R1004*K1004*EXP(-Definitions!$E$4*CAPEX!V1004)*U1004</f>
        <v>90600</v>
      </c>
      <c r="AA1004" s="174">
        <f>CEILING(Z1004/Definitions!$F$10,10)</f>
        <v>1780</v>
      </c>
      <c r="AB1004" s="176">
        <v>1</v>
      </c>
      <c r="AC1004" s="177" t="s">
        <v>247</v>
      </c>
      <c r="AD1004" s="177" t="s">
        <v>568</v>
      </c>
      <c r="AE1004" s="29"/>
      <c r="AF1004" s="31"/>
    </row>
    <row r="1005" spans="1:32" s="8" customFormat="1" ht="48" x14ac:dyDescent="0.25">
      <c r="A1005" s="170">
        <v>792</v>
      </c>
      <c r="B1005" s="171" t="s">
        <v>248</v>
      </c>
      <c r="C1005" s="171" t="s">
        <v>123</v>
      </c>
      <c r="D1005" s="172">
        <v>1</v>
      </c>
      <c r="E1005" s="171" t="s">
        <v>249</v>
      </c>
      <c r="F1005" s="171" t="s">
        <v>141</v>
      </c>
      <c r="G1005" s="171" t="s">
        <v>217</v>
      </c>
      <c r="H1005" s="171" t="s">
        <v>218</v>
      </c>
      <c r="I1005" s="171" t="s">
        <v>141</v>
      </c>
      <c r="J1005" s="173">
        <v>2006</v>
      </c>
      <c r="K1005" s="174">
        <v>1</v>
      </c>
      <c r="L1005" s="211"/>
      <c r="M1005" s="173" t="s">
        <v>236</v>
      </c>
      <c r="N1005" s="173">
        <v>0</v>
      </c>
      <c r="O1005" s="173">
        <v>1</v>
      </c>
      <c r="P1005" s="173">
        <v>1</v>
      </c>
      <c r="Q1005" s="173">
        <v>8</v>
      </c>
      <c r="R1005" s="173">
        <v>1</v>
      </c>
      <c r="S1005" s="175">
        <v>24900</v>
      </c>
      <c r="T1005" s="173">
        <v>25</v>
      </c>
      <c r="U1005" s="173">
        <v>1</v>
      </c>
      <c r="V1005" s="173">
        <v>11</v>
      </c>
      <c r="W1005" s="211"/>
      <c r="X1005" s="173">
        <v>1</v>
      </c>
      <c r="Y1005" s="175">
        <v>490</v>
      </c>
      <c r="Z1005" s="174">
        <f>S1005*R1005*K1005*EXP(-Definitions!$E$4*CAPEX!V1005)*U1005</f>
        <v>24900</v>
      </c>
      <c r="AA1005" s="174">
        <f>CEILING(Z1005/Definitions!$F$10,10)</f>
        <v>490</v>
      </c>
      <c r="AB1005" s="176">
        <v>1</v>
      </c>
      <c r="AC1005" s="177" t="s">
        <v>250</v>
      </c>
      <c r="AD1005" s="177" t="s">
        <v>569</v>
      </c>
      <c r="AE1005" s="29"/>
      <c r="AF1005" s="31"/>
    </row>
    <row r="1006" spans="1:32" s="8" customFormat="1" ht="36" x14ac:dyDescent="0.25">
      <c r="A1006" s="170">
        <v>793</v>
      </c>
      <c r="B1006" s="171" t="s">
        <v>251</v>
      </c>
      <c r="C1006" s="171" t="s">
        <v>123</v>
      </c>
      <c r="D1006" s="172">
        <v>1</v>
      </c>
      <c r="E1006" s="171" t="s">
        <v>249</v>
      </c>
      <c r="F1006" s="171" t="s">
        <v>141</v>
      </c>
      <c r="G1006" s="171" t="s">
        <v>217</v>
      </c>
      <c r="H1006" s="171" t="s">
        <v>218</v>
      </c>
      <c r="I1006" s="171" t="s">
        <v>141</v>
      </c>
      <c r="J1006" s="173">
        <v>2006</v>
      </c>
      <c r="K1006" s="174">
        <v>1</v>
      </c>
      <c r="L1006" s="211"/>
      <c r="M1006" s="173" t="s">
        <v>236</v>
      </c>
      <c r="N1006" s="173">
        <v>0</v>
      </c>
      <c r="O1006" s="173">
        <v>1</v>
      </c>
      <c r="P1006" s="173">
        <v>1</v>
      </c>
      <c r="Q1006" s="173">
        <v>3</v>
      </c>
      <c r="R1006" s="173">
        <v>1</v>
      </c>
      <c r="S1006" s="175">
        <v>500000</v>
      </c>
      <c r="T1006" s="173">
        <v>25</v>
      </c>
      <c r="U1006" s="173">
        <v>1</v>
      </c>
      <c r="V1006" s="173">
        <v>0</v>
      </c>
      <c r="W1006" s="211"/>
      <c r="X1006" s="173">
        <v>0</v>
      </c>
      <c r="Y1006" s="175"/>
      <c r="Z1006" s="174">
        <f>S1006*R1006*K1006*EXP(-Definitions!$E$4*CAPEX!V1006)*U1006</f>
        <v>500000</v>
      </c>
      <c r="AA1006" s="174">
        <f>CEILING(Z1006/Definitions!$F$10,10)</f>
        <v>9810</v>
      </c>
      <c r="AB1006" s="176">
        <v>1</v>
      </c>
      <c r="AC1006" s="177" t="s">
        <v>570</v>
      </c>
      <c r="AD1006" s="177" t="s">
        <v>571</v>
      </c>
      <c r="AE1006" s="29"/>
      <c r="AF1006" s="31"/>
    </row>
    <row r="1007" spans="1:32" s="8" customFormat="1" ht="108" x14ac:dyDescent="0.25">
      <c r="A1007" s="170">
        <v>794</v>
      </c>
      <c r="B1007" s="171" t="s">
        <v>252</v>
      </c>
      <c r="C1007" s="171" t="s">
        <v>123</v>
      </c>
      <c r="D1007" s="172">
        <v>1</v>
      </c>
      <c r="E1007" s="171" t="s">
        <v>249</v>
      </c>
      <c r="F1007" s="171" t="s">
        <v>141</v>
      </c>
      <c r="G1007" s="171" t="s">
        <v>364</v>
      </c>
      <c r="H1007" s="171" t="s">
        <v>364</v>
      </c>
      <c r="I1007" s="171" t="s">
        <v>141</v>
      </c>
      <c r="J1007" s="173">
        <v>2006</v>
      </c>
      <c r="K1007" s="174">
        <v>400</v>
      </c>
      <c r="L1007" s="211"/>
      <c r="M1007" s="173" t="s">
        <v>139</v>
      </c>
      <c r="N1007" s="173">
        <v>0</v>
      </c>
      <c r="O1007" s="173">
        <v>1</v>
      </c>
      <c r="P1007" s="173">
        <v>1</v>
      </c>
      <c r="Q1007" s="173">
        <v>5</v>
      </c>
      <c r="R1007" s="173">
        <v>1</v>
      </c>
      <c r="S1007" s="175">
        <v>3000</v>
      </c>
      <c r="T1007" s="173">
        <v>0</v>
      </c>
      <c r="U1007" s="173">
        <v>1</v>
      </c>
      <c r="V1007" s="173">
        <v>0</v>
      </c>
      <c r="W1007" s="211"/>
      <c r="X1007" s="173">
        <v>0</v>
      </c>
      <c r="Y1007" s="175">
        <v>0</v>
      </c>
      <c r="Z1007" s="174">
        <f>S1007*R1007*K1007*EXP(-Definitions!$E$4*CAPEX!V1007)*U1007</f>
        <v>1200000</v>
      </c>
      <c r="AA1007" s="174">
        <f>CEILING(Z1007/Definitions!$F$10,10)</f>
        <v>23530</v>
      </c>
      <c r="AB1007" s="176">
        <v>1</v>
      </c>
      <c r="AC1007" s="177" t="s">
        <v>253</v>
      </c>
      <c r="AD1007" s="177" t="s">
        <v>254</v>
      </c>
      <c r="AE1007" s="29"/>
      <c r="AF1007" s="31"/>
    </row>
    <row r="1008" spans="1:32" s="8" customFormat="1" ht="24" x14ac:dyDescent="0.25">
      <c r="A1008" s="170">
        <v>795</v>
      </c>
      <c r="B1008" s="171" t="s">
        <v>238</v>
      </c>
      <c r="C1008" s="171" t="s">
        <v>123</v>
      </c>
      <c r="D1008" s="172" t="s">
        <v>236</v>
      </c>
      <c r="E1008" s="171" t="s">
        <v>249</v>
      </c>
      <c r="F1008" s="171" t="s">
        <v>141</v>
      </c>
      <c r="G1008" s="171" t="s">
        <v>239</v>
      </c>
      <c r="H1008" s="171" t="s">
        <v>524</v>
      </c>
      <c r="I1008" s="171" t="s">
        <v>141</v>
      </c>
      <c r="J1008" s="173">
        <v>2006</v>
      </c>
      <c r="K1008" s="174">
        <v>1</v>
      </c>
      <c r="L1008" s="211"/>
      <c r="M1008" s="173" t="s">
        <v>236</v>
      </c>
      <c r="N1008" s="173">
        <v>0</v>
      </c>
      <c r="O1008" s="173">
        <v>1</v>
      </c>
      <c r="P1008" s="173">
        <v>1</v>
      </c>
      <c r="Q1008" s="173">
        <v>9</v>
      </c>
      <c r="R1008" s="173">
        <v>1</v>
      </c>
      <c r="S1008" s="175">
        <v>170000</v>
      </c>
      <c r="T1008" s="173">
        <v>0</v>
      </c>
      <c r="U1008" s="173">
        <v>1</v>
      </c>
      <c r="V1008" s="173">
        <v>0</v>
      </c>
      <c r="W1008" s="211"/>
      <c r="X1008" s="173">
        <v>0</v>
      </c>
      <c r="Y1008" s="175">
        <v>0</v>
      </c>
      <c r="Z1008" s="174">
        <f>S1008*R1008*K1008*EXP(-Definitions!$E$4*CAPEX!V1008)*U1008</f>
        <v>170000</v>
      </c>
      <c r="AA1008" s="174">
        <f>CEILING(Z1008/Definitions!$F$10,10)</f>
        <v>3340</v>
      </c>
      <c r="AB1008" s="176">
        <v>1</v>
      </c>
      <c r="AC1008" s="177" t="s">
        <v>240</v>
      </c>
      <c r="AD1008" s="177" t="s">
        <v>241</v>
      </c>
      <c r="AE1008" s="29"/>
      <c r="AF1008" s="31"/>
    </row>
    <row r="1009" spans="1:32" s="8" customFormat="1" ht="36" x14ac:dyDescent="0.25">
      <c r="A1009" s="170">
        <v>796</v>
      </c>
      <c r="B1009" s="171" t="s">
        <v>242</v>
      </c>
      <c r="C1009" s="171" t="s">
        <v>123</v>
      </c>
      <c r="D1009" s="172" t="s">
        <v>236</v>
      </c>
      <c r="E1009" s="171" t="s">
        <v>249</v>
      </c>
      <c r="F1009" s="171" t="s">
        <v>141</v>
      </c>
      <c r="G1009" s="171" t="s">
        <v>243</v>
      </c>
      <c r="H1009" s="171" t="s">
        <v>524</v>
      </c>
      <c r="I1009" s="171" t="s">
        <v>141</v>
      </c>
      <c r="J1009" s="173">
        <v>2006</v>
      </c>
      <c r="K1009" s="174">
        <v>1</v>
      </c>
      <c r="L1009" s="211"/>
      <c r="M1009" s="173" t="s">
        <v>236</v>
      </c>
      <c r="N1009" s="173">
        <v>0</v>
      </c>
      <c r="O1009" s="173">
        <v>1</v>
      </c>
      <c r="P1009" s="173">
        <v>1</v>
      </c>
      <c r="Q1009" s="173">
        <v>9</v>
      </c>
      <c r="R1009" s="173">
        <v>1</v>
      </c>
      <c r="S1009" s="175">
        <v>187000</v>
      </c>
      <c r="T1009" s="173">
        <v>0</v>
      </c>
      <c r="U1009" s="173">
        <v>1</v>
      </c>
      <c r="V1009" s="173">
        <v>0</v>
      </c>
      <c r="W1009" s="211"/>
      <c r="X1009" s="173">
        <v>0</v>
      </c>
      <c r="Y1009" s="175">
        <v>0</v>
      </c>
      <c r="Z1009" s="174">
        <f>S1009*R1009*K1009*EXP(-Definitions!$E$4*CAPEX!V1009)*U1009</f>
        <v>187000</v>
      </c>
      <c r="AA1009" s="174">
        <f>CEILING(Z1009/Definitions!$F$10,10)</f>
        <v>3670</v>
      </c>
      <c r="AB1009" s="176">
        <v>1</v>
      </c>
      <c r="AC1009" s="177" t="s">
        <v>244</v>
      </c>
      <c r="AD1009" s="177" t="s">
        <v>567</v>
      </c>
      <c r="AE1009" s="29"/>
      <c r="AF1009" s="31"/>
    </row>
    <row r="1010" spans="1:32" s="8" customFormat="1" ht="48" x14ac:dyDescent="0.25">
      <c r="A1010" s="170">
        <v>797</v>
      </c>
      <c r="B1010" s="171" t="s">
        <v>245</v>
      </c>
      <c r="C1010" s="171" t="s">
        <v>123</v>
      </c>
      <c r="D1010" s="172" t="s">
        <v>236</v>
      </c>
      <c r="E1010" s="171" t="s">
        <v>249</v>
      </c>
      <c r="F1010" s="171" t="s">
        <v>141</v>
      </c>
      <c r="G1010" s="171" t="s">
        <v>246</v>
      </c>
      <c r="H1010" s="171" t="s">
        <v>524</v>
      </c>
      <c r="I1010" s="171" t="s">
        <v>141</v>
      </c>
      <c r="J1010" s="173">
        <v>2006</v>
      </c>
      <c r="K1010" s="174">
        <v>1</v>
      </c>
      <c r="L1010" s="211"/>
      <c r="M1010" s="173" t="s">
        <v>236</v>
      </c>
      <c r="N1010" s="173">
        <v>0</v>
      </c>
      <c r="O1010" s="173">
        <v>1</v>
      </c>
      <c r="P1010" s="173">
        <v>1</v>
      </c>
      <c r="Q1010" s="173">
        <v>9</v>
      </c>
      <c r="R1010" s="173">
        <v>1</v>
      </c>
      <c r="S1010" s="175">
        <v>102900</v>
      </c>
      <c r="T1010" s="173">
        <v>0</v>
      </c>
      <c r="U1010" s="173">
        <v>1</v>
      </c>
      <c r="V1010" s="173">
        <v>0</v>
      </c>
      <c r="W1010" s="211"/>
      <c r="X1010" s="173">
        <v>0</v>
      </c>
      <c r="Y1010" s="175">
        <v>0</v>
      </c>
      <c r="Z1010" s="174">
        <f>S1010*R1010*K1010*EXP(-Definitions!$E$4*CAPEX!V1010)*U1010</f>
        <v>102900</v>
      </c>
      <c r="AA1010" s="174">
        <f>CEILING(Z1010/Definitions!$F$10,10)</f>
        <v>2020</v>
      </c>
      <c r="AB1010" s="176">
        <v>1</v>
      </c>
      <c r="AC1010" s="177" t="s">
        <v>247</v>
      </c>
      <c r="AD1010" s="177" t="s">
        <v>568</v>
      </c>
      <c r="AE1010" s="29"/>
      <c r="AF1010" s="31"/>
    </row>
    <row r="1011" spans="1:32" s="8" customFormat="1" ht="24" x14ac:dyDescent="0.25">
      <c r="A1011" s="170">
        <v>798</v>
      </c>
      <c r="B1011" s="171" t="s">
        <v>193</v>
      </c>
      <c r="C1011" s="171" t="s">
        <v>43</v>
      </c>
      <c r="D1011" s="172">
        <v>2</v>
      </c>
      <c r="E1011" s="171" t="s">
        <v>249</v>
      </c>
      <c r="F1011" s="171" t="s">
        <v>142</v>
      </c>
      <c r="G1011" s="171" t="s">
        <v>195</v>
      </c>
      <c r="H1011" s="171" t="s">
        <v>196</v>
      </c>
      <c r="I1011" s="171" t="s">
        <v>142</v>
      </c>
      <c r="J1011" s="173">
        <v>2008</v>
      </c>
      <c r="K1011" s="174">
        <v>1346</v>
      </c>
      <c r="L1011" s="174"/>
      <c r="M1011" s="173" t="s">
        <v>139</v>
      </c>
      <c r="N1011" s="173">
        <v>3</v>
      </c>
      <c r="O1011" s="173">
        <v>2</v>
      </c>
      <c r="P1011" s="173">
        <v>1</v>
      </c>
      <c r="Q1011" s="173">
        <v>5</v>
      </c>
      <c r="R1011" s="173">
        <v>1</v>
      </c>
      <c r="S1011" s="175">
        <v>300</v>
      </c>
      <c r="T1011" s="173">
        <v>10</v>
      </c>
      <c r="U1011" s="173">
        <v>1</v>
      </c>
      <c r="V1011" s="173">
        <v>0</v>
      </c>
      <c r="W1011" s="173"/>
      <c r="X1011" s="173">
        <v>0</v>
      </c>
      <c r="Y1011" s="175">
        <v>0</v>
      </c>
      <c r="Z1011" s="174">
        <f>S1011*R1011*K1011*EXP(-Definitions!$E$4*CAPEX!V1011)*U1011</f>
        <v>403800</v>
      </c>
      <c r="AA1011" s="174">
        <f>CEILING(Z1011/Definitions!$F$10,10)</f>
        <v>7920</v>
      </c>
      <c r="AB1011" s="176">
        <v>1</v>
      </c>
      <c r="AC1011" s="177" t="s">
        <v>540</v>
      </c>
      <c r="AD1011" s="177" t="s">
        <v>197</v>
      </c>
      <c r="AE1011" s="29"/>
      <c r="AF1011" s="31"/>
    </row>
    <row r="1012" spans="1:32" s="8" customFormat="1" ht="24" x14ac:dyDescent="0.25">
      <c r="A1012" s="170">
        <v>799</v>
      </c>
      <c r="B1012" s="171" t="s">
        <v>198</v>
      </c>
      <c r="C1012" s="171" t="s">
        <v>43</v>
      </c>
      <c r="D1012" s="172">
        <v>1</v>
      </c>
      <c r="E1012" s="171" t="s">
        <v>249</v>
      </c>
      <c r="F1012" s="171" t="s">
        <v>142</v>
      </c>
      <c r="G1012" s="171" t="s">
        <v>195</v>
      </c>
      <c r="H1012" s="171" t="s">
        <v>196</v>
      </c>
      <c r="I1012" s="171" t="s">
        <v>142</v>
      </c>
      <c r="J1012" s="173">
        <v>2008</v>
      </c>
      <c r="K1012" s="174">
        <v>1346</v>
      </c>
      <c r="L1012" s="174"/>
      <c r="M1012" s="173" t="s">
        <v>139</v>
      </c>
      <c r="N1012" s="173">
        <v>3</v>
      </c>
      <c r="O1012" s="173">
        <v>2</v>
      </c>
      <c r="P1012" s="173">
        <v>1</v>
      </c>
      <c r="Q1012" s="173">
        <v>5</v>
      </c>
      <c r="R1012" s="173">
        <v>1</v>
      </c>
      <c r="S1012" s="175">
        <v>300</v>
      </c>
      <c r="T1012" s="173">
        <v>10</v>
      </c>
      <c r="U1012" s="173">
        <v>1</v>
      </c>
      <c r="V1012" s="173">
        <v>0</v>
      </c>
      <c r="W1012" s="173"/>
      <c r="X1012" s="173">
        <v>0</v>
      </c>
      <c r="Y1012" s="175">
        <v>0</v>
      </c>
      <c r="Z1012" s="174">
        <f>S1012*R1012*K1012*EXP(-Definitions!$E$4*CAPEX!V1012)*U1012</f>
        <v>403800</v>
      </c>
      <c r="AA1012" s="174">
        <f>CEILING(Z1012/Definitions!$F$10,10)</f>
        <v>7920</v>
      </c>
      <c r="AB1012" s="176">
        <v>1</v>
      </c>
      <c r="AC1012" s="177" t="s">
        <v>541</v>
      </c>
      <c r="AD1012" s="177" t="s">
        <v>197</v>
      </c>
      <c r="AE1012" s="29"/>
      <c r="AF1012" s="31"/>
    </row>
    <row r="1013" spans="1:32" s="8" customFormat="1" ht="24" x14ac:dyDescent="0.25">
      <c r="A1013" s="170">
        <v>800</v>
      </c>
      <c r="B1013" s="171" t="s">
        <v>202</v>
      </c>
      <c r="C1013" s="171" t="s">
        <v>43</v>
      </c>
      <c r="D1013" s="172">
        <v>2</v>
      </c>
      <c r="E1013" s="171" t="s">
        <v>249</v>
      </c>
      <c r="F1013" s="171" t="s">
        <v>142</v>
      </c>
      <c r="G1013" s="171" t="s">
        <v>195</v>
      </c>
      <c r="H1013" s="171" t="s">
        <v>196</v>
      </c>
      <c r="I1013" s="171" t="s">
        <v>142</v>
      </c>
      <c r="J1013" s="173">
        <v>2008</v>
      </c>
      <c r="K1013" s="174">
        <v>1980</v>
      </c>
      <c r="L1013" s="211"/>
      <c r="M1013" s="173" t="s">
        <v>139</v>
      </c>
      <c r="N1013" s="173">
        <v>3</v>
      </c>
      <c r="O1013" s="173">
        <v>2</v>
      </c>
      <c r="P1013" s="173">
        <v>1</v>
      </c>
      <c r="Q1013" s="173">
        <v>5</v>
      </c>
      <c r="R1013" s="173">
        <v>1</v>
      </c>
      <c r="S1013" s="175">
        <v>250</v>
      </c>
      <c r="T1013" s="173">
        <v>10</v>
      </c>
      <c r="U1013" s="173">
        <v>0</v>
      </c>
      <c r="V1013" s="173">
        <v>2</v>
      </c>
      <c r="W1013" s="211"/>
      <c r="X1013" s="173">
        <v>1</v>
      </c>
      <c r="Y1013" s="175">
        <v>42000</v>
      </c>
      <c r="Z1013" s="174">
        <f>S1013*R1013*K1013*EXP(-Definitions!$E$4*CAPEX!V1013)*U1013</f>
        <v>0</v>
      </c>
      <c r="AA1013" s="174">
        <f>CEILING(Z1013/Definitions!$F$10,10)</f>
        <v>0</v>
      </c>
      <c r="AB1013" s="176">
        <v>0</v>
      </c>
      <c r="AC1013" s="177" t="s">
        <v>359</v>
      </c>
      <c r="AD1013" s="177" t="s">
        <v>676</v>
      </c>
      <c r="AE1013" s="29"/>
      <c r="AF1013" s="31"/>
    </row>
    <row r="1014" spans="1:32" s="8" customFormat="1" ht="24" x14ac:dyDescent="0.25">
      <c r="A1014" s="170">
        <v>800</v>
      </c>
      <c r="B1014" s="171" t="s">
        <v>202</v>
      </c>
      <c r="C1014" s="171" t="s">
        <v>43</v>
      </c>
      <c r="D1014" s="172">
        <v>2</v>
      </c>
      <c r="E1014" s="171" t="s">
        <v>249</v>
      </c>
      <c r="F1014" s="171" t="s">
        <v>142</v>
      </c>
      <c r="G1014" s="171" t="s">
        <v>195</v>
      </c>
      <c r="H1014" s="171" t="s">
        <v>196</v>
      </c>
      <c r="I1014" s="171" t="s">
        <v>142</v>
      </c>
      <c r="J1014" s="173">
        <v>2008</v>
      </c>
      <c r="K1014" s="174">
        <v>1980</v>
      </c>
      <c r="L1014" s="211"/>
      <c r="M1014" s="173" t="s">
        <v>139</v>
      </c>
      <c r="N1014" s="173">
        <v>3</v>
      </c>
      <c r="O1014" s="173">
        <v>2</v>
      </c>
      <c r="P1014" s="173">
        <v>1</v>
      </c>
      <c r="Q1014" s="173">
        <v>5</v>
      </c>
      <c r="R1014" s="173">
        <v>1</v>
      </c>
      <c r="S1014" s="175">
        <v>250</v>
      </c>
      <c r="T1014" s="173">
        <v>10</v>
      </c>
      <c r="U1014" s="173">
        <v>1</v>
      </c>
      <c r="V1014" s="173">
        <v>0</v>
      </c>
      <c r="W1014" s="211"/>
      <c r="X1014" s="173">
        <v>0</v>
      </c>
      <c r="Y1014" s="175">
        <v>0</v>
      </c>
      <c r="Z1014" s="174">
        <f>S1014*R1014*K1014*EXP(-Definitions!$E$4*CAPEX!V1014)*U1014</f>
        <v>495000</v>
      </c>
      <c r="AA1014" s="174">
        <f>CEILING(Z1014/Definitions!$F$10,10)</f>
        <v>9710</v>
      </c>
      <c r="AB1014" s="176">
        <v>1</v>
      </c>
      <c r="AC1014" s="177" t="s">
        <v>359</v>
      </c>
      <c r="AD1014" s="177" t="s">
        <v>360</v>
      </c>
      <c r="AE1014" s="29"/>
      <c r="AF1014" s="31"/>
    </row>
    <row r="1015" spans="1:32" s="8" customFormat="1" ht="15" x14ac:dyDescent="0.25">
      <c r="A1015" s="170">
        <v>800</v>
      </c>
      <c r="B1015" s="171" t="s">
        <v>202</v>
      </c>
      <c r="C1015" s="171" t="s">
        <v>43</v>
      </c>
      <c r="D1015" s="172">
        <v>2</v>
      </c>
      <c r="E1015" s="171" t="s">
        <v>249</v>
      </c>
      <c r="F1015" s="171" t="s">
        <v>142</v>
      </c>
      <c r="G1015" s="171" t="s">
        <v>195</v>
      </c>
      <c r="H1015" s="171" t="s">
        <v>196</v>
      </c>
      <c r="I1015" s="171" t="s">
        <v>142</v>
      </c>
      <c r="J1015" s="173">
        <v>2008</v>
      </c>
      <c r="K1015" s="174">
        <v>1980</v>
      </c>
      <c r="L1015" s="211"/>
      <c r="M1015" s="173" t="s">
        <v>139</v>
      </c>
      <c r="N1015" s="173">
        <v>0</v>
      </c>
      <c r="O1015" s="173">
        <v>1</v>
      </c>
      <c r="P1015" s="173">
        <v>1</v>
      </c>
      <c r="Q1015" s="173">
        <v>8</v>
      </c>
      <c r="R1015" s="173">
        <v>1</v>
      </c>
      <c r="S1015" s="175">
        <v>250</v>
      </c>
      <c r="T1015" s="173">
        <v>10</v>
      </c>
      <c r="U1015" s="173">
        <v>1</v>
      </c>
      <c r="V1015" s="173">
        <v>10</v>
      </c>
      <c r="W1015" s="211"/>
      <c r="X1015" s="173">
        <v>0</v>
      </c>
      <c r="Y1015" s="175">
        <v>0</v>
      </c>
      <c r="Z1015" s="174">
        <f>S1015*R1015*K1015*EXP(-Definitions!$E$4*CAPEX!V1015)*U1015</f>
        <v>495000</v>
      </c>
      <c r="AA1015" s="174">
        <f>CEILING(Z1015/Definitions!$F$10,10)</f>
        <v>9710</v>
      </c>
      <c r="AB1015" s="176">
        <v>1</v>
      </c>
      <c r="AC1015" s="177" t="s">
        <v>201</v>
      </c>
      <c r="AD1015" s="177" t="s">
        <v>203</v>
      </c>
      <c r="AE1015" s="29"/>
      <c r="AF1015" s="31"/>
    </row>
    <row r="1016" spans="1:32" s="8" customFormat="1" ht="15" x14ac:dyDescent="0.25">
      <c r="A1016" s="170">
        <v>800</v>
      </c>
      <c r="B1016" s="171" t="s">
        <v>202</v>
      </c>
      <c r="C1016" s="171" t="s">
        <v>43</v>
      </c>
      <c r="D1016" s="172">
        <v>2</v>
      </c>
      <c r="E1016" s="171" t="s">
        <v>249</v>
      </c>
      <c r="F1016" s="171" t="s">
        <v>142</v>
      </c>
      <c r="G1016" s="171" t="s">
        <v>195</v>
      </c>
      <c r="H1016" s="171" t="s">
        <v>196</v>
      </c>
      <c r="I1016" s="171" t="s">
        <v>142</v>
      </c>
      <c r="J1016" s="173">
        <v>2008</v>
      </c>
      <c r="K1016" s="174">
        <v>1980</v>
      </c>
      <c r="L1016" s="211"/>
      <c r="M1016" s="173" t="s">
        <v>139</v>
      </c>
      <c r="N1016" s="173">
        <v>0</v>
      </c>
      <c r="O1016" s="173">
        <v>1</v>
      </c>
      <c r="P1016" s="173">
        <v>1</v>
      </c>
      <c r="Q1016" s="173">
        <v>8</v>
      </c>
      <c r="R1016" s="173">
        <v>1</v>
      </c>
      <c r="S1016" s="175">
        <v>250</v>
      </c>
      <c r="T1016" s="173">
        <v>10</v>
      </c>
      <c r="U1016" s="173">
        <v>1</v>
      </c>
      <c r="V1016" s="173">
        <v>20</v>
      </c>
      <c r="W1016" s="211"/>
      <c r="X1016" s="173">
        <v>0</v>
      </c>
      <c r="Y1016" s="175">
        <v>0</v>
      </c>
      <c r="Z1016" s="174">
        <f>S1016*R1016*K1016*EXP(-Definitions!$E$4*CAPEX!V1016)*U1016</f>
        <v>495000</v>
      </c>
      <c r="AA1016" s="174">
        <f>CEILING(Z1016/Definitions!$F$10,10)</f>
        <v>9710</v>
      </c>
      <c r="AB1016" s="176">
        <v>1</v>
      </c>
      <c r="AC1016" s="177" t="s">
        <v>201</v>
      </c>
      <c r="AD1016" s="177" t="s">
        <v>203</v>
      </c>
      <c r="AE1016" s="29"/>
      <c r="AF1016" s="31"/>
    </row>
    <row r="1017" spans="1:32" s="8" customFormat="1" ht="24" x14ac:dyDescent="0.25">
      <c r="A1017" s="170">
        <v>801</v>
      </c>
      <c r="B1017" s="171" t="s">
        <v>204</v>
      </c>
      <c r="C1017" s="171" t="s">
        <v>43</v>
      </c>
      <c r="D1017" s="172">
        <v>1</v>
      </c>
      <c r="E1017" s="171" t="s">
        <v>249</v>
      </c>
      <c r="F1017" s="171" t="s">
        <v>142</v>
      </c>
      <c r="G1017" s="171" t="s">
        <v>195</v>
      </c>
      <c r="H1017" s="171" t="s">
        <v>196</v>
      </c>
      <c r="I1017" s="171" t="s">
        <v>142</v>
      </c>
      <c r="J1017" s="173">
        <v>2008</v>
      </c>
      <c r="K1017" s="174">
        <v>1980</v>
      </c>
      <c r="L1017" s="211"/>
      <c r="M1017" s="173" t="s">
        <v>139</v>
      </c>
      <c r="N1017" s="173">
        <v>3</v>
      </c>
      <c r="O1017" s="173">
        <v>2</v>
      </c>
      <c r="P1017" s="173">
        <v>1</v>
      </c>
      <c r="Q1017" s="173">
        <v>5</v>
      </c>
      <c r="R1017" s="173">
        <v>1</v>
      </c>
      <c r="S1017" s="175">
        <v>250</v>
      </c>
      <c r="T1017" s="173">
        <v>10</v>
      </c>
      <c r="U1017" s="173">
        <v>1</v>
      </c>
      <c r="V1017" s="173">
        <v>0</v>
      </c>
      <c r="W1017" s="211"/>
      <c r="X1017" s="173">
        <v>0</v>
      </c>
      <c r="Y1017" s="175">
        <v>0</v>
      </c>
      <c r="Z1017" s="174">
        <f>S1017*R1017*K1017*EXP(-Definitions!$E$4*CAPEX!V1017)*U1017</f>
        <v>495000</v>
      </c>
      <c r="AA1017" s="174">
        <f>CEILING(Z1017/Definitions!$F$10,10)</f>
        <v>9710</v>
      </c>
      <c r="AB1017" s="176">
        <v>1</v>
      </c>
      <c r="AC1017" s="177" t="s">
        <v>359</v>
      </c>
      <c r="AD1017" s="177" t="s">
        <v>360</v>
      </c>
      <c r="AE1017" s="29"/>
      <c r="AF1017" s="30"/>
    </row>
    <row r="1018" spans="1:32" s="8" customFormat="1" ht="15" x14ac:dyDescent="0.25">
      <c r="A1018" s="170">
        <v>801</v>
      </c>
      <c r="B1018" s="171" t="s">
        <v>204</v>
      </c>
      <c r="C1018" s="171" t="s">
        <v>43</v>
      </c>
      <c r="D1018" s="172">
        <v>1</v>
      </c>
      <c r="E1018" s="171" t="s">
        <v>249</v>
      </c>
      <c r="F1018" s="171" t="s">
        <v>142</v>
      </c>
      <c r="G1018" s="171" t="s">
        <v>195</v>
      </c>
      <c r="H1018" s="171" t="s">
        <v>196</v>
      </c>
      <c r="I1018" s="171" t="s">
        <v>142</v>
      </c>
      <c r="J1018" s="173">
        <v>2008</v>
      </c>
      <c r="K1018" s="174">
        <v>1980</v>
      </c>
      <c r="L1018" s="211"/>
      <c r="M1018" s="173" t="s">
        <v>139</v>
      </c>
      <c r="N1018" s="173">
        <v>0</v>
      </c>
      <c r="O1018" s="173">
        <v>1</v>
      </c>
      <c r="P1018" s="173">
        <v>1</v>
      </c>
      <c r="Q1018" s="173">
        <v>8</v>
      </c>
      <c r="R1018" s="173">
        <v>1</v>
      </c>
      <c r="S1018" s="175">
        <v>250</v>
      </c>
      <c r="T1018" s="173">
        <v>10</v>
      </c>
      <c r="U1018" s="173">
        <v>1</v>
      </c>
      <c r="V1018" s="173">
        <v>10</v>
      </c>
      <c r="W1018" s="211"/>
      <c r="X1018" s="173">
        <v>0</v>
      </c>
      <c r="Y1018" s="175">
        <v>0</v>
      </c>
      <c r="Z1018" s="174">
        <f>S1018*R1018*K1018*EXP(-Definitions!$E$4*CAPEX!V1018)*U1018</f>
        <v>495000</v>
      </c>
      <c r="AA1018" s="174">
        <f>CEILING(Z1018/Definitions!$F$10,10)</f>
        <v>9710</v>
      </c>
      <c r="AB1018" s="176">
        <v>1</v>
      </c>
      <c r="AC1018" s="177" t="s">
        <v>201</v>
      </c>
      <c r="AD1018" s="177" t="s">
        <v>203</v>
      </c>
      <c r="AE1018" s="29"/>
      <c r="AF1018" s="30"/>
    </row>
    <row r="1019" spans="1:32" s="8" customFormat="1" ht="15" x14ac:dyDescent="0.25">
      <c r="A1019" s="170">
        <v>801</v>
      </c>
      <c r="B1019" s="171" t="s">
        <v>204</v>
      </c>
      <c r="C1019" s="171" t="s">
        <v>43</v>
      </c>
      <c r="D1019" s="172">
        <v>1</v>
      </c>
      <c r="E1019" s="171" t="s">
        <v>249</v>
      </c>
      <c r="F1019" s="171" t="s">
        <v>142</v>
      </c>
      <c r="G1019" s="171" t="s">
        <v>195</v>
      </c>
      <c r="H1019" s="171" t="s">
        <v>196</v>
      </c>
      <c r="I1019" s="171" t="s">
        <v>142</v>
      </c>
      <c r="J1019" s="173">
        <v>2008</v>
      </c>
      <c r="K1019" s="174">
        <v>1980</v>
      </c>
      <c r="L1019" s="211"/>
      <c r="M1019" s="173" t="s">
        <v>139</v>
      </c>
      <c r="N1019" s="173">
        <v>0</v>
      </c>
      <c r="O1019" s="173">
        <v>1</v>
      </c>
      <c r="P1019" s="173">
        <v>1</v>
      </c>
      <c r="Q1019" s="173">
        <v>8</v>
      </c>
      <c r="R1019" s="173">
        <v>1</v>
      </c>
      <c r="S1019" s="175">
        <v>250</v>
      </c>
      <c r="T1019" s="173">
        <v>10</v>
      </c>
      <c r="U1019" s="173">
        <v>1</v>
      </c>
      <c r="V1019" s="173">
        <v>20</v>
      </c>
      <c r="W1019" s="211"/>
      <c r="X1019" s="173">
        <v>0</v>
      </c>
      <c r="Y1019" s="175">
        <v>0</v>
      </c>
      <c r="Z1019" s="174">
        <f>S1019*R1019*K1019*EXP(-Definitions!$E$4*CAPEX!V1019)*U1019</f>
        <v>495000</v>
      </c>
      <c r="AA1019" s="174">
        <f>CEILING(Z1019/Definitions!$F$10,10)</f>
        <v>9710</v>
      </c>
      <c r="AB1019" s="176">
        <v>1</v>
      </c>
      <c r="AC1019" s="177" t="s">
        <v>201</v>
      </c>
      <c r="AD1019" s="177" t="s">
        <v>203</v>
      </c>
      <c r="AE1019" s="29"/>
      <c r="AF1019" s="30"/>
    </row>
    <row r="1020" spans="1:32" s="8" customFormat="1" ht="24" x14ac:dyDescent="0.25">
      <c r="A1020" s="170">
        <v>802</v>
      </c>
      <c r="B1020" s="171" t="s">
        <v>206</v>
      </c>
      <c r="C1020" s="171" t="s">
        <v>43</v>
      </c>
      <c r="D1020" s="172">
        <v>2</v>
      </c>
      <c r="E1020" s="171" t="s">
        <v>249</v>
      </c>
      <c r="F1020" s="171" t="s">
        <v>142</v>
      </c>
      <c r="G1020" s="171" t="s">
        <v>195</v>
      </c>
      <c r="H1020" s="171" t="s">
        <v>196</v>
      </c>
      <c r="I1020" s="171" t="s">
        <v>142</v>
      </c>
      <c r="J1020" s="173">
        <v>2008</v>
      </c>
      <c r="K1020" s="174">
        <v>1346</v>
      </c>
      <c r="L1020" s="211"/>
      <c r="M1020" s="173" t="s">
        <v>139</v>
      </c>
      <c r="N1020" s="173">
        <v>3</v>
      </c>
      <c r="O1020" s="173">
        <v>1</v>
      </c>
      <c r="P1020" s="173">
        <v>1</v>
      </c>
      <c r="Q1020" s="173">
        <v>8</v>
      </c>
      <c r="R1020" s="173">
        <v>1</v>
      </c>
      <c r="S1020" s="175">
        <v>600</v>
      </c>
      <c r="T1020" s="173">
        <v>15</v>
      </c>
      <c r="U1020" s="173">
        <v>1</v>
      </c>
      <c r="V1020" s="173">
        <v>3</v>
      </c>
      <c r="W1020" s="211"/>
      <c r="X1020" s="173">
        <v>0</v>
      </c>
      <c r="Y1020" s="175">
        <v>0</v>
      </c>
      <c r="Z1020" s="174">
        <f>S1020*R1020*K1020*EXP(-Definitions!$E$4*CAPEX!V1020)*U1020</f>
        <v>807600</v>
      </c>
      <c r="AA1020" s="174">
        <f>CEILING(Z1020/Definitions!$F$10,10)</f>
        <v>15840</v>
      </c>
      <c r="AB1020" s="180">
        <v>1</v>
      </c>
      <c r="AC1020" s="177" t="s">
        <v>418</v>
      </c>
      <c r="AD1020" s="177" t="s">
        <v>419</v>
      </c>
      <c r="AE1020" s="29"/>
      <c r="AF1020" s="30"/>
    </row>
    <row r="1021" spans="1:32" s="8" customFormat="1" ht="15" x14ac:dyDescent="0.25">
      <c r="A1021" s="170">
        <v>802</v>
      </c>
      <c r="B1021" s="171" t="s">
        <v>206</v>
      </c>
      <c r="C1021" s="171" t="s">
        <v>43</v>
      </c>
      <c r="D1021" s="172">
        <v>2</v>
      </c>
      <c r="E1021" s="171" t="s">
        <v>249</v>
      </c>
      <c r="F1021" s="171" t="s">
        <v>142</v>
      </c>
      <c r="G1021" s="171" t="s">
        <v>195</v>
      </c>
      <c r="H1021" s="171" t="s">
        <v>196</v>
      </c>
      <c r="I1021" s="171" t="s">
        <v>142</v>
      </c>
      <c r="J1021" s="173">
        <v>2008</v>
      </c>
      <c r="K1021" s="174">
        <v>1346</v>
      </c>
      <c r="L1021" s="211"/>
      <c r="M1021" s="173" t="s">
        <v>139</v>
      </c>
      <c r="N1021" s="173">
        <v>0</v>
      </c>
      <c r="O1021" s="173">
        <v>1</v>
      </c>
      <c r="P1021" s="173">
        <v>1</v>
      </c>
      <c r="Q1021" s="173">
        <v>8</v>
      </c>
      <c r="R1021" s="173">
        <v>1</v>
      </c>
      <c r="S1021" s="175">
        <v>600</v>
      </c>
      <c r="T1021" s="173">
        <v>15</v>
      </c>
      <c r="U1021" s="173">
        <v>1</v>
      </c>
      <c r="V1021" s="173">
        <v>16</v>
      </c>
      <c r="W1021" s="211"/>
      <c r="X1021" s="173">
        <v>0</v>
      </c>
      <c r="Y1021" s="175">
        <v>0</v>
      </c>
      <c r="Z1021" s="174">
        <f>S1021*R1021*K1021*EXP(-Definitions!$E$4*CAPEX!V1021)*U1021</f>
        <v>807600</v>
      </c>
      <c r="AA1021" s="174">
        <f>CEILING(Z1021/Definitions!$F$10,10)</f>
        <v>15840</v>
      </c>
      <c r="AB1021" s="180">
        <v>1</v>
      </c>
      <c r="AC1021" s="177" t="s">
        <v>208</v>
      </c>
      <c r="AD1021" s="177" t="s">
        <v>361</v>
      </c>
      <c r="AE1021" s="29"/>
      <c r="AF1021" s="30"/>
    </row>
    <row r="1022" spans="1:32" s="8" customFormat="1" ht="60" x14ac:dyDescent="0.25">
      <c r="A1022" s="170">
        <v>803</v>
      </c>
      <c r="B1022" s="171" t="s">
        <v>320</v>
      </c>
      <c r="C1022" s="171" t="s">
        <v>43</v>
      </c>
      <c r="D1022" s="172">
        <v>2</v>
      </c>
      <c r="E1022" s="171" t="s">
        <v>249</v>
      </c>
      <c r="F1022" s="171" t="s">
        <v>142</v>
      </c>
      <c r="G1022" s="171" t="s">
        <v>211</v>
      </c>
      <c r="H1022" s="171" t="s">
        <v>212</v>
      </c>
      <c r="I1022" s="171" t="s">
        <v>142</v>
      </c>
      <c r="J1022" s="173">
        <v>2008</v>
      </c>
      <c r="K1022" s="174">
        <v>68</v>
      </c>
      <c r="L1022" s="211"/>
      <c r="M1022" s="173" t="s">
        <v>321</v>
      </c>
      <c r="N1022" s="173">
        <v>3</v>
      </c>
      <c r="O1022" s="173">
        <v>1</v>
      </c>
      <c r="P1022" s="173">
        <v>1</v>
      </c>
      <c r="Q1022" s="173">
        <v>5</v>
      </c>
      <c r="R1022" s="173">
        <v>1</v>
      </c>
      <c r="S1022" s="175">
        <v>138000</v>
      </c>
      <c r="T1022" s="173">
        <v>10</v>
      </c>
      <c r="U1022" s="173">
        <v>1</v>
      </c>
      <c r="V1022" s="173">
        <v>5</v>
      </c>
      <c r="W1022" s="211"/>
      <c r="X1022" s="173">
        <v>0</v>
      </c>
      <c r="Y1022" s="175">
        <v>0</v>
      </c>
      <c r="Z1022" s="174">
        <f>S1022*R1022*K1022*EXP(-Definitions!$E$4*CAPEX!V1022)*U1022</f>
        <v>9384000</v>
      </c>
      <c r="AA1022" s="174">
        <f>CEILING(Z1022/Definitions!$F$10,10)</f>
        <v>184000</v>
      </c>
      <c r="AB1022" s="180">
        <v>2</v>
      </c>
      <c r="AC1022" s="177" t="s">
        <v>322</v>
      </c>
      <c r="AD1022" s="177" t="s">
        <v>363</v>
      </c>
      <c r="AE1022" s="29"/>
      <c r="AF1022" s="30"/>
    </row>
    <row r="1023" spans="1:32" s="8" customFormat="1" ht="24" x14ac:dyDescent="0.25">
      <c r="A1023" s="170">
        <v>803</v>
      </c>
      <c r="B1023" s="171" t="s">
        <v>320</v>
      </c>
      <c r="C1023" s="171" t="s">
        <v>43</v>
      </c>
      <c r="D1023" s="172">
        <v>2</v>
      </c>
      <c r="E1023" s="171" t="s">
        <v>249</v>
      </c>
      <c r="F1023" s="171" t="s">
        <v>142</v>
      </c>
      <c r="G1023" s="171" t="s">
        <v>211</v>
      </c>
      <c r="H1023" s="171" t="s">
        <v>212</v>
      </c>
      <c r="I1023" s="171" t="s">
        <v>142</v>
      </c>
      <c r="J1023" s="173">
        <v>2008</v>
      </c>
      <c r="K1023" s="174">
        <v>68</v>
      </c>
      <c r="L1023" s="211"/>
      <c r="M1023" s="173" t="s">
        <v>321</v>
      </c>
      <c r="N1023" s="173">
        <v>0</v>
      </c>
      <c r="O1023" s="173">
        <v>1</v>
      </c>
      <c r="P1023" s="173">
        <v>1</v>
      </c>
      <c r="Q1023" s="173">
        <v>8</v>
      </c>
      <c r="R1023" s="173">
        <v>1</v>
      </c>
      <c r="S1023" s="175">
        <v>138000</v>
      </c>
      <c r="T1023" s="173">
        <v>10</v>
      </c>
      <c r="U1023" s="173">
        <v>1</v>
      </c>
      <c r="V1023" s="173">
        <v>15</v>
      </c>
      <c r="W1023" s="211"/>
      <c r="X1023" s="173">
        <v>0</v>
      </c>
      <c r="Y1023" s="175">
        <v>0</v>
      </c>
      <c r="Z1023" s="174">
        <f>S1023*R1023*K1023*EXP(-Definitions!$E$4*CAPEX!V1023)*U1023</f>
        <v>9384000</v>
      </c>
      <c r="AA1023" s="174">
        <f>CEILING(Z1023/Definitions!$F$10,10)</f>
        <v>184000</v>
      </c>
      <c r="AB1023" s="176">
        <v>2</v>
      </c>
      <c r="AC1023" s="177" t="s">
        <v>215</v>
      </c>
      <c r="AD1023" s="177" t="s">
        <v>324</v>
      </c>
      <c r="AE1023" s="29"/>
      <c r="AF1023" s="31"/>
    </row>
    <row r="1024" spans="1:32" s="8" customFormat="1" ht="24" x14ac:dyDescent="0.25">
      <c r="A1024" s="170">
        <v>803</v>
      </c>
      <c r="B1024" s="171" t="s">
        <v>320</v>
      </c>
      <c r="C1024" s="171" t="s">
        <v>43</v>
      </c>
      <c r="D1024" s="172">
        <v>2</v>
      </c>
      <c r="E1024" s="171" t="s">
        <v>249</v>
      </c>
      <c r="F1024" s="171" t="s">
        <v>142</v>
      </c>
      <c r="G1024" s="171" t="s">
        <v>211</v>
      </c>
      <c r="H1024" s="171" t="s">
        <v>212</v>
      </c>
      <c r="I1024" s="171" t="s">
        <v>142</v>
      </c>
      <c r="J1024" s="173">
        <v>2008</v>
      </c>
      <c r="K1024" s="174">
        <v>68</v>
      </c>
      <c r="L1024" s="211"/>
      <c r="M1024" s="173" t="s">
        <v>321</v>
      </c>
      <c r="N1024" s="173">
        <v>0</v>
      </c>
      <c r="O1024" s="173">
        <v>1</v>
      </c>
      <c r="P1024" s="173">
        <v>1</v>
      </c>
      <c r="Q1024" s="173">
        <v>8</v>
      </c>
      <c r="R1024" s="173">
        <v>1</v>
      </c>
      <c r="S1024" s="175">
        <v>138000</v>
      </c>
      <c r="T1024" s="173">
        <v>10</v>
      </c>
      <c r="U1024" s="173">
        <v>1</v>
      </c>
      <c r="V1024" s="173">
        <v>25</v>
      </c>
      <c r="W1024" s="211"/>
      <c r="X1024" s="173">
        <v>0</v>
      </c>
      <c r="Y1024" s="175">
        <v>0</v>
      </c>
      <c r="Z1024" s="174">
        <f>S1024*R1024*K1024*EXP(-Definitions!$E$4*CAPEX!V1024)*U1024</f>
        <v>9384000</v>
      </c>
      <c r="AA1024" s="174">
        <f>CEILING(Z1024/Definitions!$F$10,10)</f>
        <v>184000</v>
      </c>
      <c r="AB1024" s="176">
        <v>2</v>
      </c>
      <c r="AC1024" s="177" t="s">
        <v>215</v>
      </c>
      <c r="AD1024" s="177" t="s">
        <v>324</v>
      </c>
      <c r="AE1024" s="29"/>
      <c r="AF1024" s="31"/>
    </row>
    <row r="1025" spans="1:32" s="8" customFormat="1" ht="60" x14ac:dyDescent="0.25">
      <c r="A1025" s="170">
        <v>804</v>
      </c>
      <c r="B1025" s="171" t="s">
        <v>560</v>
      </c>
      <c r="C1025" s="171" t="s">
        <v>43</v>
      </c>
      <c r="D1025" s="172">
        <v>2</v>
      </c>
      <c r="E1025" s="171" t="s">
        <v>249</v>
      </c>
      <c r="F1025" s="171" t="s">
        <v>142</v>
      </c>
      <c r="G1025" s="171" t="s">
        <v>217</v>
      </c>
      <c r="H1025" s="171" t="s">
        <v>218</v>
      </c>
      <c r="I1025" s="171" t="s">
        <v>142</v>
      </c>
      <c r="J1025" s="173">
        <v>2008</v>
      </c>
      <c r="K1025" s="174">
        <v>1346</v>
      </c>
      <c r="L1025" s="211"/>
      <c r="M1025" s="173" t="s">
        <v>139</v>
      </c>
      <c r="N1025" s="173">
        <v>3</v>
      </c>
      <c r="O1025" s="173">
        <v>2</v>
      </c>
      <c r="P1025" s="173">
        <v>1</v>
      </c>
      <c r="Q1025" s="173">
        <v>5</v>
      </c>
      <c r="R1025" s="173">
        <v>1</v>
      </c>
      <c r="S1025" s="175">
        <v>1000</v>
      </c>
      <c r="T1025" s="173">
        <v>25</v>
      </c>
      <c r="U1025" s="173">
        <v>1</v>
      </c>
      <c r="V1025" s="173">
        <v>0</v>
      </c>
      <c r="W1025" s="211"/>
      <c r="X1025" s="173">
        <v>0</v>
      </c>
      <c r="Y1025" s="175">
        <v>0</v>
      </c>
      <c r="Z1025" s="174">
        <f>S1025*R1025*K1025*EXP(-Definitions!$E$4*CAPEX!V1025)*U1025</f>
        <v>1346000</v>
      </c>
      <c r="AA1025" s="174">
        <f>CEILING(Z1025/Definitions!$F$10,10)</f>
        <v>26400</v>
      </c>
      <c r="AB1025" s="176">
        <v>2</v>
      </c>
      <c r="AC1025" s="177" t="s">
        <v>219</v>
      </c>
      <c r="AD1025" s="177" t="s">
        <v>220</v>
      </c>
      <c r="AE1025" s="29"/>
      <c r="AF1025" s="31"/>
    </row>
    <row r="1026" spans="1:32" s="8" customFormat="1" ht="72" x14ac:dyDescent="0.25">
      <c r="A1026" s="170">
        <v>805</v>
      </c>
      <c r="B1026" s="171" t="s">
        <v>221</v>
      </c>
      <c r="C1026" s="171" t="s">
        <v>43</v>
      </c>
      <c r="D1026" s="172">
        <v>2</v>
      </c>
      <c r="E1026" s="171" t="s">
        <v>249</v>
      </c>
      <c r="F1026" s="171" t="s">
        <v>142</v>
      </c>
      <c r="G1026" s="171" t="s">
        <v>217</v>
      </c>
      <c r="H1026" s="171" t="s">
        <v>218</v>
      </c>
      <c r="I1026" s="171" t="s">
        <v>142</v>
      </c>
      <c r="J1026" s="173">
        <v>2008</v>
      </c>
      <c r="K1026" s="174">
        <v>1346</v>
      </c>
      <c r="L1026" s="211"/>
      <c r="M1026" s="173" t="s">
        <v>139</v>
      </c>
      <c r="N1026" s="173">
        <v>3</v>
      </c>
      <c r="O1026" s="173">
        <v>2</v>
      </c>
      <c r="P1026" s="173">
        <v>1</v>
      </c>
      <c r="Q1026" s="173">
        <v>5</v>
      </c>
      <c r="R1026" s="173">
        <v>1</v>
      </c>
      <c r="S1026" s="175">
        <v>2000</v>
      </c>
      <c r="T1026" s="173">
        <v>25</v>
      </c>
      <c r="U1026" s="173">
        <v>1</v>
      </c>
      <c r="V1026" s="173">
        <v>0</v>
      </c>
      <c r="W1026" s="211"/>
      <c r="X1026" s="173">
        <v>0</v>
      </c>
      <c r="Y1026" s="175">
        <v>0</v>
      </c>
      <c r="Z1026" s="174">
        <f>S1026*R1026*K1026*EXP(-Definitions!$E$4*CAPEX!V1026)*U1026</f>
        <v>2692000</v>
      </c>
      <c r="AA1026" s="174">
        <f>CEILING(Z1026/Definitions!$F$10,10)</f>
        <v>52790</v>
      </c>
      <c r="AB1026" s="176">
        <v>2</v>
      </c>
      <c r="AC1026" s="177" t="s">
        <v>552</v>
      </c>
      <c r="AD1026" s="177" t="s">
        <v>222</v>
      </c>
      <c r="AE1026" s="29"/>
      <c r="AF1026" s="31"/>
    </row>
    <row r="1027" spans="1:32" s="8" customFormat="1" ht="36" x14ac:dyDescent="0.25">
      <c r="A1027" s="170">
        <v>806</v>
      </c>
      <c r="B1027" s="171" t="s">
        <v>224</v>
      </c>
      <c r="C1027" s="171" t="s">
        <v>43</v>
      </c>
      <c r="D1027" s="172" t="s">
        <v>225</v>
      </c>
      <c r="E1027" s="171" t="s">
        <v>249</v>
      </c>
      <c r="F1027" s="171" t="s">
        <v>142</v>
      </c>
      <c r="G1027" s="171" t="s">
        <v>226</v>
      </c>
      <c r="H1027" s="171" t="s">
        <v>226</v>
      </c>
      <c r="I1027" s="171" t="s">
        <v>142</v>
      </c>
      <c r="J1027" s="173">
        <v>2008</v>
      </c>
      <c r="K1027" s="174">
        <v>1346</v>
      </c>
      <c r="L1027" s="211"/>
      <c r="M1027" s="173" t="s">
        <v>139</v>
      </c>
      <c r="N1027" s="173">
        <v>3</v>
      </c>
      <c r="O1027" s="173">
        <v>1</v>
      </c>
      <c r="P1027" s="173">
        <v>1</v>
      </c>
      <c r="Q1027" s="173">
        <v>1</v>
      </c>
      <c r="R1027" s="173">
        <v>1</v>
      </c>
      <c r="S1027" s="175">
        <v>2800</v>
      </c>
      <c r="T1027" s="173">
        <v>50</v>
      </c>
      <c r="U1027" s="173">
        <v>0</v>
      </c>
      <c r="V1027" s="173">
        <v>0</v>
      </c>
      <c r="W1027" s="211"/>
      <c r="X1027" s="173">
        <v>1</v>
      </c>
      <c r="Y1027" s="175">
        <v>11700</v>
      </c>
      <c r="Z1027" s="174">
        <f>S1027*R1027*K1027*EXP(-Definitions!$E$4*CAPEX!V1027)*U1027</f>
        <v>0</v>
      </c>
      <c r="AA1027" s="174">
        <f>CEILING(Z1027/Definitions!$F$10,10)</f>
        <v>0</v>
      </c>
      <c r="AB1027" s="176">
        <v>0</v>
      </c>
      <c r="AC1027" s="177" t="s">
        <v>564</v>
      </c>
      <c r="AD1027" s="177" t="s">
        <v>565</v>
      </c>
      <c r="AE1027" s="29"/>
      <c r="AF1027" s="31"/>
    </row>
    <row r="1028" spans="1:32" s="8" customFormat="1" ht="96" x14ac:dyDescent="0.25">
      <c r="A1028" s="170">
        <v>807</v>
      </c>
      <c r="B1028" s="171" t="s">
        <v>233</v>
      </c>
      <c r="C1028" s="171" t="s">
        <v>43</v>
      </c>
      <c r="D1028" s="172" t="s">
        <v>225</v>
      </c>
      <c r="E1028" s="171" t="s">
        <v>249</v>
      </c>
      <c r="F1028" s="171" t="s">
        <v>142</v>
      </c>
      <c r="G1028" s="171" t="s">
        <v>364</v>
      </c>
      <c r="H1028" s="171" t="s">
        <v>364</v>
      </c>
      <c r="I1028" s="171" t="s">
        <v>142</v>
      </c>
      <c r="J1028" s="173">
        <v>2008</v>
      </c>
      <c r="K1028" s="174">
        <v>1</v>
      </c>
      <c r="L1028" s="211"/>
      <c r="M1028" s="173" t="s">
        <v>236</v>
      </c>
      <c r="N1028" s="173">
        <v>3</v>
      </c>
      <c r="O1028" s="173">
        <v>2</v>
      </c>
      <c r="P1028" s="173">
        <v>1</v>
      </c>
      <c r="Q1028" s="173">
        <v>5</v>
      </c>
      <c r="R1028" s="173">
        <v>1</v>
      </c>
      <c r="S1028" s="175">
        <v>1602800</v>
      </c>
      <c r="T1028" s="173">
        <v>0</v>
      </c>
      <c r="U1028" s="173">
        <v>1</v>
      </c>
      <c r="V1028" s="173">
        <v>0</v>
      </c>
      <c r="W1028" s="211"/>
      <c r="X1028" s="173">
        <v>0</v>
      </c>
      <c r="Y1028" s="175">
        <v>0</v>
      </c>
      <c r="Z1028" s="174">
        <f>S1028*R1028*K1028*EXP(-Definitions!$E$4*CAPEX!V1028)*U1028</f>
        <v>1602800</v>
      </c>
      <c r="AA1028" s="174">
        <f>CEILING(Z1028/Definitions!$F$10,10)</f>
        <v>31430</v>
      </c>
      <c r="AB1028" s="176">
        <v>1</v>
      </c>
      <c r="AC1028" s="177" t="s">
        <v>446</v>
      </c>
      <c r="AD1028" s="177" t="s">
        <v>633</v>
      </c>
      <c r="AE1028" s="29"/>
      <c r="AF1028" s="31"/>
    </row>
    <row r="1029" spans="1:32" s="8" customFormat="1" ht="24" x14ac:dyDescent="0.25">
      <c r="A1029" s="170">
        <v>808</v>
      </c>
      <c r="B1029" s="171" t="s">
        <v>238</v>
      </c>
      <c r="C1029" s="171" t="s">
        <v>43</v>
      </c>
      <c r="D1029" s="172" t="s">
        <v>236</v>
      </c>
      <c r="E1029" s="171" t="s">
        <v>249</v>
      </c>
      <c r="F1029" s="171" t="s">
        <v>142</v>
      </c>
      <c r="G1029" s="171" t="s">
        <v>239</v>
      </c>
      <c r="H1029" s="171" t="s">
        <v>524</v>
      </c>
      <c r="I1029" s="171" t="s">
        <v>142</v>
      </c>
      <c r="J1029" s="173">
        <v>2008</v>
      </c>
      <c r="K1029" s="174">
        <v>1</v>
      </c>
      <c r="L1029" s="211"/>
      <c r="M1029" s="173" t="s">
        <v>236</v>
      </c>
      <c r="N1029" s="173">
        <v>0</v>
      </c>
      <c r="O1029" s="173">
        <v>1</v>
      </c>
      <c r="P1029" s="173">
        <v>1</v>
      </c>
      <c r="Q1029" s="173">
        <v>9</v>
      </c>
      <c r="R1029" s="173">
        <v>1</v>
      </c>
      <c r="S1029" s="175">
        <v>1763000</v>
      </c>
      <c r="T1029" s="173">
        <v>0</v>
      </c>
      <c r="U1029" s="173">
        <v>1</v>
      </c>
      <c r="V1029" s="173">
        <v>0</v>
      </c>
      <c r="W1029" s="211"/>
      <c r="X1029" s="173">
        <v>0</v>
      </c>
      <c r="Y1029" s="175">
        <v>0</v>
      </c>
      <c r="Z1029" s="174">
        <f>S1029*R1029*K1029*EXP(-Definitions!$E$4*CAPEX!V1029)*U1029</f>
        <v>1763000</v>
      </c>
      <c r="AA1029" s="174">
        <f>CEILING(Z1029/Definitions!$F$10,10)</f>
        <v>34570</v>
      </c>
      <c r="AB1029" s="176">
        <v>1</v>
      </c>
      <c r="AC1029" s="177" t="s">
        <v>240</v>
      </c>
      <c r="AD1029" s="177" t="s">
        <v>241</v>
      </c>
      <c r="AE1029" s="29"/>
      <c r="AF1029" s="31"/>
    </row>
    <row r="1030" spans="1:32" s="8" customFormat="1" ht="36" x14ac:dyDescent="0.25">
      <c r="A1030" s="170">
        <v>809</v>
      </c>
      <c r="B1030" s="171" t="s">
        <v>242</v>
      </c>
      <c r="C1030" s="171" t="s">
        <v>43</v>
      </c>
      <c r="D1030" s="172" t="s">
        <v>236</v>
      </c>
      <c r="E1030" s="171" t="s">
        <v>249</v>
      </c>
      <c r="F1030" s="171" t="s">
        <v>142</v>
      </c>
      <c r="G1030" s="171" t="s">
        <v>243</v>
      </c>
      <c r="H1030" s="171" t="s">
        <v>524</v>
      </c>
      <c r="I1030" s="171" t="s">
        <v>142</v>
      </c>
      <c r="J1030" s="173">
        <v>2008</v>
      </c>
      <c r="K1030" s="174">
        <v>1</v>
      </c>
      <c r="L1030" s="211"/>
      <c r="M1030" s="173" t="s">
        <v>236</v>
      </c>
      <c r="N1030" s="173">
        <v>0</v>
      </c>
      <c r="O1030" s="173">
        <v>1</v>
      </c>
      <c r="P1030" s="173">
        <v>1</v>
      </c>
      <c r="Q1030" s="173">
        <v>9</v>
      </c>
      <c r="R1030" s="173">
        <v>1</v>
      </c>
      <c r="S1030" s="175">
        <v>1939300</v>
      </c>
      <c r="T1030" s="173">
        <v>0</v>
      </c>
      <c r="U1030" s="173">
        <v>1</v>
      </c>
      <c r="V1030" s="173">
        <v>0</v>
      </c>
      <c r="W1030" s="211"/>
      <c r="X1030" s="173">
        <v>0</v>
      </c>
      <c r="Y1030" s="175">
        <v>0</v>
      </c>
      <c r="Z1030" s="174">
        <f>S1030*R1030*K1030*EXP(-Definitions!$E$4*CAPEX!V1030)*U1030</f>
        <v>1939300</v>
      </c>
      <c r="AA1030" s="174">
        <f>CEILING(Z1030/Definitions!$F$10,10)</f>
        <v>38030</v>
      </c>
      <c r="AB1030" s="176">
        <v>1</v>
      </c>
      <c r="AC1030" s="177" t="s">
        <v>244</v>
      </c>
      <c r="AD1030" s="177" t="s">
        <v>567</v>
      </c>
      <c r="AE1030" s="29"/>
      <c r="AF1030" s="31"/>
    </row>
    <row r="1031" spans="1:32" s="8" customFormat="1" ht="48" x14ac:dyDescent="0.25">
      <c r="A1031" s="170">
        <v>810</v>
      </c>
      <c r="B1031" s="171" t="s">
        <v>245</v>
      </c>
      <c r="C1031" s="171" t="s">
        <v>43</v>
      </c>
      <c r="D1031" s="172" t="s">
        <v>236</v>
      </c>
      <c r="E1031" s="171" t="s">
        <v>249</v>
      </c>
      <c r="F1031" s="171" t="s">
        <v>142</v>
      </c>
      <c r="G1031" s="171" t="s">
        <v>246</v>
      </c>
      <c r="H1031" s="171" t="s">
        <v>524</v>
      </c>
      <c r="I1031" s="171" t="s">
        <v>142</v>
      </c>
      <c r="J1031" s="173">
        <v>2008</v>
      </c>
      <c r="K1031" s="174">
        <v>1</v>
      </c>
      <c r="L1031" s="174"/>
      <c r="M1031" s="173" t="s">
        <v>236</v>
      </c>
      <c r="N1031" s="173">
        <v>0</v>
      </c>
      <c r="O1031" s="173">
        <v>1</v>
      </c>
      <c r="P1031" s="173">
        <v>1</v>
      </c>
      <c r="Q1031" s="173">
        <v>9</v>
      </c>
      <c r="R1031" s="173">
        <v>1</v>
      </c>
      <c r="S1031" s="175">
        <v>1066700</v>
      </c>
      <c r="T1031" s="173">
        <v>0</v>
      </c>
      <c r="U1031" s="173">
        <v>1</v>
      </c>
      <c r="V1031" s="173">
        <v>0</v>
      </c>
      <c r="W1031" s="173"/>
      <c r="X1031" s="173">
        <v>0</v>
      </c>
      <c r="Y1031" s="175">
        <v>0</v>
      </c>
      <c r="Z1031" s="174">
        <f>S1031*R1031*K1031*EXP(-Definitions!$E$4*CAPEX!V1031)*U1031</f>
        <v>1066700</v>
      </c>
      <c r="AA1031" s="174">
        <f>CEILING(Z1031/Definitions!$F$10,10)</f>
        <v>20920</v>
      </c>
      <c r="AB1031" s="176">
        <v>1</v>
      </c>
      <c r="AC1031" s="177" t="s">
        <v>247</v>
      </c>
      <c r="AD1031" s="177" t="s">
        <v>568</v>
      </c>
      <c r="AE1031" s="29"/>
      <c r="AF1031" s="31"/>
    </row>
    <row r="1032" spans="1:32" s="8" customFormat="1" ht="24" x14ac:dyDescent="0.25">
      <c r="A1032" s="170">
        <v>811</v>
      </c>
      <c r="B1032" s="171" t="s">
        <v>193</v>
      </c>
      <c r="C1032" s="171" t="s">
        <v>44</v>
      </c>
      <c r="D1032" s="172">
        <v>2</v>
      </c>
      <c r="E1032" s="171" t="s">
        <v>249</v>
      </c>
      <c r="F1032" s="171" t="s">
        <v>138</v>
      </c>
      <c r="G1032" s="171" t="s">
        <v>195</v>
      </c>
      <c r="H1032" s="171" t="s">
        <v>196</v>
      </c>
      <c r="I1032" s="171" t="s">
        <v>138</v>
      </c>
      <c r="J1032" s="173">
        <v>2008</v>
      </c>
      <c r="K1032" s="174">
        <v>1079</v>
      </c>
      <c r="L1032" s="174"/>
      <c r="M1032" s="173" t="s">
        <v>139</v>
      </c>
      <c r="N1032" s="173">
        <v>3</v>
      </c>
      <c r="O1032" s="173">
        <v>2</v>
      </c>
      <c r="P1032" s="173">
        <v>1</v>
      </c>
      <c r="Q1032" s="173">
        <v>5</v>
      </c>
      <c r="R1032" s="173">
        <v>1</v>
      </c>
      <c r="S1032" s="175">
        <v>300</v>
      </c>
      <c r="T1032" s="173">
        <v>10</v>
      </c>
      <c r="U1032" s="173">
        <v>1</v>
      </c>
      <c r="V1032" s="173">
        <v>0</v>
      </c>
      <c r="W1032" s="173"/>
      <c r="X1032" s="173">
        <v>0</v>
      </c>
      <c r="Y1032" s="175">
        <v>0</v>
      </c>
      <c r="Z1032" s="174">
        <f>S1032*R1032*K1032*EXP(-Definitions!$E$4*CAPEX!V1032)*U1032</f>
        <v>323700</v>
      </c>
      <c r="AA1032" s="174">
        <f>CEILING(Z1032/Definitions!$F$10,10)</f>
        <v>6350</v>
      </c>
      <c r="AB1032" s="176">
        <v>1</v>
      </c>
      <c r="AC1032" s="177" t="s">
        <v>540</v>
      </c>
      <c r="AD1032" s="177" t="s">
        <v>197</v>
      </c>
      <c r="AE1032" s="29"/>
      <c r="AF1032" s="31"/>
    </row>
    <row r="1033" spans="1:32" s="8" customFormat="1" ht="24" x14ac:dyDescent="0.25">
      <c r="A1033" s="170">
        <v>812</v>
      </c>
      <c r="B1033" s="171" t="s">
        <v>198</v>
      </c>
      <c r="C1033" s="171" t="s">
        <v>44</v>
      </c>
      <c r="D1033" s="172">
        <v>1</v>
      </c>
      <c r="E1033" s="171" t="s">
        <v>249</v>
      </c>
      <c r="F1033" s="171" t="s">
        <v>138</v>
      </c>
      <c r="G1033" s="171" t="s">
        <v>195</v>
      </c>
      <c r="H1033" s="171" t="s">
        <v>196</v>
      </c>
      <c r="I1033" s="171" t="s">
        <v>138</v>
      </c>
      <c r="J1033" s="173">
        <v>2008</v>
      </c>
      <c r="K1033" s="174">
        <v>1079</v>
      </c>
      <c r="L1033" s="211"/>
      <c r="M1033" s="173" t="s">
        <v>139</v>
      </c>
      <c r="N1033" s="173">
        <v>3</v>
      </c>
      <c r="O1033" s="173">
        <v>2</v>
      </c>
      <c r="P1033" s="173">
        <v>1</v>
      </c>
      <c r="Q1033" s="173">
        <v>5</v>
      </c>
      <c r="R1033" s="173">
        <v>1</v>
      </c>
      <c r="S1033" s="175">
        <v>300</v>
      </c>
      <c r="T1033" s="173">
        <v>10</v>
      </c>
      <c r="U1033" s="173">
        <v>1</v>
      </c>
      <c r="V1033" s="173">
        <v>0</v>
      </c>
      <c r="W1033" s="211"/>
      <c r="X1033" s="173">
        <v>0</v>
      </c>
      <c r="Y1033" s="175">
        <v>0</v>
      </c>
      <c r="Z1033" s="174">
        <f>S1033*R1033*K1033*EXP(-Definitions!$E$4*CAPEX!V1033)*U1033</f>
        <v>323700</v>
      </c>
      <c r="AA1033" s="174">
        <f>CEILING(Z1033/Definitions!$F$10,10)</f>
        <v>6350</v>
      </c>
      <c r="AB1033" s="176">
        <v>1</v>
      </c>
      <c r="AC1033" s="177" t="s">
        <v>541</v>
      </c>
      <c r="AD1033" s="177" t="s">
        <v>197</v>
      </c>
      <c r="AE1033" s="29"/>
      <c r="AF1033" s="31"/>
    </row>
    <row r="1034" spans="1:32" s="8" customFormat="1" ht="24" x14ac:dyDescent="0.25">
      <c r="A1034" s="170">
        <v>813</v>
      </c>
      <c r="B1034" s="171" t="s">
        <v>202</v>
      </c>
      <c r="C1034" s="171" t="s">
        <v>44</v>
      </c>
      <c r="D1034" s="172">
        <v>2</v>
      </c>
      <c r="E1034" s="171" t="s">
        <v>249</v>
      </c>
      <c r="F1034" s="171" t="s">
        <v>138</v>
      </c>
      <c r="G1034" s="171" t="s">
        <v>195</v>
      </c>
      <c r="H1034" s="171" t="s">
        <v>196</v>
      </c>
      <c r="I1034" s="171" t="s">
        <v>138</v>
      </c>
      <c r="J1034" s="173">
        <v>2008</v>
      </c>
      <c r="K1034" s="174">
        <v>2075</v>
      </c>
      <c r="L1034" s="211"/>
      <c r="M1034" s="173" t="s">
        <v>139</v>
      </c>
      <c r="N1034" s="173">
        <v>3</v>
      </c>
      <c r="O1034" s="173">
        <v>2</v>
      </c>
      <c r="P1034" s="173">
        <v>1</v>
      </c>
      <c r="Q1034" s="173">
        <v>5</v>
      </c>
      <c r="R1034" s="173">
        <v>1</v>
      </c>
      <c r="S1034" s="175">
        <v>250</v>
      </c>
      <c r="T1034" s="173">
        <v>10</v>
      </c>
      <c r="U1034" s="173">
        <v>0</v>
      </c>
      <c r="V1034" s="173">
        <v>2</v>
      </c>
      <c r="W1034" s="211"/>
      <c r="X1034" s="173">
        <v>1</v>
      </c>
      <c r="Y1034" s="175">
        <v>32100</v>
      </c>
      <c r="Z1034" s="174">
        <f>S1034*R1034*K1034*EXP(-Definitions!$E$4*CAPEX!V1034)*U1034</f>
        <v>0</v>
      </c>
      <c r="AA1034" s="174">
        <f>CEILING(Z1034/Definitions!$F$10,10)</f>
        <v>0</v>
      </c>
      <c r="AB1034" s="176">
        <v>0</v>
      </c>
      <c r="AC1034" s="177" t="s">
        <v>359</v>
      </c>
      <c r="AD1034" s="177" t="s">
        <v>676</v>
      </c>
      <c r="AE1034" s="29"/>
      <c r="AF1034" s="31"/>
    </row>
    <row r="1035" spans="1:32" s="8" customFormat="1" ht="24" x14ac:dyDescent="0.25">
      <c r="A1035" s="170">
        <v>813</v>
      </c>
      <c r="B1035" s="171" t="s">
        <v>202</v>
      </c>
      <c r="C1035" s="171" t="s">
        <v>44</v>
      </c>
      <c r="D1035" s="172">
        <v>2</v>
      </c>
      <c r="E1035" s="171" t="s">
        <v>249</v>
      </c>
      <c r="F1035" s="171" t="s">
        <v>138</v>
      </c>
      <c r="G1035" s="171" t="s">
        <v>195</v>
      </c>
      <c r="H1035" s="171" t="s">
        <v>196</v>
      </c>
      <c r="I1035" s="171" t="s">
        <v>138</v>
      </c>
      <c r="J1035" s="173">
        <v>2008</v>
      </c>
      <c r="K1035" s="174">
        <v>2075</v>
      </c>
      <c r="L1035" s="211"/>
      <c r="M1035" s="173" t="s">
        <v>139</v>
      </c>
      <c r="N1035" s="173">
        <v>3</v>
      </c>
      <c r="O1035" s="173">
        <v>2</v>
      </c>
      <c r="P1035" s="173">
        <v>1</v>
      </c>
      <c r="Q1035" s="173">
        <v>5</v>
      </c>
      <c r="R1035" s="173">
        <v>1</v>
      </c>
      <c r="S1035" s="175">
        <v>250</v>
      </c>
      <c r="T1035" s="173">
        <v>10</v>
      </c>
      <c r="U1035" s="173">
        <v>1</v>
      </c>
      <c r="V1035" s="173">
        <v>0</v>
      </c>
      <c r="W1035" s="211"/>
      <c r="X1035" s="173">
        <v>0</v>
      </c>
      <c r="Y1035" s="175">
        <v>0</v>
      </c>
      <c r="Z1035" s="174">
        <f>S1035*R1035*K1035*EXP(-Definitions!$E$4*CAPEX!V1035)*U1035</f>
        <v>518750</v>
      </c>
      <c r="AA1035" s="174">
        <f>CEILING(Z1035/Definitions!$F$10,10)</f>
        <v>10180</v>
      </c>
      <c r="AB1035" s="176">
        <v>1</v>
      </c>
      <c r="AC1035" s="177" t="s">
        <v>359</v>
      </c>
      <c r="AD1035" s="177" t="s">
        <v>360</v>
      </c>
      <c r="AE1035" s="29"/>
      <c r="AF1035" s="31"/>
    </row>
    <row r="1036" spans="1:32" s="8" customFormat="1" ht="15" x14ac:dyDescent="0.25">
      <c r="A1036" s="170">
        <v>813</v>
      </c>
      <c r="B1036" s="171" t="s">
        <v>202</v>
      </c>
      <c r="C1036" s="171" t="s">
        <v>44</v>
      </c>
      <c r="D1036" s="172">
        <v>2</v>
      </c>
      <c r="E1036" s="171" t="s">
        <v>249</v>
      </c>
      <c r="F1036" s="171" t="s">
        <v>138</v>
      </c>
      <c r="G1036" s="171" t="s">
        <v>195</v>
      </c>
      <c r="H1036" s="171" t="s">
        <v>196</v>
      </c>
      <c r="I1036" s="171" t="s">
        <v>138</v>
      </c>
      <c r="J1036" s="173">
        <v>2008</v>
      </c>
      <c r="K1036" s="174">
        <v>2075</v>
      </c>
      <c r="L1036" s="211"/>
      <c r="M1036" s="173" t="s">
        <v>139</v>
      </c>
      <c r="N1036" s="173">
        <v>0</v>
      </c>
      <c r="O1036" s="173">
        <v>1</v>
      </c>
      <c r="P1036" s="173">
        <v>1</v>
      </c>
      <c r="Q1036" s="173">
        <v>8</v>
      </c>
      <c r="R1036" s="173">
        <v>1</v>
      </c>
      <c r="S1036" s="175">
        <v>250</v>
      </c>
      <c r="T1036" s="173">
        <v>10</v>
      </c>
      <c r="U1036" s="173">
        <v>1</v>
      </c>
      <c r="V1036" s="173">
        <v>10</v>
      </c>
      <c r="W1036" s="211"/>
      <c r="X1036" s="173">
        <v>0</v>
      </c>
      <c r="Y1036" s="175">
        <v>0</v>
      </c>
      <c r="Z1036" s="174">
        <f>S1036*R1036*K1036*EXP(-Definitions!$E$4*CAPEX!V1036)*U1036</f>
        <v>518750</v>
      </c>
      <c r="AA1036" s="174">
        <f>CEILING(Z1036/Definitions!$F$10,10)</f>
        <v>10180</v>
      </c>
      <c r="AB1036" s="176">
        <v>1</v>
      </c>
      <c r="AC1036" s="177" t="s">
        <v>201</v>
      </c>
      <c r="AD1036" s="177" t="s">
        <v>203</v>
      </c>
      <c r="AE1036" s="29"/>
      <c r="AF1036" s="31"/>
    </row>
    <row r="1037" spans="1:32" s="8" customFormat="1" ht="15" x14ac:dyDescent="0.25">
      <c r="A1037" s="170">
        <v>813</v>
      </c>
      <c r="B1037" s="171" t="s">
        <v>202</v>
      </c>
      <c r="C1037" s="171" t="s">
        <v>44</v>
      </c>
      <c r="D1037" s="172">
        <v>2</v>
      </c>
      <c r="E1037" s="171" t="s">
        <v>249</v>
      </c>
      <c r="F1037" s="171" t="s">
        <v>138</v>
      </c>
      <c r="G1037" s="171" t="s">
        <v>195</v>
      </c>
      <c r="H1037" s="171" t="s">
        <v>196</v>
      </c>
      <c r="I1037" s="171" t="s">
        <v>138</v>
      </c>
      <c r="J1037" s="173">
        <v>2008</v>
      </c>
      <c r="K1037" s="174">
        <v>2075</v>
      </c>
      <c r="L1037" s="211"/>
      <c r="M1037" s="173" t="s">
        <v>139</v>
      </c>
      <c r="N1037" s="173">
        <v>0</v>
      </c>
      <c r="O1037" s="173">
        <v>1</v>
      </c>
      <c r="P1037" s="173">
        <v>1</v>
      </c>
      <c r="Q1037" s="173">
        <v>8</v>
      </c>
      <c r="R1037" s="173">
        <v>1</v>
      </c>
      <c r="S1037" s="175">
        <v>250</v>
      </c>
      <c r="T1037" s="173">
        <v>10</v>
      </c>
      <c r="U1037" s="173">
        <v>1</v>
      </c>
      <c r="V1037" s="173">
        <v>20</v>
      </c>
      <c r="W1037" s="211"/>
      <c r="X1037" s="173">
        <v>0</v>
      </c>
      <c r="Y1037" s="175">
        <v>0</v>
      </c>
      <c r="Z1037" s="174">
        <f>S1037*R1037*K1037*EXP(-Definitions!$E$4*CAPEX!V1037)*U1037</f>
        <v>518750</v>
      </c>
      <c r="AA1037" s="174">
        <f>CEILING(Z1037/Definitions!$F$10,10)</f>
        <v>10180</v>
      </c>
      <c r="AB1037" s="176">
        <v>1</v>
      </c>
      <c r="AC1037" s="177" t="s">
        <v>201</v>
      </c>
      <c r="AD1037" s="177" t="s">
        <v>203</v>
      </c>
      <c r="AE1037" s="29"/>
      <c r="AF1037" s="30"/>
    </row>
    <row r="1038" spans="1:32" s="8" customFormat="1" ht="24" x14ac:dyDescent="0.25">
      <c r="A1038" s="170">
        <v>814</v>
      </c>
      <c r="B1038" s="171" t="s">
        <v>204</v>
      </c>
      <c r="C1038" s="171" t="s">
        <v>44</v>
      </c>
      <c r="D1038" s="172">
        <v>1</v>
      </c>
      <c r="E1038" s="171" t="s">
        <v>249</v>
      </c>
      <c r="F1038" s="171" t="s">
        <v>138</v>
      </c>
      <c r="G1038" s="171" t="s">
        <v>195</v>
      </c>
      <c r="H1038" s="171" t="s">
        <v>196</v>
      </c>
      <c r="I1038" s="171" t="s">
        <v>138</v>
      </c>
      <c r="J1038" s="173">
        <v>2008</v>
      </c>
      <c r="K1038" s="174">
        <v>2075</v>
      </c>
      <c r="L1038" s="211"/>
      <c r="M1038" s="173" t="s">
        <v>139</v>
      </c>
      <c r="N1038" s="173">
        <v>3</v>
      </c>
      <c r="O1038" s="173">
        <v>2</v>
      </c>
      <c r="P1038" s="173">
        <v>1</v>
      </c>
      <c r="Q1038" s="173">
        <v>5</v>
      </c>
      <c r="R1038" s="173">
        <v>1</v>
      </c>
      <c r="S1038" s="175">
        <v>250</v>
      </c>
      <c r="T1038" s="173">
        <v>10</v>
      </c>
      <c r="U1038" s="173">
        <v>1</v>
      </c>
      <c r="V1038" s="173">
        <v>0</v>
      </c>
      <c r="W1038" s="211"/>
      <c r="X1038" s="173">
        <v>0</v>
      </c>
      <c r="Y1038" s="175">
        <v>0</v>
      </c>
      <c r="Z1038" s="174">
        <f>S1038*R1038*K1038*EXP(-Definitions!$E$4*CAPEX!V1038)*U1038</f>
        <v>518750</v>
      </c>
      <c r="AA1038" s="174">
        <f>CEILING(Z1038/Definitions!$F$10,10)</f>
        <v>10180</v>
      </c>
      <c r="AB1038" s="176">
        <v>1</v>
      </c>
      <c r="AC1038" s="177" t="s">
        <v>359</v>
      </c>
      <c r="AD1038" s="177" t="s">
        <v>360</v>
      </c>
      <c r="AE1038" s="29"/>
      <c r="AF1038" s="30"/>
    </row>
    <row r="1039" spans="1:32" s="8" customFormat="1" ht="15" x14ac:dyDescent="0.25">
      <c r="A1039" s="170">
        <v>814</v>
      </c>
      <c r="B1039" s="171" t="s">
        <v>204</v>
      </c>
      <c r="C1039" s="171" t="s">
        <v>44</v>
      </c>
      <c r="D1039" s="172">
        <v>1</v>
      </c>
      <c r="E1039" s="171" t="s">
        <v>249</v>
      </c>
      <c r="F1039" s="171" t="s">
        <v>138</v>
      </c>
      <c r="G1039" s="171" t="s">
        <v>195</v>
      </c>
      <c r="H1039" s="171" t="s">
        <v>196</v>
      </c>
      <c r="I1039" s="171" t="s">
        <v>138</v>
      </c>
      <c r="J1039" s="173">
        <v>2008</v>
      </c>
      <c r="K1039" s="174">
        <v>2075</v>
      </c>
      <c r="L1039" s="211"/>
      <c r="M1039" s="173" t="s">
        <v>139</v>
      </c>
      <c r="N1039" s="173">
        <v>0</v>
      </c>
      <c r="O1039" s="173">
        <v>1</v>
      </c>
      <c r="P1039" s="173">
        <v>1</v>
      </c>
      <c r="Q1039" s="173">
        <v>8</v>
      </c>
      <c r="R1039" s="173">
        <v>1</v>
      </c>
      <c r="S1039" s="175">
        <v>250</v>
      </c>
      <c r="T1039" s="173">
        <v>10</v>
      </c>
      <c r="U1039" s="173">
        <v>1</v>
      </c>
      <c r="V1039" s="173">
        <v>10</v>
      </c>
      <c r="W1039" s="211"/>
      <c r="X1039" s="173">
        <v>0</v>
      </c>
      <c r="Y1039" s="175">
        <v>0</v>
      </c>
      <c r="Z1039" s="174">
        <f>S1039*R1039*K1039*EXP(-Definitions!$E$4*CAPEX!V1039)*U1039</f>
        <v>518750</v>
      </c>
      <c r="AA1039" s="174">
        <f>CEILING(Z1039/Definitions!$F$10,10)</f>
        <v>10180</v>
      </c>
      <c r="AB1039" s="176">
        <v>1</v>
      </c>
      <c r="AC1039" s="177" t="s">
        <v>201</v>
      </c>
      <c r="AD1039" s="177" t="s">
        <v>203</v>
      </c>
      <c r="AE1039" s="29"/>
      <c r="AF1039" s="30"/>
    </row>
    <row r="1040" spans="1:32" s="8" customFormat="1" ht="15" x14ac:dyDescent="0.25">
      <c r="A1040" s="170">
        <v>814</v>
      </c>
      <c r="B1040" s="171" t="s">
        <v>204</v>
      </c>
      <c r="C1040" s="171" t="s">
        <v>44</v>
      </c>
      <c r="D1040" s="172">
        <v>1</v>
      </c>
      <c r="E1040" s="171" t="s">
        <v>249</v>
      </c>
      <c r="F1040" s="171" t="s">
        <v>138</v>
      </c>
      <c r="G1040" s="171" t="s">
        <v>195</v>
      </c>
      <c r="H1040" s="171" t="s">
        <v>196</v>
      </c>
      <c r="I1040" s="171" t="s">
        <v>138</v>
      </c>
      <c r="J1040" s="173">
        <v>2008</v>
      </c>
      <c r="K1040" s="174">
        <v>2075</v>
      </c>
      <c r="L1040" s="211"/>
      <c r="M1040" s="173" t="s">
        <v>139</v>
      </c>
      <c r="N1040" s="173">
        <v>0</v>
      </c>
      <c r="O1040" s="173">
        <v>1</v>
      </c>
      <c r="P1040" s="173">
        <v>1</v>
      </c>
      <c r="Q1040" s="173">
        <v>8</v>
      </c>
      <c r="R1040" s="173">
        <v>1</v>
      </c>
      <c r="S1040" s="175">
        <v>250</v>
      </c>
      <c r="T1040" s="173">
        <v>10</v>
      </c>
      <c r="U1040" s="173">
        <v>1</v>
      </c>
      <c r="V1040" s="173">
        <v>20</v>
      </c>
      <c r="W1040" s="211"/>
      <c r="X1040" s="173">
        <v>0</v>
      </c>
      <c r="Y1040" s="175">
        <v>0</v>
      </c>
      <c r="Z1040" s="174">
        <f>S1040*R1040*K1040*EXP(-Definitions!$E$4*CAPEX!V1040)*U1040</f>
        <v>518750</v>
      </c>
      <c r="AA1040" s="174">
        <f>CEILING(Z1040/Definitions!$F$10,10)</f>
        <v>10180</v>
      </c>
      <c r="AB1040" s="176">
        <v>1</v>
      </c>
      <c r="AC1040" s="177" t="s">
        <v>201</v>
      </c>
      <c r="AD1040" s="177" t="s">
        <v>203</v>
      </c>
      <c r="AE1040" s="29"/>
      <c r="AF1040" s="30"/>
    </row>
    <row r="1041" spans="1:32" s="8" customFormat="1" ht="24" x14ac:dyDescent="0.25">
      <c r="A1041" s="170">
        <v>815</v>
      </c>
      <c r="B1041" s="171" t="s">
        <v>206</v>
      </c>
      <c r="C1041" s="171" t="s">
        <v>44</v>
      </c>
      <c r="D1041" s="172">
        <v>2</v>
      </c>
      <c r="E1041" s="171" t="s">
        <v>249</v>
      </c>
      <c r="F1041" s="171" t="s">
        <v>138</v>
      </c>
      <c r="G1041" s="171" t="s">
        <v>195</v>
      </c>
      <c r="H1041" s="171" t="s">
        <v>196</v>
      </c>
      <c r="I1041" s="171" t="s">
        <v>138</v>
      </c>
      <c r="J1041" s="173">
        <v>2008</v>
      </c>
      <c r="K1041" s="174">
        <v>1079</v>
      </c>
      <c r="L1041" s="211"/>
      <c r="M1041" s="173" t="s">
        <v>139</v>
      </c>
      <c r="N1041" s="173">
        <v>3</v>
      </c>
      <c r="O1041" s="173">
        <v>1</v>
      </c>
      <c r="P1041" s="173">
        <v>1</v>
      </c>
      <c r="Q1041" s="173">
        <v>8</v>
      </c>
      <c r="R1041" s="173">
        <v>1</v>
      </c>
      <c r="S1041" s="175">
        <v>600</v>
      </c>
      <c r="T1041" s="173">
        <v>15</v>
      </c>
      <c r="U1041" s="173">
        <v>1</v>
      </c>
      <c r="V1041" s="173">
        <v>3</v>
      </c>
      <c r="W1041" s="211"/>
      <c r="X1041" s="173">
        <v>0</v>
      </c>
      <c r="Y1041" s="175">
        <v>0</v>
      </c>
      <c r="Z1041" s="174">
        <f>S1041*R1041*K1041*EXP(-Definitions!$E$4*CAPEX!V1041)*U1041</f>
        <v>647400</v>
      </c>
      <c r="AA1041" s="174">
        <f>CEILING(Z1041/Definitions!$F$10,10)</f>
        <v>12700</v>
      </c>
      <c r="AB1041" s="176">
        <v>1</v>
      </c>
      <c r="AC1041" s="177" t="s">
        <v>418</v>
      </c>
      <c r="AD1041" s="177" t="s">
        <v>419</v>
      </c>
      <c r="AE1041" s="29"/>
      <c r="AF1041" s="31"/>
    </row>
    <row r="1042" spans="1:32" s="8" customFormat="1" ht="15" x14ac:dyDescent="0.25">
      <c r="A1042" s="170">
        <v>815</v>
      </c>
      <c r="B1042" s="171" t="s">
        <v>206</v>
      </c>
      <c r="C1042" s="171" t="s">
        <v>44</v>
      </c>
      <c r="D1042" s="172">
        <v>2</v>
      </c>
      <c r="E1042" s="171" t="s">
        <v>249</v>
      </c>
      <c r="F1042" s="171" t="s">
        <v>138</v>
      </c>
      <c r="G1042" s="171" t="s">
        <v>195</v>
      </c>
      <c r="H1042" s="171" t="s">
        <v>196</v>
      </c>
      <c r="I1042" s="171" t="s">
        <v>138</v>
      </c>
      <c r="J1042" s="173">
        <v>2008</v>
      </c>
      <c r="K1042" s="174">
        <v>1079</v>
      </c>
      <c r="L1042" s="211"/>
      <c r="M1042" s="173" t="s">
        <v>139</v>
      </c>
      <c r="N1042" s="173">
        <v>0</v>
      </c>
      <c r="O1042" s="173">
        <v>1</v>
      </c>
      <c r="P1042" s="173">
        <v>1</v>
      </c>
      <c r="Q1042" s="173">
        <v>8</v>
      </c>
      <c r="R1042" s="173">
        <v>1</v>
      </c>
      <c r="S1042" s="175">
        <v>600</v>
      </c>
      <c r="T1042" s="173">
        <v>15</v>
      </c>
      <c r="U1042" s="173">
        <v>1</v>
      </c>
      <c r="V1042" s="173">
        <v>16</v>
      </c>
      <c r="W1042" s="211"/>
      <c r="X1042" s="173">
        <v>0</v>
      </c>
      <c r="Y1042" s="175">
        <v>0</v>
      </c>
      <c r="Z1042" s="174">
        <f>S1042*R1042*K1042*EXP(-Definitions!$E$4*CAPEX!V1042)*U1042</f>
        <v>647400</v>
      </c>
      <c r="AA1042" s="174">
        <f>CEILING(Z1042/Definitions!$F$10,10)</f>
        <v>12700</v>
      </c>
      <c r="AB1042" s="176">
        <v>1</v>
      </c>
      <c r="AC1042" s="177" t="s">
        <v>208</v>
      </c>
      <c r="AD1042" s="177" t="s">
        <v>361</v>
      </c>
      <c r="AE1042" s="29"/>
      <c r="AF1042" s="31"/>
    </row>
    <row r="1043" spans="1:32" s="8" customFormat="1" ht="60" x14ac:dyDescent="0.25">
      <c r="A1043" s="170">
        <v>816</v>
      </c>
      <c r="B1043" s="171" t="s">
        <v>320</v>
      </c>
      <c r="C1043" s="171" t="s">
        <v>44</v>
      </c>
      <c r="D1043" s="172">
        <v>2</v>
      </c>
      <c r="E1043" s="171" t="s">
        <v>249</v>
      </c>
      <c r="F1043" s="171" t="s">
        <v>138</v>
      </c>
      <c r="G1043" s="171" t="s">
        <v>211</v>
      </c>
      <c r="H1043" s="171" t="s">
        <v>212</v>
      </c>
      <c r="I1043" s="171" t="s">
        <v>138</v>
      </c>
      <c r="J1043" s="173">
        <v>2008</v>
      </c>
      <c r="K1043" s="174">
        <v>54</v>
      </c>
      <c r="L1043" s="211"/>
      <c r="M1043" s="173" t="s">
        <v>321</v>
      </c>
      <c r="N1043" s="173">
        <v>3</v>
      </c>
      <c r="O1043" s="173">
        <v>1</v>
      </c>
      <c r="P1043" s="173">
        <v>1</v>
      </c>
      <c r="Q1043" s="173">
        <v>5</v>
      </c>
      <c r="R1043" s="173">
        <v>1</v>
      </c>
      <c r="S1043" s="175">
        <v>138000</v>
      </c>
      <c r="T1043" s="173">
        <v>10</v>
      </c>
      <c r="U1043" s="173">
        <v>1</v>
      </c>
      <c r="V1043" s="173">
        <v>5</v>
      </c>
      <c r="W1043" s="211"/>
      <c r="X1043" s="173">
        <v>0</v>
      </c>
      <c r="Y1043" s="175">
        <v>0</v>
      </c>
      <c r="Z1043" s="174">
        <f>S1043*R1043*K1043*EXP(-Definitions!$E$4*CAPEX!V1043)*U1043</f>
        <v>7452000</v>
      </c>
      <c r="AA1043" s="174">
        <f>CEILING(Z1043/Definitions!$F$10,10)</f>
        <v>146120</v>
      </c>
      <c r="AB1043" s="176">
        <v>2</v>
      </c>
      <c r="AC1043" s="177" t="s">
        <v>322</v>
      </c>
      <c r="AD1043" s="177" t="s">
        <v>363</v>
      </c>
      <c r="AE1043" s="29"/>
      <c r="AF1043" s="31"/>
    </row>
    <row r="1044" spans="1:32" s="8" customFormat="1" ht="24" x14ac:dyDescent="0.25">
      <c r="A1044" s="170">
        <v>816</v>
      </c>
      <c r="B1044" s="171" t="s">
        <v>320</v>
      </c>
      <c r="C1044" s="171" t="s">
        <v>44</v>
      </c>
      <c r="D1044" s="172">
        <v>2</v>
      </c>
      <c r="E1044" s="171" t="s">
        <v>249</v>
      </c>
      <c r="F1044" s="171" t="s">
        <v>138</v>
      </c>
      <c r="G1044" s="171" t="s">
        <v>211</v>
      </c>
      <c r="H1044" s="171" t="s">
        <v>212</v>
      </c>
      <c r="I1044" s="171" t="s">
        <v>138</v>
      </c>
      <c r="J1044" s="173">
        <v>2008</v>
      </c>
      <c r="K1044" s="174">
        <v>54</v>
      </c>
      <c r="L1044" s="211"/>
      <c r="M1044" s="173" t="s">
        <v>321</v>
      </c>
      <c r="N1044" s="173">
        <v>0</v>
      </c>
      <c r="O1044" s="173">
        <v>1</v>
      </c>
      <c r="P1044" s="173">
        <v>1</v>
      </c>
      <c r="Q1044" s="173">
        <v>8</v>
      </c>
      <c r="R1044" s="173">
        <v>1</v>
      </c>
      <c r="S1044" s="175">
        <v>138000</v>
      </c>
      <c r="T1044" s="173">
        <v>10</v>
      </c>
      <c r="U1044" s="173">
        <v>1</v>
      </c>
      <c r="V1044" s="173">
        <v>15</v>
      </c>
      <c r="W1044" s="211"/>
      <c r="X1044" s="173">
        <v>0</v>
      </c>
      <c r="Y1044" s="175">
        <v>0</v>
      </c>
      <c r="Z1044" s="174">
        <f>S1044*R1044*K1044*EXP(-Definitions!$E$4*CAPEX!V1044)*U1044</f>
        <v>7452000</v>
      </c>
      <c r="AA1044" s="174">
        <f>CEILING(Z1044/Definitions!$F$10,10)</f>
        <v>146120</v>
      </c>
      <c r="AB1044" s="176">
        <v>2</v>
      </c>
      <c r="AC1044" s="177" t="s">
        <v>215</v>
      </c>
      <c r="AD1044" s="177" t="s">
        <v>324</v>
      </c>
      <c r="AE1044" s="29"/>
      <c r="AF1044" s="31"/>
    </row>
    <row r="1045" spans="1:32" s="8" customFormat="1" ht="24" x14ac:dyDescent="0.25">
      <c r="A1045" s="170">
        <v>816</v>
      </c>
      <c r="B1045" s="171" t="s">
        <v>320</v>
      </c>
      <c r="C1045" s="171" t="s">
        <v>44</v>
      </c>
      <c r="D1045" s="172">
        <v>2</v>
      </c>
      <c r="E1045" s="171" t="s">
        <v>249</v>
      </c>
      <c r="F1045" s="171" t="s">
        <v>138</v>
      </c>
      <c r="G1045" s="171" t="s">
        <v>211</v>
      </c>
      <c r="H1045" s="171" t="s">
        <v>212</v>
      </c>
      <c r="I1045" s="171" t="s">
        <v>138</v>
      </c>
      <c r="J1045" s="173">
        <v>2008</v>
      </c>
      <c r="K1045" s="174">
        <v>54</v>
      </c>
      <c r="L1045" s="211"/>
      <c r="M1045" s="173" t="s">
        <v>321</v>
      </c>
      <c r="N1045" s="173">
        <v>0</v>
      </c>
      <c r="O1045" s="173">
        <v>1</v>
      </c>
      <c r="P1045" s="173">
        <v>1</v>
      </c>
      <c r="Q1045" s="173">
        <v>8</v>
      </c>
      <c r="R1045" s="173">
        <v>1</v>
      </c>
      <c r="S1045" s="175">
        <v>138000</v>
      </c>
      <c r="T1045" s="173">
        <v>10</v>
      </c>
      <c r="U1045" s="173">
        <v>1</v>
      </c>
      <c r="V1045" s="173">
        <v>25</v>
      </c>
      <c r="W1045" s="211"/>
      <c r="X1045" s="173">
        <v>0</v>
      </c>
      <c r="Y1045" s="175">
        <v>0</v>
      </c>
      <c r="Z1045" s="174">
        <f>S1045*R1045*K1045*EXP(-Definitions!$E$4*CAPEX!V1045)*U1045</f>
        <v>7452000</v>
      </c>
      <c r="AA1045" s="174">
        <f>CEILING(Z1045/Definitions!$F$10,10)</f>
        <v>146120</v>
      </c>
      <c r="AB1045" s="176">
        <v>2</v>
      </c>
      <c r="AC1045" s="177" t="s">
        <v>215</v>
      </c>
      <c r="AD1045" s="177" t="s">
        <v>324</v>
      </c>
      <c r="AE1045" s="29"/>
      <c r="AF1045" s="31"/>
    </row>
    <row r="1046" spans="1:32" s="8" customFormat="1" ht="60" x14ac:dyDescent="0.25">
      <c r="A1046" s="170">
        <v>817</v>
      </c>
      <c r="B1046" s="171" t="s">
        <v>560</v>
      </c>
      <c r="C1046" s="171" t="s">
        <v>44</v>
      </c>
      <c r="D1046" s="172">
        <v>2</v>
      </c>
      <c r="E1046" s="171" t="s">
        <v>249</v>
      </c>
      <c r="F1046" s="171" t="s">
        <v>138</v>
      </c>
      <c r="G1046" s="171" t="s">
        <v>217</v>
      </c>
      <c r="H1046" s="171" t="s">
        <v>218</v>
      </c>
      <c r="I1046" s="171" t="s">
        <v>138</v>
      </c>
      <c r="J1046" s="173">
        <v>2008</v>
      </c>
      <c r="K1046" s="174">
        <v>1079</v>
      </c>
      <c r="L1046" s="211"/>
      <c r="M1046" s="173" t="s">
        <v>139</v>
      </c>
      <c r="N1046" s="173">
        <v>3</v>
      </c>
      <c r="O1046" s="173">
        <v>2</v>
      </c>
      <c r="P1046" s="173">
        <v>1</v>
      </c>
      <c r="Q1046" s="173">
        <v>5</v>
      </c>
      <c r="R1046" s="173">
        <v>1</v>
      </c>
      <c r="S1046" s="175">
        <v>1000</v>
      </c>
      <c r="T1046" s="173">
        <v>25</v>
      </c>
      <c r="U1046" s="173">
        <v>1</v>
      </c>
      <c r="V1046" s="173">
        <v>0</v>
      </c>
      <c r="W1046" s="211"/>
      <c r="X1046" s="173">
        <v>0</v>
      </c>
      <c r="Y1046" s="175">
        <v>0</v>
      </c>
      <c r="Z1046" s="174">
        <f>S1046*R1046*K1046*EXP(-Definitions!$E$4*CAPEX!V1046)*U1046</f>
        <v>1079000</v>
      </c>
      <c r="AA1046" s="174">
        <f>CEILING(Z1046/Definitions!$F$10,10)</f>
        <v>21160</v>
      </c>
      <c r="AB1046" s="176">
        <v>2</v>
      </c>
      <c r="AC1046" s="177" t="s">
        <v>219</v>
      </c>
      <c r="AD1046" s="177" t="s">
        <v>220</v>
      </c>
      <c r="AE1046" s="29"/>
      <c r="AF1046" s="30"/>
    </row>
    <row r="1047" spans="1:32" s="8" customFormat="1" ht="72" x14ac:dyDescent="0.25">
      <c r="A1047" s="170">
        <v>818</v>
      </c>
      <c r="B1047" s="171" t="s">
        <v>221</v>
      </c>
      <c r="C1047" s="171" t="s">
        <v>44</v>
      </c>
      <c r="D1047" s="172">
        <v>2</v>
      </c>
      <c r="E1047" s="171" t="s">
        <v>249</v>
      </c>
      <c r="F1047" s="171" t="s">
        <v>138</v>
      </c>
      <c r="G1047" s="171" t="s">
        <v>217</v>
      </c>
      <c r="H1047" s="171" t="s">
        <v>218</v>
      </c>
      <c r="I1047" s="171" t="s">
        <v>138</v>
      </c>
      <c r="J1047" s="173">
        <v>2008</v>
      </c>
      <c r="K1047" s="174">
        <v>1079</v>
      </c>
      <c r="L1047" s="211"/>
      <c r="M1047" s="173" t="s">
        <v>139</v>
      </c>
      <c r="N1047" s="173">
        <v>3</v>
      </c>
      <c r="O1047" s="173">
        <v>2</v>
      </c>
      <c r="P1047" s="173">
        <v>1</v>
      </c>
      <c r="Q1047" s="173">
        <v>5</v>
      </c>
      <c r="R1047" s="173">
        <v>1</v>
      </c>
      <c r="S1047" s="175">
        <v>2000</v>
      </c>
      <c r="T1047" s="173">
        <v>25</v>
      </c>
      <c r="U1047" s="173">
        <v>1</v>
      </c>
      <c r="V1047" s="173">
        <v>0</v>
      </c>
      <c r="W1047" s="211"/>
      <c r="X1047" s="173">
        <v>0</v>
      </c>
      <c r="Y1047" s="211">
        <v>0</v>
      </c>
      <c r="Z1047" s="174">
        <f>S1047*R1047*K1047*EXP(-Definitions!$E$4*CAPEX!V1047)*U1047</f>
        <v>2158000</v>
      </c>
      <c r="AA1047" s="174">
        <f>CEILING(Z1047/Definitions!$F$10,10)</f>
        <v>42320</v>
      </c>
      <c r="AB1047" s="176">
        <v>2</v>
      </c>
      <c r="AC1047" s="177" t="s">
        <v>552</v>
      </c>
      <c r="AD1047" s="177" t="s">
        <v>222</v>
      </c>
      <c r="AE1047" s="29"/>
      <c r="AF1047" s="30"/>
    </row>
    <row r="1048" spans="1:32" s="8" customFormat="1" ht="36" x14ac:dyDescent="0.25">
      <c r="A1048" s="170">
        <v>819</v>
      </c>
      <c r="B1048" s="171" t="s">
        <v>224</v>
      </c>
      <c r="C1048" s="171" t="s">
        <v>44</v>
      </c>
      <c r="D1048" s="172" t="s">
        <v>225</v>
      </c>
      <c r="E1048" s="171" t="s">
        <v>249</v>
      </c>
      <c r="F1048" s="171" t="s">
        <v>138</v>
      </c>
      <c r="G1048" s="171" t="s">
        <v>226</v>
      </c>
      <c r="H1048" s="171" t="s">
        <v>226</v>
      </c>
      <c r="I1048" s="171" t="s">
        <v>138</v>
      </c>
      <c r="J1048" s="173">
        <v>2008</v>
      </c>
      <c r="K1048" s="174">
        <v>1079</v>
      </c>
      <c r="L1048" s="211"/>
      <c r="M1048" s="173" t="s">
        <v>139</v>
      </c>
      <c r="N1048" s="173">
        <v>3</v>
      </c>
      <c r="O1048" s="173">
        <v>1</v>
      </c>
      <c r="P1048" s="173">
        <v>1</v>
      </c>
      <c r="Q1048" s="173">
        <v>1</v>
      </c>
      <c r="R1048" s="173">
        <v>1</v>
      </c>
      <c r="S1048" s="175">
        <v>2800</v>
      </c>
      <c r="T1048" s="173">
        <v>50</v>
      </c>
      <c r="U1048" s="173">
        <v>0</v>
      </c>
      <c r="V1048" s="173">
        <v>0</v>
      </c>
      <c r="W1048" s="211"/>
      <c r="X1048" s="173">
        <v>1</v>
      </c>
      <c r="Y1048" s="175">
        <v>8900</v>
      </c>
      <c r="Z1048" s="174">
        <f>S1048*R1048*K1048*EXP(-Definitions!$E$4*CAPEX!V1048)*U1048</f>
        <v>0</v>
      </c>
      <c r="AA1048" s="174">
        <f>CEILING(Z1048/Definitions!$F$10,10)</f>
        <v>0</v>
      </c>
      <c r="AB1048" s="176">
        <v>0</v>
      </c>
      <c r="AC1048" s="177" t="s">
        <v>564</v>
      </c>
      <c r="AD1048" s="177" t="s">
        <v>565</v>
      </c>
      <c r="AE1048" s="29"/>
      <c r="AF1048" s="30"/>
    </row>
    <row r="1049" spans="1:32" s="8" customFormat="1" ht="96" x14ac:dyDescent="0.25">
      <c r="A1049" s="170">
        <v>820</v>
      </c>
      <c r="B1049" s="171" t="s">
        <v>233</v>
      </c>
      <c r="C1049" s="171" t="s">
        <v>44</v>
      </c>
      <c r="D1049" s="172" t="s">
        <v>225</v>
      </c>
      <c r="E1049" s="171" t="s">
        <v>249</v>
      </c>
      <c r="F1049" s="171" t="s">
        <v>138</v>
      </c>
      <c r="G1049" s="171" t="s">
        <v>364</v>
      </c>
      <c r="H1049" s="171" t="s">
        <v>364</v>
      </c>
      <c r="I1049" s="171" t="s">
        <v>138</v>
      </c>
      <c r="J1049" s="173">
        <v>2008</v>
      </c>
      <c r="K1049" s="174">
        <v>1</v>
      </c>
      <c r="L1049" s="211"/>
      <c r="M1049" s="173" t="s">
        <v>236</v>
      </c>
      <c r="N1049" s="173">
        <v>3</v>
      </c>
      <c r="O1049" s="173">
        <v>2</v>
      </c>
      <c r="P1049" s="173">
        <v>1</v>
      </c>
      <c r="Q1049" s="173">
        <v>5</v>
      </c>
      <c r="R1049" s="173">
        <v>1</v>
      </c>
      <c r="S1049" s="175">
        <v>1302200</v>
      </c>
      <c r="T1049" s="173">
        <v>0</v>
      </c>
      <c r="U1049" s="173">
        <v>1</v>
      </c>
      <c r="V1049" s="173">
        <v>0</v>
      </c>
      <c r="W1049" s="211"/>
      <c r="X1049" s="173">
        <v>0</v>
      </c>
      <c r="Y1049" s="175">
        <v>0</v>
      </c>
      <c r="Z1049" s="174">
        <f>S1049*R1049*K1049*EXP(-Definitions!$E$4*CAPEX!V1049)*U1049</f>
        <v>1302200</v>
      </c>
      <c r="AA1049" s="174">
        <f>CEILING(Z1049/Definitions!$F$10,10)</f>
        <v>25540</v>
      </c>
      <c r="AB1049" s="176">
        <v>1</v>
      </c>
      <c r="AC1049" s="177" t="s">
        <v>446</v>
      </c>
      <c r="AD1049" s="177" t="s">
        <v>633</v>
      </c>
      <c r="AE1049" s="29"/>
      <c r="AF1049" s="31"/>
    </row>
    <row r="1050" spans="1:32" s="8" customFormat="1" ht="24" x14ac:dyDescent="0.25">
      <c r="A1050" s="170">
        <v>821</v>
      </c>
      <c r="B1050" s="171" t="s">
        <v>238</v>
      </c>
      <c r="C1050" s="171" t="s">
        <v>44</v>
      </c>
      <c r="D1050" s="172" t="s">
        <v>236</v>
      </c>
      <c r="E1050" s="171" t="s">
        <v>249</v>
      </c>
      <c r="F1050" s="171" t="s">
        <v>138</v>
      </c>
      <c r="G1050" s="171" t="s">
        <v>239</v>
      </c>
      <c r="H1050" s="171" t="s">
        <v>524</v>
      </c>
      <c r="I1050" s="171" t="s">
        <v>138</v>
      </c>
      <c r="J1050" s="173">
        <v>2008</v>
      </c>
      <c r="K1050" s="174">
        <v>1</v>
      </c>
      <c r="L1050" s="211"/>
      <c r="M1050" s="173" t="s">
        <v>236</v>
      </c>
      <c r="N1050" s="173">
        <v>0</v>
      </c>
      <c r="O1050" s="173">
        <v>1</v>
      </c>
      <c r="P1050" s="173">
        <v>1</v>
      </c>
      <c r="Q1050" s="173">
        <v>9</v>
      </c>
      <c r="R1050" s="173">
        <v>1</v>
      </c>
      <c r="S1050" s="175">
        <v>1432400</v>
      </c>
      <c r="T1050" s="173">
        <v>0</v>
      </c>
      <c r="U1050" s="173">
        <v>1</v>
      </c>
      <c r="V1050" s="173">
        <v>0</v>
      </c>
      <c r="W1050" s="211"/>
      <c r="X1050" s="173">
        <v>0</v>
      </c>
      <c r="Y1050" s="175">
        <v>0</v>
      </c>
      <c r="Z1050" s="174">
        <f>S1050*R1050*K1050*EXP(-Definitions!$E$4*CAPEX!V1050)*U1050</f>
        <v>1432400</v>
      </c>
      <c r="AA1050" s="174">
        <f>CEILING(Z1050/Definitions!$F$10,10)</f>
        <v>28090</v>
      </c>
      <c r="AB1050" s="176">
        <v>1</v>
      </c>
      <c r="AC1050" s="177" t="s">
        <v>240</v>
      </c>
      <c r="AD1050" s="177" t="s">
        <v>241</v>
      </c>
      <c r="AE1050" s="29"/>
      <c r="AF1050" s="31"/>
    </row>
    <row r="1051" spans="1:32" s="8" customFormat="1" ht="36" x14ac:dyDescent="0.25">
      <c r="A1051" s="170">
        <v>822</v>
      </c>
      <c r="B1051" s="171" t="s">
        <v>242</v>
      </c>
      <c r="C1051" s="171" t="s">
        <v>44</v>
      </c>
      <c r="D1051" s="172" t="s">
        <v>236</v>
      </c>
      <c r="E1051" s="171" t="s">
        <v>249</v>
      </c>
      <c r="F1051" s="171" t="s">
        <v>138</v>
      </c>
      <c r="G1051" s="171" t="s">
        <v>243</v>
      </c>
      <c r="H1051" s="171" t="s">
        <v>524</v>
      </c>
      <c r="I1051" s="171" t="s">
        <v>138</v>
      </c>
      <c r="J1051" s="173">
        <v>2008</v>
      </c>
      <c r="K1051" s="174">
        <v>1</v>
      </c>
      <c r="L1051" s="211"/>
      <c r="M1051" s="173" t="s">
        <v>236</v>
      </c>
      <c r="N1051" s="173">
        <v>0</v>
      </c>
      <c r="O1051" s="173">
        <v>1</v>
      </c>
      <c r="P1051" s="173">
        <v>1</v>
      </c>
      <c r="Q1051" s="173">
        <v>9</v>
      </c>
      <c r="R1051" s="173">
        <v>1</v>
      </c>
      <c r="S1051" s="175">
        <v>1575600</v>
      </c>
      <c r="T1051" s="173">
        <v>0</v>
      </c>
      <c r="U1051" s="173">
        <v>1</v>
      </c>
      <c r="V1051" s="173">
        <v>0</v>
      </c>
      <c r="W1051" s="211"/>
      <c r="X1051" s="173">
        <v>0</v>
      </c>
      <c r="Y1051" s="175">
        <v>0</v>
      </c>
      <c r="Z1051" s="174">
        <f>S1051*R1051*K1051*EXP(-Definitions!$E$4*CAPEX!V1051)*U1051</f>
        <v>1575600</v>
      </c>
      <c r="AA1051" s="174">
        <f>CEILING(Z1051/Definitions!$F$10,10)</f>
        <v>30900</v>
      </c>
      <c r="AB1051" s="176">
        <v>1</v>
      </c>
      <c r="AC1051" s="177" t="s">
        <v>244</v>
      </c>
      <c r="AD1051" s="177" t="s">
        <v>567</v>
      </c>
      <c r="AE1051" s="29"/>
      <c r="AF1051" s="31"/>
    </row>
    <row r="1052" spans="1:32" s="8" customFormat="1" ht="48" x14ac:dyDescent="0.25">
      <c r="A1052" s="170">
        <v>823</v>
      </c>
      <c r="B1052" s="171" t="s">
        <v>245</v>
      </c>
      <c r="C1052" s="171" t="s">
        <v>44</v>
      </c>
      <c r="D1052" s="172" t="s">
        <v>236</v>
      </c>
      <c r="E1052" s="171" t="s">
        <v>249</v>
      </c>
      <c r="F1052" s="171" t="s">
        <v>138</v>
      </c>
      <c r="G1052" s="171" t="s">
        <v>246</v>
      </c>
      <c r="H1052" s="171" t="s">
        <v>524</v>
      </c>
      <c r="I1052" s="171" t="s">
        <v>138</v>
      </c>
      <c r="J1052" s="173">
        <v>2008</v>
      </c>
      <c r="K1052" s="174">
        <v>1</v>
      </c>
      <c r="L1052" s="211"/>
      <c r="M1052" s="173" t="s">
        <v>236</v>
      </c>
      <c r="N1052" s="173">
        <v>0</v>
      </c>
      <c r="O1052" s="173">
        <v>1</v>
      </c>
      <c r="P1052" s="173">
        <v>1</v>
      </c>
      <c r="Q1052" s="173">
        <v>9</v>
      </c>
      <c r="R1052" s="173">
        <v>1</v>
      </c>
      <c r="S1052" s="175">
        <v>866600</v>
      </c>
      <c r="T1052" s="173">
        <v>0</v>
      </c>
      <c r="U1052" s="173">
        <v>1</v>
      </c>
      <c r="V1052" s="173">
        <v>0</v>
      </c>
      <c r="W1052" s="211"/>
      <c r="X1052" s="173">
        <v>0</v>
      </c>
      <c r="Y1052" s="175">
        <v>0</v>
      </c>
      <c r="Z1052" s="174">
        <f>S1052*R1052*K1052*EXP(-Definitions!$E$4*CAPEX!V1052)*U1052</f>
        <v>866600</v>
      </c>
      <c r="AA1052" s="174">
        <f>CEILING(Z1052/Definitions!$F$10,10)</f>
        <v>17000</v>
      </c>
      <c r="AB1052" s="176">
        <v>1</v>
      </c>
      <c r="AC1052" s="177" t="s">
        <v>247</v>
      </c>
      <c r="AD1052" s="177" t="s">
        <v>568</v>
      </c>
      <c r="AE1052" s="29"/>
      <c r="AF1052" s="30"/>
    </row>
    <row r="1053" spans="1:32" s="8" customFormat="1" ht="24" x14ac:dyDescent="0.25">
      <c r="A1053" s="170">
        <v>824</v>
      </c>
      <c r="B1053" s="171" t="s">
        <v>193</v>
      </c>
      <c r="C1053" s="171" t="s">
        <v>56</v>
      </c>
      <c r="D1053" s="172">
        <v>2</v>
      </c>
      <c r="E1053" s="171" t="s">
        <v>249</v>
      </c>
      <c r="F1053" s="171" t="s">
        <v>142</v>
      </c>
      <c r="G1053" s="171" t="s">
        <v>195</v>
      </c>
      <c r="H1053" s="171" t="s">
        <v>196</v>
      </c>
      <c r="I1053" s="171" t="s">
        <v>142</v>
      </c>
      <c r="J1053" s="173">
        <v>2008</v>
      </c>
      <c r="K1053" s="174">
        <v>780</v>
      </c>
      <c r="L1053" s="211"/>
      <c r="M1053" s="173" t="s">
        <v>139</v>
      </c>
      <c r="N1053" s="173">
        <v>3</v>
      </c>
      <c r="O1053" s="173">
        <v>2</v>
      </c>
      <c r="P1053" s="173">
        <v>1</v>
      </c>
      <c r="Q1053" s="173">
        <v>5</v>
      </c>
      <c r="R1053" s="173">
        <v>1</v>
      </c>
      <c r="S1053" s="175">
        <v>300</v>
      </c>
      <c r="T1053" s="173">
        <v>10</v>
      </c>
      <c r="U1053" s="173">
        <v>1</v>
      </c>
      <c r="V1053" s="173">
        <v>0</v>
      </c>
      <c r="W1053" s="211"/>
      <c r="X1053" s="173">
        <v>0</v>
      </c>
      <c r="Y1053" s="211">
        <v>0</v>
      </c>
      <c r="Z1053" s="174">
        <f>S1053*R1053*K1053*EXP(-Definitions!$E$4*CAPEX!V1053)*U1053</f>
        <v>234000</v>
      </c>
      <c r="AA1053" s="174">
        <f>CEILING(Z1053/Definitions!$F$10,10)</f>
        <v>4590</v>
      </c>
      <c r="AB1053" s="176">
        <v>1</v>
      </c>
      <c r="AC1053" s="177" t="s">
        <v>540</v>
      </c>
      <c r="AD1053" s="177" t="s">
        <v>197</v>
      </c>
      <c r="AE1053" s="29"/>
      <c r="AF1053" s="30"/>
    </row>
    <row r="1054" spans="1:32" s="8" customFormat="1" ht="24" x14ac:dyDescent="0.25">
      <c r="A1054" s="170">
        <v>825</v>
      </c>
      <c r="B1054" s="171" t="s">
        <v>198</v>
      </c>
      <c r="C1054" s="171" t="s">
        <v>56</v>
      </c>
      <c r="D1054" s="172">
        <v>1</v>
      </c>
      <c r="E1054" s="171" t="s">
        <v>249</v>
      </c>
      <c r="F1054" s="171" t="s">
        <v>142</v>
      </c>
      <c r="G1054" s="171" t="s">
        <v>195</v>
      </c>
      <c r="H1054" s="171" t="s">
        <v>196</v>
      </c>
      <c r="I1054" s="171" t="s">
        <v>142</v>
      </c>
      <c r="J1054" s="173">
        <v>2008</v>
      </c>
      <c r="K1054" s="174">
        <v>780</v>
      </c>
      <c r="L1054" s="211"/>
      <c r="M1054" s="173" t="s">
        <v>139</v>
      </c>
      <c r="N1054" s="173">
        <v>3</v>
      </c>
      <c r="O1054" s="173">
        <v>2</v>
      </c>
      <c r="P1054" s="173">
        <v>1</v>
      </c>
      <c r="Q1054" s="173">
        <v>5</v>
      </c>
      <c r="R1054" s="173">
        <v>1</v>
      </c>
      <c r="S1054" s="175">
        <v>300</v>
      </c>
      <c r="T1054" s="173">
        <v>10</v>
      </c>
      <c r="U1054" s="173">
        <v>1</v>
      </c>
      <c r="V1054" s="173">
        <v>0</v>
      </c>
      <c r="W1054" s="211"/>
      <c r="X1054" s="173">
        <v>0</v>
      </c>
      <c r="Y1054" s="175">
        <v>0</v>
      </c>
      <c r="Z1054" s="174">
        <f>S1054*R1054*K1054*EXP(-Definitions!$E$4*CAPEX!V1054)*U1054</f>
        <v>234000</v>
      </c>
      <c r="AA1054" s="174">
        <f>CEILING(Z1054/Definitions!$F$10,10)</f>
        <v>4590</v>
      </c>
      <c r="AB1054" s="176">
        <v>1</v>
      </c>
      <c r="AC1054" s="177" t="s">
        <v>541</v>
      </c>
      <c r="AD1054" s="177" t="s">
        <v>197</v>
      </c>
      <c r="AE1054" s="29"/>
      <c r="AF1054" s="30"/>
    </row>
    <row r="1055" spans="1:32" s="8" customFormat="1" ht="24" x14ac:dyDescent="0.25">
      <c r="A1055" s="170">
        <v>826</v>
      </c>
      <c r="B1055" s="171" t="s">
        <v>202</v>
      </c>
      <c r="C1055" s="171" t="s">
        <v>56</v>
      </c>
      <c r="D1055" s="172">
        <v>2</v>
      </c>
      <c r="E1055" s="171" t="s">
        <v>249</v>
      </c>
      <c r="F1055" s="171" t="s">
        <v>142</v>
      </c>
      <c r="G1055" s="171" t="s">
        <v>195</v>
      </c>
      <c r="H1055" s="171" t="s">
        <v>196</v>
      </c>
      <c r="I1055" s="171" t="s">
        <v>142</v>
      </c>
      <c r="J1055" s="173">
        <v>2008</v>
      </c>
      <c r="K1055" s="174">
        <v>1566</v>
      </c>
      <c r="L1055" s="211"/>
      <c r="M1055" s="173" t="s">
        <v>139</v>
      </c>
      <c r="N1055" s="173">
        <v>3</v>
      </c>
      <c r="O1055" s="173">
        <v>2</v>
      </c>
      <c r="P1055" s="173">
        <v>1</v>
      </c>
      <c r="Q1055" s="173">
        <v>5</v>
      </c>
      <c r="R1055" s="173">
        <v>1</v>
      </c>
      <c r="S1055" s="175">
        <v>250</v>
      </c>
      <c r="T1055" s="173">
        <v>10</v>
      </c>
      <c r="U1055" s="173">
        <v>0</v>
      </c>
      <c r="V1055" s="173">
        <v>2</v>
      </c>
      <c r="W1055" s="211"/>
      <c r="X1055" s="173">
        <v>1</v>
      </c>
      <c r="Y1055" s="175">
        <v>9600</v>
      </c>
      <c r="Z1055" s="174">
        <f>S1055*R1055*K1055*EXP(-Definitions!$E$4*CAPEX!V1055)*U1055</f>
        <v>0</v>
      </c>
      <c r="AA1055" s="174">
        <f>CEILING(Z1055/Definitions!$F$10,10)</f>
        <v>0</v>
      </c>
      <c r="AB1055" s="176">
        <v>0</v>
      </c>
      <c r="AC1055" s="177" t="s">
        <v>359</v>
      </c>
      <c r="AD1055" s="177" t="s">
        <v>676</v>
      </c>
      <c r="AE1055" s="29"/>
      <c r="AF1055" s="31"/>
    </row>
    <row r="1056" spans="1:32" s="8" customFormat="1" ht="24" x14ac:dyDescent="0.25">
      <c r="A1056" s="170">
        <v>826</v>
      </c>
      <c r="B1056" s="171" t="s">
        <v>202</v>
      </c>
      <c r="C1056" s="171" t="s">
        <v>56</v>
      </c>
      <c r="D1056" s="172">
        <v>2</v>
      </c>
      <c r="E1056" s="171" t="s">
        <v>249</v>
      </c>
      <c r="F1056" s="171" t="s">
        <v>142</v>
      </c>
      <c r="G1056" s="171" t="s">
        <v>195</v>
      </c>
      <c r="H1056" s="171" t="s">
        <v>196</v>
      </c>
      <c r="I1056" s="171" t="s">
        <v>142</v>
      </c>
      <c r="J1056" s="173">
        <v>2008</v>
      </c>
      <c r="K1056" s="174">
        <v>1566</v>
      </c>
      <c r="L1056" s="211"/>
      <c r="M1056" s="173" t="s">
        <v>139</v>
      </c>
      <c r="N1056" s="173">
        <v>3</v>
      </c>
      <c r="O1056" s="173">
        <v>2</v>
      </c>
      <c r="P1056" s="173">
        <v>1</v>
      </c>
      <c r="Q1056" s="173">
        <v>5</v>
      </c>
      <c r="R1056" s="173">
        <v>1</v>
      </c>
      <c r="S1056" s="175">
        <v>250</v>
      </c>
      <c r="T1056" s="173">
        <v>10</v>
      </c>
      <c r="U1056" s="173">
        <v>1</v>
      </c>
      <c r="V1056" s="173">
        <v>0</v>
      </c>
      <c r="W1056" s="211"/>
      <c r="X1056" s="173">
        <v>0</v>
      </c>
      <c r="Y1056" s="175">
        <v>0</v>
      </c>
      <c r="Z1056" s="174">
        <f>S1056*R1056*K1056*EXP(-Definitions!$E$4*CAPEX!V1056)*U1056</f>
        <v>391500</v>
      </c>
      <c r="AA1056" s="174">
        <f>CEILING(Z1056/Definitions!$F$10,10)</f>
        <v>7680</v>
      </c>
      <c r="AB1056" s="176">
        <v>1</v>
      </c>
      <c r="AC1056" s="177" t="s">
        <v>359</v>
      </c>
      <c r="AD1056" s="177" t="s">
        <v>360</v>
      </c>
      <c r="AE1056" s="29"/>
      <c r="AF1056" s="31"/>
    </row>
    <row r="1057" spans="1:32" s="8" customFormat="1" ht="15" x14ac:dyDescent="0.25">
      <c r="A1057" s="170">
        <v>826</v>
      </c>
      <c r="B1057" s="171" t="s">
        <v>202</v>
      </c>
      <c r="C1057" s="171" t="s">
        <v>56</v>
      </c>
      <c r="D1057" s="172">
        <v>2</v>
      </c>
      <c r="E1057" s="171" t="s">
        <v>249</v>
      </c>
      <c r="F1057" s="171" t="s">
        <v>142</v>
      </c>
      <c r="G1057" s="171" t="s">
        <v>195</v>
      </c>
      <c r="H1057" s="171" t="s">
        <v>196</v>
      </c>
      <c r="I1057" s="171" t="s">
        <v>142</v>
      </c>
      <c r="J1057" s="173">
        <v>2008</v>
      </c>
      <c r="K1057" s="174">
        <v>1566</v>
      </c>
      <c r="L1057" s="211"/>
      <c r="M1057" s="173" t="s">
        <v>139</v>
      </c>
      <c r="N1057" s="173">
        <v>0</v>
      </c>
      <c r="O1057" s="173">
        <v>1</v>
      </c>
      <c r="P1057" s="173">
        <v>1</v>
      </c>
      <c r="Q1057" s="173">
        <v>8</v>
      </c>
      <c r="R1057" s="173">
        <v>1</v>
      </c>
      <c r="S1057" s="175">
        <v>250</v>
      </c>
      <c r="T1057" s="173">
        <v>10</v>
      </c>
      <c r="U1057" s="173">
        <v>1</v>
      </c>
      <c r="V1057" s="173">
        <v>10</v>
      </c>
      <c r="W1057" s="211"/>
      <c r="X1057" s="173">
        <v>0</v>
      </c>
      <c r="Y1057" s="175">
        <v>0</v>
      </c>
      <c r="Z1057" s="174">
        <f>S1057*R1057*K1057*EXP(-Definitions!$E$4*CAPEX!V1057)*U1057</f>
        <v>391500</v>
      </c>
      <c r="AA1057" s="174">
        <f>CEILING(Z1057/Definitions!$F$10,10)</f>
        <v>7680</v>
      </c>
      <c r="AB1057" s="176">
        <v>1</v>
      </c>
      <c r="AC1057" s="177" t="s">
        <v>201</v>
      </c>
      <c r="AD1057" s="177" t="s">
        <v>203</v>
      </c>
      <c r="AE1057" s="29"/>
      <c r="AF1057" s="31"/>
    </row>
    <row r="1058" spans="1:32" s="8" customFormat="1" ht="15" x14ac:dyDescent="0.25">
      <c r="A1058" s="170">
        <v>826</v>
      </c>
      <c r="B1058" s="171" t="s">
        <v>202</v>
      </c>
      <c r="C1058" s="171" t="s">
        <v>56</v>
      </c>
      <c r="D1058" s="172">
        <v>2</v>
      </c>
      <c r="E1058" s="171" t="s">
        <v>249</v>
      </c>
      <c r="F1058" s="171" t="s">
        <v>142</v>
      </c>
      <c r="G1058" s="171" t="s">
        <v>195</v>
      </c>
      <c r="H1058" s="171" t="s">
        <v>196</v>
      </c>
      <c r="I1058" s="171" t="s">
        <v>142</v>
      </c>
      <c r="J1058" s="173">
        <v>2008</v>
      </c>
      <c r="K1058" s="174">
        <v>1566</v>
      </c>
      <c r="L1058" s="211"/>
      <c r="M1058" s="173" t="s">
        <v>139</v>
      </c>
      <c r="N1058" s="173">
        <v>0</v>
      </c>
      <c r="O1058" s="173">
        <v>1</v>
      </c>
      <c r="P1058" s="173">
        <v>1</v>
      </c>
      <c r="Q1058" s="173">
        <v>8</v>
      </c>
      <c r="R1058" s="173">
        <v>1</v>
      </c>
      <c r="S1058" s="175">
        <v>250</v>
      </c>
      <c r="T1058" s="173">
        <v>10</v>
      </c>
      <c r="U1058" s="173">
        <v>1</v>
      </c>
      <c r="V1058" s="173">
        <v>20</v>
      </c>
      <c r="W1058" s="211"/>
      <c r="X1058" s="173">
        <v>0</v>
      </c>
      <c r="Y1058" s="175">
        <v>0</v>
      </c>
      <c r="Z1058" s="174">
        <f>S1058*R1058*K1058*EXP(-Definitions!$E$4*CAPEX!V1058)*U1058</f>
        <v>391500</v>
      </c>
      <c r="AA1058" s="174">
        <f>CEILING(Z1058/Definitions!$F$10,10)</f>
        <v>7680</v>
      </c>
      <c r="AB1058" s="176">
        <v>1</v>
      </c>
      <c r="AC1058" s="177" t="s">
        <v>201</v>
      </c>
      <c r="AD1058" s="177" t="s">
        <v>203</v>
      </c>
      <c r="AE1058" s="29"/>
      <c r="AF1058" s="30"/>
    </row>
    <row r="1059" spans="1:32" s="8" customFormat="1" ht="24" x14ac:dyDescent="0.25">
      <c r="A1059" s="170">
        <v>827</v>
      </c>
      <c r="B1059" s="171" t="s">
        <v>204</v>
      </c>
      <c r="C1059" s="171" t="s">
        <v>56</v>
      </c>
      <c r="D1059" s="172">
        <v>1</v>
      </c>
      <c r="E1059" s="171" t="s">
        <v>249</v>
      </c>
      <c r="F1059" s="171" t="s">
        <v>142</v>
      </c>
      <c r="G1059" s="171" t="s">
        <v>195</v>
      </c>
      <c r="H1059" s="171" t="s">
        <v>196</v>
      </c>
      <c r="I1059" s="171" t="s">
        <v>142</v>
      </c>
      <c r="J1059" s="173">
        <v>2008</v>
      </c>
      <c r="K1059" s="174">
        <v>1566</v>
      </c>
      <c r="L1059" s="211"/>
      <c r="M1059" s="173" t="s">
        <v>139</v>
      </c>
      <c r="N1059" s="173">
        <v>3</v>
      </c>
      <c r="O1059" s="173">
        <v>2</v>
      </c>
      <c r="P1059" s="173">
        <v>1</v>
      </c>
      <c r="Q1059" s="173">
        <v>5</v>
      </c>
      <c r="R1059" s="173">
        <v>1</v>
      </c>
      <c r="S1059" s="175">
        <v>250</v>
      </c>
      <c r="T1059" s="173">
        <v>10</v>
      </c>
      <c r="U1059" s="173">
        <v>1</v>
      </c>
      <c r="V1059" s="173">
        <v>0</v>
      </c>
      <c r="W1059" s="211"/>
      <c r="X1059" s="173">
        <v>0</v>
      </c>
      <c r="Y1059" s="211">
        <v>0</v>
      </c>
      <c r="Z1059" s="174">
        <f>S1059*R1059*K1059*EXP(-Definitions!$E$4*CAPEX!V1059)*U1059</f>
        <v>391500</v>
      </c>
      <c r="AA1059" s="174">
        <f>CEILING(Z1059/Definitions!$F$10,10)</f>
        <v>7680</v>
      </c>
      <c r="AB1059" s="176">
        <v>1</v>
      </c>
      <c r="AC1059" s="177" t="s">
        <v>359</v>
      </c>
      <c r="AD1059" s="177" t="s">
        <v>360</v>
      </c>
      <c r="AE1059" s="29"/>
      <c r="AF1059" s="30"/>
    </row>
    <row r="1060" spans="1:32" s="8" customFormat="1" ht="15" x14ac:dyDescent="0.25">
      <c r="A1060" s="170">
        <v>827</v>
      </c>
      <c r="B1060" s="171" t="s">
        <v>204</v>
      </c>
      <c r="C1060" s="171" t="s">
        <v>56</v>
      </c>
      <c r="D1060" s="172">
        <v>1</v>
      </c>
      <c r="E1060" s="171" t="s">
        <v>249</v>
      </c>
      <c r="F1060" s="171" t="s">
        <v>142</v>
      </c>
      <c r="G1060" s="171" t="s">
        <v>195</v>
      </c>
      <c r="H1060" s="171" t="s">
        <v>196</v>
      </c>
      <c r="I1060" s="171" t="s">
        <v>142</v>
      </c>
      <c r="J1060" s="173">
        <v>2008</v>
      </c>
      <c r="K1060" s="174">
        <v>1566</v>
      </c>
      <c r="L1060" s="211"/>
      <c r="M1060" s="173" t="s">
        <v>139</v>
      </c>
      <c r="N1060" s="173">
        <v>0</v>
      </c>
      <c r="O1060" s="173">
        <v>1</v>
      </c>
      <c r="P1060" s="173">
        <v>1</v>
      </c>
      <c r="Q1060" s="173">
        <v>8</v>
      </c>
      <c r="R1060" s="173">
        <v>1</v>
      </c>
      <c r="S1060" s="175">
        <v>250</v>
      </c>
      <c r="T1060" s="173">
        <v>10</v>
      </c>
      <c r="U1060" s="173">
        <v>1</v>
      </c>
      <c r="V1060" s="173">
        <v>10</v>
      </c>
      <c r="W1060" s="211"/>
      <c r="X1060" s="173">
        <v>0</v>
      </c>
      <c r="Y1060" s="175">
        <v>0</v>
      </c>
      <c r="Z1060" s="174">
        <f>S1060*R1060*K1060*EXP(-Definitions!$E$4*CAPEX!V1060)*U1060</f>
        <v>391500</v>
      </c>
      <c r="AA1060" s="174">
        <f>CEILING(Z1060/Definitions!$F$10,10)</f>
        <v>7680</v>
      </c>
      <c r="AB1060" s="176">
        <v>1</v>
      </c>
      <c r="AC1060" s="177" t="s">
        <v>201</v>
      </c>
      <c r="AD1060" s="177" t="s">
        <v>203</v>
      </c>
      <c r="AE1060" s="142"/>
      <c r="AF1060" s="30"/>
    </row>
    <row r="1061" spans="1:32" s="8" customFormat="1" ht="15" x14ac:dyDescent="0.25">
      <c r="A1061" s="170">
        <v>827</v>
      </c>
      <c r="B1061" s="171" t="s">
        <v>204</v>
      </c>
      <c r="C1061" s="171" t="s">
        <v>56</v>
      </c>
      <c r="D1061" s="172">
        <v>1</v>
      </c>
      <c r="E1061" s="171" t="s">
        <v>249</v>
      </c>
      <c r="F1061" s="171" t="s">
        <v>142</v>
      </c>
      <c r="G1061" s="171" t="s">
        <v>195</v>
      </c>
      <c r="H1061" s="171" t="s">
        <v>196</v>
      </c>
      <c r="I1061" s="171" t="s">
        <v>142</v>
      </c>
      <c r="J1061" s="173">
        <v>2008</v>
      </c>
      <c r="K1061" s="174">
        <v>1566</v>
      </c>
      <c r="L1061" s="211"/>
      <c r="M1061" s="173" t="s">
        <v>139</v>
      </c>
      <c r="N1061" s="173">
        <v>0</v>
      </c>
      <c r="O1061" s="173">
        <v>1</v>
      </c>
      <c r="P1061" s="173">
        <v>1</v>
      </c>
      <c r="Q1061" s="173">
        <v>8</v>
      </c>
      <c r="R1061" s="173">
        <v>1</v>
      </c>
      <c r="S1061" s="175">
        <v>250</v>
      </c>
      <c r="T1061" s="173">
        <v>10</v>
      </c>
      <c r="U1061" s="173">
        <v>1</v>
      </c>
      <c r="V1061" s="173">
        <v>20</v>
      </c>
      <c r="W1061" s="211"/>
      <c r="X1061" s="173">
        <v>0</v>
      </c>
      <c r="Y1061" s="175">
        <v>0</v>
      </c>
      <c r="Z1061" s="174">
        <f>S1061*R1061*K1061*EXP(-Definitions!$E$4*CAPEX!V1061)*U1061</f>
        <v>391500</v>
      </c>
      <c r="AA1061" s="174">
        <f>CEILING(Z1061/Definitions!$F$10,10)</f>
        <v>7680</v>
      </c>
      <c r="AB1061" s="176">
        <v>1</v>
      </c>
      <c r="AC1061" s="177" t="s">
        <v>201</v>
      </c>
      <c r="AD1061" s="177" t="s">
        <v>203</v>
      </c>
      <c r="AE1061" s="29"/>
      <c r="AF1061" s="31"/>
    </row>
    <row r="1062" spans="1:32" s="8" customFormat="1" ht="24" x14ac:dyDescent="0.25">
      <c r="A1062" s="170">
        <v>828</v>
      </c>
      <c r="B1062" s="171" t="s">
        <v>206</v>
      </c>
      <c r="C1062" s="171" t="s">
        <v>56</v>
      </c>
      <c r="D1062" s="172">
        <v>2</v>
      </c>
      <c r="E1062" s="171" t="s">
        <v>249</v>
      </c>
      <c r="F1062" s="171" t="s">
        <v>142</v>
      </c>
      <c r="G1062" s="171" t="s">
        <v>195</v>
      </c>
      <c r="H1062" s="171" t="s">
        <v>196</v>
      </c>
      <c r="I1062" s="171" t="s">
        <v>142</v>
      </c>
      <c r="J1062" s="173">
        <v>2008</v>
      </c>
      <c r="K1062" s="174">
        <v>780</v>
      </c>
      <c r="L1062" s="211"/>
      <c r="M1062" s="173" t="s">
        <v>139</v>
      </c>
      <c r="N1062" s="173">
        <v>3</v>
      </c>
      <c r="O1062" s="173">
        <v>1</v>
      </c>
      <c r="P1062" s="173">
        <v>1</v>
      </c>
      <c r="Q1062" s="173">
        <v>8</v>
      </c>
      <c r="R1062" s="173">
        <v>1</v>
      </c>
      <c r="S1062" s="175">
        <v>600</v>
      </c>
      <c r="T1062" s="173">
        <v>15</v>
      </c>
      <c r="U1062" s="173">
        <v>1</v>
      </c>
      <c r="V1062" s="173">
        <v>3</v>
      </c>
      <c r="W1062" s="211"/>
      <c r="X1062" s="173">
        <v>0</v>
      </c>
      <c r="Y1062" s="175">
        <v>0</v>
      </c>
      <c r="Z1062" s="174">
        <f>S1062*R1062*K1062*EXP(-Definitions!$E$4*CAPEX!V1062)*U1062</f>
        <v>468000</v>
      </c>
      <c r="AA1062" s="174">
        <f>CEILING(Z1062/Definitions!$F$10,10)</f>
        <v>9180</v>
      </c>
      <c r="AB1062" s="176">
        <v>1</v>
      </c>
      <c r="AC1062" s="177" t="s">
        <v>418</v>
      </c>
      <c r="AD1062" s="177" t="s">
        <v>419</v>
      </c>
      <c r="AE1062" s="29"/>
      <c r="AF1062" s="31"/>
    </row>
    <row r="1063" spans="1:32" s="8" customFormat="1" ht="15" x14ac:dyDescent="0.25">
      <c r="A1063" s="170">
        <v>828</v>
      </c>
      <c r="B1063" s="171" t="s">
        <v>206</v>
      </c>
      <c r="C1063" s="171" t="s">
        <v>56</v>
      </c>
      <c r="D1063" s="172">
        <v>2</v>
      </c>
      <c r="E1063" s="171" t="s">
        <v>249</v>
      </c>
      <c r="F1063" s="171" t="s">
        <v>142</v>
      </c>
      <c r="G1063" s="171" t="s">
        <v>195</v>
      </c>
      <c r="H1063" s="171" t="s">
        <v>196</v>
      </c>
      <c r="I1063" s="171" t="s">
        <v>142</v>
      </c>
      <c r="J1063" s="173">
        <v>2008</v>
      </c>
      <c r="K1063" s="174">
        <v>780</v>
      </c>
      <c r="L1063" s="211"/>
      <c r="M1063" s="173" t="s">
        <v>139</v>
      </c>
      <c r="N1063" s="173">
        <v>0</v>
      </c>
      <c r="O1063" s="173">
        <v>1</v>
      </c>
      <c r="P1063" s="173">
        <v>1</v>
      </c>
      <c r="Q1063" s="173">
        <v>8</v>
      </c>
      <c r="R1063" s="173">
        <v>1</v>
      </c>
      <c r="S1063" s="175">
        <v>600</v>
      </c>
      <c r="T1063" s="173">
        <v>15</v>
      </c>
      <c r="U1063" s="173">
        <v>1</v>
      </c>
      <c r="V1063" s="173">
        <v>16</v>
      </c>
      <c r="W1063" s="211"/>
      <c r="X1063" s="173">
        <v>0</v>
      </c>
      <c r="Y1063" s="175">
        <v>0</v>
      </c>
      <c r="Z1063" s="174">
        <f>S1063*R1063*K1063*EXP(-Definitions!$E$4*CAPEX!V1063)*U1063</f>
        <v>468000</v>
      </c>
      <c r="AA1063" s="174">
        <f>CEILING(Z1063/Definitions!$F$10,10)</f>
        <v>9180</v>
      </c>
      <c r="AB1063" s="176">
        <v>1</v>
      </c>
      <c r="AC1063" s="177" t="s">
        <v>208</v>
      </c>
      <c r="AD1063" s="177" t="s">
        <v>361</v>
      </c>
      <c r="AE1063" s="29"/>
      <c r="AF1063" s="31"/>
    </row>
    <row r="1064" spans="1:32" s="8" customFormat="1" ht="60" x14ac:dyDescent="0.25">
      <c r="A1064" s="170">
        <v>829</v>
      </c>
      <c r="B1064" s="171" t="s">
        <v>320</v>
      </c>
      <c r="C1064" s="171" t="s">
        <v>56</v>
      </c>
      <c r="D1064" s="172">
        <v>2</v>
      </c>
      <c r="E1064" s="171" t="s">
        <v>249</v>
      </c>
      <c r="F1064" s="171" t="s">
        <v>142</v>
      </c>
      <c r="G1064" s="171" t="s">
        <v>211</v>
      </c>
      <c r="H1064" s="171" t="s">
        <v>212</v>
      </c>
      <c r="I1064" s="171" t="s">
        <v>142</v>
      </c>
      <c r="J1064" s="173">
        <v>2008</v>
      </c>
      <c r="K1064" s="174">
        <v>39</v>
      </c>
      <c r="L1064" s="211"/>
      <c r="M1064" s="173" t="s">
        <v>321</v>
      </c>
      <c r="N1064" s="173">
        <v>3</v>
      </c>
      <c r="O1064" s="173">
        <v>1</v>
      </c>
      <c r="P1064" s="173">
        <v>1</v>
      </c>
      <c r="Q1064" s="173">
        <v>5</v>
      </c>
      <c r="R1064" s="173">
        <v>1</v>
      </c>
      <c r="S1064" s="175">
        <v>138000</v>
      </c>
      <c r="T1064" s="173">
        <v>10</v>
      </c>
      <c r="U1064" s="173">
        <v>1</v>
      </c>
      <c r="V1064" s="173">
        <v>5</v>
      </c>
      <c r="W1064" s="211"/>
      <c r="X1064" s="173">
        <v>0</v>
      </c>
      <c r="Y1064" s="175">
        <v>0</v>
      </c>
      <c r="Z1064" s="174">
        <f>S1064*R1064*K1064*EXP(-Definitions!$E$4*CAPEX!V1064)*U1064</f>
        <v>5382000</v>
      </c>
      <c r="AA1064" s="174">
        <f>CEILING(Z1064/Definitions!$F$10,10)</f>
        <v>105530</v>
      </c>
      <c r="AB1064" s="176">
        <v>2</v>
      </c>
      <c r="AC1064" s="177" t="s">
        <v>322</v>
      </c>
      <c r="AD1064" s="177" t="s">
        <v>363</v>
      </c>
      <c r="AE1064" s="29"/>
      <c r="AF1064" s="30"/>
    </row>
    <row r="1065" spans="1:32" s="8" customFormat="1" ht="24" x14ac:dyDescent="0.25">
      <c r="A1065" s="170">
        <v>829</v>
      </c>
      <c r="B1065" s="171" t="s">
        <v>320</v>
      </c>
      <c r="C1065" s="171" t="s">
        <v>56</v>
      </c>
      <c r="D1065" s="172">
        <v>2</v>
      </c>
      <c r="E1065" s="171" t="s">
        <v>249</v>
      </c>
      <c r="F1065" s="171" t="s">
        <v>142</v>
      </c>
      <c r="G1065" s="171" t="s">
        <v>211</v>
      </c>
      <c r="H1065" s="171" t="s">
        <v>212</v>
      </c>
      <c r="I1065" s="171" t="s">
        <v>142</v>
      </c>
      <c r="J1065" s="173">
        <v>2008</v>
      </c>
      <c r="K1065" s="174">
        <v>39</v>
      </c>
      <c r="L1065" s="211"/>
      <c r="M1065" s="173" t="s">
        <v>321</v>
      </c>
      <c r="N1065" s="173">
        <v>0</v>
      </c>
      <c r="O1065" s="173">
        <v>1</v>
      </c>
      <c r="P1065" s="173">
        <v>1</v>
      </c>
      <c r="Q1065" s="173">
        <v>8</v>
      </c>
      <c r="R1065" s="173">
        <v>1</v>
      </c>
      <c r="S1065" s="175">
        <v>138000</v>
      </c>
      <c r="T1065" s="173">
        <v>10</v>
      </c>
      <c r="U1065" s="173">
        <v>1</v>
      </c>
      <c r="V1065" s="173">
        <v>15</v>
      </c>
      <c r="W1065" s="211"/>
      <c r="X1065" s="173">
        <v>0</v>
      </c>
      <c r="Y1065" s="211">
        <v>0</v>
      </c>
      <c r="Z1065" s="174">
        <f>S1065*R1065*K1065*EXP(-Definitions!$E$4*CAPEX!V1065)*U1065</f>
        <v>5382000</v>
      </c>
      <c r="AA1065" s="174">
        <f>CEILING(Z1065/Definitions!$F$10,10)</f>
        <v>105530</v>
      </c>
      <c r="AB1065" s="176">
        <v>2</v>
      </c>
      <c r="AC1065" s="177" t="s">
        <v>215</v>
      </c>
      <c r="AD1065" s="177" t="s">
        <v>324</v>
      </c>
      <c r="AE1065" s="29"/>
      <c r="AF1065" s="30"/>
    </row>
    <row r="1066" spans="1:32" s="8" customFormat="1" ht="24" x14ac:dyDescent="0.25">
      <c r="A1066" s="170">
        <v>829</v>
      </c>
      <c r="B1066" s="171" t="s">
        <v>320</v>
      </c>
      <c r="C1066" s="171" t="s">
        <v>56</v>
      </c>
      <c r="D1066" s="172">
        <v>2</v>
      </c>
      <c r="E1066" s="171" t="s">
        <v>249</v>
      </c>
      <c r="F1066" s="171" t="s">
        <v>142</v>
      </c>
      <c r="G1066" s="171" t="s">
        <v>211</v>
      </c>
      <c r="H1066" s="171" t="s">
        <v>212</v>
      </c>
      <c r="I1066" s="171" t="s">
        <v>142</v>
      </c>
      <c r="J1066" s="173">
        <v>2008</v>
      </c>
      <c r="K1066" s="174">
        <v>39</v>
      </c>
      <c r="L1066" s="211"/>
      <c r="M1066" s="173" t="s">
        <v>321</v>
      </c>
      <c r="N1066" s="173">
        <v>0</v>
      </c>
      <c r="O1066" s="173">
        <v>1</v>
      </c>
      <c r="P1066" s="173">
        <v>1</v>
      </c>
      <c r="Q1066" s="173">
        <v>8</v>
      </c>
      <c r="R1066" s="173">
        <v>1</v>
      </c>
      <c r="S1066" s="175">
        <v>138000</v>
      </c>
      <c r="T1066" s="173">
        <v>10</v>
      </c>
      <c r="U1066" s="173">
        <v>1</v>
      </c>
      <c r="V1066" s="173">
        <v>25</v>
      </c>
      <c r="W1066" s="211"/>
      <c r="X1066" s="173">
        <v>0</v>
      </c>
      <c r="Y1066" s="175">
        <v>0</v>
      </c>
      <c r="Z1066" s="174">
        <f>S1066*R1066*K1066*EXP(-Definitions!$E$4*CAPEX!V1066)*U1066</f>
        <v>5382000</v>
      </c>
      <c r="AA1066" s="174">
        <f>CEILING(Z1066/Definitions!$F$10,10)</f>
        <v>105530</v>
      </c>
      <c r="AB1066" s="176">
        <v>2</v>
      </c>
      <c r="AC1066" s="177" t="s">
        <v>215</v>
      </c>
      <c r="AD1066" s="177" t="s">
        <v>324</v>
      </c>
      <c r="AE1066" s="29"/>
      <c r="AF1066" s="30"/>
    </row>
    <row r="1067" spans="1:32" s="8" customFormat="1" ht="60" x14ac:dyDescent="0.25">
      <c r="A1067" s="170">
        <v>830</v>
      </c>
      <c r="B1067" s="171" t="s">
        <v>560</v>
      </c>
      <c r="C1067" s="171" t="s">
        <v>56</v>
      </c>
      <c r="D1067" s="172">
        <v>2</v>
      </c>
      <c r="E1067" s="171" t="s">
        <v>249</v>
      </c>
      <c r="F1067" s="171" t="s">
        <v>142</v>
      </c>
      <c r="G1067" s="171" t="s">
        <v>217</v>
      </c>
      <c r="H1067" s="171" t="s">
        <v>218</v>
      </c>
      <c r="I1067" s="171" t="s">
        <v>142</v>
      </c>
      <c r="J1067" s="173">
        <v>2008</v>
      </c>
      <c r="K1067" s="174">
        <v>780</v>
      </c>
      <c r="L1067" s="211"/>
      <c r="M1067" s="173" t="s">
        <v>139</v>
      </c>
      <c r="N1067" s="173">
        <v>3</v>
      </c>
      <c r="O1067" s="173">
        <v>2</v>
      </c>
      <c r="P1067" s="173">
        <v>1</v>
      </c>
      <c r="Q1067" s="173">
        <v>5</v>
      </c>
      <c r="R1067" s="173">
        <v>1</v>
      </c>
      <c r="S1067" s="175">
        <v>1000</v>
      </c>
      <c r="T1067" s="173">
        <v>25</v>
      </c>
      <c r="U1067" s="173">
        <v>1</v>
      </c>
      <c r="V1067" s="173">
        <v>0</v>
      </c>
      <c r="W1067" s="211"/>
      <c r="X1067" s="173">
        <v>0</v>
      </c>
      <c r="Y1067" s="175">
        <v>0</v>
      </c>
      <c r="Z1067" s="174">
        <f>S1067*R1067*K1067*EXP(-Definitions!$E$4*CAPEX!V1067)*U1067</f>
        <v>780000</v>
      </c>
      <c r="AA1067" s="174">
        <f>CEILING(Z1067/Definitions!$F$10,10)</f>
        <v>15300</v>
      </c>
      <c r="AB1067" s="176">
        <v>2</v>
      </c>
      <c r="AC1067" s="177" t="s">
        <v>219</v>
      </c>
      <c r="AD1067" s="177" t="s">
        <v>220</v>
      </c>
      <c r="AE1067" s="29"/>
      <c r="AF1067" s="31"/>
    </row>
    <row r="1068" spans="1:32" s="8" customFormat="1" ht="72" x14ac:dyDescent="0.25">
      <c r="A1068" s="170">
        <v>831</v>
      </c>
      <c r="B1068" s="171" t="s">
        <v>221</v>
      </c>
      <c r="C1068" s="171" t="s">
        <v>56</v>
      </c>
      <c r="D1068" s="172">
        <v>2</v>
      </c>
      <c r="E1068" s="171" t="s">
        <v>249</v>
      </c>
      <c r="F1068" s="171" t="s">
        <v>142</v>
      </c>
      <c r="G1068" s="171" t="s">
        <v>217</v>
      </c>
      <c r="H1068" s="171" t="s">
        <v>218</v>
      </c>
      <c r="I1068" s="171" t="s">
        <v>142</v>
      </c>
      <c r="J1068" s="173">
        <v>2008</v>
      </c>
      <c r="K1068" s="174">
        <v>780</v>
      </c>
      <c r="L1068" s="211"/>
      <c r="M1068" s="173" t="s">
        <v>139</v>
      </c>
      <c r="N1068" s="173">
        <v>3</v>
      </c>
      <c r="O1068" s="173">
        <v>2</v>
      </c>
      <c r="P1068" s="173">
        <v>1</v>
      </c>
      <c r="Q1068" s="173">
        <v>5</v>
      </c>
      <c r="R1068" s="173">
        <v>1</v>
      </c>
      <c r="S1068" s="175">
        <v>2000</v>
      </c>
      <c r="T1068" s="173">
        <v>25</v>
      </c>
      <c r="U1068" s="173">
        <v>1</v>
      </c>
      <c r="V1068" s="173">
        <v>0</v>
      </c>
      <c r="W1068" s="211"/>
      <c r="X1068" s="173">
        <v>0</v>
      </c>
      <c r="Y1068" s="175">
        <v>0</v>
      </c>
      <c r="Z1068" s="174">
        <f>S1068*R1068*K1068*EXP(-Definitions!$E$4*CAPEX!V1068)*U1068</f>
        <v>1560000</v>
      </c>
      <c r="AA1068" s="174">
        <f>CEILING(Z1068/Definitions!$F$10,10)</f>
        <v>30590</v>
      </c>
      <c r="AB1068" s="176">
        <v>2</v>
      </c>
      <c r="AC1068" s="177" t="s">
        <v>552</v>
      </c>
      <c r="AD1068" s="177" t="s">
        <v>222</v>
      </c>
      <c r="AE1068" s="29"/>
      <c r="AF1068" s="31"/>
    </row>
    <row r="1069" spans="1:32" s="8" customFormat="1" ht="36" x14ac:dyDescent="0.25">
      <c r="A1069" s="170">
        <v>832</v>
      </c>
      <c r="B1069" s="171" t="s">
        <v>224</v>
      </c>
      <c r="C1069" s="171" t="s">
        <v>56</v>
      </c>
      <c r="D1069" s="172" t="s">
        <v>225</v>
      </c>
      <c r="E1069" s="171" t="s">
        <v>249</v>
      </c>
      <c r="F1069" s="171" t="s">
        <v>142</v>
      </c>
      <c r="G1069" s="171" t="s">
        <v>226</v>
      </c>
      <c r="H1069" s="171" t="s">
        <v>226</v>
      </c>
      <c r="I1069" s="171" t="s">
        <v>142</v>
      </c>
      <c r="J1069" s="173">
        <v>2008</v>
      </c>
      <c r="K1069" s="174">
        <v>780</v>
      </c>
      <c r="L1069" s="211"/>
      <c r="M1069" s="173" t="s">
        <v>139</v>
      </c>
      <c r="N1069" s="173">
        <v>3</v>
      </c>
      <c r="O1069" s="173">
        <v>1</v>
      </c>
      <c r="P1069" s="173">
        <v>1</v>
      </c>
      <c r="Q1069" s="173">
        <v>1</v>
      </c>
      <c r="R1069" s="173">
        <v>1</v>
      </c>
      <c r="S1069" s="175">
        <v>2800</v>
      </c>
      <c r="T1069" s="173">
        <v>50</v>
      </c>
      <c r="U1069" s="173">
        <v>0</v>
      </c>
      <c r="V1069" s="173">
        <v>0</v>
      </c>
      <c r="W1069" s="211"/>
      <c r="X1069" s="173">
        <v>1</v>
      </c>
      <c r="Y1069" s="175">
        <v>6100</v>
      </c>
      <c r="Z1069" s="174">
        <f>S1069*R1069*K1069*EXP(-Definitions!$E$4*CAPEX!V1069)*U1069</f>
        <v>0</v>
      </c>
      <c r="AA1069" s="174">
        <f>CEILING(Z1069/Definitions!$F$10,10)</f>
        <v>0</v>
      </c>
      <c r="AB1069" s="176">
        <v>0</v>
      </c>
      <c r="AC1069" s="177" t="s">
        <v>564</v>
      </c>
      <c r="AD1069" s="177" t="s">
        <v>565</v>
      </c>
      <c r="AE1069" s="29"/>
      <c r="AF1069" s="31"/>
    </row>
    <row r="1070" spans="1:32" s="8" customFormat="1" ht="96" x14ac:dyDescent="0.25">
      <c r="A1070" s="170">
        <v>833</v>
      </c>
      <c r="B1070" s="171" t="s">
        <v>233</v>
      </c>
      <c r="C1070" s="171" t="s">
        <v>56</v>
      </c>
      <c r="D1070" s="172" t="s">
        <v>225</v>
      </c>
      <c r="E1070" s="171" t="s">
        <v>249</v>
      </c>
      <c r="F1070" s="171" t="s">
        <v>142</v>
      </c>
      <c r="G1070" s="171" t="s">
        <v>364</v>
      </c>
      <c r="H1070" s="171" t="s">
        <v>364</v>
      </c>
      <c r="I1070" s="171" t="s">
        <v>142</v>
      </c>
      <c r="J1070" s="173">
        <v>2008</v>
      </c>
      <c r="K1070" s="174">
        <v>1</v>
      </c>
      <c r="L1070" s="211"/>
      <c r="M1070" s="173" t="s">
        <v>236</v>
      </c>
      <c r="N1070" s="173">
        <v>3</v>
      </c>
      <c r="O1070" s="173">
        <v>2</v>
      </c>
      <c r="P1070" s="173">
        <v>1</v>
      </c>
      <c r="Q1070" s="173">
        <v>5</v>
      </c>
      <c r="R1070" s="173">
        <v>1</v>
      </c>
      <c r="S1070" s="175">
        <v>944100</v>
      </c>
      <c r="T1070" s="173">
        <v>0</v>
      </c>
      <c r="U1070" s="173">
        <v>1</v>
      </c>
      <c r="V1070" s="173">
        <v>0</v>
      </c>
      <c r="W1070" s="211"/>
      <c r="X1070" s="173">
        <v>0</v>
      </c>
      <c r="Y1070" s="175">
        <v>0</v>
      </c>
      <c r="Z1070" s="174">
        <f>S1070*R1070*K1070*EXP(-Definitions!$E$4*CAPEX!V1070)*U1070</f>
        <v>944100</v>
      </c>
      <c r="AA1070" s="174">
        <f>CEILING(Z1070/Definitions!$F$10,10)</f>
        <v>18520</v>
      </c>
      <c r="AB1070" s="176">
        <v>1</v>
      </c>
      <c r="AC1070" s="177" t="s">
        <v>446</v>
      </c>
      <c r="AD1070" s="177" t="s">
        <v>633</v>
      </c>
      <c r="AE1070" s="29"/>
      <c r="AF1070" s="30"/>
    </row>
    <row r="1071" spans="1:32" s="8" customFormat="1" ht="24" x14ac:dyDescent="0.25">
      <c r="A1071" s="170">
        <v>834</v>
      </c>
      <c r="B1071" s="171" t="s">
        <v>238</v>
      </c>
      <c r="C1071" s="171" t="s">
        <v>56</v>
      </c>
      <c r="D1071" s="172" t="s">
        <v>236</v>
      </c>
      <c r="E1071" s="171" t="s">
        <v>249</v>
      </c>
      <c r="F1071" s="171" t="s">
        <v>142</v>
      </c>
      <c r="G1071" s="171" t="s">
        <v>239</v>
      </c>
      <c r="H1071" s="171" t="s">
        <v>524</v>
      </c>
      <c r="I1071" s="171" t="s">
        <v>142</v>
      </c>
      <c r="J1071" s="173">
        <v>2008</v>
      </c>
      <c r="K1071" s="174">
        <v>1</v>
      </c>
      <c r="L1071" s="211"/>
      <c r="M1071" s="173" t="s">
        <v>236</v>
      </c>
      <c r="N1071" s="173">
        <v>0</v>
      </c>
      <c r="O1071" s="173">
        <v>1</v>
      </c>
      <c r="P1071" s="173">
        <v>1</v>
      </c>
      <c r="Q1071" s="173">
        <v>9</v>
      </c>
      <c r="R1071" s="173">
        <v>1</v>
      </c>
      <c r="S1071" s="175">
        <v>1038600</v>
      </c>
      <c r="T1071" s="173">
        <v>0</v>
      </c>
      <c r="U1071" s="173">
        <v>1</v>
      </c>
      <c r="V1071" s="173">
        <v>0</v>
      </c>
      <c r="W1071" s="211"/>
      <c r="X1071" s="173">
        <v>0</v>
      </c>
      <c r="Y1071" s="211">
        <v>0</v>
      </c>
      <c r="Z1071" s="174">
        <f>S1071*R1071*K1071*EXP(-Definitions!$E$4*CAPEX!V1071)*U1071</f>
        <v>1038600</v>
      </c>
      <c r="AA1071" s="174">
        <f>CEILING(Z1071/Definitions!$F$10,10)</f>
        <v>20370</v>
      </c>
      <c r="AB1071" s="176">
        <v>1</v>
      </c>
      <c r="AC1071" s="177" t="s">
        <v>240</v>
      </c>
      <c r="AD1071" s="177" t="s">
        <v>241</v>
      </c>
      <c r="AE1071" s="29"/>
      <c r="AF1071" s="30"/>
    </row>
    <row r="1072" spans="1:32" s="8" customFormat="1" ht="36" x14ac:dyDescent="0.25">
      <c r="A1072" s="170">
        <v>835</v>
      </c>
      <c r="B1072" s="171" t="s">
        <v>242</v>
      </c>
      <c r="C1072" s="171" t="s">
        <v>56</v>
      </c>
      <c r="D1072" s="172" t="s">
        <v>236</v>
      </c>
      <c r="E1072" s="171" t="s">
        <v>249</v>
      </c>
      <c r="F1072" s="171" t="s">
        <v>142</v>
      </c>
      <c r="G1072" s="171" t="s">
        <v>243</v>
      </c>
      <c r="H1072" s="171" t="s">
        <v>524</v>
      </c>
      <c r="I1072" s="171" t="s">
        <v>142</v>
      </c>
      <c r="J1072" s="173">
        <v>2008</v>
      </c>
      <c r="K1072" s="174">
        <v>1</v>
      </c>
      <c r="L1072" s="211"/>
      <c r="M1072" s="173" t="s">
        <v>236</v>
      </c>
      <c r="N1072" s="173">
        <v>0</v>
      </c>
      <c r="O1072" s="173">
        <v>1</v>
      </c>
      <c r="P1072" s="173">
        <v>1</v>
      </c>
      <c r="Q1072" s="173">
        <v>9</v>
      </c>
      <c r="R1072" s="173">
        <v>1</v>
      </c>
      <c r="S1072" s="175">
        <v>1142400</v>
      </c>
      <c r="T1072" s="173">
        <v>0</v>
      </c>
      <c r="U1072" s="173">
        <v>1</v>
      </c>
      <c r="V1072" s="173">
        <v>0</v>
      </c>
      <c r="W1072" s="211"/>
      <c r="X1072" s="173">
        <v>0</v>
      </c>
      <c r="Y1072" s="175">
        <v>0</v>
      </c>
      <c r="Z1072" s="174">
        <f>S1072*R1072*K1072*EXP(-Definitions!$E$4*CAPEX!V1072)*U1072</f>
        <v>1142400</v>
      </c>
      <c r="AA1072" s="174">
        <f>CEILING(Z1072/Definitions!$F$10,10)</f>
        <v>22400</v>
      </c>
      <c r="AB1072" s="176">
        <v>1</v>
      </c>
      <c r="AC1072" s="177" t="s">
        <v>244</v>
      </c>
      <c r="AD1072" s="177" t="s">
        <v>567</v>
      </c>
      <c r="AE1072" s="29"/>
      <c r="AF1072" s="30"/>
    </row>
    <row r="1073" spans="1:32" s="8" customFormat="1" ht="48" x14ac:dyDescent="0.25">
      <c r="A1073" s="170">
        <v>836</v>
      </c>
      <c r="B1073" s="171" t="s">
        <v>245</v>
      </c>
      <c r="C1073" s="171" t="s">
        <v>56</v>
      </c>
      <c r="D1073" s="172" t="s">
        <v>236</v>
      </c>
      <c r="E1073" s="171" t="s">
        <v>249</v>
      </c>
      <c r="F1073" s="171" t="s">
        <v>142</v>
      </c>
      <c r="G1073" s="171" t="s">
        <v>246</v>
      </c>
      <c r="H1073" s="171" t="s">
        <v>524</v>
      </c>
      <c r="I1073" s="171" t="s">
        <v>142</v>
      </c>
      <c r="J1073" s="173">
        <v>2008</v>
      </c>
      <c r="K1073" s="174">
        <v>1</v>
      </c>
      <c r="L1073" s="211"/>
      <c r="M1073" s="173" t="s">
        <v>236</v>
      </c>
      <c r="N1073" s="173">
        <v>0</v>
      </c>
      <c r="O1073" s="173">
        <v>1</v>
      </c>
      <c r="P1073" s="173">
        <v>1</v>
      </c>
      <c r="Q1073" s="173">
        <v>9</v>
      </c>
      <c r="R1073" s="173">
        <v>1</v>
      </c>
      <c r="S1073" s="175">
        <v>628400</v>
      </c>
      <c r="T1073" s="173">
        <v>0</v>
      </c>
      <c r="U1073" s="173">
        <v>1</v>
      </c>
      <c r="V1073" s="173">
        <v>0</v>
      </c>
      <c r="W1073" s="211"/>
      <c r="X1073" s="173">
        <v>0</v>
      </c>
      <c r="Y1073" s="175">
        <v>0</v>
      </c>
      <c r="Z1073" s="174">
        <f>S1073*R1073*K1073*EXP(-Definitions!$E$4*CAPEX!V1073)*U1073</f>
        <v>628400</v>
      </c>
      <c r="AA1073" s="174">
        <f>CEILING(Z1073/Definitions!$F$10,10)</f>
        <v>12330</v>
      </c>
      <c r="AB1073" s="176">
        <v>1</v>
      </c>
      <c r="AC1073" s="177" t="s">
        <v>247</v>
      </c>
      <c r="AD1073" s="177" t="s">
        <v>568</v>
      </c>
      <c r="AE1073" s="29"/>
      <c r="AF1073" s="31"/>
    </row>
    <row r="1074" spans="1:32" s="8" customFormat="1" ht="60" x14ac:dyDescent="0.25">
      <c r="A1074" s="170">
        <v>837</v>
      </c>
      <c r="B1074" s="171" t="s">
        <v>262</v>
      </c>
      <c r="C1074" s="171" t="s">
        <v>82</v>
      </c>
      <c r="D1074" s="172">
        <v>1</v>
      </c>
      <c r="E1074" s="171" t="s">
        <v>249</v>
      </c>
      <c r="F1074" s="171" t="s">
        <v>138</v>
      </c>
      <c r="G1074" s="171" t="s">
        <v>578</v>
      </c>
      <c r="H1074" s="171" t="s">
        <v>257</v>
      </c>
      <c r="I1074" s="171" t="s">
        <v>138</v>
      </c>
      <c r="J1074" s="173">
        <v>2009</v>
      </c>
      <c r="K1074" s="174">
        <v>10500</v>
      </c>
      <c r="L1074" s="211"/>
      <c r="M1074" s="173" t="s">
        <v>139</v>
      </c>
      <c r="N1074" s="173">
        <v>2</v>
      </c>
      <c r="O1074" s="173">
        <v>1</v>
      </c>
      <c r="P1074" s="173">
        <v>0</v>
      </c>
      <c r="Q1074" s="173">
        <v>2</v>
      </c>
      <c r="R1074" s="173">
        <v>1</v>
      </c>
      <c r="S1074" s="175">
        <v>4000</v>
      </c>
      <c r="T1074" s="173">
        <v>0</v>
      </c>
      <c r="U1074" s="173">
        <v>0.25</v>
      </c>
      <c r="V1074" s="173">
        <v>0</v>
      </c>
      <c r="W1074" s="211"/>
      <c r="X1074" s="173">
        <v>1</v>
      </c>
      <c r="Y1074" s="175">
        <v>386990</v>
      </c>
      <c r="Z1074" s="174">
        <f>S1074*R1074*K1074*EXP(-Definitions!$E$4*CAPEX!V1074)*U1074</f>
        <v>10500000</v>
      </c>
      <c r="AA1074" s="174">
        <f>CEILING(Z1074/Definitions!$F$10,10)</f>
        <v>205890</v>
      </c>
      <c r="AB1074" s="176">
        <v>2</v>
      </c>
      <c r="AC1074" s="177" t="s">
        <v>410</v>
      </c>
      <c r="AD1074" s="177" t="s">
        <v>264</v>
      </c>
      <c r="AE1074" s="29"/>
      <c r="AF1074" s="31"/>
    </row>
    <row r="1075" spans="1:32" s="8" customFormat="1" ht="36" x14ac:dyDescent="0.25">
      <c r="A1075" s="170">
        <v>838</v>
      </c>
      <c r="B1075" s="171" t="s">
        <v>368</v>
      </c>
      <c r="C1075" s="171" t="s">
        <v>82</v>
      </c>
      <c r="D1075" s="172">
        <v>1</v>
      </c>
      <c r="E1075" s="171" t="s">
        <v>249</v>
      </c>
      <c r="F1075" s="171" t="s">
        <v>138</v>
      </c>
      <c r="G1075" s="171" t="s">
        <v>226</v>
      </c>
      <c r="H1075" s="171" t="s">
        <v>226</v>
      </c>
      <c r="I1075" s="171" t="s">
        <v>138</v>
      </c>
      <c r="J1075" s="173">
        <v>2009</v>
      </c>
      <c r="K1075" s="174">
        <v>10500</v>
      </c>
      <c r="L1075" s="211"/>
      <c r="M1075" s="173" t="s">
        <v>139</v>
      </c>
      <c r="N1075" s="173">
        <v>3</v>
      </c>
      <c r="O1075" s="173">
        <v>1</v>
      </c>
      <c r="P1075" s="173">
        <v>1</v>
      </c>
      <c r="Q1075" s="173">
        <v>5</v>
      </c>
      <c r="R1075" s="173">
        <v>1</v>
      </c>
      <c r="S1075" s="175">
        <v>2000</v>
      </c>
      <c r="T1075" s="173">
        <v>25</v>
      </c>
      <c r="U1075" s="173">
        <v>0</v>
      </c>
      <c r="V1075" s="173">
        <v>14</v>
      </c>
      <c r="W1075" s="211"/>
      <c r="X1075" s="173">
        <v>1</v>
      </c>
      <c r="Y1075" s="175">
        <v>644960</v>
      </c>
      <c r="Z1075" s="174">
        <f>S1075*R1075*K1075*EXP(-Definitions!$E$4*CAPEX!V1075)*U1075</f>
        <v>0</v>
      </c>
      <c r="AA1075" s="174">
        <f>CEILING(Z1075/Definitions!$F$10,10)</f>
        <v>0</v>
      </c>
      <c r="AB1075" s="176">
        <v>0</v>
      </c>
      <c r="AC1075" s="177" t="s">
        <v>595</v>
      </c>
      <c r="AD1075" s="177" t="s">
        <v>634</v>
      </c>
      <c r="AE1075" s="29"/>
      <c r="AF1075" s="31"/>
    </row>
    <row r="1076" spans="1:32" s="8" customFormat="1" ht="48" x14ac:dyDescent="0.25">
      <c r="A1076" s="170">
        <v>839</v>
      </c>
      <c r="B1076" s="171" t="s">
        <v>248</v>
      </c>
      <c r="C1076" s="171" t="s">
        <v>82</v>
      </c>
      <c r="D1076" s="172">
        <v>1</v>
      </c>
      <c r="E1076" s="171" t="s">
        <v>249</v>
      </c>
      <c r="F1076" s="171" t="s">
        <v>138</v>
      </c>
      <c r="G1076" s="171" t="s">
        <v>217</v>
      </c>
      <c r="H1076" s="171" t="s">
        <v>218</v>
      </c>
      <c r="I1076" s="171" t="s">
        <v>138</v>
      </c>
      <c r="J1076" s="173">
        <v>2009</v>
      </c>
      <c r="K1076" s="174">
        <v>1</v>
      </c>
      <c r="L1076" s="211"/>
      <c r="M1076" s="173" t="s">
        <v>236</v>
      </c>
      <c r="N1076" s="173">
        <v>0</v>
      </c>
      <c r="O1076" s="173">
        <v>1</v>
      </c>
      <c r="P1076" s="173">
        <v>1</v>
      </c>
      <c r="Q1076" s="173">
        <v>8</v>
      </c>
      <c r="R1076" s="173">
        <v>1</v>
      </c>
      <c r="S1076" s="175">
        <v>738990</v>
      </c>
      <c r="T1076" s="173">
        <v>25</v>
      </c>
      <c r="U1076" s="173">
        <v>0</v>
      </c>
      <c r="V1076" s="173">
        <v>14</v>
      </c>
      <c r="W1076" s="211"/>
      <c r="X1076" s="173">
        <v>1</v>
      </c>
      <c r="Y1076" s="175">
        <v>14490</v>
      </c>
      <c r="Z1076" s="174">
        <f>S1076*R1076*K1076*EXP(-Definitions!$E$4*CAPEX!V1076)*U1076</f>
        <v>0</v>
      </c>
      <c r="AA1076" s="174">
        <f>CEILING(Z1076/Definitions!$F$10,10)</f>
        <v>0</v>
      </c>
      <c r="AB1076" s="176">
        <v>0</v>
      </c>
      <c r="AC1076" s="177" t="s">
        <v>271</v>
      </c>
      <c r="AD1076" s="177" t="s">
        <v>573</v>
      </c>
      <c r="AE1076" s="29"/>
      <c r="AF1076" s="30"/>
    </row>
    <row r="1077" spans="1:32" s="8" customFormat="1" ht="36" x14ac:dyDescent="0.25">
      <c r="A1077" s="170">
        <v>840</v>
      </c>
      <c r="B1077" s="171" t="s">
        <v>702</v>
      </c>
      <c r="C1077" s="171" t="s">
        <v>82</v>
      </c>
      <c r="D1077" s="172">
        <v>1</v>
      </c>
      <c r="E1077" s="171" t="s">
        <v>249</v>
      </c>
      <c r="F1077" s="171" t="s">
        <v>138</v>
      </c>
      <c r="G1077" s="171" t="s">
        <v>265</v>
      </c>
      <c r="H1077" s="171" t="s">
        <v>266</v>
      </c>
      <c r="I1077" s="171" t="s">
        <v>138</v>
      </c>
      <c r="J1077" s="173">
        <v>2009</v>
      </c>
      <c r="K1077" s="174">
        <v>1</v>
      </c>
      <c r="L1077" s="211"/>
      <c r="M1077" s="173" t="s">
        <v>236</v>
      </c>
      <c r="N1077" s="173">
        <v>0</v>
      </c>
      <c r="O1077" s="173">
        <v>1</v>
      </c>
      <c r="P1077" s="173">
        <v>1</v>
      </c>
      <c r="Q1077" s="173">
        <v>5</v>
      </c>
      <c r="R1077" s="173">
        <v>1</v>
      </c>
      <c r="S1077" s="175">
        <v>3770000</v>
      </c>
      <c r="T1077" s="173">
        <v>25</v>
      </c>
      <c r="U1077" s="173">
        <v>0</v>
      </c>
      <c r="V1077" s="173">
        <v>2</v>
      </c>
      <c r="W1077" s="211"/>
      <c r="X1077" s="173">
        <v>1</v>
      </c>
      <c r="Y1077" s="211">
        <v>253100</v>
      </c>
      <c r="Z1077" s="174">
        <f>S1077*R1077*K1077*EXP(-Definitions!$E$4*CAPEX!V1077)*U1077</f>
        <v>0</v>
      </c>
      <c r="AA1077" s="174">
        <f>CEILING(Z1077/Definitions!$F$10,10)</f>
        <v>0</v>
      </c>
      <c r="AB1077" s="176">
        <v>0</v>
      </c>
      <c r="AC1077" s="177" t="s">
        <v>632</v>
      </c>
      <c r="AD1077" s="177" t="s">
        <v>573</v>
      </c>
      <c r="AE1077" s="29"/>
      <c r="AF1077" s="30"/>
    </row>
    <row r="1078" spans="1:32" s="8" customFormat="1" ht="72" x14ac:dyDescent="0.25">
      <c r="A1078" s="170">
        <v>841</v>
      </c>
      <c r="B1078" s="171" t="s">
        <v>269</v>
      </c>
      <c r="C1078" s="171" t="s">
        <v>82</v>
      </c>
      <c r="D1078" s="172" t="s">
        <v>236</v>
      </c>
      <c r="E1078" s="171" t="s">
        <v>249</v>
      </c>
      <c r="F1078" s="171" t="s">
        <v>138</v>
      </c>
      <c r="G1078" s="171" t="s">
        <v>364</v>
      </c>
      <c r="H1078" s="171" t="s">
        <v>364</v>
      </c>
      <c r="I1078" s="171" t="s">
        <v>138</v>
      </c>
      <c r="J1078" s="173">
        <v>2009</v>
      </c>
      <c r="K1078" s="174">
        <v>1</v>
      </c>
      <c r="L1078" s="211"/>
      <c r="M1078" s="173" t="s">
        <v>236</v>
      </c>
      <c r="N1078" s="173">
        <v>3</v>
      </c>
      <c r="O1078" s="173">
        <v>2</v>
      </c>
      <c r="P1078" s="173">
        <v>1</v>
      </c>
      <c r="Q1078" s="173">
        <v>5</v>
      </c>
      <c r="R1078" s="173">
        <v>1</v>
      </c>
      <c r="S1078" s="175">
        <v>1050000</v>
      </c>
      <c r="T1078" s="173">
        <v>0</v>
      </c>
      <c r="U1078" s="173">
        <v>1</v>
      </c>
      <c r="V1078" s="173">
        <v>0</v>
      </c>
      <c r="W1078" s="211"/>
      <c r="X1078" s="173">
        <v>0</v>
      </c>
      <c r="Y1078" s="175">
        <v>0</v>
      </c>
      <c r="Z1078" s="174">
        <f>S1078*R1078*K1078*EXP(-Definitions!$E$4*CAPEX!V1078)*U1078</f>
        <v>1050000</v>
      </c>
      <c r="AA1078" s="174">
        <f>CEILING(Z1078/Definitions!$F$10,10)</f>
        <v>20590</v>
      </c>
      <c r="AB1078" s="176">
        <v>1</v>
      </c>
      <c r="AC1078" s="177" t="s">
        <v>413</v>
      </c>
      <c r="AD1078" s="177" t="s">
        <v>414</v>
      </c>
      <c r="AE1078" s="29"/>
      <c r="AF1078" s="30"/>
    </row>
    <row r="1079" spans="1:32" s="8" customFormat="1" ht="24" x14ac:dyDescent="0.25">
      <c r="A1079" s="170">
        <v>842</v>
      </c>
      <c r="B1079" s="171" t="s">
        <v>238</v>
      </c>
      <c r="C1079" s="171" t="s">
        <v>82</v>
      </c>
      <c r="D1079" s="172" t="s">
        <v>236</v>
      </c>
      <c r="E1079" s="171" t="s">
        <v>249</v>
      </c>
      <c r="F1079" s="171" t="s">
        <v>138</v>
      </c>
      <c r="G1079" s="171" t="s">
        <v>239</v>
      </c>
      <c r="H1079" s="171" t="s">
        <v>524</v>
      </c>
      <c r="I1079" s="171" t="s">
        <v>138</v>
      </c>
      <c r="J1079" s="173">
        <v>2009</v>
      </c>
      <c r="K1079" s="174">
        <v>1</v>
      </c>
      <c r="L1079" s="211"/>
      <c r="M1079" s="173" t="s">
        <v>236</v>
      </c>
      <c r="N1079" s="173">
        <v>0</v>
      </c>
      <c r="O1079" s="173">
        <v>1</v>
      </c>
      <c r="P1079" s="173">
        <v>1</v>
      </c>
      <c r="Q1079" s="173">
        <v>9</v>
      </c>
      <c r="R1079" s="173">
        <v>1</v>
      </c>
      <c r="S1079" s="175">
        <v>1155000</v>
      </c>
      <c r="T1079" s="173">
        <v>0</v>
      </c>
      <c r="U1079" s="173">
        <v>1</v>
      </c>
      <c r="V1079" s="173">
        <v>0</v>
      </c>
      <c r="W1079" s="211"/>
      <c r="X1079" s="173">
        <v>0</v>
      </c>
      <c r="Y1079" s="175">
        <v>0</v>
      </c>
      <c r="Z1079" s="174">
        <f>S1079*R1079*K1079*EXP(-Definitions!$E$4*CAPEX!V1079)*U1079</f>
        <v>1155000</v>
      </c>
      <c r="AA1079" s="174">
        <f>CEILING(Z1079/Definitions!$F$10,10)</f>
        <v>22650</v>
      </c>
      <c r="AB1079" s="176">
        <v>1</v>
      </c>
      <c r="AC1079" s="177" t="s">
        <v>240</v>
      </c>
      <c r="AD1079" s="177" t="s">
        <v>241</v>
      </c>
      <c r="AE1079" s="29"/>
      <c r="AF1079" s="31"/>
    </row>
    <row r="1080" spans="1:32" s="8" customFormat="1" ht="36" x14ac:dyDescent="0.25">
      <c r="A1080" s="170">
        <v>843</v>
      </c>
      <c r="B1080" s="171" t="s">
        <v>242</v>
      </c>
      <c r="C1080" s="171" t="s">
        <v>82</v>
      </c>
      <c r="D1080" s="172" t="s">
        <v>236</v>
      </c>
      <c r="E1080" s="171" t="s">
        <v>249</v>
      </c>
      <c r="F1080" s="171" t="s">
        <v>138</v>
      </c>
      <c r="G1080" s="171" t="s">
        <v>243</v>
      </c>
      <c r="H1080" s="171" t="s">
        <v>524</v>
      </c>
      <c r="I1080" s="171" t="s">
        <v>138</v>
      </c>
      <c r="J1080" s="173">
        <v>2009</v>
      </c>
      <c r="K1080" s="174">
        <v>1</v>
      </c>
      <c r="L1080" s="211"/>
      <c r="M1080" s="173" t="s">
        <v>236</v>
      </c>
      <c r="N1080" s="173">
        <v>0</v>
      </c>
      <c r="O1080" s="173">
        <v>1</v>
      </c>
      <c r="P1080" s="173">
        <v>1</v>
      </c>
      <c r="Q1080" s="173">
        <v>9</v>
      </c>
      <c r="R1080" s="173">
        <v>1</v>
      </c>
      <c r="S1080" s="175">
        <v>1270500</v>
      </c>
      <c r="T1080" s="173">
        <v>0</v>
      </c>
      <c r="U1080" s="173">
        <v>1</v>
      </c>
      <c r="V1080" s="173">
        <v>0</v>
      </c>
      <c r="W1080" s="211"/>
      <c r="X1080" s="173">
        <v>0</v>
      </c>
      <c r="Y1080" s="175">
        <v>0</v>
      </c>
      <c r="Z1080" s="174">
        <f>S1080*R1080*K1080*EXP(-Definitions!$E$4*CAPEX!V1080)*U1080</f>
        <v>1270500</v>
      </c>
      <c r="AA1080" s="174">
        <f>CEILING(Z1080/Definitions!$F$10,10)</f>
        <v>24920</v>
      </c>
      <c r="AB1080" s="176">
        <v>1</v>
      </c>
      <c r="AC1080" s="177" t="s">
        <v>244</v>
      </c>
      <c r="AD1080" s="177" t="s">
        <v>567</v>
      </c>
      <c r="AE1080" s="29"/>
      <c r="AF1080" s="31"/>
    </row>
    <row r="1081" spans="1:32" s="8" customFormat="1" ht="48" x14ac:dyDescent="0.25">
      <c r="A1081" s="170">
        <v>844</v>
      </c>
      <c r="B1081" s="171" t="s">
        <v>245</v>
      </c>
      <c r="C1081" s="171" t="s">
        <v>82</v>
      </c>
      <c r="D1081" s="172" t="s">
        <v>236</v>
      </c>
      <c r="E1081" s="171" t="s">
        <v>249</v>
      </c>
      <c r="F1081" s="171" t="s">
        <v>138</v>
      </c>
      <c r="G1081" s="171" t="s">
        <v>246</v>
      </c>
      <c r="H1081" s="171" t="s">
        <v>524</v>
      </c>
      <c r="I1081" s="171" t="s">
        <v>138</v>
      </c>
      <c r="J1081" s="173">
        <v>2009</v>
      </c>
      <c r="K1081" s="174">
        <v>1</v>
      </c>
      <c r="L1081" s="211"/>
      <c r="M1081" s="173" t="s">
        <v>236</v>
      </c>
      <c r="N1081" s="173">
        <v>0</v>
      </c>
      <c r="O1081" s="173">
        <v>1</v>
      </c>
      <c r="P1081" s="173">
        <v>1</v>
      </c>
      <c r="Q1081" s="173">
        <v>9</v>
      </c>
      <c r="R1081" s="173">
        <v>1</v>
      </c>
      <c r="S1081" s="175">
        <v>698800</v>
      </c>
      <c r="T1081" s="173">
        <v>0</v>
      </c>
      <c r="U1081" s="173">
        <v>1</v>
      </c>
      <c r="V1081" s="173">
        <v>0</v>
      </c>
      <c r="W1081" s="211"/>
      <c r="X1081" s="173">
        <v>0</v>
      </c>
      <c r="Y1081" s="175">
        <v>0</v>
      </c>
      <c r="Z1081" s="174">
        <f>S1081*R1081*K1081*EXP(-Definitions!$E$4*CAPEX!V1081)*U1081</f>
        <v>698800</v>
      </c>
      <c r="AA1081" s="174">
        <f>CEILING(Z1081/Definitions!$F$10,10)</f>
        <v>13710</v>
      </c>
      <c r="AB1081" s="176">
        <v>1</v>
      </c>
      <c r="AC1081" s="177" t="s">
        <v>247</v>
      </c>
      <c r="AD1081" s="177" t="s">
        <v>568</v>
      </c>
      <c r="AE1081" s="29"/>
      <c r="AF1081" s="31"/>
    </row>
    <row r="1082" spans="1:32" s="8" customFormat="1" ht="48" x14ac:dyDescent="0.25">
      <c r="A1082" s="170">
        <v>845</v>
      </c>
      <c r="B1082" s="171" t="s">
        <v>248</v>
      </c>
      <c r="C1082" s="171" t="s">
        <v>126</v>
      </c>
      <c r="D1082" s="172">
        <v>1</v>
      </c>
      <c r="E1082" s="171" t="s">
        <v>249</v>
      </c>
      <c r="F1082" s="171" t="s">
        <v>142</v>
      </c>
      <c r="G1082" s="171" t="s">
        <v>217</v>
      </c>
      <c r="H1082" s="171" t="s">
        <v>218</v>
      </c>
      <c r="I1082" s="171" t="s">
        <v>142</v>
      </c>
      <c r="J1082" s="173">
        <v>2006</v>
      </c>
      <c r="K1082" s="174">
        <v>1</v>
      </c>
      <c r="L1082" s="211"/>
      <c r="M1082" s="173" t="s">
        <v>236</v>
      </c>
      <c r="N1082" s="173">
        <v>0</v>
      </c>
      <c r="O1082" s="173">
        <v>1</v>
      </c>
      <c r="P1082" s="173">
        <v>1</v>
      </c>
      <c r="Q1082" s="173">
        <v>8</v>
      </c>
      <c r="R1082" s="173">
        <v>1</v>
      </c>
      <c r="S1082" s="175">
        <v>24900</v>
      </c>
      <c r="T1082" s="173">
        <v>25</v>
      </c>
      <c r="U1082" s="173">
        <v>1</v>
      </c>
      <c r="V1082" s="173">
        <v>11</v>
      </c>
      <c r="W1082" s="211"/>
      <c r="X1082" s="173">
        <v>1</v>
      </c>
      <c r="Y1082" s="175">
        <v>490</v>
      </c>
      <c r="Z1082" s="174">
        <f>S1082*R1082*K1082*EXP(-Definitions!$E$4*CAPEX!V1082)*U1082</f>
        <v>24900</v>
      </c>
      <c r="AA1082" s="174">
        <f>CEILING(Z1082/Definitions!$F$10,10)</f>
        <v>490</v>
      </c>
      <c r="AB1082" s="176">
        <v>1</v>
      </c>
      <c r="AC1082" s="177" t="s">
        <v>250</v>
      </c>
      <c r="AD1082" s="177" t="s">
        <v>569</v>
      </c>
      <c r="AE1082" s="29"/>
      <c r="AF1082" s="30"/>
    </row>
    <row r="1083" spans="1:32" s="8" customFormat="1" ht="36" x14ac:dyDescent="0.25">
      <c r="A1083" s="170">
        <v>846</v>
      </c>
      <c r="B1083" s="171" t="s">
        <v>251</v>
      </c>
      <c r="C1083" s="171" t="s">
        <v>126</v>
      </c>
      <c r="D1083" s="172">
        <v>1</v>
      </c>
      <c r="E1083" s="171" t="s">
        <v>249</v>
      </c>
      <c r="F1083" s="171" t="s">
        <v>142</v>
      </c>
      <c r="G1083" s="171" t="s">
        <v>217</v>
      </c>
      <c r="H1083" s="171" t="s">
        <v>218</v>
      </c>
      <c r="I1083" s="171" t="s">
        <v>142</v>
      </c>
      <c r="J1083" s="173">
        <v>2006</v>
      </c>
      <c r="K1083" s="174">
        <v>1</v>
      </c>
      <c r="L1083" s="211"/>
      <c r="M1083" s="173" t="s">
        <v>236</v>
      </c>
      <c r="N1083" s="173">
        <v>0</v>
      </c>
      <c r="O1083" s="173">
        <v>1</v>
      </c>
      <c r="P1083" s="173">
        <v>1</v>
      </c>
      <c r="Q1083" s="173">
        <v>3</v>
      </c>
      <c r="R1083" s="173">
        <v>1</v>
      </c>
      <c r="S1083" s="175">
        <v>500000</v>
      </c>
      <c r="T1083" s="173">
        <v>25</v>
      </c>
      <c r="U1083" s="173">
        <v>1</v>
      </c>
      <c r="V1083" s="173">
        <v>0</v>
      </c>
      <c r="W1083" s="211"/>
      <c r="X1083" s="173">
        <v>0</v>
      </c>
      <c r="Y1083" s="211"/>
      <c r="Z1083" s="174">
        <f>S1083*R1083*K1083*EXP(-Definitions!$E$4*CAPEX!V1083)*U1083</f>
        <v>500000</v>
      </c>
      <c r="AA1083" s="174">
        <f>CEILING(Z1083/Definitions!$F$10,10)</f>
        <v>9810</v>
      </c>
      <c r="AB1083" s="176">
        <v>1</v>
      </c>
      <c r="AC1083" s="177" t="s">
        <v>570</v>
      </c>
      <c r="AD1083" s="177" t="s">
        <v>571</v>
      </c>
      <c r="AE1083" s="29"/>
      <c r="AF1083" s="30"/>
    </row>
    <row r="1084" spans="1:32" s="8" customFormat="1" ht="108" x14ac:dyDescent="0.25">
      <c r="A1084" s="170">
        <v>847</v>
      </c>
      <c r="B1084" s="171" t="s">
        <v>252</v>
      </c>
      <c r="C1084" s="171" t="s">
        <v>126</v>
      </c>
      <c r="D1084" s="172">
        <v>1</v>
      </c>
      <c r="E1084" s="171" t="s">
        <v>249</v>
      </c>
      <c r="F1084" s="171" t="s">
        <v>142</v>
      </c>
      <c r="G1084" s="171" t="s">
        <v>364</v>
      </c>
      <c r="H1084" s="171" t="s">
        <v>364</v>
      </c>
      <c r="I1084" s="171" t="s">
        <v>142</v>
      </c>
      <c r="J1084" s="173">
        <v>2006</v>
      </c>
      <c r="K1084" s="174">
        <v>360</v>
      </c>
      <c r="L1084" s="211"/>
      <c r="M1084" s="173" t="s">
        <v>139</v>
      </c>
      <c r="N1084" s="173">
        <v>0</v>
      </c>
      <c r="O1084" s="173">
        <v>1</v>
      </c>
      <c r="P1084" s="173">
        <v>1</v>
      </c>
      <c r="Q1084" s="173">
        <v>5</v>
      </c>
      <c r="R1084" s="173">
        <v>1</v>
      </c>
      <c r="S1084" s="175">
        <v>3000</v>
      </c>
      <c r="T1084" s="173">
        <v>0</v>
      </c>
      <c r="U1084" s="173">
        <v>1</v>
      </c>
      <c r="V1084" s="173">
        <v>0</v>
      </c>
      <c r="W1084" s="211"/>
      <c r="X1084" s="173">
        <v>0</v>
      </c>
      <c r="Y1084" s="175">
        <v>0</v>
      </c>
      <c r="Z1084" s="174">
        <f>S1084*R1084*K1084*EXP(-Definitions!$E$4*CAPEX!V1084)*U1084</f>
        <v>1080000</v>
      </c>
      <c r="AA1084" s="174">
        <f>CEILING(Z1084/Definitions!$F$10,10)</f>
        <v>21180</v>
      </c>
      <c r="AB1084" s="176">
        <v>1</v>
      </c>
      <c r="AC1084" s="177" t="s">
        <v>253</v>
      </c>
      <c r="AD1084" s="177" t="s">
        <v>254</v>
      </c>
      <c r="AE1084" s="29"/>
      <c r="AF1084" s="30"/>
    </row>
    <row r="1085" spans="1:32" s="8" customFormat="1" ht="24" x14ac:dyDescent="0.25">
      <c r="A1085" s="170">
        <v>848</v>
      </c>
      <c r="B1085" s="171" t="s">
        <v>238</v>
      </c>
      <c r="C1085" s="171" t="s">
        <v>126</v>
      </c>
      <c r="D1085" s="172" t="s">
        <v>236</v>
      </c>
      <c r="E1085" s="171" t="s">
        <v>249</v>
      </c>
      <c r="F1085" s="171" t="s">
        <v>142</v>
      </c>
      <c r="G1085" s="171" t="s">
        <v>239</v>
      </c>
      <c r="H1085" s="171" t="s">
        <v>524</v>
      </c>
      <c r="I1085" s="171" t="s">
        <v>142</v>
      </c>
      <c r="J1085" s="173">
        <v>2006</v>
      </c>
      <c r="K1085" s="174">
        <v>1</v>
      </c>
      <c r="L1085" s="211"/>
      <c r="M1085" s="173" t="s">
        <v>236</v>
      </c>
      <c r="N1085" s="173">
        <v>0</v>
      </c>
      <c r="O1085" s="173">
        <v>1</v>
      </c>
      <c r="P1085" s="173">
        <v>1</v>
      </c>
      <c r="Q1085" s="173">
        <v>9</v>
      </c>
      <c r="R1085" s="173">
        <v>1</v>
      </c>
      <c r="S1085" s="175">
        <v>158000</v>
      </c>
      <c r="T1085" s="173">
        <v>0</v>
      </c>
      <c r="U1085" s="173">
        <v>1</v>
      </c>
      <c r="V1085" s="173">
        <v>0</v>
      </c>
      <c r="W1085" s="211"/>
      <c r="X1085" s="173">
        <v>0</v>
      </c>
      <c r="Y1085" s="175">
        <v>0</v>
      </c>
      <c r="Z1085" s="174">
        <f>S1085*R1085*K1085*EXP(-Definitions!$E$4*CAPEX!V1085)*U1085</f>
        <v>158000</v>
      </c>
      <c r="AA1085" s="174">
        <f>CEILING(Z1085/Definitions!$F$10,10)</f>
        <v>3100</v>
      </c>
      <c r="AB1085" s="176">
        <v>1</v>
      </c>
      <c r="AC1085" s="177" t="s">
        <v>240</v>
      </c>
      <c r="AD1085" s="177" t="s">
        <v>241</v>
      </c>
      <c r="AE1085" s="29"/>
      <c r="AF1085" s="31"/>
    </row>
    <row r="1086" spans="1:32" s="8" customFormat="1" ht="36" x14ac:dyDescent="0.25">
      <c r="A1086" s="170">
        <v>849</v>
      </c>
      <c r="B1086" s="171" t="s">
        <v>242</v>
      </c>
      <c r="C1086" s="171" t="s">
        <v>126</v>
      </c>
      <c r="D1086" s="172" t="s">
        <v>236</v>
      </c>
      <c r="E1086" s="171" t="s">
        <v>249</v>
      </c>
      <c r="F1086" s="171" t="s">
        <v>142</v>
      </c>
      <c r="G1086" s="171" t="s">
        <v>243</v>
      </c>
      <c r="H1086" s="171" t="s">
        <v>524</v>
      </c>
      <c r="I1086" s="171" t="s">
        <v>142</v>
      </c>
      <c r="J1086" s="173">
        <v>2006</v>
      </c>
      <c r="K1086" s="174">
        <v>1</v>
      </c>
      <c r="L1086" s="211"/>
      <c r="M1086" s="173" t="s">
        <v>236</v>
      </c>
      <c r="N1086" s="173">
        <v>0</v>
      </c>
      <c r="O1086" s="173">
        <v>1</v>
      </c>
      <c r="P1086" s="173">
        <v>1</v>
      </c>
      <c r="Q1086" s="173">
        <v>9</v>
      </c>
      <c r="R1086" s="173">
        <v>1</v>
      </c>
      <c r="S1086" s="175">
        <v>173800</v>
      </c>
      <c r="T1086" s="173">
        <v>0</v>
      </c>
      <c r="U1086" s="173">
        <v>1</v>
      </c>
      <c r="V1086" s="173">
        <v>0</v>
      </c>
      <c r="W1086" s="211"/>
      <c r="X1086" s="173">
        <v>0</v>
      </c>
      <c r="Y1086" s="175">
        <v>0</v>
      </c>
      <c r="Z1086" s="174">
        <f>S1086*R1086*K1086*EXP(-Definitions!$E$4*CAPEX!V1086)*U1086</f>
        <v>173800</v>
      </c>
      <c r="AA1086" s="174">
        <f>CEILING(Z1086/Definitions!$F$10,10)</f>
        <v>3410</v>
      </c>
      <c r="AB1086" s="176">
        <v>1</v>
      </c>
      <c r="AC1086" s="177" t="s">
        <v>244</v>
      </c>
      <c r="AD1086" s="177" t="s">
        <v>567</v>
      </c>
      <c r="AE1086" s="29"/>
      <c r="AF1086" s="31"/>
    </row>
    <row r="1087" spans="1:32" s="8" customFormat="1" ht="48" x14ac:dyDescent="0.25">
      <c r="A1087" s="170">
        <v>850</v>
      </c>
      <c r="B1087" s="171" t="s">
        <v>245</v>
      </c>
      <c r="C1087" s="171" t="s">
        <v>126</v>
      </c>
      <c r="D1087" s="172" t="s">
        <v>236</v>
      </c>
      <c r="E1087" s="171" t="s">
        <v>249</v>
      </c>
      <c r="F1087" s="171" t="s">
        <v>142</v>
      </c>
      <c r="G1087" s="171" t="s">
        <v>246</v>
      </c>
      <c r="H1087" s="171" t="s">
        <v>524</v>
      </c>
      <c r="I1087" s="171" t="s">
        <v>142</v>
      </c>
      <c r="J1087" s="173">
        <v>2006</v>
      </c>
      <c r="K1087" s="174">
        <v>1</v>
      </c>
      <c r="L1087" s="211"/>
      <c r="M1087" s="173" t="s">
        <v>236</v>
      </c>
      <c r="N1087" s="173">
        <v>0</v>
      </c>
      <c r="O1087" s="173">
        <v>1</v>
      </c>
      <c r="P1087" s="173">
        <v>1</v>
      </c>
      <c r="Q1087" s="173">
        <v>9</v>
      </c>
      <c r="R1087" s="173">
        <v>1</v>
      </c>
      <c r="S1087" s="175">
        <v>95600</v>
      </c>
      <c r="T1087" s="173">
        <v>0</v>
      </c>
      <c r="U1087" s="173">
        <v>1</v>
      </c>
      <c r="V1087" s="173">
        <v>0</v>
      </c>
      <c r="W1087" s="211"/>
      <c r="X1087" s="173">
        <v>0</v>
      </c>
      <c r="Y1087" s="175">
        <v>0</v>
      </c>
      <c r="Z1087" s="174">
        <f>S1087*R1087*K1087*EXP(-Definitions!$E$4*CAPEX!V1087)*U1087</f>
        <v>95600</v>
      </c>
      <c r="AA1087" s="174">
        <f>CEILING(Z1087/Definitions!$F$10,10)</f>
        <v>1880</v>
      </c>
      <c r="AB1087" s="176">
        <v>1</v>
      </c>
      <c r="AC1087" s="177" t="s">
        <v>247</v>
      </c>
      <c r="AD1087" s="177" t="s">
        <v>568</v>
      </c>
      <c r="AE1087" s="29"/>
      <c r="AF1087" s="31"/>
    </row>
    <row r="1088" spans="1:32" s="8" customFormat="1" ht="48" x14ac:dyDescent="0.25">
      <c r="A1088" s="170">
        <v>851</v>
      </c>
      <c r="B1088" s="171" t="s">
        <v>248</v>
      </c>
      <c r="C1088" s="171" t="s">
        <v>127</v>
      </c>
      <c r="D1088" s="172">
        <v>1</v>
      </c>
      <c r="E1088" s="171" t="s">
        <v>249</v>
      </c>
      <c r="F1088" s="171" t="s">
        <v>142</v>
      </c>
      <c r="G1088" s="171" t="s">
        <v>217</v>
      </c>
      <c r="H1088" s="171" t="s">
        <v>218</v>
      </c>
      <c r="I1088" s="171" t="s">
        <v>142</v>
      </c>
      <c r="J1088" s="173">
        <v>2006</v>
      </c>
      <c r="K1088" s="174">
        <v>1</v>
      </c>
      <c r="L1088" s="211"/>
      <c r="M1088" s="173" t="s">
        <v>236</v>
      </c>
      <c r="N1088" s="173">
        <v>0</v>
      </c>
      <c r="O1088" s="173">
        <v>1</v>
      </c>
      <c r="P1088" s="173">
        <v>1</v>
      </c>
      <c r="Q1088" s="173">
        <v>8</v>
      </c>
      <c r="R1088" s="173">
        <v>1</v>
      </c>
      <c r="S1088" s="175">
        <v>24900</v>
      </c>
      <c r="T1088" s="173">
        <v>25</v>
      </c>
      <c r="U1088" s="173">
        <v>1</v>
      </c>
      <c r="V1088" s="173">
        <v>11</v>
      </c>
      <c r="W1088" s="211"/>
      <c r="X1088" s="173">
        <v>1</v>
      </c>
      <c r="Y1088" s="175">
        <v>490</v>
      </c>
      <c r="Z1088" s="174">
        <f>S1088*R1088*K1088*EXP(-Definitions!$E$4*CAPEX!V1088)*U1088</f>
        <v>24900</v>
      </c>
      <c r="AA1088" s="174">
        <f>CEILING(Z1088/Definitions!$F$10,10)</f>
        <v>490</v>
      </c>
      <c r="AB1088" s="176">
        <v>1</v>
      </c>
      <c r="AC1088" s="177" t="s">
        <v>250</v>
      </c>
      <c r="AD1088" s="177" t="s">
        <v>569</v>
      </c>
      <c r="AE1088" s="29"/>
      <c r="AF1088" s="30"/>
    </row>
    <row r="1089" spans="1:32" s="8" customFormat="1" ht="36" x14ac:dyDescent="0.25">
      <c r="A1089" s="170">
        <v>852</v>
      </c>
      <c r="B1089" s="171" t="s">
        <v>251</v>
      </c>
      <c r="C1089" s="171" t="s">
        <v>127</v>
      </c>
      <c r="D1089" s="172">
        <v>1</v>
      </c>
      <c r="E1089" s="171" t="s">
        <v>249</v>
      </c>
      <c r="F1089" s="171" t="s">
        <v>142</v>
      </c>
      <c r="G1089" s="171" t="s">
        <v>217</v>
      </c>
      <c r="H1089" s="171" t="s">
        <v>218</v>
      </c>
      <c r="I1089" s="171" t="s">
        <v>142</v>
      </c>
      <c r="J1089" s="173">
        <v>2006</v>
      </c>
      <c r="K1089" s="174">
        <v>1</v>
      </c>
      <c r="L1089" s="211"/>
      <c r="M1089" s="173" t="s">
        <v>236</v>
      </c>
      <c r="N1089" s="173">
        <v>0</v>
      </c>
      <c r="O1089" s="173">
        <v>1</v>
      </c>
      <c r="P1089" s="173">
        <v>1</v>
      </c>
      <c r="Q1089" s="173">
        <v>3</v>
      </c>
      <c r="R1089" s="173">
        <v>1</v>
      </c>
      <c r="S1089" s="175">
        <v>500000</v>
      </c>
      <c r="T1089" s="173">
        <v>25</v>
      </c>
      <c r="U1089" s="173">
        <v>1</v>
      </c>
      <c r="V1089" s="173">
        <v>0</v>
      </c>
      <c r="W1089" s="211"/>
      <c r="X1089" s="173">
        <v>0</v>
      </c>
      <c r="Y1089" s="211"/>
      <c r="Z1089" s="174">
        <f>S1089*R1089*K1089*EXP(-Definitions!$E$4*CAPEX!V1089)*U1089</f>
        <v>500000</v>
      </c>
      <c r="AA1089" s="174">
        <f>CEILING(Z1089/Definitions!$F$10,10)</f>
        <v>9810</v>
      </c>
      <c r="AB1089" s="176">
        <v>1</v>
      </c>
      <c r="AC1089" s="177" t="s">
        <v>570</v>
      </c>
      <c r="AD1089" s="177" t="s">
        <v>571</v>
      </c>
      <c r="AE1089" s="29"/>
      <c r="AF1089" s="30"/>
    </row>
    <row r="1090" spans="1:32" s="8" customFormat="1" ht="108" x14ac:dyDescent="0.25">
      <c r="A1090" s="170">
        <v>853</v>
      </c>
      <c r="B1090" s="171" t="s">
        <v>252</v>
      </c>
      <c r="C1090" s="171" t="s">
        <v>127</v>
      </c>
      <c r="D1090" s="172">
        <v>1</v>
      </c>
      <c r="E1090" s="171" t="s">
        <v>249</v>
      </c>
      <c r="F1090" s="171" t="s">
        <v>142</v>
      </c>
      <c r="G1090" s="171" t="s">
        <v>364</v>
      </c>
      <c r="H1090" s="171" t="s">
        <v>364</v>
      </c>
      <c r="I1090" s="171" t="s">
        <v>142</v>
      </c>
      <c r="J1090" s="173">
        <v>2006</v>
      </c>
      <c r="K1090" s="174">
        <v>735</v>
      </c>
      <c r="L1090" s="211"/>
      <c r="M1090" s="173" t="s">
        <v>139</v>
      </c>
      <c r="N1090" s="173">
        <v>0</v>
      </c>
      <c r="O1090" s="173">
        <v>1</v>
      </c>
      <c r="P1090" s="173">
        <v>1</v>
      </c>
      <c r="Q1090" s="173">
        <v>5</v>
      </c>
      <c r="R1090" s="173">
        <v>1</v>
      </c>
      <c r="S1090" s="175">
        <v>3000</v>
      </c>
      <c r="T1090" s="173">
        <v>0</v>
      </c>
      <c r="U1090" s="173">
        <v>1</v>
      </c>
      <c r="V1090" s="173">
        <v>0</v>
      </c>
      <c r="W1090" s="211"/>
      <c r="X1090" s="173">
        <v>0</v>
      </c>
      <c r="Y1090" s="175">
        <v>0</v>
      </c>
      <c r="Z1090" s="174">
        <f>S1090*R1090*K1090*EXP(-Definitions!$E$4*CAPEX!V1090)*U1090</f>
        <v>2205000</v>
      </c>
      <c r="AA1090" s="174">
        <f>CEILING(Z1090/Definitions!$F$10,10)</f>
        <v>43240</v>
      </c>
      <c r="AB1090" s="176">
        <v>1</v>
      </c>
      <c r="AC1090" s="177" t="s">
        <v>253</v>
      </c>
      <c r="AD1090" s="177" t="s">
        <v>254</v>
      </c>
      <c r="AE1090" s="29"/>
      <c r="AF1090" s="30"/>
    </row>
    <row r="1091" spans="1:32" s="8" customFormat="1" ht="24" x14ac:dyDescent="0.25">
      <c r="A1091" s="170">
        <v>854</v>
      </c>
      <c r="B1091" s="171" t="s">
        <v>238</v>
      </c>
      <c r="C1091" s="171" t="s">
        <v>127</v>
      </c>
      <c r="D1091" s="172" t="s">
        <v>236</v>
      </c>
      <c r="E1091" s="171" t="s">
        <v>249</v>
      </c>
      <c r="F1091" s="171" t="s">
        <v>142</v>
      </c>
      <c r="G1091" s="171" t="s">
        <v>239</v>
      </c>
      <c r="H1091" s="171" t="s">
        <v>524</v>
      </c>
      <c r="I1091" s="171" t="s">
        <v>142</v>
      </c>
      <c r="J1091" s="173">
        <v>2006</v>
      </c>
      <c r="K1091" s="174">
        <v>1</v>
      </c>
      <c r="L1091" s="211"/>
      <c r="M1091" s="173" t="s">
        <v>236</v>
      </c>
      <c r="N1091" s="173">
        <v>0</v>
      </c>
      <c r="O1091" s="173">
        <v>1</v>
      </c>
      <c r="P1091" s="173">
        <v>1</v>
      </c>
      <c r="Q1091" s="173">
        <v>9</v>
      </c>
      <c r="R1091" s="173">
        <v>1</v>
      </c>
      <c r="S1091" s="175">
        <v>270500</v>
      </c>
      <c r="T1091" s="173">
        <v>0</v>
      </c>
      <c r="U1091" s="173">
        <v>1</v>
      </c>
      <c r="V1091" s="173">
        <v>0</v>
      </c>
      <c r="W1091" s="211"/>
      <c r="X1091" s="173">
        <v>0</v>
      </c>
      <c r="Y1091" s="175">
        <v>0</v>
      </c>
      <c r="Z1091" s="174">
        <f>S1091*R1091*K1091*EXP(-Definitions!$E$4*CAPEX!V1091)*U1091</f>
        <v>270500</v>
      </c>
      <c r="AA1091" s="174">
        <f>CEILING(Z1091/Definitions!$F$10,10)</f>
        <v>5310</v>
      </c>
      <c r="AB1091" s="176">
        <v>1</v>
      </c>
      <c r="AC1091" s="177" t="s">
        <v>240</v>
      </c>
      <c r="AD1091" s="177" t="s">
        <v>241</v>
      </c>
      <c r="AE1091" s="29"/>
      <c r="AF1091" s="31"/>
    </row>
    <row r="1092" spans="1:32" s="8" customFormat="1" ht="36" x14ac:dyDescent="0.25">
      <c r="A1092" s="170">
        <v>855</v>
      </c>
      <c r="B1092" s="171" t="s">
        <v>242</v>
      </c>
      <c r="C1092" s="171" t="s">
        <v>127</v>
      </c>
      <c r="D1092" s="172" t="s">
        <v>236</v>
      </c>
      <c r="E1092" s="171" t="s">
        <v>249</v>
      </c>
      <c r="F1092" s="171" t="s">
        <v>142</v>
      </c>
      <c r="G1092" s="171" t="s">
        <v>243</v>
      </c>
      <c r="H1092" s="171" t="s">
        <v>524</v>
      </c>
      <c r="I1092" s="171" t="s">
        <v>142</v>
      </c>
      <c r="J1092" s="173">
        <v>2006</v>
      </c>
      <c r="K1092" s="174">
        <v>1</v>
      </c>
      <c r="L1092" s="211"/>
      <c r="M1092" s="173" t="s">
        <v>236</v>
      </c>
      <c r="N1092" s="173">
        <v>0</v>
      </c>
      <c r="O1092" s="173">
        <v>1</v>
      </c>
      <c r="P1092" s="173">
        <v>1</v>
      </c>
      <c r="Q1092" s="173">
        <v>9</v>
      </c>
      <c r="R1092" s="173">
        <v>1</v>
      </c>
      <c r="S1092" s="175">
        <v>297600</v>
      </c>
      <c r="T1092" s="173">
        <v>0</v>
      </c>
      <c r="U1092" s="173">
        <v>1</v>
      </c>
      <c r="V1092" s="173">
        <v>0</v>
      </c>
      <c r="W1092" s="211"/>
      <c r="X1092" s="173">
        <v>0</v>
      </c>
      <c r="Y1092" s="175">
        <v>0</v>
      </c>
      <c r="Z1092" s="174">
        <f>S1092*R1092*K1092*EXP(-Definitions!$E$4*CAPEX!V1092)*U1092</f>
        <v>297600</v>
      </c>
      <c r="AA1092" s="174">
        <f>CEILING(Z1092/Definitions!$F$10,10)</f>
        <v>5840</v>
      </c>
      <c r="AB1092" s="176">
        <v>1</v>
      </c>
      <c r="AC1092" s="177" t="s">
        <v>244</v>
      </c>
      <c r="AD1092" s="177" t="s">
        <v>567</v>
      </c>
      <c r="AE1092" s="29"/>
      <c r="AF1092" s="31"/>
    </row>
    <row r="1093" spans="1:32" s="8" customFormat="1" ht="48" x14ac:dyDescent="0.25">
      <c r="A1093" s="170">
        <v>856</v>
      </c>
      <c r="B1093" s="171" t="s">
        <v>245</v>
      </c>
      <c r="C1093" s="171" t="s">
        <v>127</v>
      </c>
      <c r="D1093" s="172" t="s">
        <v>236</v>
      </c>
      <c r="E1093" s="171" t="s">
        <v>249</v>
      </c>
      <c r="F1093" s="171" t="s">
        <v>142</v>
      </c>
      <c r="G1093" s="171" t="s">
        <v>246</v>
      </c>
      <c r="H1093" s="171" t="s">
        <v>524</v>
      </c>
      <c r="I1093" s="171" t="s">
        <v>142</v>
      </c>
      <c r="J1093" s="173">
        <v>2006</v>
      </c>
      <c r="K1093" s="174">
        <v>1</v>
      </c>
      <c r="L1093" s="211"/>
      <c r="M1093" s="173" t="s">
        <v>236</v>
      </c>
      <c r="N1093" s="173">
        <v>0</v>
      </c>
      <c r="O1093" s="173">
        <v>1</v>
      </c>
      <c r="P1093" s="173">
        <v>1</v>
      </c>
      <c r="Q1093" s="173">
        <v>9</v>
      </c>
      <c r="R1093" s="173">
        <v>1</v>
      </c>
      <c r="S1093" s="175">
        <v>163700</v>
      </c>
      <c r="T1093" s="173">
        <v>0</v>
      </c>
      <c r="U1093" s="173">
        <v>1</v>
      </c>
      <c r="V1093" s="173">
        <v>0</v>
      </c>
      <c r="W1093" s="211"/>
      <c r="X1093" s="173">
        <v>0</v>
      </c>
      <c r="Y1093" s="175">
        <v>0</v>
      </c>
      <c r="Z1093" s="174">
        <f>S1093*R1093*K1093*EXP(-Definitions!$E$4*CAPEX!V1093)*U1093</f>
        <v>163700</v>
      </c>
      <c r="AA1093" s="174">
        <f>CEILING(Z1093/Definitions!$F$10,10)</f>
        <v>3210</v>
      </c>
      <c r="AB1093" s="176">
        <v>1</v>
      </c>
      <c r="AC1093" s="177" t="s">
        <v>247</v>
      </c>
      <c r="AD1093" s="177" t="s">
        <v>568</v>
      </c>
      <c r="AE1093" s="29"/>
      <c r="AF1093" s="31"/>
    </row>
    <row r="1094" spans="1:32" s="8" customFormat="1" ht="48" x14ac:dyDescent="0.25">
      <c r="A1094" s="170">
        <v>857</v>
      </c>
      <c r="B1094" s="171" t="s">
        <v>248</v>
      </c>
      <c r="C1094" s="171" t="s">
        <v>128</v>
      </c>
      <c r="D1094" s="172">
        <v>1</v>
      </c>
      <c r="E1094" s="171" t="s">
        <v>249</v>
      </c>
      <c r="F1094" s="171" t="s">
        <v>142</v>
      </c>
      <c r="G1094" s="171" t="s">
        <v>217</v>
      </c>
      <c r="H1094" s="171" t="s">
        <v>218</v>
      </c>
      <c r="I1094" s="171" t="s">
        <v>142</v>
      </c>
      <c r="J1094" s="173">
        <v>2006</v>
      </c>
      <c r="K1094" s="174">
        <v>1</v>
      </c>
      <c r="L1094" s="211"/>
      <c r="M1094" s="173" t="s">
        <v>236</v>
      </c>
      <c r="N1094" s="173">
        <v>0</v>
      </c>
      <c r="O1094" s="173">
        <v>1</v>
      </c>
      <c r="P1094" s="173">
        <v>1</v>
      </c>
      <c r="Q1094" s="173">
        <v>8</v>
      </c>
      <c r="R1094" s="173">
        <v>1</v>
      </c>
      <c r="S1094" s="175">
        <v>24900</v>
      </c>
      <c r="T1094" s="173">
        <v>25</v>
      </c>
      <c r="U1094" s="173">
        <v>1</v>
      </c>
      <c r="V1094" s="173">
        <v>11</v>
      </c>
      <c r="W1094" s="211"/>
      <c r="X1094" s="173">
        <v>0</v>
      </c>
      <c r="Y1094" s="175">
        <v>0</v>
      </c>
      <c r="Z1094" s="174">
        <f>S1094*R1094*K1094*EXP(-Definitions!$E$4*CAPEX!V1094)*U1094</f>
        <v>24900</v>
      </c>
      <c r="AA1094" s="174">
        <f>CEILING(Z1094/Definitions!$F$10,10)</f>
        <v>490</v>
      </c>
      <c r="AB1094" s="176">
        <v>1</v>
      </c>
      <c r="AC1094" s="177" t="s">
        <v>250</v>
      </c>
      <c r="AD1094" s="177" t="s">
        <v>569</v>
      </c>
      <c r="AE1094" s="29"/>
      <c r="AF1094" s="30"/>
    </row>
    <row r="1095" spans="1:32" s="8" customFormat="1" ht="36" x14ac:dyDescent="0.25">
      <c r="A1095" s="170">
        <v>858</v>
      </c>
      <c r="B1095" s="171" t="s">
        <v>251</v>
      </c>
      <c r="C1095" s="171" t="s">
        <v>128</v>
      </c>
      <c r="D1095" s="172">
        <v>1</v>
      </c>
      <c r="E1095" s="171" t="s">
        <v>249</v>
      </c>
      <c r="F1095" s="171" t="s">
        <v>142</v>
      </c>
      <c r="G1095" s="171" t="s">
        <v>217</v>
      </c>
      <c r="H1095" s="171" t="s">
        <v>218</v>
      </c>
      <c r="I1095" s="171" t="s">
        <v>142</v>
      </c>
      <c r="J1095" s="173">
        <v>2006</v>
      </c>
      <c r="K1095" s="174">
        <v>1</v>
      </c>
      <c r="L1095" s="211"/>
      <c r="M1095" s="173" t="s">
        <v>236</v>
      </c>
      <c r="N1095" s="173">
        <v>0</v>
      </c>
      <c r="O1095" s="173">
        <v>1</v>
      </c>
      <c r="P1095" s="173">
        <v>1</v>
      </c>
      <c r="Q1095" s="173">
        <v>3</v>
      </c>
      <c r="R1095" s="173">
        <v>1</v>
      </c>
      <c r="S1095" s="175">
        <v>500000</v>
      </c>
      <c r="T1095" s="173">
        <v>25</v>
      </c>
      <c r="U1095" s="173">
        <v>1</v>
      </c>
      <c r="V1095" s="173">
        <v>0</v>
      </c>
      <c r="W1095" s="211"/>
      <c r="X1095" s="173">
        <v>0</v>
      </c>
      <c r="Y1095" s="211"/>
      <c r="Z1095" s="174">
        <f>S1095*R1095*K1095*EXP(-Definitions!$E$4*CAPEX!V1095)*U1095</f>
        <v>500000</v>
      </c>
      <c r="AA1095" s="174">
        <f>CEILING(Z1095/Definitions!$F$10,10)</f>
        <v>9810</v>
      </c>
      <c r="AB1095" s="176">
        <v>1</v>
      </c>
      <c r="AC1095" s="177" t="s">
        <v>570</v>
      </c>
      <c r="AD1095" s="177" t="s">
        <v>571</v>
      </c>
      <c r="AE1095" s="29"/>
      <c r="AF1095" s="30"/>
    </row>
    <row r="1096" spans="1:32" s="8" customFormat="1" ht="108" x14ac:dyDescent="0.25">
      <c r="A1096" s="170">
        <v>859</v>
      </c>
      <c r="B1096" s="171" t="s">
        <v>252</v>
      </c>
      <c r="C1096" s="171" t="s">
        <v>128</v>
      </c>
      <c r="D1096" s="172">
        <v>1</v>
      </c>
      <c r="E1096" s="171" t="s">
        <v>249</v>
      </c>
      <c r="F1096" s="171" t="s">
        <v>142</v>
      </c>
      <c r="G1096" s="171" t="s">
        <v>364</v>
      </c>
      <c r="H1096" s="171" t="s">
        <v>364</v>
      </c>
      <c r="I1096" s="171" t="s">
        <v>142</v>
      </c>
      <c r="J1096" s="173">
        <v>2006</v>
      </c>
      <c r="K1096" s="174">
        <v>325</v>
      </c>
      <c r="L1096" s="211"/>
      <c r="M1096" s="173" t="s">
        <v>139</v>
      </c>
      <c r="N1096" s="173">
        <v>0</v>
      </c>
      <c r="O1096" s="173">
        <v>1</v>
      </c>
      <c r="P1096" s="173">
        <v>1</v>
      </c>
      <c r="Q1096" s="173">
        <v>5</v>
      </c>
      <c r="R1096" s="173">
        <v>1</v>
      </c>
      <c r="S1096" s="175">
        <v>3000</v>
      </c>
      <c r="T1096" s="173">
        <v>0</v>
      </c>
      <c r="U1096" s="173">
        <v>1</v>
      </c>
      <c r="V1096" s="173">
        <v>0</v>
      </c>
      <c r="W1096" s="211"/>
      <c r="X1096" s="173">
        <v>0</v>
      </c>
      <c r="Y1096" s="175">
        <v>0</v>
      </c>
      <c r="Z1096" s="174">
        <f>S1096*R1096*K1096*EXP(-Definitions!$E$4*CAPEX!V1096)*U1096</f>
        <v>975000</v>
      </c>
      <c r="AA1096" s="174">
        <f>CEILING(Z1096/Definitions!$F$10,10)</f>
        <v>19120</v>
      </c>
      <c r="AB1096" s="176">
        <v>1</v>
      </c>
      <c r="AC1096" s="177" t="s">
        <v>253</v>
      </c>
      <c r="AD1096" s="177" t="s">
        <v>254</v>
      </c>
      <c r="AE1096" s="29"/>
      <c r="AF1096" s="30"/>
    </row>
    <row r="1097" spans="1:32" s="8" customFormat="1" ht="24" x14ac:dyDescent="0.25">
      <c r="A1097" s="170">
        <v>860</v>
      </c>
      <c r="B1097" s="171" t="s">
        <v>238</v>
      </c>
      <c r="C1097" s="171" t="s">
        <v>128</v>
      </c>
      <c r="D1097" s="172" t="s">
        <v>236</v>
      </c>
      <c r="E1097" s="171" t="s">
        <v>249</v>
      </c>
      <c r="F1097" s="171" t="s">
        <v>142</v>
      </c>
      <c r="G1097" s="171" t="s">
        <v>239</v>
      </c>
      <c r="H1097" s="171" t="s">
        <v>524</v>
      </c>
      <c r="I1097" s="171" t="s">
        <v>142</v>
      </c>
      <c r="J1097" s="173">
        <v>2006</v>
      </c>
      <c r="K1097" s="174">
        <v>1</v>
      </c>
      <c r="L1097" s="211"/>
      <c r="M1097" s="173" t="s">
        <v>236</v>
      </c>
      <c r="N1097" s="173">
        <v>0</v>
      </c>
      <c r="O1097" s="173">
        <v>1</v>
      </c>
      <c r="P1097" s="173">
        <v>1</v>
      </c>
      <c r="Q1097" s="173">
        <v>9</v>
      </c>
      <c r="R1097" s="173">
        <v>1</v>
      </c>
      <c r="S1097" s="175">
        <v>147500</v>
      </c>
      <c r="T1097" s="173">
        <v>0</v>
      </c>
      <c r="U1097" s="173">
        <v>1</v>
      </c>
      <c r="V1097" s="173">
        <v>0</v>
      </c>
      <c r="W1097" s="211"/>
      <c r="X1097" s="173">
        <v>0</v>
      </c>
      <c r="Y1097" s="175">
        <v>0</v>
      </c>
      <c r="Z1097" s="174">
        <f>S1097*R1097*K1097*EXP(-Definitions!$E$4*CAPEX!V1097)*U1097</f>
        <v>147500</v>
      </c>
      <c r="AA1097" s="174">
        <f>CEILING(Z1097/Definitions!$F$10,10)</f>
        <v>2900</v>
      </c>
      <c r="AB1097" s="176">
        <v>1</v>
      </c>
      <c r="AC1097" s="177" t="s">
        <v>240</v>
      </c>
      <c r="AD1097" s="177" t="s">
        <v>241</v>
      </c>
      <c r="AE1097" s="29"/>
      <c r="AF1097" s="31"/>
    </row>
    <row r="1098" spans="1:32" s="8" customFormat="1" ht="36" x14ac:dyDescent="0.25">
      <c r="A1098" s="170">
        <v>861</v>
      </c>
      <c r="B1098" s="171" t="s">
        <v>242</v>
      </c>
      <c r="C1098" s="171" t="s">
        <v>128</v>
      </c>
      <c r="D1098" s="172" t="s">
        <v>236</v>
      </c>
      <c r="E1098" s="171" t="s">
        <v>249</v>
      </c>
      <c r="F1098" s="171" t="s">
        <v>142</v>
      </c>
      <c r="G1098" s="171" t="s">
        <v>243</v>
      </c>
      <c r="H1098" s="171" t="s">
        <v>524</v>
      </c>
      <c r="I1098" s="171" t="s">
        <v>142</v>
      </c>
      <c r="J1098" s="173">
        <v>2006</v>
      </c>
      <c r="K1098" s="174">
        <v>1</v>
      </c>
      <c r="L1098" s="211"/>
      <c r="M1098" s="173" t="s">
        <v>236</v>
      </c>
      <c r="N1098" s="173">
        <v>0</v>
      </c>
      <c r="O1098" s="173">
        <v>1</v>
      </c>
      <c r="P1098" s="173">
        <v>1</v>
      </c>
      <c r="Q1098" s="173">
        <v>9</v>
      </c>
      <c r="R1098" s="173">
        <v>1</v>
      </c>
      <c r="S1098" s="175">
        <v>162300</v>
      </c>
      <c r="T1098" s="173">
        <v>0</v>
      </c>
      <c r="U1098" s="173">
        <v>1</v>
      </c>
      <c r="V1098" s="173">
        <v>0</v>
      </c>
      <c r="W1098" s="211"/>
      <c r="X1098" s="173">
        <v>0</v>
      </c>
      <c r="Y1098" s="175">
        <v>0</v>
      </c>
      <c r="Z1098" s="174">
        <f>S1098*R1098*K1098*EXP(-Definitions!$E$4*CAPEX!V1098)*U1098</f>
        <v>162300</v>
      </c>
      <c r="AA1098" s="174">
        <f>CEILING(Z1098/Definitions!$F$10,10)</f>
        <v>3190</v>
      </c>
      <c r="AB1098" s="176">
        <v>1</v>
      </c>
      <c r="AC1098" s="177" t="s">
        <v>244</v>
      </c>
      <c r="AD1098" s="177" t="s">
        <v>567</v>
      </c>
      <c r="AE1098" s="29"/>
      <c r="AF1098" s="31"/>
    </row>
    <row r="1099" spans="1:32" s="8" customFormat="1" ht="48" x14ac:dyDescent="0.25">
      <c r="A1099" s="170">
        <v>862</v>
      </c>
      <c r="B1099" s="171" t="s">
        <v>245</v>
      </c>
      <c r="C1099" s="171" t="s">
        <v>128</v>
      </c>
      <c r="D1099" s="172" t="s">
        <v>236</v>
      </c>
      <c r="E1099" s="171" t="s">
        <v>249</v>
      </c>
      <c r="F1099" s="171" t="s">
        <v>142</v>
      </c>
      <c r="G1099" s="171" t="s">
        <v>246</v>
      </c>
      <c r="H1099" s="171" t="s">
        <v>524</v>
      </c>
      <c r="I1099" s="171" t="s">
        <v>142</v>
      </c>
      <c r="J1099" s="173">
        <v>2006</v>
      </c>
      <c r="K1099" s="174">
        <v>1</v>
      </c>
      <c r="L1099" s="211"/>
      <c r="M1099" s="173" t="s">
        <v>236</v>
      </c>
      <c r="N1099" s="173">
        <v>0</v>
      </c>
      <c r="O1099" s="173">
        <v>1</v>
      </c>
      <c r="P1099" s="173">
        <v>1</v>
      </c>
      <c r="Q1099" s="173">
        <v>9</v>
      </c>
      <c r="R1099" s="173">
        <v>1</v>
      </c>
      <c r="S1099" s="175">
        <v>89300</v>
      </c>
      <c r="T1099" s="173">
        <v>0</v>
      </c>
      <c r="U1099" s="173">
        <v>1</v>
      </c>
      <c r="V1099" s="173">
        <v>0</v>
      </c>
      <c r="W1099" s="211"/>
      <c r="X1099" s="173">
        <v>0</v>
      </c>
      <c r="Y1099" s="175">
        <v>0</v>
      </c>
      <c r="Z1099" s="174">
        <f>S1099*R1099*K1099*EXP(-Definitions!$E$4*CAPEX!V1099)*U1099</f>
        <v>89300</v>
      </c>
      <c r="AA1099" s="174">
        <f>CEILING(Z1099/Definitions!$F$10,10)</f>
        <v>1760</v>
      </c>
      <c r="AB1099" s="176">
        <v>1</v>
      </c>
      <c r="AC1099" s="177" t="s">
        <v>247</v>
      </c>
      <c r="AD1099" s="177" t="s">
        <v>568</v>
      </c>
      <c r="AE1099" s="29"/>
      <c r="AF1099" s="31"/>
    </row>
    <row r="1100" spans="1:32" s="8" customFormat="1" ht="48" x14ac:dyDescent="0.25">
      <c r="A1100" s="170">
        <v>863</v>
      </c>
      <c r="B1100" s="171" t="s">
        <v>248</v>
      </c>
      <c r="C1100" s="171" t="s">
        <v>129</v>
      </c>
      <c r="D1100" s="172">
        <v>1</v>
      </c>
      <c r="E1100" s="171" t="s">
        <v>249</v>
      </c>
      <c r="F1100" s="171" t="s">
        <v>138</v>
      </c>
      <c r="G1100" s="171" t="s">
        <v>217</v>
      </c>
      <c r="H1100" s="171" t="s">
        <v>218</v>
      </c>
      <c r="I1100" s="171" t="s">
        <v>138</v>
      </c>
      <c r="J1100" s="173">
        <v>2006</v>
      </c>
      <c r="K1100" s="174">
        <v>1</v>
      </c>
      <c r="L1100" s="211"/>
      <c r="M1100" s="173" t="s">
        <v>236</v>
      </c>
      <c r="N1100" s="173">
        <v>0</v>
      </c>
      <c r="O1100" s="173">
        <v>1</v>
      </c>
      <c r="P1100" s="173">
        <v>1</v>
      </c>
      <c r="Q1100" s="173">
        <v>8</v>
      </c>
      <c r="R1100" s="173">
        <v>1</v>
      </c>
      <c r="S1100" s="175">
        <v>24900</v>
      </c>
      <c r="T1100" s="173">
        <v>25</v>
      </c>
      <c r="U1100" s="173">
        <v>1</v>
      </c>
      <c r="V1100" s="173">
        <v>11</v>
      </c>
      <c r="W1100" s="211"/>
      <c r="X1100" s="173">
        <v>0</v>
      </c>
      <c r="Y1100" s="175">
        <v>0</v>
      </c>
      <c r="Z1100" s="174">
        <f>S1100*R1100*K1100*EXP(-Definitions!$E$4*CAPEX!V1100)*U1100</f>
        <v>24900</v>
      </c>
      <c r="AA1100" s="174">
        <f>CEILING(Z1100/Definitions!$F$10,10)</f>
        <v>490</v>
      </c>
      <c r="AB1100" s="176">
        <v>1</v>
      </c>
      <c r="AC1100" s="177" t="s">
        <v>250</v>
      </c>
      <c r="AD1100" s="177" t="s">
        <v>569</v>
      </c>
      <c r="AE1100" s="29"/>
      <c r="AF1100" s="30"/>
    </row>
    <row r="1101" spans="1:32" s="8" customFormat="1" ht="36" x14ac:dyDescent="0.25">
      <c r="A1101" s="170">
        <v>864</v>
      </c>
      <c r="B1101" s="171" t="s">
        <v>251</v>
      </c>
      <c r="C1101" s="171" t="s">
        <v>129</v>
      </c>
      <c r="D1101" s="172">
        <v>1</v>
      </c>
      <c r="E1101" s="171" t="s">
        <v>249</v>
      </c>
      <c r="F1101" s="171" t="s">
        <v>138</v>
      </c>
      <c r="G1101" s="171" t="s">
        <v>217</v>
      </c>
      <c r="H1101" s="171" t="s">
        <v>218</v>
      </c>
      <c r="I1101" s="171" t="s">
        <v>138</v>
      </c>
      <c r="J1101" s="173">
        <v>2006</v>
      </c>
      <c r="K1101" s="174">
        <v>1</v>
      </c>
      <c r="L1101" s="211"/>
      <c r="M1101" s="173" t="s">
        <v>236</v>
      </c>
      <c r="N1101" s="173">
        <v>0</v>
      </c>
      <c r="O1101" s="173">
        <v>1</v>
      </c>
      <c r="P1101" s="173">
        <v>1</v>
      </c>
      <c r="Q1101" s="173">
        <v>3</v>
      </c>
      <c r="R1101" s="173">
        <v>1</v>
      </c>
      <c r="S1101" s="175">
        <v>500000</v>
      </c>
      <c r="T1101" s="173">
        <v>25</v>
      </c>
      <c r="U1101" s="173">
        <v>1</v>
      </c>
      <c r="V1101" s="173">
        <v>0</v>
      </c>
      <c r="W1101" s="211"/>
      <c r="X1101" s="173">
        <v>0</v>
      </c>
      <c r="Y1101" s="211"/>
      <c r="Z1101" s="174">
        <f>S1101*R1101*K1101*EXP(-Definitions!$E$4*CAPEX!V1101)*U1101</f>
        <v>500000</v>
      </c>
      <c r="AA1101" s="174">
        <f>CEILING(Z1101/Definitions!$F$10,10)</f>
        <v>9810</v>
      </c>
      <c r="AB1101" s="176">
        <v>1</v>
      </c>
      <c r="AC1101" s="177" t="s">
        <v>570</v>
      </c>
      <c r="AD1101" s="177" t="s">
        <v>571</v>
      </c>
      <c r="AE1101" s="29"/>
      <c r="AF1101" s="30"/>
    </row>
    <row r="1102" spans="1:32" s="8" customFormat="1" ht="108" x14ac:dyDescent="0.25">
      <c r="A1102" s="170">
        <v>865</v>
      </c>
      <c r="B1102" s="171" t="s">
        <v>252</v>
      </c>
      <c r="C1102" s="171" t="s">
        <v>129</v>
      </c>
      <c r="D1102" s="172">
        <v>1</v>
      </c>
      <c r="E1102" s="171" t="s">
        <v>249</v>
      </c>
      <c r="F1102" s="171" t="s">
        <v>138</v>
      </c>
      <c r="G1102" s="171" t="s">
        <v>364</v>
      </c>
      <c r="H1102" s="171" t="s">
        <v>364</v>
      </c>
      <c r="I1102" s="171" t="s">
        <v>138</v>
      </c>
      <c r="J1102" s="173">
        <v>2006</v>
      </c>
      <c r="K1102" s="174">
        <v>760</v>
      </c>
      <c r="L1102" s="211"/>
      <c r="M1102" s="173" t="s">
        <v>139</v>
      </c>
      <c r="N1102" s="173">
        <v>0</v>
      </c>
      <c r="O1102" s="173">
        <v>1</v>
      </c>
      <c r="P1102" s="173">
        <v>1</v>
      </c>
      <c r="Q1102" s="173">
        <v>5</v>
      </c>
      <c r="R1102" s="173">
        <v>1</v>
      </c>
      <c r="S1102" s="175">
        <v>3000</v>
      </c>
      <c r="T1102" s="173">
        <v>0</v>
      </c>
      <c r="U1102" s="173">
        <v>1</v>
      </c>
      <c r="V1102" s="173">
        <v>0</v>
      </c>
      <c r="W1102" s="211"/>
      <c r="X1102" s="173">
        <v>0</v>
      </c>
      <c r="Y1102" s="175">
        <v>0</v>
      </c>
      <c r="Z1102" s="174">
        <f>S1102*R1102*K1102*EXP(-Definitions!$E$4*CAPEX!V1102)*U1102</f>
        <v>2280000</v>
      </c>
      <c r="AA1102" s="174">
        <f>CEILING(Z1102/Definitions!$F$10,10)</f>
        <v>44710</v>
      </c>
      <c r="AB1102" s="176">
        <v>1</v>
      </c>
      <c r="AC1102" s="177" t="s">
        <v>253</v>
      </c>
      <c r="AD1102" s="177" t="s">
        <v>254</v>
      </c>
      <c r="AE1102" s="29"/>
      <c r="AF1102" s="30"/>
    </row>
    <row r="1103" spans="1:32" s="8" customFormat="1" ht="24" x14ac:dyDescent="0.25">
      <c r="A1103" s="170">
        <v>866</v>
      </c>
      <c r="B1103" s="171" t="s">
        <v>238</v>
      </c>
      <c r="C1103" s="171" t="s">
        <v>129</v>
      </c>
      <c r="D1103" s="172" t="s">
        <v>236</v>
      </c>
      <c r="E1103" s="171" t="s">
        <v>249</v>
      </c>
      <c r="F1103" s="171" t="s">
        <v>138</v>
      </c>
      <c r="G1103" s="171" t="s">
        <v>239</v>
      </c>
      <c r="H1103" s="171" t="s">
        <v>524</v>
      </c>
      <c r="I1103" s="171" t="s">
        <v>138</v>
      </c>
      <c r="J1103" s="173">
        <v>2006</v>
      </c>
      <c r="K1103" s="174">
        <v>1</v>
      </c>
      <c r="L1103" s="211"/>
      <c r="M1103" s="173" t="s">
        <v>236</v>
      </c>
      <c r="N1103" s="173">
        <v>0</v>
      </c>
      <c r="O1103" s="173">
        <v>1</v>
      </c>
      <c r="P1103" s="173">
        <v>1</v>
      </c>
      <c r="Q1103" s="173">
        <v>9</v>
      </c>
      <c r="R1103" s="173">
        <v>1</v>
      </c>
      <c r="S1103" s="175">
        <v>278000</v>
      </c>
      <c r="T1103" s="173">
        <v>0</v>
      </c>
      <c r="U1103" s="173">
        <v>1</v>
      </c>
      <c r="V1103" s="173">
        <v>0</v>
      </c>
      <c r="W1103" s="211"/>
      <c r="X1103" s="173">
        <v>0</v>
      </c>
      <c r="Y1103" s="175">
        <v>0</v>
      </c>
      <c r="Z1103" s="174">
        <f>S1103*R1103*K1103*EXP(-Definitions!$E$4*CAPEX!V1103)*U1103</f>
        <v>278000</v>
      </c>
      <c r="AA1103" s="174">
        <f>CEILING(Z1103/Definitions!$F$10,10)</f>
        <v>5460</v>
      </c>
      <c r="AB1103" s="176">
        <v>1</v>
      </c>
      <c r="AC1103" s="177" t="s">
        <v>240</v>
      </c>
      <c r="AD1103" s="177" t="s">
        <v>241</v>
      </c>
      <c r="AE1103" s="29"/>
      <c r="AF1103" s="31"/>
    </row>
    <row r="1104" spans="1:32" s="8" customFormat="1" ht="36" x14ac:dyDescent="0.25">
      <c r="A1104" s="170">
        <v>867</v>
      </c>
      <c r="B1104" s="171" t="s">
        <v>242</v>
      </c>
      <c r="C1104" s="171" t="s">
        <v>129</v>
      </c>
      <c r="D1104" s="172" t="s">
        <v>236</v>
      </c>
      <c r="E1104" s="171" t="s">
        <v>249</v>
      </c>
      <c r="F1104" s="171" t="s">
        <v>138</v>
      </c>
      <c r="G1104" s="171" t="s">
        <v>243</v>
      </c>
      <c r="H1104" s="171" t="s">
        <v>524</v>
      </c>
      <c r="I1104" s="171" t="s">
        <v>138</v>
      </c>
      <c r="J1104" s="173">
        <v>2006</v>
      </c>
      <c r="K1104" s="174">
        <v>1</v>
      </c>
      <c r="L1104" s="211"/>
      <c r="M1104" s="173" t="s">
        <v>236</v>
      </c>
      <c r="N1104" s="173">
        <v>0</v>
      </c>
      <c r="O1104" s="173">
        <v>1</v>
      </c>
      <c r="P1104" s="173">
        <v>1</v>
      </c>
      <c r="Q1104" s="173">
        <v>9</v>
      </c>
      <c r="R1104" s="173">
        <v>1</v>
      </c>
      <c r="S1104" s="175">
        <v>305800</v>
      </c>
      <c r="T1104" s="173">
        <v>0</v>
      </c>
      <c r="U1104" s="173">
        <v>1</v>
      </c>
      <c r="V1104" s="173">
        <v>0</v>
      </c>
      <c r="W1104" s="211"/>
      <c r="X1104" s="173">
        <v>0</v>
      </c>
      <c r="Y1104" s="175">
        <v>0</v>
      </c>
      <c r="Z1104" s="174">
        <f>S1104*R1104*K1104*EXP(-Definitions!$E$4*CAPEX!V1104)*U1104</f>
        <v>305800</v>
      </c>
      <c r="AA1104" s="174">
        <f>CEILING(Z1104/Definitions!$F$10,10)</f>
        <v>6000</v>
      </c>
      <c r="AB1104" s="176">
        <v>1</v>
      </c>
      <c r="AC1104" s="177" t="s">
        <v>244</v>
      </c>
      <c r="AD1104" s="177" t="s">
        <v>567</v>
      </c>
      <c r="AE1104" s="29"/>
      <c r="AF1104" s="31"/>
    </row>
    <row r="1105" spans="1:32" s="8" customFormat="1" ht="48" x14ac:dyDescent="0.25">
      <c r="A1105" s="170">
        <v>868</v>
      </c>
      <c r="B1105" s="171" t="s">
        <v>245</v>
      </c>
      <c r="C1105" s="171" t="s">
        <v>129</v>
      </c>
      <c r="D1105" s="172" t="s">
        <v>236</v>
      </c>
      <c r="E1105" s="171" t="s">
        <v>249</v>
      </c>
      <c r="F1105" s="171" t="s">
        <v>138</v>
      </c>
      <c r="G1105" s="171" t="s">
        <v>246</v>
      </c>
      <c r="H1105" s="171" t="s">
        <v>524</v>
      </c>
      <c r="I1105" s="171" t="s">
        <v>138</v>
      </c>
      <c r="J1105" s="173">
        <v>2006</v>
      </c>
      <c r="K1105" s="174">
        <v>1</v>
      </c>
      <c r="L1105" s="211"/>
      <c r="M1105" s="173" t="s">
        <v>236</v>
      </c>
      <c r="N1105" s="173">
        <v>0</v>
      </c>
      <c r="O1105" s="173">
        <v>1</v>
      </c>
      <c r="P1105" s="173">
        <v>1</v>
      </c>
      <c r="Q1105" s="173">
        <v>9</v>
      </c>
      <c r="R1105" s="173">
        <v>1</v>
      </c>
      <c r="S1105" s="175">
        <v>168200</v>
      </c>
      <c r="T1105" s="173">
        <v>0</v>
      </c>
      <c r="U1105" s="173">
        <v>1</v>
      </c>
      <c r="V1105" s="173">
        <v>0</v>
      </c>
      <c r="W1105" s="211"/>
      <c r="X1105" s="173">
        <v>0</v>
      </c>
      <c r="Y1105" s="175">
        <v>0</v>
      </c>
      <c r="Z1105" s="174">
        <f>S1105*R1105*K1105*EXP(-Definitions!$E$4*CAPEX!V1105)*U1105</f>
        <v>168200</v>
      </c>
      <c r="AA1105" s="174">
        <f>CEILING(Z1105/Definitions!$F$10,10)</f>
        <v>3300</v>
      </c>
      <c r="AB1105" s="176">
        <v>1</v>
      </c>
      <c r="AC1105" s="177" t="s">
        <v>247</v>
      </c>
      <c r="AD1105" s="177" t="s">
        <v>568</v>
      </c>
      <c r="AE1105" s="29"/>
      <c r="AF1105" s="31"/>
    </row>
    <row r="1106" spans="1:32" s="8" customFormat="1" ht="48" x14ac:dyDescent="0.25">
      <c r="A1106" s="170">
        <v>869</v>
      </c>
      <c r="B1106" s="171" t="s">
        <v>248</v>
      </c>
      <c r="C1106" s="171" t="s">
        <v>130</v>
      </c>
      <c r="D1106" s="172">
        <v>1</v>
      </c>
      <c r="E1106" s="171" t="s">
        <v>249</v>
      </c>
      <c r="F1106" s="171" t="s">
        <v>138</v>
      </c>
      <c r="G1106" s="171" t="s">
        <v>217</v>
      </c>
      <c r="H1106" s="171" t="s">
        <v>218</v>
      </c>
      <c r="I1106" s="171" t="s">
        <v>138</v>
      </c>
      <c r="J1106" s="173">
        <v>2006</v>
      </c>
      <c r="K1106" s="174">
        <v>1</v>
      </c>
      <c r="L1106" s="211"/>
      <c r="M1106" s="173" t="s">
        <v>236</v>
      </c>
      <c r="N1106" s="173">
        <v>0</v>
      </c>
      <c r="O1106" s="173">
        <v>1</v>
      </c>
      <c r="P1106" s="173">
        <v>1</v>
      </c>
      <c r="Q1106" s="173">
        <v>8</v>
      </c>
      <c r="R1106" s="173">
        <v>1</v>
      </c>
      <c r="S1106" s="175">
        <v>24900</v>
      </c>
      <c r="T1106" s="173">
        <v>25</v>
      </c>
      <c r="U1106" s="173">
        <v>1</v>
      </c>
      <c r="V1106" s="173">
        <v>11</v>
      </c>
      <c r="W1106" s="211"/>
      <c r="X1106" s="173">
        <v>0</v>
      </c>
      <c r="Y1106" s="175">
        <v>0</v>
      </c>
      <c r="Z1106" s="174">
        <f>S1106*R1106*K1106*EXP(-Definitions!$E$4*CAPEX!V1106)*U1106</f>
        <v>24900</v>
      </c>
      <c r="AA1106" s="174">
        <f>CEILING(Z1106/Definitions!$F$10,10)</f>
        <v>490</v>
      </c>
      <c r="AB1106" s="176">
        <v>1</v>
      </c>
      <c r="AC1106" s="177" t="s">
        <v>250</v>
      </c>
      <c r="AD1106" s="177" t="s">
        <v>569</v>
      </c>
      <c r="AE1106" s="29"/>
      <c r="AF1106" s="30"/>
    </row>
    <row r="1107" spans="1:32" s="8" customFormat="1" ht="36" x14ac:dyDescent="0.25">
      <c r="A1107" s="170">
        <v>870</v>
      </c>
      <c r="B1107" s="171" t="s">
        <v>251</v>
      </c>
      <c r="C1107" s="171" t="s">
        <v>130</v>
      </c>
      <c r="D1107" s="172">
        <v>1</v>
      </c>
      <c r="E1107" s="171" t="s">
        <v>249</v>
      </c>
      <c r="F1107" s="171" t="s">
        <v>138</v>
      </c>
      <c r="G1107" s="171" t="s">
        <v>217</v>
      </c>
      <c r="H1107" s="171" t="s">
        <v>218</v>
      </c>
      <c r="I1107" s="171" t="s">
        <v>138</v>
      </c>
      <c r="J1107" s="173">
        <v>2006</v>
      </c>
      <c r="K1107" s="174">
        <v>1</v>
      </c>
      <c r="L1107" s="211"/>
      <c r="M1107" s="173" t="s">
        <v>236</v>
      </c>
      <c r="N1107" s="173">
        <v>0</v>
      </c>
      <c r="O1107" s="173">
        <v>1</v>
      </c>
      <c r="P1107" s="173">
        <v>1</v>
      </c>
      <c r="Q1107" s="173">
        <v>3</v>
      </c>
      <c r="R1107" s="173">
        <v>1</v>
      </c>
      <c r="S1107" s="175">
        <v>500000</v>
      </c>
      <c r="T1107" s="173">
        <v>25</v>
      </c>
      <c r="U1107" s="173">
        <v>1</v>
      </c>
      <c r="V1107" s="173">
        <v>0</v>
      </c>
      <c r="W1107" s="211"/>
      <c r="X1107" s="173">
        <v>0</v>
      </c>
      <c r="Y1107" s="175"/>
      <c r="Z1107" s="174">
        <f>S1107*R1107*K1107*EXP(-Definitions!$E$4*CAPEX!V1107)*U1107</f>
        <v>500000</v>
      </c>
      <c r="AA1107" s="174">
        <f>CEILING(Z1107/Definitions!$F$10,10)</f>
        <v>9810</v>
      </c>
      <c r="AB1107" s="176">
        <v>1</v>
      </c>
      <c r="AC1107" s="177" t="s">
        <v>570</v>
      </c>
      <c r="AD1107" s="177" t="s">
        <v>571</v>
      </c>
      <c r="AE1107" s="29"/>
      <c r="AF1107" s="30"/>
    </row>
    <row r="1108" spans="1:32" s="8" customFormat="1" ht="108" x14ac:dyDescent="0.25">
      <c r="A1108" s="170">
        <v>871</v>
      </c>
      <c r="B1108" s="171" t="s">
        <v>252</v>
      </c>
      <c r="C1108" s="171" t="s">
        <v>130</v>
      </c>
      <c r="D1108" s="172">
        <v>1</v>
      </c>
      <c r="E1108" s="171" t="s">
        <v>249</v>
      </c>
      <c r="F1108" s="171" t="s">
        <v>138</v>
      </c>
      <c r="G1108" s="171" t="s">
        <v>364</v>
      </c>
      <c r="H1108" s="171" t="s">
        <v>364</v>
      </c>
      <c r="I1108" s="171" t="s">
        <v>138</v>
      </c>
      <c r="J1108" s="173">
        <v>2006</v>
      </c>
      <c r="K1108" s="174">
        <v>325</v>
      </c>
      <c r="L1108" s="211"/>
      <c r="M1108" s="173" t="s">
        <v>139</v>
      </c>
      <c r="N1108" s="173">
        <v>0</v>
      </c>
      <c r="O1108" s="173">
        <v>1</v>
      </c>
      <c r="P1108" s="173">
        <v>1</v>
      </c>
      <c r="Q1108" s="173">
        <v>5</v>
      </c>
      <c r="R1108" s="173">
        <v>1</v>
      </c>
      <c r="S1108" s="175">
        <v>3000</v>
      </c>
      <c r="T1108" s="173">
        <v>0</v>
      </c>
      <c r="U1108" s="173">
        <v>1</v>
      </c>
      <c r="V1108" s="173">
        <v>0</v>
      </c>
      <c r="W1108" s="211"/>
      <c r="X1108" s="173">
        <v>0</v>
      </c>
      <c r="Y1108" s="175">
        <v>0</v>
      </c>
      <c r="Z1108" s="174">
        <f>S1108*R1108*K1108*EXP(-Definitions!$E$4*CAPEX!V1108)*U1108</f>
        <v>975000</v>
      </c>
      <c r="AA1108" s="174">
        <f>CEILING(Z1108/Definitions!$F$10,10)</f>
        <v>19120</v>
      </c>
      <c r="AB1108" s="176">
        <v>1</v>
      </c>
      <c r="AC1108" s="177" t="s">
        <v>253</v>
      </c>
      <c r="AD1108" s="177" t="s">
        <v>254</v>
      </c>
      <c r="AE1108" s="29"/>
      <c r="AF1108" s="30"/>
    </row>
    <row r="1109" spans="1:32" s="8" customFormat="1" ht="24" x14ac:dyDescent="0.25">
      <c r="A1109" s="170">
        <v>872</v>
      </c>
      <c r="B1109" s="171" t="s">
        <v>238</v>
      </c>
      <c r="C1109" s="171" t="s">
        <v>130</v>
      </c>
      <c r="D1109" s="172" t="s">
        <v>236</v>
      </c>
      <c r="E1109" s="171" t="s">
        <v>249</v>
      </c>
      <c r="F1109" s="171" t="s">
        <v>138</v>
      </c>
      <c r="G1109" s="171" t="s">
        <v>239</v>
      </c>
      <c r="H1109" s="171" t="s">
        <v>524</v>
      </c>
      <c r="I1109" s="171" t="s">
        <v>138</v>
      </c>
      <c r="J1109" s="173">
        <v>2006</v>
      </c>
      <c r="K1109" s="174">
        <v>1</v>
      </c>
      <c r="L1109" s="211"/>
      <c r="M1109" s="173" t="s">
        <v>236</v>
      </c>
      <c r="N1109" s="173">
        <v>0</v>
      </c>
      <c r="O1109" s="173">
        <v>1</v>
      </c>
      <c r="P1109" s="173">
        <v>1</v>
      </c>
      <c r="Q1109" s="173">
        <v>9</v>
      </c>
      <c r="R1109" s="173">
        <v>1</v>
      </c>
      <c r="S1109" s="175">
        <v>147500</v>
      </c>
      <c r="T1109" s="173">
        <v>0</v>
      </c>
      <c r="U1109" s="173">
        <v>1</v>
      </c>
      <c r="V1109" s="173">
        <v>0</v>
      </c>
      <c r="W1109" s="211"/>
      <c r="X1109" s="173">
        <v>0</v>
      </c>
      <c r="Y1109" s="175">
        <v>0</v>
      </c>
      <c r="Z1109" s="174">
        <f>S1109*R1109*K1109*EXP(-Definitions!$E$4*CAPEX!V1109)*U1109</f>
        <v>147500</v>
      </c>
      <c r="AA1109" s="174">
        <f>CEILING(Z1109/Definitions!$F$10,10)</f>
        <v>2900</v>
      </c>
      <c r="AB1109" s="176">
        <v>1</v>
      </c>
      <c r="AC1109" s="177" t="s">
        <v>240</v>
      </c>
      <c r="AD1109" s="177" t="s">
        <v>241</v>
      </c>
      <c r="AE1109" s="29"/>
      <c r="AF1109" s="31"/>
    </row>
    <row r="1110" spans="1:32" s="8" customFormat="1" ht="36" x14ac:dyDescent="0.25">
      <c r="A1110" s="170">
        <v>873</v>
      </c>
      <c r="B1110" s="171" t="s">
        <v>242</v>
      </c>
      <c r="C1110" s="171" t="s">
        <v>130</v>
      </c>
      <c r="D1110" s="172" t="s">
        <v>236</v>
      </c>
      <c r="E1110" s="171" t="s">
        <v>249</v>
      </c>
      <c r="F1110" s="171" t="s">
        <v>138</v>
      </c>
      <c r="G1110" s="171" t="s">
        <v>243</v>
      </c>
      <c r="H1110" s="171" t="s">
        <v>524</v>
      </c>
      <c r="I1110" s="171" t="s">
        <v>138</v>
      </c>
      <c r="J1110" s="173">
        <v>2006</v>
      </c>
      <c r="K1110" s="174">
        <v>1</v>
      </c>
      <c r="L1110" s="211"/>
      <c r="M1110" s="173" t="s">
        <v>236</v>
      </c>
      <c r="N1110" s="173">
        <v>0</v>
      </c>
      <c r="O1110" s="173">
        <v>1</v>
      </c>
      <c r="P1110" s="173">
        <v>1</v>
      </c>
      <c r="Q1110" s="173">
        <v>9</v>
      </c>
      <c r="R1110" s="173">
        <v>1</v>
      </c>
      <c r="S1110" s="175">
        <v>162300</v>
      </c>
      <c r="T1110" s="173">
        <v>0</v>
      </c>
      <c r="U1110" s="173">
        <v>1</v>
      </c>
      <c r="V1110" s="173">
        <v>0</v>
      </c>
      <c r="W1110" s="211"/>
      <c r="X1110" s="173">
        <v>0</v>
      </c>
      <c r="Y1110" s="175">
        <v>0</v>
      </c>
      <c r="Z1110" s="174">
        <f>S1110*R1110*K1110*EXP(-Definitions!$E$4*CAPEX!V1110)*U1110</f>
        <v>162300</v>
      </c>
      <c r="AA1110" s="174">
        <f>CEILING(Z1110/Definitions!$F$10,10)</f>
        <v>3190</v>
      </c>
      <c r="AB1110" s="176">
        <v>1</v>
      </c>
      <c r="AC1110" s="177" t="s">
        <v>244</v>
      </c>
      <c r="AD1110" s="177" t="s">
        <v>567</v>
      </c>
      <c r="AE1110" s="29"/>
      <c r="AF1110" s="31"/>
    </row>
    <row r="1111" spans="1:32" s="8" customFormat="1" ht="48" x14ac:dyDescent="0.25">
      <c r="A1111" s="170">
        <v>874</v>
      </c>
      <c r="B1111" s="171" t="s">
        <v>245</v>
      </c>
      <c r="C1111" s="171" t="s">
        <v>130</v>
      </c>
      <c r="D1111" s="172" t="s">
        <v>236</v>
      </c>
      <c r="E1111" s="171" t="s">
        <v>249</v>
      </c>
      <c r="F1111" s="171" t="s">
        <v>138</v>
      </c>
      <c r="G1111" s="171" t="s">
        <v>246</v>
      </c>
      <c r="H1111" s="171" t="s">
        <v>524</v>
      </c>
      <c r="I1111" s="171" t="s">
        <v>138</v>
      </c>
      <c r="J1111" s="173">
        <v>2006</v>
      </c>
      <c r="K1111" s="174">
        <v>1</v>
      </c>
      <c r="L1111" s="211"/>
      <c r="M1111" s="173" t="s">
        <v>236</v>
      </c>
      <c r="N1111" s="173">
        <v>0</v>
      </c>
      <c r="O1111" s="173">
        <v>1</v>
      </c>
      <c r="P1111" s="173">
        <v>1</v>
      </c>
      <c r="Q1111" s="173">
        <v>9</v>
      </c>
      <c r="R1111" s="173">
        <v>1</v>
      </c>
      <c r="S1111" s="175">
        <v>89300</v>
      </c>
      <c r="T1111" s="173">
        <v>0</v>
      </c>
      <c r="U1111" s="173">
        <v>1</v>
      </c>
      <c r="V1111" s="173">
        <v>0</v>
      </c>
      <c r="W1111" s="211"/>
      <c r="X1111" s="173">
        <v>0</v>
      </c>
      <c r="Y1111" s="175">
        <v>0</v>
      </c>
      <c r="Z1111" s="174">
        <f>S1111*R1111*K1111*EXP(-Definitions!$E$4*CAPEX!V1111)*U1111</f>
        <v>89300</v>
      </c>
      <c r="AA1111" s="174">
        <f>CEILING(Z1111/Definitions!$F$10,10)</f>
        <v>1760</v>
      </c>
      <c r="AB1111" s="176">
        <v>1</v>
      </c>
      <c r="AC1111" s="177" t="s">
        <v>247</v>
      </c>
      <c r="AD1111" s="177" t="s">
        <v>568</v>
      </c>
      <c r="AE1111" s="29"/>
      <c r="AF1111" s="30"/>
    </row>
    <row r="1112" spans="1:32" s="8" customFormat="1" ht="48" x14ac:dyDescent="0.25">
      <c r="A1112" s="170">
        <v>875</v>
      </c>
      <c r="B1112" s="171" t="s">
        <v>248</v>
      </c>
      <c r="C1112" s="171" t="s">
        <v>131</v>
      </c>
      <c r="D1112" s="172">
        <v>1</v>
      </c>
      <c r="E1112" s="171" t="s">
        <v>249</v>
      </c>
      <c r="F1112" s="171" t="s">
        <v>138</v>
      </c>
      <c r="G1112" s="171" t="s">
        <v>217</v>
      </c>
      <c r="H1112" s="171" t="s">
        <v>218</v>
      </c>
      <c r="I1112" s="171" t="s">
        <v>138</v>
      </c>
      <c r="J1112" s="173">
        <v>2006</v>
      </c>
      <c r="K1112" s="174">
        <v>1</v>
      </c>
      <c r="L1112" s="211"/>
      <c r="M1112" s="173" t="s">
        <v>236</v>
      </c>
      <c r="N1112" s="173">
        <v>0</v>
      </c>
      <c r="O1112" s="173">
        <v>1</v>
      </c>
      <c r="P1112" s="173">
        <v>1</v>
      </c>
      <c r="Q1112" s="173">
        <v>8</v>
      </c>
      <c r="R1112" s="173">
        <v>1</v>
      </c>
      <c r="S1112" s="175">
        <v>24900</v>
      </c>
      <c r="T1112" s="173">
        <v>25</v>
      </c>
      <c r="U1112" s="173">
        <v>1</v>
      </c>
      <c r="V1112" s="173">
        <v>11</v>
      </c>
      <c r="W1112" s="211"/>
      <c r="X1112" s="173">
        <v>0</v>
      </c>
      <c r="Y1112" s="175">
        <v>0</v>
      </c>
      <c r="Z1112" s="174">
        <f>S1112*R1112*K1112*EXP(-Definitions!$E$4*CAPEX!V1112)*U1112</f>
        <v>24900</v>
      </c>
      <c r="AA1112" s="174">
        <f>CEILING(Z1112/Definitions!$F$10,10)</f>
        <v>490</v>
      </c>
      <c r="AB1112" s="176">
        <v>1</v>
      </c>
      <c r="AC1112" s="177" t="s">
        <v>250</v>
      </c>
      <c r="AD1112" s="177" t="s">
        <v>569</v>
      </c>
      <c r="AE1112" s="29"/>
      <c r="AF1112" s="30"/>
    </row>
    <row r="1113" spans="1:32" s="8" customFormat="1" ht="36" x14ac:dyDescent="0.25">
      <c r="A1113" s="170">
        <v>876</v>
      </c>
      <c r="B1113" s="171" t="s">
        <v>251</v>
      </c>
      <c r="C1113" s="171" t="s">
        <v>131</v>
      </c>
      <c r="D1113" s="172">
        <v>1</v>
      </c>
      <c r="E1113" s="171" t="s">
        <v>249</v>
      </c>
      <c r="F1113" s="171" t="s">
        <v>138</v>
      </c>
      <c r="G1113" s="171" t="s">
        <v>217</v>
      </c>
      <c r="H1113" s="171" t="s">
        <v>218</v>
      </c>
      <c r="I1113" s="171" t="s">
        <v>138</v>
      </c>
      <c r="J1113" s="173">
        <v>2006</v>
      </c>
      <c r="K1113" s="174">
        <v>1</v>
      </c>
      <c r="L1113" s="211"/>
      <c r="M1113" s="173" t="s">
        <v>236</v>
      </c>
      <c r="N1113" s="173">
        <v>0</v>
      </c>
      <c r="O1113" s="173">
        <v>1</v>
      </c>
      <c r="P1113" s="173">
        <v>1</v>
      </c>
      <c r="Q1113" s="173">
        <v>3</v>
      </c>
      <c r="R1113" s="173">
        <v>1</v>
      </c>
      <c r="S1113" s="175">
        <v>500000</v>
      </c>
      <c r="T1113" s="173">
        <v>25</v>
      </c>
      <c r="U1113" s="173">
        <v>1</v>
      </c>
      <c r="V1113" s="173">
        <v>0</v>
      </c>
      <c r="W1113" s="211"/>
      <c r="X1113" s="173">
        <v>0</v>
      </c>
      <c r="Y1113" s="175"/>
      <c r="Z1113" s="174">
        <f>S1113*R1113*K1113*EXP(-Definitions!$E$4*CAPEX!V1113)*U1113</f>
        <v>500000</v>
      </c>
      <c r="AA1113" s="174">
        <f>CEILING(Z1113/Definitions!$F$10,10)</f>
        <v>9810</v>
      </c>
      <c r="AB1113" s="176">
        <v>1</v>
      </c>
      <c r="AC1113" s="177" t="s">
        <v>570</v>
      </c>
      <c r="AD1113" s="177" t="s">
        <v>571</v>
      </c>
      <c r="AE1113" s="29"/>
      <c r="AF1113" s="30"/>
    </row>
    <row r="1114" spans="1:32" s="8" customFormat="1" ht="108" x14ac:dyDescent="0.25">
      <c r="A1114" s="170">
        <v>877</v>
      </c>
      <c r="B1114" s="171" t="s">
        <v>252</v>
      </c>
      <c r="C1114" s="171" t="s">
        <v>131</v>
      </c>
      <c r="D1114" s="172">
        <v>1</v>
      </c>
      <c r="E1114" s="171" t="s">
        <v>249</v>
      </c>
      <c r="F1114" s="171" t="s">
        <v>138</v>
      </c>
      <c r="G1114" s="171" t="s">
        <v>364</v>
      </c>
      <c r="H1114" s="171" t="s">
        <v>364</v>
      </c>
      <c r="I1114" s="171" t="s">
        <v>138</v>
      </c>
      <c r="J1114" s="173">
        <v>2006</v>
      </c>
      <c r="K1114" s="174">
        <v>760</v>
      </c>
      <c r="L1114" s="211"/>
      <c r="M1114" s="173" t="s">
        <v>139</v>
      </c>
      <c r="N1114" s="173">
        <v>0</v>
      </c>
      <c r="O1114" s="173">
        <v>1</v>
      </c>
      <c r="P1114" s="173">
        <v>1</v>
      </c>
      <c r="Q1114" s="173">
        <v>5</v>
      </c>
      <c r="R1114" s="173">
        <v>1</v>
      </c>
      <c r="S1114" s="175">
        <v>3000</v>
      </c>
      <c r="T1114" s="173">
        <v>0</v>
      </c>
      <c r="U1114" s="173">
        <v>1</v>
      </c>
      <c r="V1114" s="173">
        <v>0</v>
      </c>
      <c r="W1114" s="211"/>
      <c r="X1114" s="173">
        <v>0</v>
      </c>
      <c r="Y1114" s="175">
        <v>0</v>
      </c>
      <c r="Z1114" s="174">
        <f>S1114*R1114*K1114*EXP(-Definitions!$E$4*CAPEX!V1114)*U1114</f>
        <v>2280000</v>
      </c>
      <c r="AA1114" s="174">
        <f>CEILING(Z1114/Definitions!$F$10,10)</f>
        <v>44710</v>
      </c>
      <c r="AB1114" s="176">
        <v>1</v>
      </c>
      <c r="AC1114" s="177" t="s">
        <v>253</v>
      </c>
      <c r="AD1114" s="177" t="s">
        <v>254</v>
      </c>
      <c r="AE1114" s="29"/>
      <c r="AF1114" s="31"/>
    </row>
    <row r="1115" spans="1:32" s="8" customFormat="1" ht="24" x14ac:dyDescent="0.25">
      <c r="A1115" s="170">
        <v>878</v>
      </c>
      <c r="B1115" s="171" t="s">
        <v>238</v>
      </c>
      <c r="C1115" s="171" t="s">
        <v>131</v>
      </c>
      <c r="D1115" s="172" t="s">
        <v>236</v>
      </c>
      <c r="E1115" s="171" t="s">
        <v>249</v>
      </c>
      <c r="F1115" s="171" t="s">
        <v>138</v>
      </c>
      <c r="G1115" s="171" t="s">
        <v>239</v>
      </c>
      <c r="H1115" s="171" t="s">
        <v>524</v>
      </c>
      <c r="I1115" s="171" t="s">
        <v>138</v>
      </c>
      <c r="J1115" s="173">
        <v>2006</v>
      </c>
      <c r="K1115" s="174">
        <v>1</v>
      </c>
      <c r="L1115" s="174"/>
      <c r="M1115" s="173" t="s">
        <v>236</v>
      </c>
      <c r="N1115" s="173">
        <v>0</v>
      </c>
      <c r="O1115" s="173">
        <v>1</v>
      </c>
      <c r="P1115" s="173">
        <v>1</v>
      </c>
      <c r="Q1115" s="173">
        <v>9</v>
      </c>
      <c r="R1115" s="173">
        <v>1</v>
      </c>
      <c r="S1115" s="175">
        <v>278000</v>
      </c>
      <c r="T1115" s="173">
        <v>0</v>
      </c>
      <c r="U1115" s="173">
        <v>1</v>
      </c>
      <c r="V1115" s="173">
        <v>0</v>
      </c>
      <c r="W1115" s="173"/>
      <c r="X1115" s="173">
        <v>0</v>
      </c>
      <c r="Y1115" s="175">
        <v>0</v>
      </c>
      <c r="Z1115" s="174">
        <f>S1115*R1115*K1115*EXP(-Definitions!$E$4*CAPEX!V1115)*U1115</f>
        <v>278000</v>
      </c>
      <c r="AA1115" s="174">
        <f>CEILING(Z1115/Definitions!$F$10,10)</f>
        <v>5460</v>
      </c>
      <c r="AB1115" s="176">
        <v>1</v>
      </c>
      <c r="AC1115" s="177" t="s">
        <v>240</v>
      </c>
      <c r="AD1115" s="177" t="s">
        <v>241</v>
      </c>
      <c r="AE1115" s="29"/>
      <c r="AF1115" s="30"/>
    </row>
    <row r="1116" spans="1:32" s="8" customFormat="1" ht="36" x14ac:dyDescent="0.25">
      <c r="A1116" s="170">
        <v>879</v>
      </c>
      <c r="B1116" s="171" t="s">
        <v>242</v>
      </c>
      <c r="C1116" s="171" t="s">
        <v>131</v>
      </c>
      <c r="D1116" s="172" t="s">
        <v>236</v>
      </c>
      <c r="E1116" s="171" t="s">
        <v>249</v>
      </c>
      <c r="F1116" s="171" t="s">
        <v>138</v>
      </c>
      <c r="G1116" s="171" t="s">
        <v>243</v>
      </c>
      <c r="H1116" s="171" t="s">
        <v>524</v>
      </c>
      <c r="I1116" s="171" t="s">
        <v>138</v>
      </c>
      <c r="J1116" s="173">
        <v>2006</v>
      </c>
      <c r="K1116" s="174">
        <v>1</v>
      </c>
      <c r="L1116" s="174"/>
      <c r="M1116" s="173" t="s">
        <v>236</v>
      </c>
      <c r="N1116" s="173">
        <v>0</v>
      </c>
      <c r="O1116" s="173">
        <v>1</v>
      </c>
      <c r="P1116" s="173">
        <v>1</v>
      </c>
      <c r="Q1116" s="173">
        <v>9</v>
      </c>
      <c r="R1116" s="173">
        <v>1</v>
      </c>
      <c r="S1116" s="175">
        <v>305800</v>
      </c>
      <c r="T1116" s="173">
        <v>0</v>
      </c>
      <c r="U1116" s="173">
        <v>1</v>
      </c>
      <c r="V1116" s="173">
        <v>0</v>
      </c>
      <c r="W1116" s="173"/>
      <c r="X1116" s="173">
        <v>0</v>
      </c>
      <c r="Y1116" s="175">
        <v>0</v>
      </c>
      <c r="Z1116" s="174">
        <f>S1116*R1116*K1116*EXP(-Definitions!$E$4*CAPEX!V1116)*U1116</f>
        <v>305800</v>
      </c>
      <c r="AA1116" s="174">
        <f>CEILING(Z1116/Definitions!$F$10,10)</f>
        <v>6000</v>
      </c>
      <c r="AB1116" s="176">
        <v>1</v>
      </c>
      <c r="AC1116" s="177" t="s">
        <v>244</v>
      </c>
      <c r="AD1116" s="177" t="s">
        <v>567</v>
      </c>
      <c r="AE1116" s="29"/>
      <c r="AF1116" s="30"/>
    </row>
    <row r="1117" spans="1:32" s="8" customFormat="1" ht="48" x14ac:dyDescent="0.25">
      <c r="A1117" s="170">
        <v>880</v>
      </c>
      <c r="B1117" s="171" t="s">
        <v>245</v>
      </c>
      <c r="C1117" s="171" t="s">
        <v>131</v>
      </c>
      <c r="D1117" s="172" t="s">
        <v>236</v>
      </c>
      <c r="E1117" s="171" t="s">
        <v>249</v>
      </c>
      <c r="F1117" s="171" t="s">
        <v>138</v>
      </c>
      <c r="G1117" s="171" t="s">
        <v>246</v>
      </c>
      <c r="H1117" s="171" t="s">
        <v>524</v>
      </c>
      <c r="I1117" s="171" t="s">
        <v>138</v>
      </c>
      <c r="J1117" s="173">
        <v>2006</v>
      </c>
      <c r="K1117" s="174">
        <v>1</v>
      </c>
      <c r="L1117" s="174"/>
      <c r="M1117" s="173" t="s">
        <v>236</v>
      </c>
      <c r="N1117" s="173">
        <v>0</v>
      </c>
      <c r="O1117" s="173">
        <v>1</v>
      </c>
      <c r="P1117" s="173">
        <v>1</v>
      </c>
      <c r="Q1117" s="173">
        <v>9</v>
      </c>
      <c r="R1117" s="173">
        <v>1</v>
      </c>
      <c r="S1117" s="175">
        <v>168200</v>
      </c>
      <c r="T1117" s="173">
        <v>0</v>
      </c>
      <c r="U1117" s="173">
        <v>1</v>
      </c>
      <c r="V1117" s="173">
        <v>0</v>
      </c>
      <c r="W1117" s="173"/>
      <c r="X1117" s="173">
        <v>0</v>
      </c>
      <c r="Y1117" s="175">
        <v>0</v>
      </c>
      <c r="Z1117" s="174">
        <f>S1117*R1117*K1117*EXP(-Definitions!$E$4*CAPEX!V1117)*U1117</f>
        <v>168200</v>
      </c>
      <c r="AA1117" s="174">
        <f>CEILING(Z1117/Definitions!$F$10,10)</f>
        <v>3300</v>
      </c>
      <c r="AB1117" s="176">
        <v>1</v>
      </c>
      <c r="AC1117" s="177" t="s">
        <v>247</v>
      </c>
      <c r="AD1117" s="177" t="s">
        <v>568</v>
      </c>
      <c r="AE1117" s="29"/>
      <c r="AF1117" s="30"/>
    </row>
    <row r="1118" spans="1:32" s="9" customFormat="1" ht="48" x14ac:dyDescent="0.25">
      <c r="A1118" s="170">
        <v>881</v>
      </c>
      <c r="B1118" s="171" t="s">
        <v>248</v>
      </c>
      <c r="C1118" s="171" t="s">
        <v>447</v>
      </c>
      <c r="D1118" s="172">
        <v>1</v>
      </c>
      <c r="E1118" s="171" t="s">
        <v>249</v>
      </c>
      <c r="F1118" s="171" t="s">
        <v>142</v>
      </c>
      <c r="G1118" s="171" t="s">
        <v>217</v>
      </c>
      <c r="H1118" s="171" t="s">
        <v>218</v>
      </c>
      <c r="I1118" s="171" t="s">
        <v>142</v>
      </c>
      <c r="J1118" s="173">
        <v>2006</v>
      </c>
      <c r="K1118" s="174">
        <v>1</v>
      </c>
      <c r="L1118" s="174"/>
      <c r="M1118" s="173" t="s">
        <v>236</v>
      </c>
      <c r="N1118" s="173">
        <v>0</v>
      </c>
      <c r="O1118" s="173">
        <v>1</v>
      </c>
      <c r="P1118" s="173">
        <v>1</v>
      </c>
      <c r="Q1118" s="173">
        <v>8</v>
      </c>
      <c r="R1118" s="173">
        <v>1</v>
      </c>
      <c r="S1118" s="175">
        <v>24900</v>
      </c>
      <c r="T1118" s="173">
        <v>25</v>
      </c>
      <c r="U1118" s="173">
        <v>1</v>
      </c>
      <c r="V1118" s="173">
        <v>11</v>
      </c>
      <c r="W1118" s="173"/>
      <c r="X1118" s="173">
        <v>0</v>
      </c>
      <c r="Y1118" s="175">
        <v>0</v>
      </c>
      <c r="Z1118" s="174">
        <f>S1118*R1118*K1118*EXP(-Definitions!$E$4*CAPEX!V1118)*U1118</f>
        <v>24900</v>
      </c>
      <c r="AA1118" s="174">
        <f>CEILING(Z1118/Definitions!$F$10,10)</f>
        <v>490</v>
      </c>
      <c r="AB1118" s="176">
        <v>1</v>
      </c>
      <c r="AC1118" s="177" t="s">
        <v>250</v>
      </c>
      <c r="AD1118" s="177" t="s">
        <v>569</v>
      </c>
      <c r="AE1118" s="29"/>
      <c r="AF1118" s="31"/>
    </row>
    <row r="1119" spans="1:32" s="9" customFormat="1" ht="36" x14ac:dyDescent="0.25">
      <c r="A1119" s="170">
        <v>882</v>
      </c>
      <c r="B1119" s="171" t="s">
        <v>251</v>
      </c>
      <c r="C1119" s="171" t="s">
        <v>447</v>
      </c>
      <c r="D1119" s="172">
        <v>1</v>
      </c>
      <c r="E1119" s="171" t="s">
        <v>249</v>
      </c>
      <c r="F1119" s="171" t="s">
        <v>142</v>
      </c>
      <c r="G1119" s="171" t="s">
        <v>217</v>
      </c>
      <c r="H1119" s="171" t="s">
        <v>218</v>
      </c>
      <c r="I1119" s="171" t="s">
        <v>142</v>
      </c>
      <c r="J1119" s="173">
        <v>2006</v>
      </c>
      <c r="K1119" s="174">
        <v>1</v>
      </c>
      <c r="L1119" s="174"/>
      <c r="M1119" s="173" t="s">
        <v>236</v>
      </c>
      <c r="N1119" s="173">
        <v>0</v>
      </c>
      <c r="O1119" s="173">
        <v>1</v>
      </c>
      <c r="P1119" s="173">
        <v>1</v>
      </c>
      <c r="Q1119" s="173">
        <v>3</v>
      </c>
      <c r="R1119" s="173">
        <v>1</v>
      </c>
      <c r="S1119" s="175">
        <v>500000</v>
      </c>
      <c r="T1119" s="173">
        <v>25</v>
      </c>
      <c r="U1119" s="173">
        <v>1</v>
      </c>
      <c r="V1119" s="173">
        <v>0</v>
      </c>
      <c r="W1119" s="173"/>
      <c r="X1119" s="173">
        <v>0</v>
      </c>
      <c r="Y1119" s="175"/>
      <c r="Z1119" s="174">
        <f>S1119*R1119*K1119*EXP(-Definitions!$E$4*CAPEX!V1119)*U1119</f>
        <v>500000</v>
      </c>
      <c r="AA1119" s="174">
        <f>CEILING(Z1119/Definitions!$F$10,10)</f>
        <v>9810</v>
      </c>
      <c r="AB1119" s="176">
        <v>1</v>
      </c>
      <c r="AC1119" s="177" t="s">
        <v>570</v>
      </c>
      <c r="AD1119" s="177" t="s">
        <v>571</v>
      </c>
      <c r="AE1119" s="29"/>
      <c r="AF1119" s="31"/>
    </row>
    <row r="1120" spans="1:32" s="9" customFormat="1" ht="108" x14ac:dyDescent="0.25">
      <c r="A1120" s="170">
        <v>883</v>
      </c>
      <c r="B1120" s="171" t="s">
        <v>252</v>
      </c>
      <c r="C1120" s="171" t="s">
        <v>447</v>
      </c>
      <c r="D1120" s="172">
        <v>1</v>
      </c>
      <c r="E1120" s="171" t="s">
        <v>249</v>
      </c>
      <c r="F1120" s="171" t="s">
        <v>142</v>
      </c>
      <c r="G1120" s="171" t="s">
        <v>364</v>
      </c>
      <c r="H1120" s="171" t="s">
        <v>364</v>
      </c>
      <c r="I1120" s="171" t="s">
        <v>142</v>
      </c>
      <c r="J1120" s="173">
        <v>2006</v>
      </c>
      <c r="K1120" s="174">
        <v>460</v>
      </c>
      <c r="L1120" s="174"/>
      <c r="M1120" s="173" t="s">
        <v>139</v>
      </c>
      <c r="N1120" s="173">
        <v>0</v>
      </c>
      <c r="O1120" s="173">
        <v>1</v>
      </c>
      <c r="P1120" s="173">
        <v>1</v>
      </c>
      <c r="Q1120" s="173">
        <v>5</v>
      </c>
      <c r="R1120" s="173">
        <v>1</v>
      </c>
      <c r="S1120" s="175">
        <v>3000</v>
      </c>
      <c r="T1120" s="173">
        <v>0</v>
      </c>
      <c r="U1120" s="173">
        <v>1</v>
      </c>
      <c r="V1120" s="173">
        <v>0</v>
      </c>
      <c r="W1120" s="173"/>
      <c r="X1120" s="173">
        <v>0</v>
      </c>
      <c r="Y1120" s="175">
        <v>0</v>
      </c>
      <c r="Z1120" s="174">
        <f>S1120*R1120*K1120*EXP(-Definitions!$E$4*CAPEX!V1120)*U1120</f>
        <v>1380000</v>
      </c>
      <c r="AA1120" s="174">
        <f>CEILING(Z1120/Definitions!$F$10,10)</f>
        <v>27060</v>
      </c>
      <c r="AB1120" s="176">
        <v>1</v>
      </c>
      <c r="AC1120" s="177" t="s">
        <v>253</v>
      </c>
      <c r="AD1120" s="177" t="s">
        <v>254</v>
      </c>
      <c r="AE1120" s="29"/>
      <c r="AF1120" s="31"/>
    </row>
    <row r="1121" spans="1:32" s="9" customFormat="1" ht="24" x14ac:dyDescent="0.25">
      <c r="A1121" s="170">
        <v>884</v>
      </c>
      <c r="B1121" s="171" t="s">
        <v>238</v>
      </c>
      <c r="C1121" s="171" t="s">
        <v>447</v>
      </c>
      <c r="D1121" s="172" t="s">
        <v>236</v>
      </c>
      <c r="E1121" s="171" t="s">
        <v>249</v>
      </c>
      <c r="F1121" s="171" t="s">
        <v>142</v>
      </c>
      <c r="G1121" s="171" t="s">
        <v>239</v>
      </c>
      <c r="H1121" s="171" t="s">
        <v>524</v>
      </c>
      <c r="I1121" s="171" t="s">
        <v>142</v>
      </c>
      <c r="J1121" s="173">
        <v>2006</v>
      </c>
      <c r="K1121" s="174">
        <v>1</v>
      </c>
      <c r="L1121" s="174"/>
      <c r="M1121" s="173" t="s">
        <v>236</v>
      </c>
      <c r="N1121" s="173">
        <v>0</v>
      </c>
      <c r="O1121" s="173">
        <v>1</v>
      </c>
      <c r="P1121" s="173">
        <v>1</v>
      </c>
      <c r="Q1121" s="173">
        <v>9</v>
      </c>
      <c r="R1121" s="173">
        <v>1</v>
      </c>
      <c r="S1121" s="175">
        <v>188000</v>
      </c>
      <c r="T1121" s="173">
        <v>0</v>
      </c>
      <c r="U1121" s="173">
        <v>1</v>
      </c>
      <c r="V1121" s="173">
        <v>0</v>
      </c>
      <c r="W1121" s="173"/>
      <c r="X1121" s="173">
        <v>0</v>
      </c>
      <c r="Y1121" s="175">
        <v>0</v>
      </c>
      <c r="Z1121" s="174">
        <f>S1121*R1121*K1121*EXP(-Definitions!$E$4*CAPEX!V1121)*U1121</f>
        <v>188000</v>
      </c>
      <c r="AA1121" s="174">
        <f>CEILING(Z1121/Definitions!$F$10,10)</f>
        <v>3690</v>
      </c>
      <c r="AB1121" s="176">
        <v>1</v>
      </c>
      <c r="AC1121" s="177" t="s">
        <v>240</v>
      </c>
      <c r="AD1121" s="177" t="s">
        <v>241</v>
      </c>
      <c r="AE1121" s="29"/>
      <c r="AF1121" s="31"/>
    </row>
    <row r="1122" spans="1:32" s="8" customFormat="1" ht="36" x14ac:dyDescent="0.25">
      <c r="A1122" s="170">
        <v>885</v>
      </c>
      <c r="B1122" s="171" t="s">
        <v>242</v>
      </c>
      <c r="C1122" s="171" t="s">
        <v>447</v>
      </c>
      <c r="D1122" s="172" t="s">
        <v>236</v>
      </c>
      <c r="E1122" s="171" t="s">
        <v>249</v>
      </c>
      <c r="F1122" s="171" t="s">
        <v>142</v>
      </c>
      <c r="G1122" s="171" t="s">
        <v>243</v>
      </c>
      <c r="H1122" s="171" t="s">
        <v>524</v>
      </c>
      <c r="I1122" s="171" t="s">
        <v>142</v>
      </c>
      <c r="J1122" s="173">
        <v>2006</v>
      </c>
      <c r="K1122" s="174">
        <v>1</v>
      </c>
      <c r="L1122" s="174"/>
      <c r="M1122" s="173" t="s">
        <v>236</v>
      </c>
      <c r="N1122" s="173">
        <v>0</v>
      </c>
      <c r="O1122" s="173">
        <v>1</v>
      </c>
      <c r="P1122" s="173">
        <v>1</v>
      </c>
      <c r="Q1122" s="173">
        <v>9</v>
      </c>
      <c r="R1122" s="173">
        <v>1</v>
      </c>
      <c r="S1122" s="175">
        <v>206800</v>
      </c>
      <c r="T1122" s="173">
        <v>0</v>
      </c>
      <c r="U1122" s="173">
        <v>1</v>
      </c>
      <c r="V1122" s="173">
        <v>0</v>
      </c>
      <c r="W1122" s="173"/>
      <c r="X1122" s="173">
        <v>0</v>
      </c>
      <c r="Y1122" s="175">
        <v>0</v>
      </c>
      <c r="Z1122" s="174">
        <f>S1122*R1122*K1122*EXP(-Definitions!$E$4*CAPEX!V1122)*U1122</f>
        <v>206800</v>
      </c>
      <c r="AA1122" s="174">
        <f>CEILING(Z1122/Definitions!$F$10,10)</f>
        <v>4060</v>
      </c>
      <c r="AB1122" s="176">
        <v>1</v>
      </c>
      <c r="AC1122" s="177" t="s">
        <v>244</v>
      </c>
      <c r="AD1122" s="177" t="s">
        <v>567</v>
      </c>
      <c r="AE1122" s="29"/>
      <c r="AF1122" s="31"/>
    </row>
    <row r="1123" spans="1:32" s="8" customFormat="1" ht="48" x14ac:dyDescent="0.25">
      <c r="A1123" s="170">
        <v>886</v>
      </c>
      <c r="B1123" s="171" t="s">
        <v>245</v>
      </c>
      <c r="C1123" s="171" t="s">
        <v>447</v>
      </c>
      <c r="D1123" s="172" t="s">
        <v>236</v>
      </c>
      <c r="E1123" s="171" t="s">
        <v>249</v>
      </c>
      <c r="F1123" s="171" t="s">
        <v>142</v>
      </c>
      <c r="G1123" s="171" t="s">
        <v>246</v>
      </c>
      <c r="H1123" s="171" t="s">
        <v>524</v>
      </c>
      <c r="I1123" s="171" t="s">
        <v>142</v>
      </c>
      <c r="J1123" s="173">
        <v>2006</v>
      </c>
      <c r="K1123" s="174">
        <v>1</v>
      </c>
      <c r="L1123" s="174"/>
      <c r="M1123" s="173" t="s">
        <v>236</v>
      </c>
      <c r="N1123" s="173">
        <v>0</v>
      </c>
      <c r="O1123" s="173">
        <v>1</v>
      </c>
      <c r="P1123" s="173">
        <v>1</v>
      </c>
      <c r="Q1123" s="173">
        <v>9</v>
      </c>
      <c r="R1123" s="173">
        <v>1</v>
      </c>
      <c r="S1123" s="175">
        <v>113800</v>
      </c>
      <c r="T1123" s="173">
        <v>0</v>
      </c>
      <c r="U1123" s="173">
        <v>1</v>
      </c>
      <c r="V1123" s="173">
        <v>0</v>
      </c>
      <c r="W1123" s="173"/>
      <c r="X1123" s="173">
        <v>0</v>
      </c>
      <c r="Y1123" s="175">
        <v>0</v>
      </c>
      <c r="Z1123" s="174">
        <f>S1123*R1123*K1123*EXP(-Definitions!$E$4*CAPEX!V1123)*U1123</f>
        <v>113800</v>
      </c>
      <c r="AA1123" s="174">
        <f>CEILING(Z1123/Definitions!$F$10,10)</f>
        <v>2240</v>
      </c>
      <c r="AB1123" s="176">
        <v>1</v>
      </c>
      <c r="AC1123" s="177" t="s">
        <v>247</v>
      </c>
      <c r="AD1123" s="177" t="s">
        <v>568</v>
      </c>
      <c r="AE1123" s="29"/>
      <c r="AF1123" s="31"/>
    </row>
    <row r="1124" spans="1:32" s="8" customFormat="1" ht="48" x14ac:dyDescent="0.25">
      <c r="A1124" s="170">
        <v>887</v>
      </c>
      <c r="B1124" s="171" t="s">
        <v>248</v>
      </c>
      <c r="C1124" s="171" t="s">
        <v>118</v>
      </c>
      <c r="D1124" s="172">
        <v>1</v>
      </c>
      <c r="E1124" s="171" t="s">
        <v>194</v>
      </c>
      <c r="F1124" s="171" t="s">
        <v>140</v>
      </c>
      <c r="G1124" s="171" t="s">
        <v>217</v>
      </c>
      <c r="H1124" s="171" t="s">
        <v>218</v>
      </c>
      <c r="I1124" s="171" t="s">
        <v>140</v>
      </c>
      <c r="J1124" s="173">
        <v>2006</v>
      </c>
      <c r="K1124" s="174">
        <v>1</v>
      </c>
      <c r="L1124" s="174"/>
      <c r="M1124" s="173" t="s">
        <v>236</v>
      </c>
      <c r="N1124" s="173">
        <v>0</v>
      </c>
      <c r="O1124" s="173">
        <v>1</v>
      </c>
      <c r="P1124" s="173">
        <v>1</v>
      </c>
      <c r="Q1124" s="173">
        <v>8</v>
      </c>
      <c r="R1124" s="173">
        <v>1</v>
      </c>
      <c r="S1124" s="175">
        <v>24900</v>
      </c>
      <c r="T1124" s="173">
        <v>25</v>
      </c>
      <c r="U1124" s="173">
        <v>1</v>
      </c>
      <c r="V1124" s="173">
        <v>11</v>
      </c>
      <c r="W1124" s="173"/>
      <c r="X1124" s="173">
        <v>0</v>
      </c>
      <c r="Y1124" s="175">
        <v>0</v>
      </c>
      <c r="Z1124" s="174">
        <f>S1124*R1124*K1124*EXP(-Definitions!$E$4*CAPEX!V1124)*U1124</f>
        <v>24900</v>
      </c>
      <c r="AA1124" s="174">
        <f>CEILING(Z1124/Definitions!$F$10,10)</f>
        <v>490</v>
      </c>
      <c r="AB1124" s="176">
        <v>1</v>
      </c>
      <c r="AC1124" s="177" t="s">
        <v>250</v>
      </c>
      <c r="AD1124" s="177" t="s">
        <v>569</v>
      </c>
      <c r="AE1124" s="29"/>
      <c r="AF1124" s="31"/>
    </row>
    <row r="1125" spans="1:32" s="8" customFormat="1" ht="36" x14ac:dyDescent="0.25">
      <c r="A1125" s="170">
        <v>888</v>
      </c>
      <c r="B1125" s="171" t="s">
        <v>251</v>
      </c>
      <c r="C1125" s="171" t="s">
        <v>118</v>
      </c>
      <c r="D1125" s="172">
        <v>1</v>
      </c>
      <c r="E1125" s="171" t="s">
        <v>194</v>
      </c>
      <c r="F1125" s="171" t="s">
        <v>140</v>
      </c>
      <c r="G1125" s="171" t="s">
        <v>217</v>
      </c>
      <c r="H1125" s="171" t="s">
        <v>218</v>
      </c>
      <c r="I1125" s="171" t="s">
        <v>140</v>
      </c>
      <c r="J1125" s="173">
        <v>2006</v>
      </c>
      <c r="K1125" s="174">
        <v>1</v>
      </c>
      <c r="L1125" s="174"/>
      <c r="M1125" s="173" t="s">
        <v>236</v>
      </c>
      <c r="N1125" s="173">
        <v>0</v>
      </c>
      <c r="O1125" s="173">
        <v>1</v>
      </c>
      <c r="P1125" s="173">
        <v>1</v>
      </c>
      <c r="Q1125" s="173">
        <v>3</v>
      </c>
      <c r="R1125" s="173">
        <v>1</v>
      </c>
      <c r="S1125" s="175">
        <v>500000</v>
      </c>
      <c r="T1125" s="173">
        <v>25</v>
      </c>
      <c r="U1125" s="173">
        <v>1</v>
      </c>
      <c r="V1125" s="173">
        <v>0</v>
      </c>
      <c r="W1125" s="173"/>
      <c r="X1125" s="173">
        <v>0</v>
      </c>
      <c r="Y1125" s="175"/>
      <c r="Z1125" s="174">
        <f>S1125*R1125*K1125*EXP(-Definitions!$E$4*CAPEX!V1125)*U1125</f>
        <v>500000</v>
      </c>
      <c r="AA1125" s="174">
        <f>CEILING(Z1125/Definitions!$F$10,10)</f>
        <v>9810</v>
      </c>
      <c r="AB1125" s="176">
        <v>1</v>
      </c>
      <c r="AC1125" s="177" t="s">
        <v>570</v>
      </c>
      <c r="AD1125" s="177" t="s">
        <v>571</v>
      </c>
      <c r="AE1125" s="29"/>
      <c r="AF1125" s="31"/>
    </row>
    <row r="1126" spans="1:32" s="9" customFormat="1" ht="108" x14ac:dyDescent="0.25">
      <c r="A1126" s="170">
        <v>889</v>
      </c>
      <c r="B1126" s="171" t="s">
        <v>252</v>
      </c>
      <c r="C1126" s="171" t="s">
        <v>118</v>
      </c>
      <c r="D1126" s="172">
        <v>1</v>
      </c>
      <c r="E1126" s="171" t="s">
        <v>194</v>
      </c>
      <c r="F1126" s="171" t="s">
        <v>140</v>
      </c>
      <c r="G1126" s="171" t="s">
        <v>364</v>
      </c>
      <c r="H1126" s="171" t="s">
        <v>364</v>
      </c>
      <c r="I1126" s="171" t="s">
        <v>140</v>
      </c>
      <c r="J1126" s="173">
        <v>2006</v>
      </c>
      <c r="K1126" s="174">
        <v>320</v>
      </c>
      <c r="L1126" s="174"/>
      <c r="M1126" s="173" t="s">
        <v>139</v>
      </c>
      <c r="N1126" s="173">
        <v>0</v>
      </c>
      <c r="O1126" s="173">
        <v>1</v>
      </c>
      <c r="P1126" s="173">
        <v>1</v>
      </c>
      <c r="Q1126" s="173">
        <v>5</v>
      </c>
      <c r="R1126" s="173">
        <v>1</v>
      </c>
      <c r="S1126" s="175">
        <v>3000</v>
      </c>
      <c r="T1126" s="173">
        <v>0</v>
      </c>
      <c r="U1126" s="173">
        <v>1</v>
      </c>
      <c r="V1126" s="173">
        <v>0</v>
      </c>
      <c r="W1126" s="173"/>
      <c r="X1126" s="173">
        <v>0</v>
      </c>
      <c r="Y1126" s="175">
        <v>0</v>
      </c>
      <c r="Z1126" s="174">
        <f>S1126*R1126*K1126*EXP(-Definitions!$E$4*CAPEX!V1126)*U1126</f>
        <v>960000</v>
      </c>
      <c r="AA1126" s="174">
        <f>CEILING(Z1126/Definitions!$F$10,10)</f>
        <v>18830</v>
      </c>
      <c r="AB1126" s="176">
        <v>1</v>
      </c>
      <c r="AC1126" s="177" t="s">
        <v>253</v>
      </c>
      <c r="AD1126" s="177" t="s">
        <v>254</v>
      </c>
      <c r="AE1126" s="29"/>
      <c r="AF1126" s="31"/>
    </row>
    <row r="1127" spans="1:32" s="9" customFormat="1" ht="24" x14ac:dyDescent="0.25">
      <c r="A1127" s="170">
        <v>890</v>
      </c>
      <c r="B1127" s="171" t="s">
        <v>238</v>
      </c>
      <c r="C1127" s="171" t="s">
        <v>118</v>
      </c>
      <c r="D1127" s="172" t="s">
        <v>236</v>
      </c>
      <c r="E1127" s="171" t="s">
        <v>194</v>
      </c>
      <c r="F1127" s="171" t="s">
        <v>140</v>
      </c>
      <c r="G1127" s="171" t="s">
        <v>239</v>
      </c>
      <c r="H1127" s="171" t="s">
        <v>524</v>
      </c>
      <c r="I1127" s="171" t="s">
        <v>140</v>
      </c>
      <c r="J1127" s="173">
        <v>2006</v>
      </c>
      <c r="K1127" s="174">
        <v>1</v>
      </c>
      <c r="L1127" s="174"/>
      <c r="M1127" s="173" t="s">
        <v>236</v>
      </c>
      <c r="N1127" s="173">
        <v>0</v>
      </c>
      <c r="O1127" s="173">
        <v>1</v>
      </c>
      <c r="P1127" s="173">
        <v>1</v>
      </c>
      <c r="Q1127" s="173">
        <v>9</v>
      </c>
      <c r="R1127" s="173">
        <v>1</v>
      </c>
      <c r="S1127" s="175">
        <v>146000</v>
      </c>
      <c r="T1127" s="173">
        <v>0</v>
      </c>
      <c r="U1127" s="173">
        <v>1</v>
      </c>
      <c r="V1127" s="173">
        <v>0</v>
      </c>
      <c r="W1127" s="173"/>
      <c r="X1127" s="173">
        <v>0</v>
      </c>
      <c r="Y1127" s="175">
        <v>0</v>
      </c>
      <c r="Z1127" s="174">
        <f>S1127*R1127*K1127*EXP(-Definitions!$E$4*CAPEX!V1127)*U1127</f>
        <v>146000</v>
      </c>
      <c r="AA1127" s="174">
        <f>CEILING(Z1127/Definitions!$F$10,10)</f>
        <v>2870</v>
      </c>
      <c r="AB1127" s="176">
        <v>1</v>
      </c>
      <c r="AC1127" s="177" t="s">
        <v>240</v>
      </c>
      <c r="AD1127" s="177" t="s">
        <v>241</v>
      </c>
      <c r="AE1127" s="29"/>
      <c r="AF1127" s="31"/>
    </row>
    <row r="1128" spans="1:32" s="9" customFormat="1" ht="36" x14ac:dyDescent="0.25">
      <c r="A1128" s="170">
        <v>891</v>
      </c>
      <c r="B1128" s="171" t="s">
        <v>242</v>
      </c>
      <c r="C1128" s="171" t="s">
        <v>118</v>
      </c>
      <c r="D1128" s="172" t="s">
        <v>236</v>
      </c>
      <c r="E1128" s="171" t="s">
        <v>194</v>
      </c>
      <c r="F1128" s="171" t="s">
        <v>140</v>
      </c>
      <c r="G1128" s="171" t="s">
        <v>243</v>
      </c>
      <c r="H1128" s="171" t="s">
        <v>524</v>
      </c>
      <c r="I1128" s="171" t="s">
        <v>140</v>
      </c>
      <c r="J1128" s="173">
        <v>2006</v>
      </c>
      <c r="K1128" s="174">
        <v>1</v>
      </c>
      <c r="L1128" s="174"/>
      <c r="M1128" s="173" t="s">
        <v>236</v>
      </c>
      <c r="N1128" s="173">
        <v>0</v>
      </c>
      <c r="O1128" s="173">
        <v>1</v>
      </c>
      <c r="P1128" s="173">
        <v>1</v>
      </c>
      <c r="Q1128" s="173">
        <v>9</v>
      </c>
      <c r="R1128" s="173">
        <v>1</v>
      </c>
      <c r="S1128" s="175">
        <v>160600</v>
      </c>
      <c r="T1128" s="173">
        <v>0</v>
      </c>
      <c r="U1128" s="173">
        <v>1</v>
      </c>
      <c r="V1128" s="173">
        <v>0</v>
      </c>
      <c r="W1128" s="173"/>
      <c r="X1128" s="173">
        <v>0</v>
      </c>
      <c r="Y1128" s="175">
        <v>0</v>
      </c>
      <c r="Z1128" s="174">
        <f>S1128*R1128*K1128*EXP(-Definitions!$E$4*CAPEX!V1128)*U1128</f>
        <v>160600</v>
      </c>
      <c r="AA1128" s="174">
        <f>CEILING(Z1128/Definitions!$F$10,10)</f>
        <v>3150</v>
      </c>
      <c r="AB1128" s="176">
        <v>1</v>
      </c>
      <c r="AC1128" s="177" t="s">
        <v>244</v>
      </c>
      <c r="AD1128" s="177" t="s">
        <v>567</v>
      </c>
      <c r="AE1128" s="29"/>
      <c r="AF1128" s="31"/>
    </row>
    <row r="1129" spans="1:32" s="9" customFormat="1" ht="48" x14ac:dyDescent="0.25">
      <c r="A1129" s="170">
        <v>892</v>
      </c>
      <c r="B1129" s="171" t="s">
        <v>245</v>
      </c>
      <c r="C1129" s="171" t="s">
        <v>118</v>
      </c>
      <c r="D1129" s="172" t="s">
        <v>236</v>
      </c>
      <c r="E1129" s="171" t="s">
        <v>194</v>
      </c>
      <c r="F1129" s="171" t="s">
        <v>140</v>
      </c>
      <c r="G1129" s="171" t="s">
        <v>246</v>
      </c>
      <c r="H1129" s="171" t="s">
        <v>524</v>
      </c>
      <c r="I1129" s="171" t="s">
        <v>140</v>
      </c>
      <c r="J1129" s="173">
        <v>2006</v>
      </c>
      <c r="K1129" s="174">
        <v>1</v>
      </c>
      <c r="L1129" s="174"/>
      <c r="M1129" s="173" t="s">
        <v>236</v>
      </c>
      <c r="N1129" s="173">
        <v>0</v>
      </c>
      <c r="O1129" s="173">
        <v>1</v>
      </c>
      <c r="P1129" s="173">
        <v>1</v>
      </c>
      <c r="Q1129" s="173">
        <v>9</v>
      </c>
      <c r="R1129" s="173">
        <v>1</v>
      </c>
      <c r="S1129" s="175">
        <v>88400</v>
      </c>
      <c r="T1129" s="173">
        <v>0</v>
      </c>
      <c r="U1129" s="173">
        <v>1</v>
      </c>
      <c r="V1129" s="173">
        <v>0</v>
      </c>
      <c r="W1129" s="173"/>
      <c r="X1129" s="173">
        <v>0</v>
      </c>
      <c r="Y1129" s="175">
        <v>0</v>
      </c>
      <c r="Z1129" s="174">
        <f>S1129*R1129*K1129*EXP(-Definitions!$E$4*CAPEX!V1129)*U1129</f>
        <v>88400</v>
      </c>
      <c r="AA1129" s="174">
        <f>CEILING(Z1129/Definitions!$F$10,10)</f>
        <v>1740</v>
      </c>
      <c r="AB1129" s="176">
        <v>1</v>
      </c>
      <c r="AC1129" s="177" t="s">
        <v>247</v>
      </c>
      <c r="AD1129" s="177" t="s">
        <v>568</v>
      </c>
      <c r="AE1129" s="142"/>
      <c r="AF1129" s="31"/>
    </row>
    <row r="1130" spans="1:32" s="8" customFormat="1" ht="48" x14ac:dyDescent="0.25">
      <c r="A1130" s="170">
        <v>893</v>
      </c>
      <c r="B1130" s="171" t="s">
        <v>248</v>
      </c>
      <c r="C1130" s="171" t="s">
        <v>119</v>
      </c>
      <c r="D1130" s="172">
        <v>1</v>
      </c>
      <c r="E1130" s="171" t="s">
        <v>249</v>
      </c>
      <c r="F1130" s="171" t="s">
        <v>138</v>
      </c>
      <c r="G1130" s="171" t="s">
        <v>217</v>
      </c>
      <c r="H1130" s="171" t="s">
        <v>218</v>
      </c>
      <c r="I1130" s="171" t="s">
        <v>138</v>
      </c>
      <c r="J1130" s="173">
        <v>2006</v>
      </c>
      <c r="K1130" s="174">
        <v>1</v>
      </c>
      <c r="L1130" s="174"/>
      <c r="M1130" s="173" t="s">
        <v>236</v>
      </c>
      <c r="N1130" s="173">
        <v>0</v>
      </c>
      <c r="O1130" s="173">
        <v>1</v>
      </c>
      <c r="P1130" s="173">
        <v>1</v>
      </c>
      <c r="Q1130" s="173">
        <v>8</v>
      </c>
      <c r="R1130" s="173">
        <v>1</v>
      </c>
      <c r="S1130" s="175">
        <v>24900</v>
      </c>
      <c r="T1130" s="173">
        <v>25</v>
      </c>
      <c r="U1130" s="173">
        <v>1</v>
      </c>
      <c r="V1130" s="173">
        <v>11</v>
      </c>
      <c r="W1130" s="173"/>
      <c r="X1130" s="173">
        <v>0</v>
      </c>
      <c r="Y1130" s="175">
        <v>0</v>
      </c>
      <c r="Z1130" s="174">
        <f>S1130*R1130*K1130*EXP(-Definitions!$E$4*CAPEX!V1130)*U1130</f>
        <v>24900</v>
      </c>
      <c r="AA1130" s="174">
        <f>CEILING(Z1130/Definitions!$F$10,10)</f>
        <v>490</v>
      </c>
      <c r="AB1130" s="176">
        <v>1</v>
      </c>
      <c r="AC1130" s="177" t="s">
        <v>250</v>
      </c>
      <c r="AD1130" s="177" t="s">
        <v>569</v>
      </c>
      <c r="AE1130" s="29"/>
      <c r="AF1130" s="30"/>
    </row>
    <row r="1131" spans="1:32" s="8" customFormat="1" ht="36" x14ac:dyDescent="0.25">
      <c r="A1131" s="170">
        <v>894</v>
      </c>
      <c r="B1131" s="171" t="s">
        <v>251</v>
      </c>
      <c r="C1131" s="171" t="s">
        <v>119</v>
      </c>
      <c r="D1131" s="172">
        <v>1</v>
      </c>
      <c r="E1131" s="171" t="s">
        <v>249</v>
      </c>
      <c r="F1131" s="171" t="s">
        <v>138</v>
      </c>
      <c r="G1131" s="171" t="s">
        <v>217</v>
      </c>
      <c r="H1131" s="171" t="s">
        <v>218</v>
      </c>
      <c r="I1131" s="171" t="s">
        <v>138</v>
      </c>
      <c r="J1131" s="173">
        <v>2006</v>
      </c>
      <c r="K1131" s="174">
        <v>1</v>
      </c>
      <c r="L1131" s="174"/>
      <c r="M1131" s="173" t="s">
        <v>236</v>
      </c>
      <c r="N1131" s="173">
        <v>0</v>
      </c>
      <c r="O1131" s="173">
        <v>1</v>
      </c>
      <c r="P1131" s="173">
        <v>1</v>
      </c>
      <c r="Q1131" s="173">
        <v>3</v>
      </c>
      <c r="R1131" s="173">
        <v>1</v>
      </c>
      <c r="S1131" s="175">
        <v>500000</v>
      </c>
      <c r="T1131" s="173">
        <v>25</v>
      </c>
      <c r="U1131" s="173">
        <v>1</v>
      </c>
      <c r="V1131" s="173">
        <v>0</v>
      </c>
      <c r="W1131" s="173"/>
      <c r="X1131" s="173">
        <v>0</v>
      </c>
      <c r="Y1131" s="175"/>
      <c r="Z1131" s="174">
        <f>S1131*R1131*K1131*EXP(-Definitions!$E$4*CAPEX!V1131)*U1131</f>
        <v>500000</v>
      </c>
      <c r="AA1131" s="174">
        <f>CEILING(Z1131/Definitions!$F$10,10)</f>
        <v>9810</v>
      </c>
      <c r="AB1131" s="176">
        <v>1</v>
      </c>
      <c r="AC1131" s="177" t="s">
        <v>570</v>
      </c>
      <c r="AD1131" s="177" t="s">
        <v>571</v>
      </c>
      <c r="AE1131" s="29"/>
      <c r="AF1131" s="30"/>
    </row>
    <row r="1132" spans="1:32" s="8" customFormat="1" ht="108" x14ac:dyDescent="0.25">
      <c r="A1132" s="170">
        <v>895</v>
      </c>
      <c r="B1132" s="171" t="s">
        <v>252</v>
      </c>
      <c r="C1132" s="171" t="s">
        <v>119</v>
      </c>
      <c r="D1132" s="172">
        <v>1</v>
      </c>
      <c r="E1132" s="171" t="s">
        <v>249</v>
      </c>
      <c r="F1132" s="171" t="s">
        <v>138</v>
      </c>
      <c r="G1132" s="171" t="s">
        <v>364</v>
      </c>
      <c r="H1132" s="171" t="s">
        <v>364</v>
      </c>
      <c r="I1132" s="171" t="s">
        <v>138</v>
      </c>
      <c r="J1132" s="173">
        <v>2006</v>
      </c>
      <c r="K1132" s="174">
        <v>800</v>
      </c>
      <c r="L1132" s="174"/>
      <c r="M1132" s="173" t="s">
        <v>139</v>
      </c>
      <c r="N1132" s="173">
        <v>0</v>
      </c>
      <c r="O1132" s="173">
        <v>1</v>
      </c>
      <c r="P1132" s="173">
        <v>1</v>
      </c>
      <c r="Q1132" s="173">
        <v>5</v>
      </c>
      <c r="R1132" s="173">
        <v>1</v>
      </c>
      <c r="S1132" s="175">
        <v>3000</v>
      </c>
      <c r="T1132" s="173">
        <v>0</v>
      </c>
      <c r="U1132" s="173">
        <v>1</v>
      </c>
      <c r="V1132" s="173">
        <v>0</v>
      </c>
      <c r="W1132" s="173"/>
      <c r="X1132" s="173">
        <v>0</v>
      </c>
      <c r="Y1132" s="175">
        <v>0</v>
      </c>
      <c r="Z1132" s="174">
        <f>S1132*R1132*K1132*EXP(-Definitions!$E$4*CAPEX!V1132)*U1132</f>
        <v>2400000</v>
      </c>
      <c r="AA1132" s="174">
        <f>CEILING(Z1132/Definitions!$F$10,10)</f>
        <v>47060</v>
      </c>
      <c r="AB1132" s="176">
        <v>1</v>
      </c>
      <c r="AC1132" s="177" t="s">
        <v>253</v>
      </c>
      <c r="AD1132" s="177" t="s">
        <v>254</v>
      </c>
      <c r="AE1132" s="29"/>
      <c r="AF1132" s="30"/>
    </row>
    <row r="1133" spans="1:32" s="8" customFormat="1" ht="24" x14ac:dyDescent="0.25">
      <c r="A1133" s="170">
        <v>896</v>
      </c>
      <c r="B1133" s="171" t="s">
        <v>238</v>
      </c>
      <c r="C1133" s="171" t="s">
        <v>119</v>
      </c>
      <c r="D1133" s="172" t="s">
        <v>236</v>
      </c>
      <c r="E1133" s="171" t="s">
        <v>249</v>
      </c>
      <c r="F1133" s="171" t="s">
        <v>138</v>
      </c>
      <c r="G1133" s="171" t="s">
        <v>239</v>
      </c>
      <c r="H1133" s="171" t="s">
        <v>524</v>
      </c>
      <c r="I1133" s="171" t="s">
        <v>138</v>
      </c>
      <c r="J1133" s="173">
        <v>2006</v>
      </c>
      <c r="K1133" s="174">
        <v>1</v>
      </c>
      <c r="L1133" s="174"/>
      <c r="M1133" s="173" t="s">
        <v>236</v>
      </c>
      <c r="N1133" s="173">
        <v>0</v>
      </c>
      <c r="O1133" s="173">
        <v>1</v>
      </c>
      <c r="P1133" s="173">
        <v>1</v>
      </c>
      <c r="Q1133" s="173">
        <v>9</v>
      </c>
      <c r="R1133" s="173">
        <v>1</v>
      </c>
      <c r="S1133" s="175">
        <v>290000</v>
      </c>
      <c r="T1133" s="173">
        <v>0</v>
      </c>
      <c r="U1133" s="173">
        <v>1</v>
      </c>
      <c r="V1133" s="173">
        <v>0</v>
      </c>
      <c r="W1133" s="173"/>
      <c r="X1133" s="173">
        <v>0</v>
      </c>
      <c r="Y1133" s="175">
        <v>0</v>
      </c>
      <c r="Z1133" s="174">
        <f>S1133*R1133*K1133*EXP(-Definitions!$E$4*CAPEX!V1133)*U1133</f>
        <v>290000</v>
      </c>
      <c r="AA1133" s="174">
        <f>CEILING(Z1133/Definitions!$F$10,10)</f>
        <v>5690</v>
      </c>
      <c r="AB1133" s="176">
        <v>1</v>
      </c>
      <c r="AC1133" s="177" t="s">
        <v>240</v>
      </c>
      <c r="AD1133" s="177" t="s">
        <v>241</v>
      </c>
      <c r="AE1133" s="29"/>
      <c r="AF1133" s="30"/>
    </row>
    <row r="1134" spans="1:32" s="8" customFormat="1" ht="36" x14ac:dyDescent="0.25">
      <c r="A1134" s="170">
        <v>897</v>
      </c>
      <c r="B1134" s="171" t="s">
        <v>242</v>
      </c>
      <c r="C1134" s="171" t="s">
        <v>119</v>
      </c>
      <c r="D1134" s="172" t="s">
        <v>236</v>
      </c>
      <c r="E1134" s="171" t="s">
        <v>249</v>
      </c>
      <c r="F1134" s="171" t="s">
        <v>138</v>
      </c>
      <c r="G1134" s="171" t="s">
        <v>243</v>
      </c>
      <c r="H1134" s="171" t="s">
        <v>524</v>
      </c>
      <c r="I1134" s="171" t="s">
        <v>138</v>
      </c>
      <c r="J1134" s="173">
        <v>2006</v>
      </c>
      <c r="K1134" s="174">
        <v>1</v>
      </c>
      <c r="L1134" s="174"/>
      <c r="M1134" s="173" t="s">
        <v>236</v>
      </c>
      <c r="N1134" s="173">
        <v>0</v>
      </c>
      <c r="O1134" s="173">
        <v>1</v>
      </c>
      <c r="P1134" s="173">
        <v>1</v>
      </c>
      <c r="Q1134" s="173">
        <v>9</v>
      </c>
      <c r="R1134" s="173">
        <v>1</v>
      </c>
      <c r="S1134" s="175">
        <v>319000</v>
      </c>
      <c r="T1134" s="173">
        <v>0</v>
      </c>
      <c r="U1134" s="173">
        <v>1</v>
      </c>
      <c r="V1134" s="173">
        <v>0</v>
      </c>
      <c r="W1134" s="173"/>
      <c r="X1134" s="173">
        <v>0</v>
      </c>
      <c r="Y1134" s="175">
        <v>0</v>
      </c>
      <c r="Z1134" s="174">
        <f>S1134*R1134*K1134*EXP(-Definitions!$E$4*CAPEX!V1134)*U1134</f>
        <v>319000</v>
      </c>
      <c r="AA1134" s="174">
        <f>CEILING(Z1134/Definitions!$F$10,10)</f>
        <v>6260</v>
      </c>
      <c r="AB1134" s="176">
        <v>1</v>
      </c>
      <c r="AC1134" s="177" t="s">
        <v>244</v>
      </c>
      <c r="AD1134" s="177" t="s">
        <v>567</v>
      </c>
      <c r="AE1134" s="29"/>
      <c r="AF1134" s="31"/>
    </row>
    <row r="1135" spans="1:32" s="8" customFormat="1" ht="48" x14ac:dyDescent="0.25">
      <c r="A1135" s="170">
        <v>898</v>
      </c>
      <c r="B1135" s="171" t="s">
        <v>245</v>
      </c>
      <c r="C1135" s="171" t="s">
        <v>119</v>
      </c>
      <c r="D1135" s="172" t="s">
        <v>236</v>
      </c>
      <c r="E1135" s="171" t="s">
        <v>249</v>
      </c>
      <c r="F1135" s="171" t="s">
        <v>138</v>
      </c>
      <c r="G1135" s="171" t="s">
        <v>246</v>
      </c>
      <c r="H1135" s="171" t="s">
        <v>524</v>
      </c>
      <c r="I1135" s="171" t="s">
        <v>138</v>
      </c>
      <c r="J1135" s="173">
        <v>2006</v>
      </c>
      <c r="K1135" s="174">
        <v>1</v>
      </c>
      <c r="L1135" s="174"/>
      <c r="M1135" s="173" t="s">
        <v>236</v>
      </c>
      <c r="N1135" s="173">
        <v>0</v>
      </c>
      <c r="O1135" s="173">
        <v>1</v>
      </c>
      <c r="P1135" s="173">
        <v>1</v>
      </c>
      <c r="Q1135" s="173">
        <v>9</v>
      </c>
      <c r="R1135" s="173">
        <v>1</v>
      </c>
      <c r="S1135" s="175">
        <v>175500</v>
      </c>
      <c r="T1135" s="173">
        <v>0</v>
      </c>
      <c r="U1135" s="173">
        <v>1</v>
      </c>
      <c r="V1135" s="173">
        <v>0</v>
      </c>
      <c r="W1135" s="173"/>
      <c r="X1135" s="173">
        <v>0</v>
      </c>
      <c r="Y1135" s="175">
        <v>0</v>
      </c>
      <c r="Z1135" s="174">
        <f>S1135*R1135*K1135*EXP(-Definitions!$E$4*CAPEX!V1135)*U1135</f>
        <v>175500</v>
      </c>
      <c r="AA1135" s="174">
        <f>CEILING(Z1135/Definitions!$F$10,10)</f>
        <v>3450</v>
      </c>
      <c r="AB1135" s="176">
        <v>1</v>
      </c>
      <c r="AC1135" s="177" t="s">
        <v>247</v>
      </c>
      <c r="AD1135" s="177" t="s">
        <v>568</v>
      </c>
      <c r="AE1135" s="29"/>
      <c r="AF1135" s="31"/>
    </row>
    <row r="1136" spans="1:32" s="8" customFormat="1" ht="48" x14ac:dyDescent="0.25">
      <c r="A1136" s="170">
        <v>899</v>
      </c>
      <c r="B1136" s="171" t="s">
        <v>248</v>
      </c>
      <c r="C1136" s="171" t="s">
        <v>125</v>
      </c>
      <c r="D1136" s="172">
        <v>1</v>
      </c>
      <c r="E1136" s="171" t="s">
        <v>249</v>
      </c>
      <c r="F1136" s="171" t="s">
        <v>141</v>
      </c>
      <c r="G1136" s="171" t="s">
        <v>217</v>
      </c>
      <c r="H1136" s="171" t="s">
        <v>218</v>
      </c>
      <c r="I1136" s="171" t="s">
        <v>141</v>
      </c>
      <c r="J1136" s="173">
        <v>2006</v>
      </c>
      <c r="K1136" s="174">
        <v>1</v>
      </c>
      <c r="L1136" s="174"/>
      <c r="M1136" s="173" t="s">
        <v>236</v>
      </c>
      <c r="N1136" s="173">
        <v>0</v>
      </c>
      <c r="O1136" s="173">
        <v>1</v>
      </c>
      <c r="P1136" s="173">
        <v>1</v>
      </c>
      <c r="Q1136" s="173">
        <v>8</v>
      </c>
      <c r="R1136" s="173">
        <v>1</v>
      </c>
      <c r="S1136" s="175">
        <v>24900</v>
      </c>
      <c r="T1136" s="173">
        <v>25</v>
      </c>
      <c r="U1136" s="173">
        <v>1</v>
      </c>
      <c r="V1136" s="173">
        <v>11</v>
      </c>
      <c r="W1136" s="173"/>
      <c r="X1136" s="173">
        <v>0</v>
      </c>
      <c r="Y1136" s="175">
        <v>0</v>
      </c>
      <c r="Z1136" s="174">
        <f>S1136*R1136*K1136*EXP(-Definitions!$E$4*CAPEX!V1136)*U1136</f>
        <v>24900</v>
      </c>
      <c r="AA1136" s="174">
        <f>CEILING(Z1136/Definitions!$F$10,10)</f>
        <v>490</v>
      </c>
      <c r="AB1136" s="176">
        <v>1</v>
      </c>
      <c r="AC1136" s="177" t="s">
        <v>250</v>
      </c>
      <c r="AD1136" s="177" t="s">
        <v>569</v>
      </c>
      <c r="AE1136" s="29"/>
      <c r="AF1136" s="31"/>
    </row>
    <row r="1137" spans="1:32" s="8" customFormat="1" ht="36" x14ac:dyDescent="0.25">
      <c r="A1137" s="170">
        <v>900</v>
      </c>
      <c r="B1137" s="171" t="s">
        <v>251</v>
      </c>
      <c r="C1137" s="171" t="s">
        <v>125</v>
      </c>
      <c r="D1137" s="172">
        <v>1</v>
      </c>
      <c r="E1137" s="171" t="s">
        <v>249</v>
      </c>
      <c r="F1137" s="171" t="s">
        <v>141</v>
      </c>
      <c r="G1137" s="171" t="s">
        <v>217</v>
      </c>
      <c r="H1137" s="171" t="s">
        <v>218</v>
      </c>
      <c r="I1137" s="171" t="s">
        <v>141</v>
      </c>
      <c r="J1137" s="173">
        <v>2006</v>
      </c>
      <c r="K1137" s="174">
        <v>1</v>
      </c>
      <c r="L1137" s="174"/>
      <c r="M1137" s="173" t="s">
        <v>236</v>
      </c>
      <c r="N1137" s="173">
        <v>0</v>
      </c>
      <c r="O1137" s="173">
        <v>1</v>
      </c>
      <c r="P1137" s="173">
        <v>1</v>
      </c>
      <c r="Q1137" s="173">
        <v>3</v>
      </c>
      <c r="R1137" s="173">
        <v>1</v>
      </c>
      <c r="S1137" s="175">
        <v>500000</v>
      </c>
      <c r="T1137" s="173">
        <v>25</v>
      </c>
      <c r="U1137" s="173">
        <v>1</v>
      </c>
      <c r="V1137" s="173">
        <v>0</v>
      </c>
      <c r="W1137" s="173"/>
      <c r="X1137" s="173">
        <v>0</v>
      </c>
      <c r="Y1137" s="175"/>
      <c r="Z1137" s="174">
        <f>S1137*R1137*K1137*EXP(-Definitions!$E$4*CAPEX!V1137)*U1137</f>
        <v>500000</v>
      </c>
      <c r="AA1137" s="174">
        <f>CEILING(Z1137/Definitions!$F$10,10)</f>
        <v>9810</v>
      </c>
      <c r="AB1137" s="176">
        <v>1</v>
      </c>
      <c r="AC1137" s="177" t="s">
        <v>570</v>
      </c>
      <c r="AD1137" s="177" t="s">
        <v>571</v>
      </c>
      <c r="AE1137" s="29"/>
      <c r="AF1137" s="31"/>
    </row>
    <row r="1138" spans="1:32" s="8" customFormat="1" ht="108" x14ac:dyDescent="0.25">
      <c r="A1138" s="170">
        <v>901</v>
      </c>
      <c r="B1138" s="171" t="s">
        <v>252</v>
      </c>
      <c r="C1138" s="171" t="s">
        <v>125</v>
      </c>
      <c r="D1138" s="172">
        <v>1</v>
      </c>
      <c r="E1138" s="171" t="s">
        <v>249</v>
      </c>
      <c r="F1138" s="171" t="s">
        <v>141</v>
      </c>
      <c r="G1138" s="171" t="s">
        <v>364</v>
      </c>
      <c r="H1138" s="171" t="s">
        <v>364</v>
      </c>
      <c r="I1138" s="171" t="s">
        <v>141</v>
      </c>
      <c r="J1138" s="173">
        <v>2006</v>
      </c>
      <c r="K1138" s="174">
        <v>270</v>
      </c>
      <c r="L1138" s="174"/>
      <c r="M1138" s="173" t="s">
        <v>139</v>
      </c>
      <c r="N1138" s="173">
        <v>0</v>
      </c>
      <c r="O1138" s="173">
        <v>1</v>
      </c>
      <c r="P1138" s="173">
        <v>1</v>
      </c>
      <c r="Q1138" s="173">
        <v>5</v>
      </c>
      <c r="R1138" s="173">
        <v>1</v>
      </c>
      <c r="S1138" s="175">
        <v>3000</v>
      </c>
      <c r="T1138" s="173">
        <v>0</v>
      </c>
      <c r="U1138" s="173">
        <v>1</v>
      </c>
      <c r="V1138" s="173">
        <v>0</v>
      </c>
      <c r="W1138" s="173"/>
      <c r="X1138" s="173">
        <v>0</v>
      </c>
      <c r="Y1138" s="175">
        <v>0</v>
      </c>
      <c r="Z1138" s="174">
        <f>S1138*R1138*K1138*EXP(-Definitions!$E$4*CAPEX!V1138)*U1138</f>
        <v>810000</v>
      </c>
      <c r="AA1138" s="174">
        <f>CEILING(Z1138/Definitions!$F$10,10)</f>
        <v>15890</v>
      </c>
      <c r="AB1138" s="176">
        <v>1</v>
      </c>
      <c r="AC1138" s="177" t="s">
        <v>253</v>
      </c>
      <c r="AD1138" s="177" t="s">
        <v>254</v>
      </c>
      <c r="AE1138" s="29"/>
      <c r="AF1138" s="31"/>
    </row>
    <row r="1139" spans="1:32" s="8" customFormat="1" ht="24" x14ac:dyDescent="0.25">
      <c r="A1139" s="170">
        <v>902</v>
      </c>
      <c r="B1139" s="171" t="s">
        <v>238</v>
      </c>
      <c r="C1139" s="171" t="s">
        <v>125</v>
      </c>
      <c r="D1139" s="172" t="s">
        <v>236</v>
      </c>
      <c r="E1139" s="171" t="s">
        <v>249</v>
      </c>
      <c r="F1139" s="171" t="s">
        <v>141</v>
      </c>
      <c r="G1139" s="171" t="s">
        <v>239</v>
      </c>
      <c r="H1139" s="171" t="s">
        <v>524</v>
      </c>
      <c r="I1139" s="171" t="s">
        <v>141</v>
      </c>
      <c r="J1139" s="173">
        <v>2006</v>
      </c>
      <c r="K1139" s="174">
        <v>1</v>
      </c>
      <c r="L1139" s="174"/>
      <c r="M1139" s="173" t="s">
        <v>236</v>
      </c>
      <c r="N1139" s="173">
        <v>0</v>
      </c>
      <c r="O1139" s="173">
        <v>1</v>
      </c>
      <c r="P1139" s="173">
        <v>1</v>
      </c>
      <c r="Q1139" s="173">
        <v>9</v>
      </c>
      <c r="R1139" s="173">
        <v>1</v>
      </c>
      <c r="S1139" s="175">
        <v>131000</v>
      </c>
      <c r="T1139" s="173">
        <v>0</v>
      </c>
      <c r="U1139" s="173">
        <v>1</v>
      </c>
      <c r="V1139" s="173">
        <v>0</v>
      </c>
      <c r="W1139" s="173"/>
      <c r="X1139" s="173">
        <v>0</v>
      </c>
      <c r="Y1139" s="175">
        <v>0</v>
      </c>
      <c r="Z1139" s="174">
        <f>S1139*R1139*K1139*EXP(-Definitions!$E$4*CAPEX!V1139)*U1139</f>
        <v>131000</v>
      </c>
      <c r="AA1139" s="174">
        <f>CEILING(Z1139/Definitions!$F$10,10)</f>
        <v>2570</v>
      </c>
      <c r="AB1139" s="176">
        <v>1</v>
      </c>
      <c r="AC1139" s="177" t="s">
        <v>240</v>
      </c>
      <c r="AD1139" s="177" t="s">
        <v>241</v>
      </c>
      <c r="AE1139" s="29"/>
      <c r="AF1139" s="31"/>
    </row>
    <row r="1140" spans="1:32" s="8" customFormat="1" ht="36" x14ac:dyDescent="0.25">
      <c r="A1140" s="170">
        <v>903</v>
      </c>
      <c r="B1140" s="171" t="s">
        <v>242</v>
      </c>
      <c r="C1140" s="171" t="s">
        <v>125</v>
      </c>
      <c r="D1140" s="172" t="s">
        <v>236</v>
      </c>
      <c r="E1140" s="171" t="s">
        <v>249</v>
      </c>
      <c r="F1140" s="171" t="s">
        <v>141</v>
      </c>
      <c r="G1140" s="171" t="s">
        <v>243</v>
      </c>
      <c r="H1140" s="171" t="s">
        <v>524</v>
      </c>
      <c r="I1140" s="171" t="s">
        <v>141</v>
      </c>
      <c r="J1140" s="173">
        <v>2006</v>
      </c>
      <c r="K1140" s="174">
        <v>1</v>
      </c>
      <c r="L1140" s="174"/>
      <c r="M1140" s="173" t="s">
        <v>236</v>
      </c>
      <c r="N1140" s="173">
        <v>0</v>
      </c>
      <c r="O1140" s="173">
        <v>1</v>
      </c>
      <c r="P1140" s="173">
        <v>1</v>
      </c>
      <c r="Q1140" s="173">
        <v>9</v>
      </c>
      <c r="R1140" s="173">
        <v>1</v>
      </c>
      <c r="S1140" s="175">
        <v>144100</v>
      </c>
      <c r="T1140" s="173">
        <v>0</v>
      </c>
      <c r="U1140" s="173">
        <v>1</v>
      </c>
      <c r="V1140" s="173">
        <v>0</v>
      </c>
      <c r="W1140" s="173"/>
      <c r="X1140" s="173">
        <v>0</v>
      </c>
      <c r="Y1140" s="175">
        <v>0</v>
      </c>
      <c r="Z1140" s="174">
        <f>S1140*R1140*K1140*EXP(-Definitions!$E$4*CAPEX!V1140)*U1140</f>
        <v>144100</v>
      </c>
      <c r="AA1140" s="174">
        <f>CEILING(Z1140/Definitions!$F$10,10)</f>
        <v>2830</v>
      </c>
      <c r="AB1140" s="176">
        <v>1</v>
      </c>
      <c r="AC1140" s="177" t="s">
        <v>244</v>
      </c>
      <c r="AD1140" s="177" t="s">
        <v>567</v>
      </c>
      <c r="AE1140" s="29"/>
      <c r="AF1140" s="31"/>
    </row>
    <row r="1141" spans="1:32" s="8" customFormat="1" ht="48" x14ac:dyDescent="0.25">
      <c r="A1141" s="170">
        <v>904</v>
      </c>
      <c r="B1141" s="171" t="s">
        <v>245</v>
      </c>
      <c r="C1141" s="171" t="s">
        <v>125</v>
      </c>
      <c r="D1141" s="172" t="s">
        <v>236</v>
      </c>
      <c r="E1141" s="171" t="s">
        <v>249</v>
      </c>
      <c r="F1141" s="171" t="s">
        <v>141</v>
      </c>
      <c r="G1141" s="171" t="s">
        <v>246</v>
      </c>
      <c r="H1141" s="171" t="s">
        <v>524</v>
      </c>
      <c r="I1141" s="171" t="s">
        <v>141</v>
      </c>
      <c r="J1141" s="173">
        <v>2006</v>
      </c>
      <c r="K1141" s="174">
        <v>1</v>
      </c>
      <c r="L1141" s="174"/>
      <c r="M1141" s="173" t="s">
        <v>236</v>
      </c>
      <c r="N1141" s="173">
        <v>0</v>
      </c>
      <c r="O1141" s="173">
        <v>1</v>
      </c>
      <c r="P1141" s="173">
        <v>1</v>
      </c>
      <c r="Q1141" s="173">
        <v>9</v>
      </c>
      <c r="R1141" s="173">
        <v>1</v>
      </c>
      <c r="S1141" s="175">
        <v>79300</v>
      </c>
      <c r="T1141" s="173">
        <v>0</v>
      </c>
      <c r="U1141" s="173">
        <v>1</v>
      </c>
      <c r="V1141" s="173">
        <v>0</v>
      </c>
      <c r="W1141" s="173"/>
      <c r="X1141" s="173">
        <v>0</v>
      </c>
      <c r="Y1141" s="175">
        <v>0</v>
      </c>
      <c r="Z1141" s="174">
        <f>S1141*R1141*K1141*EXP(-Definitions!$E$4*CAPEX!V1141)*U1141</f>
        <v>79300</v>
      </c>
      <c r="AA1141" s="174">
        <f>CEILING(Z1141/Definitions!$F$10,10)</f>
        <v>1560</v>
      </c>
      <c r="AB1141" s="176">
        <v>1</v>
      </c>
      <c r="AC1141" s="177" t="s">
        <v>247</v>
      </c>
      <c r="AD1141" s="177" t="s">
        <v>568</v>
      </c>
      <c r="AE1141" s="29"/>
      <c r="AF1141" s="31"/>
    </row>
    <row r="1142" spans="1:32" s="8" customFormat="1" ht="72" x14ac:dyDescent="0.25">
      <c r="A1142" s="170">
        <v>905</v>
      </c>
      <c r="B1142" s="171" t="s">
        <v>327</v>
      </c>
      <c r="C1142" s="171" t="s">
        <v>11</v>
      </c>
      <c r="D1142" s="172">
        <v>1</v>
      </c>
      <c r="E1142" s="171" t="s">
        <v>249</v>
      </c>
      <c r="F1142" s="171" t="s">
        <v>138</v>
      </c>
      <c r="G1142" s="171" t="s">
        <v>364</v>
      </c>
      <c r="H1142" s="171" t="s">
        <v>364</v>
      </c>
      <c r="I1142" s="171" t="s">
        <v>138</v>
      </c>
      <c r="J1142" s="173">
        <v>2006</v>
      </c>
      <c r="K1142" s="174">
        <v>1342</v>
      </c>
      <c r="L1142" s="174"/>
      <c r="M1142" s="173" t="s">
        <v>139</v>
      </c>
      <c r="N1142" s="173">
        <v>3</v>
      </c>
      <c r="O1142" s="173">
        <v>1</v>
      </c>
      <c r="P1142" s="173">
        <v>1</v>
      </c>
      <c r="Q1142" s="173">
        <v>4</v>
      </c>
      <c r="R1142" s="173">
        <v>1</v>
      </c>
      <c r="S1142" s="175">
        <v>5000</v>
      </c>
      <c r="T1142" s="173">
        <v>0</v>
      </c>
      <c r="U1142" s="173">
        <v>0.3</v>
      </c>
      <c r="V1142" s="173">
        <v>2</v>
      </c>
      <c r="W1142" s="173"/>
      <c r="X1142" s="173">
        <v>0</v>
      </c>
      <c r="Y1142" s="175">
        <v>0</v>
      </c>
      <c r="Z1142" s="174">
        <f>S1142*R1142*K1142*EXP(-Definitions!$E$4*CAPEX!V1142)*U1142</f>
        <v>2013000</v>
      </c>
      <c r="AA1142" s="174">
        <f>CEILING(Z1142/Definitions!$F$10,10)</f>
        <v>39480</v>
      </c>
      <c r="AB1142" s="176">
        <v>1</v>
      </c>
      <c r="AC1142" s="177" t="s">
        <v>543</v>
      </c>
      <c r="AD1142" s="177" t="s">
        <v>353</v>
      </c>
      <c r="AE1142" s="29"/>
      <c r="AF1142" s="31"/>
    </row>
    <row r="1143" spans="1:32" s="8" customFormat="1" ht="60" x14ac:dyDescent="0.25">
      <c r="A1143" s="170">
        <v>906</v>
      </c>
      <c r="B1143" s="171" t="s">
        <v>262</v>
      </c>
      <c r="C1143" s="171" t="s">
        <v>11</v>
      </c>
      <c r="D1143" s="172">
        <v>1</v>
      </c>
      <c r="E1143" s="171" t="s">
        <v>249</v>
      </c>
      <c r="F1143" s="171" t="s">
        <v>138</v>
      </c>
      <c r="G1143" s="171" t="s">
        <v>578</v>
      </c>
      <c r="H1143" s="171" t="s">
        <v>257</v>
      </c>
      <c r="I1143" s="171" t="s">
        <v>138</v>
      </c>
      <c r="J1143" s="173">
        <v>2006</v>
      </c>
      <c r="K1143" s="174">
        <v>1342</v>
      </c>
      <c r="L1143" s="174"/>
      <c r="M1143" s="173" t="s">
        <v>139</v>
      </c>
      <c r="N1143" s="173">
        <v>2</v>
      </c>
      <c r="O1143" s="173">
        <v>1</v>
      </c>
      <c r="P1143" s="173">
        <v>0</v>
      </c>
      <c r="Q1143" s="173">
        <v>5</v>
      </c>
      <c r="R1143" s="173">
        <v>1</v>
      </c>
      <c r="S1143" s="175">
        <v>4000</v>
      </c>
      <c r="T1143" s="173">
        <v>0</v>
      </c>
      <c r="U1143" s="173">
        <v>0.3</v>
      </c>
      <c r="V1143" s="173">
        <v>0</v>
      </c>
      <c r="W1143" s="173"/>
      <c r="X1143" s="173">
        <v>1</v>
      </c>
      <c r="Y1143" s="175">
        <v>33320</v>
      </c>
      <c r="Z1143" s="174">
        <f>S1143*R1143*K1143*EXP(-Definitions!$E$4*CAPEX!V1143)*U1143</f>
        <v>1610400</v>
      </c>
      <c r="AA1143" s="174">
        <f>CEILING(Z1143/Definitions!$F$10,10)</f>
        <v>31580</v>
      </c>
      <c r="AB1143" s="176">
        <v>2</v>
      </c>
      <c r="AC1143" s="177" t="s">
        <v>354</v>
      </c>
      <c r="AD1143" s="177" t="s">
        <v>264</v>
      </c>
      <c r="AE1143" s="29"/>
      <c r="AF1143" s="31"/>
    </row>
    <row r="1144" spans="1:32" s="8" customFormat="1" ht="24" x14ac:dyDescent="0.25">
      <c r="A1144" s="170">
        <v>907</v>
      </c>
      <c r="B1144" s="171" t="s">
        <v>238</v>
      </c>
      <c r="C1144" s="171" t="s">
        <v>11</v>
      </c>
      <c r="D1144" s="172" t="s">
        <v>236</v>
      </c>
      <c r="E1144" s="171" t="s">
        <v>249</v>
      </c>
      <c r="F1144" s="171" t="s">
        <v>138</v>
      </c>
      <c r="G1144" s="171" t="s">
        <v>239</v>
      </c>
      <c r="H1144" s="171" t="s">
        <v>524</v>
      </c>
      <c r="I1144" s="171" t="s">
        <v>138</v>
      </c>
      <c r="J1144" s="173">
        <v>2016</v>
      </c>
      <c r="K1144" s="174">
        <v>1</v>
      </c>
      <c r="L1144" s="174"/>
      <c r="M1144" s="173" t="s">
        <v>236</v>
      </c>
      <c r="N1144" s="173">
        <v>0</v>
      </c>
      <c r="O1144" s="173">
        <v>1</v>
      </c>
      <c r="P1144" s="173">
        <v>1</v>
      </c>
      <c r="Q1144" s="173">
        <v>9</v>
      </c>
      <c r="R1144" s="173">
        <v>1</v>
      </c>
      <c r="S1144" s="175">
        <v>362400</v>
      </c>
      <c r="T1144" s="173">
        <v>0</v>
      </c>
      <c r="U1144" s="173">
        <v>1</v>
      </c>
      <c r="V1144" s="173">
        <v>0</v>
      </c>
      <c r="W1144" s="173"/>
      <c r="X1144" s="173">
        <v>0</v>
      </c>
      <c r="Y1144" s="175">
        <v>0</v>
      </c>
      <c r="Z1144" s="174">
        <f>S1144*R1144*K1144*EXP(-Definitions!$E$4*CAPEX!V1144)*U1144</f>
        <v>362400</v>
      </c>
      <c r="AA1144" s="174">
        <f>CEILING(Z1144/Definitions!$F$10,10)</f>
        <v>7110</v>
      </c>
      <c r="AB1144" s="176">
        <v>1</v>
      </c>
      <c r="AC1144" s="177" t="s">
        <v>240</v>
      </c>
      <c r="AD1144" s="177" t="s">
        <v>241</v>
      </c>
      <c r="AE1144" s="29"/>
      <c r="AF1144" s="31"/>
    </row>
    <row r="1145" spans="1:32" s="8" customFormat="1" ht="36" x14ac:dyDescent="0.25">
      <c r="A1145" s="170">
        <v>908</v>
      </c>
      <c r="B1145" s="171" t="s">
        <v>242</v>
      </c>
      <c r="C1145" s="171" t="s">
        <v>11</v>
      </c>
      <c r="D1145" s="172" t="s">
        <v>236</v>
      </c>
      <c r="E1145" s="171" t="s">
        <v>249</v>
      </c>
      <c r="F1145" s="171" t="s">
        <v>138</v>
      </c>
      <c r="G1145" s="171" t="s">
        <v>243</v>
      </c>
      <c r="H1145" s="171" t="s">
        <v>524</v>
      </c>
      <c r="I1145" s="171" t="s">
        <v>138</v>
      </c>
      <c r="J1145" s="173">
        <v>2016</v>
      </c>
      <c r="K1145" s="174">
        <v>1</v>
      </c>
      <c r="L1145" s="174"/>
      <c r="M1145" s="173" t="s">
        <v>236</v>
      </c>
      <c r="N1145" s="173">
        <v>0</v>
      </c>
      <c r="O1145" s="173">
        <v>1</v>
      </c>
      <c r="P1145" s="173">
        <v>1</v>
      </c>
      <c r="Q1145" s="173">
        <v>9</v>
      </c>
      <c r="R1145" s="173">
        <v>1</v>
      </c>
      <c r="S1145" s="175">
        <v>398600</v>
      </c>
      <c r="T1145" s="173">
        <v>0</v>
      </c>
      <c r="U1145" s="173">
        <v>1</v>
      </c>
      <c r="V1145" s="173">
        <v>0</v>
      </c>
      <c r="W1145" s="173"/>
      <c r="X1145" s="173">
        <v>0</v>
      </c>
      <c r="Y1145" s="175">
        <v>0</v>
      </c>
      <c r="Z1145" s="174">
        <f>S1145*R1145*K1145*EXP(-Definitions!$E$4*CAPEX!V1145)*U1145</f>
        <v>398600</v>
      </c>
      <c r="AA1145" s="174">
        <f>CEILING(Z1145/Definitions!$F$10,10)</f>
        <v>7820</v>
      </c>
      <c r="AB1145" s="176">
        <v>1</v>
      </c>
      <c r="AC1145" s="177" t="s">
        <v>244</v>
      </c>
      <c r="AD1145" s="177" t="s">
        <v>567</v>
      </c>
      <c r="AE1145" s="29"/>
      <c r="AF1145" s="31"/>
    </row>
    <row r="1146" spans="1:32" s="8" customFormat="1" ht="48" x14ac:dyDescent="0.25">
      <c r="A1146" s="170">
        <v>909</v>
      </c>
      <c r="B1146" s="171" t="s">
        <v>245</v>
      </c>
      <c r="C1146" s="171" t="s">
        <v>11</v>
      </c>
      <c r="D1146" s="172" t="s">
        <v>236</v>
      </c>
      <c r="E1146" s="171" t="s">
        <v>249</v>
      </c>
      <c r="F1146" s="171" t="s">
        <v>138</v>
      </c>
      <c r="G1146" s="171" t="s">
        <v>246</v>
      </c>
      <c r="H1146" s="171" t="s">
        <v>524</v>
      </c>
      <c r="I1146" s="171" t="s">
        <v>138</v>
      </c>
      <c r="J1146" s="173">
        <v>2016</v>
      </c>
      <c r="K1146" s="174">
        <v>1</v>
      </c>
      <c r="L1146" s="174"/>
      <c r="M1146" s="173" t="s">
        <v>236</v>
      </c>
      <c r="N1146" s="173">
        <v>0</v>
      </c>
      <c r="O1146" s="173">
        <v>1</v>
      </c>
      <c r="P1146" s="173">
        <v>1</v>
      </c>
      <c r="Q1146" s="173">
        <v>9</v>
      </c>
      <c r="R1146" s="173">
        <v>1</v>
      </c>
      <c r="S1146" s="175">
        <v>219300</v>
      </c>
      <c r="T1146" s="173">
        <v>0</v>
      </c>
      <c r="U1146" s="173">
        <v>1</v>
      </c>
      <c r="V1146" s="173">
        <v>0</v>
      </c>
      <c r="W1146" s="173"/>
      <c r="X1146" s="173">
        <v>0</v>
      </c>
      <c r="Y1146" s="175">
        <v>0</v>
      </c>
      <c r="Z1146" s="174">
        <f>S1146*R1146*K1146*EXP(-Definitions!$E$4*CAPEX!V1146)*U1146</f>
        <v>219300</v>
      </c>
      <c r="AA1146" s="174">
        <f>CEILING(Z1146/Definitions!$F$10,10)</f>
        <v>4300</v>
      </c>
      <c r="AB1146" s="176">
        <v>1</v>
      </c>
      <c r="AC1146" s="177" t="s">
        <v>247</v>
      </c>
      <c r="AD1146" s="177" t="s">
        <v>568</v>
      </c>
      <c r="AE1146" s="29"/>
      <c r="AF1146" s="31"/>
    </row>
    <row r="1147" spans="1:32" s="8" customFormat="1" ht="72" x14ac:dyDescent="0.25">
      <c r="A1147" s="170">
        <v>910</v>
      </c>
      <c r="B1147" s="171" t="s">
        <v>327</v>
      </c>
      <c r="C1147" s="171" t="s">
        <v>95</v>
      </c>
      <c r="D1147" s="172" t="s">
        <v>225</v>
      </c>
      <c r="E1147" s="171" t="s">
        <v>249</v>
      </c>
      <c r="F1147" s="171" t="s">
        <v>141</v>
      </c>
      <c r="G1147" s="171" t="s">
        <v>364</v>
      </c>
      <c r="H1147" s="171" t="s">
        <v>364</v>
      </c>
      <c r="I1147" s="171" t="s">
        <v>141</v>
      </c>
      <c r="J1147" s="173">
        <v>2017</v>
      </c>
      <c r="K1147" s="174">
        <v>1542</v>
      </c>
      <c r="L1147" s="174"/>
      <c r="M1147" s="173" t="s">
        <v>139</v>
      </c>
      <c r="N1147" s="173">
        <v>3</v>
      </c>
      <c r="O1147" s="173">
        <v>1</v>
      </c>
      <c r="P1147" s="173">
        <v>1</v>
      </c>
      <c r="Q1147" s="173">
        <v>4</v>
      </c>
      <c r="R1147" s="173">
        <v>1</v>
      </c>
      <c r="S1147" s="175">
        <v>5000</v>
      </c>
      <c r="T1147" s="173">
        <v>0</v>
      </c>
      <c r="U1147" s="173">
        <v>1</v>
      </c>
      <c r="V1147" s="173">
        <v>0</v>
      </c>
      <c r="W1147" s="173"/>
      <c r="X1147" s="173">
        <v>0</v>
      </c>
      <c r="Y1147" s="175">
        <v>0</v>
      </c>
      <c r="Z1147" s="174">
        <f>S1147*R1147*K1147*EXP(-Definitions!$E$4*CAPEX!V1147)*U1147</f>
        <v>7710000</v>
      </c>
      <c r="AA1147" s="174">
        <f>CEILING(Z1147/Definitions!$F$10,10)</f>
        <v>151180</v>
      </c>
      <c r="AB1147" s="176">
        <v>1</v>
      </c>
      <c r="AC1147" s="177" t="s">
        <v>543</v>
      </c>
      <c r="AD1147" s="177" t="s">
        <v>353</v>
      </c>
      <c r="AE1147" s="29"/>
      <c r="AF1147" s="31"/>
    </row>
    <row r="1148" spans="1:32" s="8" customFormat="1" ht="36" x14ac:dyDescent="0.25">
      <c r="A1148" s="170">
        <v>911</v>
      </c>
      <c r="B1148" s="171" t="s">
        <v>238</v>
      </c>
      <c r="C1148" s="171" t="s">
        <v>95</v>
      </c>
      <c r="D1148" s="172" t="s">
        <v>236</v>
      </c>
      <c r="E1148" s="171" t="s">
        <v>249</v>
      </c>
      <c r="F1148" s="171" t="s">
        <v>141</v>
      </c>
      <c r="G1148" s="171" t="s">
        <v>239</v>
      </c>
      <c r="H1148" s="171" t="s">
        <v>524</v>
      </c>
      <c r="I1148" s="171" t="s">
        <v>141</v>
      </c>
      <c r="J1148" s="173">
        <v>2017</v>
      </c>
      <c r="K1148" s="174">
        <v>1</v>
      </c>
      <c r="L1148" s="174"/>
      <c r="M1148" s="173" t="s">
        <v>236</v>
      </c>
      <c r="N1148" s="173">
        <v>0</v>
      </c>
      <c r="O1148" s="173">
        <v>1</v>
      </c>
      <c r="P1148" s="173">
        <v>1</v>
      </c>
      <c r="Q1148" s="173">
        <v>9</v>
      </c>
      <c r="R1148" s="173">
        <v>1</v>
      </c>
      <c r="S1148" s="175">
        <v>771000</v>
      </c>
      <c r="T1148" s="173">
        <v>0</v>
      </c>
      <c r="U1148" s="173">
        <v>1</v>
      </c>
      <c r="V1148" s="173">
        <v>0</v>
      </c>
      <c r="W1148" s="173"/>
      <c r="X1148" s="173">
        <v>0</v>
      </c>
      <c r="Y1148" s="175">
        <v>0</v>
      </c>
      <c r="Z1148" s="174">
        <f>S1148*R1148*K1148*EXP(-Definitions!$E$4*CAPEX!V1148)*U1148</f>
        <v>771000</v>
      </c>
      <c r="AA1148" s="174">
        <f>CEILING(Z1148/Definitions!$F$10,10)</f>
        <v>15120</v>
      </c>
      <c r="AB1148" s="176">
        <v>1</v>
      </c>
      <c r="AC1148" s="177" t="s">
        <v>240</v>
      </c>
      <c r="AD1148" s="177" t="s">
        <v>241</v>
      </c>
      <c r="AE1148" s="29"/>
      <c r="AF1148" s="31"/>
    </row>
    <row r="1149" spans="1:32" s="8" customFormat="1" ht="36" x14ac:dyDescent="0.25">
      <c r="A1149" s="170">
        <v>912</v>
      </c>
      <c r="B1149" s="171" t="s">
        <v>242</v>
      </c>
      <c r="C1149" s="171" t="s">
        <v>95</v>
      </c>
      <c r="D1149" s="172" t="s">
        <v>236</v>
      </c>
      <c r="E1149" s="171" t="s">
        <v>249</v>
      </c>
      <c r="F1149" s="171" t="s">
        <v>141</v>
      </c>
      <c r="G1149" s="171" t="s">
        <v>243</v>
      </c>
      <c r="H1149" s="171" t="s">
        <v>524</v>
      </c>
      <c r="I1149" s="171" t="s">
        <v>141</v>
      </c>
      <c r="J1149" s="173">
        <v>2017</v>
      </c>
      <c r="K1149" s="174">
        <v>1</v>
      </c>
      <c r="L1149" s="211"/>
      <c r="M1149" s="173" t="s">
        <v>236</v>
      </c>
      <c r="N1149" s="173">
        <v>0</v>
      </c>
      <c r="O1149" s="173">
        <v>1</v>
      </c>
      <c r="P1149" s="173">
        <v>1</v>
      </c>
      <c r="Q1149" s="173">
        <v>9</v>
      </c>
      <c r="R1149" s="173">
        <v>1</v>
      </c>
      <c r="S1149" s="175">
        <v>848100</v>
      </c>
      <c r="T1149" s="173">
        <v>0</v>
      </c>
      <c r="U1149" s="173">
        <v>1</v>
      </c>
      <c r="V1149" s="173">
        <v>0</v>
      </c>
      <c r="W1149" s="211"/>
      <c r="X1149" s="173">
        <v>0</v>
      </c>
      <c r="Y1149" s="175">
        <v>0</v>
      </c>
      <c r="Z1149" s="174">
        <f>S1149*R1149*K1149*EXP(-Definitions!$E$4*CAPEX!V1149)*U1149</f>
        <v>848100</v>
      </c>
      <c r="AA1149" s="174">
        <f>CEILING(Z1149/Definitions!$F$10,10)</f>
        <v>16630</v>
      </c>
      <c r="AB1149" s="176">
        <v>1</v>
      </c>
      <c r="AC1149" s="177" t="s">
        <v>244</v>
      </c>
      <c r="AD1149" s="177" t="s">
        <v>567</v>
      </c>
      <c r="AE1149" s="29"/>
      <c r="AF1149" s="31"/>
    </row>
    <row r="1150" spans="1:32" s="8" customFormat="1" ht="48" x14ac:dyDescent="0.25">
      <c r="A1150" s="170">
        <v>913</v>
      </c>
      <c r="B1150" s="171" t="s">
        <v>245</v>
      </c>
      <c r="C1150" s="171" t="s">
        <v>95</v>
      </c>
      <c r="D1150" s="172" t="s">
        <v>236</v>
      </c>
      <c r="E1150" s="171" t="s">
        <v>249</v>
      </c>
      <c r="F1150" s="171" t="s">
        <v>141</v>
      </c>
      <c r="G1150" s="171" t="s">
        <v>246</v>
      </c>
      <c r="H1150" s="171" t="s">
        <v>524</v>
      </c>
      <c r="I1150" s="171" t="s">
        <v>141</v>
      </c>
      <c r="J1150" s="173">
        <v>2017</v>
      </c>
      <c r="K1150" s="174">
        <v>1</v>
      </c>
      <c r="L1150" s="211"/>
      <c r="M1150" s="173" t="s">
        <v>236</v>
      </c>
      <c r="N1150" s="173">
        <v>0</v>
      </c>
      <c r="O1150" s="173">
        <v>1</v>
      </c>
      <c r="P1150" s="173">
        <v>1</v>
      </c>
      <c r="Q1150" s="173">
        <v>9</v>
      </c>
      <c r="R1150" s="173">
        <v>1</v>
      </c>
      <c r="S1150" s="175">
        <v>466500</v>
      </c>
      <c r="T1150" s="173">
        <v>0</v>
      </c>
      <c r="U1150" s="173">
        <v>1</v>
      </c>
      <c r="V1150" s="173">
        <v>0</v>
      </c>
      <c r="W1150" s="211"/>
      <c r="X1150" s="173">
        <v>0</v>
      </c>
      <c r="Y1150" s="175">
        <v>0</v>
      </c>
      <c r="Z1150" s="174">
        <f>S1150*R1150*K1150*EXP(-Definitions!$E$4*CAPEX!V1150)*U1150</f>
        <v>466500</v>
      </c>
      <c r="AA1150" s="174">
        <f>CEILING(Z1150/Definitions!$F$10,10)</f>
        <v>9150</v>
      </c>
      <c r="AB1150" s="176">
        <v>1</v>
      </c>
      <c r="AC1150" s="177" t="s">
        <v>247</v>
      </c>
      <c r="AD1150" s="177" t="s">
        <v>568</v>
      </c>
      <c r="AE1150" s="29"/>
      <c r="AF1150" s="31"/>
    </row>
    <row r="1151" spans="1:32" s="8" customFormat="1" ht="72" x14ac:dyDescent="0.25">
      <c r="A1151" s="170">
        <v>914</v>
      </c>
      <c r="B1151" s="171" t="s">
        <v>327</v>
      </c>
      <c r="C1151" s="171" t="s">
        <v>96</v>
      </c>
      <c r="D1151" s="172" t="s">
        <v>225</v>
      </c>
      <c r="E1151" s="171" t="s">
        <v>249</v>
      </c>
      <c r="F1151" s="171" t="s">
        <v>141</v>
      </c>
      <c r="G1151" s="171" t="s">
        <v>364</v>
      </c>
      <c r="H1151" s="171" t="s">
        <v>364</v>
      </c>
      <c r="I1151" s="171" t="s">
        <v>141</v>
      </c>
      <c r="J1151" s="173">
        <v>2017</v>
      </c>
      <c r="K1151" s="174">
        <v>1650</v>
      </c>
      <c r="L1151" s="211"/>
      <c r="M1151" s="173" t="s">
        <v>139</v>
      </c>
      <c r="N1151" s="173">
        <v>3</v>
      </c>
      <c r="O1151" s="173">
        <v>2</v>
      </c>
      <c r="P1151" s="173">
        <v>1</v>
      </c>
      <c r="Q1151" s="173">
        <v>4</v>
      </c>
      <c r="R1151" s="173">
        <v>1</v>
      </c>
      <c r="S1151" s="175">
        <v>5000</v>
      </c>
      <c r="T1151" s="173">
        <v>0</v>
      </c>
      <c r="U1151" s="173">
        <v>0.1</v>
      </c>
      <c r="V1151" s="173">
        <v>0</v>
      </c>
      <c r="W1151" s="211"/>
      <c r="X1151" s="173">
        <v>0</v>
      </c>
      <c r="Y1151" s="175">
        <v>0</v>
      </c>
      <c r="Z1151" s="174">
        <f>S1151*R1151*K1151*EXP(-Definitions!$E$4*CAPEX!V1151)*U1151</f>
        <v>825000</v>
      </c>
      <c r="AA1151" s="174">
        <f>CEILING(Z1151/Definitions!$F$10,10)</f>
        <v>16180</v>
      </c>
      <c r="AB1151" s="176">
        <v>1</v>
      </c>
      <c r="AC1151" s="177" t="s">
        <v>543</v>
      </c>
      <c r="AD1151" s="177" t="s">
        <v>353</v>
      </c>
      <c r="AE1151" s="29"/>
      <c r="AF1151" s="31"/>
    </row>
    <row r="1152" spans="1:32" s="9" customFormat="1" ht="24" x14ac:dyDescent="0.25">
      <c r="A1152" s="170">
        <v>915</v>
      </c>
      <c r="B1152" s="171" t="s">
        <v>238</v>
      </c>
      <c r="C1152" s="171" t="s">
        <v>96</v>
      </c>
      <c r="D1152" s="172" t="s">
        <v>236</v>
      </c>
      <c r="E1152" s="171" t="s">
        <v>249</v>
      </c>
      <c r="F1152" s="171" t="s">
        <v>141</v>
      </c>
      <c r="G1152" s="171" t="s">
        <v>239</v>
      </c>
      <c r="H1152" s="171" t="s">
        <v>524</v>
      </c>
      <c r="I1152" s="171" t="s">
        <v>141</v>
      </c>
      <c r="J1152" s="173">
        <v>2017</v>
      </c>
      <c r="K1152" s="174">
        <v>1</v>
      </c>
      <c r="L1152" s="211"/>
      <c r="M1152" s="173" t="s">
        <v>236</v>
      </c>
      <c r="N1152" s="173">
        <v>0</v>
      </c>
      <c r="O1152" s="173">
        <v>1</v>
      </c>
      <c r="P1152" s="173">
        <v>1</v>
      </c>
      <c r="Q1152" s="173">
        <v>9</v>
      </c>
      <c r="R1152" s="173">
        <v>1</v>
      </c>
      <c r="S1152" s="175">
        <v>82500</v>
      </c>
      <c r="T1152" s="173">
        <v>0</v>
      </c>
      <c r="U1152" s="173">
        <v>1</v>
      </c>
      <c r="V1152" s="173">
        <v>0</v>
      </c>
      <c r="W1152" s="211"/>
      <c r="X1152" s="173">
        <v>0</v>
      </c>
      <c r="Y1152" s="175">
        <v>0</v>
      </c>
      <c r="Z1152" s="174">
        <f>S1152*R1152*K1152*EXP(-Definitions!$E$4*CAPEX!V1152)*U1152</f>
        <v>82500</v>
      </c>
      <c r="AA1152" s="174">
        <f>CEILING(Z1152/Definitions!$F$10,10)</f>
        <v>1620</v>
      </c>
      <c r="AB1152" s="176">
        <v>1</v>
      </c>
      <c r="AC1152" s="177" t="s">
        <v>240</v>
      </c>
      <c r="AD1152" s="177" t="s">
        <v>241</v>
      </c>
      <c r="AE1152" s="29"/>
      <c r="AF1152" s="31"/>
    </row>
    <row r="1153" spans="1:32" s="9" customFormat="1" ht="36" x14ac:dyDescent="0.25">
      <c r="A1153" s="170">
        <v>916</v>
      </c>
      <c r="B1153" s="171" t="s">
        <v>242</v>
      </c>
      <c r="C1153" s="171" t="s">
        <v>96</v>
      </c>
      <c r="D1153" s="172" t="s">
        <v>236</v>
      </c>
      <c r="E1153" s="171" t="s">
        <v>249</v>
      </c>
      <c r="F1153" s="171" t="s">
        <v>141</v>
      </c>
      <c r="G1153" s="171" t="s">
        <v>243</v>
      </c>
      <c r="H1153" s="171" t="s">
        <v>524</v>
      </c>
      <c r="I1153" s="171" t="s">
        <v>141</v>
      </c>
      <c r="J1153" s="173">
        <v>2017</v>
      </c>
      <c r="K1153" s="174">
        <v>1</v>
      </c>
      <c r="L1153" s="211"/>
      <c r="M1153" s="173" t="s">
        <v>236</v>
      </c>
      <c r="N1153" s="173">
        <v>0</v>
      </c>
      <c r="O1153" s="173">
        <v>1</v>
      </c>
      <c r="P1153" s="173">
        <v>1</v>
      </c>
      <c r="Q1153" s="173">
        <v>9</v>
      </c>
      <c r="R1153" s="173">
        <v>1</v>
      </c>
      <c r="S1153" s="175">
        <v>90800</v>
      </c>
      <c r="T1153" s="173">
        <v>0</v>
      </c>
      <c r="U1153" s="173">
        <v>1</v>
      </c>
      <c r="V1153" s="173">
        <v>0</v>
      </c>
      <c r="W1153" s="211"/>
      <c r="X1153" s="173">
        <v>0</v>
      </c>
      <c r="Y1153" s="175">
        <v>0</v>
      </c>
      <c r="Z1153" s="174">
        <f>S1153*R1153*K1153*EXP(-Definitions!$E$4*CAPEX!V1153)*U1153</f>
        <v>90800</v>
      </c>
      <c r="AA1153" s="174">
        <f>CEILING(Z1153/Definitions!$F$10,10)</f>
        <v>1790</v>
      </c>
      <c r="AB1153" s="176">
        <v>1</v>
      </c>
      <c r="AC1153" s="177" t="s">
        <v>244</v>
      </c>
      <c r="AD1153" s="177" t="s">
        <v>567</v>
      </c>
      <c r="AE1153" s="29"/>
      <c r="AF1153" s="31"/>
    </row>
    <row r="1154" spans="1:32" s="9" customFormat="1" ht="48" x14ac:dyDescent="0.25">
      <c r="A1154" s="170">
        <v>917</v>
      </c>
      <c r="B1154" s="171" t="s">
        <v>245</v>
      </c>
      <c r="C1154" s="171" t="s">
        <v>96</v>
      </c>
      <c r="D1154" s="172" t="s">
        <v>236</v>
      </c>
      <c r="E1154" s="171" t="s">
        <v>249</v>
      </c>
      <c r="F1154" s="171" t="s">
        <v>141</v>
      </c>
      <c r="G1154" s="171" t="s">
        <v>246</v>
      </c>
      <c r="H1154" s="171" t="s">
        <v>524</v>
      </c>
      <c r="I1154" s="171" t="s">
        <v>141</v>
      </c>
      <c r="J1154" s="173">
        <v>2017</v>
      </c>
      <c r="K1154" s="174">
        <v>1</v>
      </c>
      <c r="L1154" s="211"/>
      <c r="M1154" s="173" t="s">
        <v>236</v>
      </c>
      <c r="N1154" s="173">
        <v>0</v>
      </c>
      <c r="O1154" s="173">
        <v>1</v>
      </c>
      <c r="P1154" s="173">
        <v>1</v>
      </c>
      <c r="Q1154" s="173">
        <v>9</v>
      </c>
      <c r="R1154" s="173">
        <v>1</v>
      </c>
      <c r="S1154" s="175">
        <v>50000</v>
      </c>
      <c r="T1154" s="173">
        <v>0</v>
      </c>
      <c r="U1154" s="173">
        <v>1</v>
      </c>
      <c r="V1154" s="173">
        <v>0</v>
      </c>
      <c r="W1154" s="211"/>
      <c r="X1154" s="173">
        <v>0</v>
      </c>
      <c r="Y1154" s="175">
        <v>0</v>
      </c>
      <c r="Z1154" s="174">
        <f>S1154*R1154*K1154*EXP(-Definitions!$E$4*CAPEX!V1154)*U1154</f>
        <v>50000</v>
      </c>
      <c r="AA1154" s="174">
        <f>CEILING(Z1154/Definitions!$F$10,10)</f>
        <v>990</v>
      </c>
      <c r="AB1154" s="176">
        <v>1</v>
      </c>
      <c r="AC1154" s="177" t="s">
        <v>247</v>
      </c>
      <c r="AD1154" s="177" t="s">
        <v>568</v>
      </c>
      <c r="AE1154" s="29"/>
      <c r="AF1154" s="31"/>
    </row>
    <row r="1155" spans="1:32" s="9" customFormat="1" ht="72" x14ac:dyDescent="0.25">
      <c r="A1155" s="170">
        <v>918</v>
      </c>
      <c r="B1155" s="171" t="s">
        <v>327</v>
      </c>
      <c r="C1155" s="171" t="s">
        <v>448</v>
      </c>
      <c r="D1155" s="172" t="s">
        <v>225</v>
      </c>
      <c r="E1155" s="171" t="s">
        <v>249</v>
      </c>
      <c r="F1155" s="171" t="s">
        <v>141</v>
      </c>
      <c r="G1155" s="171" t="s">
        <v>364</v>
      </c>
      <c r="H1155" s="171" t="s">
        <v>364</v>
      </c>
      <c r="I1155" s="171" t="s">
        <v>141</v>
      </c>
      <c r="J1155" s="173">
        <v>2017</v>
      </c>
      <c r="K1155" s="174">
        <v>500</v>
      </c>
      <c r="L1155" s="211"/>
      <c r="M1155" s="173" t="s">
        <v>139</v>
      </c>
      <c r="N1155" s="173">
        <v>3</v>
      </c>
      <c r="O1155" s="173">
        <v>2</v>
      </c>
      <c r="P1155" s="173">
        <v>1</v>
      </c>
      <c r="Q1155" s="173">
        <v>4</v>
      </c>
      <c r="R1155" s="173">
        <v>1</v>
      </c>
      <c r="S1155" s="175">
        <v>5000</v>
      </c>
      <c r="T1155" s="173">
        <v>0</v>
      </c>
      <c r="U1155" s="173">
        <v>0.1</v>
      </c>
      <c r="V1155" s="173">
        <v>0</v>
      </c>
      <c r="W1155" s="211"/>
      <c r="X1155" s="173">
        <v>0</v>
      </c>
      <c r="Y1155" s="175">
        <v>0</v>
      </c>
      <c r="Z1155" s="174">
        <f>S1155*R1155*K1155*EXP(-Definitions!$E$4*CAPEX!V1155)*U1155</f>
        <v>250000</v>
      </c>
      <c r="AA1155" s="174">
        <f>CEILING(Z1155/Definitions!$F$10,10)</f>
        <v>4910</v>
      </c>
      <c r="AB1155" s="176">
        <v>1</v>
      </c>
      <c r="AC1155" s="177" t="s">
        <v>543</v>
      </c>
      <c r="AD1155" s="177" t="s">
        <v>353</v>
      </c>
      <c r="AE1155" s="29"/>
      <c r="AF1155" s="31"/>
    </row>
    <row r="1156" spans="1:32" s="9" customFormat="1" ht="24" x14ac:dyDescent="0.25">
      <c r="A1156" s="170">
        <v>919</v>
      </c>
      <c r="B1156" s="171" t="s">
        <v>238</v>
      </c>
      <c r="C1156" s="171" t="s">
        <v>448</v>
      </c>
      <c r="D1156" s="172" t="s">
        <v>236</v>
      </c>
      <c r="E1156" s="171" t="s">
        <v>249</v>
      </c>
      <c r="F1156" s="171" t="s">
        <v>141</v>
      </c>
      <c r="G1156" s="171" t="s">
        <v>239</v>
      </c>
      <c r="H1156" s="171" t="s">
        <v>524</v>
      </c>
      <c r="I1156" s="171" t="s">
        <v>141</v>
      </c>
      <c r="J1156" s="173">
        <v>2017</v>
      </c>
      <c r="K1156" s="174">
        <v>1</v>
      </c>
      <c r="L1156" s="211"/>
      <c r="M1156" s="173" t="s">
        <v>236</v>
      </c>
      <c r="N1156" s="173">
        <v>0</v>
      </c>
      <c r="O1156" s="173">
        <v>1</v>
      </c>
      <c r="P1156" s="173">
        <v>1</v>
      </c>
      <c r="Q1156" s="173">
        <v>9</v>
      </c>
      <c r="R1156" s="173">
        <v>1</v>
      </c>
      <c r="S1156" s="175">
        <v>25000</v>
      </c>
      <c r="T1156" s="173">
        <v>0</v>
      </c>
      <c r="U1156" s="173">
        <v>1</v>
      </c>
      <c r="V1156" s="173">
        <v>0</v>
      </c>
      <c r="W1156" s="211"/>
      <c r="X1156" s="173">
        <v>0</v>
      </c>
      <c r="Y1156" s="175">
        <v>0</v>
      </c>
      <c r="Z1156" s="174">
        <f>S1156*R1156*K1156*EXP(-Definitions!$E$4*CAPEX!V1156)*U1156</f>
        <v>25000</v>
      </c>
      <c r="AA1156" s="174">
        <f>CEILING(Z1156/Definitions!$F$10,10)</f>
        <v>500</v>
      </c>
      <c r="AB1156" s="176">
        <v>1</v>
      </c>
      <c r="AC1156" s="177" t="s">
        <v>240</v>
      </c>
      <c r="AD1156" s="177" t="s">
        <v>241</v>
      </c>
      <c r="AE1156" s="29"/>
      <c r="AF1156" s="31"/>
    </row>
    <row r="1157" spans="1:32" s="9" customFormat="1" ht="36" x14ac:dyDescent="0.25">
      <c r="A1157" s="170">
        <v>920</v>
      </c>
      <c r="B1157" s="171" t="s">
        <v>242</v>
      </c>
      <c r="C1157" s="171" t="s">
        <v>448</v>
      </c>
      <c r="D1157" s="172" t="s">
        <v>236</v>
      </c>
      <c r="E1157" s="171" t="s">
        <v>249</v>
      </c>
      <c r="F1157" s="171" t="s">
        <v>141</v>
      </c>
      <c r="G1157" s="171" t="s">
        <v>243</v>
      </c>
      <c r="H1157" s="171" t="s">
        <v>524</v>
      </c>
      <c r="I1157" s="171" t="s">
        <v>141</v>
      </c>
      <c r="J1157" s="173">
        <v>2017</v>
      </c>
      <c r="K1157" s="174">
        <v>1</v>
      </c>
      <c r="L1157" s="211"/>
      <c r="M1157" s="173" t="s">
        <v>236</v>
      </c>
      <c r="N1157" s="173">
        <v>0</v>
      </c>
      <c r="O1157" s="173">
        <v>1</v>
      </c>
      <c r="P1157" s="173">
        <v>1</v>
      </c>
      <c r="Q1157" s="173">
        <v>9</v>
      </c>
      <c r="R1157" s="173">
        <v>1</v>
      </c>
      <c r="S1157" s="175">
        <v>27500</v>
      </c>
      <c r="T1157" s="173">
        <v>0</v>
      </c>
      <c r="U1157" s="173">
        <v>1</v>
      </c>
      <c r="V1157" s="173">
        <v>0</v>
      </c>
      <c r="W1157" s="211"/>
      <c r="X1157" s="173">
        <v>0</v>
      </c>
      <c r="Y1157" s="175">
        <v>0</v>
      </c>
      <c r="Z1157" s="174">
        <f>S1157*R1157*K1157*EXP(-Definitions!$E$4*CAPEX!V1157)*U1157</f>
        <v>27500</v>
      </c>
      <c r="AA1157" s="174">
        <f>CEILING(Z1157/Definitions!$F$10,10)</f>
        <v>540</v>
      </c>
      <c r="AB1157" s="176">
        <v>1</v>
      </c>
      <c r="AC1157" s="177" t="s">
        <v>244</v>
      </c>
      <c r="AD1157" s="177" t="s">
        <v>567</v>
      </c>
      <c r="AE1157" s="29"/>
      <c r="AF1157" s="31"/>
    </row>
    <row r="1158" spans="1:32" s="9" customFormat="1" ht="48" x14ac:dyDescent="0.25">
      <c r="A1158" s="170">
        <v>921</v>
      </c>
      <c r="B1158" s="171" t="s">
        <v>245</v>
      </c>
      <c r="C1158" s="171" t="s">
        <v>448</v>
      </c>
      <c r="D1158" s="172" t="s">
        <v>236</v>
      </c>
      <c r="E1158" s="171" t="s">
        <v>249</v>
      </c>
      <c r="F1158" s="171" t="s">
        <v>141</v>
      </c>
      <c r="G1158" s="171" t="s">
        <v>246</v>
      </c>
      <c r="H1158" s="171" t="s">
        <v>524</v>
      </c>
      <c r="I1158" s="171" t="s">
        <v>141</v>
      </c>
      <c r="J1158" s="173">
        <v>2017</v>
      </c>
      <c r="K1158" s="174">
        <v>1</v>
      </c>
      <c r="L1158" s="211"/>
      <c r="M1158" s="173" t="s">
        <v>236</v>
      </c>
      <c r="N1158" s="173">
        <v>0</v>
      </c>
      <c r="O1158" s="173">
        <v>1</v>
      </c>
      <c r="P1158" s="173">
        <v>1</v>
      </c>
      <c r="Q1158" s="173">
        <v>9</v>
      </c>
      <c r="R1158" s="173">
        <v>1</v>
      </c>
      <c r="S1158" s="175">
        <v>15200</v>
      </c>
      <c r="T1158" s="173">
        <v>0</v>
      </c>
      <c r="U1158" s="173">
        <v>1</v>
      </c>
      <c r="V1158" s="173">
        <v>0</v>
      </c>
      <c r="W1158" s="211"/>
      <c r="X1158" s="173">
        <v>0</v>
      </c>
      <c r="Y1158" s="175">
        <v>0</v>
      </c>
      <c r="Z1158" s="174">
        <f>S1158*R1158*K1158*EXP(-Definitions!$E$4*CAPEX!V1158)*U1158</f>
        <v>15200</v>
      </c>
      <c r="AA1158" s="174">
        <f>CEILING(Z1158/Definitions!$F$10,10)</f>
        <v>300</v>
      </c>
      <c r="AB1158" s="176">
        <v>1</v>
      </c>
      <c r="AC1158" s="177" t="s">
        <v>247</v>
      </c>
      <c r="AD1158" s="177" t="s">
        <v>568</v>
      </c>
      <c r="AE1158" s="29"/>
      <c r="AF1158" s="30"/>
    </row>
    <row r="1159" spans="1:32" s="9" customFormat="1" ht="72" x14ac:dyDescent="0.25">
      <c r="A1159" s="170">
        <v>922</v>
      </c>
      <c r="B1159" s="171" t="s">
        <v>327</v>
      </c>
      <c r="C1159" s="171" t="s">
        <v>97</v>
      </c>
      <c r="D1159" s="172" t="s">
        <v>225</v>
      </c>
      <c r="E1159" s="171" t="s">
        <v>249</v>
      </c>
      <c r="F1159" s="171" t="s">
        <v>141</v>
      </c>
      <c r="G1159" s="171" t="s">
        <v>364</v>
      </c>
      <c r="H1159" s="171" t="s">
        <v>364</v>
      </c>
      <c r="I1159" s="171" t="s">
        <v>141</v>
      </c>
      <c r="J1159" s="173">
        <v>2017</v>
      </c>
      <c r="K1159" s="174">
        <v>2300</v>
      </c>
      <c r="L1159" s="211"/>
      <c r="M1159" s="173" t="s">
        <v>139</v>
      </c>
      <c r="N1159" s="173">
        <v>3</v>
      </c>
      <c r="O1159" s="173">
        <v>2</v>
      </c>
      <c r="P1159" s="173">
        <v>1</v>
      </c>
      <c r="Q1159" s="173">
        <v>4</v>
      </c>
      <c r="R1159" s="173">
        <v>1</v>
      </c>
      <c r="S1159" s="175">
        <v>5000</v>
      </c>
      <c r="T1159" s="173">
        <v>0</v>
      </c>
      <c r="U1159" s="173">
        <v>0.1</v>
      </c>
      <c r="V1159" s="173">
        <v>0</v>
      </c>
      <c r="W1159" s="211"/>
      <c r="X1159" s="173">
        <v>0</v>
      </c>
      <c r="Y1159" s="175">
        <v>0</v>
      </c>
      <c r="Z1159" s="174">
        <f>S1159*R1159*K1159*EXP(-Definitions!$E$4*CAPEX!V1159)*U1159</f>
        <v>1150000</v>
      </c>
      <c r="AA1159" s="174">
        <f>CEILING(Z1159/Definitions!$F$10,10)</f>
        <v>22550</v>
      </c>
      <c r="AB1159" s="176">
        <v>1</v>
      </c>
      <c r="AC1159" s="177" t="s">
        <v>543</v>
      </c>
      <c r="AD1159" s="177" t="s">
        <v>353</v>
      </c>
      <c r="AE1159" s="29"/>
      <c r="AF1159" s="30"/>
    </row>
    <row r="1160" spans="1:32" s="9" customFormat="1" ht="24" x14ac:dyDescent="0.25">
      <c r="A1160" s="170">
        <v>923</v>
      </c>
      <c r="B1160" s="171" t="s">
        <v>238</v>
      </c>
      <c r="C1160" s="171" t="s">
        <v>97</v>
      </c>
      <c r="D1160" s="172" t="s">
        <v>236</v>
      </c>
      <c r="E1160" s="171" t="s">
        <v>249</v>
      </c>
      <c r="F1160" s="171" t="s">
        <v>141</v>
      </c>
      <c r="G1160" s="171" t="s">
        <v>239</v>
      </c>
      <c r="H1160" s="171" t="s">
        <v>524</v>
      </c>
      <c r="I1160" s="171" t="s">
        <v>141</v>
      </c>
      <c r="J1160" s="173">
        <v>2017</v>
      </c>
      <c r="K1160" s="174">
        <v>1</v>
      </c>
      <c r="L1160" s="211"/>
      <c r="M1160" s="173" t="s">
        <v>236</v>
      </c>
      <c r="N1160" s="173">
        <v>0</v>
      </c>
      <c r="O1160" s="173">
        <v>1</v>
      </c>
      <c r="P1160" s="173">
        <v>1</v>
      </c>
      <c r="Q1160" s="173">
        <v>9</v>
      </c>
      <c r="R1160" s="173">
        <v>1</v>
      </c>
      <c r="S1160" s="175">
        <v>115000</v>
      </c>
      <c r="T1160" s="173">
        <v>0</v>
      </c>
      <c r="U1160" s="173">
        <v>1</v>
      </c>
      <c r="V1160" s="173">
        <v>0</v>
      </c>
      <c r="W1160" s="211"/>
      <c r="X1160" s="173">
        <v>0</v>
      </c>
      <c r="Y1160" s="175">
        <v>0</v>
      </c>
      <c r="Z1160" s="174">
        <f>S1160*R1160*K1160*EXP(-Definitions!$E$4*CAPEX!V1160)*U1160</f>
        <v>115000</v>
      </c>
      <c r="AA1160" s="174">
        <f>CEILING(Z1160/Definitions!$F$10,10)</f>
        <v>2260</v>
      </c>
      <c r="AB1160" s="176">
        <v>1</v>
      </c>
      <c r="AC1160" s="177" t="s">
        <v>240</v>
      </c>
      <c r="AD1160" s="177" t="s">
        <v>241</v>
      </c>
      <c r="AE1160" s="29"/>
      <c r="AF1160" s="30"/>
    </row>
    <row r="1161" spans="1:32" s="8" customFormat="1" ht="36" x14ac:dyDescent="0.25">
      <c r="A1161" s="170">
        <v>924</v>
      </c>
      <c r="B1161" s="171" t="s">
        <v>242</v>
      </c>
      <c r="C1161" s="171" t="s">
        <v>97</v>
      </c>
      <c r="D1161" s="172" t="s">
        <v>236</v>
      </c>
      <c r="E1161" s="171" t="s">
        <v>249</v>
      </c>
      <c r="F1161" s="171" t="s">
        <v>141</v>
      </c>
      <c r="G1161" s="171" t="s">
        <v>243</v>
      </c>
      <c r="H1161" s="171" t="s">
        <v>524</v>
      </c>
      <c r="I1161" s="171" t="s">
        <v>141</v>
      </c>
      <c r="J1161" s="173">
        <v>2017</v>
      </c>
      <c r="K1161" s="174">
        <v>1</v>
      </c>
      <c r="L1161" s="211"/>
      <c r="M1161" s="173" t="s">
        <v>236</v>
      </c>
      <c r="N1161" s="173">
        <v>0</v>
      </c>
      <c r="O1161" s="173">
        <v>1</v>
      </c>
      <c r="P1161" s="173">
        <v>1</v>
      </c>
      <c r="Q1161" s="173">
        <v>9</v>
      </c>
      <c r="R1161" s="173">
        <v>1</v>
      </c>
      <c r="S1161" s="175">
        <v>126500</v>
      </c>
      <c r="T1161" s="173">
        <v>0</v>
      </c>
      <c r="U1161" s="173">
        <v>1</v>
      </c>
      <c r="V1161" s="173">
        <v>0</v>
      </c>
      <c r="W1161" s="211"/>
      <c r="X1161" s="173">
        <v>0</v>
      </c>
      <c r="Y1161" s="175">
        <v>0</v>
      </c>
      <c r="Z1161" s="174">
        <f>S1161*R1161*K1161*EXP(-Definitions!$E$4*CAPEX!V1161)*U1161</f>
        <v>126500</v>
      </c>
      <c r="AA1161" s="174">
        <f>CEILING(Z1161/Definitions!$F$10,10)</f>
        <v>2490</v>
      </c>
      <c r="AB1161" s="176">
        <v>1</v>
      </c>
      <c r="AC1161" s="177" t="s">
        <v>244</v>
      </c>
      <c r="AD1161" s="177" t="s">
        <v>567</v>
      </c>
      <c r="AE1161" s="29"/>
      <c r="AF1161" s="31"/>
    </row>
    <row r="1162" spans="1:32" s="8" customFormat="1" ht="48" x14ac:dyDescent="0.25">
      <c r="A1162" s="170">
        <v>925</v>
      </c>
      <c r="B1162" s="171" t="s">
        <v>245</v>
      </c>
      <c r="C1162" s="171" t="s">
        <v>97</v>
      </c>
      <c r="D1162" s="172" t="s">
        <v>236</v>
      </c>
      <c r="E1162" s="171" t="s">
        <v>249</v>
      </c>
      <c r="F1162" s="171" t="s">
        <v>141</v>
      </c>
      <c r="G1162" s="171" t="s">
        <v>246</v>
      </c>
      <c r="H1162" s="171" t="s">
        <v>524</v>
      </c>
      <c r="I1162" s="171" t="s">
        <v>141</v>
      </c>
      <c r="J1162" s="173">
        <v>2017</v>
      </c>
      <c r="K1162" s="174">
        <v>1</v>
      </c>
      <c r="L1162" s="211"/>
      <c r="M1162" s="173" t="s">
        <v>236</v>
      </c>
      <c r="N1162" s="173">
        <v>0</v>
      </c>
      <c r="O1162" s="173">
        <v>1</v>
      </c>
      <c r="P1162" s="173">
        <v>1</v>
      </c>
      <c r="Q1162" s="173">
        <v>9</v>
      </c>
      <c r="R1162" s="173">
        <v>1</v>
      </c>
      <c r="S1162" s="175">
        <v>69600</v>
      </c>
      <c r="T1162" s="173">
        <v>0</v>
      </c>
      <c r="U1162" s="173">
        <v>1</v>
      </c>
      <c r="V1162" s="173">
        <v>0</v>
      </c>
      <c r="W1162" s="211"/>
      <c r="X1162" s="173">
        <v>0</v>
      </c>
      <c r="Y1162" s="175">
        <v>0</v>
      </c>
      <c r="Z1162" s="174">
        <f>S1162*R1162*K1162*EXP(-Definitions!$E$4*CAPEX!V1162)*U1162</f>
        <v>69600</v>
      </c>
      <c r="AA1162" s="174">
        <f>CEILING(Z1162/Definitions!$F$10,10)</f>
        <v>1370</v>
      </c>
      <c r="AB1162" s="176">
        <v>1</v>
      </c>
      <c r="AC1162" s="177" t="s">
        <v>247</v>
      </c>
      <c r="AD1162" s="177" t="s">
        <v>568</v>
      </c>
      <c r="AE1162" s="29"/>
      <c r="AF1162" s="31"/>
    </row>
    <row r="1163" spans="1:32" s="8" customFormat="1" ht="24" x14ac:dyDescent="0.25">
      <c r="A1163" s="170">
        <v>926</v>
      </c>
      <c r="B1163" s="171" t="s">
        <v>449</v>
      </c>
      <c r="C1163" s="171" t="s">
        <v>37</v>
      </c>
      <c r="D1163" s="172" t="s">
        <v>226</v>
      </c>
      <c r="E1163" s="171" t="s">
        <v>194</v>
      </c>
      <c r="F1163" s="171" t="s">
        <v>140</v>
      </c>
      <c r="G1163" s="171" t="s">
        <v>226</v>
      </c>
      <c r="H1163" s="171" t="s">
        <v>226</v>
      </c>
      <c r="I1163" s="171" t="s">
        <v>140</v>
      </c>
      <c r="J1163" s="173">
        <v>2006</v>
      </c>
      <c r="K1163" s="174">
        <v>5276</v>
      </c>
      <c r="L1163" s="211"/>
      <c r="M1163" s="173" t="s">
        <v>139</v>
      </c>
      <c r="N1163" s="173">
        <v>3</v>
      </c>
      <c r="O1163" s="173">
        <v>3</v>
      </c>
      <c r="P1163" s="173">
        <v>1</v>
      </c>
      <c r="Q1163" s="173">
        <v>5</v>
      </c>
      <c r="R1163" s="173">
        <v>0.3</v>
      </c>
      <c r="S1163" s="175">
        <v>2800</v>
      </c>
      <c r="T1163" s="173">
        <v>50</v>
      </c>
      <c r="U1163" s="173">
        <v>1</v>
      </c>
      <c r="V1163" s="173">
        <v>0</v>
      </c>
      <c r="W1163" s="211"/>
      <c r="X1163" s="173">
        <v>0</v>
      </c>
      <c r="Y1163" s="175">
        <v>0</v>
      </c>
      <c r="Z1163" s="174">
        <f>S1163*R1163*K1163*EXP(-Definitions!$E$4*CAPEX!V1163)*U1163</f>
        <v>4431840</v>
      </c>
      <c r="AA1163" s="174">
        <f>CEILING(Z1163/Definitions!$F$10,10)</f>
        <v>86900</v>
      </c>
      <c r="AB1163" s="176">
        <v>1</v>
      </c>
      <c r="AC1163" s="177" t="s">
        <v>450</v>
      </c>
      <c r="AD1163" s="177" t="s">
        <v>547</v>
      </c>
      <c r="AE1163" s="29"/>
      <c r="AF1163" s="31"/>
    </row>
    <row r="1164" spans="1:32" s="8" customFormat="1" ht="24" x14ac:dyDescent="0.25">
      <c r="A1164" s="170">
        <v>926</v>
      </c>
      <c r="B1164" s="171" t="s">
        <v>449</v>
      </c>
      <c r="C1164" s="171" t="s">
        <v>37</v>
      </c>
      <c r="D1164" s="172" t="s">
        <v>226</v>
      </c>
      <c r="E1164" s="171" t="s">
        <v>194</v>
      </c>
      <c r="F1164" s="171" t="s">
        <v>140</v>
      </c>
      <c r="G1164" s="171" t="s">
        <v>226</v>
      </c>
      <c r="H1164" s="171" t="s">
        <v>226</v>
      </c>
      <c r="I1164" s="171" t="s">
        <v>140</v>
      </c>
      <c r="J1164" s="173">
        <v>2006</v>
      </c>
      <c r="K1164" s="174">
        <v>5276</v>
      </c>
      <c r="L1164" s="211"/>
      <c r="M1164" s="173" t="s">
        <v>139</v>
      </c>
      <c r="N1164" s="173">
        <v>0</v>
      </c>
      <c r="O1164" s="173">
        <v>1</v>
      </c>
      <c r="P1164" s="173">
        <v>1</v>
      </c>
      <c r="Q1164" s="173">
        <v>1</v>
      </c>
      <c r="R1164" s="173">
        <v>1</v>
      </c>
      <c r="S1164" s="175">
        <v>2800</v>
      </c>
      <c r="T1164" s="173">
        <v>50</v>
      </c>
      <c r="U1164" s="173">
        <v>0</v>
      </c>
      <c r="V1164" s="173">
        <v>10</v>
      </c>
      <c r="W1164" s="211"/>
      <c r="X1164" s="173">
        <v>1</v>
      </c>
      <c r="Y1164" s="175">
        <v>130390</v>
      </c>
      <c r="Z1164" s="174">
        <f>S1164*R1164*K1164*EXP(-Definitions!$E$4*CAPEX!V1164)*U1164</f>
        <v>0</v>
      </c>
      <c r="AA1164" s="174">
        <f>CEILING(Z1164/Definitions!$F$10,10)</f>
        <v>0</v>
      </c>
      <c r="AB1164" s="176">
        <v>0</v>
      </c>
      <c r="AC1164" s="177" t="s">
        <v>635</v>
      </c>
      <c r="AD1164" s="177" t="s">
        <v>573</v>
      </c>
      <c r="AE1164" s="29"/>
      <c r="AF1164" s="31"/>
    </row>
    <row r="1165" spans="1:32" s="8" customFormat="1" ht="60" x14ac:dyDescent="0.25">
      <c r="A1165" s="170">
        <v>927</v>
      </c>
      <c r="B1165" s="171" t="s">
        <v>206</v>
      </c>
      <c r="C1165" s="171" t="s">
        <v>37</v>
      </c>
      <c r="D1165" s="172" t="s">
        <v>225</v>
      </c>
      <c r="E1165" s="171" t="s">
        <v>194</v>
      </c>
      <c r="F1165" s="171" t="s">
        <v>140</v>
      </c>
      <c r="G1165" s="171" t="s">
        <v>195</v>
      </c>
      <c r="H1165" s="171" t="s">
        <v>196</v>
      </c>
      <c r="I1165" s="171" t="s">
        <v>140</v>
      </c>
      <c r="J1165" s="173">
        <v>2006</v>
      </c>
      <c r="K1165" s="174">
        <v>6186</v>
      </c>
      <c r="L1165" s="211"/>
      <c r="M1165" s="173" t="s">
        <v>139</v>
      </c>
      <c r="N1165" s="173">
        <v>4</v>
      </c>
      <c r="O1165" s="173">
        <v>2</v>
      </c>
      <c r="P1165" s="173">
        <v>1</v>
      </c>
      <c r="Q1165" s="173">
        <v>5</v>
      </c>
      <c r="R1165" s="173">
        <v>1</v>
      </c>
      <c r="S1165" s="175">
        <v>600</v>
      </c>
      <c r="T1165" s="173">
        <v>15</v>
      </c>
      <c r="U1165" s="173">
        <v>1</v>
      </c>
      <c r="V1165" s="173">
        <v>1</v>
      </c>
      <c r="W1165" s="211"/>
      <c r="X1165" s="173">
        <v>0</v>
      </c>
      <c r="Y1165" s="175">
        <v>0</v>
      </c>
      <c r="Z1165" s="174">
        <f>S1165*R1165*K1165*EXP(-Definitions!$E$4*CAPEX!V1165)*U1165</f>
        <v>3711600</v>
      </c>
      <c r="AA1165" s="174">
        <f>CEILING(Z1165/Definitions!$F$10,10)</f>
        <v>72780</v>
      </c>
      <c r="AB1165" s="176">
        <v>1</v>
      </c>
      <c r="AC1165" s="177" t="s">
        <v>636</v>
      </c>
      <c r="AD1165" s="177" t="s">
        <v>451</v>
      </c>
      <c r="AE1165" s="29"/>
      <c r="AF1165" s="31"/>
    </row>
    <row r="1166" spans="1:32" s="8" customFormat="1" ht="60" x14ac:dyDescent="0.25">
      <c r="A1166" s="170">
        <v>927</v>
      </c>
      <c r="B1166" s="171" t="s">
        <v>206</v>
      </c>
      <c r="C1166" s="171" t="s">
        <v>37</v>
      </c>
      <c r="D1166" s="172" t="s">
        <v>225</v>
      </c>
      <c r="E1166" s="171" t="s">
        <v>194</v>
      </c>
      <c r="F1166" s="171" t="s">
        <v>140</v>
      </c>
      <c r="G1166" s="171" t="s">
        <v>195</v>
      </c>
      <c r="H1166" s="171" t="s">
        <v>196</v>
      </c>
      <c r="I1166" s="171" t="s">
        <v>140</v>
      </c>
      <c r="J1166" s="173">
        <v>2006</v>
      </c>
      <c r="K1166" s="174">
        <v>6186</v>
      </c>
      <c r="L1166" s="211"/>
      <c r="M1166" s="173" t="s">
        <v>139</v>
      </c>
      <c r="N1166" s="173">
        <v>0</v>
      </c>
      <c r="O1166" s="173">
        <v>1</v>
      </c>
      <c r="P1166" s="173">
        <v>1</v>
      </c>
      <c r="Q1166" s="173">
        <v>8</v>
      </c>
      <c r="R1166" s="173">
        <v>1</v>
      </c>
      <c r="S1166" s="175">
        <v>600</v>
      </c>
      <c r="T1166" s="173">
        <v>15</v>
      </c>
      <c r="U1166" s="173">
        <v>1</v>
      </c>
      <c r="V1166" s="173">
        <v>16</v>
      </c>
      <c r="W1166" s="211"/>
      <c r="X1166" s="173">
        <v>0</v>
      </c>
      <c r="Y1166" s="175">
        <v>0</v>
      </c>
      <c r="Z1166" s="174">
        <f>S1166*R1166*K1166*EXP(-Definitions!$E$4*CAPEX!V1166)*U1166</f>
        <v>3711600</v>
      </c>
      <c r="AA1166" s="174">
        <f>CEILING(Z1166/Definitions!$F$10,10)</f>
        <v>72780</v>
      </c>
      <c r="AB1166" s="176">
        <v>1</v>
      </c>
      <c r="AC1166" s="177" t="s">
        <v>636</v>
      </c>
      <c r="AD1166" s="177" t="s">
        <v>451</v>
      </c>
      <c r="AE1166" s="29"/>
      <c r="AF1166" s="31"/>
    </row>
    <row r="1167" spans="1:32" s="8" customFormat="1" ht="60" x14ac:dyDescent="0.25">
      <c r="A1167" s="170">
        <v>928</v>
      </c>
      <c r="B1167" s="171" t="s">
        <v>318</v>
      </c>
      <c r="C1167" s="171" t="s">
        <v>37</v>
      </c>
      <c r="D1167" s="172" t="s">
        <v>225</v>
      </c>
      <c r="E1167" s="171" t="s">
        <v>194</v>
      </c>
      <c r="F1167" s="171" t="s">
        <v>140</v>
      </c>
      <c r="G1167" s="171" t="s">
        <v>195</v>
      </c>
      <c r="H1167" s="171" t="s">
        <v>196</v>
      </c>
      <c r="I1167" s="171" t="s">
        <v>140</v>
      </c>
      <c r="J1167" s="173">
        <v>2006</v>
      </c>
      <c r="K1167" s="174">
        <v>3410</v>
      </c>
      <c r="L1167" s="211"/>
      <c r="M1167" s="173" t="s">
        <v>139</v>
      </c>
      <c r="N1167" s="173">
        <v>4</v>
      </c>
      <c r="O1167" s="173">
        <v>2</v>
      </c>
      <c r="P1167" s="173">
        <v>1</v>
      </c>
      <c r="Q1167" s="173">
        <v>5</v>
      </c>
      <c r="R1167" s="173">
        <v>1</v>
      </c>
      <c r="S1167" s="175">
        <v>250</v>
      </c>
      <c r="T1167" s="173">
        <v>10</v>
      </c>
      <c r="U1167" s="173">
        <v>1</v>
      </c>
      <c r="V1167" s="173">
        <v>1</v>
      </c>
      <c r="W1167" s="211"/>
      <c r="X1167" s="173">
        <v>1</v>
      </c>
      <c r="Y1167" s="175">
        <v>74900</v>
      </c>
      <c r="Z1167" s="174">
        <f>S1167*R1167*K1167*EXP(-Definitions!$E$4*CAPEX!V1167)*U1167</f>
        <v>852500</v>
      </c>
      <c r="AA1167" s="174">
        <f>CEILING(Z1167/Definitions!$F$10,10)</f>
        <v>16720</v>
      </c>
      <c r="AB1167" s="176">
        <v>1</v>
      </c>
      <c r="AC1167" s="177" t="s">
        <v>677</v>
      </c>
      <c r="AD1167" s="177" t="s">
        <v>453</v>
      </c>
      <c r="AE1167" s="29"/>
      <c r="AF1167" s="30"/>
    </row>
    <row r="1168" spans="1:32" s="8" customFormat="1" ht="48" x14ac:dyDescent="0.25">
      <c r="A1168" s="170">
        <v>928</v>
      </c>
      <c r="B1168" s="171" t="s">
        <v>318</v>
      </c>
      <c r="C1168" s="171" t="s">
        <v>37</v>
      </c>
      <c r="D1168" s="172" t="s">
        <v>225</v>
      </c>
      <c r="E1168" s="171" t="s">
        <v>194</v>
      </c>
      <c r="F1168" s="171" t="s">
        <v>140</v>
      </c>
      <c r="G1168" s="171" t="s">
        <v>195</v>
      </c>
      <c r="H1168" s="171" t="s">
        <v>196</v>
      </c>
      <c r="I1168" s="171" t="s">
        <v>140</v>
      </c>
      <c r="J1168" s="173">
        <v>2006</v>
      </c>
      <c r="K1168" s="174">
        <v>3410</v>
      </c>
      <c r="L1168" s="211"/>
      <c r="M1168" s="173" t="s">
        <v>139</v>
      </c>
      <c r="N1168" s="173">
        <v>0</v>
      </c>
      <c r="O1168" s="173">
        <v>1</v>
      </c>
      <c r="P1168" s="173">
        <v>1</v>
      </c>
      <c r="Q1168" s="173">
        <v>8</v>
      </c>
      <c r="R1168" s="173">
        <v>1</v>
      </c>
      <c r="S1168" s="175">
        <v>250</v>
      </c>
      <c r="T1168" s="173">
        <v>10</v>
      </c>
      <c r="U1168" s="173">
        <v>1</v>
      </c>
      <c r="V1168" s="173">
        <v>11</v>
      </c>
      <c r="W1168" s="211"/>
      <c r="X1168" s="173">
        <v>0</v>
      </c>
      <c r="Y1168" s="175">
        <v>0</v>
      </c>
      <c r="Z1168" s="174">
        <f>S1168*R1168*K1168*EXP(-Definitions!$E$4*CAPEX!V1168)*U1168</f>
        <v>852500</v>
      </c>
      <c r="AA1168" s="174">
        <f>CEILING(Z1168/Definitions!$F$10,10)</f>
        <v>16720</v>
      </c>
      <c r="AB1168" s="176">
        <v>1</v>
      </c>
      <c r="AC1168" s="177" t="s">
        <v>452</v>
      </c>
      <c r="AD1168" s="177" t="s">
        <v>453</v>
      </c>
      <c r="AE1168" s="29"/>
      <c r="AF1168" s="30"/>
    </row>
    <row r="1169" spans="1:32" s="8" customFormat="1" ht="48" x14ac:dyDescent="0.25">
      <c r="A1169" s="170">
        <v>928</v>
      </c>
      <c r="B1169" s="171" t="s">
        <v>318</v>
      </c>
      <c r="C1169" s="171" t="s">
        <v>37</v>
      </c>
      <c r="D1169" s="172" t="s">
        <v>225</v>
      </c>
      <c r="E1169" s="171" t="s">
        <v>194</v>
      </c>
      <c r="F1169" s="171" t="s">
        <v>140</v>
      </c>
      <c r="G1169" s="171" t="s">
        <v>195</v>
      </c>
      <c r="H1169" s="171" t="s">
        <v>196</v>
      </c>
      <c r="I1169" s="171" t="s">
        <v>140</v>
      </c>
      <c r="J1169" s="173">
        <v>2006</v>
      </c>
      <c r="K1169" s="174">
        <v>3410</v>
      </c>
      <c r="L1169" s="211"/>
      <c r="M1169" s="173" t="s">
        <v>139</v>
      </c>
      <c r="N1169" s="173">
        <v>0</v>
      </c>
      <c r="O1169" s="173">
        <v>1</v>
      </c>
      <c r="P1169" s="173">
        <v>1</v>
      </c>
      <c r="Q1169" s="173">
        <v>8</v>
      </c>
      <c r="R1169" s="173">
        <v>1</v>
      </c>
      <c r="S1169" s="175">
        <v>250</v>
      </c>
      <c r="T1169" s="173">
        <v>10</v>
      </c>
      <c r="U1169" s="173">
        <v>1</v>
      </c>
      <c r="V1169" s="173">
        <v>21</v>
      </c>
      <c r="W1169" s="211"/>
      <c r="X1169" s="173">
        <v>0</v>
      </c>
      <c r="Y1169" s="175">
        <v>0</v>
      </c>
      <c r="Z1169" s="174">
        <f>S1169*R1169*K1169*EXP(-Definitions!$E$4*CAPEX!V1169)*U1169</f>
        <v>852500</v>
      </c>
      <c r="AA1169" s="174">
        <f>CEILING(Z1169/Definitions!$F$10,10)</f>
        <v>16720</v>
      </c>
      <c r="AB1169" s="176">
        <v>1</v>
      </c>
      <c r="AC1169" s="177" t="s">
        <v>452</v>
      </c>
      <c r="AD1169" s="177" t="s">
        <v>453</v>
      </c>
      <c r="AE1169" s="29"/>
      <c r="AF1169" s="30"/>
    </row>
    <row r="1170" spans="1:32" s="9" customFormat="1" ht="36" x14ac:dyDescent="0.25">
      <c r="A1170" s="170">
        <v>929</v>
      </c>
      <c r="B1170" s="171" t="s">
        <v>454</v>
      </c>
      <c r="C1170" s="171" t="s">
        <v>37</v>
      </c>
      <c r="D1170" s="172" t="s">
        <v>225</v>
      </c>
      <c r="E1170" s="171" t="s">
        <v>194</v>
      </c>
      <c r="F1170" s="171" t="s">
        <v>140</v>
      </c>
      <c r="G1170" s="171" t="s">
        <v>195</v>
      </c>
      <c r="H1170" s="171" t="s">
        <v>196</v>
      </c>
      <c r="I1170" s="171" t="s">
        <v>140</v>
      </c>
      <c r="J1170" s="173">
        <v>2006</v>
      </c>
      <c r="K1170" s="174">
        <v>4258.7999999999993</v>
      </c>
      <c r="L1170" s="211"/>
      <c r="M1170" s="173" t="s">
        <v>139</v>
      </c>
      <c r="N1170" s="173">
        <v>4</v>
      </c>
      <c r="O1170" s="173">
        <v>3</v>
      </c>
      <c r="P1170" s="173">
        <v>1</v>
      </c>
      <c r="Q1170" s="173">
        <v>5</v>
      </c>
      <c r="R1170" s="173">
        <v>0.2</v>
      </c>
      <c r="S1170" s="175">
        <v>1500</v>
      </c>
      <c r="T1170" s="173">
        <v>50</v>
      </c>
      <c r="U1170" s="173">
        <v>1</v>
      </c>
      <c r="V1170" s="173">
        <v>0</v>
      </c>
      <c r="W1170" s="211"/>
      <c r="X1170" s="173">
        <v>0</v>
      </c>
      <c r="Y1170" s="175">
        <v>0</v>
      </c>
      <c r="Z1170" s="174">
        <f>S1170*R1170*K1170*EXP(-Definitions!$E$4*CAPEX!V1170)*U1170</f>
        <v>1277639.9999999998</v>
      </c>
      <c r="AA1170" s="174">
        <f>CEILING(Z1170/Definitions!$F$10,10)</f>
        <v>25060</v>
      </c>
      <c r="AB1170" s="176">
        <v>1</v>
      </c>
      <c r="AC1170" s="177" t="s">
        <v>637</v>
      </c>
      <c r="AD1170" s="177" t="s">
        <v>456</v>
      </c>
      <c r="AE1170" s="29"/>
      <c r="AF1170" s="31"/>
    </row>
    <row r="1171" spans="1:32" s="9" customFormat="1" ht="36" x14ac:dyDescent="0.25">
      <c r="A1171" s="170">
        <v>930</v>
      </c>
      <c r="B1171" s="171" t="s">
        <v>457</v>
      </c>
      <c r="C1171" s="171" t="s">
        <v>37</v>
      </c>
      <c r="D1171" s="172" t="s">
        <v>225</v>
      </c>
      <c r="E1171" s="171" t="s">
        <v>194</v>
      </c>
      <c r="F1171" s="171" t="s">
        <v>140</v>
      </c>
      <c r="G1171" s="171" t="s">
        <v>195</v>
      </c>
      <c r="H1171" s="171" t="s">
        <v>196</v>
      </c>
      <c r="I1171" s="171" t="s">
        <v>140</v>
      </c>
      <c r="J1171" s="173">
        <v>2006</v>
      </c>
      <c r="K1171" s="174">
        <v>6300</v>
      </c>
      <c r="L1171" s="211"/>
      <c r="M1171" s="173" t="s">
        <v>139</v>
      </c>
      <c r="N1171" s="173">
        <v>4</v>
      </c>
      <c r="O1171" s="173">
        <v>3</v>
      </c>
      <c r="P1171" s="173">
        <v>1</v>
      </c>
      <c r="Q1171" s="173">
        <v>5</v>
      </c>
      <c r="R1171" s="173">
        <v>0.3</v>
      </c>
      <c r="S1171" s="175">
        <v>1500</v>
      </c>
      <c r="T1171" s="173">
        <v>50</v>
      </c>
      <c r="U1171" s="173">
        <v>1</v>
      </c>
      <c r="V1171" s="173">
        <v>0</v>
      </c>
      <c r="W1171" s="211"/>
      <c r="X1171" s="173">
        <v>0</v>
      </c>
      <c r="Y1171" s="175">
        <v>0</v>
      </c>
      <c r="Z1171" s="174">
        <f>S1171*R1171*K1171*EXP(-Definitions!$E$4*CAPEX!V1171)*U1171</f>
        <v>2835000</v>
      </c>
      <c r="AA1171" s="174">
        <f>CEILING(Z1171/Definitions!$F$10,10)</f>
        <v>55590</v>
      </c>
      <c r="AB1171" s="176">
        <v>1</v>
      </c>
      <c r="AC1171" s="177" t="s">
        <v>455</v>
      </c>
      <c r="AD1171" s="177" t="s">
        <v>456</v>
      </c>
      <c r="AE1171" s="29"/>
      <c r="AF1171" s="31"/>
    </row>
    <row r="1172" spans="1:32" s="9" customFormat="1" ht="84" x14ac:dyDescent="0.25">
      <c r="A1172" s="170">
        <v>931</v>
      </c>
      <c r="B1172" s="171" t="s">
        <v>398</v>
      </c>
      <c r="C1172" s="171" t="s">
        <v>37</v>
      </c>
      <c r="D1172" s="172" t="s">
        <v>225</v>
      </c>
      <c r="E1172" s="171" t="s">
        <v>194</v>
      </c>
      <c r="F1172" s="171" t="s">
        <v>140</v>
      </c>
      <c r="G1172" s="171" t="s">
        <v>211</v>
      </c>
      <c r="H1172" s="171" t="s">
        <v>212</v>
      </c>
      <c r="I1172" s="171" t="s">
        <v>140</v>
      </c>
      <c r="J1172" s="173">
        <v>2006</v>
      </c>
      <c r="K1172" s="174">
        <v>1</v>
      </c>
      <c r="L1172" s="211"/>
      <c r="M1172" s="173" t="s">
        <v>236</v>
      </c>
      <c r="N1172" s="173">
        <v>3</v>
      </c>
      <c r="O1172" s="173">
        <v>2</v>
      </c>
      <c r="P1172" s="173">
        <v>1</v>
      </c>
      <c r="Q1172" s="173">
        <v>8</v>
      </c>
      <c r="R1172" s="173">
        <v>1</v>
      </c>
      <c r="S1172" s="175">
        <v>50653200</v>
      </c>
      <c r="T1172" s="173">
        <v>15</v>
      </c>
      <c r="U1172" s="173">
        <v>0</v>
      </c>
      <c r="V1172" s="173">
        <v>5</v>
      </c>
      <c r="W1172" s="211"/>
      <c r="X1172" s="173">
        <v>1</v>
      </c>
      <c r="Y1172" s="175">
        <v>993200</v>
      </c>
      <c r="Z1172" s="174">
        <f>S1172*R1172*K1172*EXP(-Definitions!$E$4*CAPEX!V1172)*U1172</f>
        <v>0</v>
      </c>
      <c r="AA1172" s="174">
        <f>CEILING(Z1172/Definitions!$F$10,10)</f>
        <v>0</v>
      </c>
      <c r="AB1172" s="176">
        <v>2</v>
      </c>
      <c r="AC1172" s="177" t="s">
        <v>678</v>
      </c>
      <c r="AD1172" s="177" t="s">
        <v>458</v>
      </c>
      <c r="AE1172" s="29"/>
      <c r="AF1172" s="31"/>
    </row>
    <row r="1173" spans="1:32" s="9" customFormat="1" ht="60" x14ac:dyDescent="0.25">
      <c r="A1173" s="170">
        <v>931</v>
      </c>
      <c r="B1173" s="171" t="s">
        <v>398</v>
      </c>
      <c r="C1173" s="171" t="s">
        <v>37</v>
      </c>
      <c r="D1173" s="172" t="s">
        <v>225</v>
      </c>
      <c r="E1173" s="171" t="s">
        <v>194</v>
      </c>
      <c r="F1173" s="171" t="s">
        <v>140</v>
      </c>
      <c r="G1173" s="171" t="s">
        <v>211</v>
      </c>
      <c r="H1173" s="171" t="s">
        <v>212</v>
      </c>
      <c r="I1173" s="171" t="s">
        <v>140</v>
      </c>
      <c r="J1173" s="173">
        <v>2006</v>
      </c>
      <c r="K1173" s="174">
        <v>1</v>
      </c>
      <c r="L1173" s="211"/>
      <c r="M1173" s="173" t="s">
        <v>236</v>
      </c>
      <c r="N1173" s="173">
        <v>3</v>
      </c>
      <c r="O1173" s="173">
        <v>2</v>
      </c>
      <c r="P1173" s="173">
        <v>1</v>
      </c>
      <c r="Q1173" s="173">
        <v>8</v>
      </c>
      <c r="R1173" s="173">
        <v>1</v>
      </c>
      <c r="S1173" s="175">
        <v>8000000</v>
      </c>
      <c r="T1173" s="173">
        <v>15</v>
      </c>
      <c r="U1173" s="173">
        <v>1</v>
      </c>
      <c r="V1173" s="173">
        <v>2</v>
      </c>
      <c r="W1173" s="211"/>
      <c r="X1173" s="173">
        <v>0</v>
      </c>
      <c r="Y1173" s="175">
        <v>0</v>
      </c>
      <c r="Z1173" s="174">
        <f>S1173*R1173*K1173*EXP(-Definitions!$E$4*CAPEX!V1173)*U1173</f>
        <v>8000000</v>
      </c>
      <c r="AA1173" s="174">
        <f>CEILING(Z1173/Definitions!$F$10,10)</f>
        <v>156870</v>
      </c>
      <c r="AB1173" s="176">
        <v>2</v>
      </c>
      <c r="AC1173" s="177" t="s">
        <v>322</v>
      </c>
      <c r="AD1173" s="177" t="s">
        <v>458</v>
      </c>
      <c r="AE1173" s="29"/>
      <c r="AF1173" s="30"/>
    </row>
    <row r="1174" spans="1:32" s="9" customFormat="1" ht="60" x14ac:dyDescent="0.25">
      <c r="A1174" s="170">
        <v>931</v>
      </c>
      <c r="B1174" s="171" t="s">
        <v>398</v>
      </c>
      <c r="C1174" s="171" t="s">
        <v>37</v>
      </c>
      <c r="D1174" s="172" t="s">
        <v>225</v>
      </c>
      <c r="E1174" s="171" t="s">
        <v>194</v>
      </c>
      <c r="F1174" s="171" t="s">
        <v>140</v>
      </c>
      <c r="G1174" s="171" t="s">
        <v>211</v>
      </c>
      <c r="H1174" s="171" t="s">
        <v>212</v>
      </c>
      <c r="I1174" s="171" t="s">
        <v>140</v>
      </c>
      <c r="J1174" s="173">
        <v>2006</v>
      </c>
      <c r="K1174" s="174">
        <v>1</v>
      </c>
      <c r="L1174" s="211"/>
      <c r="M1174" s="173" t="s">
        <v>236</v>
      </c>
      <c r="N1174" s="173">
        <v>3</v>
      </c>
      <c r="O1174" s="173">
        <v>2</v>
      </c>
      <c r="P1174" s="173">
        <v>1</v>
      </c>
      <c r="Q1174" s="173">
        <v>8</v>
      </c>
      <c r="R1174" s="173">
        <v>1</v>
      </c>
      <c r="S1174" s="175">
        <v>8000000</v>
      </c>
      <c r="T1174" s="173">
        <v>15</v>
      </c>
      <c r="U1174" s="173">
        <v>1</v>
      </c>
      <c r="V1174" s="173">
        <v>4</v>
      </c>
      <c r="W1174" s="211"/>
      <c r="X1174" s="173">
        <v>0</v>
      </c>
      <c r="Y1174" s="175">
        <v>0</v>
      </c>
      <c r="Z1174" s="174">
        <f>S1174*R1174*K1174*EXP(-Definitions!$E$4*CAPEX!V1174)*U1174</f>
        <v>8000000</v>
      </c>
      <c r="AA1174" s="174">
        <f>CEILING(Z1174/Definitions!$F$10,10)</f>
        <v>156870</v>
      </c>
      <c r="AB1174" s="176">
        <v>2</v>
      </c>
      <c r="AC1174" s="177" t="s">
        <v>322</v>
      </c>
      <c r="AD1174" s="177" t="s">
        <v>458</v>
      </c>
      <c r="AE1174" s="29"/>
      <c r="AF1174" s="30"/>
    </row>
    <row r="1175" spans="1:32" s="9" customFormat="1" ht="60" x14ac:dyDescent="0.25">
      <c r="A1175" s="170">
        <v>931</v>
      </c>
      <c r="B1175" s="171" t="s">
        <v>398</v>
      </c>
      <c r="C1175" s="171" t="s">
        <v>37</v>
      </c>
      <c r="D1175" s="172" t="s">
        <v>225</v>
      </c>
      <c r="E1175" s="171" t="s">
        <v>194</v>
      </c>
      <c r="F1175" s="171" t="s">
        <v>140</v>
      </c>
      <c r="G1175" s="171" t="s">
        <v>211</v>
      </c>
      <c r="H1175" s="171" t="s">
        <v>212</v>
      </c>
      <c r="I1175" s="171" t="s">
        <v>140</v>
      </c>
      <c r="J1175" s="173">
        <v>2006</v>
      </c>
      <c r="K1175" s="174">
        <v>1</v>
      </c>
      <c r="L1175" s="211"/>
      <c r="M1175" s="173" t="s">
        <v>236</v>
      </c>
      <c r="N1175" s="173">
        <v>3</v>
      </c>
      <c r="O1175" s="173">
        <v>2</v>
      </c>
      <c r="P1175" s="173">
        <v>1</v>
      </c>
      <c r="Q1175" s="173">
        <v>8</v>
      </c>
      <c r="R1175" s="173">
        <v>1</v>
      </c>
      <c r="S1175" s="175">
        <v>8000000</v>
      </c>
      <c r="T1175" s="173">
        <v>15</v>
      </c>
      <c r="U1175" s="173">
        <v>1</v>
      </c>
      <c r="V1175" s="173">
        <v>5</v>
      </c>
      <c r="W1175" s="211"/>
      <c r="X1175" s="173">
        <v>0</v>
      </c>
      <c r="Y1175" s="175">
        <v>0</v>
      </c>
      <c r="Z1175" s="174">
        <f>S1175*R1175*K1175*EXP(-Definitions!$E$4*CAPEX!V1175)*U1175</f>
        <v>8000000</v>
      </c>
      <c r="AA1175" s="174">
        <f>CEILING(Z1175/Definitions!$F$10,10)</f>
        <v>156870</v>
      </c>
      <c r="AB1175" s="176">
        <v>2</v>
      </c>
      <c r="AC1175" s="177" t="s">
        <v>322</v>
      </c>
      <c r="AD1175" s="177" t="s">
        <v>458</v>
      </c>
      <c r="AE1175" s="29"/>
      <c r="AF1175" s="30"/>
    </row>
    <row r="1176" spans="1:32" s="8" customFormat="1" ht="60" x14ac:dyDescent="0.25">
      <c r="A1176" s="170">
        <v>931</v>
      </c>
      <c r="B1176" s="171" t="s">
        <v>398</v>
      </c>
      <c r="C1176" s="171" t="s">
        <v>37</v>
      </c>
      <c r="D1176" s="172" t="s">
        <v>225</v>
      </c>
      <c r="E1176" s="171" t="s">
        <v>194</v>
      </c>
      <c r="F1176" s="171" t="s">
        <v>140</v>
      </c>
      <c r="G1176" s="171" t="s">
        <v>211</v>
      </c>
      <c r="H1176" s="171" t="s">
        <v>212</v>
      </c>
      <c r="I1176" s="171" t="s">
        <v>140</v>
      </c>
      <c r="J1176" s="173">
        <v>2006</v>
      </c>
      <c r="K1176" s="174">
        <v>1</v>
      </c>
      <c r="L1176" s="211"/>
      <c r="M1176" s="173" t="s">
        <v>236</v>
      </c>
      <c r="N1176" s="173">
        <v>0</v>
      </c>
      <c r="O1176" s="173">
        <v>1</v>
      </c>
      <c r="P1176" s="173">
        <v>1</v>
      </c>
      <c r="Q1176" s="173">
        <v>8</v>
      </c>
      <c r="R1176" s="173">
        <v>1</v>
      </c>
      <c r="S1176" s="175">
        <v>8000000</v>
      </c>
      <c r="T1176" s="173">
        <v>15</v>
      </c>
      <c r="U1176" s="173">
        <v>1</v>
      </c>
      <c r="V1176" s="173">
        <v>17</v>
      </c>
      <c r="W1176" s="211"/>
      <c r="X1176" s="173">
        <v>0</v>
      </c>
      <c r="Y1176" s="175">
        <v>0</v>
      </c>
      <c r="Z1176" s="174">
        <f>S1176*R1176*K1176*EXP(-Definitions!$E$4*CAPEX!V1176)*U1176</f>
        <v>8000000</v>
      </c>
      <c r="AA1176" s="174">
        <f>CEILING(Z1176/Definitions!$F$10,10)</f>
        <v>156870</v>
      </c>
      <c r="AB1176" s="176">
        <v>2</v>
      </c>
      <c r="AC1176" s="177" t="s">
        <v>322</v>
      </c>
      <c r="AD1176" s="177" t="s">
        <v>458</v>
      </c>
      <c r="AE1176" s="29"/>
      <c r="AF1176" s="31"/>
    </row>
    <row r="1177" spans="1:32" s="8" customFormat="1" ht="24" x14ac:dyDescent="0.25">
      <c r="A1177" s="170">
        <v>931</v>
      </c>
      <c r="B1177" s="171" t="s">
        <v>398</v>
      </c>
      <c r="C1177" s="171" t="s">
        <v>37</v>
      </c>
      <c r="D1177" s="172" t="s">
        <v>225</v>
      </c>
      <c r="E1177" s="171" t="s">
        <v>194</v>
      </c>
      <c r="F1177" s="171" t="s">
        <v>140</v>
      </c>
      <c r="G1177" s="171" t="s">
        <v>211</v>
      </c>
      <c r="H1177" s="171" t="s">
        <v>212</v>
      </c>
      <c r="I1177" s="171" t="s">
        <v>140</v>
      </c>
      <c r="J1177" s="173">
        <v>2006</v>
      </c>
      <c r="K1177" s="174">
        <v>1</v>
      </c>
      <c r="L1177" s="211"/>
      <c r="M1177" s="173" t="s">
        <v>236</v>
      </c>
      <c r="N1177" s="173">
        <v>0</v>
      </c>
      <c r="O1177" s="173">
        <v>1</v>
      </c>
      <c r="P1177" s="173">
        <v>1</v>
      </c>
      <c r="Q1177" s="173">
        <v>8</v>
      </c>
      <c r="R1177" s="173">
        <v>1</v>
      </c>
      <c r="S1177" s="175">
        <v>8000000</v>
      </c>
      <c r="T1177" s="173">
        <v>15</v>
      </c>
      <c r="U1177" s="173">
        <v>1</v>
      </c>
      <c r="V1177" s="173">
        <v>19</v>
      </c>
      <c r="W1177" s="211"/>
      <c r="X1177" s="173">
        <v>0</v>
      </c>
      <c r="Y1177" s="175">
        <v>0</v>
      </c>
      <c r="Z1177" s="174">
        <f>S1177*R1177*K1177*EXP(-Definitions!$E$4*CAPEX!V1177)*U1177</f>
        <v>8000000</v>
      </c>
      <c r="AA1177" s="174">
        <f>CEILING(Z1177/Definitions!$F$10,10)</f>
        <v>156870</v>
      </c>
      <c r="AB1177" s="176">
        <v>2</v>
      </c>
      <c r="AC1177" s="177" t="s">
        <v>401</v>
      </c>
      <c r="AD1177" s="177" t="s">
        <v>401</v>
      </c>
      <c r="AE1177" s="29"/>
      <c r="AF1177" s="31"/>
    </row>
    <row r="1178" spans="1:32" s="8" customFormat="1" ht="24" x14ac:dyDescent="0.25">
      <c r="A1178" s="170">
        <v>931</v>
      </c>
      <c r="B1178" s="171" t="s">
        <v>398</v>
      </c>
      <c r="C1178" s="171" t="s">
        <v>37</v>
      </c>
      <c r="D1178" s="172" t="s">
        <v>225</v>
      </c>
      <c r="E1178" s="171" t="s">
        <v>194</v>
      </c>
      <c r="F1178" s="171" t="s">
        <v>140</v>
      </c>
      <c r="G1178" s="171" t="s">
        <v>211</v>
      </c>
      <c r="H1178" s="171" t="s">
        <v>212</v>
      </c>
      <c r="I1178" s="171" t="s">
        <v>140</v>
      </c>
      <c r="J1178" s="173">
        <v>2006</v>
      </c>
      <c r="K1178" s="174">
        <v>1</v>
      </c>
      <c r="L1178" s="211"/>
      <c r="M1178" s="173" t="s">
        <v>236</v>
      </c>
      <c r="N1178" s="173">
        <v>0</v>
      </c>
      <c r="O1178" s="173">
        <v>1</v>
      </c>
      <c r="P1178" s="173">
        <v>1</v>
      </c>
      <c r="Q1178" s="173">
        <v>8</v>
      </c>
      <c r="R1178" s="173">
        <v>1</v>
      </c>
      <c r="S1178" s="175">
        <v>8000000</v>
      </c>
      <c r="T1178" s="173">
        <v>15</v>
      </c>
      <c r="U1178" s="173">
        <v>1</v>
      </c>
      <c r="V1178" s="173">
        <v>20</v>
      </c>
      <c r="W1178" s="211"/>
      <c r="X1178" s="173">
        <v>0</v>
      </c>
      <c r="Y1178" s="175">
        <v>0</v>
      </c>
      <c r="Z1178" s="174">
        <f>S1178*R1178*K1178*EXP(-Definitions!$E$4*CAPEX!V1178)*U1178</f>
        <v>8000000</v>
      </c>
      <c r="AA1178" s="174">
        <f>CEILING(Z1178/Definitions!$F$10,10)</f>
        <v>156870</v>
      </c>
      <c r="AB1178" s="176">
        <v>2</v>
      </c>
      <c r="AC1178" s="177" t="s">
        <v>401</v>
      </c>
      <c r="AD1178" s="177" t="s">
        <v>401</v>
      </c>
      <c r="AE1178" s="29"/>
      <c r="AF1178" s="30"/>
    </row>
    <row r="1179" spans="1:32" s="8" customFormat="1" ht="60" x14ac:dyDescent="0.25">
      <c r="A1179" s="170">
        <v>932</v>
      </c>
      <c r="B1179" s="171" t="s">
        <v>461</v>
      </c>
      <c r="C1179" s="171" t="s">
        <v>37</v>
      </c>
      <c r="D1179" s="172" t="s">
        <v>225</v>
      </c>
      <c r="E1179" s="171" t="s">
        <v>194</v>
      </c>
      <c r="F1179" s="171" t="s">
        <v>140</v>
      </c>
      <c r="G1179" s="171" t="s">
        <v>228</v>
      </c>
      <c r="H1179" s="171" t="s">
        <v>229</v>
      </c>
      <c r="I1179" s="171" t="s">
        <v>140</v>
      </c>
      <c r="J1179" s="173">
        <v>2006</v>
      </c>
      <c r="K1179" s="174">
        <v>6186</v>
      </c>
      <c r="L1179" s="211"/>
      <c r="M1179" s="173" t="s">
        <v>139</v>
      </c>
      <c r="N1179" s="173">
        <v>3</v>
      </c>
      <c r="O1179" s="173">
        <v>2</v>
      </c>
      <c r="P1179" s="173">
        <v>1</v>
      </c>
      <c r="Q1179" s="173">
        <v>1</v>
      </c>
      <c r="R1179" s="173">
        <v>0.5</v>
      </c>
      <c r="S1179" s="175">
        <v>500</v>
      </c>
      <c r="T1179" s="173">
        <v>0</v>
      </c>
      <c r="U1179" s="173">
        <v>1</v>
      </c>
      <c r="V1179" s="173">
        <v>3</v>
      </c>
      <c r="W1179" s="211"/>
      <c r="X1179" s="173">
        <v>1</v>
      </c>
      <c r="Y1179" s="175">
        <v>83800</v>
      </c>
      <c r="Z1179" s="174">
        <f>S1179*R1179*K1179*EXP(-Definitions!$E$4*CAPEX!V1179)*U1179</f>
        <v>1546500</v>
      </c>
      <c r="AA1179" s="174">
        <f>CEILING(Z1179/Definitions!$F$10,10)</f>
        <v>30330</v>
      </c>
      <c r="AB1179" s="176">
        <v>1</v>
      </c>
      <c r="AC1179" s="177" t="s">
        <v>462</v>
      </c>
      <c r="AD1179" s="177" t="s">
        <v>463</v>
      </c>
      <c r="AE1179" s="29"/>
      <c r="AF1179" s="30"/>
    </row>
    <row r="1180" spans="1:32" s="8" customFormat="1" ht="36" x14ac:dyDescent="0.25">
      <c r="A1180" s="170">
        <v>933</v>
      </c>
      <c r="B1180" s="171" t="s">
        <v>272</v>
      </c>
      <c r="C1180" s="171" t="s">
        <v>37</v>
      </c>
      <c r="D1180" s="172" t="s">
        <v>225</v>
      </c>
      <c r="E1180" s="171" t="s">
        <v>194</v>
      </c>
      <c r="F1180" s="171" t="s">
        <v>140</v>
      </c>
      <c r="G1180" s="171" t="s">
        <v>265</v>
      </c>
      <c r="H1180" s="171" t="s">
        <v>266</v>
      </c>
      <c r="I1180" s="171" t="s">
        <v>140</v>
      </c>
      <c r="J1180" s="173">
        <v>2006</v>
      </c>
      <c r="K1180" s="174">
        <v>1</v>
      </c>
      <c r="L1180" s="211"/>
      <c r="M1180" s="173" t="s">
        <v>236</v>
      </c>
      <c r="N1180" s="173">
        <v>3</v>
      </c>
      <c r="O1180" s="173">
        <v>1</v>
      </c>
      <c r="P1180" s="173">
        <v>1</v>
      </c>
      <c r="Q1180" s="173">
        <v>1</v>
      </c>
      <c r="R1180" s="173">
        <v>1</v>
      </c>
      <c r="S1180" s="175">
        <v>12214500</v>
      </c>
      <c r="T1180" s="173">
        <v>0</v>
      </c>
      <c r="U1180" s="173">
        <v>0</v>
      </c>
      <c r="V1180" s="173">
        <v>0</v>
      </c>
      <c r="W1180" s="211"/>
      <c r="X1180" s="173">
        <v>1</v>
      </c>
      <c r="Y1180" s="175">
        <v>239500</v>
      </c>
      <c r="Z1180" s="174">
        <f>S1180*R1180*K1180*EXP(-Definitions!$E$4*CAPEX!V1180)*U1180</f>
        <v>0</v>
      </c>
      <c r="AA1180" s="174">
        <f>CEILING(Z1180/Definitions!$F$10,10)</f>
        <v>0</v>
      </c>
      <c r="AB1180" s="176">
        <v>0</v>
      </c>
      <c r="AC1180" s="177" t="s">
        <v>610</v>
      </c>
      <c r="AD1180" s="177" t="s">
        <v>573</v>
      </c>
      <c r="AE1180" s="29"/>
      <c r="AF1180" s="30"/>
    </row>
    <row r="1181" spans="1:32" s="9" customFormat="1" ht="48" x14ac:dyDescent="0.25">
      <c r="A1181" s="170">
        <v>934</v>
      </c>
      <c r="B1181" s="171" t="s">
        <v>464</v>
      </c>
      <c r="C1181" s="171" t="s">
        <v>37</v>
      </c>
      <c r="D1181" s="172" t="s">
        <v>225</v>
      </c>
      <c r="E1181" s="171" t="s">
        <v>194</v>
      </c>
      <c r="F1181" s="171" t="s">
        <v>140</v>
      </c>
      <c r="G1181" s="171" t="s">
        <v>217</v>
      </c>
      <c r="H1181" s="171" t="s">
        <v>218</v>
      </c>
      <c r="I1181" s="171" t="s">
        <v>140</v>
      </c>
      <c r="J1181" s="173">
        <v>2006</v>
      </c>
      <c r="K1181" s="174">
        <v>1</v>
      </c>
      <c r="L1181" s="211"/>
      <c r="M1181" s="173" t="s">
        <v>236</v>
      </c>
      <c r="N1181" s="173">
        <v>3</v>
      </c>
      <c r="O1181" s="173">
        <v>2</v>
      </c>
      <c r="P1181" s="173">
        <v>1</v>
      </c>
      <c r="Q1181" s="173">
        <v>5</v>
      </c>
      <c r="R1181" s="173">
        <v>1</v>
      </c>
      <c r="S1181" s="175">
        <v>838950</v>
      </c>
      <c r="T1181" s="173">
        <v>25</v>
      </c>
      <c r="U1181" s="173">
        <v>1</v>
      </c>
      <c r="V1181" s="173">
        <v>11</v>
      </c>
      <c r="W1181" s="211"/>
      <c r="X1181" s="173">
        <v>1</v>
      </c>
      <c r="Y1181" s="175">
        <v>16450</v>
      </c>
      <c r="Z1181" s="174">
        <f>S1181*R1181*K1181*EXP(-Definitions!$E$4*CAPEX!V1181)*U1181</f>
        <v>838950</v>
      </c>
      <c r="AA1181" s="174">
        <f>CEILING(Z1181/Definitions!$F$10,10)</f>
        <v>16450</v>
      </c>
      <c r="AB1181" s="176">
        <v>1</v>
      </c>
      <c r="AC1181" s="177" t="s">
        <v>250</v>
      </c>
      <c r="AD1181" s="177" t="s">
        <v>569</v>
      </c>
      <c r="AE1181" s="142"/>
      <c r="AF1181" s="31"/>
    </row>
    <row r="1182" spans="1:32" s="9" customFormat="1" ht="120" x14ac:dyDescent="0.25">
      <c r="A1182" s="170">
        <v>935</v>
      </c>
      <c r="B1182" s="171" t="s">
        <v>233</v>
      </c>
      <c r="C1182" s="171" t="s">
        <v>37</v>
      </c>
      <c r="D1182" s="172" t="s">
        <v>225</v>
      </c>
      <c r="E1182" s="171" t="s">
        <v>194</v>
      </c>
      <c r="F1182" s="171" t="s">
        <v>140</v>
      </c>
      <c r="G1182" s="171" t="s">
        <v>364</v>
      </c>
      <c r="H1182" s="171" t="s">
        <v>364</v>
      </c>
      <c r="I1182" s="171" t="s">
        <v>140</v>
      </c>
      <c r="J1182" s="173">
        <v>2006</v>
      </c>
      <c r="K1182" s="174">
        <v>1</v>
      </c>
      <c r="L1182" s="211"/>
      <c r="M1182" s="173" t="s">
        <v>236</v>
      </c>
      <c r="N1182" s="173">
        <v>3</v>
      </c>
      <c r="O1182" s="173">
        <v>2</v>
      </c>
      <c r="P1182" s="173">
        <v>1</v>
      </c>
      <c r="Q1182" s="173">
        <v>5</v>
      </c>
      <c r="R1182" s="173">
        <v>1</v>
      </c>
      <c r="S1182" s="175">
        <v>1932800</v>
      </c>
      <c r="T1182" s="173">
        <v>0</v>
      </c>
      <c r="U1182" s="173">
        <v>1</v>
      </c>
      <c r="V1182" s="173">
        <v>0</v>
      </c>
      <c r="W1182" s="211"/>
      <c r="X1182" s="173">
        <v>0</v>
      </c>
      <c r="Y1182" s="175">
        <v>10000</v>
      </c>
      <c r="Z1182" s="174">
        <f>S1182*R1182*K1182*EXP(-Definitions!$E$4*CAPEX!V1182)*U1182</f>
        <v>1932800</v>
      </c>
      <c r="AA1182" s="174">
        <f>CEILING(Z1182/Definitions!$F$10,10)</f>
        <v>37900</v>
      </c>
      <c r="AB1182" s="176">
        <v>1</v>
      </c>
      <c r="AC1182" s="177" t="s">
        <v>465</v>
      </c>
      <c r="AD1182" s="177" t="s">
        <v>466</v>
      </c>
      <c r="AE1182" s="29"/>
      <c r="AF1182" s="31"/>
    </row>
    <row r="1183" spans="1:32" s="9" customFormat="1" ht="24" x14ac:dyDescent="0.25">
      <c r="A1183" s="170">
        <v>936</v>
      </c>
      <c r="B1183" s="171" t="s">
        <v>238</v>
      </c>
      <c r="C1183" s="171" t="s">
        <v>37</v>
      </c>
      <c r="D1183" s="172" t="s">
        <v>225</v>
      </c>
      <c r="E1183" s="171" t="s">
        <v>194</v>
      </c>
      <c r="F1183" s="171" t="s">
        <v>140</v>
      </c>
      <c r="G1183" s="171" t="s">
        <v>239</v>
      </c>
      <c r="H1183" s="171" t="s">
        <v>524</v>
      </c>
      <c r="I1183" s="171" t="s">
        <v>140</v>
      </c>
      <c r="J1183" s="173">
        <v>2006</v>
      </c>
      <c r="K1183" s="174">
        <v>1</v>
      </c>
      <c r="L1183" s="211"/>
      <c r="M1183" s="173" t="s">
        <v>236</v>
      </c>
      <c r="N1183" s="173">
        <v>0</v>
      </c>
      <c r="O1183" s="173">
        <v>1</v>
      </c>
      <c r="P1183" s="173">
        <v>1</v>
      </c>
      <c r="Q1183" s="173">
        <v>9</v>
      </c>
      <c r="R1183" s="173">
        <v>1</v>
      </c>
      <c r="S1183" s="175">
        <v>4058800</v>
      </c>
      <c r="T1183" s="173">
        <v>0</v>
      </c>
      <c r="U1183" s="173">
        <v>1</v>
      </c>
      <c r="V1183" s="173">
        <v>0</v>
      </c>
      <c r="W1183" s="211"/>
      <c r="X1183" s="173">
        <v>0</v>
      </c>
      <c r="Y1183" s="175">
        <v>0</v>
      </c>
      <c r="Z1183" s="174">
        <f>S1183*R1183*K1183*EXP(-Definitions!$E$4*CAPEX!V1183)*U1183</f>
        <v>4058800</v>
      </c>
      <c r="AA1183" s="174">
        <f>CEILING(Z1183/Definitions!$F$10,10)</f>
        <v>79590</v>
      </c>
      <c r="AB1183" s="176">
        <v>1</v>
      </c>
      <c r="AC1183" s="177" t="s">
        <v>240</v>
      </c>
      <c r="AD1183" s="177" t="s">
        <v>241</v>
      </c>
      <c r="AE1183" s="29"/>
      <c r="AF1183" s="30"/>
    </row>
    <row r="1184" spans="1:32" s="9" customFormat="1" ht="36" x14ac:dyDescent="0.25">
      <c r="A1184" s="170">
        <v>937</v>
      </c>
      <c r="B1184" s="171" t="s">
        <v>242</v>
      </c>
      <c r="C1184" s="171" t="s">
        <v>37</v>
      </c>
      <c r="D1184" s="172" t="s">
        <v>225</v>
      </c>
      <c r="E1184" s="171" t="s">
        <v>194</v>
      </c>
      <c r="F1184" s="171" t="s">
        <v>140</v>
      </c>
      <c r="G1184" s="171" t="s">
        <v>243</v>
      </c>
      <c r="H1184" s="171" t="s">
        <v>524</v>
      </c>
      <c r="I1184" s="171" t="s">
        <v>140</v>
      </c>
      <c r="J1184" s="173">
        <v>2006</v>
      </c>
      <c r="K1184" s="174">
        <v>1</v>
      </c>
      <c r="L1184" s="211"/>
      <c r="M1184" s="173" t="s">
        <v>236</v>
      </c>
      <c r="N1184" s="173">
        <v>0</v>
      </c>
      <c r="O1184" s="173">
        <v>1</v>
      </c>
      <c r="P1184" s="173">
        <v>1</v>
      </c>
      <c r="Q1184" s="173">
        <v>5</v>
      </c>
      <c r="R1184" s="173">
        <v>1</v>
      </c>
      <c r="S1184" s="175">
        <v>4464700</v>
      </c>
      <c r="T1184" s="173">
        <v>0</v>
      </c>
      <c r="U1184" s="173">
        <v>1</v>
      </c>
      <c r="V1184" s="173">
        <v>0</v>
      </c>
      <c r="W1184" s="211"/>
      <c r="X1184" s="173">
        <v>0</v>
      </c>
      <c r="Y1184" s="175">
        <v>0</v>
      </c>
      <c r="Z1184" s="174">
        <f>S1184*R1184*K1184*EXP(-Definitions!$E$4*CAPEX!V1184)*U1184</f>
        <v>4464700</v>
      </c>
      <c r="AA1184" s="174">
        <f>CEILING(Z1184/Definitions!$F$10,10)</f>
        <v>87550</v>
      </c>
      <c r="AB1184" s="176">
        <v>1</v>
      </c>
      <c r="AC1184" s="177" t="s">
        <v>244</v>
      </c>
      <c r="AD1184" s="177" t="s">
        <v>567</v>
      </c>
      <c r="AE1184" s="29"/>
      <c r="AF1184" s="30"/>
    </row>
    <row r="1185" spans="1:32" s="9" customFormat="1" ht="48" x14ac:dyDescent="0.25">
      <c r="A1185" s="170">
        <v>938</v>
      </c>
      <c r="B1185" s="171" t="s">
        <v>245</v>
      </c>
      <c r="C1185" s="171" t="s">
        <v>37</v>
      </c>
      <c r="D1185" s="172" t="s">
        <v>225</v>
      </c>
      <c r="E1185" s="171" t="s">
        <v>194</v>
      </c>
      <c r="F1185" s="171" t="s">
        <v>140</v>
      </c>
      <c r="G1185" s="171" t="s">
        <v>246</v>
      </c>
      <c r="H1185" s="171" t="s">
        <v>524</v>
      </c>
      <c r="I1185" s="171" t="s">
        <v>140</v>
      </c>
      <c r="J1185" s="173">
        <v>2006</v>
      </c>
      <c r="K1185" s="174">
        <v>1</v>
      </c>
      <c r="L1185" s="211"/>
      <c r="M1185" s="173" t="s">
        <v>236</v>
      </c>
      <c r="N1185" s="173">
        <v>0</v>
      </c>
      <c r="O1185" s="173">
        <v>1</v>
      </c>
      <c r="P1185" s="173">
        <v>1</v>
      </c>
      <c r="Q1185" s="173">
        <v>9</v>
      </c>
      <c r="R1185" s="173">
        <v>1</v>
      </c>
      <c r="S1185" s="175">
        <v>2455600</v>
      </c>
      <c r="T1185" s="173">
        <v>0</v>
      </c>
      <c r="U1185" s="173">
        <v>1</v>
      </c>
      <c r="V1185" s="173">
        <v>0</v>
      </c>
      <c r="W1185" s="211"/>
      <c r="X1185" s="173">
        <v>0</v>
      </c>
      <c r="Y1185" s="175">
        <v>0</v>
      </c>
      <c r="Z1185" s="174">
        <f>S1185*R1185*K1185*EXP(-Definitions!$E$4*CAPEX!V1185)*U1185</f>
        <v>2455600</v>
      </c>
      <c r="AA1185" s="174">
        <f>CEILING(Z1185/Definitions!$F$10,10)</f>
        <v>48150</v>
      </c>
      <c r="AB1185" s="176">
        <v>1</v>
      </c>
      <c r="AC1185" s="177" t="s">
        <v>247</v>
      </c>
      <c r="AD1185" s="177" t="s">
        <v>568</v>
      </c>
      <c r="AE1185" s="29"/>
      <c r="AF1185" s="30"/>
    </row>
    <row r="1186" spans="1:32" s="8" customFormat="1" ht="60" x14ac:dyDescent="0.25">
      <c r="A1186" s="170">
        <v>939</v>
      </c>
      <c r="B1186" s="171" t="s">
        <v>262</v>
      </c>
      <c r="C1186" s="171" t="s">
        <v>133</v>
      </c>
      <c r="D1186" s="172" t="s">
        <v>236</v>
      </c>
      <c r="E1186" s="171" t="s">
        <v>249</v>
      </c>
      <c r="F1186" s="171" t="s">
        <v>141</v>
      </c>
      <c r="G1186" s="171" t="s">
        <v>578</v>
      </c>
      <c r="H1186" s="171" t="s">
        <v>257</v>
      </c>
      <c r="I1186" s="171" t="s">
        <v>141</v>
      </c>
      <c r="J1186" s="173">
        <v>2008</v>
      </c>
      <c r="K1186" s="174">
        <v>11430</v>
      </c>
      <c r="L1186" s="211"/>
      <c r="M1186" s="173" t="s">
        <v>139</v>
      </c>
      <c r="N1186" s="173">
        <v>2</v>
      </c>
      <c r="O1186" s="173">
        <v>1</v>
      </c>
      <c r="P1186" s="173">
        <v>0</v>
      </c>
      <c r="Q1186" s="173">
        <v>2</v>
      </c>
      <c r="R1186" s="173">
        <v>1</v>
      </c>
      <c r="S1186" s="175">
        <v>4000</v>
      </c>
      <c r="T1186" s="173">
        <v>0</v>
      </c>
      <c r="U1186" s="173">
        <v>0.25</v>
      </c>
      <c r="V1186" s="173">
        <v>0</v>
      </c>
      <c r="W1186" s="211"/>
      <c r="X1186" s="173">
        <v>1</v>
      </c>
      <c r="Y1186" s="175">
        <v>662310</v>
      </c>
      <c r="Z1186" s="174">
        <f>S1186*R1186*K1186*EXP(-Definitions!$E$4*CAPEX!V1186)*U1186</f>
        <v>11430000</v>
      </c>
      <c r="AA1186" s="174">
        <f>CEILING(Z1186/Definitions!$F$10,10)</f>
        <v>224120</v>
      </c>
      <c r="AB1186" s="176">
        <v>2</v>
      </c>
      <c r="AC1186" s="177" t="s">
        <v>467</v>
      </c>
      <c r="AD1186" s="177" t="s">
        <v>264</v>
      </c>
      <c r="AE1186" s="29"/>
      <c r="AF1186" s="31"/>
    </row>
    <row r="1187" spans="1:32" s="8" customFormat="1" ht="24" x14ac:dyDescent="0.25">
      <c r="A1187" s="170">
        <v>940</v>
      </c>
      <c r="B1187" s="171" t="s">
        <v>368</v>
      </c>
      <c r="C1187" s="171" t="s">
        <v>133</v>
      </c>
      <c r="D1187" s="172" t="s">
        <v>236</v>
      </c>
      <c r="E1187" s="171" t="s">
        <v>249</v>
      </c>
      <c r="F1187" s="171" t="s">
        <v>141</v>
      </c>
      <c r="G1187" s="171" t="s">
        <v>226</v>
      </c>
      <c r="H1187" s="171" t="s">
        <v>226</v>
      </c>
      <c r="I1187" s="171" t="s">
        <v>141</v>
      </c>
      <c r="J1187" s="173">
        <v>2008</v>
      </c>
      <c r="K1187" s="174">
        <v>11430</v>
      </c>
      <c r="L1187" s="211"/>
      <c r="M1187" s="173" t="s">
        <v>139</v>
      </c>
      <c r="N1187" s="173">
        <v>3</v>
      </c>
      <c r="O1187" s="173">
        <v>1</v>
      </c>
      <c r="P1187" s="173">
        <v>1</v>
      </c>
      <c r="Q1187" s="173">
        <v>5</v>
      </c>
      <c r="R1187" s="173">
        <v>0.01</v>
      </c>
      <c r="S1187" s="175">
        <v>2000</v>
      </c>
      <c r="T1187" s="173">
        <v>25</v>
      </c>
      <c r="U1187" s="173">
        <v>1</v>
      </c>
      <c r="V1187" s="173">
        <v>0</v>
      </c>
      <c r="W1187" s="211"/>
      <c r="X1187" s="173">
        <v>0</v>
      </c>
      <c r="Y1187" s="175">
        <v>0</v>
      </c>
      <c r="Z1187" s="174">
        <f>S1187*R1187*K1187*EXP(-Definitions!$E$4*CAPEX!V1187)*U1187</f>
        <v>228600</v>
      </c>
      <c r="AA1187" s="174">
        <f>CEILING(Z1187/Definitions!$F$10,10)</f>
        <v>4490</v>
      </c>
      <c r="AB1187" s="176">
        <v>1</v>
      </c>
      <c r="AC1187" s="177" t="s">
        <v>600</v>
      </c>
      <c r="AD1187" s="177" t="s">
        <v>601</v>
      </c>
      <c r="AE1187" s="29"/>
      <c r="AF1187" s="31"/>
    </row>
    <row r="1188" spans="1:32" s="8" customFormat="1" ht="48" x14ac:dyDescent="0.25">
      <c r="A1188" s="170">
        <v>940</v>
      </c>
      <c r="B1188" s="171" t="s">
        <v>368</v>
      </c>
      <c r="C1188" s="171" t="s">
        <v>133</v>
      </c>
      <c r="D1188" s="172" t="s">
        <v>236</v>
      </c>
      <c r="E1188" s="171" t="s">
        <v>249</v>
      </c>
      <c r="F1188" s="171" t="s">
        <v>141</v>
      </c>
      <c r="G1188" s="171" t="s">
        <v>226</v>
      </c>
      <c r="H1188" s="171" t="s">
        <v>226</v>
      </c>
      <c r="I1188" s="171" t="s">
        <v>141</v>
      </c>
      <c r="J1188" s="173">
        <v>2008</v>
      </c>
      <c r="K1188" s="174">
        <v>11430</v>
      </c>
      <c r="L1188" s="211"/>
      <c r="M1188" s="173" t="s">
        <v>139</v>
      </c>
      <c r="N1188" s="173">
        <v>0</v>
      </c>
      <c r="O1188" s="173">
        <v>1</v>
      </c>
      <c r="P1188" s="173">
        <v>1</v>
      </c>
      <c r="Q1188" s="173">
        <v>8</v>
      </c>
      <c r="R1188" s="173">
        <v>0.2</v>
      </c>
      <c r="S1188" s="175">
        <v>2000</v>
      </c>
      <c r="T1188" s="173">
        <v>25</v>
      </c>
      <c r="U1188" s="173">
        <v>1</v>
      </c>
      <c r="V1188" s="173">
        <v>11</v>
      </c>
      <c r="W1188" s="211"/>
      <c r="X1188" s="173">
        <v>1</v>
      </c>
      <c r="Y1188" s="175">
        <v>110390</v>
      </c>
      <c r="Z1188" s="174">
        <f>S1188*R1188*K1188*EXP(-Definitions!$E$4*CAPEX!V1188)*U1188</f>
        <v>4572000</v>
      </c>
      <c r="AA1188" s="174">
        <f>CEILING(Z1188/Definitions!$F$10,10)</f>
        <v>89650</v>
      </c>
      <c r="AB1188" s="176">
        <v>1</v>
      </c>
      <c r="AC1188" s="177" t="s">
        <v>576</v>
      </c>
      <c r="AD1188" s="177" t="s">
        <v>577</v>
      </c>
      <c r="AE1188" s="29"/>
      <c r="AF1188" s="30"/>
    </row>
    <row r="1189" spans="1:32" s="8" customFormat="1" ht="48" x14ac:dyDescent="0.25">
      <c r="A1189" s="170">
        <v>941</v>
      </c>
      <c r="B1189" s="171" t="s">
        <v>248</v>
      </c>
      <c r="C1189" s="171" t="s">
        <v>133</v>
      </c>
      <c r="D1189" s="172" t="s">
        <v>236</v>
      </c>
      <c r="E1189" s="171" t="s">
        <v>249</v>
      </c>
      <c r="F1189" s="171" t="s">
        <v>141</v>
      </c>
      <c r="G1189" s="171" t="s">
        <v>217</v>
      </c>
      <c r="H1189" s="171" t="s">
        <v>218</v>
      </c>
      <c r="I1189" s="171" t="s">
        <v>141</v>
      </c>
      <c r="J1189" s="173">
        <v>2008</v>
      </c>
      <c r="K1189" s="174">
        <v>1</v>
      </c>
      <c r="L1189" s="211"/>
      <c r="M1189" s="173" t="s">
        <v>236</v>
      </c>
      <c r="N1189" s="173">
        <v>0</v>
      </c>
      <c r="O1189" s="173">
        <v>1</v>
      </c>
      <c r="P1189" s="173">
        <v>1</v>
      </c>
      <c r="Q1189" s="173">
        <v>8</v>
      </c>
      <c r="R1189" s="173">
        <v>1</v>
      </c>
      <c r="S1189" s="175">
        <v>1577940</v>
      </c>
      <c r="T1189" s="173">
        <v>25</v>
      </c>
      <c r="U1189" s="173">
        <v>0</v>
      </c>
      <c r="V1189" s="173">
        <v>11</v>
      </c>
      <c r="W1189" s="211"/>
      <c r="X1189" s="173">
        <v>1</v>
      </c>
      <c r="Y1189" s="175">
        <v>30940</v>
      </c>
      <c r="Z1189" s="174">
        <f>S1189*R1189*K1189*EXP(-Definitions!$E$4*CAPEX!V1189)*U1189</f>
        <v>0</v>
      </c>
      <c r="AA1189" s="174">
        <f>CEILING(Z1189/Definitions!$F$10,10)</f>
        <v>0</v>
      </c>
      <c r="AB1189" s="176">
        <v>0</v>
      </c>
      <c r="AC1189" s="177" t="s">
        <v>271</v>
      </c>
      <c r="AD1189" s="177" t="s">
        <v>573</v>
      </c>
      <c r="AE1189" s="29"/>
      <c r="AF1189" s="30"/>
    </row>
    <row r="1190" spans="1:32" s="8" customFormat="1" ht="72" x14ac:dyDescent="0.25">
      <c r="A1190" s="170">
        <v>942</v>
      </c>
      <c r="B1190" s="171" t="s">
        <v>702</v>
      </c>
      <c r="C1190" s="171" t="s">
        <v>133</v>
      </c>
      <c r="D1190" s="172" t="s">
        <v>236</v>
      </c>
      <c r="E1190" s="171" t="s">
        <v>249</v>
      </c>
      <c r="F1190" s="171" t="s">
        <v>141</v>
      </c>
      <c r="G1190" s="171" t="s">
        <v>265</v>
      </c>
      <c r="H1190" s="171" t="s">
        <v>266</v>
      </c>
      <c r="I1190" s="171" t="s">
        <v>141</v>
      </c>
      <c r="J1190" s="173">
        <v>2008</v>
      </c>
      <c r="K1190" s="174">
        <v>1</v>
      </c>
      <c r="L1190" s="211"/>
      <c r="M1190" s="173" t="s">
        <v>236</v>
      </c>
      <c r="N1190" s="173">
        <v>0</v>
      </c>
      <c r="O1190" s="173">
        <v>1</v>
      </c>
      <c r="P1190" s="173">
        <v>1</v>
      </c>
      <c r="Q1190" s="173">
        <v>5</v>
      </c>
      <c r="R1190" s="173">
        <v>1</v>
      </c>
      <c r="S1190" s="175">
        <v>2632500</v>
      </c>
      <c r="T1190" s="173">
        <v>25</v>
      </c>
      <c r="U1190" s="173">
        <v>0</v>
      </c>
      <c r="V1190" s="173">
        <v>2</v>
      </c>
      <c r="W1190" s="211"/>
      <c r="X1190" s="173">
        <v>1</v>
      </c>
      <c r="Y1190" s="175">
        <v>540300</v>
      </c>
      <c r="Z1190" s="174">
        <f>S1190*R1190*K1190*EXP(-Definitions!$E$4*CAPEX!V1190)*U1190</f>
        <v>0</v>
      </c>
      <c r="AA1190" s="174">
        <f>CEILING(Z1190/Definitions!$F$10,10)</f>
        <v>0</v>
      </c>
      <c r="AB1190" s="176">
        <v>2</v>
      </c>
      <c r="AC1190" s="177" t="s">
        <v>267</v>
      </c>
      <c r="AD1190" s="177" t="s">
        <v>268</v>
      </c>
      <c r="AE1190" s="29"/>
      <c r="AF1190" s="30"/>
    </row>
    <row r="1191" spans="1:32" s="9" customFormat="1" ht="72" x14ac:dyDescent="0.25">
      <c r="A1191" s="170">
        <v>942</v>
      </c>
      <c r="B1191" s="171" t="s">
        <v>702</v>
      </c>
      <c r="C1191" s="171" t="s">
        <v>133</v>
      </c>
      <c r="D1191" s="172" t="s">
        <v>236</v>
      </c>
      <c r="E1191" s="171" t="s">
        <v>249</v>
      </c>
      <c r="F1191" s="171" t="s">
        <v>141</v>
      </c>
      <c r="G1191" s="171" t="s">
        <v>265</v>
      </c>
      <c r="H1191" s="171" t="s">
        <v>266</v>
      </c>
      <c r="I1191" s="171" t="s">
        <v>141</v>
      </c>
      <c r="J1191" s="173">
        <v>2008</v>
      </c>
      <c r="K1191" s="174">
        <v>1</v>
      </c>
      <c r="L1191" s="211"/>
      <c r="M1191" s="173" t="s">
        <v>236</v>
      </c>
      <c r="N1191" s="173">
        <v>0</v>
      </c>
      <c r="O1191" s="173">
        <v>1</v>
      </c>
      <c r="P1191" s="173">
        <v>1</v>
      </c>
      <c r="Q1191" s="173">
        <v>5</v>
      </c>
      <c r="R1191" s="173">
        <v>1</v>
      </c>
      <c r="S1191" s="175">
        <v>2632500</v>
      </c>
      <c r="T1191" s="173">
        <v>25</v>
      </c>
      <c r="U1191" s="173">
        <v>1</v>
      </c>
      <c r="V1191" s="173">
        <v>0</v>
      </c>
      <c r="W1191" s="211"/>
      <c r="X1191" s="173">
        <v>1</v>
      </c>
      <c r="Y1191" s="175"/>
      <c r="Z1191" s="174">
        <f>S1191*R1191*K1191*EXP(-Definitions!$E$4*CAPEX!V1191)*U1191</f>
        <v>2632500</v>
      </c>
      <c r="AA1191" s="174">
        <f>CEILING(Z1191/Definitions!$F$10,10)</f>
        <v>51620</v>
      </c>
      <c r="AB1191" s="176">
        <v>2</v>
      </c>
      <c r="AC1191" s="177" t="s">
        <v>267</v>
      </c>
      <c r="AD1191" s="177" t="s">
        <v>268</v>
      </c>
      <c r="AE1191" s="29"/>
      <c r="AF1191" s="31"/>
    </row>
    <row r="1192" spans="1:32" s="9" customFormat="1" ht="72" x14ac:dyDescent="0.25">
      <c r="A1192" s="170">
        <v>943</v>
      </c>
      <c r="B1192" s="171" t="s">
        <v>269</v>
      </c>
      <c r="C1192" s="171" t="s">
        <v>133</v>
      </c>
      <c r="D1192" s="172" t="s">
        <v>236</v>
      </c>
      <c r="E1192" s="171" t="s">
        <v>249</v>
      </c>
      <c r="F1192" s="171" t="s">
        <v>141</v>
      </c>
      <c r="G1192" s="171" t="s">
        <v>364</v>
      </c>
      <c r="H1192" s="171" t="s">
        <v>364</v>
      </c>
      <c r="I1192" s="171" t="s">
        <v>141</v>
      </c>
      <c r="J1192" s="173">
        <v>2008</v>
      </c>
      <c r="K1192" s="174">
        <v>1</v>
      </c>
      <c r="L1192" s="211"/>
      <c r="M1192" s="173" t="s">
        <v>236</v>
      </c>
      <c r="N1192" s="173">
        <v>3</v>
      </c>
      <c r="O1192" s="173">
        <v>1</v>
      </c>
      <c r="P1192" s="173">
        <v>1</v>
      </c>
      <c r="Q1192" s="173">
        <v>5</v>
      </c>
      <c r="R1192" s="173">
        <v>1</v>
      </c>
      <c r="S1192" s="175">
        <v>1165900</v>
      </c>
      <c r="T1192" s="173">
        <v>0</v>
      </c>
      <c r="U1192" s="173">
        <v>1</v>
      </c>
      <c r="V1192" s="173">
        <v>0</v>
      </c>
      <c r="W1192" s="211"/>
      <c r="X1192" s="173">
        <v>1</v>
      </c>
      <c r="Y1192" s="175">
        <v>16400</v>
      </c>
      <c r="Z1192" s="174">
        <f>S1192*R1192*K1192*EXP(-Definitions!$E$4*CAPEX!V1192)*U1192</f>
        <v>1165900</v>
      </c>
      <c r="AA1192" s="174">
        <f>CEILING(Z1192/Definitions!$F$10,10)</f>
        <v>22870</v>
      </c>
      <c r="AB1192" s="176">
        <v>1</v>
      </c>
      <c r="AC1192" s="177" t="s">
        <v>413</v>
      </c>
      <c r="AD1192" s="177" t="s">
        <v>414</v>
      </c>
      <c r="AE1192" s="29"/>
      <c r="AF1192" s="31"/>
    </row>
    <row r="1193" spans="1:32" s="9" customFormat="1" ht="24" x14ac:dyDescent="0.25">
      <c r="A1193" s="170">
        <v>944</v>
      </c>
      <c r="B1193" s="171" t="s">
        <v>238</v>
      </c>
      <c r="C1193" s="171" t="s">
        <v>133</v>
      </c>
      <c r="D1193" s="172" t="s">
        <v>236</v>
      </c>
      <c r="E1193" s="171" t="s">
        <v>249</v>
      </c>
      <c r="F1193" s="171" t="s">
        <v>141</v>
      </c>
      <c r="G1193" s="171" t="s">
        <v>239</v>
      </c>
      <c r="H1193" s="171" t="s">
        <v>524</v>
      </c>
      <c r="I1193" s="171" t="s">
        <v>141</v>
      </c>
      <c r="J1193" s="173">
        <v>2008</v>
      </c>
      <c r="K1193" s="174">
        <v>1</v>
      </c>
      <c r="L1193" s="211"/>
      <c r="M1193" s="173" t="s">
        <v>236</v>
      </c>
      <c r="N1193" s="173">
        <v>0</v>
      </c>
      <c r="O1193" s="173">
        <v>1</v>
      </c>
      <c r="P1193" s="173">
        <v>1</v>
      </c>
      <c r="Q1193" s="173">
        <v>9</v>
      </c>
      <c r="R1193" s="173">
        <v>1</v>
      </c>
      <c r="S1193" s="175">
        <v>1545700</v>
      </c>
      <c r="T1193" s="173">
        <v>0</v>
      </c>
      <c r="U1193" s="173">
        <v>1</v>
      </c>
      <c r="V1193" s="173">
        <v>0</v>
      </c>
      <c r="W1193" s="211"/>
      <c r="X1193" s="173">
        <v>0</v>
      </c>
      <c r="Y1193" s="175">
        <v>0</v>
      </c>
      <c r="Z1193" s="174">
        <f>S1193*R1193*K1193*EXP(-Definitions!$E$4*CAPEX!V1193)*U1193</f>
        <v>1545700</v>
      </c>
      <c r="AA1193" s="174">
        <f>CEILING(Z1193/Definitions!$F$10,10)</f>
        <v>30310</v>
      </c>
      <c r="AB1193" s="176">
        <v>1</v>
      </c>
      <c r="AC1193" s="177" t="s">
        <v>240</v>
      </c>
      <c r="AD1193" s="177" t="s">
        <v>241</v>
      </c>
      <c r="AE1193" s="29"/>
      <c r="AF1193" s="30"/>
    </row>
    <row r="1194" spans="1:32" s="9" customFormat="1" ht="36" x14ac:dyDescent="0.25">
      <c r="A1194" s="170">
        <v>945</v>
      </c>
      <c r="B1194" s="171" t="s">
        <v>242</v>
      </c>
      <c r="C1194" s="171" t="s">
        <v>133</v>
      </c>
      <c r="D1194" s="172" t="s">
        <v>236</v>
      </c>
      <c r="E1194" s="171" t="s">
        <v>249</v>
      </c>
      <c r="F1194" s="171" t="s">
        <v>141</v>
      </c>
      <c r="G1194" s="171" t="s">
        <v>243</v>
      </c>
      <c r="H1194" s="171" t="s">
        <v>524</v>
      </c>
      <c r="I1194" s="171" t="s">
        <v>141</v>
      </c>
      <c r="J1194" s="173">
        <v>2008</v>
      </c>
      <c r="K1194" s="174">
        <v>1</v>
      </c>
      <c r="L1194" s="174"/>
      <c r="M1194" s="173" t="s">
        <v>236</v>
      </c>
      <c r="N1194" s="173">
        <v>0</v>
      </c>
      <c r="O1194" s="173">
        <v>1</v>
      </c>
      <c r="P1194" s="173">
        <v>1</v>
      </c>
      <c r="Q1194" s="173">
        <v>5</v>
      </c>
      <c r="R1194" s="173">
        <v>1</v>
      </c>
      <c r="S1194" s="175">
        <v>1700300</v>
      </c>
      <c r="T1194" s="173">
        <v>0</v>
      </c>
      <c r="U1194" s="173">
        <v>1</v>
      </c>
      <c r="V1194" s="173">
        <v>0</v>
      </c>
      <c r="W1194" s="173"/>
      <c r="X1194" s="173">
        <v>0</v>
      </c>
      <c r="Y1194" s="175">
        <v>0</v>
      </c>
      <c r="Z1194" s="174">
        <f>S1194*R1194*K1194*EXP(-Definitions!$E$4*CAPEX!V1194)*U1194</f>
        <v>1700300</v>
      </c>
      <c r="AA1194" s="174">
        <f>CEILING(Z1194/Definitions!$F$10,10)</f>
        <v>33340</v>
      </c>
      <c r="AB1194" s="176">
        <v>1</v>
      </c>
      <c r="AC1194" s="177" t="s">
        <v>244</v>
      </c>
      <c r="AD1194" s="177" t="s">
        <v>567</v>
      </c>
      <c r="AE1194" s="29"/>
      <c r="AF1194" s="30"/>
    </row>
    <row r="1195" spans="1:32" s="9" customFormat="1" ht="48" x14ac:dyDescent="0.25">
      <c r="A1195" s="170">
        <v>946</v>
      </c>
      <c r="B1195" s="171" t="s">
        <v>245</v>
      </c>
      <c r="C1195" s="171" t="s">
        <v>133</v>
      </c>
      <c r="D1195" s="172" t="s">
        <v>236</v>
      </c>
      <c r="E1195" s="171" t="s">
        <v>249</v>
      </c>
      <c r="F1195" s="171" t="s">
        <v>141</v>
      </c>
      <c r="G1195" s="171" t="s">
        <v>246</v>
      </c>
      <c r="H1195" s="171" t="s">
        <v>524</v>
      </c>
      <c r="I1195" s="171" t="s">
        <v>141</v>
      </c>
      <c r="J1195" s="173">
        <v>2008</v>
      </c>
      <c r="K1195" s="174">
        <v>1</v>
      </c>
      <c r="L1195" s="174"/>
      <c r="M1195" s="173" t="s">
        <v>236</v>
      </c>
      <c r="N1195" s="173">
        <v>0</v>
      </c>
      <c r="O1195" s="173">
        <v>1</v>
      </c>
      <c r="P1195" s="173">
        <v>1</v>
      </c>
      <c r="Q1195" s="173">
        <v>9</v>
      </c>
      <c r="R1195" s="173">
        <v>1</v>
      </c>
      <c r="S1195" s="175">
        <v>935200</v>
      </c>
      <c r="T1195" s="173">
        <v>0</v>
      </c>
      <c r="U1195" s="173">
        <v>1</v>
      </c>
      <c r="V1195" s="173">
        <v>0</v>
      </c>
      <c r="W1195" s="173"/>
      <c r="X1195" s="173">
        <v>0</v>
      </c>
      <c r="Y1195" s="175">
        <v>0</v>
      </c>
      <c r="Z1195" s="174">
        <f>S1195*R1195*K1195*EXP(-Definitions!$E$4*CAPEX!V1195)*U1195</f>
        <v>935200</v>
      </c>
      <c r="AA1195" s="174">
        <f>CEILING(Z1195/Definitions!$F$10,10)</f>
        <v>18340</v>
      </c>
      <c r="AB1195" s="176">
        <v>1</v>
      </c>
      <c r="AC1195" s="177" t="s">
        <v>247</v>
      </c>
      <c r="AD1195" s="177" t="s">
        <v>568</v>
      </c>
      <c r="AE1195" s="29"/>
      <c r="AF1195" s="30"/>
    </row>
    <row r="1196" spans="1:32" s="8" customFormat="1" ht="60" x14ac:dyDescent="0.25">
      <c r="A1196" s="170">
        <v>947</v>
      </c>
      <c r="B1196" s="171" t="s">
        <v>262</v>
      </c>
      <c r="C1196" s="171" t="s">
        <v>136</v>
      </c>
      <c r="D1196" s="172" t="s">
        <v>236</v>
      </c>
      <c r="E1196" s="171" t="s">
        <v>249</v>
      </c>
      <c r="F1196" s="171" t="s">
        <v>138</v>
      </c>
      <c r="G1196" s="171" t="s">
        <v>578</v>
      </c>
      <c r="H1196" s="171" t="s">
        <v>257</v>
      </c>
      <c r="I1196" s="171" t="s">
        <v>138</v>
      </c>
      <c r="J1196" s="173">
        <v>2009</v>
      </c>
      <c r="K1196" s="174">
        <v>10600</v>
      </c>
      <c r="L1196" s="174"/>
      <c r="M1196" s="173" t="s">
        <v>139</v>
      </c>
      <c r="N1196" s="173">
        <v>2</v>
      </c>
      <c r="O1196" s="173">
        <v>1</v>
      </c>
      <c r="P1196" s="173">
        <v>0</v>
      </c>
      <c r="Q1196" s="173">
        <v>2</v>
      </c>
      <c r="R1196" s="173">
        <v>1</v>
      </c>
      <c r="S1196" s="175">
        <v>4000</v>
      </c>
      <c r="T1196" s="173">
        <v>0</v>
      </c>
      <c r="U1196" s="173">
        <v>0.25</v>
      </c>
      <c r="V1196" s="173">
        <v>0</v>
      </c>
      <c r="W1196" s="173"/>
      <c r="X1196" s="173">
        <v>1</v>
      </c>
      <c r="Y1196" s="175">
        <v>329870</v>
      </c>
      <c r="Z1196" s="174">
        <f>S1196*R1196*K1196*EXP(-Definitions!$E$4*CAPEX!V1196)*U1196</f>
        <v>10600000</v>
      </c>
      <c r="AA1196" s="174">
        <f>CEILING(Z1196/Definitions!$F$10,10)</f>
        <v>207850</v>
      </c>
      <c r="AB1196" s="176">
        <v>2</v>
      </c>
      <c r="AC1196" s="177" t="s">
        <v>410</v>
      </c>
      <c r="AD1196" s="177" t="s">
        <v>264</v>
      </c>
      <c r="AE1196" s="29"/>
      <c r="AF1196" s="30"/>
    </row>
    <row r="1197" spans="1:32" s="8" customFormat="1" ht="24" x14ac:dyDescent="0.25">
      <c r="A1197" s="170">
        <v>948</v>
      </c>
      <c r="B1197" s="171" t="s">
        <v>368</v>
      </c>
      <c r="C1197" s="171" t="s">
        <v>136</v>
      </c>
      <c r="D1197" s="172" t="s">
        <v>236</v>
      </c>
      <c r="E1197" s="171" t="s">
        <v>249</v>
      </c>
      <c r="F1197" s="171" t="s">
        <v>138</v>
      </c>
      <c r="G1197" s="171" t="s">
        <v>226</v>
      </c>
      <c r="H1197" s="171" t="s">
        <v>226</v>
      </c>
      <c r="I1197" s="171" t="s">
        <v>138</v>
      </c>
      <c r="J1197" s="173">
        <v>2009</v>
      </c>
      <c r="K1197" s="174">
        <v>10600</v>
      </c>
      <c r="L1197" s="174"/>
      <c r="M1197" s="173" t="s">
        <v>139</v>
      </c>
      <c r="N1197" s="173">
        <v>3</v>
      </c>
      <c r="O1197" s="173">
        <v>1</v>
      </c>
      <c r="P1197" s="173">
        <v>1</v>
      </c>
      <c r="Q1197" s="173">
        <v>5</v>
      </c>
      <c r="R1197" s="173">
        <v>0.03</v>
      </c>
      <c r="S1197" s="175">
        <v>2000</v>
      </c>
      <c r="T1197" s="173">
        <v>25</v>
      </c>
      <c r="U1197" s="173">
        <v>1</v>
      </c>
      <c r="V1197" s="173">
        <v>0</v>
      </c>
      <c r="W1197" s="173"/>
      <c r="X1197" s="173">
        <v>0</v>
      </c>
      <c r="Y1197" s="175">
        <v>0</v>
      </c>
      <c r="Z1197" s="174">
        <f>S1197*R1197*K1197*EXP(-Definitions!$E$4*CAPEX!V1197)*U1197</f>
        <v>636000</v>
      </c>
      <c r="AA1197" s="174">
        <f>CEILING(Z1197/Definitions!$F$10,10)</f>
        <v>12480</v>
      </c>
      <c r="AB1197" s="176">
        <v>1</v>
      </c>
      <c r="AC1197" s="177" t="s">
        <v>600</v>
      </c>
      <c r="AD1197" s="177" t="s">
        <v>601</v>
      </c>
      <c r="AE1197" s="29"/>
      <c r="AF1197" s="31"/>
    </row>
    <row r="1198" spans="1:32" s="8" customFormat="1" ht="48" x14ac:dyDescent="0.25">
      <c r="A1198" s="170">
        <v>948</v>
      </c>
      <c r="B1198" s="171" t="s">
        <v>368</v>
      </c>
      <c r="C1198" s="171" t="s">
        <v>136</v>
      </c>
      <c r="D1198" s="172" t="s">
        <v>236</v>
      </c>
      <c r="E1198" s="171" t="s">
        <v>249</v>
      </c>
      <c r="F1198" s="171" t="s">
        <v>138</v>
      </c>
      <c r="G1198" s="171" t="s">
        <v>226</v>
      </c>
      <c r="H1198" s="171" t="s">
        <v>226</v>
      </c>
      <c r="I1198" s="171" t="s">
        <v>138</v>
      </c>
      <c r="J1198" s="173">
        <v>2009</v>
      </c>
      <c r="K1198" s="174">
        <v>10600</v>
      </c>
      <c r="L1198" s="211"/>
      <c r="M1198" s="173" t="s">
        <v>139</v>
      </c>
      <c r="N1198" s="173">
        <v>0</v>
      </c>
      <c r="O1198" s="173">
        <v>1</v>
      </c>
      <c r="P1198" s="173">
        <v>1</v>
      </c>
      <c r="Q1198" s="173">
        <v>8</v>
      </c>
      <c r="R1198" s="173">
        <v>0.3</v>
      </c>
      <c r="S1198" s="175">
        <v>2000</v>
      </c>
      <c r="T1198" s="173">
        <v>25</v>
      </c>
      <c r="U1198" s="173">
        <v>1</v>
      </c>
      <c r="V1198" s="173">
        <v>14</v>
      </c>
      <c r="W1198" s="211"/>
      <c r="X1198" s="173">
        <v>1</v>
      </c>
      <c r="Y1198" s="175">
        <v>54890</v>
      </c>
      <c r="Z1198" s="174">
        <f>S1198*R1198*K1198*EXP(-Definitions!$E$4*CAPEX!V1198)*U1198</f>
        <v>6360000</v>
      </c>
      <c r="AA1198" s="174">
        <f>CEILING(Z1198/Definitions!$F$10,10)</f>
        <v>124710</v>
      </c>
      <c r="AB1198" s="176">
        <v>1</v>
      </c>
      <c r="AC1198" s="177" t="s">
        <v>576</v>
      </c>
      <c r="AD1198" s="177" t="s">
        <v>577</v>
      </c>
      <c r="AE1198" s="29"/>
      <c r="AF1198" s="31"/>
    </row>
    <row r="1199" spans="1:32" s="8" customFormat="1" ht="48" x14ac:dyDescent="0.25">
      <c r="A1199" s="170">
        <v>949</v>
      </c>
      <c r="B1199" s="171" t="s">
        <v>248</v>
      </c>
      <c r="C1199" s="171" t="s">
        <v>136</v>
      </c>
      <c r="D1199" s="172" t="s">
        <v>236</v>
      </c>
      <c r="E1199" s="171" t="s">
        <v>249</v>
      </c>
      <c r="F1199" s="171" t="s">
        <v>138</v>
      </c>
      <c r="G1199" s="171" t="s">
        <v>217</v>
      </c>
      <c r="H1199" s="171" t="s">
        <v>218</v>
      </c>
      <c r="I1199" s="171" t="s">
        <v>138</v>
      </c>
      <c r="J1199" s="173">
        <v>2009</v>
      </c>
      <c r="K1199" s="174">
        <v>1</v>
      </c>
      <c r="L1199" s="211"/>
      <c r="M1199" s="173" t="s">
        <v>236</v>
      </c>
      <c r="N1199" s="173">
        <v>0</v>
      </c>
      <c r="O1199" s="173">
        <v>1</v>
      </c>
      <c r="P1199" s="173">
        <v>1</v>
      </c>
      <c r="Q1199" s="173">
        <v>8</v>
      </c>
      <c r="R1199" s="173">
        <v>1</v>
      </c>
      <c r="S1199" s="175">
        <v>1577940</v>
      </c>
      <c r="T1199" s="173">
        <v>25</v>
      </c>
      <c r="U1199" s="173">
        <v>0</v>
      </c>
      <c r="V1199" s="173">
        <v>14</v>
      </c>
      <c r="W1199" s="211"/>
      <c r="X1199" s="173">
        <v>1</v>
      </c>
      <c r="Y1199" s="175">
        <v>15470</v>
      </c>
      <c r="Z1199" s="174">
        <f>S1199*R1199*K1199*EXP(-Definitions!$E$4*CAPEX!V1199)*U1199</f>
        <v>0</v>
      </c>
      <c r="AA1199" s="174">
        <f>CEILING(Z1199/Definitions!$F$10,10)</f>
        <v>0</v>
      </c>
      <c r="AB1199" s="176">
        <v>0</v>
      </c>
      <c r="AC1199" s="177" t="s">
        <v>271</v>
      </c>
      <c r="AD1199" s="177" t="s">
        <v>573</v>
      </c>
      <c r="AE1199" s="29"/>
      <c r="AF1199" s="31"/>
    </row>
    <row r="1200" spans="1:32" s="8" customFormat="1" ht="72" x14ac:dyDescent="0.25">
      <c r="A1200" s="170">
        <v>950</v>
      </c>
      <c r="B1200" s="171" t="s">
        <v>702</v>
      </c>
      <c r="C1200" s="171" t="s">
        <v>136</v>
      </c>
      <c r="D1200" s="172" t="s">
        <v>236</v>
      </c>
      <c r="E1200" s="171" t="s">
        <v>249</v>
      </c>
      <c r="F1200" s="171" t="s">
        <v>138</v>
      </c>
      <c r="G1200" s="171" t="s">
        <v>265</v>
      </c>
      <c r="H1200" s="171" t="s">
        <v>266</v>
      </c>
      <c r="I1200" s="171" t="s">
        <v>138</v>
      </c>
      <c r="J1200" s="173">
        <v>2009</v>
      </c>
      <c r="K1200" s="174">
        <v>1</v>
      </c>
      <c r="L1200" s="211"/>
      <c r="M1200" s="173" t="s">
        <v>236</v>
      </c>
      <c r="N1200" s="173">
        <v>0</v>
      </c>
      <c r="O1200" s="173">
        <v>1</v>
      </c>
      <c r="P1200" s="173">
        <v>1</v>
      </c>
      <c r="Q1200" s="173">
        <v>5</v>
      </c>
      <c r="R1200" s="173">
        <v>1</v>
      </c>
      <c r="S1200" s="175">
        <v>2600000</v>
      </c>
      <c r="T1200" s="173">
        <v>25</v>
      </c>
      <c r="U1200" s="173">
        <v>0</v>
      </c>
      <c r="V1200" s="173">
        <v>2</v>
      </c>
      <c r="W1200" s="211"/>
      <c r="X1200" s="173">
        <v>1</v>
      </c>
      <c r="Y1200" s="175">
        <v>269490</v>
      </c>
      <c r="Z1200" s="174">
        <f>S1200*R1200*K1200*EXP(-Definitions!$E$4*CAPEX!V1200)*U1200</f>
        <v>0</v>
      </c>
      <c r="AA1200" s="174">
        <f>CEILING(Z1200/Definitions!$F$10,10)</f>
        <v>0</v>
      </c>
      <c r="AB1200" s="176">
        <v>2</v>
      </c>
      <c r="AC1200" s="177" t="s">
        <v>267</v>
      </c>
      <c r="AD1200" s="177" t="s">
        <v>268</v>
      </c>
      <c r="AE1200" s="29"/>
      <c r="AF1200" s="31"/>
    </row>
    <row r="1201" spans="1:32" s="9" customFormat="1" ht="72" x14ac:dyDescent="0.25">
      <c r="A1201" s="170">
        <v>950</v>
      </c>
      <c r="B1201" s="171" t="s">
        <v>702</v>
      </c>
      <c r="C1201" s="171" t="s">
        <v>136</v>
      </c>
      <c r="D1201" s="172" t="s">
        <v>236</v>
      </c>
      <c r="E1201" s="171" t="s">
        <v>249</v>
      </c>
      <c r="F1201" s="171" t="s">
        <v>138</v>
      </c>
      <c r="G1201" s="171" t="s">
        <v>265</v>
      </c>
      <c r="H1201" s="171" t="s">
        <v>266</v>
      </c>
      <c r="I1201" s="171" t="s">
        <v>138</v>
      </c>
      <c r="J1201" s="173">
        <v>2009</v>
      </c>
      <c r="K1201" s="174">
        <v>1</v>
      </c>
      <c r="L1201" s="211"/>
      <c r="M1201" s="173" t="s">
        <v>236</v>
      </c>
      <c r="N1201" s="173">
        <v>0</v>
      </c>
      <c r="O1201" s="173">
        <v>1</v>
      </c>
      <c r="P1201" s="173">
        <v>1</v>
      </c>
      <c r="Q1201" s="173">
        <v>5</v>
      </c>
      <c r="R1201" s="173">
        <v>1</v>
      </c>
      <c r="S1201" s="175">
        <v>2600000</v>
      </c>
      <c r="T1201" s="173">
        <v>25</v>
      </c>
      <c r="U1201" s="173">
        <v>1</v>
      </c>
      <c r="V1201" s="173">
        <v>0</v>
      </c>
      <c r="W1201" s="211"/>
      <c r="X1201" s="173">
        <v>1</v>
      </c>
      <c r="Y1201" s="175"/>
      <c r="Z1201" s="174">
        <f>S1201*R1201*K1201*EXP(-Definitions!$E$4*CAPEX!V1201)*U1201</f>
        <v>2600000</v>
      </c>
      <c r="AA1201" s="174">
        <f>CEILING(Z1201/Definitions!$F$10,10)</f>
        <v>50990</v>
      </c>
      <c r="AB1201" s="176">
        <v>2</v>
      </c>
      <c r="AC1201" s="177" t="s">
        <v>267</v>
      </c>
      <c r="AD1201" s="177" t="s">
        <v>268</v>
      </c>
      <c r="AE1201" s="29"/>
      <c r="AF1201" s="30"/>
    </row>
    <row r="1202" spans="1:32" s="9" customFormat="1" ht="72" x14ac:dyDescent="0.25">
      <c r="A1202" s="170">
        <v>951</v>
      </c>
      <c r="B1202" s="171" t="s">
        <v>269</v>
      </c>
      <c r="C1202" s="171" t="s">
        <v>136</v>
      </c>
      <c r="D1202" s="172" t="s">
        <v>236</v>
      </c>
      <c r="E1202" s="171" t="s">
        <v>249</v>
      </c>
      <c r="F1202" s="171" t="s">
        <v>138</v>
      </c>
      <c r="G1202" s="171" t="s">
        <v>364</v>
      </c>
      <c r="H1202" s="171" t="s">
        <v>364</v>
      </c>
      <c r="I1202" s="171" t="s">
        <v>138</v>
      </c>
      <c r="J1202" s="173">
        <v>2009</v>
      </c>
      <c r="K1202" s="174">
        <v>1</v>
      </c>
      <c r="L1202" s="211"/>
      <c r="M1202" s="173" t="s">
        <v>236</v>
      </c>
      <c r="N1202" s="173">
        <v>3</v>
      </c>
      <c r="O1202" s="173">
        <v>1</v>
      </c>
      <c r="P1202" s="173">
        <v>1</v>
      </c>
      <c r="Q1202" s="173">
        <v>5</v>
      </c>
      <c r="R1202" s="173">
        <v>1</v>
      </c>
      <c r="S1202" s="175">
        <v>1123600</v>
      </c>
      <c r="T1202" s="173">
        <v>0</v>
      </c>
      <c r="U1202" s="173">
        <v>1</v>
      </c>
      <c r="V1202" s="173">
        <v>0</v>
      </c>
      <c r="W1202" s="211"/>
      <c r="X1202" s="173">
        <v>0</v>
      </c>
      <c r="Y1202" s="175">
        <v>0</v>
      </c>
      <c r="Z1202" s="174">
        <f>S1202*R1202*K1202*EXP(-Definitions!$E$4*CAPEX!V1202)*U1202</f>
        <v>1123600</v>
      </c>
      <c r="AA1202" s="174">
        <f>CEILING(Z1202/Definitions!$F$10,10)</f>
        <v>22040</v>
      </c>
      <c r="AB1202" s="176">
        <v>1</v>
      </c>
      <c r="AC1202" s="177" t="s">
        <v>413</v>
      </c>
      <c r="AD1202" s="177" t="s">
        <v>414</v>
      </c>
      <c r="AE1202" s="29"/>
      <c r="AF1202" s="30"/>
    </row>
    <row r="1203" spans="1:32" s="9" customFormat="1" ht="24" x14ac:dyDescent="0.25">
      <c r="A1203" s="170">
        <v>952</v>
      </c>
      <c r="B1203" s="171" t="s">
        <v>238</v>
      </c>
      <c r="C1203" s="171" t="s">
        <v>136</v>
      </c>
      <c r="D1203" s="172" t="s">
        <v>236</v>
      </c>
      <c r="E1203" s="171" t="s">
        <v>249</v>
      </c>
      <c r="F1203" s="171" t="s">
        <v>138</v>
      </c>
      <c r="G1203" s="171" t="s">
        <v>239</v>
      </c>
      <c r="H1203" s="171" t="s">
        <v>524</v>
      </c>
      <c r="I1203" s="171" t="s">
        <v>138</v>
      </c>
      <c r="J1203" s="173">
        <v>2009</v>
      </c>
      <c r="K1203" s="174">
        <v>1</v>
      </c>
      <c r="L1203" s="211"/>
      <c r="M1203" s="173" t="s">
        <v>236</v>
      </c>
      <c r="N1203" s="173">
        <v>0</v>
      </c>
      <c r="O1203" s="173">
        <v>1</v>
      </c>
      <c r="P1203" s="173">
        <v>1</v>
      </c>
      <c r="Q1203" s="173">
        <v>9</v>
      </c>
      <c r="R1203" s="173">
        <v>1</v>
      </c>
      <c r="S1203" s="175">
        <v>1496000</v>
      </c>
      <c r="T1203" s="173">
        <v>0</v>
      </c>
      <c r="U1203" s="173">
        <v>1</v>
      </c>
      <c r="V1203" s="173">
        <v>0</v>
      </c>
      <c r="W1203" s="211"/>
      <c r="X1203" s="173">
        <v>0</v>
      </c>
      <c r="Y1203" s="175">
        <v>0</v>
      </c>
      <c r="Z1203" s="174">
        <f>S1203*R1203*K1203*EXP(-Definitions!$E$4*CAPEX!V1203)*U1203</f>
        <v>1496000</v>
      </c>
      <c r="AA1203" s="174">
        <f>CEILING(Z1203/Definitions!$F$10,10)</f>
        <v>29340</v>
      </c>
      <c r="AB1203" s="176">
        <v>1</v>
      </c>
      <c r="AC1203" s="177" t="s">
        <v>240</v>
      </c>
      <c r="AD1203" s="177" t="s">
        <v>241</v>
      </c>
      <c r="AE1203" s="29"/>
      <c r="AF1203" s="30"/>
    </row>
    <row r="1204" spans="1:32" s="8" customFormat="1" ht="36" x14ac:dyDescent="0.25">
      <c r="A1204" s="170">
        <v>953</v>
      </c>
      <c r="B1204" s="171" t="s">
        <v>242</v>
      </c>
      <c r="C1204" s="171" t="s">
        <v>136</v>
      </c>
      <c r="D1204" s="172" t="s">
        <v>236</v>
      </c>
      <c r="E1204" s="171" t="s">
        <v>249</v>
      </c>
      <c r="F1204" s="171" t="s">
        <v>138</v>
      </c>
      <c r="G1204" s="171" t="s">
        <v>243</v>
      </c>
      <c r="H1204" s="171" t="s">
        <v>524</v>
      </c>
      <c r="I1204" s="171" t="s">
        <v>138</v>
      </c>
      <c r="J1204" s="173">
        <v>2009</v>
      </c>
      <c r="K1204" s="174">
        <v>1</v>
      </c>
      <c r="L1204" s="211"/>
      <c r="M1204" s="173" t="s">
        <v>236</v>
      </c>
      <c r="N1204" s="173">
        <v>0</v>
      </c>
      <c r="O1204" s="173">
        <v>1</v>
      </c>
      <c r="P1204" s="173">
        <v>1</v>
      </c>
      <c r="Q1204" s="173">
        <v>5</v>
      </c>
      <c r="R1204" s="173">
        <v>1</v>
      </c>
      <c r="S1204" s="175">
        <v>1645600</v>
      </c>
      <c r="T1204" s="173">
        <v>0</v>
      </c>
      <c r="U1204" s="173">
        <v>1</v>
      </c>
      <c r="V1204" s="173">
        <v>0</v>
      </c>
      <c r="W1204" s="211"/>
      <c r="X1204" s="173">
        <v>0</v>
      </c>
      <c r="Y1204" s="175">
        <v>0</v>
      </c>
      <c r="Z1204" s="174">
        <f>S1204*R1204*K1204*EXP(-Definitions!$E$4*CAPEX!V1204)*U1204</f>
        <v>1645600</v>
      </c>
      <c r="AA1204" s="174">
        <f>CEILING(Z1204/Definitions!$F$10,10)</f>
        <v>32270</v>
      </c>
      <c r="AB1204" s="176">
        <v>1</v>
      </c>
      <c r="AC1204" s="177" t="s">
        <v>244</v>
      </c>
      <c r="AD1204" s="177" t="s">
        <v>567</v>
      </c>
      <c r="AE1204" s="29"/>
      <c r="AF1204" s="31"/>
    </row>
    <row r="1205" spans="1:32" s="8" customFormat="1" ht="48" x14ac:dyDescent="0.25">
      <c r="A1205" s="170">
        <v>954</v>
      </c>
      <c r="B1205" s="171" t="s">
        <v>245</v>
      </c>
      <c r="C1205" s="171" t="s">
        <v>136</v>
      </c>
      <c r="D1205" s="172" t="s">
        <v>236</v>
      </c>
      <c r="E1205" s="171" t="s">
        <v>249</v>
      </c>
      <c r="F1205" s="171" t="s">
        <v>138</v>
      </c>
      <c r="G1205" s="171" t="s">
        <v>246</v>
      </c>
      <c r="H1205" s="171" t="s">
        <v>524</v>
      </c>
      <c r="I1205" s="171" t="s">
        <v>138</v>
      </c>
      <c r="J1205" s="173">
        <v>2009</v>
      </c>
      <c r="K1205" s="174">
        <v>1</v>
      </c>
      <c r="L1205" s="211"/>
      <c r="M1205" s="173" t="s">
        <v>236</v>
      </c>
      <c r="N1205" s="173">
        <v>0</v>
      </c>
      <c r="O1205" s="173">
        <v>1</v>
      </c>
      <c r="P1205" s="173">
        <v>1</v>
      </c>
      <c r="Q1205" s="173">
        <v>9</v>
      </c>
      <c r="R1205" s="173">
        <v>1</v>
      </c>
      <c r="S1205" s="175">
        <v>905100</v>
      </c>
      <c r="T1205" s="173">
        <v>0</v>
      </c>
      <c r="U1205" s="173">
        <v>1</v>
      </c>
      <c r="V1205" s="173">
        <v>0</v>
      </c>
      <c r="W1205" s="211"/>
      <c r="X1205" s="173">
        <v>0</v>
      </c>
      <c r="Y1205" s="175">
        <v>0</v>
      </c>
      <c r="Z1205" s="174">
        <f>S1205*R1205*K1205*EXP(-Definitions!$E$4*CAPEX!V1205)*U1205</f>
        <v>905100</v>
      </c>
      <c r="AA1205" s="174">
        <f>CEILING(Z1205/Definitions!$F$10,10)</f>
        <v>17750</v>
      </c>
      <c r="AB1205" s="176">
        <v>1</v>
      </c>
      <c r="AC1205" s="177" t="s">
        <v>247</v>
      </c>
      <c r="AD1205" s="177" t="s">
        <v>568</v>
      </c>
      <c r="AE1205" s="29"/>
      <c r="AF1205" s="30"/>
    </row>
    <row r="1206" spans="1:32" s="8" customFormat="1" ht="36" x14ac:dyDescent="0.25">
      <c r="A1206" s="170">
        <v>955</v>
      </c>
      <c r="B1206" s="171" t="s">
        <v>468</v>
      </c>
      <c r="C1206" s="171" t="s">
        <v>103</v>
      </c>
      <c r="D1206" s="172" t="s">
        <v>236</v>
      </c>
      <c r="E1206" s="171" t="s">
        <v>249</v>
      </c>
      <c r="F1206" s="171" t="s">
        <v>141</v>
      </c>
      <c r="G1206" s="171" t="s">
        <v>469</v>
      </c>
      <c r="H1206" s="171" t="s">
        <v>257</v>
      </c>
      <c r="I1206" s="171" t="s">
        <v>141</v>
      </c>
      <c r="J1206" s="173">
        <v>2009</v>
      </c>
      <c r="K1206" s="174">
        <v>1</v>
      </c>
      <c r="L1206" s="174"/>
      <c r="M1206" s="173" t="s">
        <v>236</v>
      </c>
      <c r="N1206" s="173">
        <v>2</v>
      </c>
      <c r="O1206" s="173">
        <v>1</v>
      </c>
      <c r="P1206" s="173">
        <v>1</v>
      </c>
      <c r="Q1206" s="173">
        <v>2</v>
      </c>
      <c r="R1206" s="173">
        <v>1</v>
      </c>
      <c r="S1206" s="175">
        <v>2550000</v>
      </c>
      <c r="T1206" s="173">
        <v>0</v>
      </c>
      <c r="U1206" s="173">
        <v>1</v>
      </c>
      <c r="V1206" s="173">
        <v>0</v>
      </c>
      <c r="W1206" s="173"/>
      <c r="X1206" s="173">
        <v>1</v>
      </c>
      <c r="Y1206" s="175">
        <v>50000</v>
      </c>
      <c r="Z1206" s="174">
        <f>S1206*R1206*K1206*EXP(-Definitions!$E$4*CAPEX!V1206)*U1206</f>
        <v>2550000</v>
      </c>
      <c r="AA1206" s="174">
        <f>CEILING(Z1206/Definitions!$F$10,10)</f>
        <v>50000</v>
      </c>
      <c r="AB1206" s="176">
        <v>2</v>
      </c>
      <c r="AC1206" s="177" t="s">
        <v>638</v>
      </c>
      <c r="AD1206" s="177" t="s">
        <v>639</v>
      </c>
      <c r="AE1206" s="29"/>
      <c r="AF1206" s="30"/>
    </row>
    <row r="1207" spans="1:32" s="8" customFormat="1" ht="24" x14ac:dyDescent="0.25">
      <c r="A1207" s="170">
        <v>955</v>
      </c>
      <c r="B1207" s="171" t="s">
        <v>468</v>
      </c>
      <c r="C1207" s="171" t="s">
        <v>103</v>
      </c>
      <c r="D1207" s="172" t="s">
        <v>236</v>
      </c>
      <c r="E1207" s="171" t="s">
        <v>249</v>
      </c>
      <c r="F1207" s="171" t="s">
        <v>141</v>
      </c>
      <c r="G1207" s="171" t="s">
        <v>469</v>
      </c>
      <c r="H1207" s="171" t="s">
        <v>257</v>
      </c>
      <c r="I1207" s="171" t="s">
        <v>141</v>
      </c>
      <c r="J1207" s="173">
        <v>2009</v>
      </c>
      <c r="K1207" s="174">
        <v>1</v>
      </c>
      <c r="L1207" s="174"/>
      <c r="M1207" s="173" t="s">
        <v>236</v>
      </c>
      <c r="N1207" s="173">
        <v>2</v>
      </c>
      <c r="O1207" s="173">
        <v>1</v>
      </c>
      <c r="P1207" s="173">
        <v>1</v>
      </c>
      <c r="Q1207" s="173">
        <v>2</v>
      </c>
      <c r="R1207" s="173">
        <v>1</v>
      </c>
      <c r="S1207" s="175">
        <v>1530000</v>
      </c>
      <c r="T1207" s="173">
        <v>0</v>
      </c>
      <c r="U1207" s="173">
        <v>1</v>
      </c>
      <c r="V1207" s="173">
        <v>5</v>
      </c>
      <c r="W1207" s="173"/>
      <c r="X1207" s="173">
        <v>1</v>
      </c>
      <c r="Y1207" s="175">
        <v>30000</v>
      </c>
      <c r="Z1207" s="174">
        <f>S1207*R1207*K1207*EXP(-Definitions!$E$4*CAPEX!V1207)*U1207</f>
        <v>1530000</v>
      </c>
      <c r="AA1207" s="174">
        <f>CEILING(Z1207/Definitions!$F$10,10)</f>
        <v>30000</v>
      </c>
      <c r="AB1207" s="176">
        <v>2</v>
      </c>
      <c r="AC1207" s="177" t="s">
        <v>640</v>
      </c>
      <c r="AD1207" s="177" t="s">
        <v>640</v>
      </c>
      <c r="AE1207" s="29"/>
      <c r="AF1207" s="30"/>
    </row>
    <row r="1208" spans="1:32" s="8" customFormat="1" ht="72" x14ac:dyDescent="0.25">
      <c r="A1208" s="170">
        <v>956</v>
      </c>
      <c r="B1208" s="171" t="s">
        <v>269</v>
      </c>
      <c r="C1208" s="171" t="s">
        <v>103</v>
      </c>
      <c r="D1208" s="172" t="s">
        <v>236</v>
      </c>
      <c r="E1208" s="171" t="s">
        <v>249</v>
      </c>
      <c r="F1208" s="171" t="s">
        <v>141</v>
      </c>
      <c r="G1208" s="171" t="s">
        <v>364</v>
      </c>
      <c r="H1208" s="171" t="s">
        <v>364</v>
      </c>
      <c r="I1208" s="171" t="s">
        <v>141</v>
      </c>
      <c r="J1208" s="173">
        <v>2009</v>
      </c>
      <c r="K1208" s="174">
        <v>1</v>
      </c>
      <c r="L1208" s="174"/>
      <c r="M1208" s="173" t="s">
        <v>236</v>
      </c>
      <c r="N1208" s="173">
        <v>3</v>
      </c>
      <c r="O1208" s="173">
        <v>1</v>
      </c>
      <c r="P1208" s="173">
        <v>1</v>
      </c>
      <c r="Q1208" s="173">
        <v>5</v>
      </c>
      <c r="R1208" s="173">
        <v>1</v>
      </c>
      <c r="S1208" s="175">
        <v>255000</v>
      </c>
      <c r="T1208" s="173">
        <v>0</v>
      </c>
      <c r="U1208" s="173">
        <v>1</v>
      </c>
      <c r="V1208" s="173">
        <v>0</v>
      </c>
      <c r="W1208" s="173"/>
      <c r="X1208" s="173">
        <v>0</v>
      </c>
      <c r="Y1208" s="175">
        <v>0</v>
      </c>
      <c r="Z1208" s="174">
        <f>S1208*R1208*K1208*EXP(-Definitions!$E$4*CAPEX!V1208)*U1208</f>
        <v>255000</v>
      </c>
      <c r="AA1208" s="174">
        <f>CEILING(Z1208/Definitions!$F$10,10)</f>
        <v>5000</v>
      </c>
      <c r="AB1208" s="176">
        <v>1</v>
      </c>
      <c r="AC1208" s="177" t="s">
        <v>413</v>
      </c>
      <c r="AD1208" s="177" t="s">
        <v>414</v>
      </c>
      <c r="AE1208" s="29"/>
      <c r="AF1208" s="31"/>
    </row>
    <row r="1209" spans="1:32" s="9" customFormat="1" ht="24" x14ac:dyDescent="0.25">
      <c r="A1209" s="170">
        <v>957</v>
      </c>
      <c r="B1209" s="171" t="s">
        <v>238</v>
      </c>
      <c r="C1209" s="171" t="s">
        <v>103</v>
      </c>
      <c r="D1209" s="172" t="s">
        <v>236</v>
      </c>
      <c r="E1209" s="171" t="s">
        <v>249</v>
      </c>
      <c r="F1209" s="171" t="s">
        <v>141</v>
      </c>
      <c r="G1209" s="171" t="s">
        <v>239</v>
      </c>
      <c r="H1209" s="171" t="s">
        <v>524</v>
      </c>
      <c r="I1209" s="171" t="s">
        <v>141</v>
      </c>
      <c r="J1209" s="173">
        <v>2009</v>
      </c>
      <c r="K1209" s="174">
        <v>1</v>
      </c>
      <c r="L1209" s="174"/>
      <c r="M1209" s="173" t="s">
        <v>236</v>
      </c>
      <c r="N1209" s="173">
        <v>0</v>
      </c>
      <c r="O1209" s="173">
        <v>1</v>
      </c>
      <c r="P1209" s="173">
        <v>1</v>
      </c>
      <c r="Q1209" s="173">
        <v>9</v>
      </c>
      <c r="R1209" s="173">
        <v>1</v>
      </c>
      <c r="S1209" s="175">
        <v>433500</v>
      </c>
      <c r="T1209" s="173">
        <v>0</v>
      </c>
      <c r="U1209" s="173">
        <v>1</v>
      </c>
      <c r="V1209" s="173">
        <v>0</v>
      </c>
      <c r="W1209" s="173"/>
      <c r="X1209" s="173">
        <v>0</v>
      </c>
      <c r="Y1209" s="175">
        <v>0</v>
      </c>
      <c r="Z1209" s="174">
        <f>S1209*R1209*K1209*EXP(-Definitions!$E$4*CAPEX!V1209)*U1209</f>
        <v>433500</v>
      </c>
      <c r="AA1209" s="174">
        <f>CEILING(Z1209/Definitions!$F$10,10)</f>
        <v>8500</v>
      </c>
      <c r="AB1209" s="176">
        <v>1</v>
      </c>
      <c r="AC1209" s="177" t="s">
        <v>240</v>
      </c>
      <c r="AD1209" s="177" t="s">
        <v>241</v>
      </c>
      <c r="AE1209" s="29"/>
      <c r="AF1209" s="31"/>
    </row>
    <row r="1210" spans="1:32" s="9" customFormat="1" ht="36" x14ac:dyDescent="0.25">
      <c r="A1210" s="170">
        <v>958</v>
      </c>
      <c r="B1210" s="171" t="s">
        <v>242</v>
      </c>
      <c r="C1210" s="171" t="s">
        <v>103</v>
      </c>
      <c r="D1210" s="172" t="s">
        <v>236</v>
      </c>
      <c r="E1210" s="171" t="s">
        <v>249</v>
      </c>
      <c r="F1210" s="171" t="s">
        <v>141</v>
      </c>
      <c r="G1210" s="171" t="s">
        <v>243</v>
      </c>
      <c r="H1210" s="171" t="s">
        <v>524</v>
      </c>
      <c r="I1210" s="171" t="s">
        <v>141</v>
      </c>
      <c r="J1210" s="173">
        <v>2009</v>
      </c>
      <c r="K1210" s="174">
        <v>1</v>
      </c>
      <c r="L1210" s="174"/>
      <c r="M1210" s="173" t="s">
        <v>236</v>
      </c>
      <c r="N1210" s="173">
        <v>0</v>
      </c>
      <c r="O1210" s="173">
        <v>1</v>
      </c>
      <c r="P1210" s="173">
        <v>1</v>
      </c>
      <c r="Q1210" s="173">
        <v>5</v>
      </c>
      <c r="R1210" s="173">
        <v>1</v>
      </c>
      <c r="S1210" s="175">
        <v>476900</v>
      </c>
      <c r="T1210" s="173">
        <v>0</v>
      </c>
      <c r="U1210" s="173">
        <v>1</v>
      </c>
      <c r="V1210" s="173">
        <v>0</v>
      </c>
      <c r="W1210" s="173"/>
      <c r="X1210" s="173">
        <v>0</v>
      </c>
      <c r="Y1210" s="175">
        <v>0</v>
      </c>
      <c r="Z1210" s="174">
        <f>S1210*R1210*K1210*EXP(-Definitions!$E$4*CAPEX!V1210)*U1210</f>
        <v>476900</v>
      </c>
      <c r="AA1210" s="174">
        <f>CEILING(Z1210/Definitions!$F$10,10)</f>
        <v>9360</v>
      </c>
      <c r="AB1210" s="176">
        <v>1</v>
      </c>
      <c r="AC1210" s="177" t="s">
        <v>244</v>
      </c>
      <c r="AD1210" s="177" t="s">
        <v>567</v>
      </c>
      <c r="AE1210" s="29"/>
      <c r="AF1210" s="31"/>
    </row>
    <row r="1211" spans="1:32" s="9" customFormat="1" ht="48" x14ac:dyDescent="0.25">
      <c r="A1211" s="170">
        <v>959</v>
      </c>
      <c r="B1211" s="171" t="s">
        <v>245</v>
      </c>
      <c r="C1211" s="171" t="s">
        <v>103</v>
      </c>
      <c r="D1211" s="172" t="s">
        <v>236</v>
      </c>
      <c r="E1211" s="171" t="s">
        <v>249</v>
      </c>
      <c r="F1211" s="171" t="s">
        <v>141</v>
      </c>
      <c r="G1211" s="171" t="s">
        <v>246</v>
      </c>
      <c r="H1211" s="171" t="s">
        <v>524</v>
      </c>
      <c r="I1211" s="171" t="s">
        <v>141</v>
      </c>
      <c r="J1211" s="173">
        <v>2009</v>
      </c>
      <c r="K1211" s="174">
        <v>1</v>
      </c>
      <c r="L1211" s="211"/>
      <c r="M1211" s="173" t="s">
        <v>236</v>
      </c>
      <c r="N1211" s="173">
        <v>0</v>
      </c>
      <c r="O1211" s="173">
        <v>1</v>
      </c>
      <c r="P1211" s="173">
        <v>1</v>
      </c>
      <c r="Q1211" s="173">
        <v>9</v>
      </c>
      <c r="R1211" s="173">
        <v>1</v>
      </c>
      <c r="S1211" s="175">
        <v>262300</v>
      </c>
      <c r="T1211" s="173">
        <v>0</v>
      </c>
      <c r="U1211" s="173">
        <v>1</v>
      </c>
      <c r="V1211" s="173">
        <v>0</v>
      </c>
      <c r="W1211" s="211"/>
      <c r="X1211" s="173">
        <v>0</v>
      </c>
      <c r="Y1211" s="175">
        <v>0</v>
      </c>
      <c r="Z1211" s="174">
        <f>S1211*R1211*K1211*EXP(-Definitions!$E$4*CAPEX!V1211)*U1211</f>
        <v>262300</v>
      </c>
      <c r="AA1211" s="174">
        <f>CEILING(Z1211/Definitions!$F$10,10)</f>
        <v>5150</v>
      </c>
      <c r="AB1211" s="176">
        <v>1</v>
      </c>
      <c r="AC1211" s="177" t="s">
        <v>247</v>
      </c>
      <c r="AD1211" s="177" t="s">
        <v>568</v>
      </c>
      <c r="AE1211" s="29"/>
      <c r="AF1211" s="31"/>
    </row>
    <row r="1212" spans="1:32" ht="36" x14ac:dyDescent="0.25">
      <c r="A1212" s="170">
        <v>960</v>
      </c>
      <c r="B1212" s="171" t="s">
        <v>669</v>
      </c>
      <c r="C1212" s="171" t="s">
        <v>665</v>
      </c>
      <c r="D1212" s="172" t="s">
        <v>236</v>
      </c>
      <c r="E1212" s="171" t="s">
        <v>249</v>
      </c>
      <c r="F1212" s="171" t="s">
        <v>141</v>
      </c>
      <c r="G1212" s="171" t="s">
        <v>469</v>
      </c>
      <c r="H1212" s="171" t="s">
        <v>469</v>
      </c>
      <c r="I1212" s="171" t="s">
        <v>141</v>
      </c>
      <c r="J1212" s="173">
        <v>2009</v>
      </c>
      <c r="K1212" s="174">
        <v>1</v>
      </c>
      <c r="L1212" s="211"/>
      <c r="M1212" s="173" t="s">
        <v>236</v>
      </c>
      <c r="N1212" s="173">
        <v>2</v>
      </c>
      <c r="O1212" s="173">
        <v>1</v>
      </c>
      <c r="P1212" s="173">
        <v>1</v>
      </c>
      <c r="Q1212" s="173">
        <v>2</v>
      </c>
      <c r="R1212" s="173">
        <v>1</v>
      </c>
      <c r="S1212" s="175">
        <v>1657500</v>
      </c>
      <c r="T1212" s="173">
        <v>0</v>
      </c>
      <c r="U1212" s="173">
        <v>1</v>
      </c>
      <c r="V1212" s="173">
        <v>0</v>
      </c>
      <c r="W1212" s="211"/>
      <c r="X1212" s="173">
        <v>1</v>
      </c>
      <c r="Y1212" s="175">
        <v>32500</v>
      </c>
      <c r="Z1212" s="174">
        <f>S1212*R1212*K1212*EXP(-Definitions!$E$4*CAPEX!V1212)*U1212</f>
        <v>1657500</v>
      </c>
      <c r="AA1212" s="174">
        <f>CEILING(Z1212/Definitions!$F$10,10)</f>
        <v>32500</v>
      </c>
      <c r="AB1212" s="176">
        <v>1</v>
      </c>
      <c r="AC1212" s="177" t="s">
        <v>641</v>
      </c>
      <c r="AD1212" s="177" t="s">
        <v>642</v>
      </c>
    </row>
    <row r="1213" spans="1:32" ht="72" x14ac:dyDescent="0.25">
      <c r="A1213" s="170">
        <v>961</v>
      </c>
      <c r="B1213" s="171" t="s">
        <v>269</v>
      </c>
      <c r="C1213" s="171" t="s">
        <v>665</v>
      </c>
      <c r="D1213" s="172" t="s">
        <v>236</v>
      </c>
      <c r="E1213" s="171" t="s">
        <v>249</v>
      </c>
      <c r="F1213" s="171" t="s">
        <v>141</v>
      </c>
      <c r="G1213" s="171" t="s">
        <v>364</v>
      </c>
      <c r="H1213" s="171" t="s">
        <v>364</v>
      </c>
      <c r="I1213" s="171" t="s">
        <v>141</v>
      </c>
      <c r="J1213" s="173">
        <v>2009</v>
      </c>
      <c r="K1213" s="174">
        <v>1</v>
      </c>
      <c r="M1213" s="173" t="s">
        <v>236</v>
      </c>
      <c r="N1213" s="173">
        <v>3</v>
      </c>
      <c r="O1213" s="173">
        <v>1</v>
      </c>
      <c r="P1213" s="173">
        <v>1</v>
      </c>
      <c r="Q1213" s="173">
        <v>5</v>
      </c>
      <c r="R1213" s="173">
        <v>1</v>
      </c>
      <c r="S1213" s="175">
        <v>165800</v>
      </c>
      <c r="T1213" s="173">
        <v>0</v>
      </c>
      <c r="U1213" s="173">
        <v>1</v>
      </c>
      <c r="V1213" s="173">
        <v>0</v>
      </c>
      <c r="X1213" s="173">
        <v>0</v>
      </c>
      <c r="Y1213" s="175">
        <v>0</v>
      </c>
      <c r="Z1213" s="174">
        <f>S1213*R1213*K1213*EXP(-Definitions!$E$4*CAPEX!V1213)*U1213</f>
        <v>165800</v>
      </c>
      <c r="AA1213" s="174">
        <f>CEILING(Z1213/Definitions!$F$10,10)</f>
        <v>3260</v>
      </c>
      <c r="AB1213" s="176">
        <v>1</v>
      </c>
      <c r="AC1213" s="177" t="s">
        <v>413</v>
      </c>
      <c r="AD1213" s="177" t="s">
        <v>414</v>
      </c>
    </row>
    <row r="1214" spans="1:32" ht="36" x14ac:dyDescent="0.25">
      <c r="A1214" s="170">
        <v>962</v>
      </c>
      <c r="B1214" s="171" t="s">
        <v>238</v>
      </c>
      <c r="C1214" s="171" t="s">
        <v>665</v>
      </c>
      <c r="D1214" s="172" t="s">
        <v>236</v>
      </c>
      <c r="E1214" s="171" t="s">
        <v>249</v>
      </c>
      <c r="F1214" s="171" t="s">
        <v>141</v>
      </c>
      <c r="G1214" s="171" t="s">
        <v>239</v>
      </c>
      <c r="H1214" s="171" t="s">
        <v>524</v>
      </c>
      <c r="I1214" s="171" t="s">
        <v>141</v>
      </c>
      <c r="J1214" s="173">
        <v>2009</v>
      </c>
      <c r="K1214" s="174">
        <v>1</v>
      </c>
      <c r="M1214" s="173" t="s">
        <v>236</v>
      </c>
      <c r="N1214" s="173">
        <v>0</v>
      </c>
      <c r="O1214" s="173">
        <v>1</v>
      </c>
      <c r="P1214" s="173">
        <v>1</v>
      </c>
      <c r="Q1214" s="173">
        <v>9</v>
      </c>
      <c r="R1214" s="173">
        <v>1</v>
      </c>
      <c r="S1214" s="175">
        <v>182400</v>
      </c>
      <c r="T1214" s="173">
        <v>0</v>
      </c>
      <c r="U1214" s="173">
        <v>1</v>
      </c>
      <c r="V1214" s="173">
        <v>0</v>
      </c>
      <c r="X1214" s="173">
        <v>0</v>
      </c>
      <c r="Y1214" s="175">
        <v>0</v>
      </c>
      <c r="Z1214" s="174">
        <f>S1214*R1214*K1214*EXP(-Definitions!$E$4*CAPEX!V1214)*U1214</f>
        <v>182400</v>
      </c>
      <c r="AA1214" s="174">
        <f>CEILING(Z1214/Definitions!$F$10,10)</f>
        <v>3580</v>
      </c>
      <c r="AB1214" s="176">
        <v>1</v>
      </c>
      <c r="AC1214" s="177" t="s">
        <v>240</v>
      </c>
      <c r="AD1214" s="177" t="s">
        <v>241</v>
      </c>
    </row>
    <row r="1215" spans="1:32" ht="36" x14ac:dyDescent="0.25">
      <c r="A1215" s="170">
        <v>963</v>
      </c>
      <c r="B1215" s="171" t="s">
        <v>242</v>
      </c>
      <c r="C1215" s="171" t="s">
        <v>665</v>
      </c>
      <c r="D1215" s="172" t="s">
        <v>236</v>
      </c>
      <c r="E1215" s="171" t="s">
        <v>249</v>
      </c>
      <c r="F1215" s="171" t="s">
        <v>141</v>
      </c>
      <c r="G1215" s="171" t="s">
        <v>243</v>
      </c>
      <c r="H1215" s="171" t="s">
        <v>524</v>
      </c>
      <c r="I1215" s="171" t="s">
        <v>141</v>
      </c>
      <c r="J1215" s="173">
        <v>2009</v>
      </c>
      <c r="K1215" s="174">
        <v>1</v>
      </c>
      <c r="M1215" s="173" t="s">
        <v>236</v>
      </c>
      <c r="N1215" s="173">
        <v>0</v>
      </c>
      <c r="O1215" s="173">
        <v>1</v>
      </c>
      <c r="P1215" s="173">
        <v>1</v>
      </c>
      <c r="Q1215" s="173">
        <v>5</v>
      </c>
      <c r="R1215" s="173">
        <v>1</v>
      </c>
      <c r="S1215" s="175">
        <v>200600</v>
      </c>
      <c r="T1215" s="173">
        <v>0</v>
      </c>
      <c r="U1215" s="173">
        <v>1</v>
      </c>
      <c r="V1215" s="173">
        <v>0</v>
      </c>
      <c r="X1215" s="173">
        <v>0</v>
      </c>
      <c r="Y1215" s="175">
        <v>0</v>
      </c>
      <c r="Z1215" s="174">
        <f>S1215*R1215*K1215*EXP(-Definitions!$E$4*CAPEX!V1215)*U1215</f>
        <v>200600</v>
      </c>
      <c r="AA1215" s="174">
        <f>CEILING(Z1215/Definitions!$F$10,10)</f>
        <v>3940</v>
      </c>
      <c r="AB1215" s="176">
        <v>1</v>
      </c>
      <c r="AC1215" s="177" t="s">
        <v>244</v>
      </c>
      <c r="AD1215" s="177" t="s">
        <v>567</v>
      </c>
    </row>
    <row r="1216" spans="1:32" ht="48" x14ac:dyDescent="0.25">
      <c r="A1216" s="170">
        <v>964</v>
      </c>
      <c r="B1216" s="171" t="s">
        <v>245</v>
      </c>
      <c r="C1216" s="171" t="s">
        <v>665</v>
      </c>
      <c r="D1216" s="172" t="s">
        <v>236</v>
      </c>
      <c r="E1216" s="171" t="s">
        <v>249</v>
      </c>
      <c r="F1216" s="171" t="s">
        <v>141</v>
      </c>
      <c r="G1216" s="171" t="s">
        <v>246</v>
      </c>
      <c r="H1216" s="171" t="s">
        <v>524</v>
      </c>
      <c r="I1216" s="171" t="s">
        <v>141</v>
      </c>
      <c r="J1216" s="173">
        <v>2009</v>
      </c>
      <c r="K1216" s="174">
        <v>1</v>
      </c>
      <c r="M1216" s="173" t="s">
        <v>236</v>
      </c>
      <c r="N1216" s="173">
        <v>0</v>
      </c>
      <c r="O1216" s="173">
        <v>1</v>
      </c>
      <c r="P1216" s="173">
        <v>1</v>
      </c>
      <c r="Q1216" s="173">
        <v>9</v>
      </c>
      <c r="R1216" s="173">
        <v>1</v>
      </c>
      <c r="S1216" s="175">
        <v>110400</v>
      </c>
      <c r="T1216" s="173">
        <v>0</v>
      </c>
      <c r="U1216" s="173">
        <v>1</v>
      </c>
      <c r="V1216" s="173">
        <v>0</v>
      </c>
      <c r="X1216" s="173">
        <v>0</v>
      </c>
      <c r="Y1216" s="175">
        <v>0</v>
      </c>
      <c r="Z1216" s="174">
        <f>S1216*R1216*K1216*EXP(-Definitions!$E$4*CAPEX!V1216)*U1216</f>
        <v>110400</v>
      </c>
      <c r="AA1216" s="174">
        <f>CEILING(Z1216/Definitions!$F$10,10)</f>
        <v>2170</v>
      </c>
      <c r="AB1216" s="176">
        <v>1</v>
      </c>
      <c r="AC1216" s="177" t="s">
        <v>247</v>
      </c>
      <c r="AD1216" s="177" t="s">
        <v>568</v>
      </c>
    </row>
    <row r="1217" spans="1:30" ht="36" x14ac:dyDescent="0.25">
      <c r="A1217" s="170">
        <v>965</v>
      </c>
      <c r="B1217" s="171" t="s">
        <v>670</v>
      </c>
      <c r="C1217" s="171" t="s">
        <v>666</v>
      </c>
      <c r="D1217" s="172" t="s">
        <v>236</v>
      </c>
      <c r="E1217" s="171" t="s">
        <v>249</v>
      </c>
      <c r="F1217" s="171" t="s">
        <v>142</v>
      </c>
      <c r="G1217" s="171" t="s">
        <v>469</v>
      </c>
      <c r="H1217" s="171" t="s">
        <v>469</v>
      </c>
      <c r="I1217" s="171" t="s">
        <v>142</v>
      </c>
      <c r="J1217" s="173">
        <v>2009</v>
      </c>
      <c r="K1217" s="174">
        <v>1</v>
      </c>
      <c r="M1217" s="173" t="s">
        <v>236</v>
      </c>
      <c r="N1217" s="173">
        <v>2</v>
      </c>
      <c r="O1217" s="173">
        <v>1</v>
      </c>
      <c r="P1217" s="173">
        <v>1</v>
      </c>
      <c r="Q1217" s="173">
        <v>2</v>
      </c>
      <c r="R1217" s="173">
        <v>1</v>
      </c>
      <c r="S1217" s="175">
        <v>1657500</v>
      </c>
      <c r="T1217" s="173">
        <v>0</v>
      </c>
      <c r="U1217" s="173">
        <v>1</v>
      </c>
      <c r="V1217" s="173">
        <v>0</v>
      </c>
      <c r="X1217" s="173">
        <v>1</v>
      </c>
      <c r="Y1217" s="175">
        <v>32500</v>
      </c>
      <c r="Z1217" s="174">
        <f>S1217*R1217*K1217*EXP(-Definitions!$E$4*CAPEX!V1217)*U1217</f>
        <v>1657500</v>
      </c>
      <c r="AA1217" s="174">
        <f>CEILING(Z1217/Definitions!$F$10,10)</f>
        <v>32500</v>
      </c>
      <c r="AB1217" s="176">
        <v>1</v>
      </c>
      <c r="AC1217" s="177" t="s">
        <v>641</v>
      </c>
      <c r="AD1217" s="177" t="s">
        <v>642</v>
      </c>
    </row>
    <row r="1218" spans="1:30" ht="72" x14ac:dyDescent="0.25">
      <c r="A1218" s="170">
        <v>966</v>
      </c>
      <c r="B1218" s="171" t="s">
        <v>269</v>
      </c>
      <c r="C1218" s="171" t="s">
        <v>666</v>
      </c>
      <c r="D1218" s="172" t="s">
        <v>236</v>
      </c>
      <c r="E1218" s="171" t="s">
        <v>249</v>
      </c>
      <c r="F1218" s="171" t="s">
        <v>142</v>
      </c>
      <c r="G1218" s="171" t="s">
        <v>364</v>
      </c>
      <c r="H1218" s="171" t="s">
        <v>364</v>
      </c>
      <c r="I1218" s="171" t="s">
        <v>142</v>
      </c>
      <c r="J1218" s="173">
        <v>2009</v>
      </c>
      <c r="K1218" s="174">
        <v>1</v>
      </c>
      <c r="M1218" s="173" t="s">
        <v>236</v>
      </c>
      <c r="N1218" s="173">
        <v>3</v>
      </c>
      <c r="O1218" s="173">
        <v>1</v>
      </c>
      <c r="P1218" s="173">
        <v>1</v>
      </c>
      <c r="Q1218" s="173">
        <v>5</v>
      </c>
      <c r="R1218" s="173">
        <v>1</v>
      </c>
      <c r="S1218" s="175">
        <v>165800</v>
      </c>
      <c r="T1218" s="173">
        <v>0</v>
      </c>
      <c r="U1218" s="173">
        <v>1</v>
      </c>
      <c r="V1218" s="173">
        <v>0</v>
      </c>
      <c r="X1218" s="173">
        <v>0</v>
      </c>
      <c r="Y1218" s="175">
        <v>0</v>
      </c>
      <c r="Z1218" s="174">
        <f>S1218*R1218*K1218*EXP(-Definitions!$E$4*CAPEX!V1218)*U1218</f>
        <v>165800</v>
      </c>
      <c r="AA1218" s="174">
        <f>CEILING(Z1218/Definitions!$F$10,10)</f>
        <v>3260</v>
      </c>
      <c r="AB1218" s="176">
        <v>1</v>
      </c>
      <c r="AC1218" s="177" t="s">
        <v>413</v>
      </c>
      <c r="AD1218" s="177" t="s">
        <v>414</v>
      </c>
    </row>
    <row r="1219" spans="1:30" ht="36" x14ac:dyDescent="0.25">
      <c r="A1219" s="170">
        <v>967</v>
      </c>
      <c r="B1219" s="171" t="s">
        <v>238</v>
      </c>
      <c r="C1219" s="171" t="s">
        <v>666</v>
      </c>
      <c r="D1219" s="172" t="s">
        <v>236</v>
      </c>
      <c r="E1219" s="171" t="s">
        <v>249</v>
      </c>
      <c r="F1219" s="171" t="s">
        <v>142</v>
      </c>
      <c r="G1219" s="171" t="s">
        <v>239</v>
      </c>
      <c r="H1219" s="171" t="s">
        <v>524</v>
      </c>
      <c r="I1219" s="171" t="s">
        <v>142</v>
      </c>
      <c r="J1219" s="173">
        <v>2009</v>
      </c>
      <c r="K1219" s="174">
        <v>1</v>
      </c>
      <c r="M1219" s="173" t="s">
        <v>236</v>
      </c>
      <c r="N1219" s="173">
        <v>0</v>
      </c>
      <c r="O1219" s="173">
        <v>1</v>
      </c>
      <c r="P1219" s="173">
        <v>1</v>
      </c>
      <c r="Q1219" s="173">
        <v>9</v>
      </c>
      <c r="R1219" s="173">
        <v>1</v>
      </c>
      <c r="S1219" s="175">
        <v>182400</v>
      </c>
      <c r="T1219" s="173">
        <v>0</v>
      </c>
      <c r="U1219" s="173">
        <v>1</v>
      </c>
      <c r="V1219" s="173">
        <v>0</v>
      </c>
      <c r="X1219" s="173">
        <v>0</v>
      </c>
      <c r="Y1219" s="175">
        <v>0</v>
      </c>
      <c r="Z1219" s="174">
        <f>S1219*R1219*K1219*EXP(-Definitions!$E$4*CAPEX!V1219)*U1219</f>
        <v>182400</v>
      </c>
      <c r="AA1219" s="174">
        <f>CEILING(Z1219/Definitions!$F$10,10)</f>
        <v>3580</v>
      </c>
      <c r="AB1219" s="176">
        <v>1</v>
      </c>
      <c r="AC1219" s="177" t="s">
        <v>240</v>
      </c>
      <c r="AD1219" s="177" t="s">
        <v>241</v>
      </c>
    </row>
    <row r="1220" spans="1:30" ht="36" x14ac:dyDescent="0.25">
      <c r="A1220" s="170">
        <v>968</v>
      </c>
      <c r="B1220" s="171" t="s">
        <v>242</v>
      </c>
      <c r="C1220" s="171" t="s">
        <v>666</v>
      </c>
      <c r="D1220" s="172" t="s">
        <v>236</v>
      </c>
      <c r="E1220" s="171" t="s">
        <v>249</v>
      </c>
      <c r="F1220" s="171" t="s">
        <v>142</v>
      </c>
      <c r="G1220" s="171" t="s">
        <v>243</v>
      </c>
      <c r="H1220" s="171" t="s">
        <v>524</v>
      </c>
      <c r="I1220" s="171" t="s">
        <v>142</v>
      </c>
      <c r="J1220" s="173">
        <v>2009</v>
      </c>
      <c r="K1220" s="174">
        <v>1</v>
      </c>
      <c r="M1220" s="173" t="s">
        <v>236</v>
      </c>
      <c r="N1220" s="173">
        <v>0</v>
      </c>
      <c r="O1220" s="173">
        <v>1</v>
      </c>
      <c r="P1220" s="173">
        <v>1</v>
      </c>
      <c r="Q1220" s="173">
        <v>5</v>
      </c>
      <c r="R1220" s="173">
        <v>1</v>
      </c>
      <c r="S1220" s="175">
        <v>200600</v>
      </c>
      <c r="T1220" s="173">
        <v>0</v>
      </c>
      <c r="U1220" s="173">
        <v>1</v>
      </c>
      <c r="V1220" s="173">
        <v>0</v>
      </c>
      <c r="X1220" s="173">
        <v>0</v>
      </c>
      <c r="Y1220" s="175">
        <v>0</v>
      </c>
      <c r="Z1220" s="174">
        <f>S1220*R1220*K1220*EXP(-Definitions!$E$4*CAPEX!V1220)*U1220</f>
        <v>200600</v>
      </c>
      <c r="AA1220" s="174">
        <f>CEILING(Z1220/Definitions!$F$10,10)</f>
        <v>3940</v>
      </c>
      <c r="AB1220" s="176">
        <v>1</v>
      </c>
      <c r="AC1220" s="177" t="s">
        <v>244</v>
      </c>
      <c r="AD1220" s="177" t="s">
        <v>567</v>
      </c>
    </row>
    <row r="1221" spans="1:30" ht="48" x14ac:dyDescent="0.25">
      <c r="A1221" s="170">
        <v>969</v>
      </c>
      <c r="B1221" s="171" t="s">
        <v>245</v>
      </c>
      <c r="C1221" s="171" t="s">
        <v>666</v>
      </c>
      <c r="D1221" s="172" t="s">
        <v>236</v>
      </c>
      <c r="E1221" s="171" t="s">
        <v>249</v>
      </c>
      <c r="F1221" s="171" t="s">
        <v>142</v>
      </c>
      <c r="G1221" s="171" t="s">
        <v>246</v>
      </c>
      <c r="H1221" s="171" t="s">
        <v>524</v>
      </c>
      <c r="I1221" s="171" t="s">
        <v>142</v>
      </c>
      <c r="J1221" s="173">
        <v>2009</v>
      </c>
      <c r="K1221" s="174">
        <v>1</v>
      </c>
      <c r="M1221" s="173" t="s">
        <v>236</v>
      </c>
      <c r="N1221" s="173">
        <v>0</v>
      </c>
      <c r="O1221" s="173">
        <v>1</v>
      </c>
      <c r="P1221" s="173">
        <v>1</v>
      </c>
      <c r="Q1221" s="173">
        <v>9</v>
      </c>
      <c r="R1221" s="173">
        <v>1</v>
      </c>
      <c r="S1221" s="175">
        <v>110400</v>
      </c>
      <c r="T1221" s="173">
        <v>0</v>
      </c>
      <c r="U1221" s="173">
        <v>1</v>
      </c>
      <c r="V1221" s="173">
        <v>0</v>
      </c>
      <c r="X1221" s="173">
        <v>0</v>
      </c>
      <c r="Y1221" s="175">
        <v>0</v>
      </c>
      <c r="Z1221" s="174">
        <f>S1221*R1221*K1221*EXP(-Definitions!$E$4*CAPEX!V1221)*U1221</f>
        <v>110400</v>
      </c>
      <c r="AA1221" s="174">
        <f>CEILING(Z1221/Definitions!$F$10,10)</f>
        <v>2170</v>
      </c>
      <c r="AB1221" s="176">
        <v>1</v>
      </c>
      <c r="AC1221" s="177" t="s">
        <v>247</v>
      </c>
      <c r="AD1221" s="177" t="s">
        <v>568</v>
      </c>
    </row>
    <row r="1222" spans="1:30" ht="36" x14ac:dyDescent="0.25">
      <c r="A1222" s="170">
        <v>970</v>
      </c>
      <c r="B1222" s="171" t="s">
        <v>671</v>
      </c>
      <c r="C1222" s="171" t="s">
        <v>667</v>
      </c>
      <c r="D1222" s="172" t="s">
        <v>236</v>
      </c>
      <c r="E1222" s="171" t="s">
        <v>249</v>
      </c>
      <c r="F1222" s="171" t="s">
        <v>138</v>
      </c>
      <c r="G1222" s="171" t="s">
        <v>469</v>
      </c>
      <c r="H1222" s="171" t="s">
        <v>469</v>
      </c>
      <c r="I1222" s="171" t="s">
        <v>138</v>
      </c>
      <c r="J1222" s="173">
        <v>2009</v>
      </c>
      <c r="K1222" s="174">
        <v>1</v>
      </c>
      <c r="M1222" s="173" t="s">
        <v>236</v>
      </c>
      <c r="N1222" s="173">
        <v>2</v>
      </c>
      <c r="O1222" s="173">
        <v>1</v>
      </c>
      <c r="P1222" s="173">
        <v>1</v>
      </c>
      <c r="Q1222" s="173">
        <v>2</v>
      </c>
      <c r="R1222" s="173">
        <v>1</v>
      </c>
      <c r="S1222" s="175">
        <v>1657500</v>
      </c>
      <c r="T1222" s="173">
        <v>0</v>
      </c>
      <c r="U1222" s="173">
        <v>1</v>
      </c>
      <c r="V1222" s="173">
        <v>0</v>
      </c>
      <c r="X1222" s="173">
        <v>1</v>
      </c>
      <c r="Y1222" s="175">
        <v>32500</v>
      </c>
      <c r="Z1222" s="174">
        <f>S1222*R1222*K1222*EXP(-Definitions!$E$4*CAPEX!V1222)*U1222</f>
        <v>1657500</v>
      </c>
      <c r="AA1222" s="174">
        <f>CEILING(Z1222/Definitions!$F$10,10)</f>
        <v>32500</v>
      </c>
      <c r="AB1222" s="176">
        <v>1</v>
      </c>
      <c r="AC1222" s="177" t="s">
        <v>641</v>
      </c>
      <c r="AD1222" s="177" t="s">
        <v>642</v>
      </c>
    </row>
    <row r="1223" spans="1:30" ht="72" x14ac:dyDescent="0.25">
      <c r="A1223" s="170">
        <v>971</v>
      </c>
      <c r="B1223" s="210" t="s">
        <v>269</v>
      </c>
      <c r="C1223" s="171" t="s">
        <v>667</v>
      </c>
      <c r="D1223" s="172" t="s">
        <v>236</v>
      </c>
      <c r="E1223" s="171" t="s">
        <v>249</v>
      </c>
      <c r="F1223" s="171" t="s">
        <v>138</v>
      </c>
      <c r="G1223" s="171" t="s">
        <v>364</v>
      </c>
      <c r="H1223" s="171" t="s">
        <v>364</v>
      </c>
      <c r="I1223" s="171" t="s">
        <v>138</v>
      </c>
      <c r="J1223" s="173">
        <v>2009</v>
      </c>
      <c r="K1223" s="174">
        <v>1</v>
      </c>
      <c r="L1223" s="211"/>
      <c r="M1223" s="173" t="s">
        <v>236</v>
      </c>
      <c r="N1223" s="173">
        <v>3</v>
      </c>
      <c r="O1223" s="173">
        <v>1</v>
      </c>
      <c r="P1223" s="173">
        <v>1</v>
      </c>
      <c r="Q1223" s="173">
        <v>5</v>
      </c>
      <c r="R1223" s="173">
        <v>1</v>
      </c>
      <c r="S1223" s="175">
        <v>165800</v>
      </c>
      <c r="T1223" s="173">
        <v>0</v>
      </c>
      <c r="U1223" s="173">
        <v>1</v>
      </c>
      <c r="V1223" s="173">
        <v>0</v>
      </c>
      <c r="W1223" s="211"/>
      <c r="X1223" s="173">
        <v>0</v>
      </c>
      <c r="Y1223" s="175">
        <v>0</v>
      </c>
      <c r="Z1223" s="174">
        <f>S1223*R1223*K1223*EXP(-Definitions!$E$4*CAPEX!V1223)*U1223</f>
        <v>165800</v>
      </c>
      <c r="AA1223" s="174">
        <f>CEILING(Z1223/Definitions!$F$10,10)</f>
        <v>3260</v>
      </c>
      <c r="AB1223" s="176">
        <v>1</v>
      </c>
      <c r="AC1223" s="177" t="s">
        <v>413</v>
      </c>
      <c r="AD1223" s="177" t="s">
        <v>414</v>
      </c>
    </row>
    <row r="1224" spans="1:30" ht="36" x14ac:dyDescent="0.25">
      <c r="A1224" s="170">
        <v>972</v>
      </c>
      <c r="B1224" s="171" t="s">
        <v>238</v>
      </c>
      <c r="C1224" s="171" t="s">
        <v>667</v>
      </c>
      <c r="D1224" s="172" t="s">
        <v>236</v>
      </c>
      <c r="E1224" s="171" t="s">
        <v>249</v>
      </c>
      <c r="F1224" s="171" t="s">
        <v>138</v>
      </c>
      <c r="G1224" s="171" t="s">
        <v>239</v>
      </c>
      <c r="H1224" s="171" t="s">
        <v>524</v>
      </c>
      <c r="I1224" s="171" t="s">
        <v>138</v>
      </c>
      <c r="J1224" s="173">
        <v>2009</v>
      </c>
      <c r="K1224" s="174">
        <v>1</v>
      </c>
      <c r="M1224" s="173" t="s">
        <v>236</v>
      </c>
      <c r="N1224" s="173">
        <v>0</v>
      </c>
      <c r="O1224" s="173">
        <v>1</v>
      </c>
      <c r="P1224" s="173">
        <v>1</v>
      </c>
      <c r="Q1224" s="173">
        <v>9</v>
      </c>
      <c r="R1224" s="173">
        <v>1</v>
      </c>
      <c r="S1224" s="175">
        <v>182400</v>
      </c>
      <c r="T1224" s="173">
        <v>0</v>
      </c>
      <c r="U1224" s="173">
        <v>1</v>
      </c>
      <c r="V1224" s="173">
        <v>0</v>
      </c>
      <c r="X1224" s="173">
        <v>0</v>
      </c>
      <c r="Y1224" s="175">
        <v>0</v>
      </c>
      <c r="Z1224" s="174">
        <f>S1224*R1224*K1224*EXP(-Definitions!$E$4*CAPEX!V1224)*U1224</f>
        <v>182400</v>
      </c>
      <c r="AA1224" s="174">
        <f>CEILING(Z1224/Definitions!$F$10,10)</f>
        <v>3580</v>
      </c>
      <c r="AB1224" s="176">
        <v>1</v>
      </c>
      <c r="AC1224" s="177" t="s">
        <v>240</v>
      </c>
      <c r="AD1224" s="177" t="s">
        <v>241</v>
      </c>
    </row>
    <row r="1225" spans="1:30" ht="36" x14ac:dyDescent="0.25">
      <c r="A1225" s="170">
        <v>973</v>
      </c>
      <c r="B1225" s="171" t="s">
        <v>242</v>
      </c>
      <c r="C1225" s="171" t="s">
        <v>667</v>
      </c>
      <c r="D1225" s="172" t="s">
        <v>236</v>
      </c>
      <c r="E1225" s="171" t="s">
        <v>249</v>
      </c>
      <c r="F1225" s="171" t="s">
        <v>138</v>
      </c>
      <c r="G1225" s="171" t="s">
        <v>243</v>
      </c>
      <c r="H1225" s="171" t="s">
        <v>524</v>
      </c>
      <c r="I1225" s="171" t="s">
        <v>138</v>
      </c>
      <c r="J1225" s="173">
        <v>2009</v>
      </c>
      <c r="K1225" s="174">
        <v>1</v>
      </c>
      <c r="M1225" s="173" t="s">
        <v>236</v>
      </c>
      <c r="N1225" s="173">
        <v>0</v>
      </c>
      <c r="O1225" s="173">
        <v>1</v>
      </c>
      <c r="P1225" s="173">
        <v>1</v>
      </c>
      <c r="Q1225" s="173">
        <v>5</v>
      </c>
      <c r="R1225" s="173">
        <v>1</v>
      </c>
      <c r="S1225" s="175">
        <v>200600</v>
      </c>
      <c r="T1225" s="173">
        <v>0</v>
      </c>
      <c r="U1225" s="173">
        <v>1</v>
      </c>
      <c r="V1225" s="173">
        <v>0</v>
      </c>
      <c r="X1225" s="173">
        <v>0</v>
      </c>
      <c r="Y1225" s="175">
        <v>0</v>
      </c>
      <c r="Z1225" s="174">
        <f>S1225*R1225*K1225*EXP(-Definitions!$E$4*CAPEX!V1225)*U1225</f>
        <v>200600</v>
      </c>
      <c r="AA1225" s="174">
        <f>CEILING(Z1225/Definitions!$F$10,10)</f>
        <v>3940</v>
      </c>
      <c r="AB1225" s="176">
        <v>1</v>
      </c>
      <c r="AC1225" s="177" t="s">
        <v>244</v>
      </c>
      <c r="AD1225" s="177" t="s">
        <v>567</v>
      </c>
    </row>
    <row r="1226" spans="1:30" ht="48" x14ac:dyDescent="0.25">
      <c r="A1226" s="170">
        <v>974</v>
      </c>
      <c r="B1226" s="171" t="s">
        <v>245</v>
      </c>
      <c r="C1226" s="171" t="s">
        <v>667</v>
      </c>
      <c r="D1226" s="172" t="s">
        <v>236</v>
      </c>
      <c r="E1226" s="171" t="s">
        <v>249</v>
      </c>
      <c r="F1226" s="171" t="s">
        <v>138</v>
      </c>
      <c r="G1226" s="171" t="s">
        <v>246</v>
      </c>
      <c r="H1226" s="171" t="s">
        <v>524</v>
      </c>
      <c r="I1226" s="171" t="s">
        <v>138</v>
      </c>
      <c r="J1226" s="173">
        <v>2009</v>
      </c>
      <c r="K1226" s="174">
        <v>1</v>
      </c>
      <c r="M1226" s="173" t="s">
        <v>236</v>
      </c>
      <c r="N1226" s="173">
        <v>0</v>
      </c>
      <c r="O1226" s="173">
        <v>1</v>
      </c>
      <c r="P1226" s="173">
        <v>1</v>
      </c>
      <c r="Q1226" s="173">
        <v>9</v>
      </c>
      <c r="R1226" s="173">
        <v>1</v>
      </c>
      <c r="S1226" s="175">
        <v>110400</v>
      </c>
      <c r="T1226" s="173">
        <v>0</v>
      </c>
      <c r="U1226" s="173">
        <v>1</v>
      </c>
      <c r="V1226" s="173">
        <v>0</v>
      </c>
      <c r="X1226" s="173">
        <v>0</v>
      </c>
      <c r="Y1226" s="175">
        <v>0</v>
      </c>
      <c r="Z1226" s="174">
        <f>S1226*R1226*K1226*EXP(-Definitions!$E$4*CAPEX!V1226)*U1226</f>
        <v>110400</v>
      </c>
      <c r="AA1226" s="174">
        <f>CEILING(Z1226/Definitions!$F$10,10)</f>
        <v>2170</v>
      </c>
      <c r="AB1226" s="176">
        <v>1</v>
      </c>
      <c r="AC1226" s="177" t="s">
        <v>247</v>
      </c>
      <c r="AD1226" s="177" t="s">
        <v>568</v>
      </c>
    </row>
    <row r="1227" spans="1:30" ht="36" x14ac:dyDescent="0.25">
      <c r="A1227" s="170">
        <v>975</v>
      </c>
      <c r="B1227" s="210" t="s">
        <v>672</v>
      </c>
      <c r="C1227" s="171" t="s">
        <v>668</v>
      </c>
      <c r="D1227" s="172" t="s">
        <v>236</v>
      </c>
      <c r="E1227" s="171" t="s">
        <v>194</v>
      </c>
      <c r="F1227" s="171" t="s">
        <v>140</v>
      </c>
      <c r="G1227" s="171" t="s">
        <v>469</v>
      </c>
      <c r="H1227" s="171" t="s">
        <v>469</v>
      </c>
      <c r="I1227" s="171" t="s">
        <v>140</v>
      </c>
      <c r="J1227" s="173">
        <v>2009</v>
      </c>
      <c r="K1227" s="174">
        <v>1</v>
      </c>
      <c r="L1227" s="211"/>
      <c r="M1227" s="173" t="s">
        <v>236</v>
      </c>
      <c r="N1227" s="173">
        <v>2</v>
      </c>
      <c r="O1227" s="173">
        <v>1</v>
      </c>
      <c r="P1227" s="173">
        <v>1</v>
      </c>
      <c r="Q1227" s="173">
        <v>2</v>
      </c>
      <c r="R1227" s="173">
        <v>1</v>
      </c>
      <c r="S1227" s="175">
        <v>1657500</v>
      </c>
      <c r="T1227" s="173">
        <v>0</v>
      </c>
      <c r="U1227" s="173">
        <v>1</v>
      </c>
      <c r="V1227" s="173">
        <v>0</v>
      </c>
      <c r="W1227" s="211"/>
      <c r="X1227" s="173">
        <v>1</v>
      </c>
      <c r="Y1227" s="175">
        <v>32500</v>
      </c>
      <c r="Z1227" s="174">
        <f>S1227*R1227*K1227*EXP(-Definitions!$E$4*CAPEX!V1227)*U1227</f>
        <v>1657500</v>
      </c>
      <c r="AA1227" s="174">
        <f>CEILING(Z1227/Definitions!$F$10,10)</f>
        <v>32500</v>
      </c>
      <c r="AB1227" s="176">
        <v>1</v>
      </c>
      <c r="AC1227" s="177" t="s">
        <v>641</v>
      </c>
      <c r="AD1227" s="177" t="s">
        <v>642</v>
      </c>
    </row>
    <row r="1228" spans="1:30" ht="72" x14ac:dyDescent="0.25">
      <c r="A1228" s="170">
        <v>976</v>
      </c>
      <c r="B1228" s="171" t="s">
        <v>269</v>
      </c>
      <c r="C1228" s="171" t="s">
        <v>668</v>
      </c>
      <c r="D1228" s="172" t="s">
        <v>236</v>
      </c>
      <c r="E1228" s="171" t="s">
        <v>194</v>
      </c>
      <c r="F1228" s="171" t="s">
        <v>140</v>
      </c>
      <c r="G1228" s="171" t="s">
        <v>364</v>
      </c>
      <c r="H1228" s="171" t="s">
        <v>364</v>
      </c>
      <c r="I1228" s="171" t="s">
        <v>140</v>
      </c>
      <c r="J1228" s="173">
        <v>2009</v>
      </c>
      <c r="K1228" s="174">
        <v>1</v>
      </c>
      <c r="M1228" s="173" t="s">
        <v>236</v>
      </c>
      <c r="N1228" s="173">
        <v>3</v>
      </c>
      <c r="O1228" s="173">
        <v>1</v>
      </c>
      <c r="P1228" s="173">
        <v>1</v>
      </c>
      <c r="Q1228" s="173">
        <v>5</v>
      </c>
      <c r="R1228" s="173">
        <v>1</v>
      </c>
      <c r="S1228" s="175">
        <v>165800</v>
      </c>
      <c r="T1228" s="173">
        <v>0</v>
      </c>
      <c r="U1228" s="173">
        <v>1</v>
      </c>
      <c r="V1228" s="173">
        <v>0</v>
      </c>
      <c r="X1228" s="173">
        <v>0</v>
      </c>
      <c r="Y1228" s="175">
        <v>0</v>
      </c>
      <c r="Z1228" s="174">
        <f>S1228*R1228*K1228*EXP(-Definitions!$E$4*CAPEX!V1228)*U1228</f>
        <v>165800</v>
      </c>
      <c r="AA1228" s="174">
        <f>CEILING(Z1228/Definitions!$F$10,10)</f>
        <v>3260</v>
      </c>
      <c r="AB1228" s="176">
        <v>1</v>
      </c>
      <c r="AC1228" s="177" t="s">
        <v>413</v>
      </c>
      <c r="AD1228" s="177" t="s">
        <v>414</v>
      </c>
    </row>
    <row r="1229" spans="1:30" ht="36" x14ac:dyDescent="0.25">
      <c r="A1229" s="170">
        <v>977</v>
      </c>
      <c r="B1229" s="171" t="s">
        <v>238</v>
      </c>
      <c r="C1229" s="171" t="s">
        <v>668</v>
      </c>
      <c r="D1229" s="172" t="s">
        <v>236</v>
      </c>
      <c r="E1229" s="171" t="s">
        <v>194</v>
      </c>
      <c r="F1229" s="171" t="s">
        <v>140</v>
      </c>
      <c r="G1229" s="171" t="s">
        <v>239</v>
      </c>
      <c r="H1229" s="171" t="s">
        <v>524</v>
      </c>
      <c r="I1229" s="171" t="s">
        <v>140</v>
      </c>
      <c r="J1229" s="173">
        <v>2009</v>
      </c>
      <c r="K1229" s="174">
        <v>1</v>
      </c>
      <c r="M1229" s="173" t="s">
        <v>236</v>
      </c>
      <c r="N1229" s="173">
        <v>0</v>
      </c>
      <c r="O1229" s="173">
        <v>1</v>
      </c>
      <c r="P1229" s="173">
        <v>1</v>
      </c>
      <c r="Q1229" s="173">
        <v>9</v>
      </c>
      <c r="R1229" s="173">
        <v>1</v>
      </c>
      <c r="S1229" s="175">
        <v>182400</v>
      </c>
      <c r="T1229" s="173">
        <v>0</v>
      </c>
      <c r="U1229" s="173">
        <v>1</v>
      </c>
      <c r="V1229" s="173">
        <v>0</v>
      </c>
      <c r="X1229" s="173">
        <v>0</v>
      </c>
      <c r="Y1229" s="175">
        <v>0</v>
      </c>
      <c r="Z1229" s="174">
        <f>S1229*R1229*K1229*EXP(-Definitions!$E$4*CAPEX!V1229)*U1229</f>
        <v>182400</v>
      </c>
      <c r="AA1229" s="174">
        <f>CEILING(Z1229/Definitions!$F$10,10)</f>
        <v>3580</v>
      </c>
      <c r="AB1229" s="176">
        <v>1</v>
      </c>
      <c r="AC1229" s="177" t="s">
        <v>240</v>
      </c>
      <c r="AD1229" s="177" t="s">
        <v>241</v>
      </c>
    </row>
    <row r="1230" spans="1:30" ht="36" x14ac:dyDescent="0.25">
      <c r="A1230" s="170">
        <v>978</v>
      </c>
      <c r="B1230" s="171" t="s">
        <v>242</v>
      </c>
      <c r="C1230" s="171" t="s">
        <v>668</v>
      </c>
      <c r="D1230" s="172" t="s">
        <v>236</v>
      </c>
      <c r="E1230" s="171" t="s">
        <v>194</v>
      </c>
      <c r="F1230" s="171" t="s">
        <v>140</v>
      </c>
      <c r="G1230" s="171" t="s">
        <v>243</v>
      </c>
      <c r="H1230" s="171" t="s">
        <v>524</v>
      </c>
      <c r="I1230" s="171" t="s">
        <v>140</v>
      </c>
      <c r="J1230" s="173">
        <v>2009</v>
      </c>
      <c r="K1230" s="174">
        <v>1</v>
      </c>
      <c r="M1230" s="173" t="s">
        <v>236</v>
      </c>
      <c r="N1230" s="173">
        <v>0</v>
      </c>
      <c r="O1230" s="173">
        <v>1</v>
      </c>
      <c r="P1230" s="173">
        <v>1</v>
      </c>
      <c r="Q1230" s="173">
        <v>5</v>
      </c>
      <c r="R1230" s="173">
        <v>1</v>
      </c>
      <c r="S1230" s="175">
        <v>200600</v>
      </c>
      <c r="T1230" s="173">
        <v>0</v>
      </c>
      <c r="U1230" s="173">
        <v>1</v>
      </c>
      <c r="V1230" s="173">
        <v>0</v>
      </c>
      <c r="X1230" s="173">
        <v>0</v>
      </c>
      <c r="Y1230" s="175">
        <v>0</v>
      </c>
      <c r="Z1230" s="174">
        <f>S1230*R1230*K1230*EXP(-Definitions!$E$4*CAPEX!V1230)*U1230</f>
        <v>200600</v>
      </c>
      <c r="AA1230" s="174">
        <f>CEILING(Z1230/Definitions!$F$10,10)</f>
        <v>3940</v>
      </c>
      <c r="AB1230" s="176">
        <v>1</v>
      </c>
      <c r="AC1230" s="177" t="s">
        <v>244</v>
      </c>
      <c r="AD1230" s="177" t="s">
        <v>567</v>
      </c>
    </row>
    <row r="1231" spans="1:30" ht="36" x14ac:dyDescent="0.25">
      <c r="A1231" s="170">
        <v>979</v>
      </c>
      <c r="B1231" s="171" t="s">
        <v>245</v>
      </c>
      <c r="C1231" s="171" t="s">
        <v>668</v>
      </c>
      <c r="D1231" s="181" t="s">
        <v>236</v>
      </c>
      <c r="E1231" s="173" t="s">
        <v>194</v>
      </c>
      <c r="F1231" s="173" t="s">
        <v>140</v>
      </c>
      <c r="G1231" s="173" t="s">
        <v>246</v>
      </c>
      <c r="H1231" s="173" t="s">
        <v>524</v>
      </c>
      <c r="I1231" s="173" t="s">
        <v>140</v>
      </c>
      <c r="J1231" s="173">
        <v>2009</v>
      </c>
      <c r="K1231" s="174">
        <v>1</v>
      </c>
      <c r="M1231" s="173" t="s">
        <v>236</v>
      </c>
      <c r="N1231" s="173">
        <v>0</v>
      </c>
      <c r="O1231" s="173">
        <v>1</v>
      </c>
      <c r="P1231" s="173">
        <v>1</v>
      </c>
      <c r="Q1231" s="173">
        <v>9</v>
      </c>
      <c r="R1231" s="173">
        <v>1</v>
      </c>
      <c r="S1231" s="182">
        <v>110400</v>
      </c>
      <c r="T1231" s="173">
        <v>0</v>
      </c>
      <c r="U1231" s="173">
        <v>1</v>
      </c>
      <c r="V1231" s="173">
        <v>0</v>
      </c>
      <c r="X1231" s="173">
        <v>0</v>
      </c>
      <c r="Y1231" s="182">
        <v>0</v>
      </c>
      <c r="Z1231" s="174">
        <f>S1231*R1231*K1231*EXP(-Definitions!$E$4*CAPEX!V1231)*U1231</f>
        <v>110400</v>
      </c>
      <c r="AA1231" s="174">
        <f>CEILING(Z1231/Definitions!$F$10,10)</f>
        <v>2170</v>
      </c>
      <c r="AB1231" s="176">
        <v>1</v>
      </c>
      <c r="AC1231" s="171" t="s">
        <v>247</v>
      </c>
      <c r="AD1231" s="171" t="s">
        <v>568</v>
      </c>
    </row>
    <row r="1232" spans="1:30" ht="36" x14ac:dyDescent="0.25">
      <c r="A1232" s="170">
        <v>980</v>
      </c>
      <c r="B1232" s="171" t="s">
        <v>262</v>
      </c>
      <c r="C1232" s="171" t="s">
        <v>470</v>
      </c>
      <c r="D1232" s="181" t="s">
        <v>225</v>
      </c>
      <c r="E1232" s="173" t="s">
        <v>249</v>
      </c>
      <c r="F1232" s="173" t="s">
        <v>141</v>
      </c>
      <c r="G1232" s="173" t="s">
        <v>578</v>
      </c>
      <c r="H1232" s="173" t="s">
        <v>257</v>
      </c>
      <c r="I1232" s="173" t="s">
        <v>141</v>
      </c>
      <c r="J1232" s="173">
        <v>2017</v>
      </c>
      <c r="K1232" s="174">
        <v>9850</v>
      </c>
      <c r="M1232" s="173" t="s">
        <v>139</v>
      </c>
      <c r="N1232" s="173">
        <v>3</v>
      </c>
      <c r="O1232" s="173">
        <v>2</v>
      </c>
      <c r="P1232" s="173">
        <v>0</v>
      </c>
      <c r="Q1232" s="173">
        <v>1</v>
      </c>
      <c r="R1232" s="173">
        <v>1</v>
      </c>
      <c r="S1232" s="182">
        <v>4000</v>
      </c>
      <c r="T1232" s="173">
        <v>0</v>
      </c>
      <c r="U1232" s="173">
        <v>0</v>
      </c>
      <c r="V1232" s="173">
        <v>0</v>
      </c>
      <c r="X1232" s="173">
        <v>0</v>
      </c>
      <c r="Y1232" s="182">
        <v>0</v>
      </c>
      <c r="Z1232" s="174">
        <f>S1232*R1232*K1232*EXP(-Definitions!$E$4*CAPEX!V1232)*U1232</f>
        <v>0</v>
      </c>
      <c r="AA1232" s="174">
        <f>CEILING(Z1232/Definitions!$F$10,10)</f>
        <v>0</v>
      </c>
      <c r="AB1232" s="176">
        <v>0</v>
      </c>
      <c r="AC1232" s="171" t="s">
        <v>349</v>
      </c>
      <c r="AD1232" s="171" t="s">
        <v>573</v>
      </c>
    </row>
    <row r="1233" spans="1:30" ht="60" x14ac:dyDescent="0.25">
      <c r="A1233" s="170">
        <v>981</v>
      </c>
      <c r="B1233" s="171" t="s">
        <v>327</v>
      </c>
      <c r="C1233" s="171" t="s">
        <v>470</v>
      </c>
      <c r="D1233" s="181" t="s">
        <v>225</v>
      </c>
      <c r="E1233" s="173" t="s">
        <v>249</v>
      </c>
      <c r="F1233" s="173" t="s">
        <v>141</v>
      </c>
      <c r="G1233" s="173" t="s">
        <v>364</v>
      </c>
      <c r="H1233" s="173" t="s">
        <v>364</v>
      </c>
      <c r="I1233" s="173" t="s">
        <v>141</v>
      </c>
      <c r="J1233" s="173">
        <v>2017</v>
      </c>
      <c r="K1233" s="174">
        <v>500</v>
      </c>
      <c r="M1233" s="173" t="s">
        <v>139</v>
      </c>
      <c r="N1233" s="173">
        <v>3</v>
      </c>
      <c r="O1233" s="173">
        <v>2</v>
      </c>
      <c r="P1233" s="173">
        <v>1</v>
      </c>
      <c r="Q1233" s="173">
        <v>4</v>
      </c>
      <c r="R1233" s="173">
        <v>1</v>
      </c>
      <c r="S1233" s="182">
        <v>5000</v>
      </c>
      <c r="T1233" s="173">
        <v>0</v>
      </c>
      <c r="U1233" s="173">
        <v>0.1</v>
      </c>
      <c r="V1233" s="173">
        <v>0</v>
      </c>
      <c r="X1233" s="173">
        <v>0</v>
      </c>
      <c r="Y1233" s="182">
        <v>0</v>
      </c>
      <c r="Z1233" s="174">
        <f>S1233*R1233*K1233*EXP(-Definitions!$E$4*CAPEX!V1233)*U1233</f>
        <v>250000</v>
      </c>
      <c r="AA1233" s="174">
        <f>CEILING(Z1233/Definitions!$F$10,10)</f>
        <v>4910</v>
      </c>
      <c r="AB1233" s="176">
        <v>1</v>
      </c>
      <c r="AC1233" s="171" t="s">
        <v>471</v>
      </c>
      <c r="AD1233" s="171" t="s">
        <v>472</v>
      </c>
    </row>
    <row r="1234" spans="1:30" ht="24" x14ac:dyDescent="0.25">
      <c r="A1234" s="170">
        <v>982</v>
      </c>
      <c r="B1234" s="171" t="s">
        <v>238</v>
      </c>
      <c r="C1234" s="171" t="s">
        <v>470</v>
      </c>
      <c r="D1234" s="181" t="s">
        <v>236</v>
      </c>
      <c r="E1234" s="173" t="s">
        <v>249</v>
      </c>
      <c r="F1234" s="173" t="s">
        <v>141</v>
      </c>
      <c r="G1234" s="173" t="s">
        <v>239</v>
      </c>
      <c r="H1234" s="173" t="s">
        <v>524</v>
      </c>
      <c r="I1234" s="173" t="s">
        <v>141</v>
      </c>
      <c r="J1234" s="173">
        <v>2017</v>
      </c>
      <c r="K1234" s="174">
        <v>1</v>
      </c>
      <c r="M1234" s="173" t="s">
        <v>236</v>
      </c>
      <c r="N1234" s="173">
        <v>0</v>
      </c>
      <c r="O1234" s="173">
        <v>1</v>
      </c>
      <c r="P1234" s="173">
        <v>1</v>
      </c>
      <c r="Q1234" s="173">
        <v>9</v>
      </c>
      <c r="R1234" s="173">
        <v>1</v>
      </c>
      <c r="S1234" s="182">
        <v>25000</v>
      </c>
      <c r="T1234" s="173">
        <v>0</v>
      </c>
      <c r="U1234" s="173">
        <v>1</v>
      </c>
      <c r="V1234" s="173">
        <v>0</v>
      </c>
      <c r="X1234" s="173">
        <v>0</v>
      </c>
      <c r="Y1234" s="182">
        <v>0</v>
      </c>
      <c r="Z1234" s="174">
        <f>S1234*R1234*K1234*EXP(-Definitions!$E$4*CAPEX!V1234)*U1234</f>
        <v>25000</v>
      </c>
      <c r="AA1234" s="174">
        <f>CEILING(Z1234/Definitions!$F$10,10)</f>
        <v>500</v>
      </c>
      <c r="AB1234" s="176">
        <v>1</v>
      </c>
      <c r="AC1234" s="171" t="s">
        <v>240</v>
      </c>
      <c r="AD1234" s="171" t="s">
        <v>241</v>
      </c>
    </row>
    <row r="1235" spans="1:30" ht="36" x14ac:dyDescent="0.25">
      <c r="A1235" s="170">
        <v>983</v>
      </c>
      <c r="B1235" s="171" t="s">
        <v>242</v>
      </c>
      <c r="C1235" s="171" t="s">
        <v>470</v>
      </c>
      <c r="D1235" s="181" t="s">
        <v>236</v>
      </c>
      <c r="E1235" s="173" t="s">
        <v>249</v>
      </c>
      <c r="F1235" s="173" t="s">
        <v>141</v>
      </c>
      <c r="G1235" s="173" t="s">
        <v>243</v>
      </c>
      <c r="H1235" s="173" t="s">
        <v>524</v>
      </c>
      <c r="I1235" s="173" t="s">
        <v>141</v>
      </c>
      <c r="J1235" s="173">
        <v>2017</v>
      </c>
      <c r="K1235" s="174">
        <v>1</v>
      </c>
      <c r="M1235" s="173" t="s">
        <v>236</v>
      </c>
      <c r="N1235" s="173">
        <v>0</v>
      </c>
      <c r="O1235" s="173">
        <v>1</v>
      </c>
      <c r="P1235" s="173">
        <v>1</v>
      </c>
      <c r="Q1235" s="173">
        <v>9</v>
      </c>
      <c r="R1235" s="173">
        <v>1</v>
      </c>
      <c r="S1235" s="182">
        <v>27500</v>
      </c>
      <c r="T1235" s="173">
        <v>0</v>
      </c>
      <c r="U1235" s="173">
        <v>1</v>
      </c>
      <c r="V1235" s="173">
        <v>0</v>
      </c>
      <c r="X1235" s="173">
        <v>0</v>
      </c>
      <c r="Y1235" s="182">
        <v>0</v>
      </c>
      <c r="Z1235" s="174">
        <f>S1235*R1235*K1235*EXP(-Definitions!$E$4*CAPEX!V1235)*U1235</f>
        <v>27500</v>
      </c>
      <c r="AA1235" s="174">
        <f>CEILING(Z1235/Definitions!$F$10,10)</f>
        <v>540</v>
      </c>
      <c r="AB1235" s="176">
        <v>1</v>
      </c>
      <c r="AC1235" s="171" t="s">
        <v>244</v>
      </c>
      <c r="AD1235" s="171" t="s">
        <v>567</v>
      </c>
    </row>
    <row r="1236" spans="1:30" ht="24" x14ac:dyDescent="0.25">
      <c r="A1236" s="170">
        <v>984</v>
      </c>
      <c r="B1236" s="171" t="s">
        <v>245</v>
      </c>
      <c r="C1236" s="171" t="s">
        <v>470</v>
      </c>
      <c r="D1236" s="181" t="s">
        <v>236</v>
      </c>
      <c r="E1236" s="173" t="s">
        <v>249</v>
      </c>
      <c r="F1236" s="173" t="s">
        <v>141</v>
      </c>
      <c r="G1236" s="173" t="s">
        <v>246</v>
      </c>
      <c r="H1236" s="173" t="s">
        <v>524</v>
      </c>
      <c r="I1236" s="173" t="s">
        <v>141</v>
      </c>
      <c r="J1236" s="173">
        <v>2017</v>
      </c>
      <c r="K1236" s="174">
        <v>1</v>
      </c>
      <c r="M1236" s="173" t="s">
        <v>236</v>
      </c>
      <c r="N1236" s="173">
        <v>0</v>
      </c>
      <c r="O1236" s="173">
        <v>1</v>
      </c>
      <c r="P1236" s="173">
        <v>1</v>
      </c>
      <c r="Q1236" s="173">
        <v>9</v>
      </c>
      <c r="R1236" s="173">
        <v>1</v>
      </c>
      <c r="S1236" s="182">
        <v>15200</v>
      </c>
      <c r="T1236" s="173">
        <v>0</v>
      </c>
      <c r="U1236" s="173">
        <v>1</v>
      </c>
      <c r="V1236" s="173">
        <v>0</v>
      </c>
      <c r="X1236" s="173">
        <v>0</v>
      </c>
      <c r="Y1236" s="182">
        <v>0</v>
      </c>
      <c r="Z1236" s="174">
        <f>S1236*R1236*K1236*EXP(-Definitions!$E$4*CAPEX!V1236)*U1236</f>
        <v>15200</v>
      </c>
      <c r="AA1236" s="174">
        <f>CEILING(Z1236/Definitions!$F$10,10)</f>
        <v>300</v>
      </c>
      <c r="AB1236" s="176">
        <v>1</v>
      </c>
      <c r="AC1236" s="171" t="s">
        <v>247</v>
      </c>
      <c r="AD1236" s="171" t="s">
        <v>568</v>
      </c>
    </row>
    <row r="1237" spans="1:30" ht="48" x14ac:dyDescent="0.25">
      <c r="A1237" s="170">
        <v>985</v>
      </c>
      <c r="B1237" s="171" t="s">
        <v>327</v>
      </c>
      <c r="C1237" s="171" t="s">
        <v>473</v>
      </c>
      <c r="D1237" s="181" t="s">
        <v>225</v>
      </c>
      <c r="E1237" s="173" t="s">
        <v>249</v>
      </c>
      <c r="F1237" s="173" t="s">
        <v>141</v>
      </c>
      <c r="G1237" s="173" t="s">
        <v>364</v>
      </c>
      <c r="H1237" s="173" t="s">
        <v>364</v>
      </c>
      <c r="I1237" s="173" t="s">
        <v>141</v>
      </c>
      <c r="J1237" s="173">
        <v>2017</v>
      </c>
      <c r="K1237" s="174">
        <v>2100</v>
      </c>
      <c r="M1237" s="173" t="s">
        <v>139</v>
      </c>
      <c r="N1237" s="173">
        <v>3</v>
      </c>
      <c r="O1237" s="173">
        <v>2</v>
      </c>
      <c r="P1237" s="173">
        <v>1</v>
      </c>
      <c r="Q1237" s="173">
        <v>4</v>
      </c>
      <c r="R1237" s="173">
        <v>1</v>
      </c>
      <c r="S1237" s="182">
        <v>5000</v>
      </c>
      <c r="T1237" s="173">
        <v>0</v>
      </c>
      <c r="U1237" s="173">
        <v>0.1</v>
      </c>
      <c r="V1237" s="173">
        <v>0</v>
      </c>
      <c r="X1237" s="173">
        <v>0</v>
      </c>
      <c r="Y1237" s="182">
        <v>0</v>
      </c>
      <c r="Z1237" s="174">
        <f>S1237*R1237*K1237*EXP(-Definitions!$E$4*CAPEX!V1237)*U1237</f>
        <v>1050000</v>
      </c>
      <c r="AA1237" s="174">
        <f>CEILING(Z1237/Definitions!$F$10,10)</f>
        <v>20590</v>
      </c>
      <c r="AB1237" s="176">
        <v>1</v>
      </c>
      <c r="AC1237" s="171" t="s">
        <v>474</v>
      </c>
      <c r="AD1237" s="171" t="s">
        <v>475</v>
      </c>
    </row>
    <row r="1238" spans="1:30" ht="36" x14ac:dyDescent="0.25">
      <c r="A1238" s="170">
        <v>986</v>
      </c>
      <c r="B1238" s="171" t="s">
        <v>238</v>
      </c>
      <c r="C1238" s="171" t="s">
        <v>473</v>
      </c>
      <c r="D1238" s="181" t="s">
        <v>236</v>
      </c>
      <c r="E1238" s="173" t="s">
        <v>249</v>
      </c>
      <c r="F1238" s="173" t="s">
        <v>141</v>
      </c>
      <c r="G1238" s="173" t="s">
        <v>239</v>
      </c>
      <c r="H1238" s="173" t="s">
        <v>524</v>
      </c>
      <c r="I1238" s="173" t="s">
        <v>141</v>
      </c>
      <c r="J1238" s="173">
        <v>2017</v>
      </c>
      <c r="K1238" s="174">
        <v>1</v>
      </c>
      <c r="M1238" s="173" t="s">
        <v>236</v>
      </c>
      <c r="N1238" s="173">
        <v>0</v>
      </c>
      <c r="O1238" s="173">
        <v>1</v>
      </c>
      <c r="P1238" s="173">
        <v>1</v>
      </c>
      <c r="Q1238" s="173">
        <v>9</v>
      </c>
      <c r="R1238" s="173">
        <v>1</v>
      </c>
      <c r="S1238" s="182">
        <v>105000</v>
      </c>
      <c r="T1238" s="173">
        <v>0</v>
      </c>
      <c r="U1238" s="173">
        <v>1</v>
      </c>
      <c r="V1238" s="173">
        <v>0</v>
      </c>
      <c r="X1238" s="173">
        <v>0</v>
      </c>
      <c r="Y1238" s="182">
        <v>0</v>
      </c>
      <c r="Z1238" s="174">
        <f>S1238*R1238*K1238*EXP(-Definitions!$E$4*CAPEX!V1238)*U1238</f>
        <v>105000</v>
      </c>
      <c r="AA1238" s="174">
        <f>CEILING(Z1238/Definitions!$F$10,10)</f>
        <v>2060</v>
      </c>
      <c r="AB1238" s="176">
        <v>1</v>
      </c>
      <c r="AC1238" s="171" t="s">
        <v>240</v>
      </c>
      <c r="AD1238" s="171" t="s">
        <v>241</v>
      </c>
    </row>
    <row r="1239" spans="1:30" ht="36" x14ac:dyDescent="0.25">
      <c r="A1239" s="170">
        <v>987</v>
      </c>
      <c r="B1239" s="171" t="s">
        <v>242</v>
      </c>
      <c r="C1239" s="171" t="s">
        <v>473</v>
      </c>
      <c r="D1239" s="181" t="s">
        <v>236</v>
      </c>
      <c r="E1239" s="173" t="s">
        <v>249</v>
      </c>
      <c r="F1239" s="173" t="s">
        <v>141</v>
      </c>
      <c r="G1239" s="173" t="s">
        <v>243</v>
      </c>
      <c r="H1239" s="173" t="s">
        <v>524</v>
      </c>
      <c r="I1239" s="173" t="s">
        <v>141</v>
      </c>
      <c r="J1239" s="173">
        <v>2017</v>
      </c>
      <c r="K1239" s="174">
        <v>1</v>
      </c>
      <c r="M1239" s="173" t="s">
        <v>236</v>
      </c>
      <c r="N1239" s="173">
        <v>0</v>
      </c>
      <c r="O1239" s="173">
        <v>1</v>
      </c>
      <c r="P1239" s="173">
        <v>1</v>
      </c>
      <c r="Q1239" s="173">
        <v>9</v>
      </c>
      <c r="R1239" s="173">
        <v>1</v>
      </c>
      <c r="S1239" s="182">
        <v>115500</v>
      </c>
      <c r="T1239" s="173">
        <v>0</v>
      </c>
      <c r="U1239" s="173">
        <v>1</v>
      </c>
      <c r="V1239" s="173">
        <v>0</v>
      </c>
      <c r="X1239" s="173">
        <v>0</v>
      </c>
      <c r="Y1239" s="182">
        <v>0</v>
      </c>
      <c r="Z1239" s="174">
        <f>S1239*R1239*K1239*EXP(-Definitions!$E$4*CAPEX!V1239)*U1239</f>
        <v>115500</v>
      </c>
      <c r="AA1239" s="174">
        <f>CEILING(Z1239/Definitions!$F$10,10)</f>
        <v>2270</v>
      </c>
      <c r="AB1239" s="176">
        <v>1</v>
      </c>
      <c r="AC1239" s="171" t="s">
        <v>244</v>
      </c>
      <c r="AD1239" s="171" t="s">
        <v>567</v>
      </c>
    </row>
    <row r="1240" spans="1:30" ht="36" x14ac:dyDescent="0.25">
      <c r="A1240" s="170">
        <v>988</v>
      </c>
      <c r="B1240" s="171" t="s">
        <v>245</v>
      </c>
      <c r="C1240" s="171" t="s">
        <v>473</v>
      </c>
      <c r="D1240" s="181" t="s">
        <v>236</v>
      </c>
      <c r="E1240" s="173" t="s">
        <v>249</v>
      </c>
      <c r="F1240" s="173" t="s">
        <v>141</v>
      </c>
      <c r="G1240" s="173" t="s">
        <v>246</v>
      </c>
      <c r="H1240" s="173" t="s">
        <v>524</v>
      </c>
      <c r="I1240" s="173" t="s">
        <v>141</v>
      </c>
      <c r="J1240" s="173">
        <v>2017</v>
      </c>
      <c r="K1240" s="174">
        <v>1</v>
      </c>
      <c r="M1240" s="173" t="s">
        <v>236</v>
      </c>
      <c r="N1240" s="173">
        <v>0</v>
      </c>
      <c r="O1240" s="173">
        <v>1</v>
      </c>
      <c r="P1240" s="173">
        <v>1</v>
      </c>
      <c r="Q1240" s="173">
        <v>9</v>
      </c>
      <c r="R1240" s="173">
        <v>1</v>
      </c>
      <c r="S1240" s="182">
        <v>63600</v>
      </c>
      <c r="T1240" s="173">
        <v>0</v>
      </c>
      <c r="U1240" s="173">
        <v>1</v>
      </c>
      <c r="V1240" s="173">
        <v>0</v>
      </c>
      <c r="X1240" s="173">
        <v>0</v>
      </c>
      <c r="Y1240" s="182">
        <v>0</v>
      </c>
      <c r="Z1240" s="174">
        <f>S1240*R1240*K1240*EXP(-Definitions!$E$4*CAPEX!V1240)*U1240</f>
        <v>63600</v>
      </c>
      <c r="AA1240" s="174">
        <f>CEILING(Z1240/Definitions!$F$10,10)</f>
        <v>1250</v>
      </c>
      <c r="AB1240" s="176">
        <v>1</v>
      </c>
      <c r="AC1240" s="171" t="s">
        <v>247</v>
      </c>
      <c r="AD1240" s="171" t="s">
        <v>568</v>
      </c>
    </row>
    <row r="1241" spans="1:30" ht="48" x14ac:dyDescent="0.25">
      <c r="A1241" s="170">
        <v>989</v>
      </c>
      <c r="B1241" s="171" t="s">
        <v>327</v>
      </c>
      <c r="C1241" s="171" t="s">
        <v>476</v>
      </c>
      <c r="D1241" s="181" t="s">
        <v>225</v>
      </c>
      <c r="E1241" s="173" t="s">
        <v>249</v>
      </c>
      <c r="F1241" s="173" t="s">
        <v>141</v>
      </c>
      <c r="G1241" s="173" t="s">
        <v>364</v>
      </c>
      <c r="H1241" s="173" t="s">
        <v>364</v>
      </c>
      <c r="I1241" s="173" t="s">
        <v>141</v>
      </c>
      <c r="J1241" s="173">
        <v>2017</v>
      </c>
      <c r="K1241" s="174">
        <v>2500</v>
      </c>
      <c r="M1241" s="173" t="s">
        <v>139</v>
      </c>
      <c r="N1241" s="173">
        <v>3</v>
      </c>
      <c r="O1241" s="173">
        <v>2</v>
      </c>
      <c r="P1241" s="173">
        <v>1</v>
      </c>
      <c r="Q1241" s="173">
        <v>4</v>
      </c>
      <c r="R1241" s="173">
        <v>1</v>
      </c>
      <c r="S1241" s="182">
        <v>5000</v>
      </c>
      <c r="T1241" s="173">
        <v>0</v>
      </c>
      <c r="U1241" s="173">
        <v>0.1</v>
      </c>
      <c r="V1241" s="173">
        <v>0</v>
      </c>
      <c r="X1241" s="173">
        <v>0</v>
      </c>
      <c r="Y1241" s="182">
        <v>0</v>
      </c>
      <c r="Z1241" s="174">
        <f>S1241*R1241*K1241*EXP(-Definitions!$E$4*CAPEX!V1241)*U1241</f>
        <v>1250000</v>
      </c>
      <c r="AA1241" s="174">
        <f>CEILING(Z1241/Definitions!$F$10,10)</f>
        <v>24510</v>
      </c>
      <c r="AB1241" s="176">
        <v>1</v>
      </c>
      <c r="AC1241" s="171" t="s">
        <v>474</v>
      </c>
      <c r="AD1241" s="171" t="s">
        <v>475</v>
      </c>
    </row>
    <row r="1242" spans="1:30" ht="24" x14ac:dyDescent="0.25">
      <c r="A1242" s="170">
        <v>990</v>
      </c>
      <c r="B1242" s="171" t="s">
        <v>238</v>
      </c>
      <c r="C1242" s="171" t="s">
        <v>476</v>
      </c>
      <c r="D1242" s="181" t="s">
        <v>236</v>
      </c>
      <c r="E1242" s="173" t="s">
        <v>249</v>
      </c>
      <c r="F1242" s="173" t="s">
        <v>141</v>
      </c>
      <c r="G1242" s="173" t="s">
        <v>239</v>
      </c>
      <c r="H1242" s="173" t="s">
        <v>524</v>
      </c>
      <c r="I1242" s="173" t="s">
        <v>141</v>
      </c>
      <c r="J1242" s="173">
        <v>2017</v>
      </c>
      <c r="K1242" s="174">
        <v>1</v>
      </c>
      <c r="M1242" s="173" t="s">
        <v>236</v>
      </c>
      <c r="N1242" s="173">
        <v>0</v>
      </c>
      <c r="O1242" s="173">
        <v>1</v>
      </c>
      <c r="P1242" s="173">
        <v>1</v>
      </c>
      <c r="Q1242" s="173">
        <v>9</v>
      </c>
      <c r="R1242" s="173">
        <v>1</v>
      </c>
      <c r="S1242" s="182">
        <v>125000</v>
      </c>
      <c r="T1242" s="173">
        <v>0</v>
      </c>
      <c r="U1242" s="173">
        <v>1</v>
      </c>
      <c r="V1242" s="173">
        <v>0</v>
      </c>
      <c r="X1242" s="173">
        <v>0</v>
      </c>
      <c r="Y1242" s="182">
        <v>0</v>
      </c>
      <c r="Z1242" s="174">
        <f>S1242*R1242*K1242*EXP(-Definitions!$E$4*CAPEX!V1242)*U1242</f>
        <v>125000</v>
      </c>
      <c r="AA1242" s="174">
        <f>CEILING(Z1242/Definitions!$F$10,10)</f>
        <v>2460</v>
      </c>
      <c r="AB1242" s="176">
        <v>1</v>
      </c>
      <c r="AC1242" s="171" t="s">
        <v>240</v>
      </c>
      <c r="AD1242" s="171" t="s">
        <v>241</v>
      </c>
    </row>
    <row r="1243" spans="1:30" ht="36" x14ac:dyDescent="0.25">
      <c r="A1243" s="170">
        <v>991</v>
      </c>
      <c r="B1243" s="171" t="s">
        <v>242</v>
      </c>
      <c r="C1243" s="171" t="s">
        <v>476</v>
      </c>
      <c r="D1243" s="181" t="s">
        <v>236</v>
      </c>
      <c r="E1243" s="173" t="s">
        <v>249</v>
      </c>
      <c r="F1243" s="173" t="s">
        <v>141</v>
      </c>
      <c r="G1243" s="173" t="s">
        <v>243</v>
      </c>
      <c r="H1243" s="173" t="s">
        <v>524</v>
      </c>
      <c r="I1243" s="173" t="s">
        <v>141</v>
      </c>
      <c r="J1243" s="173">
        <v>2017</v>
      </c>
      <c r="K1243" s="174">
        <v>1</v>
      </c>
      <c r="M1243" s="173" t="s">
        <v>236</v>
      </c>
      <c r="N1243" s="173">
        <v>0</v>
      </c>
      <c r="O1243" s="173">
        <v>1</v>
      </c>
      <c r="P1243" s="173">
        <v>1</v>
      </c>
      <c r="Q1243" s="173">
        <v>9</v>
      </c>
      <c r="R1243" s="173">
        <v>1</v>
      </c>
      <c r="S1243" s="182">
        <v>137500</v>
      </c>
      <c r="T1243" s="173">
        <v>0</v>
      </c>
      <c r="U1243" s="173">
        <v>1</v>
      </c>
      <c r="V1243" s="173">
        <v>0</v>
      </c>
      <c r="X1243" s="173">
        <v>0</v>
      </c>
      <c r="Y1243" s="182">
        <v>0</v>
      </c>
      <c r="Z1243" s="174">
        <f>S1243*R1243*K1243*EXP(-Definitions!$E$4*CAPEX!V1243)*U1243</f>
        <v>137500</v>
      </c>
      <c r="AA1243" s="174">
        <f>CEILING(Z1243/Definitions!$F$10,10)</f>
        <v>2700</v>
      </c>
      <c r="AB1243" s="176">
        <v>1</v>
      </c>
      <c r="AC1243" s="171" t="s">
        <v>244</v>
      </c>
      <c r="AD1243" s="171" t="s">
        <v>567</v>
      </c>
    </row>
    <row r="1244" spans="1:30" ht="24" x14ac:dyDescent="0.25">
      <c r="A1244" s="170">
        <v>992</v>
      </c>
      <c r="B1244" s="171" t="s">
        <v>245</v>
      </c>
      <c r="C1244" s="171" t="s">
        <v>476</v>
      </c>
      <c r="D1244" s="181" t="s">
        <v>236</v>
      </c>
      <c r="E1244" s="173" t="s">
        <v>249</v>
      </c>
      <c r="F1244" s="173" t="s">
        <v>141</v>
      </c>
      <c r="G1244" s="173" t="s">
        <v>246</v>
      </c>
      <c r="H1244" s="173" t="s">
        <v>524</v>
      </c>
      <c r="I1244" s="173" t="s">
        <v>141</v>
      </c>
      <c r="J1244" s="173">
        <v>2017</v>
      </c>
      <c r="K1244" s="174">
        <v>1</v>
      </c>
      <c r="M1244" s="173" t="s">
        <v>236</v>
      </c>
      <c r="N1244" s="173">
        <v>0</v>
      </c>
      <c r="O1244" s="173">
        <v>1</v>
      </c>
      <c r="P1244" s="173">
        <v>1</v>
      </c>
      <c r="Q1244" s="173">
        <v>9</v>
      </c>
      <c r="R1244" s="173">
        <v>1</v>
      </c>
      <c r="S1244" s="182">
        <v>75700</v>
      </c>
      <c r="T1244" s="173">
        <v>0</v>
      </c>
      <c r="U1244" s="173">
        <v>1</v>
      </c>
      <c r="V1244" s="173">
        <v>0</v>
      </c>
      <c r="X1244" s="173">
        <v>0</v>
      </c>
      <c r="Y1244" s="182">
        <v>0</v>
      </c>
      <c r="Z1244" s="174">
        <f>S1244*R1244*K1244*EXP(-Definitions!$E$4*CAPEX!V1244)*U1244</f>
        <v>75700</v>
      </c>
      <c r="AA1244" s="174">
        <f>CEILING(Z1244/Definitions!$F$10,10)</f>
        <v>1490</v>
      </c>
      <c r="AB1244" s="176">
        <v>1</v>
      </c>
      <c r="AC1244" s="171" t="s">
        <v>247</v>
      </c>
      <c r="AD1244" s="171" t="s">
        <v>568</v>
      </c>
    </row>
    <row r="1245" spans="1:30" ht="48" x14ac:dyDescent="0.25">
      <c r="A1245" s="170">
        <v>993</v>
      </c>
      <c r="B1245" s="171" t="s">
        <v>318</v>
      </c>
      <c r="C1245" s="171" t="s">
        <v>64</v>
      </c>
      <c r="D1245" s="181" t="s">
        <v>225</v>
      </c>
      <c r="E1245" s="173" t="s">
        <v>194</v>
      </c>
      <c r="F1245" s="173" t="s">
        <v>140</v>
      </c>
      <c r="G1245" s="173" t="s">
        <v>195</v>
      </c>
      <c r="H1245" s="173" t="s">
        <v>196</v>
      </c>
      <c r="I1245" s="173" t="s">
        <v>140</v>
      </c>
      <c r="J1245" s="173">
        <v>2008</v>
      </c>
      <c r="K1245" s="174">
        <v>1260</v>
      </c>
      <c r="M1245" s="173" t="s">
        <v>139</v>
      </c>
      <c r="N1245" s="173">
        <v>4</v>
      </c>
      <c r="O1245" s="173">
        <v>1</v>
      </c>
      <c r="P1245" s="173">
        <v>1</v>
      </c>
      <c r="Q1245" s="173">
        <v>5</v>
      </c>
      <c r="R1245" s="173">
        <v>1</v>
      </c>
      <c r="S1245" s="182">
        <v>250</v>
      </c>
      <c r="T1245" s="173">
        <v>10</v>
      </c>
      <c r="U1245" s="173">
        <v>1</v>
      </c>
      <c r="V1245" s="173">
        <v>0</v>
      </c>
      <c r="X1245" s="173">
        <v>0</v>
      </c>
      <c r="Y1245" s="182">
        <v>0</v>
      </c>
      <c r="Z1245" s="174">
        <f>S1245*R1245*K1245*EXP(-Definitions!$E$4*CAPEX!V1245)*U1245</f>
        <v>315000</v>
      </c>
      <c r="AA1245" s="174">
        <f>CEILING(Z1245/Definitions!$F$10,10)</f>
        <v>6180</v>
      </c>
      <c r="AB1245" s="176">
        <v>1</v>
      </c>
      <c r="AC1245" s="171" t="s">
        <v>452</v>
      </c>
      <c r="AD1245" s="171" t="s">
        <v>453</v>
      </c>
    </row>
    <row r="1246" spans="1:30" ht="48" x14ac:dyDescent="0.25">
      <c r="A1246" s="170">
        <v>993</v>
      </c>
      <c r="B1246" s="171" t="s">
        <v>318</v>
      </c>
      <c r="C1246" s="171" t="s">
        <v>64</v>
      </c>
      <c r="D1246" s="181" t="s">
        <v>225</v>
      </c>
      <c r="E1246" s="173" t="s">
        <v>194</v>
      </c>
      <c r="F1246" s="173" t="s">
        <v>140</v>
      </c>
      <c r="G1246" s="173" t="s">
        <v>195</v>
      </c>
      <c r="H1246" s="173" t="s">
        <v>196</v>
      </c>
      <c r="I1246" s="173" t="s">
        <v>140</v>
      </c>
      <c r="J1246" s="173">
        <v>2008</v>
      </c>
      <c r="K1246" s="174">
        <v>1260</v>
      </c>
      <c r="M1246" s="173" t="s">
        <v>139</v>
      </c>
      <c r="N1246" s="173">
        <v>0</v>
      </c>
      <c r="O1246" s="173">
        <v>1</v>
      </c>
      <c r="P1246" s="173">
        <v>1</v>
      </c>
      <c r="Q1246" s="173">
        <v>8</v>
      </c>
      <c r="R1246" s="173">
        <v>1</v>
      </c>
      <c r="S1246" s="182">
        <v>250</v>
      </c>
      <c r="T1246" s="173">
        <v>10</v>
      </c>
      <c r="U1246" s="173">
        <v>1</v>
      </c>
      <c r="V1246" s="173">
        <v>10</v>
      </c>
      <c r="X1246" s="173">
        <v>0</v>
      </c>
      <c r="Y1246" s="182">
        <v>0</v>
      </c>
      <c r="Z1246" s="174">
        <f>S1246*R1246*K1246*EXP(-Definitions!$E$4*CAPEX!V1246)*U1246</f>
        <v>315000</v>
      </c>
      <c r="AA1246" s="174">
        <f>CEILING(Z1246/Definitions!$F$10,10)</f>
        <v>6180</v>
      </c>
      <c r="AB1246" s="176">
        <v>1</v>
      </c>
      <c r="AC1246" s="171" t="s">
        <v>452</v>
      </c>
      <c r="AD1246" s="171" t="s">
        <v>453</v>
      </c>
    </row>
    <row r="1247" spans="1:30" ht="48" x14ac:dyDescent="0.25">
      <c r="A1247" s="170">
        <v>993</v>
      </c>
      <c r="B1247" s="171" t="s">
        <v>318</v>
      </c>
      <c r="C1247" s="171" t="s">
        <v>64</v>
      </c>
      <c r="D1247" s="181" t="s">
        <v>225</v>
      </c>
      <c r="E1247" s="173" t="s">
        <v>194</v>
      </c>
      <c r="F1247" s="173" t="s">
        <v>140</v>
      </c>
      <c r="G1247" s="173" t="s">
        <v>195</v>
      </c>
      <c r="H1247" s="173" t="s">
        <v>196</v>
      </c>
      <c r="I1247" s="173" t="s">
        <v>140</v>
      </c>
      <c r="J1247" s="173">
        <v>2008</v>
      </c>
      <c r="K1247" s="174">
        <v>1260</v>
      </c>
      <c r="M1247" s="173" t="s">
        <v>139</v>
      </c>
      <c r="N1247" s="173">
        <v>0</v>
      </c>
      <c r="O1247" s="173">
        <v>1</v>
      </c>
      <c r="P1247" s="173">
        <v>1</v>
      </c>
      <c r="Q1247" s="173">
        <v>8</v>
      </c>
      <c r="R1247" s="173">
        <v>1</v>
      </c>
      <c r="S1247" s="182">
        <v>250</v>
      </c>
      <c r="T1247" s="173">
        <v>10</v>
      </c>
      <c r="U1247" s="173">
        <v>1</v>
      </c>
      <c r="V1247" s="173">
        <v>20</v>
      </c>
      <c r="X1247" s="173">
        <v>0</v>
      </c>
      <c r="Y1247" s="182">
        <v>0</v>
      </c>
      <c r="Z1247" s="174">
        <f>S1247*R1247*K1247*EXP(-Definitions!$E$4*CAPEX!V1247)*U1247</f>
        <v>315000</v>
      </c>
      <c r="AA1247" s="174">
        <f>CEILING(Z1247/Definitions!$F$10,10)</f>
        <v>6180</v>
      </c>
      <c r="AB1247" s="176">
        <v>1</v>
      </c>
      <c r="AC1247" s="171" t="s">
        <v>452</v>
      </c>
      <c r="AD1247" s="171" t="s">
        <v>453</v>
      </c>
    </row>
    <row r="1248" spans="1:30" ht="24" x14ac:dyDescent="0.25">
      <c r="A1248" s="170">
        <v>994</v>
      </c>
      <c r="B1248" s="171" t="s">
        <v>262</v>
      </c>
      <c r="C1248" s="171" t="s">
        <v>64</v>
      </c>
      <c r="D1248" s="181" t="s">
        <v>225</v>
      </c>
      <c r="E1248" s="173" t="s">
        <v>194</v>
      </c>
      <c r="F1248" s="173" t="s">
        <v>140</v>
      </c>
      <c r="G1248" s="173" t="s">
        <v>578</v>
      </c>
      <c r="H1248" s="173" t="s">
        <v>257</v>
      </c>
      <c r="I1248" s="173" t="s">
        <v>140</v>
      </c>
      <c r="J1248" s="173">
        <v>2008</v>
      </c>
      <c r="K1248" s="174">
        <v>2870</v>
      </c>
      <c r="M1248" s="173" t="s">
        <v>139</v>
      </c>
      <c r="N1248" s="173">
        <v>3</v>
      </c>
      <c r="O1248" s="173">
        <v>3</v>
      </c>
      <c r="P1248" s="173">
        <v>0</v>
      </c>
      <c r="Q1248" s="173">
        <v>4</v>
      </c>
      <c r="R1248" s="173">
        <v>1</v>
      </c>
      <c r="S1248" s="182">
        <v>4000</v>
      </c>
      <c r="T1248" s="173">
        <v>0</v>
      </c>
      <c r="U1248" s="173">
        <v>0.5</v>
      </c>
      <c r="V1248" s="173">
        <v>0</v>
      </c>
      <c r="X1248" s="173">
        <v>1</v>
      </c>
      <c r="Y1248" s="182">
        <v>220670</v>
      </c>
      <c r="Z1248" s="174">
        <f>S1248*R1248*K1248*EXP(-Definitions!$E$4*CAPEX!V1248)*U1248</f>
        <v>5740000</v>
      </c>
      <c r="AA1248" s="174">
        <f>CEILING(Z1248/Definitions!$F$10,10)</f>
        <v>112550</v>
      </c>
      <c r="AB1248" s="176">
        <v>2</v>
      </c>
    </row>
    <row r="1249" spans="1:30" ht="36" x14ac:dyDescent="0.25">
      <c r="A1249" s="170">
        <v>995</v>
      </c>
      <c r="B1249" s="171" t="s">
        <v>454</v>
      </c>
      <c r="C1249" s="171" t="s">
        <v>64</v>
      </c>
      <c r="D1249" s="181" t="s">
        <v>225</v>
      </c>
      <c r="E1249" s="173" t="s">
        <v>194</v>
      </c>
      <c r="F1249" s="173" t="s">
        <v>140</v>
      </c>
      <c r="G1249" s="173" t="s">
        <v>195</v>
      </c>
      <c r="H1249" s="173" t="s">
        <v>196</v>
      </c>
      <c r="I1249" s="173" t="s">
        <v>140</v>
      </c>
      <c r="J1249" s="173">
        <v>2008</v>
      </c>
      <c r="K1249" s="174">
        <v>800</v>
      </c>
      <c r="M1249" s="173" t="s">
        <v>139</v>
      </c>
      <c r="N1249" s="173">
        <v>4</v>
      </c>
      <c r="O1249" s="173">
        <v>3</v>
      </c>
      <c r="P1249" s="173">
        <v>1</v>
      </c>
      <c r="Q1249" s="173">
        <v>5</v>
      </c>
      <c r="R1249" s="173">
        <v>1</v>
      </c>
      <c r="S1249" s="182">
        <v>1500</v>
      </c>
      <c r="T1249" s="173">
        <v>50</v>
      </c>
      <c r="U1249" s="173">
        <v>1</v>
      </c>
      <c r="V1249" s="173">
        <v>0</v>
      </c>
      <c r="X1249" s="173">
        <v>1</v>
      </c>
      <c r="Y1249" s="182">
        <v>96400</v>
      </c>
      <c r="Z1249" s="174">
        <f>S1249*R1249*K1249*EXP(-Definitions!$E$4*CAPEX!V1249)*U1249</f>
        <v>1200000</v>
      </c>
      <c r="AA1249" s="174">
        <f>CEILING(Z1249/Definitions!$F$10,10)</f>
        <v>23530</v>
      </c>
      <c r="AB1249" s="176">
        <v>1</v>
      </c>
      <c r="AC1249" s="171" t="s">
        <v>643</v>
      </c>
      <c r="AD1249" s="171" t="s">
        <v>456</v>
      </c>
    </row>
    <row r="1250" spans="1:30" ht="36" x14ac:dyDescent="0.25">
      <c r="A1250" s="170">
        <v>996</v>
      </c>
      <c r="B1250" s="171" t="s">
        <v>457</v>
      </c>
      <c r="C1250" s="171" t="s">
        <v>64</v>
      </c>
      <c r="D1250" s="181" t="s">
        <v>225</v>
      </c>
      <c r="E1250" s="173" t="s">
        <v>194</v>
      </c>
      <c r="F1250" s="173" t="s">
        <v>140</v>
      </c>
      <c r="G1250" s="173" t="s">
        <v>195</v>
      </c>
      <c r="H1250" s="173" t="s">
        <v>196</v>
      </c>
      <c r="I1250" s="173" t="s">
        <v>140</v>
      </c>
      <c r="J1250" s="173">
        <v>2008</v>
      </c>
      <c r="K1250" s="174">
        <v>2610</v>
      </c>
      <c r="M1250" s="173" t="s">
        <v>139</v>
      </c>
      <c r="N1250" s="173">
        <v>4</v>
      </c>
      <c r="O1250" s="173">
        <v>3</v>
      </c>
      <c r="P1250" s="173">
        <v>1</v>
      </c>
      <c r="Q1250" s="173">
        <v>5</v>
      </c>
      <c r="R1250" s="173">
        <v>1</v>
      </c>
      <c r="S1250" s="182">
        <v>1500</v>
      </c>
      <c r="T1250" s="173">
        <v>50</v>
      </c>
      <c r="U1250" s="173">
        <v>1</v>
      </c>
      <c r="V1250" s="173">
        <v>0</v>
      </c>
      <c r="X1250" s="173">
        <v>1</v>
      </c>
      <c r="Y1250" s="182">
        <v>126800</v>
      </c>
      <c r="Z1250" s="174">
        <f>S1250*R1250*K1250*EXP(-Definitions!$E$4*CAPEX!V1250)*U1250</f>
        <v>3915000</v>
      </c>
      <c r="AA1250" s="174">
        <f>CEILING(Z1250/Definitions!$F$10,10)</f>
        <v>76770</v>
      </c>
      <c r="AB1250" s="176">
        <v>1</v>
      </c>
      <c r="AC1250" s="171" t="s">
        <v>455</v>
      </c>
      <c r="AD1250" s="171" t="s">
        <v>456</v>
      </c>
    </row>
    <row r="1251" spans="1:30" ht="60" x14ac:dyDescent="0.25">
      <c r="A1251" s="170">
        <v>997</v>
      </c>
      <c r="B1251" s="171" t="s">
        <v>398</v>
      </c>
      <c r="C1251" s="171" t="s">
        <v>64</v>
      </c>
      <c r="D1251" s="181" t="s">
        <v>225</v>
      </c>
      <c r="E1251" s="173" t="s">
        <v>194</v>
      </c>
      <c r="F1251" s="173" t="s">
        <v>140</v>
      </c>
      <c r="G1251" s="173" t="s">
        <v>211</v>
      </c>
      <c r="H1251" s="173" t="s">
        <v>212</v>
      </c>
      <c r="I1251" s="173" t="s">
        <v>140</v>
      </c>
      <c r="J1251" s="173">
        <v>2008</v>
      </c>
      <c r="K1251" s="174">
        <v>1</v>
      </c>
      <c r="M1251" s="173" t="s">
        <v>236</v>
      </c>
      <c r="N1251" s="173">
        <v>3</v>
      </c>
      <c r="O1251" s="173">
        <v>2</v>
      </c>
      <c r="P1251" s="173">
        <v>1</v>
      </c>
      <c r="Q1251" s="173">
        <v>8</v>
      </c>
      <c r="R1251" s="173">
        <v>1</v>
      </c>
      <c r="S1251" s="182">
        <v>8000000</v>
      </c>
      <c r="T1251" s="173">
        <v>15</v>
      </c>
      <c r="U1251" s="173">
        <v>1</v>
      </c>
      <c r="V1251" s="173">
        <v>5</v>
      </c>
      <c r="X1251" s="173">
        <v>0</v>
      </c>
      <c r="Y1251" s="182">
        <v>0</v>
      </c>
      <c r="Z1251" s="174">
        <f>S1251*R1251*K1251*EXP(-Definitions!$E$4*CAPEX!V1251)*U1251</f>
        <v>8000000</v>
      </c>
      <c r="AA1251" s="174">
        <f>CEILING(Z1251/Definitions!$F$10,10)</f>
        <v>156870</v>
      </c>
      <c r="AB1251" s="176">
        <v>2</v>
      </c>
      <c r="AC1251" s="171" t="s">
        <v>322</v>
      </c>
      <c r="AD1251" s="171" t="s">
        <v>458</v>
      </c>
    </row>
    <row r="1252" spans="1:30" x14ac:dyDescent="0.25">
      <c r="A1252" s="170">
        <v>997</v>
      </c>
      <c r="B1252" s="171" t="s">
        <v>398</v>
      </c>
      <c r="C1252" s="171" t="s">
        <v>64</v>
      </c>
      <c r="D1252" s="181" t="s">
        <v>225</v>
      </c>
      <c r="E1252" s="173" t="s">
        <v>194</v>
      </c>
      <c r="F1252" s="173" t="s">
        <v>140</v>
      </c>
      <c r="G1252" s="173" t="s">
        <v>211</v>
      </c>
      <c r="H1252" s="173" t="s">
        <v>212</v>
      </c>
      <c r="I1252" s="173" t="s">
        <v>140</v>
      </c>
      <c r="J1252" s="173">
        <v>2008</v>
      </c>
      <c r="K1252" s="174">
        <v>1</v>
      </c>
      <c r="M1252" s="173" t="s">
        <v>236</v>
      </c>
      <c r="N1252" s="173">
        <v>0</v>
      </c>
      <c r="O1252" s="173">
        <v>1</v>
      </c>
      <c r="P1252" s="173">
        <v>1</v>
      </c>
      <c r="Q1252" s="173">
        <v>8</v>
      </c>
      <c r="R1252" s="173">
        <v>1</v>
      </c>
      <c r="S1252" s="182">
        <v>8000000</v>
      </c>
      <c r="T1252" s="173">
        <v>15</v>
      </c>
      <c r="U1252" s="173">
        <v>1</v>
      </c>
      <c r="V1252" s="173">
        <v>20</v>
      </c>
      <c r="X1252" s="173">
        <v>1</v>
      </c>
      <c r="Y1252" s="182">
        <v>466700</v>
      </c>
      <c r="Z1252" s="174">
        <f>S1252*R1252*K1252*EXP(-Definitions!$E$4*CAPEX!V1252)*U1252</f>
        <v>8000000</v>
      </c>
      <c r="AA1252" s="174">
        <f>CEILING(Z1252/Definitions!$F$10,10)</f>
        <v>156870</v>
      </c>
      <c r="AB1252" s="176">
        <v>2</v>
      </c>
      <c r="AC1252" s="171" t="s">
        <v>459</v>
      </c>
      <c r="AD1252" s="171" t="s">
        <v>460</v>
      </c>
    </row>
    <row r="1253" spans="1:30" ht="24" x14ac:dyDescent="0.25">
      <c r="A1253" s="170">
        <v>998</v>
      </c>
      <c r="B1253" s="171" t="s">
        <v>272</v>
      </c>
      <c r="C1253" s="171" t="s">
        <v>64</v>
      </c>
      <c r="D1253" s="181" t="s">
        <v>225</v>
      </c>
      <c r="E1253" s="173" t="s">
        <v>194</v>
      </c>
      <c r="F1253" s="173" t="s">
        <v>140</v>
      </c>
      <c r="G1253" s="173" t="s">
        <v>265</v>
      </c>
      <c r="H1253" s="173" t="s">
        <v>266</v>
      </c>
      <c r="I1253" s="173" t="s">
        <v>140</v>
      </c>
      <c r="J1253" s="173">
        <v>2008</v>
      </c>
      <c r="K1253" s="174">
        <v>1</v>
      </c>
      <c r="M1253" s="173" t="s">
        <v>236</v>
      </c>
      <c r="N1253" s="173">
        <v>0</v>
      </c>
      <c r="O1253" s="173">
        <v>1</v>
      </c>
      <c r="P1253" s="173">
        <v>1</v>
      </c>
      <c r="Q1253" s="173">
        <v>1</v>
      </c>
      <c r="R1253" s="173">
        <v>1</v>
      </c>
      <c r="S1253" s="182">
        <v>5737500</v>
      </c>
      <c r="T1253" s="173">
        <v>0</v>
      </c>
      <c r="U1253" s="173">
        <v>0</v>
      </c>
      <c r="V1253" s="173">
        <v>0</v>
      </c>
      <c r="X1253" s="173">
        <v>1</v>
      </c>
      <c r="Y1253" s="182">
        <v>112500</v>
      </c>
      <c r="Z1253" s="174">
        <f>S1253*R1253*K1253*EXP(-Definitions!$E$4*CAPEX!V1253)*U1253</f>
        <v>0</v>
      </c>
      <c r="AA1253" s="174">
        <f>CEILING(Z1253/Definitions!$F$10,10)</f>
        <v>0</v>
      </c>
      <c r="AB1253" s="176">
        <v>0</v>
      </c>
      <c r="AC1253" s="171" t="s">
        <v>610</v>
      </c>
      <c r="AD1253" s="171" t="s">
        <v>573</v>
      </c>
    </row>
    <row r="1254" spans="1:30" ht="36" x14ac:dyDescent="0.25">
      <c r="A1254" s="170">
        <v>999</v>
      </c>
      <c r="B1254" s="171" t="s">
        <v>206</v>
      </c>
      <c r="C1254" s="171" t="s">
        <v>64</v>
      </c>
      <c r="D1254" s="181" t="s">
        <v>225</v>
      </c>
      <c r="E1254" s="173" t="s">
        <v>194</v>
      </c>
      <c r="F1254" s="173" t="s">
        <v>140</v>
      </c>
      <c r="G1254" s="173" t="s">
        <v>195</v>
      </c>
      <c r="H1254" s="173" t="s">
        <v>196</v>
      </c>
      <c r="I1254" s="173" t="s">
        <v>140</v>
      </c>
      <c r="J1254" s="173">
        <v>2008</v>
      </c>
      <c r="K1254" s="174">
        <v>2870</v>
      </c>
      <c r="M1254" s="173" t="s">
        <v>236</v>
      </c>
      <c r="N1254" s="173">
        <v>4</v>
      </c>
      <c r="O1254" s="173">
        <v>3</v>
      </c>
      <c r="P1254" s="173">
        <v>1</v>
      </c>
      <c r="Q1254" s="173">
        <v>5</v>
      </c>
      <c r="R1254" s="173">
        <v>1</v>
      </c>
      <c r="S1254" s="182">
        <v>720</v>
      </c>
      <c r="T1254" s="173">
        <v>15</v>
      </c>
      <c r="U1254" s="173">
        <v>1</v>
      </c>
      <c r="V1254" s="173">
        <v>0</v>
      </c>
      <c r="X1254" s="173">
        <v>1</v>
      </c>
      <c r="Y1254" s="182">
        <v>101400</v>
      </c>
      <c r="Z1254" s="174">
        <f>S1254*R1254*K1254*EXP(-Definitions!$E$4*CAPEX!V1254)*U1254</f>
        <v>2066400</v>
      </c>
      <c r="AA1254" s="174">
        <f>CEILING(Z1254/Definitions!$F$10,10)</f>
        <v>40520</v>
      </c>
      <c r="AB1254" s="176">
        <v>1</v>
      </c>
      <c r="AC1254" s="171" t="s">
        <v>653</v>
      </c>
      <c r="AD1254" s="171" t="s">
        <v>654</v>
      </c>
    </row>
    <row r="1255" spans="1:30" ht="36" x14ac:dyDescent="0.25">
      <c r="A1255" s="170">
        <v>999</v>
      </c>
      <c r="B1255" s="171" t="s">
        <v>206</v>
      </c>
      <c r="C1255" s="171" t="s">
        <v>64</v>
      </c>
      <c r="D1255" s="181" t="s">
        <v>225</v>
      </c>
      <c r="E1255" s="173" t="s">
        <v>194</v>
      </c>
      <c r="F1255" s="173" t="s">
        <v>140</v>
      </c>
      <c r="G1255" s="173" t="s">
        <v>195</v>
      </c>
      <c r="H1255" s="173" t="s">
        <v>196</v>
      </c>
      <c r="I1255" s="173" t="s">
        <v>140</v>
      </c>
      <c r="J1255" s="173">
        <v>2008</v>
      </c>
      <c r="K1255" s="174">
        <v>2870</v>
      </c>
      <c r="M1255" s="173" t="s">
        <v>236</v>
      </c>
      <c r="N1255" s="173">
        <v>0</v>
      </c>
      <c r="O1255" s="173">
        <v>1</v>
      </c>
      <c r="P1255" s="173">
        <v>1</v>
      </c>
      <c r="Q1255" s="173">
        <v>8</v>
      </c>
      <c r="R1255" s="173">
        <v>1</v>
      </c>
      <c r="S1255" s="182">
        <v>720</v>
      </c>
      <c r="T1255" s="173">
        <v>15</v>
      </c>
      <c r="U1255" s="173">
        <v>1</v>
      </c>
      <c r="V1255" s="173">
        <v>15</v>
      </c>
      <c r="X1255" s="173">
        <v>1</v>
      </c>
      <c r="Y1255" s="182">
        <v>101400</v>
      </c>
      <c r="Z1255" s="174">
        <f>S1255*R1255*K1255*EXP(-Definitions!$E$4*CAPEX!V1255)*U1255</f>
        <v>2066400</v>
      </c>
      <c r="AA1255" s="174">
        <f>CEILING(Z1255/Definitions!$F$10,10)</f>
        <v>40520</v>
      </c>
      <c r="AB1255" s="176">
        <v>1</v>
      </c>
      <c r="AC1255" s="171" t="s">
        <v>653</v>
      </c>
      <c r="AD1255" s="171" t="s">
        <v>654</v>
      </c>
    </row>
    <row r="1256" spans="1:30" ht="48" x14ac:dyDescent="0.25">
      <c r="A1256" s="170">
        <v>1000</v>
      </c>
      <c r="B1256" s="171" t="s">
        <v>655</v>
      </c>
      <c r="C1256" s="171" t="s">
        <v>64</v>
      </c>
      <c r="D1256" s="181" t="s">
        <v>225</v>
      </c>
      <c r="E1256" s="173" t="s">
        <v>194</v>
      </c>
      <c r="F1256" s="173" t="s">
        <v>140</v>
      </c>
      <c r="G1256" s="173" t="s">
        <v>226</v>
      </c>
      <c r="H1256" s="173" t="s">
        <v>226</v>
      </c>
      <c r="I1256" s="173" t="s">
        <v>140</v>
      </c>
      <c r="J1256" s="173">
        <v>2008</v>
      </c>
      <c r="K1256" s="174">
        <v>2870</v>
      </c>
      <c r="M1256" s="173" t="s">
        <v>236</v>
      </c>
      <c r="N1256" s="173">
        <v>4</v>
      </c>
      <c r="O1256" s="173">
        <v>3</v>
      </c>
      <c r="P1256" s="173">
        <v>1</v>
      </c>
      <c r="Q1256" s="173">
        <v>4</v>
      </c>
      <c r="R1256" s="173">
        <v>1</v>
      </c>
      <c r="S1256" s="182">
        <v>2800</v>
      </c>
      <c r="T1256" s="173">
        <v>50</v>
      </c>
      <c r="U1256" s="173">
        <v>1</v>
      </c>
      <c r="V1256" s="173">
        <v>0</v>
      </c>
      <c r="X1256" s="173">
        <v>1</v>
      </c>
      <c r="Y1256" s="182">
        <v>177900</v>
      </c>
      <c r="Z1256" s="174">
        <f>S1256*R1256*K1256*EXP(-Definitions!$E$4*CAPEX!V1256)*U1256</f>
        <v>8036000</v>
      </c>
      <c r="AA1256" s="174">
        <f>CEILING(Z1256/Definitions!$F$10,10)</f>
        <v>157570</v>
      </c>
      <c r="AB1256" s="176">
        <v>1</v>
      </c>
      <c r="AC1256" s="171" t="s">
        <v>656</v>
      </c>
      <c r="AD1256" s="171" t="s">
        <v>657</v>
      </c>
    </row>
    <row r="1257" spans="1:30" ht="48" x14ac:dyDescent="0.25">
      <c r="A1257" s="170">
        <v>1001</v>
      </c>
      <c r="B1257" s="171" t="s">
        <v>464</v>
      </c>
      <c r="C1257" s="171" t="s">
        <v>64</v>
      </c>
      <c r="D1257" s="181" t="s">
        <v>225</v>
      </c>
      <c r="E1257" s="173" t="s">
        <v>194</v>
      </c>
      <c r="F1257" s="173" t="s">
        <v>140</v>
      </c>
      <c r="G1257" s="173" t="s">
        <v>217</v>
      </c>
      <c r="H1257" s="173" t="s">
        <v>218</v>
      </c>
      <c r="I1257" s="173" t="s">
        <v>140</v>
      </c>
      <c r="J1257" s="173">
        <v>2008</v>
      </c>
      <c r="K1257" s="174">
        <v>1</v>
      </c>
      <c r="M1257" s="173" t="s">
        <v>236</v>
      </c>
      <c r="N1257" s="173">
        <v>4</v>
      </c>
      <c r="O1257" s="173">
        <v>2</v>
      </c>
      <c r="P1257" s="173">
        <v>1</v>
      </c>
      <c r="Q1257" s="173">
        <v>5</v>
      </c>
      <c r="R1257" s="173">
        <v>1</v>
      </c>
      <c r="S1257" s="182">
        <v>199920</v>
      </c>
      <c r="T1257" s="173">
        <v>25</v>
      </c>
      <c r="U1257" s="173">
        <v>1</v>
      </c>
      <c r="V1257" s="173">
        <v>11</v>
      </c>
      <c r="X1257" s="173">
        <v>1</v>
      </c>
      <c r="Y1257" s="182">
        <v>3920</v>
      </c>
      <c r="Z1257" s="174">
        <f>S1257*R1257*K1257*EXP(-Definitions!$E$4*CAPEX!V1257)*U1257</f>
        <v>199920</v>
      </c>
      <c r="AA1257" s="174">
        <f>CEILING(Z1257/Definitions!$F$10,10)</f>
        <v>3920</v>
      </c>
      <c r="AB1257" s="176">
        <v>1</v>
      </c>
      <c r="AC1257" s="171" t="s">
        <v>250</v>
      </c>
      <c r="AD1257" s="171" t="s">
        <v>569</v>
      </c>
    </row>
    <row r="1258" spans="1:30" ht="144" x14ac:dyDescent="0.25">
      <c r="A1258" s="170">
        <v>1002</v>
      </c>
      <c r="B1258" s="171" t="s">
        <v>233</v>
      </c>
      <c r="C1258" s="171" t="s">
        <v>64</v>
      </c>
      <c r="D1258" s="181" t="s">
        <v>225</v>
      </c>
      <c r="E1258" s="173" t="s">
        <v>249</v>
      </c>
      <c r="F1258" s="173" t="s">
        <v>140</v>
      </c>
      <c r="G1258" s="173" t="s">
        <v>364</v>
      </c>
      <c r="H1258" s="173" t="s">
        <v>364</v>
      </c>
      <c r="I1258" s="173" t="s">
        <v>140</v>
      </c>
      <c r="J1258" s="173">
        <v>2008</v>
      </c>
      <c r="K1258" s="174">
        <v>1</v>
      </c>
      <c r="M1258" s="173" t="s">
        <v>236</v>
      </c>
      <c r="N1258" s="173">
        <v>3</v>
      </c>
      <c r="O1258" s="173">
        <v>2</v>
      </c>
      <c r="P1258" s="173">
        <v>1</v>
      </c>
      <c r="Q1258" s="173">
        <v>5</v>
      </c>
      <c r="R1258" s="173">
        <v>1</v>
      </c>
      <c r="S1258" s="182">
        <v>2927300</v>
      </c>
      <c r="T1258" s="173">
        <v>0</v>
      </c>
      <c r="U1258" s="173">
        <v>1</v>
      </c>
      <c r="V1258" s="173">
        <v>0</v>
      </c>
      <c r="X1258" s="173">
        <v>0</v>
      </c>
      <c r="Y1258" s="182">
        <v>19900</v>
      </c>
      <c r="Z1258" s="174">
        <f>S1258*R1258*K1258*EXP(-Definitions!$E$4*CAPEX!V1258)*U1258</f>
        <v>2927300</v>
      </c>
      <c r="AA1258" s="174">
        <f>CEILING(Z1258/Definitions!$F$10,10)</f>
        <v>57400</v>
      </c>
      <c r="AB1258" s="176">
        <v>1</v>
      </c>
      <c r="AC1258" s="171" t="s">
        <v>546</v>
      </c>
      <c r="AD1258" s="171" t="s">
        <v>477</v>
      </c>
    </row>
    <row r="1259" spans="1:30" x14ac:dyDescent="0.25">
      <c r="A1259" s="170">
        <v>1003</v>
      </c>
      <c r="B1259" s="171" t="s">
        <v>238</v>
      </c>
      <c r="C1259" s="171" t="s">
        <v>64</v>
      </c>
      <c r="D1259" s="181" t="s">
        <v>225</v>
      </c>
      <c r="E1259" s="173" t="s">
        <v>249</v>
      </c>
      <c r="F1259" s="173" t="s">
        <v>140</v>
      </c>
      <c r="G1259" s="173" t="s">
        <v>239</v>
      </c>
      <c r="H1259" s="173" t="s">
        <v>524</v>
      </c>
      <c r="I1259" s="173" t="s">
        <v>140</v>
      </c>
      <c r="J1259" s="173">
        <v>2008</v>
      </c>
      <c r="K1259" s="174">
        <v>1</v>
      </c>
      <c r="M1259" s="173" t="s">
        <v>236</v>
      </c>
      <c r="N1259" s="173">
        <v>0</v>
      </c>
      <c r="O1259" s="173">
        <v>1</v>
      </c>
      <c r="P1259" s="173">
        <v>1</v>
      </c>
      <c r="Q1259" s="173">
        <v>9</v>
      </c>
      <c r="R1259" s="173">
        <v>1</v>
      </c>
      <c r="S1259" s="182">
        <v>3220000</v>
      </c>
      <c r="T1259" s="173">
        <v>0</v>
      </c>
      <c r="U1259" s="173">
        <v>1</v>
      </c>
      <c r="V1259" s="173">
        <v>0</v>
      </c>
      <c r="X1259" s="173">
        <v>0</v>
      </c>
      <c r="Y1259" s="182">
        <v>0</v>
      </c>
      <c r="Z1259" s="174">
        <f>S1259*R1259*K1259*EXP(-Definitions!$E$4*CAPEX!V1259)*U1259</f>
        <v>3220000</v>
      </c>
      <c r="AA1259" s="174">
        <f>CEILING(Z1259/Definitions!$F$10,10)</f>
        <v>63140</v>
      </c>
      <c r="AB1259" s="176">
        <v>1</v>
      </c>
      <c r="AC1259" s="171" t="s">
        <v>240</v>
      </c>
      <c r="AD1259" s="171" t="s">
        <v>241</v>
      </c>
    </row>
    <row r="1260" spans="1:30" ht="36" x14ac:dyDescent="0.25">
      <c r="A1260" s="170">
        <v>1004</v>
      </c>
      <c r="B1260" s="171" t="s">
        <v>242</v>
      </c>
      <c r="C1260" s="171" t="s">
        <v>64</v>
      </c>
      <c r="D1260" s="181" t="s">
        <v>225</v>
      </c>
      <c r="E1260" s="173" t="s">
        <v>249</v>
      </c>
      <c r="F1260" s="173" t="s">
        <v>140</v>
      </c>
      <c r="G1260" s="173" t="s">
        <v>243</v>
      </c>
      <c r="H1260" s="173" t="s">
        <v>524</v>
      </c>
      <c r="I1260" s="173" t="s">
        <v>140</v>
      </c>
      <c r="J1260" s="173">
        <v>2008</v>
      </c>
      <c r="K1260" s="174">
        <v>1</v>
      </c>
      <c r="M1260" s="173" t="s">
        <v>236</v>
      </c>
      <c r="N1260" s="173">
        <v>0</v>
      </c>
      <c r="O1260" s="173">
        <v>1</v>
      </c>
      <c r="P1260" s="173">
        <v>1</v>
      </c>
      <c r="Q1260" s="173">
        <v>9</v>
      </c>
      <c r="R1260" s="173">
        <v>1</v>
      </c>
      <c r="S1260" s="182">
        <v>3542000</v>
      </c>
      <c r="T1260" s="173">
        <v>0</v>
      </c>
      <c r="U1260" s="173">
        <v>1</v>
      </c>
      <c r="V1260" s="173">
        <v>0</v>
      </c>
      <c r="X1260" s="173">
        <v>0</v>
      </c>
      <c r="Y1260" s="182">
        <v>0</v>
      </c>
      <c r="Z1260" s="174">
        <f>S1260*R1260*K1260*EXP(-Definitions!$E$4*CAPEX!V1260)*U1260</f>
        <v>3542000</v>
      </c>
      <c r="AA1260" s="174">
        <f>CEILING(Z1260/Definitions!$F$10,10)</f>
        <v>69460</v>
      </c>
      <c r="AB1260" s="176">
        <v>1</v>
      </c>
      <c r="AC1260" s="171" t="s">
        <v>244</v>
      </c>
      <c r="AD1260" s="171" t="s">
        <v>567</v>
      </c>
    </row>
    <row r="1261" spans="1:30" x14ac:dyDescent="0.25">
      <c r="A1261" s="170">
        <v>1005</v>
      </c>
      <c r="B1261" s="171" t="s">
        <v>245</v>
      </c>
      <c r="C1261" s="171" t="s">
        <v>64</v>
      </c>
      <c r="D1261" s="181" t="s">
        <v>225</v>
      </c>
      <c r="E1261" s="173" t="s">
        <v>249</v>
      </c>
      <c r="F1261" s="173" t="s">
        <v>140</v>
      </c>
      <c r="G1261" s="173" t="s">
        <v>246</v>
      </c>
      <c r="H1261" s="173" t="s">
        <v>524</v>
      </c>
      <c r="I1261" s="173" t="s">
        <v>140</v>
      </c>
      <c r="J1261" s="173">
        <v>2008</v>
      </c>
      <c r="K1261" s="174">
        <v>1</v>
      </c>
      <c r="M1261" s="173" t="s">
        <v>236</v>
      </c>
      <c r="N1261" s="173">
        <v>0</v>
      </c>
      <c r="O1261" s="173">
        <v>1</v>
      </c>
      <c r="P1261" s="173">
        <v>1</v>
      </c>
      <c r="Q1261" s="173">
        <v>9</v>
      </c>
      <c r="R1261" s="173">
        <v>1</v>
      </c>
      <c r="S1261" s="182">
        <v>1948100</v>
      </c>
      <c r="T1261" s="173">
        <v>0</v>
      </c>
      <c r="U1261" s="173">
        <v>1</v>
      </c>
      <c r="V1261" s="173">
        <v>0</v>
      </c>
      <c r="X1261" s="173">
        <v>0</v>
      </c>
      <c r="Y1261" s="182">
        <v>0</v>
      </c>
      <c r="Z1261" s="174">
        <f>S1261*R1261*K1261*EXP(-Definitions!$E$4*CAPEX!V1261)*U1261</f>
        <v>1948100</v>
      </c>
      <c r="AA1261" s="174">
        <f>CEILING(Z1261/Definitions!$F$10,10)</f>
        <v>38200</v>
      </c>
      <c r="AB1261" s="176">
        <v>1</v>
      </c>
      <c r="AC1261" s="171" t="s">
        <v>247</v>
      </c>
      <c r="AD1261" s="171" t="s">
        <v>568</v>
      </c>
    </row>
    <row r="1262" spans="1:30" ht="24" x14ac:dyDescent="0.25">
      <c r="A1262" s="170">
        <v>1006</v>
      </c>
      <c r="B1262" s="171" t="s">
        <v>99</v>
      </c>
      <c r="C1262" s="171" t="s">
        <v>99</v>
      </c>
      <c r="D1262" s="181" t="s">
        <v>225</v>
      </c>
      <c r="E1262" s="173" t="s">
        <v>486</v>
      </c>
      <c r="F1262" s="173" t="s">
        <v>482</v>
      </c>
      <c r="G1262" s="173" t="s">
        <v>217</v>
      </c>
      <c r="H1262" s="173" t="s">
        <v>218</v>
      </c>
      <c r="I1262" s="173" t="s">
        <v>440</v>
      </c>
      <c r="J1262" s="173">
        <v>2020</v>
      </c>
      <c r="K1262" s="174">
        <v>1</v>
      </c>
      <c r="M1262" s="173" t="s">
        <v>236</v>
      </c>
      <c r="N1262" s="173">
        <v>0</v>
      </c>
      <c r="O1262" s="173">
        <v>1</v>
      </c>
      <c r="P1262" s="173">
        <v>1</v>
      </c>
      <c r="Q1262" s="173">
        <v>4</v>
      </c>
      <c r="R1262" s="173">
        <v>1</v>
      </c>
      <c r="S1262" s="182">
        <v>1504500</v>
      </c>
      <c r="T1262" s="173">
        <v>0</v>
      </c>
      <c r="U1262" s="173">
        <v>1</v>
      </c>
      <c r="V1262" s="173">
        <v>0</v>
      </c>
      <c r="X1262" s="173">
        <v>0</v>
      </c>
      <c r="Y1262" s="182">
        <v>0</v>
      </c>
      <c r="Z1262" s="174">
        <f>S1262*R1262*K1262*EXP(-Definitions!$E$4*CAPEX!V1262)*U1262</f>
        <v>1504500</v>
      </c>
      <c r="AA1262" s="174">
        <f>CEILING(Z1262/Definitions!$F$10,10)</f>
        <v>29500</v>
      </c>
      <c r="AB1262" s="176">
        <v>3</v>
      </c>
      <c r="AC1262" s="171" t="s">
        <v>645</v>
      </c>
      <c r="AD1262" s="171" t="s">
        <v>646</v>
      </c>
    </row>
    <row r="1263" spans="1:30" ht="24" x14ac:dyDescent="0.25">
      <c r="A1263" s="170">
        <v>1007</v>
      </c>
      <c r="B1263" s="171" t="s">
        <v>238</v>
      </c>
      <c r="C1263" s="171" t="s">
        <v>99</v>
      </c>
      <c r="D1263" s="181" t="s">
        <v>225</v>
      </c>
      <c r="E1263" s="173" t="s">
        <v>486</v>
      </c>
      <c r="F1263" s="173" t="s">
        <v>482</v>
      </c>
      <c r="G1263" s="173" t="s">
        <v>239</v>
      </c>
      <c r="H1263" s="173" t="s">
        <v>524</v>
      </c>
      <c r="I1263" s="173" t="s">
        <v>440</v>
      </c>
      <c r="J1263" s="173">
        <v>2020</v>
      </c>
      <c r="K1263" s="174">
        <v>1</v>
      </c>
      <c r="M1263" s="173" t="s">
        <v>236</v>
      </c>
      <c r="N1263" s="173">
        <v>0</v>
      </c>
      <c r="O1263" s="173">
        <v>1</v>
      </c>
      <c r="P1263" s="173">
        <v>1</v>
      </c>
      <c r="Q1263" s="173">
        <v>9</v>
      </c>
      <c r="R1263" s="173">
        <v>1</v>
      </c>
      <c r="S1263" s="182">
        <v>150500</v>
      </c>
      <c r="T1263" s="173">
        <v>0</v>
      </c>
      <c r="U1263" s="173">
        <v>1</v>
      </c>
      <c r="V1263" s="173">
        <v>0</v>
      </c>
      <c r="X1263" s="173">
        <v>0</v>
      </c>
      <c r="Y1263" s="182">
        <v>0</v>
      </c>
      <c r="Z1263" s="174">
        <f>S1263*R1263*K1263*EXP(-Definitions!$E$4*CAPEX!V1263)*U1263</f>
        <v>150500</v>
      </c>
      <c r="AA1263" s="174">
        <f>CEILING(Z1263/Definitions!$F$10,10)</f>
        <v>2960</v>
      </c>
      <c r="AB1263" s="176">
        <v>3</v>
      </c>
      <c r="AC1263" s="171" t="s">
        <v>240</v>
      </c>
      <c r="AD1263" s="171" t="s">
        <v>241</v>
      </c>
    </row>
    <row r="1264" spans="1:30" ht="36" x14ac:dyDescent="0.25">
      <c r="A1264" s="170">
        <v>1008</v>
      </c>
      <c r="B1264" s="171" t="s">
        <v>242</v>
      </c>
      <c r="C1264" s="171" t="s">
        <v>99</v>
      </c>
      <c r="D1264" s="181" t="s">
        <v>225</v>
      </c>
      <c r="E1264" s="173" t="s">
        <v>486</v>
      </c>
      <c r="F1264" s="173" t="s">
        <v>482</v>
      </c>
      <c r="G1264" s="173" t="s">
        <v>243</v>
      </c>
      <c r="H1264" s="173" t="s">
        <v>524</v>
      </c>
      <c r="I1264" s="173" t="s">
        <v>440</v>
      </c>
      <c r="J1264" s="173">
        <v>2020</v>
      </c>
      <c r="K1264" s="174">
        <v>1</v>
      </c>
      <c r="M1264" s="173" t="s">
        <v>236</v>
      </c>
      <c r="N1264" s="173">
        <v>0</v>
      </c>
      <c r="O1264" s="173">
        <v>1</v>
      </c>
      <c r="P1264" s="173">
        <v>1</v>
      </c>
      <c r="Q1264" s="173">
        <v>9</v>
      </c>
      <c r="R1264" s="173">
        <v>1</v>
      </c>
      <c r="S1264" s="182">
        <v>165500</v>
      </c>
      <c r="T1264" s="173">
        <v>0</v>
      </c>
      <c r="U1264" s="173">
        <v>1</v>
      </c>
      <c r="V1264" s="173">
        <v>0</v>
      </c>
      <c r="X1264" s="173">
        <v>0</v>
      </c>
      <c r="Y1264" s="182">
        <v>0</v>
      </c>
      <c r="Z1264" s="174">
        <f>S1264*R1264*K1264*EXP(-Definitions!$E$4*CAPEX!V1264)*U1264</f>
        <v>165500</v>
      </c>
      <c r="AA1264" s="174">
        <f>CEILING(Z1264/Definitions!$F$10,10)</f>
        <v>3250</v>
      </c>
      <c r="AB1264" s="176">
        <v>3</v>
      </c>
      <c r="AC1264" s="171" t="s">
        <v>244</v>
      </c>
      <c r="AD1264" s="171" t="s">
        <v>567</v>
      </c>
    </row>
    <row r="1265" spans="1:32" ht="24" x14ac:dyDescent="0.25">
      <c r="A1265" s="170">
        <v>1009</v>
      </c>
      <c r="B1265" s="171" t="s">
        <v>245</v>
      </c>
      <c r="C1265" s="171" t="s">
        <v>99</v>
      </c>
      <c r="D1265" s="181" t="s">
        <v>225</v>
      </c>
      <c r="E1265" s="173" t="s">
        <v>486</v>
      </c>
      <c r="F1265" s="173" t="s">
        <v>482</v>
      </c>
      <c r="G1265" s="173" t="s">
        <v>246</v>
      </c>
      <c r="H1265" s="173" t="s">
        <v>524</v>
      </c>
      <c r="I1265" s="173" t="s">
        <v>440</v>
      </c>
      <c r="J1265" s="173">
        <v>2020</v>
      </c>
      <c r="K1265" s="174">
        <v>1</v>
      </c>
      <c r="M1265" s="173" t="s">
        <v>236</v>
      </c>
      <c r="N1265" s="173">
        <v>0</v>
      </c>
      <c r="O1265" s="173">
        <v>1</v>
      </c>
      <c r="P1265" s="173">
        <v>1</v>
      </c>
      <c r="Q1265" s="173">
        <v>9</v>
      </c>
      <c r="R1265" s="173">
        <v>1</v>
      </c>
      <c r="S1265" s="182">
        <v>91100</v>
      </c>
      <c r="T1265" s="173">
        <v>0</v>
      </c>
      <c r="U1265" s="173">
        <v>1</v>
      </c>
      <c r="V1265" s="173">
        <v>0</v>
      </c>
      <c r="X1265" s="173">
        <v>0</v>
      </c>
      <c r="Y1265" s="182">
        <v>0</v>
      </c>
      <c r="Z1265" s="174">
        <f>S1265*R1265*K1265*EXP(-Definitions!$E$4*CAPEX!V1265)*U1265</f>
        <v>91100</v>
      </c>
      <c r="AA1265" s="174">
        <f>CEILING(Z1265/Definitions!$F$10,10)</f>
        <v>1790</v>
      </c>
      <c r="AB1265" s="176">
        <v>3</v>
      </c>
      <c r="AC1265" s="171" t="s">
        <v>247</v>
      </c>
      <c r="AD1265" s="171" t="s">
        <v>568</v>
      </c>
    </row>
    <row r="1266" spans="1:32" ht="24" x14ac:dyDescent="0.25">
      <c r="A1266" s="170">
        <v>1010</v>
      </c>
      <c r="B1266" s="171" t="s">
        <v>100</v>
      </c>
      <c r="C1266" s="171" t="s">
        <v>100</v>
      </c>
      <c r="D1266" s="181" t="s">
        <v>225</v>
      </c>
      <c r="E1266" s="173" t="s">
        <v>486</v>
      </c>
      <c r="F1266" s="173" t="s">
        <v>482</v>
      </c>
      <c r="G1266" s="173" t="s">
        <v>228</v>
      </c>
      <c r="H1266" s="173" t="s">
        <v>489</v>
      </c>
      <c r="I1266" s="173" t="s">
        <v>440</v>
      </c>
      <c r="J1266" s="173">
        <v>2020</v>
      </c>
      <c r="K1266" s="174">
        <v>1</v>
      </c>
      <c r="M1266" s="173" t="s">
        <v>236</v>
      </c>
      <c r="N1266" s="173">
        <v>0</v>
      </c>
      <c r="O1266" s="173">
        <v>1</v>
      </c>
      <c r="P1266" s="173">
        <v>1</v>
      </c>
      <c r="Q1266" s="173">
        <v>4</v>
      </c>
      <c r="R1266" s="173">
        <v>1</v>
      </c>
      <c r="S1266" s="182">
        <v>5253000</v>
      </c>
      <c r="T1266" s="173">
        <v>0</v>
      </c>
      <c r="U1266" s="173">
        <v>1</v>
      </c>
      <c r="V1266" s="173">
        <v>0</v>
      </c>
      <c r="X1266" s="173">
        <v>0</v>
      </c>
      <c r="Y1266" s="182">
        <v>0</v>
      </c>
      <c r="Z1266" s="174">
        <f>S1266*R1266*K1266*EXP(-Definitions!$E$4*CAPEX!V1266)*U1266</f>
        <v>5253000</v>
      </c>
      <c r="AA1266" s="174">
        <f>CEILING(Z1266/Definitions!$F$10,10)</f>
        <v>103000</v>
      </c>
      <c r="AB1266" s="176">
        <v>3</v>
      </c>
      <c r="AC1266" s="171" t="s">
        <v>647</v>
      </c>
      <c r="AD1266" s="171" t="s">
        <v>647</v>
      </c>
    </row>
    <row r="1267" spans="1:32" ht="24" x14ac:dyDescent="0.25">
      <c r="A1267" s="170">
        <v>1011</v>
      </c>
      <c r="B1267" s="171" t="s">
        <v>238</v>
      </c>
      <c r="C1267" s="171" t="s">
        <v>100</v>
      </c>
      <c r="D1267" s="181" t="s">
        <v>225</v>
      </c>
      <c r="E1267" s="173" t="s">
        <v>486</v>
      </c>
      <c r="F1267" s="173" t="s">
        <v>482</v>
      </c>
      <c r="G1267" s="173" t="s">
        <v>239</v>
      </c>
      <c r="H1267" s="173" t="s">
        <v>524</v>
      </c>
      <c r="I1267" s="173" t="s">
        <v>440</v>
      </c>
      <c r="J1267" s="173">
        <v>2020</v>
      </c>
      <c r="K1267" s="174">
        <v>1</v>
      </c>
      <c r="M1267" s="173" t="s">
        <v>236</v>
      </c>
      <c r="N1267" s="173">
        <v>0</v>
      </c>
      <c r="O1267" s="173">
        <v>1</v>
      </c>
      <c r="P1267" s="173">
        <v>1</v>
      </c>
      <c r="Q1267" s="173">
        <v>9</v>
      </c>
      <c r="R1267" s="173">
        <v>1</v>
      </c>
      <c r="S1267" s="182">
        <v>525300</v>
      </c>
      <c r="T1267" s="173">
        <v>0</v>
      </c>
      <c r="U1267" s="173">
        <v>1</v>
      </c>
      <c r="V1267" s="173">
        <v>0</v>
      </c>
      <c r="X1267" s="173">
        <v>0</v>
      </c>
      <c r="Y1267" s="182">
        <v>0</v>
      </c>
      <c r="Z1267" s="174">
        <f>S1267*R1267*K1267*EXP(-Definitions!$E$4*CAPEX!V1267)*U1267</f>
        <v>525300</v>
      </c>
      <c r="AA1267" s="174">
        <f>CEILING(Z1267/Definitions!$F$10,10)</f>
        <v>10300</v>
      </c>
      <c r="AB1267" s="176">
        <v>3</v>
      </c>
      <c r="AC1267" s="171" t="s">
        <v>240</v>
      </c>
      <c r="AD1267" s="171" t="s">
        <v>241</v>
      </c>
    </row>
    <row r="1268" spans="1:32" ht="36" x14ac:dyDescent="0.25">
      <c r="A1268" s="170">
        <v>1012</v>
      </c>
      <c r="B1268" s="171" t="s">
        <v>242</v>
      </c>
      <c r="C1268" s="171" t="s">
        <v>100</v>
      </c>
      <c r="D1268" s="181" t="s">
        <v>225</v>
      </c>
      <c r="E1268" s="173" t="s">
        <v>486</v>
      </c>
      <c r="F1268" s="173" t="s">
        <v>482</v>
      </c>
      <c r="G1268" s="173" t="s">
        <v>243</v>
      </c>
      <c r="H1268" s="173" t="s">
        <v>524</v>
      </c>
      <c r="I1268" s="173" t="s">
        <v>440</v>
      </c>
      <c r="J1268" s="173">
        <v>2020</v>
      </c>
      <c r="K1268" s="174">
        <v>1</v>
      </c>
      <c r="M1268" s="173" t="s">
        <v>236</v>
      </c>
      <c r="N1268" s="173">
        <v>0</v>
      </c>
      <c r="O1268" s="173">
        <v>1</v>
      </c>
      <c r="P1268" s="173">
        <v>1</v>
      </c>
      <c r="Q1268" s="173">
        <v>9</v>
      </c>
      <c r="R1268" s="173">
        <v>1</v>
      </c>
      <c r="S1268" s="182">
        <v>577900</v>
      </c>
      <c r="T1268" s="173">
        <v>0</v>
      </c>
      <c r="U1268" s="173">
        <v>1</v>
      </c>
      <c r="V1268" s="173">
        <v>0</v>
      </c>
      <c r="X1268" s="173">
        <v>0</v>
      </c>
      <c r="Y1268" s="182">
        <v>0</v>
      </c>
      <c r="Z1268" s="174">
        <f>S1268*R1268*K1268*EXP(-Definitions!$E$4*CAPEX!V1268)*U1268</f>
        <v>577900</v>
      </c>
      <c r="AA1268" s="174">
        <f>CEILING(Z1268/Definitions!$F$10,10)</f>
        <v>11340</v>
      </c>
      <c r="AB1268" s="176">
        <v>3</v>
      </c>
      <c r="AC1268" s="171" t="s">
        <v>244</v>
      </c>
      <c r="AD1268" s="171" t="s">
        <v>567</v>
      </c>
    </row>
    <row r="1269" spans="1:32" ht="24" x14ac:dyDescent="0.25">
      <c r="A1269" s="170">
        <v>1013</v>
      </c>
      <c r="B1269" s="171" t="s">
        <v>245</v>
      </c>
      <c r="C1269" s="171" t="s">
        <v>100</v>
      </c>
      <c r="D1269" s="181" t="s">
        <v>225</v>
      </c>
      <c r="E1269" s="173" t="s">
        <v>486</v>
      </c>
      <c r="F1269" s="173" t="s">
        <v>482</v>
      </c>
      <c r="G1269" s="173" t="s">
        <v>246</v>
      </c>
      <c r="H1269" s="173" t="s">
        <v>524</v>
      </c>
      <c r="I1269" s="173" t="s">
        <v>440</v>
      </c>
      <c r="J1269" s="173">
        <v>2020</v>
      </c>
      <c r="K1269" s="174">
        <v>1</v>
      </c>
      <c r="M1269" s="173" t="s">
        <v>236</v>
      </c>
      <c r="N1269" s="173">
        <v>0</v>
      </c>
      <c r="O1269" s="173">
        <v>1</v>
      </c>
      <c r="P1269" s="173">
        <v>1</v>
      </c>
      <c r="Q1269" s="173">
        <v>9</v>
      </c>
      <c r="R1269" s="173">
        <v>1</v>
      </c>
      <c r="S1269" s="182">
        <v>317900</v>
      </c>
      <c r="T1269" s="173">
        <v>0</v>
      </c>
      <c r="U1269" s="173">
        <v>1</v>
      </c>
      <c r="V1269" s="173">
        <v>0</v>
      </c>
      <c r="X1269" s="173">
        <v>0</v>
      </c>
      <c r="Y1269" s="182">
        <v>0</v>
      </c>
      <c r="Z1269" s="174">
        <f>S1269*R1269*K1269*EXP(-Definitions!$E$4*CAPEX!V1269)*U1269</f>
        <v>317900</v>
      </c>
      <c r="AA1269" s="174">
        <f>CEILING(Z1269/Definitions!$F$10,10)</f>
        <v>6240</v>
      </c>
      <c r="AB1269" s="176">
        <v>3</v>
      </c>
      <c r="AC1269" s="171" t="s">
        <v>247</v>
      </c>
      <c r="AD1269" s="171" t="s">
        <v>568</v>
      </c>
    </row>
    <row r="1270" spans="1:32" ht="24" x14ac:dyDescent="0.25">
      <c r="A1270" s="170">
        <v>1014</v>
      </c>
      <c r="B1270" s="171" t="s">
        <v>696</v>
      </c>
      <c r="C1270" s="171" t="s">
        <v>696</v>
      </c>
      <c r="D1270" s="181" t="s">
        <v>225</v>
      </c>
      <c r="E1270" s="173" t="s">
        <v>486</v>
      </c>
      <c r="F1270" s="173" t="s">
        <v>482</v>
      </c>
      <c r="G1270" s="173" t="s">
        <v>697</v>
      </c>
      <c r="H1270" s="173" t="s">
        <v>489</v>
      </c>
      <c r="I1270" s="173" t="s">
        <v>440</v>
      </c>
      <c r="J1270" s="173">
        <v>2020</v>
      </c>
      <c r="K1270" s="174">
        <v>9100</v>
      </c>
      <c r="M1270" s="173" t="s">
        <v>230</v>
      </c>
      <c r="N1270" s="173">
        <v>0</v>
      </c>
      <c r="O1270" s="173">
        <v>1</v>
      </c>
      <c r="P1270" s="173">
        <v>1</v>
      </c>
      <c r="Q1270" s="173">
        <v>6</v>
      </c>
      <c r="R1270" s="173">
        <v>1</v>
      </c>
      <c r="S1270" s="182">
        <v>30000</v>
      </c>
      <c r="T1270" s="173">
        <v>0</v>
      </c>
      <c r="U1270" s="173">
        <v>1</v>
      </c>
      <c r="V1270" s="173">
        <v>0</v>
      </c>
      <c r="X1270" s="173">
        <v>0</v>
      </c>
      <c r="Y1270" s="182">
        <v>0</v>
      </c>
      <c r="Z1270" s="174">
        <f>S1270*R1270*K1270*EXP(-Definitions!$E$4*CAPEX!V1270)*U1270</f>
        <v>273000000</v>
      </c>
      <c r="AA1270" s="174">
        <f>CEILING(Z1270/Definitions!$F$10,10)</f>
        <v>5352950</v>
      </c>
      <c r="AB1270" s="176">
        <v>3</v>
      </c>
      <c r="AC1270" s="171" t="s">
        <v>698</v>
      </c>
      <c r="AD1270" s="171" t="s">
        <v>698</v>
      </c>
    </row>
    <row r="1271" spans="1:32" ht="24" x14ac:dyDescent="0.25">
      <c r="A1271" s="170">
        <v>1015</v>
      </c>
      <c r="B1271" s="171" t="s">
        <v>238</v>
      </c>
      <c r="C1271" s="171" t="s">
        <v>696</v>
      </c>
      <c r="D1271" s="181" t="s">
        <v>225</v>
      </c>
      <c r="E1271" s="173" t="s">
        <v>486</v>
      </c>
      <c r="F1271" s="173" t="s">
        <v>482</v>
      </c>
      <c r="G1271" s="173" t="s">
        <v>239</v>
      </c>
      <c r="H1271" s="173" t="s">
        <v>524</v>
      </c>
      <c r="I1271" s="173" t="s">
        <v>440</v>
      </c>
      <c r="J1271" s="173">
        <v>2020</v>
      </c>
      <c r="K1271" s="174">
        <v>1</v>
      </c>
      <c r="M1271" s="173" t="s">
        <v>236</v>
      </c>
      <c r="N1271" s="173">
        <v>0</v>
      </c>
      <c r="O1271" s="173">
        <v>1</v>
      </c>
      <c r="P1271" s="173">
        <v>1</v>
      </c>
      <c r="Q1271" s="173">
        <v>9</v>
      </c>
      <c r="R1271" s="173">
        <v>1</v>
      </c>
      <c r="S1271" s="182">
        <v>27300000</v>
      </c>
      <c r="T1271" s="173">
        <v>0</v>
      </c>
      <c r="U1271" s="173">
        <v>1</v>
      </c>
      <c r="V1271" s="173">
        <v>0</v>
      </c>
      <c r="X1271" s="173">
        <v>0</v>
      </c>
      <c r="Y1271" s="182">
        <v>0</v>
      </c>
      <c r="Z1271" s="174">
        <f>S1271*R1271*K1271*EXP(-Definitions!$E$4*CAPEX!V1271)*U1271</f>
        <v>27300000</v>
      </c>
      <c r="AA1271" s="174">
        <f>CEILING(Z1271/Definitions!$F$10,10)</f>
        <v>535300</v>
      </c>
      <c r="AB1271" s="176">
        <v>3</v>
      </c>
      <c r="AC1271" s="171" t="s">
        <v>240</v>
      </c>
      <c r="AD1271" s="171" t="s">
        <v>241</v>
      </c>
    </row>
    <row r="1272" spans="1:32" ht="36" x14ac:dyDescent="0.25">
      <c r="A1272" s="170">
        <v>1016</v>
      </c>
      <c r="B1272" s="171" t="s">
        <v>242</v>
      </c>
      <c r="C1272" s="171" t="s">
        <v>696</v>
      </c>
      <c r="D1272" s="181" t="s">
        <v>225</v>
      </c>
      <c r="E1272" s="173" t="s">
        <v>486</v>
      </c>
      <c r="F1272" s="173" t="s">
        <v>482</v>
      </c>
      <c r="G1272" s="173" t="s">
        <v>243</v>
      </c>
      <c r="H1272" s="173" t="s">
        <v>524</v>
      </c>
      <c r="I1272" s="173" t="s">
        <v>440</v>
      </c>
      <c r="J1272" s="173">
        <v>2020</v>
      </c>
      <c r="K1272" s="174">
        <v>1</v>
      </c>
      <c r="M1272" s="173" t="s">
        <v>236</v>
      </c>
      <c r="N1272" s="173">
        <v>0</v>
      </c>
      <c r="O1272" s="173">
        <v>1</v>
      </c>
      <c r="P1272" s="173">
        <v>1</v>
      </c>
      <c r="Q1272" s="173">
        <v>9</v>
      </c>
      <c r="R1272" s="173">
        <v>1</v>
      </c>
      <c r="S1272" s="182">
        <v>30030000</v>
      </c>
      <c r="T1272" s="173">
        <v>0</v>
      </c>
      <c r="U1272" s="173">
        <v>1</v>
      </c>
      <c r="V1272" s="173">
        <v>0</v>
      </c>
      <c r="X1272" s="173">
        <v>0</v>
      </c>
      <c r="Y1272" s="182">
        <v>0</v>
      </c>
      <c r="Z1272" s="174">
        <f>S1272*R1272*K1272*EXP(-Definitions!$E$4*CAPEX!V1272)*U1272</f>
        <v>30030000</v>
      </c>
      <c r="AA1272" s="174">
        <f>CEILING(Z1272/Definitions!$F$10,10)</f>
        <v>588830</v>
      </c>
      <c r="AB1272" s="176">
        <v>3</v>
      </c>
      <c r="AC1272" s="171" t="s">
        <v>244</v>
      </c>
      <c r="AD1272" s="171" t="s">
        <v>567</v>
      </c>
    </row>
    <row r="1273" spans="1:32" s="204" customFormat="1" ht="24" x14ac:dyDescent="0.25">
      <c r="A1273" s="195">
        <v>1017</v>
      </c>
      <c r="B1273" s="196" t="s">
        <v>245</v>
      </c>
      <c r="C1273" s="196" t="s">
        <v>696</v>
      </c>
      <c r="D1273" s="197" t="s">
        <v>225</v>
      </c>
      <c r="E1273" s="198" t="s">
        <v>486</v>
      </c>
      <c r="F1273" s="198" t="s">
        <v>482</v>
      </c>
      <c r="G1273" s="198" t="s">
        <v>246</v>
      </c>
      <c r="H1273" s="198" t="s">
        <v>524</v>
      </c>
      <c r="I1273" s="198" t="s">
        <v>440</v>
      </c>
      <c r="J1273" s="198">
        <v>2020</v>
      </c>
      <c r="K1273" s="199">
        <v>1</v>
      </c>
      <c r="L1273" s="199"/>
      <c r="M1273" s="198" t="s">
        <v>236</v>
      </c>
      <c r="N1273" s="198">
        <v>0</v>
      </c>
      <c r="O1273" s="198">
        <v>1</v>
      </c>
      <c r="P1273" s="198">
        <v>1</v>
      </c>
      <c r="Q1273" s="198">
        <v>9</v>
      </c>
      <c r="R1273" s="198">
        <v>1</v>
      </c>
      <c r="S1273" s="200">
        <v>16516500</v>
      </c>
      <c r="T1273" s="198">
        <v>0</v>
      </c>
      <c r="U1273" s="198">
        <v>1</v>
      </c>
      <c r="V1273" s="198">
        <v>0</v>
      </c>
      <c r="W1273" s="198"/>
      <c r="X1273" s="198">
        <v>0</v>
      </c>
      <c r="Y1273" s="200">
        <v>0</v>
      </c>
      <c r="Z1273" s="199">
        <f>S1273*R1273*K1273*EXP(-Definitions!$E$4*CAPEX!V1273)*U1273</f>
        <v>16516500</v>
      </c>
      <c r="AA1273" s="199">
        <f>CEILING(Z1273/Definitions!$F$10,10)</f>
        <v>323860</v>
      </c>
      <c r="AB1273" s="201">
        <v>3</v>
      </c>
      <c r="AC1273" s="196" t="s">
        <v>247</v>
      </c>
      <c r="AD1273" s="196" t="s">
        <v>568</v>
      </c>
      <c r="AE1273" s="202"/>
      <c r="AF1273" s="203"/>
    </row>
    <row r="1274" spans="1:32" x14ac:dyDescent="0.25">
      <c r="A1274" s="183"/>
      <c r="B1274" s="184"/>
      <c r="C1274" s="184"/>
      <c r="D1274" s="193"/>
      <c r="E1274" s="186"/>
      <c r="F1274" s="186"/>
      <c r="G1274" s="186"/>
      <c r="H1274" s="186"/>
      <c r="I1274" s="186"/>
      <c r="J1274" s="186"/>
      <c r="K1274" s="187"/>
      <c r="L1274" s="187"/>
      <c r="M1274" s="186"/>
      <c r="N1274" s="186"/>
      <c r="O1274" s="186"/>
      <c r="P1274" s="186"/>
      <c r="Q1274" s="186"/>
      <c r="R1274" s="186"/>
      <c r="S1274" s="194"/>
      <c r="T1274" s="186"/>
      <c r="U1274" s="186"/>
      <c r="V1274" s="186"/>
      <c r="W1274" s="186"/>
      <c r="X1274" s="186"/>
      <c r="Y1274" s="194"/>
      <c r="Z1274" s="187"/>
      <c r="AA1274" s="187"/>
      <c r="AB1274" s="189"/>
      <c r="AC1274" s="184"/>
      <c r="AD1274" s="184"/>
    </row>
  </sheetData>
  <printOptions horizontalCentered="1"/>
  <pageMargins left="0.9055118110236221" right="0.70866141732283472" top="1.3385826771653544" bottom="0.74803149606299213" header="0.31496062992125984" footer="0.31496062992125984"/>
  <pageSetup paperSize="8" scale="54" fitToHeight="0" orientation="landscape" horizontalDpi="300" verticalDpi="300" r:id="rId1"/>
  <headerFooter>
    <oddHeader>&amp;L&amp;"-,Bold"&amp;18TIDY DATASET
Project: HANJIN SHIPYARD&amp;R&amp;G</oddHeader>
    <oddFooter>&amp;R&amp;P of &amp;N</oddFooter>
  </headerFooter>
  <legacyDrawingHF r:id="rId2"/>
  <extLst>
    <ext xmlns:x14="http://schemas.microsoft.com/office/spreadsheetml/2009/9/main" uri="{CCE6A557-97BC-4b89-ADB6-D9C93CAAB3DF}">
      <x14:dataValidations xmlns:xm="http://schemas.microsoft.com/office/excel/2006/main" count="10">
        <x14:dataValidation type="list" allowBlank="1" showInputMessage="1" showErrorMessage="1" xr:uid="{9E75852E-49DC-4C83-9F5D-81B21384980B}">
          <x14:formula1>
            <xm:f>Levels!$A$2:$A$4</xm:f>
          </x14:formula1>
          <xm:sqref>E4:E1273</xm:sqref>
        </x14:dataValidation>
        <x14:dataValidation type="list" allowBlank="1" showInputMessage="1" showErrorMessage="1" xr:uid="{31EA21B7-F035-430E-B37C-AE28CB1233DD}">
          <x14:formula1>
            <xm:f>Levels!$C$2:$C$6</xm:f>
          </x14:formula1>
          <xm:sqref>F4:F1273</xm:sqref>
        </x14:dataValidation>
        <x14:dataValidation type="list" allowBlank="1" showInputMessage="1" showErrorMessage="1" xr:uid="{9831BA15-641F-4251-AF02-C52E7643068C}">
          <x14:formula1>
            <xm:f>Levels!$H$2:$H$21</xm:f>
          </x14:formula1>
          <xm:sqref>G4:G1273</xm:sqref>
        </x14:dataValidation>
        <x14:dataValidation type="list" allowBlank="1" showInputMessage="1" showErrorMessage="1" xr:uid="{1F08C0CE-D2B1-46B7-959A-5611D3597C3E}">
          <x14:formula1>
            <xm:f>Levels!$I$2:$I$17</xm:f>
          </x14:formula1>
          <xm:sqref>H4:H1273</xm:sqref>
        </x14:dataValidation>
        <x14:dataValidation type="list" allowBlank="1" showInputMessage="1" showErrorMessage="1" xr:uid="{8EE5C444-7E35-46F8-ABB9-9A280291B642}">
          <x14:formula1>
            <xm:f>Levels!$E$2:$E$6</xm:f>
          </x14:formula1>
          <xm:sqref>I4:I1273</xm:sqref>
        </x14:dataValidation>
        <x14:dataValidation type="list" allowBlank="1" showInputMessage="1" showErrorMessage="1" xr:uid="{598E1928-02F0-4CF1-B002-8BC76C3A46E8}">
          <x14:formula1>
            <xm:f>Definitions!$A$3:$A$8</xm:f>
          </x14:formula1>
          <xm:sqref>N4:N1273</xm:sqref>
        </x14:dataValidation>
        <x14:dataValidation type="list" allowBlank="1" showInputMessage="1" showErrorMessage="1" xr:uid="{1E330D23-8B67-4C8D-A163-DC39A8CB2858}">
          <x14:formula1>
            <xm:f>Definitions!$A$23:$A$25</xm:f>
          </x14:formula1>
          <xm:sqref>O4:O1273</xm:sqref>
        </x14:dataValidation>
        <x14:dataValidation type="list" allowBlank="1" showInputMessage="1" showErrorMessage="1" xr:uid="{89DF0756-9BA2-4E73-B6A8-217D98A43518}">
          <x14:formula1>
            <xm:f>Definitions!$A$33:$A$34</xm:f>
          </x14:formula1>
          <xm:sqref>P4:P1273</xm:sqref>
        </x14:dataValidation>
        <x14:dataValidation type="list" allowBlank="1" showInputMessage="1" showErrorMessage="1" xr:uid="{FE204669-16C3-4F1B-8514-2B87518268EC}">
          <x14:formula1>
            <xm:f>Definitions!$A$12:$A$20</xm:f>
          </x14:formula1>
          <xm:sqref>Q4:Q1273</xm:sqref>
        </x14:dataValidation>
        <x14:dataValidation type="list" allowBlank="1" showInputMessage="1" showErrorMessage="1" xr:uid="{31E3C253-D01F-43BB-9FA8-0ECEFCBB1D5B}">
          <x14:formula1>
            <xm:f>Definitions!$A$37:$A$39</xm:f>
          </x14:formula1>
          <xm:sqref>AB4:AB1273</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EC7D76071410D42A1A9FC4C9D5989DE" ma:contentTypeVersion="10" ma:contentTypeDescription="Create a new document." ma:contentTypeScope="" ma:versionID="bdd18e91737168169919d235b1031f67">
  <xsd:schema xmlns:xsd="http://www.w3.org/2001/XMLSchema" xmlns:xs="http://www.w3.org/2001/XMLSchema" xmlns:p="http://schemas.microsoft.com/office/2006/metadata/properties" xmlns:ns2="cb3fad9c-1084-429f-8d47-7ce952c0455c" targetNamespace="http://schemas.microsoft.com/office/2006/metadata/properties" ma:root="true" ma:fieldsID="628e773aa5a07a6e351ddde7f10fb4e0" ns2:_="">
    <xsd:import namespace="cb3fad9c-1084-429f-8d47-7ce952c0455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b3fad9c-1084-429f-8d47-7ce952c045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0BDE856-729E-4F7E-83A3-B7E80536157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b3fad9c-1084-429f-8d47-7ce952c0455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A95234F-E46C-46C5-9D22-DFDFBD7D06C4}">
  <ds:schemaRefs>
    <ds:schemaRef ds:uri="http://schemas.microsoft.com/office/infopath/2007/PartnerControls"/>
    <ds:schemaRef ds:uri="http://purl.org/dc/elements/1.1/"/>
    <ds:schemaRef ds:uri="http://schemas.microsoft.com/office/2006/metadata/properties"/>
    <ds:schemaRef ds:uri="cb3fad9c-1084-429f-8d47-7ce952c0455c"/>
    <ds:schemaRef ds:uri="http://schemas.microsoft.com/office/2006/documentManagement/types"/>
    <ds:schemaRef ds:uri="http://schemas.openxmlformats.org/package/2006/metadata/core-properties"/>
    <ds:schemaRef ds:uri="http://purl.org/dc/dcmitype/"/>
    <ds:schemaRef ds:uri="http://www.w3.org/XML/1998/namespace"/>
    <ds:schemaRef ds:uri="http://purl.org/dc/terms/"/>
  </ds:schemaRefs>
</ds:datastoreItem>
</file>

<file path=customXml/itemProps3.xml><?xml version="1.0" encoding="utf-8"?>
<ds:datastoreItem xmlns:ds="http://schemas.openxmlformats.org/officeDocument/2006/customXml" ds:itemID="{34644DFA-B7CF-4710-9477-77AF8A18170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10</vt:i4>
      </vt:variant>
    </vt:vector>
  </HeadingPairs>
  <TitlesOfParts>
    <vt:vector size="29" baseType="lpstr">
      <vt:lpstr>Summary</vt:lpstr>
      <vt:lpstr>Analysis</vt:lpstr>
      <vt:lpstr>0-25year</vt:lpstr>
      <vt:lpstr>1-2year</vt:lpstr>
      <vt:lpstr>3-5year</vt:lpstr>
      <vt:lpstr>6-10year</vt:lpstr>
      <vt:lpstr>11-25years</vt:lpstr>
      <vt:lpstr>Data</vt:lpstr>
      <vt:lpstr>CAPEX</vt:lpstr>
      <vt:lpstr>tidycapex</vt:lpstr>
      <vt:lpstr>Opex1</vt:lpstr>
      <vt:lpstr>Opex2</vt:lpstr>
      <vt:lpstr>abr</vt:lpstr>
      <vt:lpstr>Definitions</vt:lpstr>
      <vt:lpstr>IS</vt:lpstr>
      <vt:lpstr>risk</vt:lpstr>
      <vt:lpstr>CS</vt:lpstr>
      <vt:lpstr>Levels</vt:lpstr>
      <vt:lpstr>life</vt:lpstr>
      <vt:lpstr>Analysis!Print_Area</vt:lpstr>
      <vt:lpstr>CAPEX!Print_Area</vt:lpstr>
      <vt:lpstr>Data!Print_Area</vt:lpstr>
      <vt:lpstr>Summary!Print_Area</vt:lpstr>
      <vt:lpstr>tidycapex!Print_Area</vt:lpstr>
      <vt:lpstr>Analysis!Print_Titles</vt:lpstr>
      <vt:lpstr>CAPEX!Print_Titles</vt:lpstr>
      <vt:lpstr>Data!Print_Titles</vt:lpstr>
      <vt:lpstr>Summary!Print_Titles</vt:lpstr>
      <vt:lpstr>tidycapex!Print_Titles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Ogot, Mark Lester</dc:creator>
  <cp:lastModifiedBy>Nam Le</cp:lastModifiedBy>
  <cp:lastPrinted>2020-04-08T16:29:17Z</cp:lastPrinted>
  <dcterms:created xsi:type="dcterms:W3CDTF">2020-03-13T09:42:18Z</dcterms:created>
  <dcterms:modified xsi:type="dcterms:W3CDTF">2022-01-15T05:29:58Z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0x0101006EC7D76071410D42A1A9FC4C9D5989DE</vt:lpwstr>
  </property>
</Properties>
</file>