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7EE99AE3-A75A-4BF2-8FE7-FD001B71625F}" xr6:coauthVersionLast="47" xr6:coauthVersionMax="47" xr10:uidLastSave="{00000000-0000-0000-0000-000000000000}"/>
  <bookViews>
    <workbookView xWindow="28680" yWindow="-3240" windowWidth="29040" windowHeight="15840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Sale!$A$3:$X$23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#REF!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#REF!</definedName>
    <definedName name="FYMonthStart">#REF!</definedName>
    <definedName name="FYStartYear" localSheetId="8">#REF!</definedName>
    <definedName name="FYStartYear">#REF!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#REF!</definedName>
    <definedName name="PhanloaiKHOCB">#REF!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N5" i="3"/>
  <c r="N6" i="3"/>
  <c r="N7" i="3"/>
  <c r="N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4" i="3"/>
  <c r="L5" i="3"/>
  <c r="L6" i="3"/>
  <c r="L7" i="3"/>
  <c r="L8" i="3"/>
  <c r="J17" i="3"/>
  <c r="J18" i="3"/>
  <c r="J19" i="3"/>
  <c r="J20" i="3"/>
  <c r="J21" i="3"/>
  <c r="J22" i="3"/>
  <c r="J23" i="3"/>
  <c r="J9" i="3"/>
  <c r="J10" i="3"/>
  <c r="J11" i="3"/>
  <c r="J12" i="3"/>
  <c r="J13" i="3"/>
  <c r="J14" i="3"/>
  <c r="J15" i="3"/>
  <c r="J16" i="3"/>
  <c r="H16" i="3"/>
  <c r="H17" i="3"/>
  <c r="H18" i="3"/>
  <c r="H19" i="3"/>
  <c r="H20" i="3"/>
  <c r="H21" i="3"/>
  <c r="H22" i="3"/>
  <c r="H23" i="3"/>
  <c r="D36" i="1"/>
  <c r="D16" i="3" s="1"/>
  <c r="D37" i="1"/>
  <c r="D38" i="1"/>
  <c r="D39" i="1"/>
  <c r="D40" i="1"/>
  <c r="D41" i="1"/>
  <c r="D17" i="3" s="1"/>
  <c r="D42" i="1"/>
  <c r="D18" i="3" s="1"/>
  <c r="D43" i="1"/>
  <c r="D44" i="1"/>
  <c r="D45" i="1"/>
  <c r="D46" i="1"/>
  <c r="D47" i="1"/>
  <c r="D48" i="1"/>
  <c r="D49" i="1"/>
  <c r="D50" i="1"/>
  <c r="D19" i="3" s="1"/>
  <c r="D51" i="1"/>
  <c r="D52" i="1"/>
  <c r="D20" i="3" s="1"/>
  <c r="D53" i="1"/>
  <c r="D21" i="3" s="1"/>
  <c r="D54" i="1"/>
  <c r="D55" i="1"/>
  <c r="D56" i="1"/>
  <c r="D57" i="1"/>
  <c r="D58" i="1"/>
  <c r="D59" i="1"/>
  <c r="D60" i="1"/>
  <c r="D61" i="1"/>
  <c r="D62" i="1"/>
  <c r="D22" i="3" s="1"/>
  <c r="D63" i="1"/>
  <c r="D64" i="1"/>
  <c r="D65" i="1"/>
  <c r="D66" i="1"/>
  <c r="D67" i="1"/>
  <c r="D68" i="1"/>
  <c r="D23" i="3" s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16" i="3"/>
  <c r="F17" i="3"/>
  <c r="F18" i="3"/>
  <c r="F19" i="3"/>
  <c r="F20" i="3"/>
  <c r="F21" i="3"/>
  <c r="F22" i="3"/>
  <c r="F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H9" i="3"/>
  <c r="H10" i="3"/>
  <c r="H11" i="3"/>
  <c r="H12" i="3"/>
  <c r="H13" i="3"/>
  <c r="H14" i="3"/>
  <c r="H15" i="3"/>
  <c r="F9" i="3"/>
  <c r="F10" i="3"/>
  <c r="F11" i="3"/>
  <c r="F12" i="3"/>
  <c r="F13" i="3"/>
  <c r="F14" i="3"/>
  <c r="F15" i="3"/>
  <c r="U4" i="3"/>
  <c r="U5" i="3"/>
  <c r="U6" i="3"/>
  <c r="U7" i="3"/>
  <c r="U8" i="3"/>
  <c r="T4" i="3"/>
  <c r="T5" i="3"/>
  <c r="T6" i="3"/>
  <c r="T7" i="3"/>
  <c r="T8" i="3"/>
  <c r="S4" i="3"/>
  <c r="S5" i="3"/>
  <c r="S6" i="3"/>
  <c r="S7" i="3"/>
  <c r="S8" i="3"/>
  <c r="R4" i="3"/>
  <c r="R5" i="3"/>
  <c r="R6" i="3"/>
  <c r="R7" i="3"/>
  <c r="R8" i="3"/>
  <c r="Q4" i="3"/>
  <c r="Q5" i="3"/>
  <c r="Q6" i="3"/>
  <c r="Q7" i="3"/>
  <c r="Q8" i="3"/>
  <c r="P4" i="3"/>
  <c r="P5" i="3"/>
  <c r="P6" i="3"/>
  <c r="P7" i="3"/>
  <c r="P8" i="3"/>
  <c r="J4" i="3"/>
  <c r="J5" i="3"/>
  <c r="J6" i="3"/>
  <c r="J7" i="3"/>
  <c r="J8" i="3"/>
  <c r="H4" i="3"/>
  <c r="H5" i="3"/>
  <c r="H6" i="3"/>
  <c r="H7" i="3"/>
  <c r="H8" i="3"/>
  <c r="F4" i="3"/>
  <c r="F5" i="3"/>
  <c r="F6" i="3"/>
  <c r="F7" i="3"/>
  <c r="F8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E4" i="3" s="1"/>
  <c r="F74" i="7"/>
  <c r="F75" i="7"/>
  <c r="F76" i="7"/>
  <c r="F77" i="7"/>
  <c r="F78" i="7"/>
  <c r="E5" i="3" s="1"/>
  <c r="F79" i="7"/>
  <c r="E6" i="3" s="1"/>
  <c r="F80" i="7"/>
  <c r="E7" i="3" s="1"/>
  <c r="F81" i="7"/>
  <c r="E8" i="3" s="1"/>
  <c r="F82" i="7"/>
  <c r="F83" i="7"/>
  <c r="F84" i="7"/>
  <c r="F85" i="7"/>
  <c r="F86" i="7"/>
  <c r="F87" i="7"/>
  <c r="F88" i="7"/>
  <c r="E9" i="3" s="1"/>
  <c r="F89" i="7"/>
  <c r="E10" i="3" s="1"/>
  <c r="F90" i="7"/>
  <c r="E11" i="3" s="1"/>
  <c r="F91" i="7"/>
  <c r="E12" i="3" s="1"/>
  <c r="F92" i="7"/>
  <c r="E13" i="3" s="1"/>
  <c r="F93" i="7"/>
  <c r="E14" i="3" s="1"/>
  <c r="F94" i="7"/>
  <c r="E15" i="3" s="1"/>
  <c r="F95" i="7"/>
  <c r="E16" i="3" s="1"/>
  <c r="F96" i="7"/>
  <c r="F97" i="7"/>
  <c r="F98" i="7"/>
  <c r="F99" i="7"/>
  <c r="F100" i="7"/>
  <c r="E17" i="3" s="1"/>
  <c r="F101" i="7"/>
  <c r="E18" i="3" s="1"/>
  <c r="F102" i="7"/>
  <c r="F103" i="7"/>
  <c r="F104" i="7"/>
  <c r="F105" i="7"/>
  <c r="F106" i="7"/>
  <c r="F107" i="7"/>
  <c r="F108" i="7"/>
  <c r="F109" i="7"/>
  <c r="E19" i="3" s="1"/>
  <c r="F110" i="7"/>
  <c r="F111" i="7"/>
  <c r="E20" i="3" s="1"/>
  <c r="F112" i="7"/>
  <c r="E21" i="3" s="1"/>
  <c r="F113" i="7"/>
  <c r="F114" i="7"/>
  <c r="F115" i="7"/>
  <c r="F116" i="7"/>
  <c r="F117" i="7"/>
  <c r="F118" i="7"/>
  <c r="F119" i="7"/>
  <c r="F120" i="7"/>
  <c r="F121" i="7"/>
  <c r="E22" i="3" s="1"/>
  <c r="F122" i="7"/>
  <c r="F123" i="7"/>
  <c r="F124" i="7"/>
  <c r="F125" i="7"/>
  <c r="F126" i="7"/>
  <c r="F127" i="7"/>
  <c r="E23" i="3" s="1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D3" i="1"/>
  <c r="D4" i="1"/>
  <c r="D5" i="1"/>
  <c r="D6" i="1"/>
  <c r="D7" i="1"/>
  <c r="D8" i="1"/>
  <c r="D9" i="1"/>
  <c r="D10" i="1"/>
  <c r="D11" i="1"/>
  <c r="D12" i="1"/>
  <c r="D13" i="1"/>
  <c r="D14" i="1"/>
  <c r="D4" i="3" s="1"/>
  <c r="D15" i="1"/>
  <c r="D16" i="1"/>
  <c r="D17" i="1"/>
  <c r="D18" i="1"/>
  <c r="D19" i="1"/>
  <c r="D5" i="3" s="1"/>
  <c r="D20" i="1"/>
  <c r="D6" i="3" s="1"/>
  <c r="D21" i="1"/>
  <c r="D7" i="3" s="1"/>
  <c r="D22" i="1"/>
  <c r="D8" i="3" s="1"/>
  <c r="D23" i="1"/>
  <c r="D24" i="1"/>
  <c r="D25" i="1"/>
  <c r="D26" i="1"/>
  <c r="D27" i="1"/>
  <c r="D28" i="1"/>
  <c r="D29" i="1"/>
  <c r="D9" i="3" s="1"/>
  <c r="D30" i="1"/>
  <c r="D10" i="3" s="1"/>
  <c r="D31" i="1"/>
  <c r="D11" i="3" s="1"/>
  <c r="D32" i="1"/>
  <c r="D12" i="3" s="1"/>
  <c r="D33" i="1"/>
  <c r="D13" i="3" s="1"/>
  <c r="D34" i="1"/>
  <c r="D14" i="3" s="1"/>
  <c r="D35" i="1"/>
  <c r="D15" i="3" s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X23" i="3"/>
  <c r="W23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<sst xmlns="http://schemas.openxmlformats.org/spreadsheetml/2006/main" count="1786" uniqueCount="562">
  <si>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</si>
  <si>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</si>
  <si>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</si>
  <si>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</si>
  <si>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</si>
  <si>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</si>
  <si>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</si>
  <si>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</si>
  <si>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</si>
  <si>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</si>
  <si>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</si>
  <si>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</si>
  <si>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</si>
  <si>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</si>
  <si>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</si>
  <si>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</si>
  <si>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</si>
  <si>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</si>
  <si>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</si>
  <si>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</si>
  <si>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</si>
  <si>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</si>
  <si>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</si>
  <si>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</si>
  <si>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</si>
  <si>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</si>
  <si>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</si>
  <si>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</si>
  <si>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</si>
  <si>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</si>
  <si>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</si>
  <si>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</si>
  <si>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</si>
  <si>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</si>
  <si>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</si>
  <si>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</si>
  <si>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</si>
  <si>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</si>
  <si>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</si>
  <si>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</si>
  <si>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</si>
  <si>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</si>
  <si>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</si>
  <si>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</si>
  <si>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</si>
  <si>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</si>
  <si>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</si>
  <si>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</si>
  <si>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</si>
  <si>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</si>
  <si>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</si>
  <si>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</si>
  <si>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</si>
  <si>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</si>
  <si>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</si>
  <si>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</si>
  <si>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</si>
  <si>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</si>
  <si>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</si>
  <si>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</si>
  <si>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</si>
  <si>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</si>
  <si>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</si>
  <si>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</si>
  <si>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</si>
  <si>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</si>
  <si>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</si>
  <si>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</si>
  <si>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</si>
  <si>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</si>
  <si>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</si>
  <si>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</si>
  <si>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</si>
  <si>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</si>
  <si>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</si>
  <si>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</si>
  <si>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</si>
  <si>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</si>
  <si>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</si>
  <si>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</si>
  <si>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</si>
  <si>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</si>
  <si>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</si>
  <si>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</si>
  <si>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</si>
  <si>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</si>
  <si>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</si>
  <si>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</si>
  <si>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</si>
  <si>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</si>
  <si>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</si>
  <si>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</si>
  <si>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</si>
  <si>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</si>
  <si>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</si>
  <si>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</si>
  <si>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</si>
  <si>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</si>
  <si>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</si>
  <si>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</si>
  <si>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</si>
  <si>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</si>
  <si>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</si>
  <si>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</si>
  <si>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</si>
  <si>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</si>
  <si>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</si>
  <si>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</si>
  <si>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</si>
  <si>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</si>
  <si>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</si>
  <si>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</si>
  <si>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</si>
  <si>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</si>
  <si>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</si>
  <si>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</si>
  <si>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</si>
  <si>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</si>
  <si>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</si>
  <si>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</si>
  <si>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</si>
  <si>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</si>
  <si>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</si>
  <si>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</si>
  <si>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</si>
  <si>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</si>
  <si>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</si>
  <si>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</si>
  <si>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</si>
  <si>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</si>
  <si>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</si>
  <si>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</si>
  <si>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</si>
  <si>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</si>
  <si>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</si>
  <si>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</si>
  <si>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</si>
  <si>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</si>
  <si>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</si>
  <si>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</si>
  <si>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</si>
  <si>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</si>
  <si>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</si>
  <si>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</si>
  <si>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</si>
  <si>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</si>
  <si>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</si>
  <si>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</si>
  <si>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</si>
  <si>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</si>
  <si>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</si>
  <si>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</si>
  <si>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</si>
  <si>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</si>
  <si>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</si>
  <si>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</si>
  <si>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</si>
  <si>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</si>
  <si>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</si>
  <si>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</si>
  <si>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</si>
  <si>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</si>
  <si>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</si>
  <si>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</si>
  <si>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</si>
  <si>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</si>
  <si>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</si>
  <si>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</si>
  <si>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</si>
  <si>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</si>
  <si>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</si>
  <si>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</si>
  <si>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</si>
  <si>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</si>
  <si>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</si>
  <si>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</si>
  <si>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</si>
  <si>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</si>
  <si>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</si>
  <si>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</si>
  <si>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</si>
  <si>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</si>
  <si>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</si>
  <si>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</si>
  <si>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</si>
  <si>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</si>
  <si>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</si>
  <si>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</si>
  <si>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</si>
  <si>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</si>
  <si>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</si>
  <si>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</si>
  <si>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</si>
  <si>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</si>
  <si>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</si>
  <si>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</si>
  <si>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</si>
  <si>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</si>
  <si>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</si>
  <si>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</si>
  <si>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</si>
  <si>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</si>
  <si>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</si>
  <si>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</si>
  <si>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</si>
  <si>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</si>
  <si>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</si>
  <si>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</si>
  <si>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</si>
  <si>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</si>
  <si>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</si>
  <si>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</si>
  <si>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</si>
  <si>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</si>
  <si>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</si>
  <si>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</si>
  <si>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</si>
  <si>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</si>
  <si>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</si>
  <si>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</si>
  <si>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</si>
  <si>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</si>
  <si>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</si>
  <si>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</si>
  <si>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</si>
  <si>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</si>
  <si>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</si>
  <si>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</si>
  <si>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</si>
  <si>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</si>
  <si>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</si>
  <si>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</si>
  <si>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</si>
  <si>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</si>
  <si>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</si>
  <si>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</si>
  <si>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</si>
  <si>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</si>
  <si>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</si>
  <si>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</si>
  <si>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</si>
  <si>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</si>
  <si>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</si>
  <si>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</si>
  <si>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</si>
  <si>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</si>
  <si>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</si>
  <si>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</si>
  <si>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</si>
  <si>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</si>
  <si>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</si>
  <si>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</si>
  <si>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</si>
  <si>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</si>
  <si>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</si>
  <si>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</si>
  <si>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</si>
  <si>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</si>
  <si>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</si>
  <si>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</si>
  <si>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</si>
  <si>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</si>
  <si>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</si>
  <si>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</si>
  <si>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</si>
  <si>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</si>
  <si>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</si>
  <si>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</si>
  <si>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</si>
  <si>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</si>
  <si>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</si>
  <si>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</si>
  <si>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</si>
  <si>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</si>
  <si>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</si>
  <si>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</si>
  <si>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</si>
  <si>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</si>
  <si>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</si>
  <si>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</si>
  <si>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</si>
  <si>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</si>
  <si>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</si>
  <si>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</si>
  <si>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</si>
  <si>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</si>
  <si>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</si>
  <si>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</si>
  <si>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</si>
  <si>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</si>
  <si>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</si>
  <si>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</si>
  <si>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</si>
  <si>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</si>
  <si>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</si>
  <si>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</si>
  <si>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</si>
  <si>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</si>
  <si>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</si>
  <si>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</si>
  <si>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</si>
  <si>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</si>
  <si>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</si>
  <si>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</si>
  <si>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</si>
  <si>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</si>
  <si>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</si>
  <si>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</si>
  <si>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</si>
  <si>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</si>
  <si>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</si>
  <si>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</si>
  <si>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</si>
  <si>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</si>
  <si>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</si>
  <si>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</si>
  <si>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</si>
  <si>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</si>
  <si>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</si>
  <si>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</si>
  <si>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</si>
  <si>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</si>
  <si>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</si>
  <si>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</si>
  <si>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</si>
  <si>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</si>
  <si>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</si>
  <si>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</si>
  <si>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</si>
  <si>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</si>
  <si>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</si>
  <si>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</si>
  <si>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</si>
  <si>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</si>
  <si>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</si>
  <si>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</si>
  <si>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</si>
  <si>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</si>
  <si>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</si>
  <si>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</si>
  <si>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</si>
  <si>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</si>
  <si>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</si>
  <si>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</si>
  <si>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</si>
  <si>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</si>
  <si>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</si>
  <si>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</si>
  <si>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</si>
  <si>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</si>
  <si>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</si>
  <si>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</si>
  <si>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</si>
  <si>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</si>
  <si>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</si>
  <si>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</si>
  <si>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</si>
  <si>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</si>
  <si>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</si>
  <si>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</si>
  <si>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</si>
  <si>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</si>
  <si>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</si>
  <si>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</si>
  <si>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</si>
  <si>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</si>
  <si>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</si>
  <si>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</si>
  <si>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</si>
  <si>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</si>
  <si>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</si>
  <si>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</si>
  <si>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</si>
  <si>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</si>
  <si>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</si>
  <si>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</si>
  <si>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</si>
  <si>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</si>
  <si>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</si>
  <si>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</si>
  <si>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</si>
  <si>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</si>
  <si>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</si>
  <si>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</si>
  <si>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</si>
  <si>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</si>
  <si>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</si>
  <si>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</si>
  <si>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</si>
  <si>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</si>
  <si>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</si>
  <si>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</si>
  <si>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</si>
  <si>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</si>
  <si>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</si>
  <si>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</si>
  <si>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</si>
  <si>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</si>
  <si>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</si>
  <si>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</si>
  <si>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</si>
  <si>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</si>
  <si>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</si>
  <si>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</si>
  <si>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</si>
  <si>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</si>
  <si>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</si>
  <si>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</si>
  <si>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</si>
  <si>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</si>
  <si>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</si>
  <si>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</si>
  <si>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</si>
  <si>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</si>
  <si>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</si>
  <si>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</si>
  <si>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</si>
  <si>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</si>
  <si>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</si>
  <si>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</si>
  <si>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</si>
  <si>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</si>
  <si>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</si>
  <si>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</si>
  <si>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</si>
  <si>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</si>
  <si>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</si>
  <si>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</si>
  <si>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</si>
  <si>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</si>
  <si>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</si>
  <si>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</si>
  <si>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</si>
  <si>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</si>
  <si>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</si>
  <si>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</si>
  <si>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</si>
  <si>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</si>
  <si>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</si>
  <si>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</si>
  <si>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</si>
  <si>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</si>
  <si>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</si>
  <si>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</si>
  <si>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</si>
  <si>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</si>
  <si>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</si>
  <si>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</si>
  <si>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</si>
  <si>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</si>
  <si>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</si>
  <si>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</si>
  <si>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</si>
  <si>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</si>
  <si>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</si>
  <si>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</si>
  <si>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</si>
  <si>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</si>
  <si>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</si>
  <si>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</si>
  <si>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</si>
  <si>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</si>
  <si>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</si>
  <si>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</si>
  <si>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</si>
  <si>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</si>
  <si>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</si>
  <si>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</si>
  <si>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</si>
  <si>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</si>
  <si>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</si>
  <si>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</si>
  <si>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</si>
  <si>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</si>
  <si>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</si>
  <si>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</si>
  <si>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</si>
  <si>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</si>
  <si>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</si>
  <si>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</si>
  <si>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</si>
  <si>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</si>
  <si>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</si>
  <si>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</si>
  <si>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</si>
  <si>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</si>
  <si>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</si>
  <si>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</si>
  <si>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</si>
  <si>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</si>
  <si>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</si>
  <si>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</si>
  <si>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</si>
  <si>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</si>
  <si>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</si>
  <si>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</si>
  <si>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</si>
  <si>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</si>
  <si>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</si>
  <si>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</si>
  <si>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</si>
  <si>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</si>
  <si>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</si>
  <si>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</si>
  <si>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</si>
  <si>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</si>
  <si>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</si>
  <si>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</si>
  <si>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</si>
  <si>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</si>
  <si>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</si>
  <si>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</si>
  <si>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</si>
  <si>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</si>
  <si>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</si>
  <si>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</si>
  <si>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</si>
  <si>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</si>
  <si>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</si>
  <si>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</si>
  <si>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</si>
  <si>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</si>
  <si>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</si>
  <si>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</si>
  <si>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</si>
  <si>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</si>
  <si>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</si>
  <si>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</si>
  <si>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</si>
  <si>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</si>
  <si>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</si>
  <si>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</si>
  <si>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</si>
  <si>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</si>
  <si>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</si>
  <si>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</si>
  <si>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</si>
  <si>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</si>
  <si>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</si>
  <si>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</si>
  <si>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</si>
  <si>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</si>
  <si>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</si>
  <si>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</si>
  <si>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</si>
  <si>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</si>
  <si>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</si>
  <si>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</si>
  <si>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</si>
  <si>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</si>
  <si>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CN Hòa Khánh</t>
  </si>
  <si>
    <t>CN Trần Nguyên Hãn</t>
  </si>
  <si>
    <t>CN An Phú</t>
  </si>
  <si>
    <t>CN Đồng Nai</t>
  </si>
  <si>
    <t>CN Bắc Ninh</t>
  </si>
  <si>
    <t/>
  </si>
  <si>
    <t>CN Tiền An</t>
  </si>
  <si>
    <t>CN Trần Khát Chân</t>
  </si>
  <si>
    <t>CN Hà Nội</t>
  </si>
  <si>
    <t>TT KHUT</t>
  </si>
  <si>
    <t>CN Lạc Trung</t>
  </si>
  <si>
    <t>CN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</si>
</sst>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  <xf numFmtId="0" fontId="0" fillId="0" borderId="12" xfId="0" applyBorder="1"/>
    <xf numFmtId="1" fontId="0" fillId="0" borderId="12" xfId="0" applyNumberFormat="1" applyBorder="1"/>
    <xf numFmtId="0" fontId="0" fillId="3" borderId="13" xfId="0" applyFill="1" applyBorder="1"/>
    <xf numFmtId="0" fontId="0" fillId="2" borderId="13" xfId="0" applyFill="1" applyBorder="1"/>
    <xf numFmtId="0" fontId="0" fillId="0" borderId="14" xfId="0" applyBorder="1"/>
    <xf numFmtId="1" fontId="0" fillId="0" borderId="14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34"/>
  <sheetViews>
    <sheetView tabSelected="1" topLeftCell="K1" workbookViewId="0">
      <selection activeCell="R10" sqref="R10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75</v>
      </c>
      <c r="B4" s="103" t="str">
        <f>IF(LEN(VLOOKUP(A4,'RM HÀ'!A:V,2,0))=0,"",VLOOKUP(A4,'RM HÀ'!A:V,2,0))</f>
        <v>Phạm Ngọc Anh</v>
      </c>
      <c r="C4" s="102"/>
      <c r="D4" s="102">
        <f>IF(YEAR(IFERROR(VLOOKUP(A4,KH!A:N,4,0),""))&gt;1905,YEAR(IFERROR(VLOOKUP(A4,KH!A:N,4,0),"")),IFERROR(VLOOKUP(A4,KH!A:N,4,0),""))</f>
        <v>1998</v>
      </c>
      <c r="E4" s="4">
        <f>IFERROR(VLOOKUP(A4,'RM HÀ'!A:V,6,0),"")</f>
        <v>45052</v>
      </c>
      <c r="F4" s="102" t="str">
        <f>PROPER(IFERROR(VLOOKUP(A4,'RM HÀ'!A:V,7,0),""))</f>
        <v>Khác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20000000</v>
      </c>
      <c r="H4" s="102" t="str">
        <f>PROPER(IFERROR(VLOOKUP(A4,'RM HÀ'!A:V,9,0),""))</f>
        <v>Chốt Deal (Đã Thu Tiền)</v>
      </c>
      <c r="I4" s="102"/>
      <c r="J4" s="104" t="str">
        <f>IF(LEN(VLOOKUP(A4,'RM HÀ'!A:V,10,0))=0,"",VLOOKUP(A4,'RM HÀ'!A:V,10,0))</f>
        <v>Kh quan tâm thẻ CSSK</v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11316882</v>
      </c>
      <c r="R4" s="105" t="str">
        <f>IF(LEN(VLOOKUP(A4,'RM HÀ'!A:V,20,0))=0,"",VLOOKUP(A4,'RM HÀ'!A:V,20,0))</f>
        <v>Kiều Thu Hoà</v>
      </c>
      <c r="S4" s="105" t="str">
        <f>IF(LEN(VLOOKUP(A4,'RM HÀ'!A:V,21,0))=0,"",VLOOKUP(A4,'RM HÀ'!A:V,21,0))</f>
        <v>RM/TL KHUT</v>
      </c>
      <c r="T4" s="105" t="str">
        <f>IF(LEN(VLOOKUP(A4,'RM HÀ'!A:V,18,0))=0,"",VLOOKUP(A4,'RM HÀ'!A:V,18,0))</f>
        <v>Trịnh Thị Hằng</v>
      </c>
      <c r="U4" s="105" t="str">
        <f>VLOOKUP(LEFT(A4,5),RM!A:B,2,0)</f>
        <v>Nguyễn Việt Hà</v>
      </c>
      <c r="V4" s="115" t="s">
        <v>449</v>
      </c>
      <c r="W4" s="105" t="str">
        <f>IF(LEN(VLOOKUP(A4,'RM HÀ'!A:V,15,0))=0,"",VLOOKUP(A4,'RM HÀ'!A:V,15,0))</f>
        <v>TT KHUT</v>
      </c>
      <c r="X4" s="105" t="str">
        <f>IF(LEN(VLOOKUP(A4,'RM HÀ'!A:V,16,0))=0,"",VLOOKUP(A4,'RM HÀ'!A:V,16,0))</f>
        <v>TRUNG TÂM KHUT</v>
      </c>
    </row>
    <row r="5" spans="1:24" s="105" customFormat="1" x14ac:dyDescent="0.3">
      <c r="A5" s="102" t="s">
        <v>80</v>
      </c>
      <c r="B5" s="103" t="str">
        <f>IF(LEN(VLOOKUP(A5,'RM HÀ'!A:V,2,0))=0,"",VLOOKUP(A5,'RM HÀ'!A:V,2,0))</f>
        <v>Đinh Thị Thanh Dung</v>
      </c>
      <c r="C5" s="102"/>
      <c r="D5" s="102">
        <f>IF(YEAR(IFERROR(VLOOKUP(A5,KH!A:N,4,0),""))&gt;1905,YEAR(IFERROR(VLOOKUP(A5,KH!A:N,4,0),"")),IFERROR(VLOOKUP(A5,KH!A:N,4,0),""))</f>
        <v>1983</v>
      </c>
      <c r="E5" s="4">
        <f>IFERROR(VLOOKUP(A5,'RM HÀ'!A:V,6,0),"")</f>
        <v>45083</v>
      </c>
      <c r="F5" s="102" t="str">
        <f>PROPER(IFERROR(VLOOKUP(A5,'RM HÀ'!A:V,7,0),""))</f>
        <v>Khác</v>
      </c>
      <c r="G5" s="108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>20000000</v>
      </c>
      <c r="H5" s="102" t="str">
        <f>PROPER(IFERROR(VLOOKUP(A5,'RM HÀ'!A:V,9,0),""))</f>
        <v>Cần Follow Thêm</v>
      </c>
      <c r="I5" s="102"/>
      <c r="J5" s="104" t="str">
        <f>IF(LEN(VLOOKUP(A5,'RM HÀ'!A:V,10,0))=0,"",VLOOKUP(A5,'RM HÀ'!A:V,10,0))</f>
        <v>Kh quan tâm BHN</v>
      </c>
      <c r="K5" s="104"/>
      <c r="L5" s="104" t="str">
        <f>IF(LEN(VLOOKUP(A5,'RM HÀ'!A:V,11,0))=0,"",VLOOKUP(A5,'RM HÀ'!A:V,11,0))</f>
        <v/>
      </c>
      <c r="M5" s="104"/>
      <c r="N5" s="104" t="str">
        <f>IF(LEN(VLOOKUP(A5,'RM HÀ'!A:V,12,0))=0,"",VLOOKUP(A5,'RM HÀ'!A:V,12,0))</f>
        <v/>
      </c>
      <c r="O5" s="104"/>
      <c r="P5" s="104" t="str">
        <f>IF(LEN(VLOOKUP(A5,'RM HÀ'!A:V,13,0))=0,"",VLOOKUP(A5,'RM HÀ'!A:V,13,0))</f>
        <v/>
      </c>
      <c r="Q5" s="105">
        <f>IF(LEN(VLOOKUP(A5,'RM HÀ'!A:V,19,0))=0,"",VLOOKUP(A5,'RM HÀ'!A:V,19,0))</f>
        <v>11348331</v>
      </c>
      <c r="R5" s="105" t="str">
        <f>IF(LEN(VLOOKUP(A5,'RM HÀ'!A:V,20,0))=0,"",VLOOKUP(A5,'RM HÀ'!A:V,20,0))</f>
        <v>Dương Thị Quỳnh</v>
      </c>
      <c r="S5" s="105" t="str">
        <f>IF(LEN(VLOOKUP(A5,'RM HÀ'!A:V,21,0))=0,"",VLOOKUP(A5,'RM HÀ'!A:V,21,0))</f>
        <v>RM/TL KHUT</v>
      </c>
      <c r="T5" s="105" t="str">
        <f>IF(LEN(VLOOKUP(A5,'RM HÀ'!A:V,18,0))=0,"",VLOOKUP(A5,'RM HÀ'!A:V,18,0))</f>
        <v>Trịnh Thị Hằng</v>
      </c>
      <c r="U5" s="105" t="str">
        <f>VLOOKUP(LEFT(A5,5),RM!A:B,2,0)</f>
        <v>Nguyễn Việt Hà</v>
      </c>
      <c r="V5" s="115" t="s">
        <v>449</v>
      </c>
      <c r="W5" s="105" t="str">
        <f>IF(LEN(VLOOKUP(A5,'RM HÀ'!A:V,15,0))=0,"",VLOOKUP(A5,'RM HÀ'!A:V,15,0))</f>
        <v>TT KHUT</v>
      </c>
      <c r="X5" s="105" t="str">
        <f>IF(LEN(VLOOKUP(A5,'RM HÀ'!A:V,16,0))=0,"",VLOOKUP(A5,'RM HÀ'!A:V,16,0))</f>
        <v>TRUNG TÂM KHUT</v>
      </c>
    </row>
    <row r="6" spans="1:24" s="105" customFormat="1" x14ac:dyDescent="0.3">
      <c r="A6" s="102" t="s">
        <v>81</v>
      </c>
      <c r="B6" s="103" t="str">
        <f>IF(LEN(VLOOKUP(A6,'RM HÀ'!A:V,2,0))=0,"",VLOOKUP(A6,'RM HÀ'!A:V,2,0))</f>
        <v>Vũ Thị Thu Hà</v>
      </c>
      <c r="C6" s="102"/>
      <c r="D6" s="102">
        <f>IF(YEAR(IFERROR(VLOOKUP(A6,KH!A:N,4,0),""))&gt;1905,YEAR(IFERROR(VLOOKUP(A6,KH!A:N,4,0),"")),IFERROR(VLOOKUP(A6,KH!A:N,4,0),""))</f>
        <v>1979</v>
      </c>
      <c r="E6" s="4">
        <f>IFERROR(VLOOKUP(A6,'RM HÀ'!A:V,6,0),"")</f>
        <v>45083</v>
      </c>
      <c r="F6" s="102" t="str">
        <f>PROPER(IFERROR(VLOOKUP(A6,'RM HÀ'!A:V,7,0),""))</f>
        <v>Khác</v>
      </c>
      <c r="G6" s="108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50000000</v>
      </c>
      <c r="H6" s="102" t="str">
        <f>PROPER(IFERROR(VLOOKUP(A6,'RM HÀ'!A:V,9,0),""))</f>
        <v>Cần Follow Thêm</v>
      </c>
      <c r="I6" s="102"/>
      <c r="J6" s="104" t="str">
        <f>IF(LEN(VLOOKUP(A6,'RM HÀ'!A:V,10,0))=0,"",VLOOKUP(A6,'RM HÀ'!A:V,10,0))</f>
        <v>tham khảo thêm sp</v>
      </c>
      <c r="K6" s="104"/>
      <c r="L6" s="104" t="str">
        <f>IF(LEN(VLOOKUP(A6,'RM HÀ'!A:V,11,0))=0,"",VLOOKUP(A6,'RM HÀ'!A:V,11,0))</f>
        <v/>
      </c>
      <c r="M6" s="104"/>
      <c r="N6" s="104" t="str">
        <f>IF(LEN(VLOOKUP(A6,'RM HÀ'!A:V,12,0))=0,"",VLOOKUP(A6,'RM HÀ'!A:V,12,0))</f>
        <v/>
      </c>
      <c r="O6" s="104"/>
      <c r="P6" s="104" t="str">
        <f>IF(LEN(VLOOKUP(A6,'RM HÀ'!A:V,13,0))=0,"",VLOOKUP(A6,'RM HÀ'!A:V,13,0))</f>
        <v/>
      </c>
      <c r="Q6" s="105">
        <f>IF(LEN(VLOOKUP(A6,'RM HÀ'!A:V,19,0))=0,"",VLOOKUP(A6,'RM HÀ'!A:V,19,0))</f>
        <v>11348331</v>
      </c>
      <c r="R6" s="105" t="str">
        <f>IF(LEN(VLOOKUP(A6,'RM HÀ'!A:V,20,0))=0,"",VLOOKUP(A6,'RM HÀ'!A:V,20,0))</f>
        <v>Dương Thị Quỳnh</v>
      </c>
      <c r="S6" s="105" t="str">
        <f>IF(LEN(VLOOKUP(A6,'RM HÀ'!A:V,21,0))=0,"",VLOOKUP(A6,'RM HÀ'!A:V,21,0))</f>
        <v>RM/TL KHUT</v>
      </c>
      <c r="T6" s="105" t="str">
        <f>IF(LEN(VLOOKUP(A6,'RM HÀ'!A:V,18,0))=0,"",VLOOKUP(A6,'RM HÀ'!A:V,18,0))</f>
        <v>Trịnh Thị Hằng</v>
      </c>
      <c r="U6" s="105" t="str">
        <f>VLOOKUP(LEFT(A6,5),RM!A:B,2,0)</f>
        <v>Nguyễn Việt Hà</v>
      </c>
      <c r="V6" s="115" t="s">
        <v>449</v>
      </c>
      <c r="W6" s="105" t="str">
        <f>IF(LEN(VLOOKUP(A6,'RM HÀ'!A:V,15,0))=0,"",VLOOKUP(A6,'RM HÀ'!A:V,15,0))</f>
        <v>TT KHUT</v>
      </c>
      <c r="X6" s="105" t="str">
        <f>IF(LEN(VLOOKUP(A6,'RM HÀ'!A:V,16,0))=0,"",VLOOKUP(A6,'RM HÀ'!A:V,16,0))</f>
        <v>TRUNG TÂM KHUT</v>
      </c>
    </row>
    <row r="7" spans="1:24" s="105" customFormat="1" x14ac:dyDescent="0.3">
      <c r="A7" s="102" t="s">
        <v>82</v>
      </c>
      <c r="B7" s="103" t="str">
        <f>IF(LEN(VLOOKUP(A7,'RM HÀ'!A:V,2,0))=0,"",VLOOKUP(A7,'RM HÀ'!A:V,2,0))</f>
        <v>Lê Phương Thúy</v>
      </c>
      <c r="C7" s="102"/>
      <c r="D7" s="102">
        <f>IF(YEAR(IFERROR(VLOOKUP(A7,KH!A:N,4,0),""))&gt;1905,YEAR(IFERROR(VLOOKUP(A7,KH!A:N,4,0),"")),IFERROR(VLOOKUP(A7,KH!A:N,4,0),""))</f>
        <v>1997</v>
      </c>
      <c r="E7" s="4">
        <f>IFERROR(VLOOKUP(A7,'RM HÀ'!A:V,6,0),"")</f>
        <v>45083</v>
      </c>
      <c r="F7" s="102" t="str">
        <f>PROPER(IFERROR(VLOOKUP(A7,'RM HÀ'!A:V,7,0),""))</f>
        <v>Khác</v>
      </c>
      <c r="G7" s="108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12000000</v>
      </c>
      <c r="H7" s="102" t="str">
        <f>PROPER(IFERROR(VLOOKUP(A7,'RM HÀ'!A:V,9,0),""))</f>
        <v>Cần Follow Thêm</v>
      </c>
      <c r="I7" s="102"/>
      <c r="J7" s="104" t="str">
        <f>IF(LEN(VLOOKUP(A7,'RM HÀ'!A:V,10,0))=0,"",VLOOKUP(A7,'RM HÀ'!A:V,10,0))</f>
        <v>tham khảo thêm sp</v>
      </c>
      <c r="K7" s="104"/>
      <c r="L7" s="104" t="str">
        <f>IF(LEN(VLOOKUP(A7,'RM HÀ'!A:V,11,0))=0,"",VLOOKUP(A7,'RM HÀ'!A:V,11,0))</f>
        <v/>
      </c>
      <c r="M7" s="104"/>
      <c r="N7" s="104" t="str">
        <f>IF(LEN(VLOOKUP(A7,'RM HÀ'!A:V,12,0))=0,"",VLOOKUP(A7,'RM HÀ'!A:V,12,0))</f>
        <v/>
      </c>
      <c r="O7" s="104"/>
      <c r="P7" s="104" t="str">
        <f>IF(LEN(VLOOKUP(A7,'RM HÀ'!A:V,13,0))=0,"",VLOOKUP(A7,'RM HÀ'!A:V,13,0))</f>
        <v/>
      </c>
      <c r="Q7" s="105">
        <f>IF(LEN(VLOOKUP(A7,'RM HÀ'!A:V,19,0))=0,"",VLOOKUP(A7,'RM HÀ'!A:V,19,0))</f>
        <v>11348331</v>
      </c>
      <c r="R7" s="105" t="str">
        <f>IF(LEN(VLOOKUP(A7,'RM HÀ'!A:V,20,0))=0,"",VLOOKUP(A7,'RM HÀ'!A:V,20,0))</f>
        <v>Dương Thị Quỳnh</v>
      </c>
      <c r="S7" s="105" t="str">
        <f>IF(LEN(VLOOKUP(A7,'RM HÀ'!A:V,21,0))=0,"",VLOOKUP(A7,'RM HÀ'!A:V,21,0))</f>
        <v>RM/TL KHUT</v>
      </c>
      <c r="T7" s="105" t="str">
        <f>IF(LEN(VLOOKUP(A7,'RM HÀ'!A:V,18,0))=0,"",VLOOKUP(A7,'RM HÀ'!A:V,18,0))</f>
        <v>Trịnh Thị Hằng</v>
      </c>
      <c r="U7" s="105" t="str">
        <f>VLOOKUP(LEFT(A7,5),RM!A:B,2,0)</f>
        <v>Nguyễn Việt Hà</v>
      </c>
      <c r="V7" s="115" t="s">
        <v>449</v>
      </c>
      <c r="W7" s="105" t="str">
        <f>IF(LEN(VLOOKUP(A7,'RM HÀ'!A:V,15,0))=0,"",VLOOKUP(A7,'RM HÀ'!A:V,15,0))</f>
        <v>TT KHUT</v>
      </c>
      <c r="X7" s="105" t="str">
        <f>IF(LEN(VLOOKUP(A7,'RM HÀ'!A:V,16,0))=0,"",VLOOKUP(A7,'RM HÀ'!A:V,16,0))</f>
        <v>TRUNG TÂM KHUT</v>
      </c>
    </row>
    <row r="8" spans="1:24" s="105" customFormat="1" x14ac:dyDescent="0.3">
      <c r="A8" s="102" t="s">
        <v>83</v>
      </c>
      <c r="B8" s="103" t="str">
        <f>IF(LEN(VLOOKUP(A8,'RM HÀ'!A:V,2,0))=0,"",VLOOKUP(A8,'RM HÀ'!A:V,2,0))</f>
        <v>Lê Thu Thảo</v>
      </c>
      <c r="C8" s="102"/>
      <c r="D8" s="102">
        <f>IF(YEAR(IFERROR(VLOOKUP(A8,KH!A:N,4,0),""))&gt;1905,YEAR(IFERROR(VLOOKUP(A8,KH!A:N,4,0),"")),IFERROR(VLOOKUP(A8,KH!A:N,4,0),""))</f>
        <v>1995</v>
      </c>
      <c r="E8" s="4">
        <f>IFERROR(VLOOKUP(A8,'RM HÀ'!A:V,6,0),"")</f>
        <v>45083</v>
      </c>
      <c r="F8" s="102" t="str">
        <f>PROPER(IFERROR(VLOOKUP(A8,'RM HÀ'!A:V,7,0),""))</f>
        <v>Khác</v>
      </c>
      <c r="G8" s="108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2" t="str">
        <f>PROPER(IFERROR(VLOOKUP(A8,'RM HÀ'!A:V,9,0),""))</f>
        <v>Cần Follow Thêm</v>
      </c>
      <c r="I8" s="102"/>
      <c r="J8" s="104" t="str">
        <f>IF(LEN(VLOOKUP(A8,'RM HÀ'!A:V,10,0))=0,"",VLOOKUP(A8,'RM HÀ'!A:V,10,0))</f>
        <v>tham khảo thêm sp</v>
      </c>
      <c r="K8" s="104"/>
      <c r="L8" s="104" t="str">
        <f>IF(LEN(VLOOKUP(A8,'RM HÀ'!A:V,11,0))=0,"",VLOOKUP(A8,'RM HÀ'!A:V,11,0))</f>
        <v/>
      </c>
      <c r="M8" s="104"/>
      <c r="N8" s="104" t="str">
        <f>IF(LEN(VLOOKUP(A8,'RM HÀ'!A:V,12,0))=0,"",VLOOKUP(A8,'RM HÀ'!A:V,12,0))</f>
        <v/>
      </c>
      <c r="O8" s="104"/>
      <c r="P8" s="104" t="str">
        <f>IF(LEN(VLOOKUP(A8,'RM HÀ'!A:V,13,0))=0,"",VLOOKUP(A8,'RM HÀ'!A:V,13,0))</f>
        <v/>
      </c>
      <c r="Q8" s="105">
        <f>IF(LEN(VLOOKUP(A8,'RM HÀ'!A:V,19,0))=0,"",VLOOKUP(A8,'RM HÀ'!A:V,19,0))</f>
        <v>11316882</v>
      </c>
      <c r="R8" s="105" t="str">
        <f>IF(LEN(VLOOKUP(A8,'RM HÀ'!A:V,20,0))=0,"",VLOOKUP(A8,'RM HÀ'!A:V,20,0))</f>
        <v>Đỗ Huyền Trang</v>
      </c>
      <c r="S8" s="105" t="str">
        <f>IF(LEN(VLOOKUP(A8,'RM HÀ'!A:V,21,0))=0,"",VLOOKUP(A8,'RM HÀ'!A:V,21,0))</f>
        <v>RM/TL KHUT</v>
      </c>
      <c r="T8" s="105" t="str">
        <f>IF(LEN(VLOOKUP(A8,'RM HÀ'!A:V,18,0))=0,"",VLOOKUP(A8,'RM HÀ'!A:V,18,0))</f>
        <v>Trịnh Thị Hằng</v>
      </c>
      <c r="U8" s="105" t="str">
        <f>VLOOKUP(LEFT(A8,5),RM!A:B,2,0)</f>
        <v>Nguyễn Việt Hà</v>
      </c>
      <c r="V8" s="115" t="s">
        <v>449</v>
      </c>
      <c r="W8" s="105" t="str">
        <f>IF(LEN(VLOOKUP(A8,'RM HÀ'!A:V,15,0))=0,"",VLOOKUP(A8,'RM HÀ'!A:V,15,0))</f>
        <v>TT KHUT</v>
      </c>
      <c r="X8" s="105" t="str">
        <f>IF(LEN(VLOOKUP(A8,'RM HÀ'!A:V,16,0))=0,"",VLOOKUP(A8,'RM HÀ'!A:V,16,0))</f>
        <v>TRUNG TÂM KHUT</v>
      </c>
    </row>
    <row r="9" spans="1:24" s="105" customFormat="1" x14ac:dyDescent="0.3">
      <c r="A9" s="102" t="s">
        <v>464</v>
      </c>
      <c r="B9" s="103" t="str">
        <f>IF(LEN(VLOOKUP(A9,'RM HÀ'!A:V,2,0))=0,"",VLOOKUP(A9,'RM HÀ'!A:V,2,0))</f>
        <v>Vũ Thị Hồng Nhung</v>
      </c>
      <c r="C9" s="102"/>
      <c r="D9" s="102">
        <f>IF(YEAR(IFERROR(VLOOKUP(A9,KH!A:N,4,0),""))&gt;1905,YEAR(IFERROR(VLOOKUP(A9,KH!A:N,4,0),"")),IFERROR(VLOOKUP(A9,KH!A:N,4,0),""))</f>
        <v>1991</v>
      </c>
      <c r="E9" s="4">
        <f>IFERROR(VLOOKUP(A9,'RM HÀ'!A:V,6,0),"")</f>
        <v>45113</v>
      </c>
      <c r="F9" s="102" t="str">
        <f>PROPER(IFERROR(VLOOKUP(A9,'RM HÀ'!A:V,7,0),""))</f>
        <v>Payroll</v>
      </c>
      <c r="G9" s="108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12000000</v>
      </c>
      <c r="H9" s="102" t="str">
        <f>PROPER(IFERROR(VLOOKUP(A9,'RM HÀ'!A:V,9,0),""))</f>
        <v>Chốt Deal (Đã Thu Tiền)</v>
      </c>
      <c r="I9" s="102"/>
      <c r="J9" s="104" t="str">
        <f>IF(LEN(VLOOKUP(A9,'RM HÀ'!A:V,10,0))=0,"",VLOOKUP(A9,'RM HÀ'!A:V,10,0))</f>
        <v/>
      </c>
      <c r="K9" s="104"/>
      <c r="L9" s="104" t="str">
        <f>IF(LEN(VLOOKUP(A9,'RM HÀ'!A:V,11,0))=0,"",VLOOKUP(A9,'RM HÀ'!A:V,11,0))</f>
        <v/>
      </c>
      <c r="M9" s="104"/>
      <c r="N9" s="104" t="str">
        <f>IF(LEN(VLOOKUP(A9,'RM HÀ'!A:V,12,0))=0,"",VLOOKUP(A9,'RM HÀ'!A:V,12,0))</f>
        <v/>
      </c>
      <c r="O9" s="104"/>
      <c r="P9" s="104" t="str">
        <f>IF(LEN(VLOOKUP(A9,'RM HÀ'!A:V,13,0))=0,"",VLOOKUP(A9,'RM HÀ'!A:V,13,0))</f>
        <v/>
      </c>
      <c r="Q9" s="105">
        <f>IF(LEN(VLOOKUP(A9,'RM HÀ'!A:V,19,0))=0,"",VLOOKUP(A9,'RM HÀ'!A:V,19,0))</f>
        <v>11348331</v>
      </c>
      <c r="R9" s="105" t="str">
        <f>IF(LEN(VLOOKUP(A9,'RM HÀ'!A:V,20,0))=0,"",VLOOKUP(A9,'RM HÀ'!A:V,20,0))</f>
        <v>Dương Thị Quỳnh</v>
      </c>
      <c r="S9" s="105" t="str">
        <f>IF(LEN(VLOOKUP(A9,'RM HÀ'!A:V,21,0))=0,"",VLOOKUP(A9,'RM HÀ'!A:V,21,0))</f>
        <v>RM/TL KHUT</v>
      </c>
      <c r="T9" s="105" t="str">
        <f>IF(LEN(VLOOKUP(A9,'RM HÀ'!A:V,18,0))=0,"",VLOOKUP(A9,'RM HÀ'!A:V,18,0))</f>
        <v>Trịnh Thị Hằng</v>
      </c>
      <c r="U9" s="105" t="str">
        <f>VLOOKUP(LEFT(A9,5),RM!A:B,2,0)</f>
        <v>Nguyễn Việt Hà</v>
      </c>
      <c r="V9" s="115" t="s">
        <v>334</v>
      </c>
      <c r="W9" s="105" t="str">
        <f>IF(LEN(VLOOKUP(A9,'RM HÀ'!A:V,15,0))=0,"",VLOOKUP(A9,'RM HÀ'!A:V,15,0))</f>
        <v>TT KHUT</v>
      </c>
      <c r="X9" s="105" t="str">
        <f>IF(LEN(VLOOKUP(A9,'RM HÀ'!A:V,16,0))=0,"",VLOOKUP(A9,'RM HÀ'!A:V,16,0))</f>
        <v>TRUNG TÂM KHUT</v>
      </c>
    </row>
    <row r="10" spans="1:24" s="105" customFormat="1" x14ac:dyDescent="0.3">
      <c r="A10" s="102" t="s">
        <v>465</v>
      </c>
      <c r="B10" s="103" t="str">
        <f>IF(LEN(VLOOKUP(A10,'RM HÀ'!A:V,2,0))=0,"",VLOOKUP(A10,'RM HÀ'!A:V,2,0))</f>
        <v>Đinh Thị Thu Trang</v>
      </c>
      <c r="C10" s="102"/>
      <c r="D10" s="102">
        <f>IF(YEAR(IFERROR(VLOOKUP(A10,KH!A:N,4,0),""))&gt;1905,YEAR(IFERROR(VLOOKUP(A10,KH!A:N,4,0),"")),IFERROR(VLOOKUP(A10,KH!A:N,4,0),""))</f>
        <v>1981</v>
      </c>
      <c r="E10" s="4">
        <f>IFERROR(VLOOKUP(A10,'RM HÀ'!A:V,6,0),"")</f>
        <v>45113</v>
      </c>
      <c r="F10" s="102" t="str">
        <f>PROPER(IFERROR(VLOOKUP(A10,'RM HÀ'!A:V,7,0),""))</f>
        <v>Payroll</v>
      </c>
      <c r="G10" s="108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20000000</v>
      </c>
      <c r="H10" s="102" t="str">
        <f>PROPER(IFERROR(VLOOKUP(A10,'RM HÀ'!A:V,9,0),""))</f>
        <v>Cần Follow Thêm</v>
      </c>
      <c r="I10" s="102"/>
      <c r="J10" s="104" t="str">
        <f>IF(LEN(VLOOKUP(A10,'RM HÀ'!A:V,10,0))=0,"",VLOOKUP(A10,'RM HÀ'!A:V,10,0))</f>
        <v>Tham khảo thêm sp</v>
      </c>
      <c r="K10" s="104"/>
      <c r="L10" s="104" t="str">
        <f>IF(LEN(VLOOKUP(A10,'RM HÀ'!A:V,11,0))=0,"",VLOOKUP(A10,'RM HÀ'!A:V,11,0))</f>
        <v/>
      </c>
      <c r="M10" s="104"/>
      <c r="N10" s="104" t="str">
        <f>IF(LEN(VLOOKUP(A10,'RM HÀ'!A:V,12,0))=0,"",VLOOKUP(A10,'RM HÀ'!A:V,12,0))</f>
        <v/>
      </c>
      <c r="O10" s="104"/>
      <c r="P10" s="104" t="str">
        <f>IF(LEN(VLOOKUP(A10,'RM HÀ'!A:V,13,0))=0,"",VLOOKUP(A10,'RM HÀ'!A:V,13,0))</f>
        <v/>
      </c>
      <c r="Q10" s="105">
        <f>IF(LEN(VLOOKUP(A10,'RM HÀ'!A:V,19,0))=0,"",VLOOKUP(A10,'RM HÀ'!A:V,19,0))</f>
        <v>11323553</v>
      </c>
      <c r="R10" s="105" t="str">
        <f>IF(LEN(VLOOKUP(A10,'RM HÀ'!A:V,20,0))=0,"",VLOOKUP(A10,'RM HÀ'!A:V,20,0))</f>
        <v>Lương Thị Hường</v>
      </c>
      <c r="S10" s="105" t="str">
        <f>IF(LEN(VLOOKUP(A10,'RM HÀ'!A:V,21,0))=0,"",VLOOKUP(A10,'RM HÀ'!A:V,21,0))</f>
        <v>RM/TL KHUT</v>
      </c>
      <c r="T10" s="105" t="str">
        <f>IF(LEN(VLOOKUP(A10,'RM HÀ'!A:V,18,0))=0,"",VLOOKUP(A10,'RM HÀ'!A:V,18,0))</f>
        <v>Trịnh Thị Hằng</v>
      </c>
      <c r="U10" s="105" t="str">
        <f>VLOOKUP(LEFT(A10,5),RM!A:B,2,0)</f>
        <v>Nguyễn Việt Hà</v>
      </c>
      <c r="V10" s="115" t="s">
        <v>346</v>
      </c>
      <c r="W10" s="105" t="str">
        <f>IF(LEN(VLOOKUP(A10,'RM HÀ'!A:V,15,0))=0,"",VLOOKUP(A10,'RM HÀ'!A:V,15,0))</f>
        <v>TT KHUT</v>
      </c>
      <c r="X10" s="105" t="str">
        <f>IF(LEN(VLOOKUP(A10,'RM HÀ'!A:V,16,0))=0,"",VLOOKUP(A10,'RM HÀ'!A:V,16,0))</f>
        <v>TRUNG TÂM KHUT</v>
      </c>
    </row>
    <row r="11" spans="1:24" s="105" customFormat="1" x14ac:dyDescent="0.3">
      <c r="A11" s="102" t="s">
        <v>466</v>
      </c>
      <c r="B11" s="103" t="str">
        <f>IF(LEN(VLOOKUP(A11,'RM HÀ'!A:V,2,0))=0,"",VLOOKUP(A11,'RM HÀ'!A:V,2,0))</f>
        <v>Phạm Thị Linh</v>
      </c>
      <c r="C11" s="102"/>
      <c r="D11" s="102">
        <f>IF(YEAR(IFERROR(VLOOKUP(A11,KH!A:N,4,0),""))&gt;1905,YEAR(IFERROR(VLOOKUP(A11,KH!A:N,4,0),"")),IFERROR(VLOOKUP(A11,KH!A:N,4,0),""))</f>
        <v>1997</v>
      </c>
      <c r="E11" s="4">
        <f>IFERROR(VLOOKUP(A11,'RM HÀ'!A:V,6,0),"")</f>
        <v>45113</v>
      </c>
      <c r="F11" s="102" t="str">
        <f>PROPER(IFERROR(VLOOKUP(A11,'RM HÀ'!A:V,7,0),""))</f>
        <v>Payroll</v>
      </c>
      <c r="G11" s="108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20000000</v>
      </c>
      <c r="H11" s="102" t="str">
        <f>PROPER(IFERROR(VLOOKUP(A11,'RM HÀ'!A:V,9,0),""))</f>
        <v>Cần Follow Thêm</v>
      </c>
      <c r="I11" s="102"/>
      <c r="J11" s="104" t="str">
        <f>IF(LEN(VLOOKUP(A11,'RM HÀ'!A:V,10,0))=0,"",VLOOKUP(A11,'RM HÀ'!A:V,10,0))</f>
        <v>Tham khảo thêm sp</v>
      </c>
      <c r="K11" s="104"/>
      <c r="L11" s="104" t="str">
        <f>IF(LEN(VLOOKUP(A11,'RM HÀ'!A:V,11,0))=0,"",VLOOKUP(A11,'RM HÀ'!A:V,11,0))</f>
        <v/>
      </c>
      <c r="M11" s="104"/>
      <c r="N11" s="104" t="str">
        <f>IF(LEN(VLOOKUP(A11,'RM HÀ'!A:V,12,0))=0,"",VLOOKUP(A11,'RM HÀ'!A:V,12,0))</f>
        <v/>
      </c>
      <c r="O11" s="104"/>
      <c r="P11" s="104" t="str">
        <f>IF(LEN(VLOOKUP(A11,'RM HÀ'!A:V,13,0))=0,"",VLOOKUP(A11,'RM HÀ'!A:V,13,0))</f>
        <v/>
      </c>
      <c r="Q11" s="105">
        <f>IF(LEN(VLOOKUP(A11,'RM HÀ'!A:V,19,0))=0,"",VLOOKUP(A11,'RM HÀ'!A:V,19,0))</f>
        <v>11100628</v>
      </c>
      <c r="R11" s="105" t="str">
        <f>IF(LEN(VLOOKUP(A11,'RM HÀ'!A:V,20,0))=0,"",VLOOKUP(A11,'RM HÀ'!A:V,20,0))</f>
        <v xml:space="preserve">Thiểu Mỹ Vân </v>
      </c>
      <c r="S11" s="105" t="str">
        <f>IF(LEN(VLOOKUP(A11,'RM HÀ'!A:V,21,0))=0,"",VLOOKUP(A11,'RM HÀ'!A:V,21,0))</f>
        <v>RM/TL KHUT</v>
      </c>
      <c r="T11" s="105" t="str">
        <f>IF(LEN(VLOOKUP(A11,'RM HÀ'!A:V,18,0))=0,"",VLOOKUP(A11,'RM HÀ'!A:V,18,0))</f>
        <v>Trịnh Thị Hằng</v>
      </c>
      <c r="U11" s="105" t="str">
        <f>VLOOKUP(LEFT(A11,5),RM!A:B,2,0)</f>
        <v>Nguyễn Việt Hà</v>
      </c>
      <c r="V11" s="115" t="s">
        <v>333</v>
      </c>
      <c r="W11" s="105" t="str">
        <f>IF(LEN(VLOOKUP(A11,'RM HÀ'!A:V,15,0))=0,"",VLOOKUP(A11,'RM HÀ'!A:V,15,0))</f>
        <v>TT KHUT</v>
      </c>
      <c r="X11" s="105" t="str">
        <f>IF(LEN(VLOOKUP(A11,'RM HÀ'!A:V,16,0))=0,"",VLOOKUP(A11,'RM HÀ'!A:V,16,0))</f>
        <v>TRUNG TÂM KHUT</v>
      </c>
    </row>
    <row r="12" spans="1:24" s="105" customFormat="1" x14ac:dyDescent="0.3">
      <c r="A12" s="102" t="s">
        <v>467</v>
      </c>
      <c r="B12" s="103" t="str">
        <f>IF(LEN(VLOOKUP(A12,'RM HÀ'!A:V,2,0))=0,"",VLOOKUP(A12,'RM HÀ'!A:V,2,0))</f>
        <v>Nguyễn Thùy Linh</v>
      </c>
      <c r="C12" s="102"/>
      <c r="D12" s="102">
        <f>IF(YEAR(IFERROR(VLOOKUP(A12,KH!A:N,4,0),""))&gt;1905,YEAR(IFERROR(VLOOKUP(A12,KH!A:N,4,0),"")),IFERROR(VLOOKUP(A12,KH!A:N,4,0),""))</f>
        <v>1985</v>
      </c>
      <c r="E12" s="4">
        <f>IFERROR(VLOOKUP(A12,'RM HÀ'!A:V,6,0),"")</f>
        <v>45144</v>
      </c>
      <c r="F12" s="102" t="str">
        <f>PROPER(IFERROR(VLOOKUP(A12,'RM HÀ'!A:V,7,0),""))</f>
        <v>Khác</v>
      </c>
      <c r="G12" s="108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2" t="str">
        <f>PROPER(IFERROR(VLOOKUP(A12,'RM HÀ'!A:V,9,0),""))</f>
        <v>Cần Follow Thêm</v>
      </c>
      <c r="I12" s="102"/>
      <c r="J12" s="104" t="str">
        <f>IF(LEN(VLOOKUP(A12,'RM HÀ'!A:V,10,0))=0,"",VLOOKUP(A12,'RM HÀ'!A:V,10,0))</f>
        <v>Tham khảo thêm sp</v>
      </c>
      <c r="K12" s="104"/>
      <c r="L12" s="104" t="str">
        <f>IF(LEN(VLOOKUP(A12,'RM HÀ'!A:V,11,0))=0,"",VLOOKUP(A12,'RM HÀ'!A:V,11,0))</f>
        <v/>
      </c>
      <c r="M12" s="104"/>
      <c r="N12" s="104" t="str">
        <f>IF(LEN(VLOOKUP(A12,'RM HÀ'!A:V,12,0))=0,"",VLOOKUP(A12,'RM HÀ'!A:V,12,0))</f>
        <v/>
      </c>
      <c r="O12" s="104"/>
      <c r="P12" s="104" t="str">
        <f>IF(LEN(VLOOKUP(A12,'RM HÀ'!A:V,13,0))=0,"",VLOOKUP(A12,'RM HÀ'!A:V,13,0))</f>
        <v/>
      </c>
      <c r="Q12" s="105">
        <f>IF(LEN(VLOOKUP(A12,'RM HÀ'!A:V,19,0))=0,"",VLOOKUP(A12,'RM HÀ'!A:V,19,0))</f>
        <v>11323553</v>
      </c>
      <c r="R12" s="105" t="str">
        <f>IF(LEN(VLOOKUP(A12,'RM HÀ'!A:V,20,0))=0,"",VLOOKUP(A12,'RM HÀ'!A:V,20,0))</f>
        <v>Lương Thị Hường</v>
      </c>
      <c r="S12" s="105" t="str">
        <f>IF(LEN(VLOOKUP(A12,'RM HÀ'!A:V,21,0))=0,"",VLOOKUP(A12,'RM HÀ'!A:V,21,0))</f>
        <v>RM/TL KHUT</v>
      </c>
      <c r="T12" s="105" t="str">
        <f>IF(LEN(VLOOKUP(A12,'RM HÀ'!A:V,18,0))=0,"",VLOOKUP(A12,'RM HÀ'!A:V,18,0))</f>
        <v>Trịnh Thị Hằng</v>
      </c>
      <c r="U12" s="105" t="str">
        <f>VLOOKUP(LEFT(A12,5),RM!A:B,2,0)</f>
        <v>Nguyễn Việt Hà</v>
      </c>
      <c r="V12" s="115" t="s">
        <v>342</v>
      </c>
      <c r="W12" s="105" t="str">
        <f>IF(LEN(VLOOKUP(A12,'RM HÀ'!A:V,15,0))=0,"",VLOOKUP(A12,'RM HÀ'!A:V,15,0))</f>
        <v>TT KHUT</v>
      </c>
      <c r="X12" s="105" t="str">
        <f>IF(LEN(VLOOKUP(A12,'RM HÀ'!A:V,16,0))=0,"",VLOOKUP(A12,'RM HÀ'!A:V,16,0))</f>
        <v>TRUNG TÂM KHUT</v>
      </c>
    </row>
    <row r="13" spans="1:24" s="105" customFormat="1" x14ac:dyDescent="0.3">
      <c r="A13" s="102" t="s">
        <v>468</v>
      </c>
      <c r="B13" s="103" t="str">
        <f>IF(LEN(VLOOKUP(A13,'RM HÀ'!A:V,2,0))=0,"",VLOOKUP(A13,'RM HÀ'!A:V,2,0))</f>
        <v>Nguyễn Thị Mỹ Duyên</v>
      </c>
      <c r="C13" s="102"/>
      <c r="D13" s="102">
        <f>IF(YEAR(IFERROR(VLOOKUP(A13,KH!A:N,4,0),""))&gt;1905,YEAR(IFERROR(VLOOKUP(A13,KH!A:N,4,0),"")),IFERROR(VLOOKUP(A13,KH!A:N,4,0),""))</f>
        <v>1992</v>
      </c>
      <c r="E13" s="4">
        <f>IFERROR(VLOOKUP(A13,'RM HÀ'!A:V,6,0),"")</f>
        <v>45144</v>
      </c>
      <c r="F13" s="102" t="str">
        <f>PROPER(IFERROR(VLOOKUP(A13,'RM HÀ'!A:V,7,0),""))</f>
        <v>Khác</v>
      </c>
      <c r="G13" s="108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2" t="str">
        <f>PROPER(IFERROR(VLOOKUP(A13,'RM HÀ'!A:V,9,0),""))</f>
        <v>Cần Follow Thêm</v>
      </c>
      <c r="I13" s="102"/>
      <c r="J13" s="104" t="str">
        <f>IF(LEN(VLOOKUP(A13,'RM HÀ'!A:V,10,0))=0,"",VLOOKUP(A13,'RM HÀ'!A:V,10,0))</f>
        <v>Tham khảo thêm sp</v>
      </c>
      <c r="K13" s="104"/>
      <c r="L13" s="104" t="str">
        <f>IF(LEN(VLOOKUP(A13,'RM HÀ'!A:V,11,0))=0,"",VLOOKUP(A13,'RM HÀ'!A:V,11,0))</f>
        <v/>
      </c>
      <c r="M13" s="104"/>
      <c r="N13" s="104" t="str">
        <f>IF(LEN(VLOOKUP(A13,'RM HÀ'!A:V,12,0))=0,"",VLOOKUP(A13,'RM HÀ'!A:V,12,0))</f>
        <v/>
      </c>
      <c r="O13" s="104"/>
      <c r="P13" s="104" t="str">
        <f>IF(LEN(VLOOKUP(A13,'RM HÀ'!A:V,13,0))=0,"",VLOOKUP(A13,'RM HÀ'!A:V,13,0))</f>
        <v/>
      </c>
      <c r="Q13" s="105">
        <f>IF(LEN(VLOOKUP(A13,'RM HÀ'!A:V,19,0))=0,"",VLOOKUP(A13,'RM HÀ'!A:V,19,0))</f>
        <v>11348331</v>
      </c>
      <c r="R13" s="105" t="str">
        <f>IF(LEN(VLOOKUP(A13,'RM HÀ'!A:V,20,0))=0,"",VLOOKUP(A13,'RM HÀ'!A:V,20,0))</f>
        <v>Dương Thị Quỳnh</v>
      </c>
      <c r="S13" s="105" t="str">
        <f>IF(LEN(VLOOKUP(A13,'RM HÀ'!A:V,21,0))=0,"",VLOOKUP(A13,'RM HÀ'!A:V,21,0))</f>
        <v>RM/TL KHUT</v>
      </c>
      <c r="T13" s="105" t="str">
        <f>IF(LEN(VLOOKUP(A13,'RM HÀ'!A:V,18,0))=0,"",VLOOKUP(A13,'RM HÀ'!A:V,18,0))</f>
        <v>Trịnh Thị Hằng</v>
      </c>
      <c r="U13" s="105" t="str">
        <f>VLOOKUP(LEFT(A13,5),RM!A:B,2,0)</f>
        <v>Nguyễn Việt Hà</v>
      </c>
      <c r="V13" s="115" t="s">
        <v>335</v>
      </c>
      <c r="W13" s="105" t="str">
        <f>IF(LEN(VLOOKUP(A13,'RM HÀ'!A:V,15,0))=0,"",VLOOKUP(A13,'RM HÀ'!A:V,15,0))</f>
        <v>TT KHUT</v>
      </c>
      <c r="X13" s="105" t="str">
        <f>IF(LEN(VLOOKUP(A13,'RM HÀ'!A:V,16,0))=0,"",VLOOKUP(A13,'RM HÀ'!A:V,16,0))</f>
        <v>TRUNG TÂM KHUT</v>
      </c>
    </row>
    <row r="14" spans="1:24" s="105" customFormat="1" x14ac:dyDescent="0.3">
      <c r="A14" s="102" t="s">
        <v>469</v>
      </c>
      <c r="B14" s="103" t="str">
        <f>IF(LEN(VLOOKUP(A14,'RM HÀ'!A:V,2,0))=0,"",VLOOKUP(A14,'RM HÀ'!A:V,2,0))</f>
        <v>Đặng Thị Hà</v>
      </c>
      <c r="C14" s="102"/>
      <c r="D14" s="102">
        <f>IF(YEAR(IFERROR(VLOOKUP(A14,KH!A:N,4,0),""))&gt;1905,YEAR(IFERROR(VLOOKUP(A14,KH!A:N,4,0),"")),IFERROR(VLOOKUP(A14,KH!A:N,4,0),""))</f>
        <v>1993</v>
      </c>
      <c r="E14" s="4">
        <f>IFERROR(VLOOKUP(A14,'RM HÀ'!A:V,6,0),"")</f>
        <v>45144</v>
      </c>
      <c r="F14" s="102" t="str">
        <f>PROPER(IFERROR(VLOOKUP(A14,'RM HÀ'!A:V,7,0),""))</f>
        <v>Khác</v>
      </c>
      <c r="G14" s="108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2" t="str">
        <f>PROPER(IFERROR(VLOOKUP(A14,'RM HÀ'!A:V,9,0),""))</f>
        <v>Cần Follow Thêm</v>
      </c>
      <c r="I14" s="102"/>
      <c r="J14" s="104" t="str">
        <f>IF(LEN(VLOOKUP(A14,'RM HÀ'!A:V,10,0))=0,"",VLOOKUP(A14,'RM HÀ'!A:V,10,0))</f>
        <v>Tham khảo thêm sp</v>
      </c>
      <c r="K14" s="104"/>
      <c r="L14" s="104" t="str">
        <f>IF(LEN(VLOOKUP(A14,'RM HÀ'!A:V,11,0))=0,"",VLOOKUP(A14,'RM HÀ'!A:V,11,0))</f>
        <v/>
      </c>
      <c r="M14" s="104"/>
      <c r="N14" s="104" t="str">
        <f>IF(LEN(VLOOKUP(A14,'RM HÀ'!A:V,12,0))=0,"",VLOOKUP(A14,'RM HÀ'!A:V,12,0))</f>
        <v/>
      </c>
      <c r="O14" s="104"/>
      <c r="P14" s="104" t="str">
        <f>IF(LEN(VLOOKUP(A14,'RM HÀ'!A:V,13,0))=0,"",VLOOKUP(A14,'RM HÀ'!A:V,13,0))</f>
        <v/>
      </c>
      <c r="Q14" s="105">
        <f>IF(LEN(VLOOKUP(A14,'RM HÀ'!A:V,19,0))=0,"",VLOOKUP(A14,'RM HÀ'!A:V,19,0))</f>
        <v>11008188</v>
      </c>
      <c r="R14" s="105" t="str">
        <f>IF(LEN(VLOOKUP(A14,'RM HÀ'!A:V,20,0))=0,"",VLOOKUP(A14,'RM HÀ'!A:V,20,0))</f>
        <v>Vũ Hoàng Phương</v>
      </c>
      <c r="S14" s="105" t="str">
        <f>IF(LEN(VLOOKUP(A14,'RM HÀ'!A:V,21,0))=0,"",VLOOKUP(A14,'RM HÀ'!A:V,21,0))</f>
        <v>RM/TL KHUT</v>
      </c>
      <c r="T14" s="105" t="str">
        <f>IF(LEN(VLOOKUP(A14,'RM HÀ'!A:V,18,0))=0,"",VLOOKUP(A14,'RM HÀ'!A:V,18,0))</f>
        <v>Trịnh Thị Hằng</v>
      </c>
      <c r="U14" s="105" t="str">
        <f>VLOOKUP(LEFT(A14,5),RM!A:B,2,0)</f>
        <v>Nguyễn Việt Hà</v>
      </c>
      <c r="V14" s="115" t="s">
        <v>340</v>
      </c>
      <c r="W14" s="105" t="str">
        <f>IF(LEN(VLOOKUP(A14,'RM HÀ'!A:V,15,0))=0,"",VLOOKUP(A14,'RM HÀ'!A:V,15,0))</f>
        <v>TT KHUT</v>
      </c>
      <c r="X14" s="105" t="str">
        <f>IF(LEN(VLOOKUP(A14,'RM HÀ'!A:V,16,0))=0,"",VLOOKUP(A14,'RM HÀ'!A:V,16,0))</f>
        <v>TRUNG TÂM KHUT</v>
      </c>
    </row>
    <row r="15" spans="1:24" s="105" customFormat="1" x14ac:dyDescent="0.3">
      <c r="A15" s="102" t="s">
        <v>470</v>
      </c>
      <c r="B15" s="103" t="str">
        <f>IF(LEN(VLOOKUP(A15,'RM HÀ'!A:V,2,0))=0,"",VLOOKUP(A15,'RM HÀ'!A:V,2,0))</f>
        <v xml:space="preserve">Trần Thị Quỳnh </v>
      </c>
      <c r="C15" s="102"/>
      <c r="D15" s="102">
        <f>IF(YEAR(IFERROR(VLOOKUP(A15,KH!A:N,4,0),""))&gt;1905,YEAR(IFERROR(VLOOKUP(A15,KH!A:N,4,0),"")),IFERROR(VLOOKUP(A15,KH!A:N,4,0),""))</f>
        <v>1989</v>
      </c>
      <c r="E15" s="4">
        <f>IFERROR(VLOOKUP(A15,'RM HÀ'!A:V,6,0),"")</f>
        <v>45144</v>
      </c>
      <c r="F15" s="102" t="str">
        <f>PROPER(IFERROR(VLOOKUP(A15,'RM HÀ'!A:V,7,0),""))</f>
        <v>Khác</v>
      </c>
      <c r="G15" s="108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10000000</v>
      </c>
      <c r="H15" s="102" t="str">
        <f>PROPER(IFERROR(VLOOKUP(A15,'RM HÀ'!A:V,9,0),""))</f>
        <v>Cần Follow Thêm</v>
      </c>
      <c r="I15" s="102"/>
      <c r="J15" s="104" t="str">
        <f>IF(LEN(VLOOKUP(A15,'RM HÀ'!A:V,10,0))=0,"",VLOOKUP(A15,'RM HÀ'!A:V,10,0))</f>
        <v>Tham khảo thêm sp</v>
      </c>
      <c r="K15" s="104"/>
      <c r="L15" s="104" t="str">
        <f>IF(LEN(VLOOKUP(A15,'RM HÀ'!A:V,11,0))=0,"",VLOOKUP(A15,'RM HÀ'!A:V,11,0))</f>
        <v/>
      </c>
      <c r="M15" s="104"/>
      <c r="N15" s="104" t="str">
        <f>IF(LEN(VLOOKUP(A15,'RM HÀ'!A:V,12,0))=0,"",VLOOKUP(A15,'RM HÀ'!A:V,12,0))</f>
        <v/>
      </c>
      <c r="O15" s="104"/>
      <c r="P15" s="104" t="str">
        <f>IF(LEN(VLOOKUP(A15,'RM HÀ'!A:V,13,0))=0,"",VLOOKUP(A15,'RM HÀ'!A:V,13,0))</f>
        <v/>
      </c>
      <c r="Q15" s="105">
        <f>IF(LEN(VLOOKUP(A15,'RM HÀ'!A:V,19,0))=0,"",VLOOKUP(A15,'RM HÀ'!A:V,19,0))</f>
        <v>11316882</v>
      </c>
      <c r="R15" s="105" t="str">
        <f>IF(LEN(VLOOKUP(A15,'RM HÀ'!A:V,20,0))=0,"",VLOOKUP(A15,'RM HÀ'!A:V,20,0))</f>
        <v>Kiều Thu Hoà</v>
      </c>
      <c r="S15" s="105" t="str">
        <f>IF(LEN(VLOOKUP(A15,'RM HÀ'!A:V,21,0))=0,"",VLOOKUP(A15,'RM HÀ'!A:V,21,0))</f>
        <v>RM/TL KHUT</v>
      </c>
      <c r="T15" s="105" t="str">
        <f>IF(LEN(VLOOKUP(A15,'RM HÀ'!A:V,18,0))=0,"",VLOOKUP(A15,'RM HÀ'!A:V,18,0))</f>
        <v>Trịnh Thị Hằng</v>
      </c>
      <c r="U15" s="105" t="str">
        <f>VLOOKUP(LEFT(A15,5),RM!A:B,2,0)</f>
        <v>Nguyễn Việt Hà</v>
      </c>
      <c r="V15" s="115" t="s">
        <v>341</v>
      </c>
      <c r="W15" s="105" t="str">
        <f>IF(LEN(VLOOKUP(A15,'RM HÀ'!A:V,15,0))=0,"",VLOOKUP(A15,'RM HÀ'!A:V,15,0))</f>
        <v>TT KHUT</v>
      </c>
      <c r="X15" s="105" t="str">
        <f>IF(LEN(VLOOKUP(A15,'RM HÀ'!A:V,16,0))=0,"",VLOOKUP(A15,'RM HÀ'!A:V,16,0))</f>
        <v>TRUNG TÂM KHUT</v>
      </c>
    </row>
    <row r="16" spans="1:24" s="105" customFormat="1" x14ac:dyDescent="0.3">
      <c r="A16" s="102" t="s">
        <v>471</v>
      </c>
      <c r="B16" s="103" t="str">
        <f>IF(LEN(VLOOKUP(A16,'RM HÀ'!A:V,2,0))=0,"",VLOOKUP(A16,'RM HÀ'!A:V,2,0))</f>
        <v>Hà Thị Hiền</v>
      </c>
      <c r="C16" s="102"/>
      <c r="D16" s="102">
        <f>IF(YEAR(IFERROR(VLOOKUP(A16,KH!A:N,4,0),""))&gt;1905,YEAR(IFERROR(VLOOKUP(A16,KH!A:N,4,0),"")),IFERROR(VLOOKUP(A16,KH!A:N,4,0),""))</f>
        <v>1996</v>
      </c>
      <c r="E16" s="4">
        <f>IFERROR(VLOOKUP(A16,'RM HÀ'!A:V,6,0),"")</f>
        <v>45144</v>
      </c>
      <c r="F16" s="102" t="str">
        <f>PROPER(IFERROR(VLOOKUP(A16,'RM HÀ'!A:V,7,0),""))</f>
        <v>Khác</v>
      </c>
      <c r="G16" s="108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2" t="str">
        <f>PROPER(IFERROR(VLOOKUP(A16,'RM HÀ'!A:V,9,0),""))</f>
        <v>Cần Follow Thêm</v>
      </c>
      <c r="I16" s="102"/>
      <c r="J16" s="104" t="str">
        <f>IF(LEN(VLOOKUP(A16,'RM HÀ'!A:V,10,0))=0,"",VLOOKUP(A16,'RM HÀ'!A:V,10,0))</f>
        <v>Tham khảo thêm sp</v>
      </c>
      <c r="K16" s="104"/>
      <c r="L16" s="104" t="str">
        <f>IF(LEN(VLOOKUP(A16,'RM HÀ'!A:V,11,0))=0,"",VLOOKUP(A16,'RM HÀ'!A:V,11,0))</f>
        <v/>
      </c>
      <c r="M16" s="104"/>
      <c r="N16" s="104" t="str">
        <f>IF(LEN(VLOOKUP(A16,'RM HÀ'!A:V,12,0))=0,"",VLOOKUP(A16,'RM HÀ'!A:V,12,0))</f>
        <v/>
      </c>
      <c r="O16" s="104"/>
      <c r="P16" s="104" t="str">
        <f>IF(LEN(VLOOKUP(A16,'RM HÀ'!A:V,13,0))=0,"",VLOOKUP(A16,'RM HÀ'!A:V,13,0))</f>
        <v/>
      </c>
      <c r="Q16" s="105">
        <f>IF(LEN(VLOOKUP(A16,'RM HÀ'!A:V,19,0))=0,"",VLOOKUP(A16,'RM HÀ'!A:V,19,0))</f>
        <v>11316882</v>
      </c>
      <c r="R16" s="105" t="str">
        <f>IF(LEN(VLOOKUP(A16,'RM HÀ'!A:V,20,0))=0,"",VLOOKUP(A16,'RM HÀ'!A:V,20,0))</f>
        <v>Kiều Thu Hoà</v>
      </c>
      <c r="S16" s="105" t="str">
        <f>IF(LEN(VLOOKUP(A16,'RM HÀ'!A:V,21,0))=0,"",VLOOKUP(A16,'RM HÀ'!A:V,21,0))</f>
        <v>RM/TL KHUT</v>
      </c>
      <c r="T16" s="105" t="str">
        <f>IF(LEN(VLOOKUP(A16,'RM HÀ'!A:V,18,0))=0,"",VLOOKUP(A16,'RM HÀ'!A:V,18,0))</f>
        <v>Trịnh Thị Hằng</v>
      </c>
      <c r="U16" s="105" t="str">
        <f>VLOOKUP(LEFT(A16,5),RM!A:B,2,0)</f>
        <v>Nguyễn Việt Hà</v>
      </c>
      <c r="V16" s="115" t="s">
        <v>343</v>
      </c>
      <c r="W16" s="105" t="str">
        <f>IF(LEN(VLOOKUP(A16,'RM HÀ'!A:V,15,0))=0,"",VLOOKUP(A16,'RM HÀ'!A:V,15,0))</f>
        <v>TT KHUT</v>
      </c>
      <c r="X16" s="105" t="str">
        <f>IF(LEN(VLOOKUP(A16,'RM HÀ'!A:V,16,0))=0,"",VLOOKUP(A16,'RM HÀ'!A:V,16,0))</f>
        <v>TRUNG TÂM KHUT</v>
      </c>
    </row>
    <row r="17" spans="1:24" s="105" customFormat="1" x14ac:dyDescent="0.3">
      <c r="A17" s="102" t="s">
        <v>476</v>
      </c>
      <c r="B17" s="103" t="str">
        <f>IF(LEN(VLOOKUP(A17,'RM HÀ'!A:V,2,0))=0,"",VLOOKUP(A17,'RM HÀ'!A:V,2,0))</f>
        <v xml:space="preserve">Đinh Thị Hoài Thu </v>
      </c>
      <c r="C17" s="102"/>
      <c r="D17" s="102">
        <f>IF(YEAR(IFERROR(VLOOKUP(A17,KH!A:N,4,0),""))&gt;1905,YEAR(IFERROR(VLOOKUP(A17,KH!A:N,4,0),"")),IFERROR(VLOOKUP(A17,KH!A:N,4,0),""))</f>
        <v>1980</v>
      </c>
      <c r="E17" s="4">
        <f>IFERROR(VLOOKUP(A17,'RM HÀ'!A:V,6,0),"")</f>
        <v>45175</v>
      </c>
      <c r="F17" s="102" t="str">
        <f>PROPER(IFERROR(VLOOKUP(A17,'RM HÀ'!A:V,7,0),""))</f>
        <v>Khác</v>
      </c>
      <c r="G17" s="108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2" t="str">
        <f>PROPER(IFERROR(VLOOKUP(A17,'RM HÀ'!A:V,9,0),""))</f>
        <v>Cần Follow Thêm</v>
      </c>
      <c r="I17" s="102"/>
      <c r="J17" s="104" t="str">
        <f>IF(LEN(VLOOKUP(A17,'RM HÀ'!A:V,10,0))=0,"",VLOOKUP(A17,'RM HÀ'!A:V,10,0))</f>
        <v/>
      </c>
      <c r="K17" s="104"/>
      <c r="L17" s="104" t="str">
        <f>IF(LEN(VLOOKUP(A17,'RM HÀ'!A:V,11,0))=0,"",VLOOKUP(A17,'RM HÀ'!A:V,11,0))</f>
        <v/>
      </c>
      <c r="M17" s="104"/>
      <c r="N17" s="104" t="str">
        <f>IF(LEN(VLOOKUP(A17,'RM HÀ'!A:V,12,0))=0,"",VLOOKUP(A17,'RM HÀ'!A:V,12,0))</f>
        <v/>
      </c>
      <c r="O17" s="104"/>
      <c r="P17" s="104" t="str">
        <f>IF(LEN(VLOOKUP(A17,'RM HÀ'!A:V,13,0))=0,"",VLOOKUP(A17,'RM HÀ'!A:V,13,0))</f>
        <v/>
      </c>
      <c r="Q17" s="105">
        <f>IF(LEN(VLOOKUP(A17,'RM HÀ'!A:V,19,0))=0,"",VLOOKUP(A17,'RM HÀ'!A:V,19,0))</f>
        <v>11316882</v>
      </c>
      <c r="R17" s="105" t="str">
        <f>IF(LEN(VLOOKUP(A17,'RM HÀ'!A:V,20,0))=0,"",VLOOKUP(A17,'RM HÀ'!A:V,20,0))</f>
        <v>Kiều Thu Hoà</v>
      </c>
      <c r="S17" s="105" t="str">
        <f>IF(LEN(VLOOKUP(A17,'RM HÀ'!A:V,21,0))=0,"",VLOOKUP(A17,'RM HÀ'!A:V,21,0))</f>
        <v>RM/TL KHUT</v>
      </c>
      <c r="T17" s="105" t="str">
        <f>IF(LEN(VLOOKUP(A17,'RM HÀ'!A:V,18,0))=0,"",VLOOKUP(A17,'RM HÀ'!A:V,18,0))</f>
        <v>Trịnh Thị Hằng</v>
      </c>
      <c r="U17" s="105" t="str">
        <f>VLOOKUP(LEFT(A17,5),RM!A:B,2,0)</f>
        <v>Nguyễn Việt Hà</v>
      </c>
      <c r="V17" s="115" t="s">
        <v>338</v>
      </c>
      <c r="W17" s="105" t="str">
        <f>IF(LEN(VLOOKUP(A17,'RM HÀ'!A:V,15,0))=0,"",VLOOKUP(A17,'RM HÀ'!A:V,15,0))</f>
        <v>TT KHUT</v>
      </c>
      <c r="X17" s="105" t="str">
        <f>IF(LEN(VLOOKUP(A17,'RM HÀ'!A:V,16,0))=0,"",VLOOKUP(A17,'RM HÀ'!A:V,16,0))</f>
        <v>TRUNG TÂM KHUT</v>
      </c>
    </row>
    <row r="18" spans="1:24" s="105" customFormat="1" x14ac:dyDescent="0.3">
      <c r="A18" s="102" t="s">
        <v>477</v>
      </c>
      <c r="B18" s="103" t="str">
        <f>IF(LEN(VLOOKUP(A18,'RM HÀ'!A:V,2,0))=0,"",VLOOKUP(A18,'RM HÀ'!A:V,2,0))</f>
        <v xml:space="preserve">Nguyễn Thị Khánh </v>
      </c>
      <c r="C18" s="102"/>
      <c r="D18" s="102">
        <f>IF(YEAR(IFERROR(VLOOKUP(A18,KH!A:N,4,0),""))&gt;1905,YEAR(IFERROR(VLOOKUP(A18,KH!A:N,4,0),"")),IFERROR(VLOOKUP(A18,KH!A:N,4,0),""))</f>
        <v>1983</v>
      </c>
      <c r="E18" s="4">
        <f>IFERROR(VLOOKUP(A18,'RM HÀ'!A:V,6,0),"")</f>
        <v>45175</v>
      </c>
      <c r="F18" s="102" t="str">
        <f>PROPER(IFERROR(VLOOKUP(A18,'RM HÀ'!A:V,7,0),""))</f>
        <v>Khác</v>
      </c>
      <c r="G18" s="108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15000000</v>
      </c>
      <c r="H18" s="102" t="str">
        <f>PROPER(IFERROR(VLOOKUP(A18,'RM HÀ'!A:V,9,0),""))</f>
        <v>Cần Follow Thêm</v>
      </c>
      <c r="I18" s="102"/>
      <c r="J18" s="104" t="str">
        <f>IF(LEN(VLOOKUP(A18,'RM HÀ'!A:V,10,0))=0,"",VLOOKUP(A18,'RM HÀ'!A:V,10,0))</f>
        <v/>
      </c>
      <c r="K18" s="104"/>
      <c r="L18" s="104" t="str">
        <f>IF(LEN(VLOOKUP(A18,'RM HÀ'!A:V,11,0))=0,"",VLOOKUP(A18,'RM HÀ'!A:V,11,0))</f>
        <v/>
      </c>
      <c r="M18" s="104"/>
      <c r="N18" s="104" t="str">
        <f>IF(LEN(VLOOKUP(A18,'RM HÀ'!A:V,12,0))=0,"",VLOOKUP(A18,'RM HÀ'!A:V,12,0))</f>
        <v/>
      </c>
      <c r="O18" s="104"/>
      <c r="P18" s="104" t="str">
        <f>IF(LEN(VLOOKUP(A18,'RM HÀ'!A:V,13,0))=0,"",VLOOKUP(A18,'RM HÀ'!A:V,13,0))</f>
        <v/>
      </c>
      <c r="Q18" s="105">
        <f>IF(LEN(VLOOKUP(A18,'RM HÀ'!A:V,19,0))=0,"",VLOOKUP(A18,'RM HÀ'!A:V,19,0))</f>
        <v>11348331</v>
      </c>
      <c r="R18" s="105" t="str">
        <f>IF(LEN(VLOOKUP(A18,'RM HÀ'!A:V,20,0))=0,"",VLOOKUP(A18,'RM HÀ'!A:V,20,0))</f>
        <v>Dương Thị Quỳnh</v>
      </c>
      <c r="S18" s="105" t="str">
        <f>IF(LEN(VLOOKUP(A18,'RM HÀ'!A:V,21,0))=0,"",VLOOKUP(A18,'RM HÀ'!A:V,21,0))</f>
        <v>RM/TL KHUT</v>
      </c>
      <c r="T18" s="105" t="str">
        <f>IF(LEN(VLOOKUP(A18,'RM HÀ'!A:V,18,0))=0,"",VLOOKUP(A18,'RM HÀ'!A:V,18,0))</f>
        <v>Trịnh Thị Hằng</v>
      </c>
      <c r="U18" s="105" t="str">
        <f>VLOOKUP(LEFT(A18,5),RM!A:B,2,0)</f>
        <v>Nguyễn Việt Hà</v>
      </c>
      <c r="V18" s="115" t="s">
        <v>337</v>
      </c>
      <c r="W18" s="105" t="str">
        <f>IF(LEN(VLOOKUP(A18,'RM HÀ'!A:V,15,0))=0,"",VLOOKUP(A18,'RM HÀ'!A:V,15,0))</f>
        <v>TT KHUT</v>
      </c>
      <c r="X18" s="105" t="str">
        <f>IF(LEN(VLOOKUP(A18,'RM HÀ'!A:V,16,0))=0,"",VLOOKUP(A18,'RM HÀ'!A:V,16,0))</f>
        <v>TRUNG TÂM KHUT</v>
      </c>
    </row>
    <row r="19" spans="1:24" s="105" customFormat="1" x14ac:dyDescent="0.3">
      <c r="A19" s="102" t="s">
        <v>485</v>
      </c>
      <c r="B19" s="103" t="str">
        <f>IF(LEN(VLOOKUP(A19,'RM HÀ'!A:V,2,0))=0,"",VLOOKUP(A19,'RM HÀ'!A:V,2,0))</f>
        <v xml:space="preserve">Nguyễn Văn Tuấn </v>
      </c>
      <c r="C19" s="102"/>
      <c r="D19" s="102">
        <f>IF(YEAR(IFERROR(VLOOKUP(A19,KH!A:N,4,0),""))&gt;1905,YEAR(IFERROR(VLOOKUP(A19,KH!A:N,4,0),"")),IFERROR(VLOOKUP(A19,KH!A:N,4,0),""))</f>
        <v>1987</v>
      </c>
      <c r="E19" s="4">
        <f>IFERROR(VLOOKUP(A19,'RM HÀ'!A:V,6,0),"")</f>
        <v>45266</v>
      </c>
      <c r="F19" s="102" t="str">
        <f>PROPER(IFERROR(VLOOKUP(A19,'RM HÀ'!A:V,7,0),""))</f>
        <v>Payroll</v>
      </c>
      <c r="G19" s="108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20000000</v>
      </c>
      <c r="H19" s="102" t="str">
        <f>PROPER(IFERROR(VLOOKUP(A19,'RM HÀ'!A:V,9,0),""))</f>
        <v>Cần Follow Thêm</v>
      </c>
      <c r="I19" s="102"/>
      <c r="J19" s="104" t="str">
        <f>IF(LEN(VLOOKUP(A19,'RM HÀ'!A:V,10,0))=0,"",VLOOKUP(A19,'RM HÀ'!A:V,10,0))</f>
        <v>Kh tham khảo thêm về sp</v>
      </c>
      <c r="K19" s="104"/>
      <c r="L19" s="104" t="str">
        <f>IF(LEN(VLOOKUP(A19,'RM HÀ'!A:V,11,0))=0,"",VLOOKUP(A19,'RM HÀ'!A:V,11,0))</f>
        <v/>
      </c>
      <c r="M19" s="104"/>
      <c r="N19" s="104" t="str">
        <f>IF(LEN(VLOOKUP(A19,'RM HÀ'!A:V,12,0))=0,"",VLOOKUP(A19,'RM HÀ'!A:V,12,0))</f>
        <v/>
      </c>
      <c r="O19" s="104"/>
      <c r="P19" s="104" t="str">
        <f>IF(LEN(VLOOKUP(A19,'RM HÀ'!A:V,13,0))=0,"",VLOOKUP(A19,'RM HÀ'!A:V,13,0))</f>
        <v/>
      </c>
      <c r="Q19" s="105">
        <f>IF(LEN(VLOOKUP(A19,'RM HÀ'!A:V,19,0))=0,"",VLOOKUP(A19,'RM HÀ'!A:V,19,0))</f>
        <v>11316882</v>
      </c>
      <c r="R19" s="105" t="str">
        <f>IF(LEN(VLOOKUP(A19,'RM HÀ'!A:V,20,0))=0,"",VLOOKUP(A19,'RM HÀ'!A:V,20,0))</f>
        <v>Kiều Thu Hoà</v>
      </c>
      <c r="S19" s="105" t="str">
        <f>IF(LEN(VLOOKUP(A19,'RM HÀ'!A:V,21,0))=0,"",VLOOKUP(A19,'RM HÀ'!A:V,21,0))</f>
        <v>RM/TL KHUT</v>
      </c>
      <c r="T19" s="105" t="str">
        <f>IF(LEN(VLOOKUP(A19,'RM HÀ'!A:V,18,0))=0,"",VLOOKUP(A19,'RM HÀ'!A:V,18,0))</f>
        <v>Trịnh Thị Hằng</v>
      </c>
      <c r="U19" s="105" t="str">
        <f>VLOOKUP(LEFT(A19,5),RM!A:B,2,0)</f>
        <v>Nguyễn Việt Hà</v>
      </c>
      <c r="V19" s="115" t="s">
        <v>414</v>
      </c>
      <c r="W19" s="105" t="str">
        <f>IF(LEN(VLOOKUP(A19,'RM HÀ'!A:V,15,0))=0,"",VLOOKUP(A19,'RM HÀ'!A:V,15,0))</f>
        <v>TT KHUT</v>
      </c>
      <c r="X19" s="105" t="str">
        <f>IF(LEN(VLOOKUP(A19,'RM HÀ'!A:V,16,0))=0,"",VLOOKUP(A19,'RM HÀ'!A:V,16,0))</f>
        <v>TRUNG TÂM KHUT</v>
      </c>
    </row>
    <row r="20" spans="1:24" s="105" customFormat="1" x14ac:dyDescent="0.3">
      <c r="A20" s="102" t="s">
        <v>487</v>
      </c>
      <c r="B20" s="103" t="str">
        <f>IF(LEN(VLOOKUP(A20,'RM HÀ'!A:V,2,0))=0,"",VLOOKUP(A20,'RM HÀ'!A:V,2,0))</f>
        <v>Trần Hoàng Linh</v>
      </c>
      <c r="C20" s="102"/>
      <c r="D20" s="102">
        <f>IF(YEAR(IFERROR(VLOOKUP(A20,KH!A:N,4,0),""))&gt;1905,YEAR(IFERROR(VLOOKUP(A20,KH!A:N,4,0),"")),IFERROR(VLOOKUP(A20,KH!A:N,4,0),""))</f>
        <v>1997</v>
      </c>
      <c r="E20" s="4">
        <f>IFERROR(VLOOKUP(A20,'RM HÀ'!A:V,6,0),"")</f>
        <v>45266</v>
      </c>
      <c r="F20" s="102" t="str">
        <f>PROPER(IFERROR(VLOOKUP(A20,'RM HÀ'!A:V,7,0),""))</f>
        <v>Khác</v>
      </c>
      <c r="G20" s="108">
        <f>IF(IF(IFERROR(VLOOKUP(A20,'RM HÀ'!A:V,8,0),"")&lt;1000000,IFERROR(VLOOKUP(A20,'RM HÀ'!A:V,8,0),"")*1000000,IFERROR(VLOOKUP(A20,'RM HÀ'!A:V,8,0),""))=0,"",IF(IFERROR(VLOOKUP(A20,'RM HÀ'!A:V,8,0),"")&lt;1000000,IFERROR(VLOOKUP(A20,'RM HÀ'!A:V,8,0),"")*1000000,IFERROR(VLOOKUP(A20,'RM HÀ'!A:V,8,0),"")))</f>
        <v>30000000</v>
      </c>
      <c r="H20" s="102" t="str">
        <f>PROPER(IFERROR(VLOOKUP(A20,'RM HÀ'!A:V,9,0),""))</f>
        <v>Cần Follow Thêm</v>
      </c>
      <c r="I20" s="102"/>
      <c r="J20" s="104" t="str">
        <f>IF(LEN(VLOOKUP(A20,'RM HÀ'!A:V,10,0))=0,"",VLOOKUP(A20,'RM HÀ'!A:V,10,0))</f>
        <v>Kh tham khảo thêm về sp</v>
      </c>
      <c r="K20" s="104"/>
      <c r="L20" s="104" t="str">
        <f>IF(LEN(VLOOKUP(A20,'RM HÀ'!A:V,11,0))=0,"",VLOOKUP(A20,'RM HÀ'!A:V,11,0))</f>
        <v/>
      </c>
      <c r="M20" s="104"/>
      <c r="N20" s="104" t="str">
        <f>IF(LEN(VLOOKUP(A20,'RM HÀ'!A:V,12,0))=0,"",VLOOKUP(A20,'RM HÀ'!A:V,12,0))</f>
        <v/>
      </c>
      <c r="O20" s="104"/>
      <c r="P20" s="104" t="str">
        <f>IF(LEN(VLOOKUP(A20,'RM HÀ'!A:V,13,0))=0,"",VLOOKUP(A20,'RM HÀ'!A:V,13,0))</f>
        <v/>
      </c>
      <c r="Q20" s="105">
        <f>IF(LEN(VLOOKUP(A20,'RM HÀ'!A:V,19,0))=0,"",VLOOKUP(A20,'RM HÀ'!A:V,19,0))</f>
        <v>11348331</v>
      </c>
      <c r="R20" s="105" t="str">
        <f>IF(LEN(VLOOKUP(A20,'RM HÀ'!A:V,20,0))=0,"",VLOOKUP(A20,'RM HÀ'!A:V,20,0))</f>
        <v>Dương Thị Quỳnh</v>
      </c>
      <c r="S20" s="105" t="str">
        <f>IF(LEN(VLOOKUP(A20,'RM HÀ'!A:V,21,0))=0,"",VLOOKUP(A20,'RM HÀ'!A:V,21,0))</f>
        <v>RM/TL KHUT</v>
      </c>
      <c r="T20" s="105" t="str">
        <f>IF(LEN(VLOOKUP(A20,'RM HÀ'!A:V,18,0))=0,"",VLOOKUP(A20,'RM HÀ'!A:V,18,0))</f>
        <v>Trịnh Thị Hằng</v>
      </c>
      <c r="U20" s="105" t="str">
        <f>VLOOKUP(LEFT(A20,5),RM!A:B,2,0)</f>
        <v>Nguyễn Việt Hà</v>
      </c>
      <c r="V20" s="115" t="s">
        <v>398</v>
      </c>
      <c r="W20" s="105" t="str">
        <f>IF(LEN(VLOOKUP(A20,'RM HÀ'!A:V,15,0))=0,"",VLOOKUP(A20,'RM HÀ'!A:V,15,0))</f>
        <v>TT KHUT</v>
      </c>
      <c r="X20" s="105" t="str">
        <f>IF(LEN(VLOOKUP(A20,'RM HÀ'!A:V,16,0))=0,"",VLOOKUP(A20,'RM HÀ'!A:V,16,0))</f>
        <v>TRUNG TÂM KHUT</v>
      </c>
    </row>
    <row r="21" spans="1:24" s="105" customFormat="1" x14ac:dyDescent="0.3">
      <c r="A21" s="102" t="s">
        <v>488</v>
      </c>
      <c r="B21" s="103" t="str">
        <f>IF(LEN(VLOOKUP(A21,'RM HÀ'!A:V,2,0))=0,"",VLOOKUP(A21,'RM HÀ'!A:V,2,0))</f>
        <v>Phạm Thùy Linh</v>
      </c>
      <c r="C21" s="102"/>
      <c r="D21" s="102">
        <f>IF(YEAR(IFERROR(VLOOKUP(A21,KH!A:N,4,0),""))&gt;1905,YEAR(IFERROR(VLOOKUP(A21,KH!A:N,4,0),"")),IFERROR(VLOOKUP(A21,KH!A:N,4,0),""))</f>
        <v>1993</v>
      </c>
      <c r="E21" s="4">
        <f>IFERROR(VLOOKUP(A21,'RM HÀ'!A:V,6,0),"")</f>
        <v>45266</v>
      </c>
      <c r="F21" s="102" t="str">
        <f>PROPER(IFERROR(VLOOKUP(A21,'RM HÀ'!A:V,7,0),""))</f>
        <v>Khác</v>
      </c>
      <c r="G21" s="108">
        <f>IF(IF(IFERROR(VLOOKUP(A21,'RM HÀ'!A:V,8,0),"")&lt;1000000,IFERROR(VLOOKUP(A21,'RM HÀ'!A:V,8,0),"")*1000000,IFERROR(VLOOKUP(A21,'RM HÀ'!A:V,8,0),""))=0,"",IF(IFERROR(VLOOKUP(A21,'RM HÀ'!A:V,8,0),"")&lt;1000000,IFERROR(VLOOKUP(A21,'RM HÀ'!A:V,8,0),"")*1000000,IFERROR(VLOOKUP(A21,'RM HÀ'!A:V,8,0),"")))</f>
        <v>30000000</v>
      </c>
      <c r="H21" s="102" t="str">
        <f>PROPER(IFERROR(VLOOKUP(A21,'RM HÀ'!A:V,9,0),""))</f>
        <v>Cần Follow Thêm</v>
      </c>
      <c r="I21" s="102"/>
      <c r="J21" s="104" t="str">
        <f>IF(LEN(VLOOKUP(A21,'RM HÀ'!A:V,10,0))=0,"",VLOOKUP(A21,'RM HÀ'!A:V,10,0))</f>
        <v>Kh tham khảo thêm về sp</v>
      </c>
      <c r="K21" s="104"/>
      <c r="L21" s="104" t="str">
        <f>IF(LEN(VLOOKUP(A21,'RM HÀ'!A:V,11,0))=0,"",VLOOKUP(A21,'RM HÀ'!A:V,11,0))</f>
        <v/>
      </c>
      <c r="M21" s="104"/>
      <c r="N21" s="104" t="str">
        <f>IF(LEN(VLOOKUP(A21,'RM HÀ'!A:V,12,0))=0,"",VLOOKUP(A21,'RM HÀ'!A:V,12,0))</f>
        <v/>
      </c>
      <c r="O21" s="104"/>
      <c r="P21" s="104" t="str">
        <f>IF(LEN(VLOOKUP(A21,'RM HÀ'!A:V,13,0))=0,"",VLOOKUP(A21,'RM HÀ'!A:V,13,0))</f>
        <v/>
      </c>
      <c r="Q21" s="105">
        <f>IF(LEN(VLOOKUP(A21,'RM HÀ'!A:V,19,0))=0,"",VLOOKUP(A21,'RM HÀ'!A:V,19,0))</f>
        <v>11100628</v>
      </c>
      <c r="R21" s="105" t="str">
        <f>IF(LEN(VLOOKUP(A21,'RM HÀ'!A:V,20,0))=0,"",VLOOKUP(A21,'RM HÀ'!A:V,20,0))</f>
        <v>Thiều Mỹ Vân</v>
      </c>
      <c r="S21" s="105" t="str">
        <f>IF(LEN(VLOOKUP(A21,'RM HÀ'!A:V,21,0))=0,"",VLOOKUP(A21,'RM HÀ'!A:V,21,0))</f>
        <v>RM/TL KHUT</v>
      </c>
      <c r="T21" s="105" t="str">
        <f>IF(LEN(VLOOKUP(A21,'RM HÀ'!A:V,18,0))=0,"",VLOOKUP(A21,'RM HÀ'!A:V,18,0))</f>
        <v>Trịnh Thị Hằng</v>
      </c>
      <c r="U21" s="105" t="str">
        <f>VLOOKUP(LEFT(A21,5),RM!A:B,2,0)</f>
        <v>Nguyễn Việt Hà</v>
      </c>
      <c r="V21" s="115" t="s">
        <v>399</v>
      </c>
      <c r="W21" s="105" t="str">
        <f>IF(LEN(VLOOKUP(A21,'RM HÀ'!A:V,15,0))=0,"",VLOOKUP(A21,'RM HÀ'!A:V,15,0))</f>
        <v>TT KHUT</v>
      </c>
      <c r="X21" s="105" t="str">
        <f>IF(LEN(VLOOKUP(A21,'RM HÀ'!A:V,16,0))=0,"",VLOOKUP(A21,'RM HÀ'!A:V,16,0))</f>
        <v>TRUNG TÂM KHUT</v>
      </c>
    </row>
    <row r="22" spans="1:24" s="105" customFormat="1" x14ac:dyDescent="0.3">
      <c r="A22" s="102" t="s">
        <v>497</v>
      </c>
      <c r="B22" s="103" t="str">
        <f>IF(LEN(VLOOKUP(A22,'RM HÀ'!A:V,2,0))=0,"",VLOOKUP(A22,'RM HÀ'!A:V,2,0))</f>
        <v xml:space="preserve">Cao Thị Thu Hằng </v>
      </c>
      <c r="C22" s="102"/>
      <c r="D22" s="102">
        <f>IF(YEAR(IFERROR(VLOOKUP(A22,KH!A:N,4,0),""))&gt;1905,YEAR(IFERROR(VLOOKUP(A22,KH!A:N,4,0),"")),IFERROR(VLOOKUP(A22,KH!A:N,4,0),""))</f>
        <v>1988</v>
      </c>
      <c r="E22" s="4" t="str">
        <f>IFERROR(VLOOKUP(A22,'RM HÀ'!A:V,6,0),"")</f>
        <v/>
      </c>
      <c r="F22" s="102" t="str">
        <f>PROPER(IFERROR(VLOOKUP(A22,'RM HÀ'!A:V,7,0),""))</f>
        <v>Khác</v>
      </c>
      <c r="G22" s="108">
        <f>IF(IF(IFERROR(VLOOKUP(A22,'RM HÀ'!A:V,8,0),"")&lt;1000000,IFERROR(VLOOKUP(A22,'RM HÀ'!A:V,8,0),"")*1000000,IFERROR(VLOOKUP(A22,'RM HÀ'!A:V,8,0),""))=0,"",IF(IFERROR(VLOOKUP(A22,'RM HÀ'!A:V,8,0),"")&lt;1000000,IFERROR(VLOOKUP(A22,'RM HÀ'!A:V,8,0),"")*1000000,IFERROR(VLOOKUP(A22,'RM HÀ'!A:V,8,0),"")))</f>
        <v>15000000</v>
      </c>
      <c r="H22" s="102" t="str">
        <f>PROPER(IFERROR(VLOOKUP(A22,'RM HÀ'!A:V,9,0),""))</f>
        <v>Chốt Deal (Đã Thu Tiền)</v>
      </c>
      <c r="I22" s="102"/>
      <c r="J22" s="104" t="str">
        <f>IF(LEN(VLOOKUP(A22,'RM HÀ'!A:V,10,0))=0,"",VLOOKUP(A22,'RM HÀ'!A:V,10,0))</f>
        <v/>
      </c>
      <c r="K22" s="104"/>
      <c r="L22" s="104" t="str">
        <f>IF(LEN(VLOOKUP(A22,'RM HÀ'!A:V,11,0))=0,"",VLOOKUP(A22,'RM HÀ'!A:V,11,0))</f>
        <v/>
      </c>
      <c r="M22" s="104"/>
      <c r="N22" s="104" t="str">
        <f>IF(LEN(VLOOKUP(A22,'RM HÀ'!A:V,12,0))=0,"",VLOOKUP(A22,'RM HÀ'!A:V,12,0))</f>
        <v/>
      </c>
      <c r="O22" s="104"/>
      <c r="P22" s="104" t="str">
        <f>IF(LEN(VLOOKUP(A22,'RM HÀ'!A:V,13,0))=0,"",VLOOKUP(A22,'RM HÀ'!A:V,13,0))</f>
        <v/>
      </c>
      <c r="Q22" s="105">
        <f>IF(LEN(VLOOKUP(A22,'RM HÀ'!A:V,19,0))=0,"",VLOOKUP(A22,'RM HÀ'!A:V,19,0))</f>
        <v>11008188</v>
      </c>
      <c r="R22" s="105" t="str">
        <f>IF(LEN(VLOOKUP(A22,'RM HÀ'!A:V,20,0))=0,"",VLOOKUP(A22,'RM HÀ'!A:V,20,0))</f>
        <v xml:space="preserve">Vũ Hoàng Phương </v>
      </c>
      <c r="S22" s="105" t="str">
        <f>IF(LEN(VLOOKUP(A22,'RM HÀ'!A:V,21,0))=0,"",VLOOKUP(A22,'RM HÀ'!A:V,21,0))</f>
        <v>RM/TL KHUT</v>
      </c>
      <c r="T22" s="105" t="str">
        <f>IF(LEN(VLOOKUP(A22,'RM HÀ'!A:V,18,0))=0,"",VLOOKUP(A22,'RM HÀ'!A:V,18,0))</f>
        <v xml:space="preserve">Trịnh Thị Hằng </v>
      </c>
      <c r="U22" s="105" t="str">
        <f>VLOOKUP(LEFT(A22,5),RM!A:B,2,0)</f>
        <v>Nguyễn Việt Hà</v>
      </c>
      <c r="V22" s="115" t="s">
        <v>404</v>
      </c>
      <c r="W22" s="105" t="str">
        <f>IF(LEN(VLOOKUP(A22,'RM HÀ'!A:V,15,0))=0,"",VLOOKUP(A22,'RM HÀ'!A:V,15,0))</f>
        <v>TT KHUT</v>
      </c>
      <c r="X22" s="105" t="str">
        <f>IF(LEN(VLOOKUP(A22,'RM HÀ'!A:V,16,0))=0,"",VLOOKUP(A22,'RM HÀ'!A:V,16,0))</f>
        <v>TRUNG TÂM KHUT</v>
      </c>
    </row>
    <row r="23" spans="1:24" s="116" customFormat="1" x14ac:dyDescent="0.3">
      <c r="A23" s="102" t="s">
        <v>503</v>
      </c>
      <c r="B23" s="103" t="str">
        <f>IF(LEN(VLOOKUP(A23,'RM HÀ'!A:V,2,0))=0,"",VLOOKUP(A23,'RM HÀ'!A:V,2,0))</f>
        <v>Đinh Thị Ngọc Dung</v>
      </c>
      <c r="C23" s="102"/>
      <c r="D23" s="102">
        <f>IF(YEAR(IFERROR(VLOOKUP(A23,KH!A:N,4,0),""))&gt;1905,YEAR(IFERROR(VLOOKUP(A23,KH!A:N,4,0),"")),IFERROR(VLOOKUP(A23,KH!A:N,4,0),""))</f>
        <v>1985</v>
      </c>
      <c r="E23" s="4" t="str">
        <f>IFERROR(VLOOKUP(A23,'RM HÀ'!A:V,6,0),"")</f>
        <v/>
      </c>
      <c r="F23" s="102" t="str">
        <f>PROPER(IFERROR(VLOOKUP(A23,'RM HÀ'!A:V,7,0),""))</f>
        <v>Payroll</v>
      </c>
      <c r="G23" s="108">
        <f>IF(IF(IFERROR(VLOOKUP(A23,'RM HÀ'!A:V,8,0),"")&lt;1000000,IFERROR(VLOOKUP(A23,'RM HÀ'!A:V,8,0),"")*1000000,IFERROR(VLOOKUP(A23,'RM HÀ'!A:V,8,0),""))=0,"",IF(IFERROR(VLOOKUP(A23,'RM HÀ'!A:V,8,0),"")&lt;1000000,IFERROR(VLOOKUP(A23,'RM HÀ'!A:V,8,0),"")*1000000,IFERROR(VLOOKUP(A23,'RM HÀ'!A:V,8,0),"")))</f>
        <v>16000000</v>
      </c>
      <c r="H23" s="102" t="str">
        <f>PROPER(IFERROR(VLOOKUP(A23,'RM HÀ'!A:V,9,0),""))</f>
        <v>Cần Follow Thêm</v>
      </c>
      <c r="I23" s="102"/>
      <c r="J23" s="104" t="str">
        <f>IF(LEN(VLOOKUP(A23,'RM HÀ'!A:V,10,0))=0,"",VLOOKUP(A23,'RM HÀ'!A:V,10,0))</f>
        <v>Kh về tham khảo thêm về sản phẩm</v>
      </c>
      <c r="K23" s="104"/>
      <c r="L23" s="104" t="str">
        <f>IF(LEN(VLOOKUP(A23,'RM HÀ'!A:V,11,0))=0,"",VLOOKUP(A23,'RM HÀ'!A:V,11,0))</f>
        <v/>
      </c>
      <c r="M23" s="104"/>
      <c r="N23" s="104" t="str">
        <f>IF(LEN(VLOOKUP(A23,'RM HÀ'!A:V,12,0))=0,"",VLOOKUP(A23,'RM HÀ'!A:V,12,0))</f>
        <v/>
      </c>
      <c r="O23" s="104"/>
      <c r="P23" s="104" t="str">
        <f>IF(LEN(VLOOKUP(A23,'RM HÀ'!A:V,13,0))=0,"",VLOOKUP(A23,'RM HÀ'!A:V,13,0))</f>
        <v/>
      </c>
      <c r="Q23" s="105">
        <f>IF(LEN(VLOOKUP(A23,'RM HÀ'!A:V,19,0))=0,"",VLOOKUP(A23,'RM HÀ'!A:V,19,0))</f>
        <v>11316882</v>
      </c>
      <c r="R23" s="105" t="str">
        <f>IF(LEN(VLOOKUP(A23,'RM HÀ'!A:V,20,0))=0,"",VLOOKUP(A23,'RM HÀ'!A:V,20,0))</f>
        <v>Kiều Thu Hoà</v>
      </c>
      <c r="S23" s="105" t="str">
        <f>IF(LEN(VLOOKUP(A23,'RM HÀ'!A:V,21,0))=0,"",VLOOKUP(A23,'RM HÀ'!A:V,21,0))</f>
        <v>RM/TL KHUT</v>
      </c>
      <c r="T23" s="105" t="str">
        <f>IF(LEN(VLOOKUP(A23,'RM HÀ'!A:V,18,0))=0,"",VLOOKUP(A23,'RM HÀ'!A:V,18,0))</f>
        <v>Trịnh Thị Hằng</v>
      </c>
      <c r="U23" s="105" t="str">
        <f>VLOOKUP(LEFT(A23,5),RM!A:B,2,0)</f>
        <v>Nguyễn Việt Hà</v>
      </c>
      <c r="V23" s="115" t="s">
        <v>378</v>
      </c>
      <c r="W23" s="105" t="str">
        <f>IF(LEN(VLOOKUP(A23,'RM HÀ'!A:V,15,0))=0,"",VLOOKUP(A23,'RM HÀ'!A:V,15,0))</f>
        <v>TT KHUT</v>
      </c>
      <c r="X23" s="105" t="str">
        <f>IF(LEN(VLOOKUP(A23,'RM HÀ'!A:V,16,0))=0,"",VLOOKUP(A23,'RM HÀ'!A:V,16,0))</f>
        <v>TRUNG TÂM KHUT</v>
      </c>
    </row>
    <row r="24" spans="1:24" s="116" customFormat="1" x14ac:dyDescent="0.3">
      <c r="A24" s="102"/>
      <c r="B24" s="102"/>
      <c r="C24" s="102"/>
      <c r="D24" s="102"/>
      <c r="E24" s="102"/>
      <c r="F24" s="102"/>
      <c r="G24" s="102"/>
      <c r="H24" s="102"/>
      <c r="I24" s="102"/>
      <c r="J24" s="104"/>
      <c r="K24" s="104"/>
      <c r="L24" s="104"/>
      <c r="M24" s="104"/>
      <c r="N24" s="104"/>
      <c r="O24" s="104"/>
      <c r="P24" s="104"/>
      <c r="V24" s="117"/>
    </row>
    <row r="25" spans="1:24" s="116" customFormat="1" x14ac:dyDescent="0.3">
      <c r="A25" s="102"/>
      <c r="B25" s="102"/>
      <c r="C25" s="102"/>
      <c r="D25" s="102"/>
      <c r="E25" s="102"/>
      <c r="F25" s="102"/>
      <c r="G25" s="102"/>
      <c r="H25" s="102"/>
      <c r="I25" s="102"/>
      <c r="J25" s="104"/>
      <c r="K25" s="104"/>
      <c r="L25" s="104"/>
      <c r="M25" s="104"/>
      <c r="N25" s="104"/>
      <c r="O25" s="104"/>
      <c r="P25" s="104"/>
      <c r="V25" s="117"/>
    </row>
    <row r="26" spans="1:24" s="116" customFormat="1" x14ac:dyDescent="0.3">
      <c r="A26" s="102"/>
      <c r="B26" s="102"/>
      <c r="C26" s="102"/>
      <c r="D26" s="102"/>
      <c r="E26" s="102"/>
      <c r="F26" s="102"/>
      <c r="G26" s="102"/>
      <c r="H26" s="102"/>
      <c r="I26" s="102"/>
      <c r="J26" s="104"/>
      <c r="K26" s="104"/>
      <c r="L26" s="104"/>
      <c r="M26" s="104"/>
      <c r="N26" s="104"/>
      <c r="O26" s="104"/>
      <c r="P26" s="104"/>
      <c r="V26" s="117"/>
    </row>
    <row r="27" spans="1:24" s="116" customFormat="1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4"/>
      <c r="K27" s="104"/>
      <c r="L27" s="104"/>
      <c r="M27" s="104"/>
      <c r="N27" s="104"/>
      <c r="O27" s="104"/>
      <c r="P27" s="104"/>
      <c r="V27" s="117"/>
    </row>
    <row r="28" spans="1:24" s="116" customFormat="1" x14ac:dyDescent="0.3">
      <c r="A28" s="102"/>
      <c r="B28" s="102"/>
      <c r="C28" s="102"/>
      <c r="D28" s="102"/>
      <c r="E28" s="102"/>
      <c r="F28" s="102"/>
      <c r="G28" s="102"/>
      <c r="H28" s="102"/>
      <c r="I28" s="102"/>
      <c r="J28" s="104"/>
      <c r="K28" s="104"/>
      <c r="L28" s="104"/>
      <c r="M28" s="104"/>
      <c r="N28" s="104"/>
      <c r="O28" s="104"/>
      <c r="P28" s="104"/>
      <c r="V28" s="117"/>
    </row>
    <row r="29" spans="1:24" s="116" customFormat="1" x14ac:dyDescent="0.3">
      <c r="A29" s="102"/>
      <c r="B29" s="102"/>
      <c r="C29" s="102"/>
      <c r="D29" s="102"/>
      <c r="E29" s="102"/>
      <c r="F29" s="102"/>
      <c r="G29" s="102"/>
      <c r="H29" s="102"/>
      <c r="I29" s="102"/>
      <c r="J29" s="104"/>
      <c r="K29" s="104"/>
      <c r="L29" s="104"/>
      <c r="M29" s="104"/>
      <c r="N29" s="104"/>
      <c r="O29" s="104"/>
      <c r="P29" s="104"/>
      <c r="V29" s="117"/>
    </row>
    <row r="30" spans="1:24" s="116" customFormat="1" x14ac:dyDescent="0.3">
      <c r="A30" s="102"/>
      <c r="B30" s="102"/>
      <c r="C30" s="102"/>
      <c r="D30" s="102"/>
      <c r="E30" s="102"/>
      <c r="F30" s="102"/>
      <c r="G30" s="102"/>
      <c r="H30" s="102"/>
      <c r="I30" s="102"/>
      <c r="J30" s="104"/>
      <c r="K30" s="104"/>
      <c r="L30" s="104"/>
      <c r="M30" s="104"/>
      <c r="N30" s="104"/>
      <c r="O30" s="104"/>
      <c r="P30" s="104"/>
      <c r="V30" s="117"/>
    </row>
    <row r="31" spans="1:24" s="116" customFormat="1" x14ac:dyDescent="0.3">
      <c r="A31" s="102"/>
      <c r="B31" s="102"/>
      <c r="C31" s="102"/>
      <c r="D31" s="102"/>
      <c r="E31" s="102"/>
      <c r="F31" s="102"/>
      <c r="G31" s="102"/>
      <c r="H31" s="102"/>
      <c r="I31" s="102"/>
      <c r="J31" s="104"/>
      <c r="K31" s="104"/>
      <c r="L31" s="104"/>
      <c r="M31" s="104"/>
      <c r="N31" s="104"/>
      <c r="O31" s="104"/>
      <c r="P31" s="104"/>
      <c r="V31" s="117"/>
    </row>
    <row r="32" spans="1:24" s="116" customFormat="1" x14ac:dyDescent="0.3">
      <c r="A32" s="102"/>
      <c r="B32" s="102"/>
      <c r="C32" s="102"/>
      <c r="D32" s="102"/>
      <c r="E32" s="102"/>
      <c r="F32" s="102"/>
      <c r="G32" s="102"/>
      <c r="H32" s="102"/>
      <c r="I32" s="102"/>
      <c r="J32" s="104"/>
      <c r="K32" s="104"/>
      <c r="L32" s="104"/>
      <c r="M32" s="104"/>
      <c r="N32" s="104"/>
      <c r="O32" s="104"/>
      <c r="P32" s="104"/>
      <c r="V32" s="117"/>
    </row>
    <row r="33" spans="1:22" s="116" customForma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4"/>
      <c r="K33" s="104"/>
      <c r="L33" s="104"/>
      <c r="M33" s="104"/>
      <c r="N33" s="104"/>
      <c r="O33" s="104"/>
      <c r="P33" s="104"/>
      <c r="V33" s="117"/>
    </row>
    <row r="34" spans="1:22" s="120" customFormat="1" x14ac:dyDescent="0.3">
      <c r="A34" s="118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V34" s="121"/>
    </row>
  </sheetData>
  <autoFilter ref="A3:X23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">
        <v>550</v>
      </c>
      <c r="P5" s="25" t="s">
        <v>459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">
        <v>551</v>
      </c>
      <c r="P6" s="25" t="s">
        <v>460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">
        <v>552</v>
      </c>
      <c r="P7" s="25" t="s">
        <v>457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">
        <v>553</v>
      </c>
      <c r="P8" s="25" t="s">
        <v>458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">
        <v>554</v>
      </c>
      <c r="P9" s="25" t="s">
        <v>460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">
        <v>554</v>
      </c>
      <c r="P10" s="25" t="s">
        <v>460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">
        <v>555</v>
      </c>
      <c r="P11" s="25" t="s">
        <v>555</v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">
        <v>555</v>
      </c>
      <c r="P12" s="25" t="s">
        <v>555</v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">
        <v>555</v>
      </c>
      <c r="P13" s="25" t="s">
        <v>555</v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">
        <v>555</v>
      </c>
      <c r="P14" s="25" t="s">
        <v>555</v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">
        <v>555</v>
      </c>
      <c r="P18" s="25" t="s">
        <v>555</v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">
        <v>555</v>
      </c>
      <c r="P19" s="25" t="s">
        <v>555</v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">
        <v>555</v>
      </c>
      <c r="P20" s="25" t="s">
        <v>555</v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">
        <v>555</v>
      </c>
      <c r="P21" s="25" t="s">
        <v>555</v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">
        <v>555</v>
      </c>
      <c r="P22" s="25" t="s">
        <v>555</v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">
        <v>555</v>
      </c>
      <c r="P23" s="25" t="s">
        <v>555</v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">
        <v>555</v>
      </c>
      <c r="P24" s="25" t="s">
        <v>555</v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">
        <v>555</v>
      </c>
      <c r="P26" s="25" t="s">
        <v>555</v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">
        <v>555</v>
      </c>
      <c r="P27" s="25" t="s">
        <v>555</v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">
        <v>555</v>
      </c>
      <c r="P28" s="25" t="s">
        <v>555</v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">
        <v>555</v>
      </c>
      <c r="P29" s="25" t="s">
        <v>555</v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">
        <v>555</v>
      </c>
      <c r="P30" s="25" t="s">
        <v>555</v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">
        <v>555</v>
      </c>
      <c r="P31" s="25" t="s">
        <v>555</v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">
        <v>555</v>
      </c>
      <c r="P32" s="25" t="s">
        <v>555</v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">
        <v>555</v>
      </c>
      <c r="P33" s="25" t="s">
        <v>555</v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">
        <v>555</v>
      </c>
      <c r="P34" s="25" t="s">
        <v>555</v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">
        <v>555</v>
      </c>
      <c r="P35" s="25" t="s">
        <v>555</v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">
        <v>555</v>
      </c>
      <c r="P36" s="25" t="s">
        <v>555</v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">
        <v>555</v>
      </c>
      <c r="P37" s="25" t="s">
        <v>555</v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">
        <v>555</v>
      </c>
      <c r="P38" s="25" t="s">
        <v>555</v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">
        <v>555</v>
      </c>
      <c r="P39" s="25" t="s">
        <v>555</v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">
        <v>555</v>
      </c>
      <c r="P40" s="25" t="s">
        <v>555</v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">
        <v>555</v>
      </c>
      <c r="P41" s="25" t="s">
        <v>555</v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">
        <v>555</v>
      </c>
      <c r="P42" s="25" t="s">
        <v>555</v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">
        <v>555</v>
      </c>
      <c r="P43" s="25" t="s">
        <v>555</v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">
        <v>555</v>
      </c>
      <c r="P44" s="25" t="s">
        <v>555</v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">
        <v>555</v>
      </c>
      <c r="P45" s="25" t="s">
        <v>555</v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">
        <v>555</v>
      </c>
      <c r="P46" s="25" t="s">
        <v>555</v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">
        <v>555</v>
      </c>
      <c r="P47" s="25" t="s">
        <v>555</v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">
        <v>555</v>
      </c>
      <c r="P48" s="25" t="s">
        <v>555</v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">
        <v>555</v>
      </c>
      <c r="P49" s="25" t="s">
        <v>555</v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">
        <v>555</v>
      </c>
      <c r="P50" s="25" t="s">
        <v>555</v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">
        <v>555</v>
      </c>
      <c r="P51" s="25" t="s">
        <v>555</v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">
        <v>555</v>
      </c>
      <c r="P52" s="25" t="s">
        <v>555</v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">
        <v>555</v>
      </c>
      <c r="P53" s="25" t="s">
        <v>555</v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">
        <v>555</v>
      </c>
      <c r="P54" s="25" t="s">
        <v>555</v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">
        <v>555</v>
      </c>
      <c r="P55" s="25" t="s">
        <v>555</v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">
        <v>555</v>
      </c>
      <c r="P56" s="25" t="s">
        <v>555</v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">
        <v>555</v>
      </c>
      <c r="P57" s="25" t="s">
        <v>555</v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">
        <v>555</v>
      </c>
      <c r="P58" s="25" t="s">
        <v>555</v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">
        <v>555</v>
      </c>
      <c r="P59" s="25" t="s">
        <v>555</v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">
        <v>555</v>
      </c>
      <c r="P60" s="25" t="s">
        <v>555</v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">
        <v>555</v>
      </c>
      <c r="P61" s="25" t="s">
        <v>555</v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">
        <v>555</v>
      </c>
      <c r="P62" s="25" t="s">
        <v>555</v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">
        <v>555</v>
      </c>
      <c r="P64" s="25" t="s">
        <v>555</v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">
        <v>556</v>
      </c>
      <c r="P67" s="25" t="s">
        <v>460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">
        <v>142</v>
      </c>
      <c r="P68" s="25" t="s">
        <v>460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">
        <v>142</v>
      </c>
      <c r="P70" s="25" t="s">
        <v>460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">
        <v>557</v>
      </c>
      <c r="P71" s="25" t="s">
        <v>456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">
        <v>558</v>
      </c>
      <c r="P72" s="25" t="s">
        <v>456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">
        <v>559</v>
      </c>
      <c r="P73" s="25" t="s">
        <v>461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">
        <v>560</v>
      </c>
      <c r="P74" s="25" t="s">
        <v>456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">
        <v>557</v>
      </c>
      <c r="P75" s="25" t="s">
        <v>456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">
        <v>142</v>
      </c>
      <c r="P76" s="25" t="s">
        <v>460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">
        <v>558</v>
      </c>
      <c r="P77" s="25" t="s">
        <v>456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">
        <v>559</v>
      </c>
      <c r="P78" s="25" t="s">
        <v>461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">
        <v>559</v>
      </c>
      <c r="P79" s="25" t="s">
        <v>461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">
        <v>559</v>
      </c>
      <c r="P80" s="25" t="s">
        <v>461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">
        <v>559</v>
      </c>
      <c r="P81" s="25" t="s">
        <v>461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">
        <v>142</v>
      </c>
      <c r="P82" s="25" t="s">
        <v>460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">
        <v>142</v>
      </c>
      <c r="P83" s="25" t="s">
        <v>460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">
        <v>560</v>
      </c>
      <c r="P84" s="25" t="s">
        <v>456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">
        <v>558</v>
      </c>
      <c r="P85" s="25" t="s">
        <v>456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">
        <v>558</v>
      </c>
      <c r="P86" s="25" t="s">
        <v>456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">
        <v>558</v>
      </c>
      <c r="P87" s="25" t="s">
        <v>456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">
        <v>559</v>
      </c>
      <c r="P88" s="25" t="s">
        <v>461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">
        <v>559</v>
      </c>
      <c r="P89" s="25" t="s">
        <v>461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">
        <v>559</v>
      </c>
      <c r="P90" s="25" t="s">
        <v>461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">
        <v>559</v>
      </c>
      <c r="P91" s="25" t="s">
        <v>461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">
        <v>559</v>
      </c>
      <c r="P92" s="25" t="s">
        <v>461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">
        <v>559</v>
      </c>
      <c r="P93" s="25" t="s">
        <v>461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">
        <v>559</v>
      </c>
      <c r="P94" s="25" t="s">
        <v>461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">
        <v>559</v>
      </c>
      <c r="P95" s="25" t="s">
        <v>461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">
        <v>558</v>
      </c>
      <c r="P96" s="25" t="s">
        <v>456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">
        <v>558</v>
      </c>
      <c r="P97" s="25" t="s">
        <v>456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">
        <v>560</v>
      </c>
      <c r="P98" s="25" t="s">
        <v>456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">
        <v>560</v>
      </c>
      <c r="P99" s="25" t="s">
        <v>456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">
        <v>559</v>
      </c>
      <c r="P100" s="25" t="s">
        <v>461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">
        <v>559</v>
      </c>
      <c r="P101" s="25" t="s">
        <v>461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">
        <v>557</v>
      </c>
      <c r="P102" s="25" t="s">
        <v>456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">
        <v>559</v>
      </c>
      <c r="P103" s="25" t="s">
        <v>461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">
        <v>142</v>
      </c>
      <c r="P104" s="25" t="s">
        <v>460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">
        <v>554</v>
      </c>
      <c r="P105" s="25" t="s">
        <v>460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">
        <v>554</v>
      </c>
      <c r="P106" s="25" t="s">
        <v>460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">
        <v>554</v>
      </c>
      <c r="P107" s="25" t="s">
        <v>460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">
        <v>554</v>
      </c>
      <c r="P108" s="25" t="s">
        <v>460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">
        <v>559</v>
      </c>
      <c r="P109" s="25" t="s">
        <v>461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">
        <v>558</v>
      </c>
      <c r="P110" s="25" t="s">
        <v>456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">
        <v>559</v>
      </c>
      <c r="P111" s="25" t="s">
        <v>461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">
        <v>559</v>
      </c>
      <c r="P112" s="25" t="s">
        <v>461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">
        <v>557</v>
      </c>
      <c r="P113" s="60" t="s">
        <v>456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">
        <v>561</v>
      </c>
      <c r="P114" s="25" t="s">
        <v>460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">
        <v>142</v>
      </c>
      <c r="P115" s="25" t="s">
        <v>460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">
        <v>142</v>
      </c>
      <c r="P116" s="25" t="s">
        <v>460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">
        <v>560</v>
      </c>
      <c r="P117" s="25" t="s">
        <v>456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">
        <v>560</v>
      </c>
      <c r="P118" s="25" t="s">
        <v>456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">
        <v>558</v>
      </c>
      <c r="P119" s="25" t="s">
        <v>456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">
        <v>558</v>
      </c>
      <c r="P120" s="25" t="s">
        <v>456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">
        <v>559</v>
      </c>
      <c r="P121" s="69" t="s">
        <v>461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">
        <v>554</v>
      </c>
      <c r="P122" s="25" t="s">
        <v>460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">
        <v>560</v>
      </c>
      <c r="P123" s="25" t="s">
        <v>456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">
        <v>557</v>
      </c>
      <c r="P124" s="25" t="s">
        <v>456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">
        <v>142</v>
      </c>
      <c r="P125" s="25" t="s">
        <v>460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">
        <v>554</v>
      </c>
      <c r="P126" s="25" t="s">
        <v>460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">
        <v>559</v>
      </c>
      <c r="P127" s="25" t="s">
        <v>461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">
        <v>142</v>
      </c>
      <c r="P128" s="25" t="s">
        <v>460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">
        <v>554</v>
      </c>
      <c r="P129" s="25" t="s">
        <v>460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">
        <v>554</v>
      </c>
      <c r="P130" s="25" t="s">
        <v>460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">
        <v>558</v>
      </c>
      <c r="P131" s="25" t="s">
        <v>456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">
        <v>558</v>
      </c>
      <c r="P132" s="25" t="s">
        <v>456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">
        <v>554</v>
      </c>
      <c r="P133" s="25" t="s">
        <v>460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">
        <v>554</v>
      </c>
      <c r="P134" s="25" t="s">
        <v>460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">
        <v>142</v>
      </c>
      <c r="P135" s="25" t="s">
        <v>460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">
        <v>554</v>
      </c>
      <c r="P136" s="25" t="s">
        <v>460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">
        <v>554</v>
      </c>
      <c r="P137" s="25" t="s">
        <v>460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">
        <v>554</v>
      </c>
      <c r="P138" s="25" t="s">
        <v>460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">
        <v>554</v>
      </c>
      <c r="P139" s="25" t="s">
        <v>460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">
        <v>558</v>
      </c>
      <c r="P140" s="25" t="s">
        <v>456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">
        <v>558</v>
      </c>
      <c r="P141" s="25" t="s">
        <v>456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">
        <v>555</v>
      </c>
      <c r="P142" s="25" t="s">
        <v>555</v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">
        <v>555</v>
      </c>
      <c r="P143" s="25" t="s">
        <v>555</v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">
        <v>555</v>
      </c>
      <c r="P144" s="25" t="s">
        <v>555</v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">
        <v>555</v>
      </c>
      <c r="P145" s="25" t="s">
        <v>555</v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">
        <v>555</v>
      </c>
      <c r="P146" s="25" t="s">
        <v>555</v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">
        <v>555</v>
      </c>
      <c r="P147" s="25" t="s">
        <v>555</v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">
        <v>555</v>
      </c>
      <c r="P148" s="25" t="s">
        <v>555</v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">
        <v>555</v>
      </c>
      <c r="P149" s="25" t="s">
        <v>555</v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">
        <v>555</v>
      </c>
      <c r="P150" s="25" t="s">
        <v>555</v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">
        <v>555</v>
      </c>
      <c r="P151" s="25" t="s">
        <v>555</v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">
        <v>555</v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">
        <v>555</v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">
        <v>555</v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">
        <v>555</v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">
        <v>555</v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">
        <v>555</v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">
        <v>555</v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">
        <v>555</v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">
        <v>555</v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">
        <v>555</v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">
        <v>555</v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">
        <v>555</v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">
        <v>555</v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">
        <v>555</v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">
        <v>555</v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">
        <v>555</v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">
        <v>555</v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">
        <v>555</v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">
        <v>555</v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">
        <v>555</v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">
        <v>555</v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">
        <v>555</v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">
        <v>555</v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">
        <v>555</v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">
        <v>555</v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">
        <v>555</v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">
        <v>555</v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">
        <v>555</v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">
        <v>555</v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">
        <v>555</v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">
        <v>555</v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">
        <v>555</v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">
        <v>555</v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">
        <v>555</v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">
        <v>555</v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">
        <v>555</v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">
        <v>555</v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">
        <v>555</v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">
        <v>555</v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">
        <v>555</v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">
        <v>555</v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">
        <v>555</v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">
        <v>555</v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">
        <v>555</v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">
        <v>555</v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">
        <v>555</v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">
        <v>555</v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">
        <v>555</v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">
        <v>555</v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">
        <v>555</v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">
        <v>555</v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">
        <v>555</v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">
        <v>555</v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">
        <v>555</v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">
        <v>555</v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">
        <v>555</v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">
        <v>555</v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">
        <v>555</v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">
        <v>555</v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">
        <v>555</v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">
        <v>555</v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">
        <v>555</v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">
        <v>555</v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">
        <v>555</v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">
        <v>555</v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">
        <v>555</v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">
        <v>555</v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">
        <v>555</v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">
        <v>555</v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">
        <v>555</v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">
        <v>555</v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">
        <v>555</v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">
        <v>555</v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">
        <v>555</v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">
        <v>555</v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">
        <v>555</v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">
        <v>555</v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">
        <v>555</v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">
        <v>555</v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">
        <v>555</v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">
        <v>555</v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">
        <v>555</v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">
        <v>555</v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">
        <v>555</v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">
        <v>555</v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">
        <v>555</v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">
        <v>555</v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">
        <v>555</v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">
        <v>555</v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">
        <v>555</v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">
        <v>555</v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">
        <v>555</v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">
        <v>555</v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">
        <v>555</v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">
        <v>555</v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">
        <v>555</v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">
        <v>555</v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">
        <v>555</v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">
        <v>555</v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">
        <v>555</v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">
        <v>555</v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">
        <v>555</v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">
        <v>555</v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">
        <v>555</v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">
        <v>555</v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">
        <v>555</v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">
        <v>555</v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">
        <v>555</v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">
        <v>555</v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">
        <v>555</v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">
        <v>555</v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">
        <v>555</v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">
        <v>555</v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">
        <v>555</v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">
        <v>555</v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">
        <v>555</v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">
        <v>555</v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">
        <v>555</v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">
        <v>555</v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">
        <v>555</v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">
        <v>555</v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">
        <v>555</v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">
        <v>555</v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">
        <v>555</v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">
        <v>555</v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">
        <v>555</v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">
        <v>555</v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">
        <v>555</v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">
        <v>555</v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">
        <v>555</v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">
        <v>555</v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">
        <v>555</v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">
        <v>555</v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">
        <v>555</v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2023-07-09T07:23:46Z</dcterms:modified>
</cp:coreProperties>
</file>